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ugentbe-my.sharepoint.com/personal/robert_vanderstichele_ugent_be/Documents/Documents/UNICOM/PPLSubprojects/fullfile/"/>
    </mc:Choice>
  </mc:AlternateContent>
  <xr:revisionPtr revIDLastSave="0" documentId="8_{57B129EE-716C-4508-9CD1-1B78CE550B0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oducts" sheetId="1" r:id="rId1"/>
    <sheet name="lists of unique entries" sheetId="4" r:id="rId2"/>
    <sheet name="conversion Table" sheetId="2" r:id="rId3"/>
    <sheet name="statistics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16" i="1" l="1"/>
  <c r="J416" i="1"/>
  <c r="K416" i="1"/>
  <c r="AT416" i="1"/>
  <c r="BN416" i="1"/>
  <c r="BP416" i="1"/>
  <c r="EY416" i="1"/>
  <c r="FL416" i="1"/>
  <c r="B419" i="1"/>
  <c r="J419" i="1"/>
  <c r="K419" i="1"/>
  <c r="AT419" i="1"/>
  <c r="BN419" i="1"/>
  <c r="BP419" i="1"/>
  <c r="EY419" i="1"/>
  <c r="FL419" i="1"/>
  <c r="B420" i="1"/>
  <c r="J420" i="1"/>
  <c r="K420" i="1"/>
  <c r="AT420" i="1"/>
  <c r="BN420" i="1"/>
  <c r="BP420" i="1"/>
  <c r="EY420" i="1"/>
  <c r="FL420" i="1"/>
  <c r="B421" i="1"/>
  <c r="J421" i="1"/>
  <c r="K421" i="1"/>
  <c r="BN421" i="1"/>
  <c r="BP421" i="1"/>
  <c r="EY421" i="1"/>
  <c r="FL421" i="1"/>
  <c r="B422" i="1"/>
  <c r="J422" i="1"/>
  <c r="K422" i="1"/>
  <c r="AT422" i="1"/>
  <c r="AT421" i="1" s="1"/>
  <c r="BN422" i="1"/>
  <c r="BP422" i="1"/>
  <c r="EY422" i="1"/>
  <c r="FL422" i="1"/>
  <c r="B428" i="1"/>
  <c r="J428" i="1"/>
  <c r="K428" i="1"/>
  <c r="AT428" i="1"/>
  <c r="BN428" i="1"/>
  <c r="BP428" i="1"/>
  <c r="EY428" i="1"/>
  <c r="FL428" i="1"/>
  <c r="B386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K383" i="1"/>
  <c r="J383" i="1"/>
  <c r="B383" i="1"/>
  <c r="AT383" i="1"/>
  <c r="BN383" i="1"/>
  <c r="BP383" i="1"/>
  <c r="EY383" i="1"/>
  <c r="FL383" i="1"/>
  <c r="B384" i="1"/>
  <c r="J384" i="1"/>
  <c r="K384" i="1"/>
  <c r="AT384" i="1"/>
  <c r="BN384" i="1"/>
  <c r="BP384" i="1"/>
  <c r="EY384" i="1"/>
  <c r="FL384" i="1"/>
  <c r="B385" i="1"/>
  <c r="J385" i="1"/>
  <c r="K385" i="1"/>
  <c r="AT385" i="1"/>
  <c r="BN385" i="1"/>
  <c r="BP385" i="1"/>
  <c r="EY385" i="1"/>
  <c r="FL385" i="1"/>
  <c r="J386" i="1"/>
  <c r="K386" i="1"/>
  <c r="AT386" i="1"/>
  <c r="BN386" i="1"/>
  <c r="BP386" i="1"/>
  <c r="EY386" i="1"/>
  <c r="FL386" i="1"/>
  <c r="B387" i="1"/>
  <c r="J387" i="1"/>
  <c r="K387" i="1"/>
  <c r="AT387" i="1"/>
  <c r="BN387" i="1"/>
  <c r="BP387" i="1"/>
  <c r="EY387" i="1"/>
  <c r="FL387" i="1"/>
  <c r="B388" i="1"/>
  <c r="J388" i="1"/>
  <c r="K388" i="1"/>
  <c r="AT388" i="1"/>
  <c r="BN388" i="1"/>
  <c r="BP388" i="1"/>
  <c r="EY388" i="1"/>
  <c r="FL388" i="1"/>
  <c r="B389" i="1"/>
  <c r="J389" i="1"/>
  <c r="K389" i="1"/>
  <c r="AT389" i="1"/>
  <c r="BN389" i="1"/>
  <c r="BP389" i="1"/>
  <c r="EY389" i="1"/>
  <c r="FL389" i="1"/>
  <c r="B390" i="1"/>
  <c r="J390" i="1"/>
  <c r="K390" i="1"/>
  <c r="AT390" i="1"/>
  <c r="BN390" i="1"/>
  <c r="BP390" i="1"/>
  <c r="EY390" i="1"/>
  <c r="FL390" i="1"/>
  <c r="B391" i="1"/>
  <c r="J391" i="1"/>
  <c r="K391" i="1"/>
  <c r="AT391" i="1"/>
  <c r="BN391" i="1"/>
  <c r="BP391" i="1"/>
  <c r="EY391" i="1"/>
  <c r="FL391" i="1"/>
  <c r="B392" i="1"/>
  <c r="J392" i="1"/>
  <c r="K392" i="1"/>
  <c r="AT392" i="1"/>
  <c r="BN392" i="1"/>
  <c r="BP392" i="1"/>
  <c r="EY392" i="1"/>
  <c r="FL392" i="1"/>
  <c r="B393" i="1"/>
  <c r="J393" i="1"/>
  <c r="K393" i="1"/>
  <c r="AT393" i="1"/>
  <c r="BN393" i="1"/>
  <c r="BP393" i="1"/>
  <c r="EY393" i="1"/>
  <c r="FL393" i="1"/>
  <c r="B394" i="1"/>
  <c r="J394" i="1"/>
  <c r="K394" i="1"/>
  <c r="AT394" i="1"/>
  <c r="BN394" i="1"/>
  <c r="BP394" i="1"/>
  <c r="EY394" i="1"/>
  <c r="FL394" i="1"/>
  <c r="B395" i="1"/>
  <c r="J395" i="1"/>
  <c r="K395" i="1"/>
  <c r="AT395" i="1"/>
  <c r="BN395" i="1"/>
  <c r="BP395" i="1"/>
  <c r="EY395" i="1"/>
  <c r="FL395" i="1"/>
  <c r="B396" i="1"/>
  <c r="J396" i="1"/>
  <c r="K396" i="1"/>
  <c r="AT396" i="1"/>
  <c r="BN396" i="1"/>
  <c r="BP396" i="1"/>
  <c r="EY396" i="1"/>
  <c r="FL396" i="1"/>
  <c r="B397" i="1"/>
  <c r="J397" i="1"/>
  <c r="K397" i="1"/>
  <c r="AT397" i="1"/>
  <c r="BN397" i="1"/>
  <c r="BP397" i="1"/>
  <c r="EY397" i="1"/>
  <c r="FL397" i="1"/>
  <c r="B398" i="1"/>
  <c r="J398" i="1"/>
  <c r="K398" i="1"/>
  <c r="AT398" i="1"/>
  <c r="BN398" i="1"/>
  <c r="BP398" i="1"/>
  <c r="EY398" i="1"/>
  <c r="FL398" i="1"/>
  <c r="B399" i="1"/>
  <c r="J399" i="1"/>
  <c r="K399" i="1"/>
  <c r="AT399" i="1"/>
  <c r="BN399" i="1"/>
  <c r="BP399" i="1"/>
  <c r="EY399" i="1"/>
  <c r="FL399" i="1"/>
  <c r="B400" i="1"/>
  <c r="J400" i="1"/>
  <c r="K400" i="1"/>
  <c r="AT400" i="1"/>
  <c r="BN400" i="1"/>
  <c r="BP400" i="1"/>
  <c r="EY400" i="1"/>
  <c r="FL400" i="1"/>
  <c r="B401" i="1"/>
  <c r="J401" i="1"/>
  <c r="K401" i="1"/>
  <c r="AT401" i="1"/>
  <c r="BN401" i="1"/>
  <c r="BP401" i="1"/>
  <c r="EY401" i="1"/>
  <c r="FL401" i="1"/>
  <c r="B402" i="1"/>
  <c r="J402" i="1"/>
  <c r="K402" i="1"/>
  <c r="AT402" i="1"/>
  <c r="BN402" i="1"/>
  <c r="BP402" i="1"/>
  <c r="EY402" i="1"/>
  <c r="FL402" i="1"/>
  <c r="B403" i="1"/>
  <c r="J403" i="1"/>
  <c r="K403" i="1"/>
  <c r="AT403" i="1"/>
  <c r="BN403" i="1"/>
  <c r="BP403" i="1"/>
  <c r="EY403" i="1"/>
  <c r="FL403" i="1"/>
  <c r="B404" i="1"/>
  <c r="J404" i="1"/>
  <c r="K404" i="1"/>
  <c r="AT404" i="1"/>
  <c r="BN404" i="1"/>
  <c r="BP404" i="1"/>
  <c r="EY404" i="1"/>
  <c r="FL404" i="1"/>
  <c r="B405" i="1"/>
  <c r="J405" i="1"/>
  <c r="K405" i="1"/>
  <c r="AT405" i="1"/>
  <c r="BN405" i="1"/>
  <c r="BP405" i="1"/>
  <c r="EY405" i="1"/>
  <c r="FL405" i="1"/>
  <c r="B406" i="1"/>
  <c r="J406" i="1"/>
  <c r="K406" i="1"/>
  <c r="AT406" i="1"/>
  <c r="BN406" i="1"/>
  <c r="BP406" i="1"/>
  <c r="EY406" i="1"/>
  <c r="FL406" i="1"/>
  <c r="B407" i="1"/>
  <c r="J407" i="1"/>
  <c r="K407" i="1"/>
  <c r="AT407" i="1"/>
  <c r="BN407" i="1"/>
  <c r="BP407" i="1"/>
  <c r="EY407" i="1"/>
  <c r="FL407" i="1"/>
  <c r="B408" i="1"/>
  <c r="J408" i="1"/>
  <c r="K408" i="1"/>
  <c r="AT408" i="1"/>
  <c r="BN408" i="1"/>
  <c r="BP408" i="1"/>
  <c r="EY408" i="1"/>
  <c r="FL408" i="1"/>
  <c r="B409" i="1"/>
  <c r="J409" i="1"/>
  <c r="K409" i="1"/>
  <c r="AT409" i="1"/>
  <c r="BN409" i="1"/>
  <c r="BP409" i="1"/>
  <c r="EY409" i="1"/>
  <c r="FL409" i="1"/>
  <c r="B410" i="1"/>
  <c r="J410" i="1"/>
  <c r="K410" i="1"/>
  <c r="AT410" i="1"/>
  <c r="BN410" i="1"/>
  <c r="BP410" i="1"/>
  <c r="EY410" i="1"/>
  <c r="FL410" i="1"/>
  <c r="B411" i="1"/>
  <c r="J411" i="1"/>
  <c r="K411" i="1"/>
  <c r="AT411" i="1"/>
  <c r="BN411" i="1"/>
  <c r="BP411" i="1"/>
  <c r="EY411" i="1"/>
  <c r="FL411" i="1"/>
  <c r="B412" i="1"/>
  <c r="J412" i="1"/>
  <c r="K412" i="1"/>
  <c r="AT412" i="1"/>
  <c r="BN412" i="1"/>
  <c r="BP412" i="1"/>
  <c r="EY412" i="1"/>
  <c r="FL412" i="1"/>
  <c r="B413" i="1"/>
  <c r="J413" i="1"/>
  <c r="K413" i="1"/>
  <c r="AT413" i="1"/>
  <c r="BN413" i="1"/>
  <c r="BP413" i="1"/>
  <c r="EY413" i="1"/>
  <c r="FL413" i="1"/>
  <c r="B414" i="1"/>
  <c r="J414" i="1"/>
  <c r="K414" i="1"/>
  <c r="AT414" i="1"/>
  <c r="BN414" i="1"/>
  <c r="BP414" i="1"/>
  <c r="EY414" i="1"/>
  <c r="FL414" i="1"/>
  <c r="B415" i="1"/>
  <c r="J415" i="1"/>
  <c r="K415" i="1"/>
  <c r="AT415" i="1"/>
  <c r="BN415" i="1"/>
  <c r="BP415" i="1"/>
  <c r="EY415" i="1"/>
  <c r="FL415" i="1"/>
  <c r="B417" i="1"/>
  <c r="J417" i="1"/>
  <c r="K417" i="1"/>
  <c r="AT417" i="1"/>
  <c r="BN417" i="1"/>
  <c r="BP417" i="1"/>
  <c r="EY417" i="1"/>
  <c r="FL417" i="1"/>
  <c r="B418" i="1"/>
  <c r="J418" i="1"/>
  <c r="K418" i="1"/>
  <c r="AT418" i="1"/>
  <c r="BN418" i="1"/>
  <c r="BP418" i="1"/>
  <c r="EY418" i="1"/>
  <c r="FL418" i="1"/>
  <c r="B423" i="1"/>
  <c r="J423" i="1"/>
  <c r="K423" i="1"/>
  <c r="AT423" i="1"/>
  <c r="BN423" i="1"/>
  <c r="BP423" i="1"/>
  <c r="EY423" i="1"/>
  <c r="FL423" i="1"/>
  <c r="B424" i="1"/>
  <c r="J424" i="1"/>
  <c r="K424" i="1"/>
  <c r="AT424" i="1"/>
  <c r="BN424" i="1"/>
  <c r="BP424" i="1"/>
  <c r="EY424" i="1"/>
  <c r="FL424" i="1"/>
  <c r="B425" i="1"/>
  <c r="J425" i="1"/>
  <c r="K425" i="1"/>
  <c r="AT425" i="1"/>
  <c r="BN425" i="1"/>
  <c r="BP425" i="1"/>
  <c r="EY425" i="1"/>
  <c r="FL425" i="1"/>
  <c r="B426" i="1"/>
  <c r="J426" i="1"/>
  <c r="K426" i="1"/>
  <c r="AT426" i="1"/>
  <c r="BN426" i="1"/>
  <c r="BP426" i="1"/>
  <c r="EY426" i="1"/>
  <c r="FL426" i="1"/>
  <c r="B427" i="1"/>
  <c r="J427" i="1"/>
  <c r="K427" i="1"/>
  <c r="AT427" i="1"/>
  <c r="BN427" i="1"/>
  <c r="BP427" i="1"/>
  <c r="EY427" i="1"/>
  <c r="FL427" i="1"/>
  <c r="B429" i="1"/>
  <c r="J429" i="1"/>
  <c r="K429" i="1"/>
  <c r="AT429" i="1"/>
  <c r="BN429" i="1"/>
  <c r="BP429" i="1"/>
  <c r="EY429" i="1"/>
  <c r="FL429" i="1"/>
  <c r="B430" i="1"/>
  <c r="J430" i="1"/>
  <c r="K430" i="1"/>
  <c r="AT430" i="1"/>
  <c r="BN430" i="1"/>
  <c r="BP430" i="1"/>
  <c r="EY430" i="1"/>
  <c r="FL430" i="1"/>
  <c r="B431" i="1"/>
  <c r="J431" i="1"/>
  <c r="K431" i="1"/>
  <c r="AT431" i="1"/>
  <c r="BN431" i="1"/>
  <c r="BP431" i="1"/>
  <c r="EY431" i="1"/>
  <c r="FL431" i="1"/>
  <c r="B432" i="1"/>
  <c r="J432" i="1"/>
  <c r="K432" i="1"/>
  <c r="AT432" i="1"/>
  <c r="BN432" i="1"/>
  <c r="BP432" i="1"/>
  <c r="EY432" i="1"/>
  <c r="FL432" i="1"/>
  <c r="B433" i="1"/>
  <c r="J433" i="1"/>
  <c r="K433" i="1"/>
  <c r="AT433" i="1"/>
  <c r="BN433" i="1"/>
  <c r="BP433" i="1"/>
  <c r="EY433" i="1"/>
  <c r="FL433" i="1"/>
  <c r="B434" i="1"/>
  <c r="J434" i="1"/>
  <c r="K434" i="1"/>
  <c r="AT434" i="1"/>
  <c r="BN434" i="1"/>
  <c r="BP434" i="1"/>
  <c r="EY434" i="1"/>
  <c r="FL434" i="1"/>
  <c r="B435" i="1"/>
  <c r="J435" i="1"/>
  <c r="K435" i="1"/>
  <c r="AT435" i="1"/>
  <c r="BN435" i="1"/>
  <c r="BP435" i="1"/>
  <c r="EY435" i="1"/>
  <c r="FL435" i="1"/>
  <c r="B436" i="1"/>
  <c r="J436" i="1"/>
  <c r="K436" i="1"/>
  <c r="AT436" i="1"/>
  <c r="BN436" i="1"/>
  <c r="BP436" i="1"/>
  <c r="EY436" i="1"/>
  <c r="FL436" i="1"/>
  <c r="B437" i="1"/>
  <c r="J437" i="1"/>
  <c r="K437" i="1"/>
  <c r="AT437" i="1"/>
  <c r="BN437" i="1"/>
  <c r="BP437" i="1"/>
  <c r="EY437" i="1"/>
  <c r="FL437" i="1"/>
  <c r="B438" i="1"/>
  <c r="J438" i="1"/>
  <c r="K438" i="1"/>
  <c r="AT438" i="1"/>
  <c r="BN438" i="1"/>
  <c r="BP438" i="1"/>
  <c r="EY438" i="1"/>
  <c r="FL438" i="1"/>
  <c r="B439" i="1"/>
  <c r="J439" i="1"/>
  <c r="K439" i="1"/>
  <c r="AT439" i="1"/>
  <c r="BN439" i="1"/>
  <c r="BP439" i="1"/>
  <c r="EY439" i="1"/>
  <c r="FL439" i="1"/>
  <c r="B440" i="1"/>
  <c r="J440" i="1"/>
  <c r="K440" i="1"/>
  <c r="AT440" i="1"/>
  <c r="BN440" i="1"/>
  <c r="BP440" i="1"/>
  <c r="EY440" i="1"/>
  <c r="FL440" i="1"/>
  <c r="B441" i="1"/>
  <c r="J441" i="1"/>
  <c r="K441" i="1"/>
  <c r="AT441" i="1"/>
  <c r="BN441" i="1"/>
  <c r="BP441" i="1"/>
  <c r="EY441" i="1"/>
  <c r="FL441" i="1"/>
  <c r="B442" i="1"/>
  <c r="J442" i="1"/>
  <c r="K442" i="1"/>
  <c r="AT442" i="1"/>
  <c r="BN442" i="1"/>
  <c r="BP442" i="1"/>
  <c r="EY442" i="1"/>
  <c r="FL442" i="1"/>
  <c r="B443" i="1"/>
  <c r="J443" i="1"/>
  <c r="K443" i="1"/>
  <c r="AT443" i="1"/>
  <c r="BN443" i="1"/>
  <c r="BP443" i="1"/>
  <c r="EY443" i="1"/>
  <c r="FL443" i="1"/>
  <c r="B444" i="1"/>
  <c r="J444" i="1"/>
  <c r="K444" i="1"/>
  <c r="AT444" i="1"/>
  <c r="BN444" i="1"/>
  <c r="BP444" i="1"/>
  <c r="EY444" i="1"/>
  <c r="FL444" i="1"/>
  <c r="B445" i="1"/>
  <c r="J445" i="1"/>
  <c r="K445" i="1"/>
  <c r="AT445" i="1"/>
  <c r="BN445" i="1"/>
  <c r="BP445" i="1"/>
  <c r="EY445" i="1"/>
  <c r="FL445" i="1"/>
  <c r="B446" i="1"/>
  <c r="J446" i="1"/>
  <c r="K446" i="1"/>
  <c r="AT446" i="1"/>
  <c r="BN446" i="1"/>
  <c r="BP446" i="1"/>
  <c r="EY446" i="1"/>
  <c r="FL446" i="1"/>
  <c r="B447" i="1"/>
  <c r="J447" i="1"/>
  <c r="K447" i="1"/>
  <c r="AT447" i="1"/>
  <c r="BN447" i="1"/>
  <c r="BP447" i="1"/>
  <c r="EY447" i="1"/>
  <c r="FL447" i="1"/>
  <c r="B448" i="1"/>
  <c r="J448" i="1"/>
  <c r="K448" i="1"/>
  <c r="AT448" i="1"/>
  <c r="BN448" i="1"/>
  <c r="BP448" i="1"/>
  <c r="EY448" i="1"/>
  <c r="FL448" i="1"/>
  <c r="B449" i="1"/>
  <c r="J449" i="1"/>
  <c r="K449" i="1"/>
  <c r="AT449" i="1"/>
  <c r="BN449" i="1"/>
  <c r="BP449" i="1"/>
  <c r="EY449" i="1"/>
  <c r="FL449" i="1"/>
  <c r="B450" i="1"/>
  <c r="J450" i="1"/>
  <c r="K450" i="1"/>
  <c r="AT450" i="1"/>
  <c r="BN450" i="1"/>
  <c r="BP450" i="1"/>
  <c r="EY450" i="1"/>
  <c r="FL450" i="1"/>
  <c r="AY670" i="1"/>
  <c r="AY669" i="1"/>
  <c r="AY668" i="1"/>
  <c r="AY667" i="1"/>
  <c r="AY666" i="1"/>
  <c r="AY665" i="1"/>
  <c r="AY664" i="1"/>
  <c r="AY663" i="1"/>
  <c r="AY662" i="1"/>
  <c r="AY661" i="1"/>
  <c r="AY660" i="1"/>
  <c r="AY659" i="1"/>
  <c r="AY658" i="1"/>
  <c r="AY657" i="1"/>
  <c r="AY656" i="1"/>
  <c r="AY655" i="1"/>
  <c r="AY654" i="1"/>
  <c r="AY653" i="1"/>
  <c r="AY652" i="1"/>
  <c r="AY651" i="1"/>
  <c r="AY650" i="1"/>
  <c r="AY649" i="1"/>
  <c r="AY648" i="1"/>
  <c r="AY647" i="1"/>
  <c r="AY646" i="1"/>
  <c r="AY645" i="1"/>
  <c r="AY644" i="1"/>
  <c r="AY643" i="1"/>
  <c r="AY642" i="1"/>
  <c r="AY641" i="1"/>
  <c r="AY640" i="1"/>
  <c r="AY639" i="1"/>
  <c r="AY638" i="1"/>
  <c r="AY637" i="1"/>
  <c r="AY636" i="1"/>
  <c r="AY635" i="1"/>
  <c r="AY634" i="1"/>
  <c r="AY633" i="1"/>
  <c r="AY632" i="1"/>
  <c r="AY631" i="1"/>
  <c r="AY630" i="1"/>
  <c r="AY629" i="1"/>
  <c r="AY628" i="1"/>
  <c r="AY627" i="1"/>
  <c r="AY626" i="1"/>
  <c r="AY625" i="1"/>
  <c r="AY624" i="1"/>
  <c r="AY623" i="1"/>
  <c r="AY622" i="1"/>
  <c r="AY621" i="1"/>
  <c r="AY620" i="1"/>
  <c r="AY619" i="1"/>
  <c r="AY618" i="1"/>
  <c r="AY617" i="1"/>
  <c r="AY616" i="1"/>
  <c r="AY615" i="1"/>
  <c r="AY614" i="1"/>
  <c r="AY613" i="1"/>
  <c r="AY612" i="1"/>
  <c r="AY611" i="1"/>
  <c r="AY610" i="1"/>
  <c r="AY609" i="1"/>
  <c r="AY608" i="1"/>
  <c r="AY607" i="1"/>
  <c r="AY606" i="1"/>
  <c r="AY605" i="1"/>
  <c r="AY604" i="1"/>
  <c r="AY603" i="1"/>
  <c r="AY602" i="1"/>
  <c r="AY601" i="1"/>
  <c r="AY600" i="1"/>
  <c r="AY599" i="1"/>
  <c r="AY598" i="1"/>
  <c r="AY597" i="1"/>
  <c r="AY596" i="1"/>
  <c r="AY595" i="1"/>
  <c r="AY594" i="1"/>
  <c r="AY593" i="1"/>
  <c r="AY592" i="1"/>
  <c r="AY591" i="1"/>
  <c r="AY590" i="1"/>
  <c r="AY589" i="1"/>
  <c r="AY588" i="1"/>
  <c r="AY587" i="1"/>
  <c r="AY586" i="1"/>
  <c r="AY585" i="1"/>
  <c r="AY584" i="1"/>
  <c r="AY583" i="1"/>
  <c r="AY582" i="1"/>
  <c r="AY581" i="1"/>
  <c r="AY580" i="1"/>
  <c r="AY579" i="1"/>
  <c r="AY578" i="1"/>
  <c r="AY577" i="1"/>
  <c r="AY576" i="1"/>
  <c r="AY575" i="1"/>
  <c r="AY574" i="1"/>
  <c r="AY573" i="1"/>
  <c r="AY572" i="1"/>
  <c r="AY571" i="1"/>
  <c r="AY570" i="1"/>
  <c r="AY569" i="1"/>
  <c r="AY568" i="1"/>
  <c r="AY567" i="1"/>
  <c r="AY566" i="1"/>
  <c r="AY565" i="1"/>
  <c r="AY564" i="1"/>
  <c r="AY563" i="1"/>
  <c r="AY562" i="1"/>
  <c r="AY561" i="1"/>
  <c r="AY560" i="1"/>
  <c r="AY559" i="1"/>
  <c r="AY558" i="1"/>
  <c r="AY557" i="1"/>
  <c r="AY556" i="1"/>
  <c r="AY555" i="1"/>
  <c r="AY554" i="1"/>
  <c r="AY553" i="1"/>
  <c r="AY552" i="1"/>
  <c r="AY551" i="1"/>
  <c r="AY550" i="1"/>
  <c r="AY549" i="1"/>
  <c r="AY548" i="1"/>
  <c r="AY547" i="1"/>
  <c r="AY546" i="1"/>
  <c r="AY545" i="1"/>
  <c r="AY544" i="1"/>
  <c r="AY543" i="1"/>
  <c r="AY542" i="1"/>
  <c r="AY541" i="1"/>
  <c r="AY540" i="1"/>
  <c r="AY539" i="1"/>
  <c r="AY538" i="1"/>
  <c r="AY537" i="1"/>
  <c r="AY536" i="1"/>
  <c r="AY535" i="1"/>
  <c r="AY534" i="1"/>
  <c r="AY533" i="1"/>
  <c r="AY532" i="1"/>
  <c r="AY531" i="1"/>
  <c r="AY530" i="1"/>
  <c r="AY529" i="1"/>
  <c r="AY528" i="1"/>
  <c r="AY527" i="1"/>
  <c r="AY526" i="1"/>
  <c r="AY525" i="1"/>
  <c r="AY524" i="1"/>
  <c r="AY523" i="1"/>
  <c r="AY522" i="1"/>
  <c r="AY521" i="1"/>
  <c r="AY520" i="1"/>
  <c r="AY519" i="1"/>
  <c r="AY518" i="1"/>
  <c r="AY517" i="1"/>
  <c r="AY516" i="1"/>
  <c r="AY515" i="1"/>
  <c r="AY514" i="1"/>
  <c r="AY513" i="1"/>
  <c r="AY512" i="1"/>
  <c r="AY511" i="1"/>
  <c r="AY510" i="1"/>
  <c r="AY509" i="1"/>
  <c r="AY508" i="1"/>
  <c r="AY507" i="1"/>
  <c r="AY506" i="1"/>
  <c r="AY505" i="1"/>
  <c r="AY504" i="1"/>
  <c r="AY503" i="1"/>
  <c r="AY502" i="1"/>
  <c r="AY501" i="1"/>
  <c r="AY500" i="1"/>
  <c r="AY499" i="1"/>
  <c r="AY498" i="1"/>
  <c r="AY497" i="1"/>
  <c r="AY496" i="1"/>
  <c r="AY495" i="1"/>
  <c r="AY494" i="1"/>
  <c r="AY493" i="1"/>
  <c r="AY492" i="1"/>
  <c r="AY491" i="1"/>
  <c r="AY490" i="1"/>
  <c r="AY489" i="1"/>
  <c r="AY488" i="1"/>
  <c r="AY487" i="1"/>
  <c r="AY486" i="1"/>
  <c r="AY485" i="1"/>
  <c r="AY484" i="1"/>
  <c r="AY483" i="1"/>
  <c r="AY482" i="1"/>
  <c r="AY481" i="1"/>
  <c r="AY480" i="1"/>
  <c r="AY479" i="1"/>
  <c r="AY478" i="1"/>
  <c r="AY477" i="1"/>
  <c r="AY476" i="1"/>
  <c r="AY475" i="1"/>
  <c r="AY474" i="1"/>
  <c r="AY473" i="1"/>
  <c r="AY472" i="1"/>
  <c r="AY471" i="1"/>
  <c r="AY470" i="1"/>
  <c r="AY469" i="1"/>
  <c r="AY468" i="1"/>
  <c r="AY467" i="1"/>
  <c r="AY466" i="1"/>
  <c r="AY465" i="1"/>
  <c r="AY464" i="1"/>
  <c r="AY463" i="1"/>
  <c r="AY462" i="1"/>
  <c r="AY461" i="1"/>
  <c r="AY460" i="1"/>
  <c r="AY459" i="1"/>
  <c r="AY458" i="1"/>
  <c r="AY457" i="1"/>
  <c r="AY456" i="1"/>
  <c r="AY455" i="1"/>
  <c r="AY454" i="1"/>
  <c r="AY453" i="1"/>
  <c r="AY452" i="1"/>
  <c r="AY45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BN670" i="1"/>
  <c r="BN669" i="1"/>
  <c r="BN668" i="1"/>
  <c r="BN667" i="1"/>
  <c r="BN666" i="1"/>
  <c r="BN665" i="1"/>
  <c r="BN664" i="1"/>
  <c r="BN663" i="1"/>
  <c r="BN662" i="1"/>
  <c r="BN661" i="1"/>
  <c r="BN660" i="1"/>
  <c r="BN659" i="1"/>
  <c r="BN658" i="1"/>
  <c r="BN657" i="1"/>
  <c r="BN656" i="1"/>
  <c r="BN655" i="1"/>
  <c r="BN654" i="1"/>
  <c r="BN653" i="1"/>
  <c r="BN652" i="1"/>
  <c r="BN651" i="1"/>
  <c r="BN650" i="1"/>
  <c r="BN649" i="1"/>
  <c r="BN648" i="1"/>
  <c r="BN647" i="1"/>
  <c r="BN646" i="1"/>
  <c r="BN645" i="1"/>
  <c r="BN644" i="1"/>
  <c r="BN643" i="1"/>
  <c r="BN642" i="1"/>
  <c r="BN641" i="1"/>
  <c r="BN640" i="1"/>
  <c r="BN639" i="1"/>
  <c r="BN638" i="1"/>
  <c r="BN637" i="1"/>
  <c r="BN636" i="1"/>
  <c r="BN635" i="1"/>
  <c r="BN634" i="1"/>
  <c r="BN633" i="1"/>
  <c r="BN632" i="1"/>
  <c r="BN631" i="1"/>
  <c r="BN630" i="1"/>
  <c r="BN629" i="1"/>
  <c r="BN628" i="1"/>
  <c r="BN627" i="1"/>
  <c r="BN626" i="1"/>
  <c r="BN625" i="1"/>
  <c r="BN624" i="1"/>
  <c r="BN623" i="1"/>
  <c r="BN622" i="1"/>
  <c r="BN621" i="1"/>
  <c r="BN620" i="1"/>
  <c r="BN619" i="1"/>
  <c r="BN618" i="1"/>
  <c r="BN617" i="1"/>
  <c r="BN616" i="1"/>
  <c r="BN615" i="1"/>
  <c r="BN614" i="1"/>
  <c r="BN613" i="1"/>
  <c r="BN612" i="1"/>
  <c r="BN611" i="1"/>
  <c r="BN610" i="1"/>
  <c r="BN609" i="1"/>
  <c r="BN608" i="1"/>
  <c r="BN607" i="1"/>
  <c r="BN606" i="1"/>
  <c r="BN605" i="1"/>
  <c r="BN604" i="1"/>
  <c r="BN603" i="1"/>
  <c r="BN602" i="1"/>
  <c r="BN601" i="1"/>
  <c r="BN600" i="1"/>
  <c r="BN599" i="1"/>
  <c r="BN598" i="1"/>
  <c r="BN597" i="1"/>
  <c r="BN596" i="1"/>
  <c r="BN595" i="1"/>
  <c r="BN594" i="1"/>
  <c r="BN593" i="1"/>
  <c r="BN592" i="1"/>
  <c r="BN591" i="1"/>
  <c r="BN590" i="1"/>
  <c r="BN589" i="1"/>
  <c r="BN588" i="1"/>
  <c r="BN587" i="1"/>
  <c r="BN586" i="1"/>
  <c r="BN585" i="1"/>
  <c r="BN584" i="1"/>
  <c r="BN583" i="1"/>
  <c r="BN582" i="1"/>
  <c r="BN581" i="1"/>
  <c r="BN580" i="1"/>
  <c r="BN579" i="1"/>
  <c r="BN578" i="1"/>
  <c r="BN577" i="1"/>
  <c r="BN576" i="1"/>
  <c r="BN575" i="1"/>
  <c r="BN574" i="1"/>
  <c r="BN573" i="1"/>
  <c r="BN572" i="1"/>
  <c r="BN571" i="1"/>
  <c r="BN570" i="1"/>
  <c r="BN569" i="1"/>
  <c r="BN568" i="1"/>
  <c r="BN567" i="1"/>
  <c r="BN566" i="1"/>
  <c r="BN565" i="1"/>
  <c r="BN564" i="1"/>
  <c r="BN563" i="1"/>
  <c r="BN562" i="1"/>
  <c r="BN561" i="1"/>
  <c r="BN560" i="1"/>
  <c r="BN559" i="1"/>
  <c r="BN558" i="1"/>
  <c r="BN557" i="1"/>
  <c r="BN556" i="1"/>
  <c r="BN555" i="1"/>
  <c r="BN554" i="1"/>
  <c r="BN553" i="1"/>
  <c r="BN552" i="1"/>
  <c r="BN551" i="1"/>
  <c r="BN550" i="1"/>
  <c r="BN549" i="1"/>
  <c r="BN548" i="1"/>
  <c r="BN547" i="1"/>
  <c r="BN546" i="1"/>
  <c r="BN545" i="1"/>
  <c r="BN544" i="1"/>
  <c r="BN543" i="1"/>
  <c r="BN542" i="1"/>
  <c r="BN541" i="1"/>
  <c r="BN540" i="1"/>
  <c r="BN539" i="1"/>
  <c r="BN538" i="1"/>
  <c r="BN537" i="1"/>
  <c r="BN536" i="1"/>
  <c r="BN535" i="1"/>
  <c r="BN534" i="1"/>
  <c r="BN533" i="1"/>
  <c r="BN532" i="1"/>
  <c r="BN531" i="1"/>
  <c r="BN530" i="1"/>
  <c r="BN529" i="1"/>
  <c r="BN528" i="1"/>
  <c r="BN527" i="1"/>
  <c r="BN526" i="1"/>
  <c r="BN525" i="1"/>
  <c r="BN524" i="1"/>
  <c r="BN523" i="1"/>
  <c r="BN522" i="1"/>
  <c r="BN521" i="1"/>
  <c r="BN520" i="1"/>
  <c r="BN519" i="1"/>
  <c r="BN518" i="1"/>
  <c r="BN517" i="1"/>
  <c r="BN516" i="1"/>
  <c r="BN515" i="1"/>
  <c r="BN514" i="1"/>
  <c r="BN513" i="1"/>
  <c r="BN512" i="1"/>
  <c r="BN511" i="1"/>
  <c r="BN510" i="1"/>
  <c r="BN509" i="1"/>
  <c r="BN508" i="1"/>
  <c r="BN507" i="1"/>
  <c r="BN506" i="1"/>
  <c r="BN505" i="1"/>
  <c r="BN504" i="1"/>
  <c r="BN503" i="1"/>
  <c r="BN502" i="1"/>
  <c r="BN501" i="1"/>
  <c r="BN500" i="1"/>
  <c r="BN499" i="1"/>
  <c r="BN498" i="1"/>
  <c r="BN497" i="1"/>
  <c r="BN496" i="1"/>
  <c r="BN495" i="1"/>
  <c r="BN494" i="1"/>
  <c r="BN493" i="1"/>
  <c r="BN492" i="1"/>
  <c r="BN491" i="1"/>
  <c r="BN490" i="1"/>
  <c r="BN489" i="1"/>
  <c r="BN488" i="1"/>
  <c r="BN487" i="1"/>
  <c r="BN486" i="1"/>
  <c r="BN485" i="1"/>
  <c r="BN484" i="1"/>
  <c r="BN483" i="1"/>
  <c r="BN482" i="1"/>
  <c r="BN481" i="1"/>
  <c r="BN480" i="1"/>
  <c r="BN479" i="1"/>
  <c r="BN478" i="1"/>
  <c r="BN477" i="1"/>
  <c r="BN476" i="1"/>
  <c r="BN475" i="1"/>
  <c r="BN474" i="1"/>
  <c r="BN473" i="1"/>
  <c r="BN472" i="1"/>
  <c r="BN471" i="1"/>
  <c r="BN470" i="1"/>
  <c r="BN469" i="1"/>
  <c r="BN468" i="1"/>
  <c r="BN467" i="1"/>
  <c r="BN466" i="1"/>
  <c r="BN465" i="1"/>
  <c r="BN464" i="1"/>
  <c r="BN463" i="1"/>
  <c r="BN462" i="1"/>
  <c r="BN461" i="1"/>
  <c r="BN460" i="1"/>
  <c r="BN459" i="1"/>
  <c r="BN458" i="1"/>
  <c r="BN457" i="1"/>
  <c r="BN456" i="1"/>
  <c r="BN455" i="1"/>
  <c r="BN454" i="1"/>
  <c r="BN453" i="1"/>
  <c r="BN452" i="1"/>
  <c r="BN45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EY670" i="1"/>
  <c r="EY669" i="1"/>
  <c r="EY668" i="1"/>
  <c r="EY667" i="1"/>
  <c r="EY666" i="1"/>
  <c r="EY665" i="1"/>
  <c r="EY664" i="1"/>
  <c r="EY663" i="1"/>
  <c r="EY662" i="1"/>
  <c r="EY661" i="1"/>
  <c r="EY660" i="1"/>
  <c r="EY659" i="1"/>
  <c r="EY658" i="1"/>
  <c r="EY657" i="1"/>
  <c r="EY656" i="1"/>
  <c r="EY655" i="1"/>
  <c r="EY654" i="1"/>
  <c r="EY653" i="1"/>
  <c r="EY652" i="1"/>
  <c r="EY651" i="1"/>
  <c r="EY650" i="1"/>
  <c r="EY649" i="1"/>
  <c r="EY648" i="1"/>
  <c r="EY647" i="1"/>
  <c r="EY646" i="1"/>
  <c r="EY645" i="1"/>
  <c r="EY644" i="1"/>
  <c r="EY643" i="1"/>
  <c r="EY642" i="1"/>
  <c r="EY641" i="1"/>
  <c r="EY640" i="1"/>
  <c r="EY639" i="1"/>
  <c r="EY638" i="1"/>
  <c r="EY637" i="1"/>
  <c r="EY636" i="1"/>
  <c r="EY635" i="1"/>
  <c r="EY634" i="1"/>
  <c r="EY633" i="1"/>
  <c r="EY632" i="1"/>
  <c r="EY631" i="1"/>
  <c r="EY630" i="1"/>
  <c r="EY629" i="1"/>
  <c r="EY628" i="1"/>
  <c r="EY627" i="1"/>
  <c r="EY626" i="1"/>
  <c r="EY625" i="1"/>
  <c r="EY624" i="1"/>
  <c r="EY623" i="1"/>
  <c r="EY622" i="1"/>
  <c r="EY621" i="1"/>
  <c r="EY620" i="1"/>
  <c r="EY619" i="1"/>
  <c r="EY618" i="1"/>
  <c r="EY617" i="1"/>
  <c r="EY616" i="1"/>
  <c r="EY615" i="1"/>
  <c r="EY614" i="1"/>
  <c r="EY613" i="1"/>
  <c r="EY612" i="1"/>
  <c r="EY611" i="1"/>
  <c r="EY610" i="1"/>
  <c r="EY609" i="1"/>
  <c r="EY608" i="1"/>
  <c r="EY607" i="1"/>
  <c r="EY606" i="1"/>
  <c r="EY605" i="1"/>
  <c r="EY604" i="1"/>
  <c r="EY603" i="1"/>
  <c r="EY602" i="1"/>
  <c r="EY601" i="1"/>
  <c r="EY600" i="1"/>
  <c r="EY599" i="1"/>
  <c r="EY598" i="1"/>
  <c r="EY597" i="1"/>
  <c r="EY596" i="1"/>
  <c r="EY595" i="1"/>
  <c r="EY594" i="1"/>
  <c r="EY593" i="1"/>
  <c r="EY592" i="1"/>
  <c r="EY591" i="1"/>
  <c r="EY590" i="1"/>
  <c r="EY589" i="1"/>
  <c r="EY588" i="1"/>
  <c r="EY587" i="1"/>
  <c r="EY586" i="1"/>
  <c r="EY585" i="1"/>
  <c r="EY584" i="1"/>
  <c r="EY583" i="1"/>
  <c r="EY582" i="1"/>
  <c r="EY581" i="1"/>
  <c r="EY580" i="1"/>
  <c r="EY579" i="1"/>
  <c r="EY578" i="1"/>
  <c r="EY577" i="1"/>
  <c r="EY576" i="1"/>
  <c r="EY575" i="1"/>
  <c r="EY574" i="1"/>
  <c r="EY573" i="1"/>
  <c r="EY572" i="1"/>
  <c r="EY571" i="1"/>
  <c r="EY570" i="1"/>
  <c r="EY569" i="1"/>
  <c r="EY568" i="1"/>
  <c r="EY567" i="1"/>
  <c r="EY566" i="1"/>
  <c r="EY565" i="1"/>
  <c r="EY564" i="1"/>
  <c r="EY563" i="1"/>
  <c r="EY562" i="1"/>
  <c r="EY561" i="1"/>
  <c r="EY560" i="1"/>
  <c r="EY559" i="1"/>
  <c r="EY558" i="1"/>
  <c r="EY557" i="1"/>
  <c r="EY556" i="1"/>
  <c r="EY555" i="1"/>
  <c r="EY554" i="1"/>
  <c r="EY553" i="1"/>
  <c r="EY552" i="1"/>
  <c r="EY551" i="1"/>
  <c r="EY550" i="1"/>
  <c r="EY549" i="1"/>
  <c r="EY548" i="1"/>
  <c r="EY547" i="1"/>
  <c r="EY546" i="1"/>
  <c r="EY545" i="1"/>
  <c r="EY544" i="1"/>
  <c r="EY543" i="1"/>
  <c r="EY542" i="1"/>
  <c r="EY541" i="1"/>
  <c r="EY540" i="1"/>
  <c r="EY539" i="1"/>
  <c r="EY538" i="1"/>
  <c r="EY537" i="1"/>
  <c r="EY536" i="1"/>
  <c r="EY535" i="1"/>
  <c r="EY534" i="1"/>
  <c r="EY533" i="1"/>
  <c r="EY532" i="1"/>
  <c r="EY531" i="1"/>
  <c r="EY530" i="1"/>
  <c r="EY529" i="1"/>
  <c r="EY528" i="1"/>
  <c r="EY527" i="1"/>
  <c r="EY526" i="1"/>
  <c r="EY525" i="1"/>
  <c r="EY524" i="1"/>
  <c r="EY523" i="1"/>
  <c r="EY522" i="1"/>
  <c r="EY521" i="1"/>
  <c r="EY520" i="1"/>
  <c r="EY519" i="1"/>
  <c r="EY518" i="1"/>
  <c r="EY517" i="1"/>
  <c r="EY516" i="1"/>
  <c r="EY515" i="1"/>
  <c r="EY514" i="1"/>
  <c r="EY513" i="1"/>
  <c r="EY512" i="1"/>
  <c r="EY511" i="1"/>
  <c r="EY510" i="1"/>
  <c r="EY509" i="1"/>
  <c r="EY508" i="1"/>
  <c r="EY507" i="1"/>
  <c r="EY506" i="1"/>
  <c r="EY505" i="1"/>
  <c r="EY504" i="1"/>
  <c r="EY503" i="1"/>
  <c r="EY502" i="1"/>
  <c r="EY501" i="1"/>
  <c r="EY500" i="1"/>
  <c r="EY499" i="1"/>
  <c r="EY498" i="1"/>
  <c r="EY497" i="1"/>
  <c r="EY496" i="1"/>
  <c r="EY495" i="1"/>
  <c r="EY494" i="1"/>
  <c r="EY493" i="1"/>
  <c r="EY492" i="1"/>
  <c r="EY491" i="1"/>
  <c r="EY490" i="1"/>
  <c r="EY489" i="1"/>
  <c r="EY488" i="1"/>
  <c r="EY487" i="1"/>
  <c r="EY486" i="1"/>
  <c r="EY485" i="1"/>
  <c r="EY484" i="1"/>
  <c r="EY483" i="1"/>
  <c r="EY482" i="1"/>
  <c r="EY481" i="1"/>
  <c r="EY480" i="1"/>
  <c r="EY479" i="1"/>
  <c r="EY478" i="1"/>
  <c r="EY477" i="1"/>
  <c r="EY476" i="1"/>
  <c r="EY475" i="1"/>
  <c r="EY474" i="1"/>
  <c r="EY473" i="1"/>
  <c r="EY472" i="1"/>
  <c r="EY471" i="1"/>
  <c r="EY470" i="1"/>
  <c r="EY469" i="1"/>
  <c r="EY468" i="1"/>
  <c r="EY467" i="1"/>
  <c r="EY466" i="1"/>
  <c r="EY465" i="1"/>
  <c r="EY464" i="1"/>
  <c r="EY463" i="1"/>
  <c r="EY462" i="1"/>
  <c r="EY461" i="1"/>
  <c r="EY460" i="1"/>
  <c r="EY459" i="1"/>
  <c r="EY458" i="1"/>
  <c r="EY457" i="1"/>
  <c r="EY456" i="1"/>
  <c r="EY455" i="1"/>
  <c r="EY454" i="1"/>
  <c r="EY453" i="1"/>
  <c r="EY452" i="1"/>
  <c r="EY451" i="1"/>
  <c r="FL670" i="1"/>
  <c r="FL669" i="1"/>
  <c r="FL668" i="1"/>
  <c r="FL667" i="1"/>
  <c r="FL666" i="1"/>
  <c r="FL665" i="1"/>
  <c r="FL664" i="1"/>
  <c r="FL663" i="1"/>
  <c r="FL662" i="1"/>
  <c r="FL661" i="1"/>
  <c r="FL660" i="1"/>
  <c r="FL659" i="1"/>
  <c r="FL658" i="1"/>
  <c r="FL657" i="1"/>
  <c r="FL656" i="1"/>
  <c r="FL655" i="1"/>
  <c r="FL654" i="1"/>
  <c r="FL653" i="1"/>
  <c r="FL652" i="1"/>
  <c r="FL651" i="1"/>
  <c r="FL650" i="1"/>
  <c r="FL649" i="1"/>
  <c r="FL648" i="1"/>
  <c r="FL647" i="1"/>
  <c r="FL646" i="1"/>
  <c r="FL645" i="1"/>
  <c r="FL644" i="1"/>
  <c r="FL643" i="1"/>
  <c r="FL642" i="1"/>
  <c r="FL641" i="1"/>
  <c r="FL640" i="1"/>
  <c r="FL639" i="1"/>
  <c r="FL638" i="1"/>
  <c r="FL637" i="1"/>
  <c r="FL636" i="1"/>
  <c r="FL635" i="1"/>
  <c r="FL634" i="1"/>
  <c r="FL633" i="1"/>
  <c r="FL632" i="1"/>
  <c r="FL631" i="1"/>
  <c r="FL630" i="1"/>
  <c r="FL629" i="1"/>
  <c r="FL628" i="1"/>
  <c r="FL627" i="1"/>
  <c r="FL626" i="1"/>
  <c r="FL625" i="1"/>
  <c r="FL624" i="1"/>
  <c r="FL623" i="1"/>
  <c r="FL622" i="1"/>
  <c r="FL621" i="1"/>
  <c r="FL620" i="1"/>
  <c r="FL619" i="1"/>
  <c r="FL618" i="1"/>
  <c r="FL617" i="1"/>
  <c r="FL616" i="1"/>
  <c r="FL615" i="1"/>
  <c r="FL614" i="1"/>
  <c r="FL613" i="1"/>
  <c r="FL612" i="1"/>
  <c r="FL611" i="1"/>
  <c r="FL610" i="1"/>
  <c r="FL609" i="1"/>
  <c r="FL608" i="1"/>
  <c r="FL607" i="1"/>
  <c r="FL606" i="1"/>
  <c r="FL605" i="1"/>
  <c r="FL604" i="1"/>
  <c r="FL603" i="1"/>
  <c r="FL602" i="1"/>
  <c r="FL601" i="1"/>
  <c r="FL600" i="1"/>
  <c r="FL599" i="1"/>
  <c r="FL598" i="1"/>
  <c r="FL597" i="1"/>
  <c r="FL596" i="1"/>
  <c r="FL595" i="1"/>
  <c r="FL594" i="1"/>
  <c r="FL593" i="1"/>
  <c r="FL592" i="1"/>
  <c r="FL591" i="1"/>
  <c r="FL590" i="1"/>
  <c r="FL589" i="1"/>
  <c r="FL588" i="1"/>
  <c r="FL587" i="1"/>
  <c r="FL586" i="1"/>
  <c r="FL585" i="1"/>
  <c r="FL584" i="1"/>
  <c r="FL583" i="1"/>
  <c r="FL582" i="1"/>
  <c r="FL581" i="1"/>
  <c r="FL580" i="1"/>
  <c r="FL579" i="1"/>
  <c r="FL578" i="1"/>
  <c r="FL577" i="1"/>
  <c r="FL576" i="1"/>
  <c r="FL575" i="1"/>
  <c r="FL574" i="1"/>
  <c r="FL573" i="1"/>
  <c r="FL572" i="1"/>
  <c r="FL571" i="1"/>
  <c r="FL570" i="1"/>
  <c r="FL569" i="1"/>
  <c r="FL568" i="1"/>
  <c r="FL567" i="1"/>
  <c r="FL566" i="1"/>
  <c r="FL565" i="1"/>
  <c r="FL564" i="1"/>
  <c r="FL563" i="1"/>
  <c r="FL562" i="1"/>
  <c r="FL561" i="1"/>
  <c r="FL560" i="1"/>
  <c r="FL559" i="1"/>
  <c r="FL558" i="1"/>
  <c r="FL557" i="1"/>
  <c r="FL556" i="1"/>
  <c r="FL555" i="1"/>
  <c r="FL554" i="1"/>
  <c r="FL553" i="1"/>
  <c r="FL552" i="1"/>
  <c r="FL551" i="1"/>
  <c r="FL550" i="1"/>
  <c r="FL549" i="1"/>
  <c r="FL548" i="1"/>
  <c r="FL547" i="1"/>
  <c r="FL546" i="1"/>
  <c r="FL545" i="1"/>
  <c r="FL544" i="1"/>
  <c r="FL543" i="1"/>
  <c r="FL542" i="1"/>
  <c r="FL541" i="1"/>
  <c r="FL540" i="1"/>
  <c r="FL539" i="1"/>
  <c r="FL538" i="1"/>
  <c r="FL537" i="1"/>
  <c r="FL536" i="1"/>
  <c r="FL535" i="1"/>
  <c r="FL534" i="1"/>
  <c r="FL533" i="1"/>
  <c r="FL532" i="1"/>
  <c r="FL531" i="1"/>
  <c r="FL530" i="1"/>
  <c r="FL529" i="1"/>
  <c r="FL528" i="1"/>
  <c r="FL527" i="1"/>
  <c r="FL526" i="1"/>
  <c r="FL525" i="1"/>
  <c r="FL524" i="1"/>
  <c r="FL523" i="1"/>
  <c r="FL522" i="1"/>
  <c r="FL521" i="1"/>
  <c r="FL520" i="1"/>
  <c r="FL519" i="1"/>
  <c r="FL518" i="1"/>
  <c r="FL517" i="1"/>
  <c r="FL516" i="1"/>
  <c r="FL515" i="1"/>
  <c r="FL514" i="1"/>
  <c r="FL513" i="1"/>
  <c r="FL512" i="1"/>
  <c r="FL511" i="1"/>
  <c r="FL510" i="1"/>
  <c r="FL509" i="1"/>
  <c r="FL508" i="1"/>
  <c r="FL507" i="1"/>
  <c r="FL506" i="1"/>
  <c r="FL505" i="1"/>
  <c r="FL504" i="1"/>
  <c r="FL503" i="1"/>
  <c r="FL502" i="1"/>
  <c r="FL501" i="1"/>
  <c r="FL500" i="1"/>
  <c r="FL499" i="1"/>
  <c r="FL498" i="1"/>
  <c r="FL497" i="1"/>
  <c r="FL496" i="1"/>
  <c r="FL495" i="1"/>
  <c r="FL494" i="1"/>
  <c r="FL493" i="1"/>
  <c r="FL492" i="1"/>
  <c r="FL491" i="1"/>
  <c r="FL490" i="1"/>
  <c r="FL489" i="1"/>
  <c r="FL488" i="1"/>
  <c r="FL487" i="1"/>
  <c r="FL486" i="1"/>
  <c r="FL485" i="1"/>
  <c r="FL484" i="1"/>
  <c r="FL483" i="1"/>
  <c r="FL482" i="1"/>
  <c r="FL481" i="1"/>
  <c r="FL480" i="1"/>
  <c r="FL479" i="1"/>
  <c r="FL478" i="1"/>
  <c r="FL477" i="1"/>
  <c r="FL476" i="1"/>
  <c r="FL475" i="1"/>
  <c r="FL474" i="1"/>
  <c r="FL473" i="1"/>
  <c r="FL472" i="1"/>
  <c r="FL471" i="1"/>
  <c r="FL470" i="1"/>
  <c r="FL469" i="1"/>
  <c r="FL468" i="1"/>
  <c r="FL467" i="1"/>
  <c r="FL466" i="1"/>
  <c r="FL465" i="1"/>
  <c r="FL464" i="1"/>
  <c r="FL463" i="1"/>
  <c r="FL462" i="1"/>
  <c r="FL461" i="1"/>
  <c r="FL460" i="1"/>
  <c r="FL459" i="1"/>
  <c r="FL458" i="1"/>
  <c r="FL457" i="1"/>
  <c r="FL456" i="1"/>
  <c r="FL455" i="1"/>
  <c r="FL454" i="1"/>
  <c r="FL453" i="1"/>
  <c r="FL452" i="1"/>
  <c r="FL45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J451" i="1"/>
  <c r="K382" i="1"/>
  <c r="ES127" i="1"/>
  <c r="ES115" i="1"/>
  <c r="ES111" i="1"/>
  <c r="ES95" i="1"/>
  <c r="ES93" i="1"/>
  <c r="ES91" i="1"/>
  <c r="ES85" i="1"/>
  <c r="ES83" i="1"/>
  <c r="ES81" i="1"/>
  <c r="ES79" i="1"/>
  <c r="ES77" i="1"/>
  <c r="ES57" i="1"/>
  <c r="K249" i="1"/>
  <c r="K248" i="1"/>
  <c r="J249" i="1"/>
  <c r="J248" i="1"/>
  <c r="AT3" i="1"/>
  <c r="J3" i="1"/>
  <c r="K3" i="1"/>
  <c r="FL382" i="1"/>
  <c r="EY382" i="1"/>
  <c r="BP382" i="1"/>
  <c r="BN382" i="1"/>
  <c r="AT382" i="1" l="1"/>
  <c r="J382" i="1"/>
  <c r="J144" i="1"/>
  <c r="K144" i="1"/>
  <c r="AT144" i="1"/>
  <c r="BN144" i="1"/>
  <c r="BP144" i="1"/>
  <c r="EY144" i="1"/>
  <c r="FL144" i="1"/>
  <c r="AS145" i="1"/>
  <c r="AS146" i="1" s="1"/>
  <c r="AS147" i="1" s="1"/>
  <c r="AS148" i="1" s="1"/>
  <c r="AS149" i="1" s="1"/>
  <c r="AS150" i="1" s="1"/>
  <c r="AS151" i="1" s="1"/>
  <c r="AS152" i="1" s="1"/>
  <c r="AS153" i="1" s="1"/>
  <c r="AS154" i="1" s="1"/>
  <c r="AS155" i="1" s="1"/>
  <c r="AS156" i="1" s="1"/>
  <c r="AS157" i="1" s="1"/>
  <c r="AS158" i="1" s="1"/>
  <c r="AS159" i="1" s="1"/>
  <c r="AS160" i="1" s="1"/>
  <c r="AS161" i="1" s="1"/>
  <c r="AS162" i="1" s="1"/>
  <c r="AS163" i="1" s="1"/>
  <c r="AS164" i="1" s="1"/>
  <c r="AS165" i="1" s="1"/>
  <c r="AS166" i="1" s="1"/>
  <c r="AS167" i="1" s="1"/>
  <c r="AS168" i="1" s="1"/>
  <c r="AS169" i="1" s="1"/>
  <c r="AS170" i="1" s="1"/>
  <c r="AS171" i="1" s="1"/>
  <c r="AS172" i="1" s="1"/>
  <c r="AS173" i="1" s="1"/>
  <c r="AS174" i="1" s="1"/>
  <c r="AS175" i="1" s="1"/>
  <c r="AS176" i="1" s="1"/>
  <c r="AS177" i="1" s="1"/>
  <c r="AS178" i="1" s="1"/>
  <c r="AS179" i="1" s="1"/>
  <c r="AS180" i="1" s="1"/>
  <c r="AS181" i="1" s="1"/>
  <c r="AS182" i="1" s="1"/>
  <c r="AS183" i="1" s="1"/>
  <c r="AS184" i="1" s="1"/>
  <c r="AS185" i="1" s="1"/>
  <c r="AS186" i="1" s="1"/>
  <c r="AS187" i="1" s="1"/>
  <c r="AS188" i="1" s="1"/>
  <c r="AS189" i="1" s="1"/>
  <c r="AS190" i="1" s="1"/>
  <c r="AS191" i="1" s="1"/>
  <c r="AS192" i="1" s="1"/>
  <c r="AS193" i="1" s="1"/>
  <c r="AS194" i="1" s="1"/>
  <c r="AS195" i="1" s="1"/>
  <c r="AS196" i="1" s="1"/>
  <c r="AS197" i="1" s="1"/>
  <c r="AS198" i="1" s="1"/>
  <c r="AS199" i="1" s="1"/>
  <c r="AS200" i="1" s="1"/>
  <c r="AS201" i="1" s="1"/>
  <c r="AS202" i="1" s="1"/>
  <c r="AS203" i="1" s="1"/>
  <c r="AS204" i="1" s="1"/>
  <c r="AS205" i="1" s="1"/>
  <c r="AS206" i="1" s="1"/>
  <c r="AS207" i="1" s="1"/>
  <c r="AS208" i="1" s="1"/>
  <c r="AS209" i="1" s="1"/>
  <c r="AS210" i="1" s="1"/>
  <c r="AS211" i="1" s="1"/>
  <c r="AS212" i="1" s="1"/>
  <c r="AS213" i="1" s="1"/>
  <c r="AS214" i="1" s="1"/>
  <c r="AS215" i="1" s="1"/>
  <c r="AS216" i="1" s="1"/>
  <c r="AS217" i="1" s="1"/>
  <c r="AS218" i="1" s="1"/>
  <c r="AS219" i="1" s="1"/>
  <c r="AS220" i="1" s="1"/>
  <c r="AS221" i="1" s="1"/>
  <c r="AS222" i="1" s="1"/>
  <c r="AS223" i="1" s="1"/>
  <c r="AS224" i="1" s="1"/>
  <c r="AS225" i="1" s="1"/>
  <c r="AS226" i="1" s="1"/>
  <c r="AS227" i="1" s="1"/>
  <c r="AS228" i="1" s="1"/>
  <c r="AS229" i="1" s="1"/>
  <c r="AS230" i="1" s="1"/>
  <c r="AS231" i="1" s="1"/>
  <c r="AS232" i="1" s="1"/>
  <c r="AS233" i="1" s="1"/>
  <c r="AS234" i="1" s="1"/>
  <c r="AS235" i="1" s="1"/>
  <c r="AS236" i="1" s="1"/>
  <c r="AS237" i="1" s="1"/>
  <c r="AS238" i="1" s="1"/>
  <c r="AS239" i="1" s="1"/>
  <c r="AS240" i="1" s="1"/>
  <c r="AS241" i="1" s="1"/>
  <c r="AS242" i="1" s="1"/>
  <c r="AS243" i="1" s="1"/>
  <c r="AS244" i="1" s="1"/>
  <c r="AS245" i="1" s="1"/>
  <c r="AS246" i="1" s="1"/>
  <c r="AS247" i="1" s="1"/>
  <c r="AS248" i="1" s="1"/>
  <c r="AS249" i="1" s="1"/>
  <c r="AS250" i="1" s="1"/>
  <c r="AS251" i="1" s="1"/>
  <c r="AS252" i="1" s="1"/>
  <c r="AS253" i="1" s="1"/>
  <c r="AS254" i="1" s="1"/>
  <c r="AS255" i="1" s="1"/>
  <c r="AS256" i="1" s="1"/>
  <c r="AS257" i="1" s="1"/>
  <c r="AS258" i="1" s="1"/>
  <c r="AS259" i="1" s="1"/>
  <c r="AS260" i="1" s="1"/>
  <c r="AS261" i="1" s="1"/>
  <c r="AS262" i="1" s="1"/>
  <c r="AS263" i="1" s="1"/>
  <c r="AS264" i="1" s="1"/>
  <c r="AS265" i="1" s="1"/>
  <c r="AS266" i="1" s="1"/>
  <c r="AS267" i="1" s="1"/>
  <c r="AS268" i="1" s="1"/>
  <c r="AS269" i="1" s="1"/>
  <c r="AS270" i="1" s="1"/>
  <c r="AS271" i="1" s="1"/>
  <c r="AS272" i="1" s="1"/>
  <c r="AS273" i="1" s="1"/>
  <c r="AS274" i="1" s="1"/>
  <c r="AS275" i="1" s="1"/>
  <c r="AS276" i="1" s="1"/>
  <c r="AS277" i="1" s="1"/>
  <c r="AS278" i="1" s="1"/>
  <c r="AS279" i="1" s="1"/>
  <c r="AS280" i="1" s="1"/>
  <c r="AS281" i="1" s="1"/>
  <c r="AS282" i="1" s="1"/>
  <c r="AS283" i="1" s="1"/>
  <c r="AS284" i="1" s="1"/>
  <c r="AS285" i="1" s="1"/>
  <c r="AS286" i="1" s="1"/>
  <c r="AS287" i="1" s="1"/>
  <c r="AS288" i="1" s="1"/>
  <c r="AS289" i="1" s="1"/>
  <c r="AS290" i="1" s="1"/>
  <c r="AS291" i="1" s="1"/>
  <c r="AS292" i="1" s="1"/>
  <c r="AS293" i="1" s="1"/>
  <c r="AS294" i="1" s="1"/>
  <c r="AS295" i="1" s="1"/>
  <c r="AS296" i="1" s="1"/>
  <c r="AS297" i="1" s="1"/>
  <c r="AS298" i="1" s="1"/>
  <c r="AS299" i="1" s="1"/>
  <c r="AS300" i="1" s="1"/>
  <c r="AS301" i="1" s="1"/>
  <c r="AS302" i="1" s="1"/>
  <c r="AS303" i="1" s="1"/>
  <c r="AS304" i="1" s="1"/>
  <c r="AS305" i="1" s="1"/>
  <c r="AS306" i="1" s="1"/>
  <c r="AS307" i="1" s="1"/>
  <c r="AS308" i="1" s="1"/>
  <c r="AS309" i="1" s="1"/>
  <c r="AS310" i="1" s="1"/>
  <c r="AS311" i="1" s="1"/>
  <c r="AS312" i="1" s="1"/>
  <c r="AS313" i="1" s="1"/>
  <c r="AS314" i="1" s="1"/>
  <c r="AS315" i="1" s="1"/>
  <c r="AS316" i="1" s="1"/>
  <c r="AS317" i="1" s="1"/>
  <c r="AS318" i="1" s="1"/>
  <c r="AS319" i="1" s="1"/>
  <c r="AS320" i="1" s="1"/>
  <c r="AS321" i="1" s="1"/>
  <c r="AS322" i="1" s="1"/>
  <c r="AS323" i="1" s="1"/>
  <c r="AS324" i="1" s="1"/>
  <c r="AS325" i="1" s="1"/>
  <c r="AS326" i="1" s="1"/>
  <c r="AS327" i="1" s="1"/>
  <c r="AS328" i="1" s="1"/>
  <c r="AS329" i="1" s="1"/>
  <c r="AS330" i="1" s="1"/>
  <c r="AS331" i="1" s="1"/>
  <c r="AS332" i="1" s="1"/>
  <c r="AS333" i="1" s="1"/>
  <c r="AS334" i="1" s="1"/>
  <c r="AS335" i="1" s="1"/>
  <c r="AS336" i="1" s="1"/>
  <c r="AS337" i="1" s="1"/>
  <c r="AS338" i="1" s="1"/>
  <c r="AS339" i="1" s="1"/>
  <c r="AS340" i="1" s="1"/>
  <c r="AS341" i="1" s="1"/>
  <c r="AS342" i="1" s="1"/>
  <c r="AS343" i="1" s="1"/>
  <c r="AS344" i="1" s="1"/>
  <c r="AS345" i="1" s="1"/>
  <c r="AS346" i="1" s="1"/>
  <c r="AS347" i="1" s="1"/>
  <c r="AS348" i="1" s="1"/>
  <c r="AS349" i="1" s="1"/>
  <c r="AS350" i="1" s="1"/>
  <c r="AS351" i="1" s="1"/>
  <c r="AS352" i="1" s="1"/>
  <c r="AS353" i="1" s="1"/>
  <c r="AS354" i="1" s="1"/>
  <c r="AS355" i="1" s="1"/>
  <c r="AS356" i="1" s="1"/>
  <c r="AS357" i="1" s="1"/>
  <c r="AS358" i="1" s="1"/>
  <c r="AS359" i="1" s="1"/>
  <c r="AS360" i="1" s="1"/>
  <c r="AS361" i="1" s="1"/>
  <c r="AS362" i="1" s="1"/>
  <c r="AS363" i="1" s="1"/>
  <c r="AS364" i="1" s="1"/>
  <c r="AS365" i="1" s="1"/>
  <c r="AS366" i="1" s="1"/>
  <c r="AS367" i="1" s="1"/>
  <c r="AS368" i="1" s="1"/>
  <c r="AS369" i="1" s="1"/>
  <c r="AS370" i="1" s="1"/>
  <c r="AS371" i="1" s="1"/>
  <c r="AS372" i="1" s="1"/>
  <c r="AS373" i="1" s="1"/>
  <c r="AS374" i="1" s="1"/>
  <c r="AS375" i="1" s="1"/>
  <c r="AS376" i="1" s="1"/>
  <c r="AS377" i="1" s="1"/>
  <c r="AS378" i="1" s="1"/>
  <c r="AS379" i="1" s="1"/>
  <c r="AS380" i="1" s="1"/>
  <c r="AS381" i="1" s="1"/>
  <c r="FL791" i="1"/>
  <c r="EY791" i="1"/>
  <c r="BP791" i="1"/>
  <c r="BN791" i="1"/>
  <c r="AT791" i="1"/>
  <c r="K791" i="1"/>
  <c r="J791" i="1"/>
  <c r="BP3" i="1" l="1"/>
  <c r="BN2309" i="1"/>
  <c r="BN2308" i="1"/>
  <c r="BN2307" i="1"/>
  <c r="BN2306" i="1"/>
  <c r="BN2305" i="1"/>
  <c r="BN2304" i="1"/>
  <c r="BN2303" i="1"/>
  <c r="BN2302" i="1"/>
  <c r="BN2301" i="1"/>
  <c r="BN2300" i="1"/>
  <c r="BN2299" i="1"/>
  <c r="BN2298" i="1"/>
  <c r="BN2297" i="1"/>
  <c r="BN2296" i="1"/>
  <c r="BN2295" i="1"/>
  <c r="BN2294" i="1"/>
  <c r="BN2293" i="1"/>
  <c r="BN2292" i="1"/>
  <c r="BN2291" i="1"/>
  <c r="BN2290" i="1"/>
  <c r="BN2289" i="1"/>
  <c r="BN2288" i="1"/>
  <c r="BN2287" i="1"/>
  <c r="BN2286" i="1"/>
  <c r="BN2285" i="1"/>
  <c r="BN2284" i="1"/>
  <c r="BN2283" i="1"/>
  <c r="BN2282" i="1"/>
  <c r="BN2281" i="1"/>
  <c r="BN2280" i="1"/>
  <c r="BN2279" i="1"/>
  <c r="BN2278" i="1"/>
  <c r="BN2277" i="1"/>
  <c r="BN2276" i="1"/>
  <c r="BN2275" i="1"/>
  <c r="BN2274" i="1"/>
  <c r="BN2273" i="1"/>
  <c r="BN2272" i="1"/>
  <c r="BN2271" i="1"/>
  <c r="BN2270" i="1"/>
  <c r="BN2269" i="1"/>
  <c r="BN2268" i="1"/>
  <c r="BN2267" i="1"/>
  <c r="BN2266" i="1"/>
  <c r="BN2265" i="1"/>
  <c r="BN2264" i="1"/>
  <c r="BN2263" i="1"/>
  <c r="BN2262" i="1"/>
  <c r="BN2261" i="1"/>
  <c r="BN2260" i="1"/>
  <c r="BN2259" i="1"/>
  <c r="BN2258" i="1"/>
  <c r="BN2257" i="1"/>
  <c r="BN2256" i="1"/>
  <c r="BN2255" i="1"/>
  <c r="BN2254" i="1"/>
  <c r="BN2253" i="1"/>
  <c r="BN2252" i="1"/>
  <c r="BN2251" i="1"/>
  <c r="BN2250" i="1"/>
  <c r="BN2249" i="1"/>
  <c r="BN2248" i="1"/>
  <c r="BN2247" i="1"/>
  <c r="BN2246" i="1"/>
  <c r="BN2245" i="1"/>
  <c r="BN2244" i="1"/>
  <c r="BN2243" i="1"/>
  <c r="BN2242" i="1"/>
  <c r="BN2241" i="1"/>
  <c r="BN2240" i="1"/>
  <c r="BN2239" i="1"/>
  <c r="BN2238" i="1"/>
  <c r="BN2237" i="1"/>
  <c r="BN2236" i="1"/>
  <c r="BN2235" i="1"/>
  <c r="BN2234" i="1"/>
  <c r="BN2233" i="1"/>
  <c r="BN2232" i="1"/>
  <c r="BN2231" i="1"/>
  <c r="BN2230" i="1"/>
  <c r="BN2229" i="1"/>
  <c r="BN2228" i="1"/>
  <c r="BN2227" i="1"/>
  <c r="BN2226" i="1"/>
  <c r="BN2225" i="1"/>
  <c r="BN2224" i="1"/>
  <c r="BN2223" i="1"/>
  <c r="BN2222" i="1"/>
  <c r="BN2221" i="1"/>
  <c r="BN2220" i="1"/>
  <c r="BN2219" i="1"/>
  <c r="BN2218" i="1"/>
  <c r="BN2217" i="1"/>
  <c r="BN2216" i="1"/>
  <c r="BN2215" i="1"/>
  <c r="BN2214" i="1"/>
  <c r="BN2213" i="1"/>
  <c r="BN2212" i="1"/>
  <c r="BN2211" i="1"/>
  <c r="BN2210" i="1"/>
  <c r="BN2209" i="1"/>
  <c r="BN2208" i="1"/>
  <c r="BN2207" i="1"/>
  <c r="BN2206" i="1"/>
  <c r="BN2205" i="1"/>
  <c r="BN2204" i="1"/>
  <c r="BN2203" i="1"/>
  <c r="BN2202" i="1"/>
  <c r="BN2201" i="1"/>
  <c r="BN2200" i="1"/>
  <c r="BN2199" i="1"/>
  <c r="BN2198" i="1"/>
  <c r="BN2197" i="1"/>
  <c r="BN2196" i="1"/>
  <c r="BN2195" i="1"/>
  <c r="BN2194" i="1"/>
  <c r="BN2193" i="1"/>
  <c r="BN2192" i="1"/>
  <c r="BN2191" i="1"/>
  <c r="BN2190" i="1"/>
  <c r="BN2189" i="1"/>
  <c r="BN2188" i="1"/>
  <c r="BN2187" i="1"/>
  <c r="BN2186" i="1"/>
  <c r="BN2185" i="1"/>
  <c r="BN2184" i="1"/>
  <c r="BN2183" i="1"/>
  <c r="BN2182" i="1"/>
  <c r="BN2181" i="1"/>
  <c r="BN2180" i="1"/>
  <c r="BN2179" i="1"/>
  <c r="BN2178" i="1"/>
  <c r="BN2177" i="1"/>
  <c r="BN2176" i="1"/>
  <c r="BN2175" i="1"/>
  <c r="BN2174" i="1"/>
  <c r="BN2173" i="1"/>
  <c r="BN2172" i="1"/>
  <c r="BN2171" i="1"/>
  <c r="BN2170" i="1"/>
  <c r="BN2169" i="1"/>
  <c r="BN2168" i="1"/>
  <c r="BN2167" i="1"/>
  <c r="BN2166" i="1"/>
  <c r="BN2165" i="1"/>
  <c r="BN2164" i="1"/>
  <c r="BN2163" i="1"/>
  <c r="BN2162" i="1"/>
  <c r="BN2161" i="1"/>
  <c r="BN2160" i="1"/>
  <c r="BN2159" i="1"/>
  <c r="BN2158" i="1"/>
  <c r="BN2157" i="1"/>
  <c r="BN2156" i="1"/>
  <c r="BN2155" i="1"/>
  <c r="BN2154" i="1"/>
  <c r="BN2153" i="1"/>
  <c r="BN2152" i="1"/>
  <c r="BN2151" i="1"/>
  <c r="BN2150" i="1"/>
  <c r="BN2149" i="1"/>
  <c r="BN2148" i="1"/>
  <c r="BN2147" i="1"/>
  <c r="BN2146" i="1"/>
  <c r="BN2145" i="1"/>
  <c r="BN2144" i="1"/>
  <c r="BN2143" i="1"/>
  <c r="BN2142" i="1"/>
  <c r="BN2141" i="1"/>
  <c r="BN2140" i="1"/>
  <c r="BN2139" i="1"/>
  <c r="BN2138" i="1"/>
  <c r="BN2137" i="1"/>
  <c r="BN2136" i="1"/>
  <c r="BN2135" i="1"/>
  <c r="BN2134" i="1"/>
  <c r="BN2133" i="1"/>
  <c r="BN2132" i="1"/>
  <c r="BN2131" i="1"/>
  <c r="BN2130" i="1"/>
  <c r="BN2129" i="1"/>
  <c r="BN2128" i="1"/>
  <c r="BN2127" i="1"/>
  <c r="BN2126" i="1"/>
  <c r="BN2125" i="1"/>
  <c r="BN2124" i="1"/>
  <c r="BN2123" i="1"/>
  <c r="BN2122" i="1"/>
  <c r="BN2121" i="1"/>
  <c r="BN2120" i="1"/>
  <c r="BN2119" i="1"/>
  <c r="BN2118" i="1"/>
  <c r="BN2117" i="1"/>
  <c r="BN2116" i="1"/>
  <c r="BN2115" i="1"/>
  <c r="BN2114" i="1"/>
  <c r="BN2113" i="1"/>
  <c r="BN2112" i="1"/>
  <c r="BN2111" i="1"/>
  <c r="BN2110" i="1"/>
  <c r="BN2109" i="1"/>
  <c r="BN2108" i="1"/>
  <c r="BN2107" i="1"/>
  <c r="BN2106" i="1"/>
  <c r="BN2105" i="1"/>
  <c r="BN2104" i="1"/>
  <c r="BN2103" i="1"/>
  <c r="BN2102" i="1"/>
  <c r="BN2101" i="1"/>
  <c r="BN2100" i="1"/>
  <c r="BN2099" i="1"/>
  <c r="BN2098" i="1"/>
  <c r="BN2097" i="1"/>
  <c r="BN2096" i="1"/>
  <c r="BN2095" i="1"/>
  <c r="BN2094" i="1"/>
  <c r="BN2093" i="1"/>
  <c r="BN2092" i="1"/>
  <c r="BN2091" i="1"/>
  <c r="BN2090" i="1"/>
  <c r="BN2089" i="1"/>
  <c r="BN2088" i="1"/>
  <c r="BN2087" i="1"/>
  <c r="BN2086" i="1"/>
  <c r="BN2085" i="1"/>
  <c r="BN2084" i="1"/>
  <c r="BN2083" i="1"/>
  <c r="BN2082" i="1"/>
  <c r="BN2081" i="1"/>
  <c r="BN2080" i="1"/>
  <c r="BN2079" i="1"/>
  <c r="BN2078" i="1"/>
  <c r="BN2077" i="1"/>
  <c r="BN2076" i="1"/>
  <c r="BN2075" i="1"/>
  <c r="BN2074" i="1"/>
  <c r="BN2073" i="1"/>
  <c r="BN2072" i="1"/>
  <c r="BN2071" i="1"/>
  <c r="BN2070" i="1"/>
  <c r="BN2069" i="1"/>
  <c r="BN2068" i="1"/>
  <c r="BN2067" i="1"/>
  <c r="BN2066" i="1"/>
  <c r="BN2065" i="1"/>
  <c r="BN2064" i="1"/>
  <c r="BN2063" i="1"/>
  <c r="BN2062" i="1"/>
  <c r="BN2061" i="1"/>
  <c r="BN2060" i="1"/>
  <c r="BN2059" i="1"/>
  <c r="BN2058" i="1"/>
  <c r="BN2057" i="1"/>
  <c r="BN2056" i="1"/>
  <c r="BN2055" i="1"/>
  <c r="BN2054" i="1"/>
  <c r="BN2053" i="1"/>
  <c r="BN2052" i="1"/>
  <c r="BN2051" i="1"/>
  <c r="BN2050" i="1"/>
  <c r="BN2049" i="1"/>
  <c r="BN2048" i="1"/>
  <c r="BN2047" i="1"/>
  <c r="BN2046" i="1"/>
  <c r="BN2045" i="1"/>
  <c r="BN2044" i="1"/>
  <c r="BN2043" i="1"/>
  <c r="BN2042" i="1"/>
  <c r="BN2041" i="1"/>
  <c r="BN2040" i="1"/>
  <c r="BN2039" i="1"/>
  <c r="BN2038" i="1"/>
  <c r="BN2037" i="1"/>
  <c r="BN2036" i="1"/>
  <c r="BN2035" i="1"/>
  <c r="BN2034" i="1"/>
  <c r="BN2033" i="1"/>
  <c r="BN2032" i="1"/>
  <c r="BN2031" i="1"/>
  <c r="BN2030" i="1"/>
  <c r="BN2029" i="1"/>
  <c r="BN2028" i="1"/>
  <c r="BN2027" i="1"/>
  <c r="BN2026" i="1"/>
  <c r="BN2025" i="1"/>
  <c r="BN2024" i="1"/>
  <c r="BN2023" i="1"/>
  <c r="BN2022" i="1"/>
  <c r="BN2021" i="1"/>
  <c r="BN2020" i="1"/>
  <c r="BN2019" i="1"/>
  <c r="BN2018" i="1"/>
  <c r="BN2017" i="1"/>
  <c r="BN2016" i="1"/>
  <c r="BN2015" i="1"/>
  <c r="BN2014" i="1"/>
  <c r="BN2013" i="1"/>
  <c r="BN2012" i="1"/>
  <c r="BN2011" i="1"/>
  <c r="BN2010" i="1"/>
  <c r="BN2009" i="1"/>
  <c r="BN2008" i="1"/>
  <c r="BN2007" i="1"/>
  <c r="BN2006" i="1"/>
  <c r="BN2005" i="1"/>
  <c r="BN2004" i="1"/>
  <c r="BN2003" i="1"/>
  <c r="BN2002" i="1"/>
  <c r="BN2001" i="1"/>
  <c r="BN2000" i="1"/>
  <c r="BN1999" i="1"/>
  <c r="BN1998" i="1"/>
  <c r="BN1997" i="1"/>
  <c r="BN1996" i="1"/>
  <c r="BN1995" i="1"/>
  <c r="BN1994" i="1"/>
  <c r="BN1993" i="1"/>
  <c r="BN1992" i="1"/>
  <c r="BN1991" i="1"/>
  <c r="BN1990" i="1"/>
  <c r="BN1989" i="1"/>
  <c r="BN1988" i="1"/>
  <c r="BN1987" i="1"/>
  <c r="BN1986" i="1"/>
  <c r="BN1985" i="1"/>
  <c r="BN1984" i="1"/>
  <c r="BN1983" i="1"/>
  <c r="BN1982" i="1"/>
  <c r="BN1981" i="1"/>
  <c r="BN1980" i="1"/>
  <c r="BN1979" i="1"/>
  <c r="BN1978" i="1"/>
  <c r="BN1977" i="1"/>
  <c r="BN1976" i="1"/>
  <c r="BN1975" i="1"/>
  <c r="BN1974" i="1"/>
  <c r="BN1973" i="1"/>
  <c r="BN1972" i="1"/>
  <c r="BN1971" i="1"/>
  <c r="BN1970" i="1"/>
  <c r="BN1969" i="1"/>
  <c r="BN1968" i="1"/>
  <c r="BN1967" i="1"/>
  <c r="BN1966" i="1"/>
  <c r="BN1965" i="1"/>
  <c r="BN1964" i="1"/>
  <c r="BN1963" i="1"/>
  <c r="BN1962" i="1"/>
  <c r="BN1961" i="1"/>
  <c r="BN1960" i="1"/>
  <c r="BN1959" i="1"/>
  <c r="BN1958" i="1"/>
  <c r="BN1957" i="1"/>
  <c r="BN1956" i="1"/>
  <c r="BN1955" i="1"/>
  <c r="BN1954" i="1"/>
  <c r="BN1953" i="1"/>
  <c r="BN1952" i="1"/>
  <c r="BN1951" i="1"/>
  <c r="BN1950" i="1"/>
  <c r="BN1949" i="1"/>
  <c r="BN1948" i="1"/>
  <c r="BN1947" i="1"/>
  <c r="BN1946" i="1"/>
  <c r="BN1945" i="1"/>
  <c r="BN1944" i="1"/>
  <c r="BN1943" i="1"/>
  <c r="BN1942" i="1"/>
  <c r="BN1941" i="1"/>
  <c r="BN1940" i="1"/>
  <c r="BN1939" i="1"/>
  <c r="BN1938" i="1"/>
  <c r="BN1937" i="1"/>
  <c r="BN1936" i="1"/>
  <c r="BN1935" i="1"/>
  <c r="BN1934" i="1"/>
  <c r="BN1933" i="1"/>
  <c r="BN1932" i="1"/>
  <c r="BN1931" i="1"/>
  <c r="BN1930" i="1"/>
  <c r="BN1929" i="1"/>
  <c r="BN1928" i="1"/>
  <c r="BN1927" i="1"/>
  <c r="BN1926" i="1"/>
  <c r="BN1925" i="1"/>
  <c r="BN1924" i="1"/>
  <c r="BN1923" i="1"/>
  <c r="BN1922" i="1"/>
  <c r="BN1921" i="1"/>
  <c r="BN1920" i="1"/>
  <c r="BN1919" i="1"/>
  <c r="BN1918" i="1"/>
  <c r="BN1917" i="1"/>
  <c r="BN1916" i="1"/>
  <c r="BN1915" i="1"/>
  <c r="BN1914" i="1"/>
  <c r="BN1913" i="1"/>
  <c r="BN1912" i="1"/>
  <c r="BN1911" i="1"/>
  <c r="BN1910" i="1"/>
  <c r="BN1909" i="1"/>
  <c r="BN1908" i="1"/>
  <c r="BN1907" i="1"/>
  <c r="BN1906" i="1"/>
  <c r="BN1905" i="1"/>
  <c r="BN1904" i="1"/>
  <c r="BN1903" i="1"/>
  <c r="BN1902" i="1"/>
  <c r="BN1901" i="1"/>
  <c r="BN1900" i="1"/>
  <c r="BN1899" i="1"/>
  <c r="BN1898" i="1"/>
  <c r="BN1897" i="1"/>
  <c r="BN1896" i="1"/>
  <c r="BN1895" i="1"/>
  <c r="BN1894" i="1"/>
  <c r="BN1893" i="1"/>
  <c r="BN1892" i="1"/>
  <c r="BN1891" i="1"/>
  <c r="BN1890" i="1"/>
  <c r="BN1889" i="1"/>
  <c r="BN1888" i="1"/>
  <c r="BN1887" i="1"/>
  <c r="BN1886" i="1"/>
  <c r="BN1885" i="1"/>
  <c r="BN1884" i="1"/>
  <c r="BN1883" i="1"/>
  <c r="BN1882" i="1"/>
  <c r="BN1881" i="1"/>
  <c r="BN1880" i="1"/>
  <c r="BN1879" i="1"/>
  <c r="BN1878" i="1"/>
  <c r="BN1877" i="1"/>
  <c r="BN1876" i="1"/>
  <c r="BN1875" i="1"/>
  <c r="BN1874" i="1"/>
  <c r="BN1873" i="1"/>
  <c r="BN1872" i="1"/>
  <c r="BN1871" i="1"/>
  <c r="BN1870" i="1"/>
  <c r="BN1869" i="1"/>
  <c r="BN1868" i="1"/>
  <c r="BN1867" i="1"/>
  <c r="BN1866" i="1"/>
  <c r="BN1865" i="1"/>
  <c r="BN1864" i="1"/>
  <c r="BN1863" i="1"/>
  <c r="BN1862" i="1"/>
  <c r="BN1861" i="1"/>
  <c r="BN1860" i="1"/>
  <c r="BN1859" i="1"/>
  <c r="BN1858" i="1"/>
  <c r="BN1857" i="1"/>
  <c r="BN1856" i="1"/>
  <c r="BN1855" i="1"/>
  <c r="BN1854" i="1"/>
  <c r="BN1853" i="1"/>
  <c r="BN1852" i="1"/>
  <c r="BN1851" i="1"/>
  <c r="BN1850" i="1"/>
  <c r="BN1849" i="1"/>
  <c r="BN1848" i="1"/>
  <c r="BN1847" i="1"/>
  <c r="BN1846" i="1"/>
  <c r="BN1845" i="1"/>
  <c r="BN1844" i="1"/>
  <c r="BN1843" i="1"/>
  <c r="BN1842" i="1"/>
  <c r="BN1841" i="1"/>
  <c r="BN1840" i="1"/>
  <c r="BN1839" i="1"/>
  <c r="BN1838" i="1"/>
  <c r="BN1837" i="1"/>
  <c r="BN1836" i="1"/>
  <c r="BN1835" i="1"/>
  <c r="BN1834" i="1"/>
  <c r="BN1833" i="1"/>
  <c r="BN1832" i="1"/>
  <c r="BN1831" i="1"/>
  <c r="BN1830" i="1"/>
  <c r="BN1829" i="1"/>
  <c r="BN1828" i="1"/>
  <c r="BN1827" i="1"/>
  <c r="BN1826" i="1"/>
  <c r="BN1825" i="1"/>
  <c r="BN1824" i="1"/>
  <c r="BN1823" i="1"/>
  <c r="BN1822" i="1"/>
  <c r="BN1821" i="1"/>
  <c r="BN1820" i="1"/>
  <c r="BN1819" i="1"/>
  <c r="BN1818" i="1"/>
  <c r="BN1817" i="1"/>
  <c r="BN1816" i="1"/>
  <c r="BN1815" i="1"/>
  <c r="BN1814" i="1"/>
  <c r="BN1813" i="1"/>
  <c r="BN1812" i="1"/>
  <c r="BN1811" i="1"/>
  <c r="BN1810" i="1"/>
  <c r="BN1809" i="1"/>
  <c r="BN1808" i="1"/>
  <c r="BN1807" i="1"/>
  <c r="BN1806" i="1"/>
  <c r="BN1805" i="1"/>
  <c r="BN1804" i="1"/>
  <c r="BN1803" i="1"/>
  <c r="BN1802" i="1"/>
  <c r="BN1801" i="1"/>
  <c r="BN1800" i="1"/>
  <c r="BN1799" i="1"/>
  <c r="BN1798" i="1"/>
  <c r="BN1797" i="1"/>
  <c r="BN1796" i="1"/>
  <c r="BN1795" i="1"/>
  <c r="BN1794" i="1"/>
  <c r="BN1793" i="1"/>
  <c r="BN1792" i="1"/>
  <c r="BN1791" i="1"/>
  <c r="BN1790" i="1"/>
  <c r="BN1789" i="1"/>
  <c r="BN1788" i="1"/>
  <c r="BN1787" i="1"/>
  <c r="BN1786" i="1"/>
  <c r="BN1785" i="1"/>
  <c r="BN1784" i="1"/>
  <c r="BN1783" i="1"/>
  <c r="BN1782" i="1"/>
  <c r="BN1781" i="1"/>
  <c r="BN1780" i="1"/>
  <c r="BN1779" i="1"/>
  <c r="BN1778" i="1"/>
  <c r="BN1777" i="1"/>
  <c r="BN1776" i="1"/>
  <c r="BN1775" i="1"/>
  <c r="BN1774" i="1"/>
  <c r="BN1773" i="1"/>
  <c r="BN1772" i="1"/>
  <c r="BN1771" i="1"/>
  <c r="BN1770" i="1"/>
  <c r="BN1769" i="1"/>
  <c r="BN1768" i="1"/>
  <c r="BN1767" i="1"/>
  <c r="BN1766" i="1"/>
  <c r="BN1765" i="1"/>
  <c r="BN1764" i="1"/>
  <c r="BN1763" i="1"/>
  <c r="BN1762" i="1"/>
  <c r="BN1761" i="1"/>
  <c r="BN1760" i="1"/>
  <c r="BN1759" i="1"/>
  <c r="BN1758" i="1"/>
  <c r="BN1757" i="1"/>
  <c r="BN1756" i="1"/>
  <c r="BN1755" i="1"/>
  <c r="BN1754" i="1"/>
  <c r="BN1753" i="1"/>
  <c r="BN1752" i="1"/>
  <c r="BN1751" i="1"/>
  <c r="BN1750" i="1"/>
  <c r="BN1749" i="1"/>
  <c r="BN1748" i="1"/>
  <c r="BN1747" i="1"/>
  <c r="BN1746" i="1"/>
  <c r="BN1745" i="1"/>
  <c r="BN1744" i="1"/>
  <c r="BN1743" i="1"/>
  <c r="BN1742" i="1"/>
  <c r="BN1741" i="1"/>
  <c r="BN1740" i="1"/>
  <c r="BN1739" i="1"/>
  <c r="BN1738" i="1"/>
  <c r="BN1737" i="1"/>
  <c r="BN1736" i="1"/>
  <c r="BN1735" i="1"/>
  <c r="BN1734" i="1"/>
  <c r="BN1733" i="1"/>
  <c r="BN1732" i="1"/>
  <c r="BN1731" i="1"/>
  <c r="BN1730" i="1"/>
  <c r="BN1729" i="1"/>
  <c r="BN1728" i="1"/>
  <c r="BN1727" i="1"/>
  <c r="BN1726" i="1"/>
  <c r="BN1725" i="1"/>
  <c r="BN1724" i="1"/>
  <c r="BN1723" i="1"/>
  <c r="BN1722" i="1"/>
  <c r="BN1721" i="1"/>
  <c r="BN1720" i="1"/>
  <c r="BN1719" i="1"/>
  <c r="BN1718" i="1"/>
  <c r="BN1717" i="1"/>
  <c r="BN1716" i="1"/>
  <c r="BN1715" i="1"/>
  <c r="BN1714" i="1"/>
  <c r="BN1713" i="1"/>
  <c r="BN1712" i="1"/>
  <c r="BN1711" i="1"/>
  <c r="BN1710" i="1"/>
  <c r="BN1709" i="1"/>
  <c r="BN1708" i="1"/>
  <c r="BN1707" i="1"/>
  <c r="BN1706" i="1"/>
  <c r="BN1705" i="1"/>
  <c r="BN1704" i="1"/>
  <c r="BN1703" i="1"/>
  <c r="BN1702" i="1"/>
  <c r="BN1701" i="1"/>
  <c r="BN1700" i="1"/>
  <c r="BN1699" i="1"/>
  <c r="BN1698" i="1"/>
  <c r="BN1697" i="1"/>
  <c r="BN1696" i="1"/>
  <c r="BN1695" i="1"/>
  <c r="BN1694" i="1"/>
  <c r="BN1693" i="1"/>
  <c r="BN1692" i="1"/>
  <c r="BN1691" i="1"/>
  <c r="BN1690" i="1"/>
  <c r="BN1689" i="1"/>
  <c r="BN1688" i="1"/>
  <c r="BN1687" i="1"/>
  <c r="BN1686" i="1"/>
  <c r="BN1685" i="1"/>
  <c r="BN1684" i="1"/>
  <c r="BN1683" i="1"/>
  <c r="BN1682" i="1"/>
  <c r="BN1681" i="1"/>
  <c r="BN1680" i="1"/>
  <c r="BN1679" i="1"/>
  <c r="BN1678" i="1"/>
  <c r="BN1677" i="1"/>
  <c r="BN1676" i="1"/>
  <c r="BN1675" i="1"/>
  <c r="BN1674" i="1"/>
  <c r="BN1673" i="1"/>
  <c r="BN1672" i="1"/>
  <c r="BN1671" i="1"/>
  <c r="BN1670" i="1"/>
  <c r="BN1669" i="1"/>
  <c r="BN1668" i="1"/>
  <c r="BN1667" i="1"/>
  <c r="BN1666" i="1"/>
  <c r="BN1665" i="1"/>
  <c r="BN1664" i="1"/>
  <c r="BN1663" i="1"/>
  <c r="BN1662" i="1"/>
  <c r="BN1661" i="1"/>
  <c r="BN1660" i="1"/>
  <c r="BN1659" i="1"/>
  <c r="BN1658" i="1"/>
  <c r="BN1657" i="1"/>
  <c r="BN1656" i="1"/>
  <c r="BN1655" i="1"/>
  <c r="BN1654" i="1"/>
  <c r="BN1653" i="1"/>
  <c r="BN1652" i="1"/>
  <c r="BN1651" i="1"/>
  <c r="BN1650" i="1"/>
  <c r="BN1649" i="1"/>
  <c r="BN1648" i="1"/>
  <c r="BN1647" i="1"/>
  <c r="BN1646" i="1"/>
  <c r="BN1645" i="1"/>
  <c r="BN1644" i="1"/>
  <c r="BN1643" i="1"/>
  <c r="BN1642" i="1"/>
  <c r="BN1641" i="1"/>
  <c r="BN1640" i="1"/>
  <c r="BN1639" i="1"/>
  <c r="BN1638" i="1"/>
  <c r="BN1637" i="1"/>
  <c r="BN1636" i="1"/>
  <c r="BN1635" i="1"/>
  <c r="BN1634" i="1"/>
  <c r="BN1633" i="1"/>
  <c r="BN1632" i="1"/>
  <c r="BN1631" i="1"/>
  <c r="BN1630" i="1"/>
  <c r="BN1629" i="1"/>
  <c r="BN1628" i="1"/>
  <c r="BN1627" i="1"/>
  <c r="BN1626" i="1"/>
  <c r="BN1625" i="1"/>
  <c r="BN1624" i="1"/>
  <c r="BN1623" i="1"/>
  <c r="BN1622" i="1"/>
  <c r="BN1621" i="1"/>
  <c r="BN1620" i="1"/>
  <c r="BN1619" i="1"/>
  <c r="BN1618" i="1"/>
  <c r="BN1617" i="1"/>
  <c r="BN1616" i="1"/>
  <c r="BN1615" i="1"/>
  <c r="BN1614" i="1"/>
  <c r="BN1613" i="1"/>
  <c r="BN1612" i="1"/>
  <c r="BN1611" i="1"/>
  <c r="BN1610" i="1"/>
  <c r="BN1609" i="1"/>
  <c r="BN1608" i="1"/>
  <c r="BN1607" i="1"/>
  <c r="BN1606" i="1"/>
  <c r="BN1605" i="1"/>
  <c r="BN1604" i="1"/>
  <c r="BN1603" i="1"/>
  <c r="BN1602" i="1"/>
  <c r="BN1601" i="1"/>
  <c r="BN1600" i="1"/>
  <c r="BN1599" i="1"/>
  <c r="BN1598" i="1"/>
  <c r="BN1597" i="1"/>
  <c r="BN1596" i="1"/>
  <c r="BN1595" i="1"/>
  <c r="BN1594" i="1"/>
  <c r="BN1593" i="1"/>
  <c r="BN1592" i="1"/>
  <c r="BN1591" i="1"/>
  <c r="BN1590" i="1"/>
  <c r="BN1589" i="1"/>
  <c r="BN1588" i="1"/>
  <c r="BN1587" i="1"/>
  <c r="BN1586" i="1"/>
  <c r="BN1585" i="1"/>
  <c r="BN1584" i="1"/>
  <c r="BN1583" i="1"/>
  <c r="BN1582" i="1"/>
  <c r="BN1581" i="1"/>
  <c r="BN1580" i="1"/>
  <c r="BN1579" i="1"/>
  <c r="BN1578" i="1"/>
  <c r="BN1577" i="1"/>
  <c r="BN1576" i="1"/>
  <c r="BN1575" i="1"/>
  <c r="BN1574" i="1"/>
  <c r="BN1573" i="1"/>
  <c r="BN1572" i="1"/>
  <c r="BN1571" i="1"/>
  <c r="BN1570" i="1"/>
  <c r="BN1569" i="1"/>
  <c r="BN1568" i="1"/>
  <c r="BN1567" i="1"/>
  <c r="BN1566" i="1"/>
  <c r="BN1565" i="1"/>
  <c r="BN1564" i="1"/>
  <c r="BN1563" i="1"/>
  <c r="BN1562" i="1"/>
  <c r="BN1561" i="1"/>
  <c r="BN1560" i="1"/>
  <c r="BN1559" i="1"/>
  <c r="BN1558" i="1"/>
  <c r="BN1557" i="1"/>
  <c r="BN1556" i="1"/>
  <c r="BN1555" i="1"/>
  <c r="BN1554" i="1"/>
  <c r="BN1553" i="1"/>
  <c r="BN1552" i="1"/>
  <c r="BN1551" i="1"/>
  <c r="BN1550" i="1"/>
  <c r="BN1549" i="1"/>
  <c r="BN1548" i="1"/>
  <c r="BN1547" i="1"/>
  <c r="BN1546" i="1"/>
  <c r="BN1545" i="1"/>
  <c r="BN1544" i="1"/>
  <c r="BN1543" i="1"/>
  <c r="BN1542" i="1"/>
  <c r="BN1541" i="1"/>
  <c r="BN1540" i="1"/>
  <c r="BN1539" i="1"/>
  <c r="BN1538" i="1"/>
  <c r="BN1537" i="1"/>
  <c r="BN1536" i="1"/>
  <c r="BN1535" i="1"/>
  <c r="BN1534" i="1"/>
  <c r="BN1533" i="1"/>
  <c r="BN1532" i="1"/>
  <c r="BN1531" i="1"/>
  <c r="BN1530" i="1"/>
  <c r="BN1529" i="1"/>
  <c r="BN1528" i="1"/>
  <c r="BN1527" i="1"/>
  <c r="BN1526" i="1"/>
  <c r="BN1525" i="1"/>
  <c r="BN1524" i="1"/>
  <c r="BN1523" i="1"/>
  <c r="BN1522" i="1"/>
  <c r="BN1521" i="1"/>
  <c r="BN1520" i="1"/>
  <c r="BN1519" i="1"/>
  <c r="BN1518" i="1"/>
  <c r="BN1517" i="1"/>
  <c r="BN1516" i="1"/>
  <c r="BN1515" i="1"/>
  <c r="BN1514" i="1"/>
  <c r="BN1513" i="1"/>
  <c r="BN1512" i="1"/>
  <c r="BN1511" i="1"/>
  <c r="BN1510" i="1"/>
  <c r="BN1509" i="1"/>
  <c r="BN1508" i="1"/>
  <c r="BN1507" i="1"/>
  <c r="BN1506" i="1"/>
  <c r="BN1505" i="1"/>
  <c r="BN1504" i="1"/>
  <c r="BN1503" i="1"/>
  <c r="BN1502" i="1"/>
  <c r="BN1501" i="1"/>
  <c r="BN1500" i="1"/>
  <c r="BN1499" i="1"/>
  <c r="BN1498" i="1"/>
  <c r="BN1497" i="1"/>
  <c r="BN1496" i="1"/>
  <c r="BN1495" i="1"/>
  <c r="BN1494" i="1"/>
  <c r="BN1493" i="1"/>
  <c r="BN1492" i="1"/>
  <c r="BN1491" i="1"/>
  <c r="BN1490" i="1"/>
  <c r="BN1489" i="1"/>
  <c r="BN1488" i="1"/>
  <c r="BN1487" i="1"/>
  <c r="BN1486" i="1"/>
  <c r="BN1485" i="1"/>
  <c r="BN1484" i="1"/>
  <c r="BN1483" i="1"/>
  <c r="BN1482" i="1"/>
  <c r="BN1481" i="1"/>
  <c r="BN1480" i="1"/>
  <c r="BN1479" i="1"/>
  <c r="BN1478" i="1"/>
  <c r="BN1477" i="1"/>
  <c r="BN1476" i="1"/>
  <c r="BN1475" i="1"/>
  <c r="BN1474" i="1"/>
  <c r="BN1473" i="1"/>
  <c r="BN1472" i="1"/>
  <c r="BN1471" i="1"/>
  <c r="BN1470" i="1"/>
  <c r="BN1469" i="1"/>
  <c r="BN1468" i="1"/>
  <c r="BN1467" i="1"/>
  <c r="BN1466" i="1"/>
  <c r="BN1465" i="1"/>
  <c r="BN1464" i="1"/>
  <c r="BN1463" i="1"/>
  <c r="BN1462" i="1"/>
  <c r="BN1461" i="1"/>
  <c r="BN1460" i="1"/>
  <c r="BN1459" i="1"/>
  <c r="BN1458" i="1"/>
  <c r="BN1457" i="1"/>
  <c r="BN1456" i="1"/>
  <c r="BN1455" i="1"/>
  <c r="BN1454" i="1"/>
  <c r="BN1453" i="1"/>
  <c r="BN1452" i="1"/>
  <c r="BN1451" i="1"/>
  <c r="BN1450" i="1"/>
  <c r="BN1449" i="1"/>
  <c r="BN1448" i="1"/>
  <c r="BN1447" i="1"/>
  <c r="BN1446" i="1"/>
  <c r="BN1445" i="1"/>
  <c r="BN1444" i="1"/>
  <c r="BN1443" i="1"/>
  <c r="BN1442" i="1"/>
  <c r="BN1441" i="1"/>
  <c r="BN1440" i="1"/>
  <c r="BN1439" i="1"/>
  <c r="BN1438" i="1"/>
  <c r="BN1437" i="1"/>
  <c r="BN1436" i="1"/>
  <c r="BN1435" i="1"/>
  <c r="BN1434" i="1"/>
  <c r="BN1433" i="1"/>
  <c r="BN1432" i="1"/>
  <c r="BN1431" i="1"/>
  <c r="BN1430" i="1"/>
  <c r="BN1429" i="1"/>
  <c r="BN1428" i="1"/>
  <c r="BN1427" i="1"/>
  <c r="BN1426" i="1"/>
  <c r="BN1425" i="1"/>
  <c r="BN1424" i="1"/>
  <c r="BN1423" i="1"/>
  <c r="BN1422" i="1"/>
  <c r="BN1421" i="1"/>
  <c r="BN1420" i="1"/>
  <c r="BN1419" i="1"/>
  <c r="BN1418" i="1"/>
  <c r="BN1417" i="1"/>
  <c r="BN1416" i="1"/>
  <c r="BN1415" i="1"/>
  <c r="BN1414" i="1"/>
  <c r="BN1413" i="1"/>
  <c r="BN1412" i="1"/>
  <c r="BN1411" i="1"/>
  <c r="BN1410" i="1"/>
  <c r="BN1409" i="1"/>
  <c r="BN1408" i="1"/>
  <c r="BN1407" i="1"/>
  <c r="BN1406" i="1"/>
  <c r="BN1405" i="1"/>
  <c r="BN1404" i="1"/>
  <c r="BN1403" i="1"/>
  <c r="BN1402" i="1"/>
  <c r="BN1401" i="1"/>
  <c r="BN1400" i="1"/>
  <c r="BN1399" i="1"/>
  <c r="BN1398" i="1"/>
  <c r="BN1397" i="1"/>
  <c r="BN1396" i="1"/>
  <c r="BN1395" i="1"/>
  <c r="BN1394" i="1"/>
  <c r="BN1393" i="1"/>
  <c r="BN1392" i="1"/>
  <c r="BN1391" i="1"/>
  <c r="BN1390" i="1"/>
  <c r="BN1389" i="1"/>
  <c r="BN1388" i="1"/>
  <c r="BN1387" i="1"/>
  <c r="BN1386" i="1"/>
  <c r="BN1385" i="1"/>
  <c r="BN1384" i="1"/>
  <c r="BN1383" i="1"/>
  <c r="BN1382" i="1"/>
  <c r="BN1381" i="1"/>
  <c r="BN1380" i="1"/>
  <c r="BN1379" i="1"/>
  <c r="BN1378" i="1"/>
  <c r="BN1377" i="1"/>
  <c r="BN1376" i="1"/>
  <c r="BN1375" i="1"/>
  <c r="BN1374" i="1"/>
  <c r="BN1373" i="1"/>
  <c r="BN1372" i="1"/>
  <c r="BN1371" i="1"/>
  <c r="BN1370" i="1"/>
  <c r="BN1369" i="1"/>
  <c r="BN1368" i="1"/>
  <c r="BN1367" i="1"/>
  <c r="BN1366" i="1"/>
  <c r="BN1365" i="1"/>
  <c r="BN1364" i="1"/>
  <c r="BN1363" i="1"/>
  <c r="BN1362" i="1"/>
  <c r="BN1361" i="1"/>
  <c r="BN1360" i="1"/>
  <c r="BN1359" i="1"/>
  <c r="BN1358" i="1"/>
  <c r="BN1357" i="1"/>
  <c r="BN1356" i="1"/>
  <c r="BN1355" i="1"/>
  <c r="BN1354" i="1"/>
  <c r="BN1353" i="1"/>
  <c r="BN1352" i="1"/>
  <c r="BN1351" i="1"/>
  <c r="BN1350" i="1"/>
  <c r="BN1349" i="1"/>
  <c r="BN1348" i="1"/>
  <c r="BN1347" i="1"/>
  <c r="BN1346" i="1"/>
  <c r="BN1345" i="1"/>
  <c r="BN1344" i="1"/>
  <c r="BN1343" i="1"/>
  <c r="BN1342" i="1"/>
  <c r="BN1341" i="1"/>
  <c r="BN1340" i="1"/>
  <c r="BN1339" i="1"/>
  <c r="BN1338" i="1"/>
  <c r="BN1337" i="1"/>
  <c r="BN1336" i="1"/>
  <c r="BN1335" i="1"/>
  <c r="BN1334" i="1"/>
  <c r="BN1333" i="1"/>
  <c r="BN1332" i="1"/>
  <c r="BN1331" i="1"/>
  <c r="BN1330" i="1"/>
  <c r="BN1329" i="1"/>
  <c r="BN1328" i="1"/>
  <c r="BN1327" i="1"/>
  <c r="BN1326" i="1"/>
  <c r="BN1325" i="1"/>
  <c r="BN1324" i="1"/>
  <c r="BN1323" i="1"/>
  <c r="BN1322" i="1"/>
  <c r="BN1321" i="1"/>
  <c r="BN1320" i="1"/>
  <c r="BN1319" i="1"/>
  <c r="BN1318" i="1"/>
  <c r="BN1317" i="1"/>
  <c r="BN1316" i="1"/>
  <c r="BN1315" i="1"/>
  <c r="BN1314" i="1"/>
  <c r="BN1313" i="1"/>
  <c r="BN1312" i="1"/>
  <c r="BN1311" i="1"/>
  <c r="BN1310" i="1"/>
  <c r="BN1309" i="1"/>
  <c r="BN1308" i="1"/>
  <c r="BN1307" i="1"/>
  <c r="BN1306" i="1"/>
  <c r="BN1305" i="1"/>
  <c r="BN1304" i="1"/>
  <c r="BN1303" i="1"/>
  <c r="BN1302" i="1"/>
  <c r="BN1301" i="1"/>
  <c r="BN1300" i="1"/>
  <c r="BN1299" i="1"/>
  <c r="BN1298" i="1"/>
  <c r="BN1297" i="1"/>
  <c r="BN1296" i="1"/>
  <c r="BN1295" i="1"/>
  <c r="BN1294" i="1"/>
  <c r="BN1293" i="1"/>
  <c r="BN1292" i="1"/>
  <c r="BN1291" i="1"/>
  <c r="BN1290" i="1"/>
  <c r="BN1289" i="1"/>
  <c r="BN1288" i="1"/>
  <c r="BN1287" i="1"/>
  <c r="BN1286" i="1"/>
  <c r="BN1285" i="1"/>
  <c r="BN1284" i="1"/>
  <c r="BN1283" i="1"/>
  <c r="BN1282" i="1"/>
  <c r="BN1281" i="1"/>
  <c r="BN1280" i="1"/>
  <c r="BN1279" i="1"/>
  <c r="BN1278" i="1"/>
  <c r="BN1277" i="1"/>
  <c r="BN1276" i="1"/>
  <c r="BN1275" i="1"/>
  <c r="BN1274" i="1"/>
  <c r="BN1273" i="1"/>
  <c r="BN1272" i="1"/>
  <c r="BN1271" i="1"/>
  <c r="BN1270" i="1"/>
  <c r="BN1269" i="1"/>
  <c r="BN1268" i="1"/>
  <c r="BN1267" i="1"/>
  <c r="BN1266" i="1"/>
  <c r="BN1265" i="1"/>
  <c r="BN1264" i="1"/>
  <c r="BN1263" i="1"/>
  <c r="BN1262" i="1"/>
  <c r="BN1261" i="1"/>
  <c r="BN1260" i="1"/>
  <c r="BN1259" i="1"/>
  <c r="BN1258" i="1"/>
  <c r="BN1257" i="1"/>
  <c r="BN1256" i="1"/>
  <c r="BN1255" i="1"/>
  <c r="BN1254" i="1"/>
  <c r="BN1253" i="1"/>
  <c r="BN1252" i="1"/>
  <c r="BN1251" i="1"/>
  <c r="BN1250" i="1"/>
  <c r="BN1249" i="1"/>
  <c r="BN1248" i="1"/>
  <c r="BN1247" i="1"/>
  <c r="BN1246" i="1"/>
  <c r="BN1245" i="1"/>
  <c r="BN1244" i="1"/>
  <c r="BN1243" i="1"/>
  <c r="BN1242" i="1"/>
  <c r="BN1241" i="1"/>
  <c r="BN1240" i="1"/>
  <c r="BN1239" i="1"/>
  <c r="BN1238" i="1"/>
  <c r="BN1237" i="1"/>
  <c r="BN1236" i="1"/>
  <c r="BN1235" i="1"/>
  <c r="BN1234" i="1"/>
  <c r="BN1233" i="1"/>
  <c r="BN1232" i="1"/>
  <c r="BN1231" i="1"/>
  <c r="BN1230" i="1"/>
  <c r="BN1229" i="1"/>
  <c r="BN1228" i="1"/>
  <c r="BN1227" i="1"/>
  <c r="BN1226" i="1"/>
  <c r="BN1225" i="1"/>
  <c r="BN1224" i="1"/>
  <c r="BN1223" i="1"/>
  <c r="BN1222" i="1"/>
  <c r="BN1221" i="1"/>
  <c r="BN1220" i="1"/>
  <c r="BN1219" i="1"/>
  <c r="BN1218" i="1"/>
  <c r="BN1217" i="1"/>
  <c r="BN1216" i="1"/>
  <c r="BN1215" i="1"/>
  <c r="BN1214" i="1"/>
  <c r="BN1213" i="1"/>
  <c r="BN1212" i="1"/>
  <c r="BN1211" i="1"/>
  <c r="BN1210" i="1"/>
  <c r="BN1209" i="1"/>
  <c r="BN1208" i="1"/>
  <c r="BN1207" i="1"/>
  <c r="BN1206" i="1"/>
  <c r="BN1205" i="1"/>
  <c r="BN1204" i="1"/>
  <c r="BN1203" i="1"/>
  <c r="BN1202" i="1"/>
  <c r="BN1201" i="1"/>
  <c r="BN1200" i="1"/>
  <c r="BN1199" i="1"/>
  <c r="BN1198" i="1"/>
  <c r="BN1197" i="1"/>
  <c r="BN1196" i="1"/>
  <c r="BN1195" i="1"/>
  <c r="BN1194" i="1"/>
  <c r="BN1193" i="1"/>
  <c r="BN1192" i="1"/>
  <c r="BN1191" i="1"/>
  <c r="BN1190" i="1"/>
  <c r="BN1189" i="1"/>
  <c r="BN1188" i="1"/>
  <c r="BN1187" i="1"/>
  <c r="BN1186" i="1"/>
  <c r="BN1185" i="1"/>
  <c r="BN1184" i="1"/>
  <c r="BN1183" i="1"/>
  <c r="BN1182" i="1"/>
  <c r="BN1181" i="1"/>
  <c r="BN1180" i="1"/>
  <c r="BN1179" i="1"/>
  <c r="BN1178" i="1"/>
  <c r="BN1177" i="1"/>
  <c r="BN1176" i="1"/>
  <c r="BN1175" i="1"/>
  <c r="BN1174" i="1"/>
  <c r="BN1173" i="1"/>
  <c r="BN1172" i="1"/>
  <c r="BN1171" i="1"/>
  <c r="BN1170" i="1"/>
  <c r="BN1169" i="1"/>
  <c r="BN1168" i="1"/>
  <c r="BN1167" i="1"/>
  <c r="BN1166" i="1"/>
  <c r="BN1165" i="1"/>
  <c r="BN1164" i="1"/>
  <c r="BN1163" i="1"/>
  <c r="BN1162" i="1"/>
  <c r="BN1161" i="1"/>
  <c r="BN1160" i="1"/>
  <c r="BN1159" i="1"/>
  <c r="BN1158" i="1"/>
  <c r="BN1157" i="1"/>
  <c r="BN1156" i="1"/>
  <c r="BN1155" i="1"/>
  <c r="BN1154" i="1"/>
  <c r="BN1153" i="1"/>
  <c r="BN1152" i="1"/>
  <c r="BN1151" i="1"/>
  <c r="BN1150" i="1"/>
  <c r="BN1149" i="1"/>
  <c r="BN1148" i="1"/>
  <c r="BN1147" i="1"/>
  <c r="BN1146" i="1"/>
  <c r="BN1145" i="1"/>
  <c r="BN1144" i="1"/>
  <c r="BN1143" i="1"/>
  <c r="BN1142" i="1"/>
  <c r="BN1141" i="1"/>
  <c r="BN1140" i="1"/>
  <c r="BN1139" i="1"/>
  <c r="BN1138" i="1"/>
  <c r="BN1137" i="1"/>
  <c r="BN1136" i="1"/>
  <c r="BN1135" i="1"/>
  <c r="BN1134" i="1"/>
  <c r="BN1133" i="1"/>
  <c r="BN1132" i="1"/>
  <c r="BN1131" i="1"/>
  <c r="BN1130" i="1"/>
  <c r="BN1129" i="1"/>
  <c r="BN1128" i="1"/>
  <c r="BN1127" i="1"/>
  <c r="BN1126" i="1"/>
  <c r="BN1125" i="1"/>
  <c r="BN1124" i="1"/>
  <c r="BN1123" i="1"/>
  <c r="BN1122" i="1"/>
  <c r="BN1121" i="1"/>
  <c r="BN1120" i="1"/>
  <c r="BN1119" i="1"/>
  <c r="BN1118" i="1"/>
  <c r="BN1117" i="1"/>
  <c r="BN1116" i="1"/>
  <c r="BN1115" i="1"/>
  <c r="BN1114" i="1"/>
  <c r="BN1113" i="1"/>
  <c r="BN1112" i="1"/>
  <c r="BN1111" i="1"/>
  <c r="BN1110" i="1"/>
  <c r="BN1109" i="1"/>
  <c r="BN1108" i="1"/>
  <c r="BN1107" i="1"/>
  <c r="BN1106" i="1"/>
  <c r="BN1105" i="1"/>
  <c r="BN1104" i="1"/>
  <c r="BN1103" i="1"/>
  <c r="BN1102" i="1"/>
  <c r="BN1101" i="1"/>
  <c r="BN1100" i="1"/>
  <c r="BN1099" i="1"/>
  <c r="BN1098" i="1"/>
  <c r="BN1097" i="1"/>
  <c r="BN1096" i="1"/>
  <c r="BN1095" i="1"/>
  <c r="BN1094" i="1"/>
  <c r="BN1093" i="1"/>
  <c r="BN1092" i="1"/>
  <c r="BN1091" i="1"/>
  <c r="BN1090" i="1"/>
  <c r="BN1089" i="1"/>
  <c r="BN1088" i="1"/>
  <c r="BN1087" i="1"/>
  <c r="BN1086" i="1"/>
  <c r="BN1085" i="1"/>
  <c r="BN1084" i="1"/>
  <c r="BN1083" i="1"/>
  <c r="BN1082" i="1"/>
  <c r="BN1081" i="1"/>
  <c r="BN1080" i="1"/>
  <c r="BN1079" i="1"/>
  <c r="BN1078" i="1"/>
  <c r="BN1077" i="1"/>
  <c r="BN1076" i="1"/>
  <c r="BN1075" i="1"/>
  <c r="BN1074" i="1"/>
  <c r="BN1073" i="1"/>
  <c r="BN1072" i="1"/>
  <c r="BN1071" i="1"/>
  <c r="BN1070" i="1"/>
  <c r="BN1069" i="1"/>
  <c r="BN1068" i="1"/>
  <c r="BN1067" i="1"/>
  <c r="BN1066" i="1"/>
  <c r="BN1065" i="1"/>
  <c r="BN1064" i="1"/>
  <c r="BN1063" i="1"/>
  <c r="BN1062" i="1"/>
  <c r="BN1061" i="1"/>
  <c r="BN1060" i="1"/>
  <c r="BN1059" i="1"/>
  <c r="BN1058" i="1"/>
  <c r="BN1057" i="1"/>
  <c r="BN1056" i="1"/>
  <c r="BN1055" i="1"/>
  <c r="BN1054" i="1"/>
  <c r="BN1053" i="1"/>
  <c r="BN1052" i="1"/>
  <c r="BN1051" i="1"/>
  <c r="BN1050" i="1"/>
  <c r="BN1049" i="1"/>
  <c r="BN1048" i="1"/>
  <c r="BN1047" i="1"/>
  <c r="BN1046" i="1"/>
  <c r="BN1045" i="1"/>
  <c r="BN1044" i="1"/>
  <c r="BN1043" i="1"/>
  <c r="BN1042" i="1"/>
  <c r="BN1041" i="1"/>
  <c r="BN1040" i="1"/>
  <c r="BN1039" i="1"/>
  <c r="BN1038" i="1"/>
  <c r="BN1037" i="1"/>
  <c r="BN1036" i="1"/>
  <c r="BN1035" i="1"/>
  <c r="BN1034" i="1"/>
  <c r="BN1033" i="1"/>
  <c r="BN1032" i="1"/>
  <c r="BN1031" i="1"/>
  <c r="BN1030" i="1"/>
  <c r="BN1029" i="1"/>
  <c r="BN1028" i="1"/>
  <c r="BN1027" i="1"/>
  <c r="BN1026" i="1"/>
  <c r="BN1025" i="1"/>
  <c r="BN1024" i="1"/>
  <c r="BN1023" i="1"/>
  <c r="BN1022" i="1"/>
  <c r="BN1021" i="1"/>
  <c r="BN1020" i="1"/>
  <c r="BN1019" i="1"/>
  <c r="BN1018" i="1"/>
  <c r="BN1017" i="1"/>
  <c r="BN1016" i="1"/>
  <c r="BN1015" i="1"/>
  <c r="BN1014" i="1"/>
  <c r="BN1013" i="1"/>
  <c r="BN1012" i="1"/>
  <c r="BN1011" i="1"/>
  <c r="BN1010" i="1"/>
  <c r="BN1009" i="1"/>
  <c r="BN1008" i="1"/>
  <c r="BN1007" i="1"/>
  <c r="BN1006" i="1"/>
  <c r="BN1005" i="1"/>
  <c r="BN1004" i="1"/>
  <c r="BN1003" i="1"/>
  <c r="BN1002" i="1"/>
  <c r="BN1001" i="1"/>
  <c r="BN1000" i="1"/>
  <c r="BN999" i="1"/>
  <c r="BN998" i="1"/>
  <c r="BN997" i="1"/>
  <c r="BN996" i="1"/>
  <c r="BN995" i="1"/>
  <c r="BN994" i="1"/>
  <c r="BN993" i="1"/>
  <c r="BN992" i="1"/>
  <c r="BN991" i="1"/>
  <c r="BN990" i="1"/>
  <c r="BN989" i="1"/>
  <c r="BN988" i="1"/>
  <c r="BN987" i="1"/>
  <c r="BN986" i="1"/>
  <c r="BN985" i="1"/>
  <c r="BN984" i="1"/>
  <c r="BN983" i="1"/>
  <c r="BN982" i="1"/>
  <c r="BN981" i="1"/>
  <c r="BN980" i="1"/>
  <c r="BN979" i="1"/>
  <c r="BN978" i="1"/>
  <c r="BN977" i="1"/>
  <c r="BN976" i="1"/>
  <c r="BN975" i="1"/>
  <c r="BN974" i="1"/>
  <c r="BN973" i="1"/>
  <c r="BN972" i="1"/>
  <c r="BN971" i="1"/>
  <c r="BN970" i="1"/>
  <c r="BN969" i="1"/>
  <c r="BN968" i="1"/>
  <c r="BN967" i="1"/>
  <c r="BN966" i="1"/>
  <c r="BN965" i="1"/>
  <c r="BN964" i="1"/>
  <c r="BN963" i="1"/>
  <c r="BN962" i="1"/>
  <c r="BN961" i="1"/>
  <c r="BN960" i="1"/>
  <c r="BN959" i="1"/>
  <c r="BN958" i="1"/>
  <c r="BN957" i="1"/>
  <c r="BN956" i="1"/>
  <c r="BN955" i="1"/>
  <c r="BN954" i="1"/>
  <c r="BN953" i="1"/>
  <c r="BN952" i="1"/>
  <c r="BN951" i="1"/>
  <c r="BN950" i="1"/>
  <c r="BN949" i="1"/>
  <c r="BN948" i="1"/>
  <c r="BN947" i="1"/>
  <c r="BN946" i="1"/>
  <c r="BN945" i="1"/>
  <c r="BN944" i="1"/>
  <c r="BN943" i="1"/>
  <c r="BN942" i="1"/>
  <c r="BN941" i="1"/>
  <c r="BN940" i="1"/>
  <c r="BN939" i="1"/>
  <c r="BN938" i="1"/>
  <c r="BN937" i="1"/>
  <c r="BN936" i="1"/>
  <c r="BN935" i="1"/>
  <c r="BN934" i="1"/>
  <c r="BN933" i="1"/>
  <c r="BN932" i="1"/>
  <c r="BN931" i="1"/>
  <c r="BN930" i="1"/>
  <c r="BN929" i="1"/>
  <c r="BN928" i="1"/>
  <c r="BN927" i="1"/>
  <c r="BN926" i="1"/>
  <c r="BN925" i="1"/>
  <c r="BN924" i="1"/>
  <c r="BN923" i="1"/>
  <c r="BN922" i="1"/>
  <c r="BN921" i="1"/>
  <c r="BN920" i="1"/>
  <c r="BN919" i="1"/>
  <c r="BN918" i="1"/>
  <c r="BN917" i="1"/>
  <c r="BN916" i="1"/>
  <c r="BN915" i="1"/>
  <c r="BN914" i="1"/>
  <c r="BN913" i="1"/>
  <c r="BN912" i="1"/>
  <c r="BN911" i="1"/>
  <c r="BN910" i="1"/>
  <c r="BN909" i="1"/>
  <c r="BN908" i="1"/>
  <c r="BN907" i="1"/>
  <c r="BN906" i="1"/>
  <c r="BN905" i="1"/>
  <c r="BN904" i="1"/>
  <c r="BN903" i="1"/>
  <c r="BN902" i="1"/>
  <c r="BN901" i="1"/>
  <c r="BN900" i="1"/>
  <c r="BN899" i="1"/>
  <c r="BN898" i="1"/>
  <c r="BN897" i="1"/>
  <c r="BN896" i="1"/>
  <c r="BN895" i="1"/>
  <c r="BN894" i="1"/>
  <c r="BN893" i="1"/>
  <c r="BN892" i="1"/>
  <c r="BN891" i="1"/>
  <c r="BN890" i="1"/>
  <c r="BN889" i="1"/>
  <c r="BN888" i="1"/>
  <c r="BN887" i="1"/>
  <c r="BN886" i="1"/>
  <c r="BN885" i="1"/>
  <c r="BN884" i="1"/>
  <c r="BN883" i="1"/>
  <c r="BN882" i="1"/>
  <c r="BN881" i="1"/>
  <c r="BN880" i="1"/>
  <c r="BN879" i="1"/>
  <c r="BN878" i="1"/>
  <c r="BN877" i="1"/>
  <c r="BN876" i="1"/>
  <c r="BN875" i="1"/>
  <c r="BN874" i="1"/>
  <c r="BN873" i="1"/>
  <c r="BN872" i="1"/>
  <c r="BN871" i="1"/>
  <c r="BN870" i="1"/>
  <c r="BN869" i="1"/>
  <c r="BN868" i="1"/>
  <c r="BN867" i="1"/>
  <c r="BN866" i="1"/>
  <c r="BN865" i="1"/>
  <c r="BN864" i="1"/>
  <c r="BN863" i="1"/>
  <c r="BN862" i="1"/>
  <c r="BN861" i="1"/>
  <c r="BN860" i="1"/>
  <c r="BN859" i="1"/>
  <c r="BN858" i="1"/>
  <c r="BN857" i="1"/>
  <c r="BN856" i="1"/>
  <c r="BN855" i="1"/>
  <c r="BN854" i="1"/>
  <c r="BN853" i="1"/>
  <c r="BN852" i="1"/>
  <c r="BN851" i="1"/>
  <c r="BN850" i="1"/>
  <c r="BN849" i="1"/>
  <c r="BN848" i="1"/>
  <c r="BN847" i="1"/>
  <c r="BN846" i="1"/>
  <c r="BN845" i="1"/>
  <c r="BN844" i="1"/>
  <c r="BN843" i="1"/>
  <c r="BN842" i="1"/>
  <c r="BN841" i="1"/>
  <c r="BN840" i="1"/>
  <c r="BN839" i="1"/>
  <c r="BN838" i="1"/>
  <c r="BN837" i="1"/>
  <c r="BN836" i="1"/>
  <c r="BN835" i="1"/>
  <c r="BN834" i="1"/>
  <c r="BN833" i="1"/>
  <c r="BN832" i="1"/>
  <c r="BN831" i="1"/>
  <c r="BN830" i="1"/>
  <c r="BN829" i="1"/>
  <c r="BN828" i="1"/>
  <c r="BN827" i="1"/>
  <c r="BN826" i="1"/>
  <c r="BN825" i="1"/>
  <c r="BN824" i="1"/>
  <c r="BN823" i="1"/>
  <c r="BN822" i="1"/>
  <c r="BN821" i="1"/>
  <c r="BN820" i="1"/>
  <c r="BN819" i="1"/>
  <c r="BN818" i="1"/>
  <c r="BN817" i="1"/>
  <c r="BN816" i="1"/>
  <c r="BN815" i="1"/>
  <c r="BN814" i="1"/>
  <c r="BN813" i="1"/>
  <c r="BN812" i="1"/>
  <c r="BN811" i="1"/>
  <c r="BN810" i="1"/>
  <c r="BN809" i="1"/>
  <c r="BN808" i="1"/>
  <c r="BN807" i="1"/>
  <c r="BN806" i="1"/>
  <c r="BN805" i="1"/>
  <c r="BN804" i="1"/>
  <c r="BN803" i="1"/>
  <c r="BN802" i="1"/>
  <c r="BN801" i="1"/>
  <c r="BN800" i="1"/>
  <c r="BN799" i="1"/>
  <c r="BN798" i="1"/>
  <c r="BN797" i="1"/>
  <c r="BN796" i="1"/>
  <c r="BN795" i="1"/>
  <c r="BN794" i="1"/>
  <c r="BN793" i="1"/>
  <c r="BN792" i="1"/>
  <c r="BN381" i="1"/>
  <c r="BN380" i="1"/>
  <c r="BN379" i="1"/>
  <c r="BN378" i="1"/>
  <c r="BN377" i="1"/>
  <c r="BN376" i="1"/>
  <c r="BN375" i="1"/>
  <c r="BN374" i="1"/>
  <c r="BN373" i="1"/>
  <c r="BN372" i="1"/>
  <c r="BN371" i="1"/>
  <c r="BN370" i="1"/>
  <c r="BN369" i="1"/>
  <c r="BN368" i="1"/>
  <c r="BN367" i="1"/>
  <c r="BN366" i="1"/>
  <c r="BN365" i="1"/>
  <c r="BN364" i="1"/>
  <c r="BN363" i="1"/>
  <c r="BN362" i="1"/>
  <c r="BN361" i="1"/>
  <c r="BN360" i="1"/>
  <c r="BN359" i="1"/>
  <c r="BN358" i="1"/>
  <c r="BN357" i="1"/>
  <c r="BN356" i="1"/>
  <c r="BN355" i="1"/>
  <c r="BN354" i="1"/>
  <c r="BN353" i="1"/>
  <c r="BN352" i="1"/>
  <c r="BN351" i="1"/>
  <c r="BN350" i="1"/>
  <c r="BN349" i="1"/>
  <c r="BN348" i="1"/>
  <c r="BN347" i="1"/>
  <c r="BN346" i="1"/>
  <c r="BN345" i="1"/>
  <c r="BN344" i="1"/>
  <c r="BN343" i="1"/>
  <c r="BN342" i="1"/>
  <c r="BN341" i="1"/>
  <c r="BN340" i="1"/>
  <c r="BN339" i="1"/>
  <c r="BN338" i="1"/>
  <c r="BN337" i="1"/>
  <c r="BN336" i="1"/>
  <c r="BN335" i="1"/>
  <c r="BN334" i="1"/>
  <c r="BN333" i="1"/>
  <c r="BN332" i="1"/>
  <c r="BN331" i="1"/>
  <c r="BN330" i="1"/>
  <c r="BN329" i="1"/>
  <c r="BN328" i="1"/>
  <c r="BN327" i="1"/>
  <c r="BN326" i="1"/>
  <c r="BN325" i="1"/>
  <c r="BN324" i="1"/>
  <c r="BN323" i="1"/>
  <c r="BN322" i="1"/>
  <c r="BN321" i="1"/>
  <c r="BN320" i="1"/>
  <c r="BN319" i="1"/>
  <c r="BN318" i="1"/>
  <c r="BN317" i="1"/>
  <c r="BN316" i="1"/>
  <c r="BN315" i="1"/>
  <c r="BN314" i="1"/>
  <c r="BN313" i="1"/>
  <c r="BN312" i="1"/>
  <c r="BN311" i="1"/>
  <c r="BN310" i="1"/>
  <c r="BN309" i="1"/>
  <c r="BN308" i="1"/>
  <c r="BN307" i="1"/>
  <c r="BN306" i="1"/>
  <c r="BN305" i="1"/>
  <c r="BN304" i="1"/>
  <c r="BN303" i="1"/>
  <c r="BN302" i="1"/>
  <c r="BN301" i="1"/>
  <c r="BN300" i="1"/>
  <c r="BN299" i="1"/>
  <c r="BN298" i="1"/>
  <c r="BN297" i="1"/>
  <c r="BN296" i="1"/>
  <c r="BN295" i="1"/>
  <c r="BN294" i="1"/>
  <c r="BN293" i="1"/>
  <c r="BN292" i="1"/>
  <c r="BN291" i="1"/>
  <c r="BN290" i="1"/>
  <c r="BN289" i="1"/>
  <c r="BN288" i="1"/>
  <c r="BN287" i="1"/>
  <c r="BN286" i="1"/>
  <c r="BN285" i="1"/>
  <c r="BN284" i="1"/>
  <c r="BN283" i="1"/>
  <c r="BN282" i="1"/>
  <c r="BN281" i="1"/>
  <c r="BN280" i="1"/>
  <c r="BN279" i="1"/>
  <c r="BN278" i="1"/>
  <c r="BN277" i="1"/>
  <c r="BN276" i="1"/>
  <c r="BN275" i="1"/>
  <c r="BN274" i="1"/>
  <c r="BN273" i="1"/>
  <c r="BN272" i="1"/>
  <c r="BN271" i="1"/>
  <c r="BN270" i="1"/>
  <c r="BN269" i="1"/>
  <c r="BN268" i="1"/>
  <c r="BN267" i="1"/>
  <c r="BN266" i="1"/>
  <c r="BN265" i="1"/>
  <c r="BN264" i="1"/>
  <c r="BN263" i="1"/>
  <c r="BN262" i="1"/>
  <c r="BN261" i="1"/>
  <c r="BN260" i="1"/>
  <c r="BN259" i="1"/>
  <c r="BN258" i="1"/>
  <c r="BN257" i="1"/>
  <c r="BN256" i="1"/>
  <c r="BN255" i="1"/>
  <c r="BN254" i="1"/>
  <c r="BN253" i="1"/>
  <c r="BN252" i="1"/>
  <c r="BN251" i="1"/>
  <c r="BN250" i="1"/>
  <c r="BN249" i="1"/>
  <c r="BN248" i="1"/>
  <c r="BN247" i="1"/>
  <c r="BN246" i="1"/>
  <c r="BN245" i="1"/>
  <c r="BN244" i="1"/>
  <c r="BN243" i="1"/>
  <c r="BN242" i="1"/>
  <c r="BN241" i="1"/>
  <c r="BN240" i="1"/>
  <c r="BN239" i="1"/>
  <c r="BN238" i="1"/>
  <c r="BN237" i="1"/>
  <c r="BN236" i="1"/>
  <c r="BN235" i="1"/>
  <c r="BN234" i="1"/>
  <c r="BN233" i="1"/>
  <c r="BN232" i="1"/>
  <c r="BN231" i="1"/>
  <c r="BN230" i="1"/>
  <c r="BN229" i="1"/>
  <c r="BN228" i="1"/>
  <c r="BN227" i="1"/>
  <c r="BN226" i="1"/>
  <c r="BN225" i="1"/>
  <c r="BN224" i="1"/>
  <c r="BN223" i="1"/>
  <c r="BN222" i="1"/>
  <c r="BN221" i="1"/>
  <c r="BN220" i="1"/>
  <c r="BN219" i="1"/>
  <c r="BN218" i="1"/>
  <c r="BN217" i="1"/>
  <c r="BN216" i="1"/>
  <c r="BN215" i="1"/>
  <c r="BN214" i="1"/>
  <c r="BN213" i="1"/>
  <c r="BN212" i="1"/>
  <c r="BN211" i="1"/>
  <c r="BN210" i="1"/>
  <c r="BN209" i="1"/>
  <c r="BN208" i="1"/>
  <c r="BN207" i="1"/>
  <c r="BN206" i="1"/>
  <c r="BN205" i="1"/>
  <c r="BN204" i="1"/>
  <c r="BN203" i="1"/>
  <c r="BN202" i="1"/>
  <c r="BN201" i="1"/>
  <c r="BN200" i="1"/>
  <c r="BN199" i="1"/>
  <c r="BN198" i="1"/>
  <c r="BN197" i="1"/>
  <c r="BN196" i="1"/>
  <c r="BN195" i="1"/>
  <c r="BN194" i="1"/>
  <c r="BN193" i="1"/>
  <c r="BN192" i="1"/>
  <c r="BN191" i="1"/>
  <c r="BN190" i="1"/>
  <c r="BN189" i="1"/>
  <c r="BN188" i="1"/>
  <c r="BN187" i="1"/>
  <c r="BN186" i="1"/>
  <c r="BN185" i="1"/>
  <c r="BN184" i="1"/>
  <c r="BN183" i="1"/>
  <c r="BN182" i="1"/>
  <c r="BN181" i="1"/>
  <c r="BN180" i="1"/>
  <c r="BN179" i="1"/>
  <c r="BN178" i="1"/>
  <c r="BN177" i="1"/>
  <c r="BN176" i="1"/>
  <c r="BN175" i="1"/>
  <c r="BN174" i="1"/>
  <c r="BN173" i="1"/>
  <c r="BN172" i="1"/>
  <c r="BN171" i="1"/>
  <c r="BN170" i="1"/>
  <c r="BN169" i="1"/>
  <c r="BN168" i="1"/>
  <c r="BN167" i="1"/>
  <c r="BN166" i="1"/>
  <c r="BN165" i="1"/>
  <c r="BN164" i="1"/>
  <c r="BN163" i="1"/>
  <c r="BN162" i="1"/>
  <c r="BN161" i="1"/>
  <c r="BN160" i="1"/>
  <c r="BN159" i="1"/>
  <c r="BN158" i="1"/>
  <c r="BN157" i="1"/>
  <c r="BN156" i="1"/>
  <c r="BN155" i="1"/>
  <c r="BN154" i="1"/>
  <c r="BN153" i="1"/>
  <c r="BN152" i="1"/>
  <c r="BN151" i="1"/>
  <c r="BN150" i="1"/>
  <c r="BN149" i="1"/>
  <c r="BN148" i="1"/>
  <c r="BN147" i="1"/>
  <c r="BN146" i="1"/>
  <c r="BN145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BN143" i="1"/>
  <c r="BN142" i="1"/>
  <c r="BN141" i="1"/>
  <c r="BN140" i="1"/>
  <c r="BN139" i="1"/>
  <c r="BN138" i="1"/>
  <c r="BN137" i="1"/>
  <c r="BN136" i="1"/>
  <c r="BN135" i="1"/>
  <c r="BN134" i="1"/>
  <c r="BN133" i="1"/>
  <c r="BN132" i="1"/>
  <c r="BN131" i="1"/>
  <c r="BN130" i="1"/>
  <c r="BN129" i="1"/>
  <c r="BN128" i="1"/>
  <c r="BN127" i="1"/>
  <c r="BN126" i="1"/>
  <c r="BN125" i="1"/>
  <c r="BN124" i="1"/>
  <c r="BN123" i="1"/>
  <c r="BN122" i="1"/>
  <c r="BN121" i="1"/>
  <c r="BN120" i="1"/>
  <c r="BN119" i="1"/>
  <c r="BN118" i="1"/>
  <c r="BN117" i="1"/>
  <c r="BN116" i="1"/>
  <c r="BN115" i="1"/>
  <c r="BN114" i="1"/>
  <c r="BN113" i="1"/>
  <c r="BN112" i="1"/>
  <c r="BN111" i="1"/>
  <c r="BN110" i="1"/>
  <c r="BN109" i="1"/>
  <c r="BN108" i="1"/>
  <c r="BN107" i="1"/>
  <c r="BN106" i="1"/>
  <c r="BN105" i="1"/>
  <c r="BN104" i="1"/>
  <c r="BN103" i="1"/>
  <c r="BN102" i="1"/>
  <c r="BN101" i="1"/>
  <c r="BN100" i="1"/>
  <c r="BN99" i="1"/>
  <c r="BN98" i="1"/>
  <c r="BN97" i="1"/>
  <c r="BN96" i="1"/>
  <c r="BN95" i="1"/>
  <c r="BN94" i="1"/>
  <c r="BN93" i="1"/>
  <c r="BN92" i="1"/>
  <c r="BN91" i="1"/>
  <c r="BN90" i="1"/>
  <c r="BN89" i="1"/>
  <c r="BN88" i="1"/>
  <c r="BN87" i="1"/>
  <c r="BN86" i="1"/>
  <c r="BN85" i="1"/>
  <c r="BN84" i="1"/>
  <c r="BN83" i="1"/>
  <c r="BN82" i="1"/>
  <c r="BN81" i="1"/>
  <c r="BN80" i="1"/>
  <c r="BN79" i="1"/>
  <c r="BN78" i="1"/>
  <c r="BN77" i="1"/>
  <c r="BN76" i="1"/>
  <c r="BN75" i="1"/>
  <c r="BN74" i="1"/>
  <c r="BN73" i="1"/>
  <c r="BN72" i="1"/>
  <c r="BN71" i="1"/>
  <c r="BN70" i="1"/>
  <c r="BN69" i="1"/>
  <c r="BN68" i="1"/>
  <c r="BN67" i="1"/>
  <c r="BN66" i="1"/>
  <c r="BN65" i="1"/>
  <c r="BN64" i="1"/>
  <c r="BN63" i="1"/>
  <c r="BN62" i="1"/>
  <c r="BN61" i="1"/>
  <c r="BN60" i="1"/>
  <c r="BN59" i="1"/>
  <c r="BN58" i="1"/>
  <c r="BN57" i="1"/>
  <c r="BN56" i="1"/>
  <c r="BN55" i="1"/>
  <c r="BN54" i="1"/>
  <c r="BN53" i="1"/>
  <c r="BN52" i="1"/>
  <c r="BN51" i="1"/>
  <c r="BN50" i="1"/>
  <c r="BN49" i="1"/>
  <c r="BN48" i="1"/>
  <c r="BN47" i="1"/>
  <c r="BN46" i="1"/>
  <c r="BN45" i="1"/>
  <c r="BN44" i="1"/>
  <c r="BN43" i="1"/>
  <c r="BN42" i="1"/>
  <c r="BN41" i="1"/>
  <c r="BN40" i="1"/>
  <c r="BN39" i="1"/>
  <c r="BN38" i="1"/>
  <c r="BN37" i="1"/>
  <c r="BN36" i="1"/>
  <c r="BN35" i="1"/>
  <c r="BN34" i="1"/>
  <c r="BN33" i="1"/>
  <c r="BN32" i="1"/>
  <c r="BN31" i="1"/>
  <c r="BN30" i="1"/>
  <c r="BN29" i="1"/>
  <c r="BN28" i="1"/>
  <c r="BN27" i="1"/>
  <c r="BN26" i="1"/>
  <c r="BN25" i="1"/>
  <c r="BN24" i="1"/>
  <c r="BN23" i="1"/>
  <c r="BN22" i="1"/>
  <c r="BN21" i="1"/>
  <c r="BN20" i="1"/>
  <c r="BN19" i="1"/>
  <c r="BN18" i="1"/>
  <c r="BN17" i="1"/>
  <c r="BN16" i="1"/>
  <c r="BN15" i="1"/>
  <c r="BN14" i="1"/>
  <c r="BN13" i="1"/>
  <c r="BN12" i="1"/>
  <c r="BN11" i="1"/>
  <c r="BN10" i="1"/>
  <c r="BN9" i="1"/>
  <c r="BN8" i="1"/>
  <c r="BN7" i="1"/>
  <c r="BN6" i="1"/>
  <c r="BN5" i="1"/>
  <c r="BN4" i="1"/>
  <c r="BN3" i="1"/>
  <c r="C40" i="1"/>
  <c r="AT39" i="1"/>
  <c r="BP5" i="1"/>
  <c r="EY2309" i="1"/>
  <c r="EY2308" i="1"/>
  <c r="EY2307" i="1"/>
  <c r="EY2306" i="1"/>
  <c r="EY2305" i="1"/>
  <c r="EY2304" i="1"/>
  <c r="EY2303" i="1"/>
  <c r="EY2302" i="1"/>
  <c r="EY2301" i="1"/>
  <c r="EY2300" i="1"/>
  <c r="EY2299" i="1"/>
  <c r="EY2298" i="1"/>
  <c r="EY2297" i="1"/>
  <c r="EY2296" i="1"/>
  <c r="EY2295" i="1"/>
  <c r="EY2294" i="1"/>
  <c r="EY2293" i="1"/>
  <c r="EY2292" i="1"/>
  <c r="EY2291" i="1"/>
  <c r="EY2290" i="1"/>
  <c r="EY2289" i="1"/>
  <c r="EY2288" i="1"/>
  <c r="EY2287" i="1"/>
  <c r="EY2286" i="1"/>
  <c r="EY2285" i="1"/>
  <c r="EY2284" i="1"/>
  <c r="EY2283" i="1"/>
  <c r="EY2282" i="1"/>
  <c r="EY2281" i="1"/>
  <c r="EY2280" i="1"/>
  <c r="EY2279" i="1"/>
  <c r="EY2278" i="1"/>
  <c r="EY2277" i="1"/>
  <c r="EY2276" i="1"/>
  <c r="EY2275" i="1"/>
  <c r="EY2274" i="1"/>
  <c r="EY2273" i="1"/>
  <c r="EY2272" i="1"/>
  <c r="EY2271" i="1"/>
  <c r="EY2270" i="1"/>
  <c r="EY2269" i="1"/>
  <c r="EY2268" i="1"/>
  <c r="EY2267" i="1"/>
  <c r="EY2266" i="1"/>
  <c r="EY2265" i="1"/>
  <c r="EY2264" i="1"/>
  <c r="EY2263" i="1"/>
  <c r="EY2262" i="1"/>
  <c r="EY2261" i="1"/>
  <c r="EY2260" i="1"/>
  <c r="EY2259" i="1"/>
  <c r="EY2258" i="1"/>
  <c r="EY2257" i="1"/>
  <c r="EY2256" i="1"/>
  <c r="EY2255" i="1"/>
  <c r="EY2254" i="1"/>
  <c r="EY2253" i="1"/>
  <c r="EY2252" i="1"/>
  <c r="EY2251" i="1"/>
  <c r="EY2250" i="1"/>
  <c r="EY2249" i="1"/>
  <c r="EY2248" i="1"/>
  <c r="EY2247" i="1"/>
  <c r="EY2246" i="1"/>
  <c r="EY2245" i="1"/>
  <c r="EY2244" i="1"/>
  <c r="EY2243" i="1"/>
  <c r="EY2242" i="1"/>
  <c r="EY2241" i="1"/>
  <c r="EY2240" i="1"/>
  <c r="EY2239" i="1"/>
  <c r="EY2238" i="1"/>
  <c r="EY2237" i="1"/>
  <c r="EY2236" i="1"/>
  <c r="EY2235" i="1"/>
  <c r="EY2234" i="1"/>
  <c r="EY2233" i="1"/>
  <c r="EY2232" i="1"/>
  <c r="EY2231" i="1"/>
  <c r="EY2230" i="1"/>
  <c r="EY2229" i="1"/>
  <c r="EY2228" i="1"/>
  <c r="EY2227" i="1"/>
  <c r="EY2226" i="1"/>
  <c r="EY2225" i="1"/>
  <c r="EY2224" i="1"/>
  <c r="EY2223" i="1"/>
  <c r="EY2222" i="1"/>
  <c r="EY2221" i="1"/>
  <c r="EY2220" i="1"/>
  <c r="EY2219" i="1"/>
  <c r="EY2218" i="1"/>
  <c r="EY2217" i="1"/>
  <c r="EY2216" i="1"/>
  <c r="EY2215" i="1"/>
  <c r="EY2214" i="1"/>
  <c r="EY2213" i="1"/>
  <c r="EY2212" i="1"/>
  <c r="EY2211" i="1"/>
  <c r="EY2210" i="1"/>
  <c r="EY2209" i="1"/>
  <c r="EY2208" i="1"/>
  <c r="EY2207" i="1"/>
  <c r="EY2206" i="1"/>
  <c r="EY2205" i="1"/>
  <c r="EY2204" i="1"/>
  <c r="EY2203" i="1"/>
  <c r="EY2202" i="1"/>
  <c r="EY2201" i="1"/>
  <c r="EY2200" i="1"/>
  <c r="EY2199" i="1"/>
  <c r="EY2198" i="1"/>
  <c r="EY2197" i="1"/>
  <c r="EY2196" i="1"/>
  <c r="EY2195" i="1"/>
  <c r="EY2194" i="1"/>
  <c r="EY2193" i="1"/>
  <c r="EY2192" i="1"/>
  <c r="EY2191" i="1"/>
  <c r="EY2190" i="1"/>
  <c r="EY2189" i="1"/>
  <c r="EY2188" i="1"/>
  <c r="EY2187" i="1"/>
  <c r="EY2186" i="1"/>
  <c r="EY2185" i="1"/>
  <c r="EY2184" i="1"/>
  <c r="EY2183" i="1"/>
  <c r="EY2182" i="1"/>
  <c r="EY2181" i="1"/>
  <c r="EY2180" i="1"/>
  <c r="EY2179" i="1"/>
  <c r="EY2178" i="1"/>
  <c r="EY2177" i="1"/>
  <c r="EY2176" i="1"/>
  <c r="EY2175" i="1"/>
  <c r="EY2174" i="1"/>
  <c r="EY2173" i="1"/>
  <c r="EY2172" i="1"/>
  <c r="EY2171" i="1"/>
  <c r="EY2170" i="1"/>
  <c r="EY2169" i="1"/>
  <c r="EY2168" i="1"/>
  <c r="EY2167" i="1"/>
  <c r="EY2166" i="1"/>
  <c r="EY2165" i="1"/>
  <c r="EY2164" i="1"/>
  <c r="EY2163" i="1"/>
  <c r="EY2162" i="1"/>
  <c r="EY2161" i="1"/>
  <c r="EY2160" i="1"/>
  <c r="EY2159" i="1"/>
  <c r="EY2158" i="1"/>
  <c r="EY2157" i="1"/>
  <c r="EY2156" i="1"/>
  <c r="EY2155" i="1"/>
  <c r="EY2154" i="1"/>
  <c r="EY2153" i="1"/>
  <c r="EY2152" i="1"/>
  <c r="EY2151" i="1"/>
  <c r="EY2150" i="1"/>
  <c r="EY2149" i="1"/>
  <c r="EY2148" i="1"/>
  <c r="EY2147" i="1"/>
  <c r="EY2146" i="1"/>
  <c r="EY2145" i="1"/>
  <c r="EY2144" i="1"/>
  <c r="EY2143" i="1"/>
  <c r="EY2142" i="1"/>
  <c r="EY2141" i="1"/>
  <c r="EY2140" i="1"/>
  <c r="EY2139" i="1"/>
  <c r="EY2138" i="1"/>
  <c r="EY2137" i="1"/>
  <c r="EY2136" i="1"/>
  <c r="EY2135" i="1"/>
  <c r="EY2134" i="1"/>
  <c r="EY2133" i="1"/>
  <c r="EY2132" i="1"/>
  <c r="EY2131" i="1"/>
  <c r="EY2130" i="1"/>
  <c r="EY2129" i="1"/>
  <c r="EY2128" i="1"/>
  <c r="EY2127" i="1"/>
  <c r="EY2126" i="1"/>
  <c r="EY2125" i="1"/>
  <c r="EY2124" i="1"/>
  <c r="EY2123" i="1"/>
  <c r="EY2122" i="1"/>
  <c r="EY2121" i="1"/>
  <c r="EY2120" i="1"/>
  <c r="EY2119" i="1"/>
  <c r="EY2118" i="1"/>
  <c r="EY2117" i="1"/>
  <c r="EY2116" i="1"/>
  <c r="EY2115" i="1"/>
  <c r="EY2114" i="1"/>
  <c r="EY2113" i="1"/>
  <c r="EY2112" i="1"/>
  <c r="EY2111" i="1"/>
  <c r="EY2110" i="1"/>
  <c r="EY2109" i="1"/>
  <c r="EY2108" i="1"/>
  <c r="EY2107" i="1"/>
  <c r="EY2106" i="1"/>
  <c r="EY2105" i="1"/>
  <c r="EY2104" i="1"/>
  <c r="EY2103" i="1"/>
  <c r="EY2102" i="1"/>
  <c r="EY2101" i="1"/>
  <c r="EY2100" i="1"/>
  <c r="EY2099" i="1"/>
  <c r="EY2098" i="1"/>
  <c r="EY2097" i="1"/>
  <c r="EY2096" i="1"/>
  <c r="EY2095" i="1"/>
  <c r="EY2094" i="1"/>
  <c r="EY2093" i="1"/>
  <c r="EY2092" i="1"/>
  <c r="EY2091" i="1"/>
  <c r="EY2090" i="1"/>
  <c r="EY2089" i="1"/>
  <c r="EY2088" i="1"/>
  <c r="EY2087" i="1"/>
  <c r="EY2086" i="1"/>
  <c r="EY2085" i="1"/>
  <c r="EY2084" i="1"/>
  <c r="EY2083" i="1"/>
  <c r="EY2082" i="1"/>
  <c r="EY2081" i="1"/>
  <c r="EY2080" i="1"/>
  <c r="EY2079" i="1"/>
  <c r="EY2078" i="1"/>
  <c r="EY2077" i="1"/>
  <c r="EY2076" i="1"/>
  <c r="EY2075" i="1"/>
  <c r="EY2074" i="1"/>
  <c r="EY2073" i="1"/>
  <c r="EY2072" i="1"/>
  <c r="EY2071" i="1"/>
  <c r="EY2070" i="1"/>
  <c r="EY2069" i="1"/>
  <c r="EY2068" i="1"/>
  <c r="EY2067" i="1"/>
  <c r="EY2066" i="1"/>
  <c r="EY2065" i="1"/>
  <c r="EY2064" i="1"/>
  <c r="EY2063" i="1"/>
  <c r="EY2062" i="1"/>
  <c r="EY2061" i="1"/>
  <c r="EY2060" i="1"/>
  <c r="EY2059" i="1"/>
  <c r="EY2058" i="1"/>
  <c r="EY2057" i="1"/>
  <c r="EY2056" i="1"/>
  <c r="EY2055" i="1"/>
  <c r="EY2054" i="1"/>
  <c r="EY2053" i="1"/>
  <c r="EY2052" i="1"/>
  <c r="EY2051" i="1"/>
  <c r="EY2050" i="1"/>
  <c r="EY2049" i="1"/>
  <c r="EY2048" i="1"/>
  <c r="EY2047" i="1"/>
  <c r="EY2046" i="1"/>
  <c r="EY2045" i="1"/>
  <c r="EY2044" i="1"/>
  <c r="EY2043" i="1"/>
  <c r="EY2042" i="1"/>
  <c r="EY2041" i="1"/>
  <c r="EY2040" i="1"/>
  <c r="EY2039" i="1"/>
  <c r="EY2038" i="1"/>
  <c r="EY2037" i="1"/>
  <c r="EY2036" i="1"/>
  <c r="EY2035" i="1"/>
  <c r="EY2034" i="1"/>
  <c r="EY2033" i="1"/>
  <c r="EY2032" i="1"/>
  <c r="EY2031" i="1"/>
  <c r="EY2030" i="1"/>
  <c r="EY2029" i="1"/>
  <c r="EY2028" i="1"/>
  <c r="EY2027" i="1"/>
  <c r="EY2026" i="1"/>
  <c r="EY2025" i="1"/>
  <c r="EY2024" i="1"/>
  <c r="EY2023" i="1"/>
  <c r="EY2022" i="1"/>
  <c r="EY2021" i="1"/>
  <c r="EY2020" i="1"/>
  <c r="EY2019" i="1"/>
  <c r="EY2018" i="1"/>
  <c r="EY2017" i="1"/>
  <c r="EY2016" i="1"/>
  <c r="EY2015" i="1"/>
  <c r="EY2014" i="1"/>
  <c r="EY2013" i="1"/>
  <c r="EY2012" i="1"/>
  <c r="EY2011" i="1"/>
  <c r="EY2010" i="1"/>
  <c r="EY2009" i="1"/>
  <c r="EY2008" i="1"/>
  <c r="EY2007" i="1"/>
  <c r="EY2006" i="1"/>
  <c r="EY2005" i="1"/>
  <c r="EY2004" i="1"/>
  <c r="EY2003" i="1"/>
  <c r="EY2002" i="1"/>
  <c r="EY2001" i="1"/>
  <c r="EY2000" i="1"/>
  <c r="EY1999" i="1"/>
  <c r="EY1998" i="1"/>
  <c r="EY1997" i="1"/>
  <c r="EY1996" i="1"/>
  <c r="EY1995" i="1"/>
  <c r="EY1994" i="1"/>
  <c r="EY1993" i="1"/>
  <c r="EY1992" i="1"/>
  <c r="EY1991" i="1"/>
  <c r="EY1990" i="1"/>
  <c r="EY1989" i="1"/>
  <c r="EY1988" i="1"/>
  <c r="EY1987" i="1"/>
  <c r="EY1986" i="1"/>
  <c r="EY1985" i="1"/>
  <c r="EY1984" i="1"/>
  <c r="EY1983" i="1"/>
  <c r="EY1982" i="1"/>
  <c r="EY1981" i="1"/>
  <c r="EY1980" i="1"/>
  <c r="EY1979" i="1"/>
  <c r="EY1978" i="1"/>
  <c r="EY1977" i="1"/>
  <c r="EY1976" i="1"/>
  <c r="EY1975" i="1"/>
  <c r="EY1974" i="1"/>
  <c r="EY1973" i="1"/>
  <c r="EY1972" i="1"/>
  <c r="EY1971" i="1"/>
  <c r="EY1970" i="1"/>
  <c r="EY1969" i="1"/>
  <c r="EY1968" i="1"/>
  <c r="EY1967" i="1"/>
  <c r="EY1966" i="1"/>
  <c r="EY1965" i="1"/>
  <c r="EY1964" i="1"/>
  <c r="EY1963" i="1"/>
  <c r="EY1962" i="1"/>
  <c r="EY1961" i="1"/>
  <c r="EY1960" i="1"/>
  <c r="EY1959" i="1"/>
  <c r="EY1958" i="1"/>
  <c r="EY1957" i="1"/>
  <c r="EY1956" i="1"/>
  <c r="EY1955" i="1"/>
  <c r="EY1954" i="1"/>
  <c r="EY1953" i="1"/>
  <c r="EY1952" i="1"/>
  <c r="EY1951" i="1"/>
  <c r="EY1950" i="1"/>
  <c r="EY1949" i="1"/>
  <c r="EY1948" i="1"/>
  <c r="EY1947" i="1"/>
  <c r="EY1946" i="1"/>
  <c r="EY1945" i="1"/>
  <c r="EY1944" i="1"/>
  <c r="EY1943" i="1"/>
  <c r="EY1942" i="1"/>
  <c r="EY1941" i="1"/>
  <c r="EY1940" i="1"/>
  <c r="EY1939" i="1"/>
  <c r="EY1938" i="1"/>
  <c r="EY1937" i="1"/>
  <c r="EY1936" i="1"/>
  <c r="EY1935" i="1"/>
  <c r="EY1934" i="1"/>
  <c r="EY1933" i="1"/>
  <c r="EY1932" i="1"/>
  <c r="EY1931" i="1"/>
  <c r="EY1930" i="1"/>
  <c r="EY1929" i="1"/>
  <c r="EY1928" i="1"/>
  <c r="EY1927" i="1"/>
  <c r="EY1926" i="1"/>
  <c r="EY1925" i="1"/>
  <c r="EY1924" i="1"/>
  <c r="EY1923" i="1"/>
  <c r="EY1922" i="1"/>
  <c r="EY1921" i="1"/>
  <c r="EY1920" i="1"/>
  <c r="EY1919" i="1"/>
  <c r="EY1918" i="1"/>
  <c r="EY1917" i="1"/>
  <c r="EY1916" i="1"/>
  <c r="EY1915" i="1"/>
  <c r="EY1914" i="1"/>
  <c r="EY1913" i="1"/>
  <c r="EY1912" i="1"/>
  <c r="EY1911" i="1"/>
  <c r="EY1910" i="1"/>
  <c r="EY1909" i="1"/>
  <c r="EY1908" i="1"/>
  <c r="EY1907" i="1"/>
  <c r="EY1906" i="1"/>
  <c r="EY1905" i="1"/>
  <c r="EY1904" i="1"/>
  <c r="EY1903" i="1"/>
  <c r="EY1902" i="1"/>
  <c r="EY1901" i="1"/>
  <c r="EY1900" i="1"/>
  <c r="EY1899" i="1"/>
  <c r="EY1898" i="1"/>
  <c r="EY1897" i="1"/>
  <c r="EY1896" i="1"/>
  <c r="EY1895" i="1"/>
  <c r="EY1894" i="1"/>
  <c r="EY1893" i="1"/>
  <c r="EY1892" i="1"/>
  <c r="EY1891" i="1"/>
  <c r="EY1890" i="1"/>
  <c r="EY1889" i="1"/>
  <c r="EY1888" i="1"/>
  <c r="EY1887" i="1"/>
  <c r="EY1886" i="1"/>
  <c r="EY1885" i="1"/>
  <c r="EY1884" i="1"/>
  <c r="EY1883" i="1"/>
  <c r="EY1882" i="1"/>
  <c r="EY1881" i="1"/>
  <c r="EY1880" i="1"/>
  <c r="EY1879" i="1"/>
  <c r="EY1878" i="1"/>
  <c r="EY1877" i="1"/>
  <c r="EY1876" i="1"/>
  <c r="EY1875" i="1"/>
  <c r="EY1874" i="1"/>
  <c r="EY1873" i="1"/>
  <c r="EY1872" i="1"/>
  <c r="EY1871" i="1"/>
  <c r="EY1870" i="1"/>
  <c r="EY1869" i="1"/>
  <c r="EY1868" i="1"/>
  <c r="EY1867" i="1"/>
  <c r="EY1866" i="1"/>
  <c r="EY1865" i="1"/>
  <c r="EY1864" i="1"/>
  <c r="EY1863" i="1"/>
  <c r="EY1862" i="1"/>
  <c r="EY1861" i="1"/>
  <c r="EY1860" i="1"/>
  <c r="EY1859" i="1"/>
  <c r="EY1858" i="1"/>
  <c r="EY1857" i="1"/>
  <c r="EY1856" i="1"/>
  <c r="EY1855" i="1"/>
  <c r="EY1854" i="1"/>
  <c r="EY1853" i="1"/>
  <c r="EY1852" i="1"/>
  <c r="EY1851" i="1"/>
  <c r="EY1850" i="1"/>
  <c r="EY1849" i="1"/>
  <c r="EY1848" i="1"/>
  <c r="EY1847" i="1"/>
  <c r="EY1846" i="1"/>
  <c r="EY1845" i="1"/>
  <c r="EY1844" i="1"/>
  <c r="EY1843" i="1"/>
  <c r="EY1842" i="1"/>
  <c r="EY1841" i="1"/>
  <c r="EY1840" i="1"/>
  <c r="EY1839" i="1"/>
  <c r="EY1838" i="1"/>
  <c r="EY1837" i="1"/>
  <c r="EY1836" i="1"/>
  <c r="EY1835" i="1"/>
  <c r="EY1834" i="1"/>
  <c r="EY1833" i="1"/>
  <c r="EY1832" i="1"/>
  <c r="EY1831" i="1"/>
  <c r="EY1830" i="1"/>
  <c r="EY1829" i="1"/>
  <c r="EY1828" i="1"/>
  <c r="EY1827" i="1"/>
  <c r="EY1826" i="1"/>
  <c r="EY1825" i="1"/>
  <c r="EY1824" i="1"/>
  <c r="EY1823" i="1"/>
  <c r="EY1822" i="1"/>
  <c r="EY1821" i="1"/>
  <c r="EY1820" i="1"/>
  <c r="EY1819" i="1"/>
  <c r="EY1818" i="1"/>
  <c r="EY1817" i="1"/>
  <c r="EY1816" i="1"/>
  <c r="EY1815" i="1"/>
  <c r="EY1814" i="1"/>
  <c r="EY1813" i="1"/>
  <c r="EY1812" i="1"/>
  <c r="EY1811" i="1"/>
  <c r="EY1810" i="1"/>
  <c r="EY1809" i="1"/>
  <c r="EY1808" i="1"/>
  <c r="EY1807" i="1"/>
  <c r="EY1806" i="1"/>
  <c r="EY1805" i="1"/>
  <c r="EY1804" i="1"/>
  <c r="EY1803" i="1"/>
  <c r="EY1802" i="1"/>
  <c r="EY1801" i="1"/>
  <c r="EY1800" i="1"/>
  <c r="EY1799" i="1"/>
  <c r="EY1798" i="1"/>
  <c r="EY1797" i="1"/>
  <c r="EY1796" i="1"/>
  <c r="EY1795" i="1"/>
  <c r="EY1794" i="1"/>
  <c r="EY1793" i="1"/>
  <c r="EY1792" i="1"/>
  <c r="EY1791" i="1"/>
  <c r="EY1790" i="1"/>
  <c r="EY1789" i="1"/>
  <c r="EY1788" i="1"/>
  <c r="EY1787" i="1"/>
  <c r="EY1786" i="1"/>
  <c r="EY1785" i="1"/>
  <c r="EY1784" i="1"/>
  <c r="EY1783" i="1"/>
  <c r="EY1782" i="1"/>
  <c r="EY1781" i="1"/>
  <c r="EY1780" i="1"/>
  <c r="EY1779" i="1"/>
  <c r="EY1778" i="1"/>
  <c r="EY1777" i="1"/>
  <c r="EY1776" i="1"/>
  <c r="EY1775" i="1"/>
  <c r="EY1774" i="1"/>
  <c r="EY1773" i="1"/>
  <c r="EY1772" i="1"/>
  <c r="EY1771" i="1"/>
  <c r="EY1770" i="1"/>
  <c r="EY1769" i="1"/>
  <c r="EY1768" i="1"/>
  <c r="EY1767" i="1"/>
  <c r="EY1766" i="1"/>
  <c r="EY1765" i="1"/>
  <c r="EY1764" i="1"/>
  <c r="EY1763" i="1"/>
  <c r="EY1762" i="1"/>
  <c r="EY1761" i="1"/>
  <c r="EY1760" i="1"/>
  <c r="EY1759" i="1"/>
  <c r="EY1758" i="1"/>
  <c r="EY1757" i="1"/>
  <c r="EY1756" i="1"/>
  <c r="EY1755" i="1"/>
  <c r="EY1754" i="1"/>
  <c r="EY1753" i="1"/>
  <c r="EY1752" i="1"/>
  <c r="EY1751" i="1"/>
  <c r="EY1750" i="1"/>
  <c r="EY1749" i="1"/>
  <c r="EY1748" i="1"/>
  <c r="EY1747" i="1"/>
  <c r="EY1746" i="1"/>
  <c r="EY1745" i="1"/>
  <c r="EY1744" i="1"/>
  <c r="EY1743" i="1"/>
  <c r="EY1742" i="1"/>
  <c r="EY1741" i="1"/>
  <c r="EY1740" i="1"/>
  <c r="EY1739" i="1"/>
  <c r="EY1738" i="1"/>
  <c r="EY1737" i="1"/>
  <c r="EY1736" i="1"/>
  <c r="EY1735" i="1"/>
  <c r="EY1734" i="1"/>
  <c r="EY1733" i="1"/>
  <c r="EY1732" i="1"/>
  <c r="EY1731" i="1"/>
  <c r="EY1730" i="1"/>
  <c r="EY1729" i="1"/>
  <c r="EY1728" i="1"/>
  <c r="EY1727" i="1"/>
  <c r="EY1726" i="1"/>
  <c r="EY1725" i="1"/>
  <c r="EY1724" i="1"/>
  <c r="EY1723" i="1"/>
  <c r="EY1722" i="1"/>
  <c r="EY1721" i="1"/>
  <c r="EY1720" i="1"/>
  <c r="EY1719" i="1"/>
  <c r="EY1718" i="1"/>
  <c r="EY1717" i="1"/>
  <c r="EY1716" i="1"/>
  <c r="EY1715" i="1"/>
  <c r="EY1714" i="1"/>
  <c r="EY1713" i="1"/>
  <c r="EY1712" i="1"/>
  <c r="EY1711" i="1"/>
  <c r="EY1710" i="1"/>
  <c r="EY1709" i="1"/>
  <c r="EY1708" i="1"/>
  <c r="EY1707" i="1"/>
  <c r="EY1706" i="1"/>
  <c r="EY1705" i="1"/>
  <c r="EY1704" i="1"/>
  <c r="EY1703" i="1"/>
  <c r="EY1702" i="1"/>
  <c r="EY1701" i="1"/>
  <c r="EY1700" i="1"/>
  <c r="EY1699" i="1"/>
  <c r="EY1698" i="1"/>
  <c r="EY1697" i="1"/>
  <c r="EY1696" i="1"/>
  <c r="EY1695" i="1"/>
  <c r="EY1694" i="1"/>
  <c r="EY1693" i="1"/>
  <c r="EY1692" i="1"/>
  <c r="EY1691" i="1"/>
  <c r="EY1690" i="1"/>
  <c r="EY1689" i="1"/>
  <c r="EY1688" i="1"/>
  <c r="EY1687" i="1"/>
  <c r="EY1686" i="1"/>
  <c r="EY1685" i="1"/>
  <c r="EY1684" i="1"/>
  <c r="EY1683" i="1"/>
  <c r="EY1682" i="1"/>
  <c r="EY1681" i="1"/>
  <c r="EY1680" i="1"/>
  <c r="EY1679" i="1"/>
  <c r="EY1678" i="1"/>
  <c r="EY1677" i="1"/>
  <c r="EY1676" i="1"/>
  <c r="EY1675" i="1"/>
  <c r="EY1674" i="1"/>
  <c r="EY1673" i="1"/>
  <c r="EY1672" i="1"/>
  <c r="EY1671" i="1"/>
  <c r="EY1670" i="1"/>
  <c r="EY1669" i="1"/>
  <c r="EY1668" i="1"/>
  <c r="EY1667" i="1"/>
  <c r="EY1666" i="1"/>
  <c r="EY1665" i="1"/>
  <c r="EY1664" i="1"/>
  <c r="EY1663" i="1"/>
  <c r="EY1662" i="1"/>
  <c r="EY1661" i="1"/>
  <c r="EY1660" i="1"/>
  <c r="EY1659" i="1"/>
  <c r="EY1658" i="1"/>
  <c r="EY1657" i="1"/>
  <c r="EY1656" i="1"/>
  <c r="EY1655" i="1"/>
  <c r="EY1654" i="1"/>
  <c r="EY1653" i="1"/>
  <c r="EY1652" i="1"/>
  <c r="EY1651" i="1"/>
  <c r="EY1650" i="1"/>
  <c r="EY1649" i="1"/>
  <c r="EY1648" i="1"/>
  <c r="EY1647" i="1"/>
  <c r="EY1646" i="1"/>
  <c r="EY1645" i="1"/>
  <c r="EY1644" i="1"/>
  <c r="EY1643" i="1"/>
  <c r="EY1642" i="1"/>
  <c r="EY1641" i="1"/>
  <c r="EY1640" i="1"/>
  <c r="EY1639" i="1"/>
  <c r="EY1638" i="1"/>
  <c r="EY1637" i="1"/>
  <c r="EY1636" i="1"/>
  <c r="EY1635" i="1"/>
  <c r="EY1634" i="1"/>
  <c r="EY1633" i="1"/>
  <c r="EY1632" i="1"/>
  <c r="EY1631" i="1"/>
  <c r="EY1630" i="1"/>
  <c r="EY1629" i="1"/>
  <c r="EY1628" i="1"/>
  <c r="EY1627" i="1"/>
  <c r="EY1626" i="1"/>
  <c r="EY1625" i="1"/>
  <c r="EY1624" i="1"/>
  <c r="EY1623" i="1"/>
  <c r="EY1622" i="1"/>
  <c r="EY1621" i="1"/>
  <c r="EY1620" i="1"/>
  <c r="EY1619" i="1"/>
  <c r="EY1618" i="1"/>
  <c r="EY1617" i="1"/>
  <c r="EY1616" i="1"/>
  <c r="EY1615" i="1"/>
  <c r="EY1614" i="1"/>
  <c r="EY1613" i="1"/>
  <c r="EY1612" i="1"/>
  <c r="EY1611" i="1"/>
  <c r="EY1610" i="1"/>
  <c r="EY1609" i="1"/>
  <c r="EY1608" i="1"/>
  <c r="EY1607" i="1"/>
  <c r="EY1606" i="1"/>
  <c r="EY1605" i="1"/>
  <c r="EY1604" i="1"/>
  <c r="EY1603" i="1"/>
  <c r="EY1602" i="1"/>
  <c r="EY1601" i="1"/>
  <c r="EY1600" i="1"/>
  <c r="EY1599" i="1"/>
  <c r="EY1598" i="1"/>
  <c r="EY1597" i="1"/>
  <c r="EY1596" i="1"/>
  <c r="EY1595" i="1"/>
  <c r="EY1594" i="1"/>
  <c r="EY1593" i="1"/>
  <c r="EY1592" i="1"/>
  <c r="EY1591" i="1"/>
  <c r="EY1590" i="1"/>
  <c r="EY1589" i="1"/>
  <c r="EY1588" i="1"/>
  <c r="EY1587" i="1"/>
  <c r="EY1586" i="1"/>
  <c r="EY1585" i="1"/>
  <c r="EY1584" i="1"/>
  <c r="EY1583" i="1"/>
  <c r="EY1582" i="1"/>
  <c r="EY1581" i="1"/>
  <c r="EY1580" i="1"/>
  <c r="EY1579" i="1"/>
  <c r="EY1578" i="1"/>
  <c r="EY1577" i="1"/>
  <c r="EY1576" i="1"/>
  <c r="EY1575" i="1"/>
  <c r="EY1574" i="1"/>
  <c r="EY1573" i="1"/>
  <c r="EY1572" i="1"/>
  <c r="EY1571" i="1"/>
  <c r="EY1570" i="1"/>
  <c r="EY1569" i="1"/>
  <c r="EY1568" i="1"/>
  <c r="EY1567" i="1"/>
  <c r="EY1566" i="1"/>
  <c r="EY1565" i="1"/>
  <c r="EY1564" i="1"/>
  <c r="EY1563" i="1"/>
  <c r="EY1562" i="1"/>
  <c r="EY1561" i="1"/>
  <c r="EY1560" i="1"/>
  <c r="EY1559" i="1"/>
  <c r="EY1558" i="1"/>
  <c r="EY1557" i="1"/>
  <c r="EY1556" i="1"/>
  <c r="EY1555" i="1"/>
  <c r="EY1554" i="1"/>
  <c r="EY1553" i="1"/>
  <c r="EY1552" i="1"/>
  <c r="EY1551" i="1"/>
  <c r="EY1550" i="1"/>
  <c r="EY1549" i="1"/>
  <c r="EY1548" i="1"/>
  <c r="EY1547" i="1"/>
  <c r="EY1546" i="1"/>
  <c r="EY1545" i="1"/>
  <c r="EY1544" i="1"/>
  <c r="EY1543" i="1"/>
  <c r="EY1542" i="1"/>
  <c r="EY1541" i="1"/>
  <c r="EY1540" i="1"/>
  <c r="EY1539" i="1"/>
  <c r="EY1538" i="1"/>
  <c r="EY1537" i="1"/>
  <c r="EY1536" i="1"/>
  <c r="EY1535" i="1"/>
  <c r="EY1534" i="1"/>
  <c r="EY1533" i="1"/>
  <c r="EY1532" i="1"/>
  <c r="EY1531" i="1"/>
  <c r="EY1530" i="1"/>
  <c r="EY1529" i="1"/>
  <c r="EY1528" i="1"/>
  <c r="EY1527" i="1"/>
  <c r="EY1526" i="1"/>
  <c r="EY1525" i="1"/>
  <c r="EY1524" i="1"/>
  <c r="EY1523" i="1"/>
  <c r="EY1522" i="1"/>
  <c r="EY1521" i="1"/>
  <c r="EY1520" i="1"/>
  <c r="EY1519" i="1"/>
  <c r="EY1518" i="1"/>
  <c r="EY1517" i="1"/>
  <c r="EY1516" i="1"/>
  <c r="EY1515" i="1"/>
  <c r="EY1514" i="1"/>
  <c r="EY1513" i="1"/>
  <c r="EY1512" i="1"/>
  <c r="EY1511" i="1"/>
  <c r="EY1510" i="1"/>
  <c r="EY1509" i="1"/>
  <c r="EY1508" i="1"/>
  <c r="EY1507" i="1"/>
  <c r="EY1506" i="1"/>
  <c r="EY1505" i="1"/>
  <c r="EY1504" i="1"/>
  <c r="EY1503" i="1"/>
  <c r="EY1502" i="1"/>
  <c r="EY1501" i="1"/>
  <c r="EY1500" i="1"/>
  <c r="EY1499" i="1"/>
  <c r="EY1498" i="1"/>
  <c r="EY1497" i="1"/>
  <c r="EY1496" i="1"/>
  <c r="EY1495" i="1"/>
  <c r="EY1494" i="1"/>
  <c r="EY1493" i="1"/>
  <c r="EY1492" i="1"/>
  <c r="EY1491" i="1"/>
  <c r="EY1490" i="1"/>
  <c r="EY1489" i="1"/>
  <c r="EY1488" i="1"/>
  <c r="EY1487" i="1"/>
  <c r="EY1486" i="1"/>
  <c r="EY1485" i="1"/>
  <c r="EY1484" i="1"/>
  <c r="EY1483" i="1"/>
  <c r="EY1482" i="1"/>
  <c r="EY1481" i="1"/>
  <c r="EY1480" i="1"/>
  <c r="EY1479" i="1"/>
  <c r="EY1478" i="1"/>
  <c r="EY1477" i="1"/>
  <c r="EY1476" i="1"/>
  <c r="EY1475" i="1"/>
  <c r="EY1474" i="1"/>
  <c r="EY1473" i="1"/>
  <c r="EY1472" i="1"/>
  <c r="EY1471" i="1"/>
  <c r="EY1470" i="1"/>
  <c r="EY1469" i="1"/>
  <c r="EY1468" i="1"/>
  <c r="EY1467" i="1"/>
  <c r="EY1466" i="1"/>
  <c r="EY1465" i="1"/>
  <c r="EY1464" i="1"/>
  <c r="EY1463" i="1"/>
  <c r="EY1462" i="1"/>
  <c r="EY1461" i="1"/>
  <c r="EY1460" i="1"/>
  <c r="EY1459" i="1"/>
  <c r="EY1458" i="1"/>
  <c r="EY1457" i="1"/>
  <c r="EY1456" i="1"/>
  <c r="EY1455" i="1"/>
  <c r="EY1454" i="1"/>
  <c r="EY1453" i="1"/>
  <c r="EY1452" i="1"/>
  <c r="EY1451" i="1"/>
  <c r="EY1450" i="1"/>
  <c r="EY1449" i="1"/>
  <c r="EY1448" i="1"/>
  <c r="EY1447" i="1"/>
  <c r="EY1446" i="1"/>
  <c r="EY1445" i="1"/>
  <c r="EY1444" i="1"/>
  <c r="EY1443" i="1"/>
  <c r="EY1442" i="1"/>
  <c r="EY1441" i="1"/>
  <c r="EY1440" i="1"/>
  <c r="EY1439" i="1"/>
  <c r="EY1438" i="1"/>
  <c r="EY1437" i="1"/>
  <c r="EY1436" i="1"/>
  <c r="EY1435" i="1"/>
  <c r="EY1434" i="1"/>
  <c r="EY1433" i="1"/>
  <c r="EY1432" i="1"/>
  <c r="EY1431" i="1"/>
  <c r="EY1430" i="1"/>
  <c r="EY1429" i="1"/>
  <c r="EY1428" i="1"/>
  <c r="EY1427" i="1"/>
  <c r="EY1426" i="1"/>
  <c r="EY1425" i="1"/>
  <c r="EY1424" i="1"/>
  <c r="EY1423" i="1"/>
  <c r="EY1422" i="1"/>
  <c r="EY1421" i="1"/>
  <c r="EY1420" i="1"/>
  <c r="EY1419" i="1"/>
  <c r="EY1418" i="1"/>
  <c r="EY1417" i="1"/>
  <c r="EY1416" i="1"/>
  <c r="EY1415" i="1"/>
  <c r="EY1414" i="1"/>
  <c r="EY1413" i="1"/>
  <c r="EY1412" i="1"/>
  <c r="EY1411" i="1"/>
  <c r="EY1410" i="1"/>
  <c r="EY1409" i="1"/>
  <c r="EY1408" i="1"/>
  <c r="EY1407" i="1"/>
  <c r="EY1406" i="1"/>
  <c r="EY1405" i="1"/>
  <c r="EY1404" i="1"/>
  <c r="EY1403" i="1"/>
  <c r="EY1402" i="1"/>
  <c r="EY1401" i="1"/>
  <c r="EY1400" i="1"/>
  <c r="EY1399" i="1"/>
  <c r="EY1398" i="1"/>
  <c r="EY1397" i="1"/>
  <c r="EY1396" i="1"/>
  <c r="EY1395" i="1"/>
  <c r="EY1394" i="1"/>
  <c r="EY1393" i="1"/>
  <c r="EY1392" i="1"/>
  <c r="EY1391" i="1"/>
  <c r="EY1390" i="1"/>
  <c r="EY1389" i="1"/>
  <c r="EY1388" i="1"/>
  <c r="EY1387" i="1"/>
  <c r="EY1386" i="1"/>
  <c r="EY1385" i="1"/>
  <c r="EY1384" i="1"/>
  <c r="EY1383" i="1"/>
  <c r="EY1382" i="1"/>
  <c r="EY1381" i="1"/>
  <c r="EY1380" i="1"/>
  <c r="EY1379" i="1"/>
  <c r="EY1378" i="1"/>
  <c r="EY1377" i="1"/>
  <c r="EY1376" i="1"/>
  <c r="EY1375" i="1"/>
  <c r="EY1374" i="1"/>
  <c r="EY1373" i="1"/>
  <c r="EY1372" i="1"/>
  <c r="EY1371" i="1"/>
  <c r="EY1370" i="1"/>
  <c r="EY1369" i="1"/>
  <c r="EY1368" i="1"/>
  <c r="EY1367" i="1"/>
  <c r="EY1366" i="1"/>
  <c r="EY1365" i="1"/>
  <c r="EY1364" i="1"/>
  <c r="EY1363" i="1"/>
  <c r="EY1362" i="1"/>
  <c r="EY1361" i="1"/>
  <c r="EY1360" i="1"/>
  <c r="EY1359" i="1"/>
  <c r="EY1358" i="1"/>
  <c r="EY1357" i="1"/>
  <c r="EY1356" i="1"/>
  <c r="EY1355" i="1"/>
  <c r="EY1354" i="1"/>
  <c r="EY1353" i="1"/>
  <c r="EY1352" i="1"/>
  <c r="EY1351" i="1"/>
  <c r="EY1350" i="1"/>
  <c r="EY1349" i="1"/>
  <c r="EY1348" i="1"/>
  <c r="EY1347" i="1"/>
  <c r="EY1346" i="1"/>
  <c r="EY1345" i="1"/>
  <c r="EY1344" i="1"/>
  <c r="EY1343" i="1"/>
  <c r="EY1342" i="1"/>
  <c r="EY1341" i="1"/>
  <c r="EY1340" i="1"/>
  <c r="EY1339" i="1"/>
  <c r="EY1338" i="1"/>
  <c r="EY1337" i="1"/>
  <c r="EY1336" i="1"/>
  <c r="EY1335" i="1"/>
  <c r="EY1334" i="1"/>
  <c r="EY1333" i="1"/>
  <c r="EY1332" i="1"/>
  <c r="EY1331" i="1"/>
  <c r="EY1330" i="1"/>
  <c r="EY1329" i="1"/>
  <c r="EY1328" i="1"/>
  <c r="EY1327" i="1"/>
  <c r="EY1326" i="1"/>
  <c r="EY1325" i="1"/>
  <c r="EY1324" i="1"/>
  <c r="EY1323" i="1"/>
  <c r="EY1322" i="1"/>
  <c r="EY1321" i="1"/>
  <c r="EY1320" i="1"/>
  <c r="EY1319" i="1"/>
  <c r="EY1318" i="1"/>
  <c r="EY1317" i="1"/>
  <c r="EY1316" i="1"/>
  <c r="EY1315" i="1"/>
  <c r="EY1314" i="1"/>
  <c r="EY1313" i="1"/>
  <c r="EY1312" i="1"/>
  <c r="EY1311" i="1"/>
  <c r="EY1310" i="1"/>
  <c r="EY1309" i="1"/>
  <c r="EY1308" i="1"/>
  <c r="EY1307" i="1"/>
  <c r="EY1306" i="1"/>
  <c r="EY1305" i="1"/>
  <c r="EY1304" i="1"/>
  <c r="EY1303" i="1"/>
  <c r="EY1302" i="1"/>
  <c r="EY1301" i="1"/>
  <c r="EY1300" i="1"/>
  <c r="EY1299" i="1"/>
  <c r="EY1298" i="1"/>
  <c r="EY1297" i="1"/>
  <c r="EY1296" i="1"/>
  <c r="EY1295" i="1"/>
  <c r="EY1294" i="1"/>
  <c r="EY1293" i="1"/>
  <c r="EY1292" i="1"/>
  <c r="EY1291" i="1"/>
  <c r="EY1290" i="1"/>
  <c r="EY1289" i="1"/>
  <c r="EY1288" i="1"/>
  <c r="EY1287" i="1"/>
  <c r="EY1286" i="1"/>
  <c r="EY1285" i="1"/>
  <c r="EY1284" i="1"/>
  <c r="EY1283" i="1"/>
  <c r="EY1282" i="1"/>
  <c r="EY1281" i="1"/>
  <c r="EY1280" i="1"/>
  <c r="EY1279" i="1"/>
  <c r="EY1278" i="1"/>
  <c r="EY1277" i="1"/>
  <c r="EY1276" i="1"/>
  <c r="EY1275" i="1"/>
  <c r="EY1274" i="1"/>
  <c r="EY1273" i="1"/>
  <c r="EY1272" i="1"/>
  <c r="EY1271" i="1"/>
  <c r="EY1270" i="1"/>
  <c r="EY1269" i="1"/>
  <c r="EY1268" i="1"/>
  <c r="EY1267" i="1"/>
  <c r="EY1266" i="1"/>
  <c r="EY1265" i="1"/>
  <c r="EY1264" i="1"/>
  <c r="EY1263" i="1"/>
  <c r="EY1262" i="1"/>
  <c r="EY1261" i="1"/>
  <c r="EY1260" i="1"/>
  <c r="EY1259" i="1"/>
  <c r="EY1258" i="1"/>
  <c r="EY1257" i="1"/>
  <c r="EY1256" i="1"/>
  <c r="EY1255" i="1"/>
  <c r="EY1254" i="1"/>
  <c r="EY1253" i="1"/>
  <c r="EY1252" i="1"/>
  <c r="EY1251" i="1"/>
  <c r="EY1250" i="1"/>
  <c r="EY1249" i="1"/>
  <c r="EY1248" i="1"/>
  <c r="EY1247" i="1"/>
  <c r="EY1246" i="1"/>
  <c r="EY1245" i="1"/>
  <c r="EY1244" i="1"/>
  <c r="EY1243" i="1"/>
  <c r="EY1242" i="1"/>
  <c r="EY1241" i="1"/>
  <c r="EY1240" i="1"/>
  <c r="EY1239" i="1"/>
  <c r="EY1238" i="1"/>
  <c r="EY1237" i="1"/>
  <c r="EY1236" i="1"/>
  <c r="EY1235" i="1"/>
  <c r="EY1234" i="1"/>
  <c r="EY1233" i="1"/>
  <c r="EY1232" i="1"/>
  <c r="EY1231" i="1"/>
  <c r="EY1230" i="1"/>
  <c r="EY1229" i="1"/>
  <c r="EY1228" i="1"/>
  <c r="EY1227" i="1"/>
  <c r="EY1226" i="1"/>
  <c r="EY1225" i="1"/>
  <c r="EY1224" i="1"/>
  <c r="EY1223" i="1"/>
  <c r="EY1222" i="1"/>
  <c r="EY1221" i="1"/>
  <c r="EY1220" i="1"/>
  <c r="EY1219" i="1"/>
  <c r="EY1218" i="1"/>
  <c r="EY1217" i="1"/>
  <c r="EY1216" i="1"/>
  <c r="EY1215" i="1"/>
  <c r="EY1214" i="1"/>
  <c r="EY1213" i="1"/>
  <c r="EY1212" i="1"/>
  <c r="EY1211" i="1"/>
  <c r="EY1210" i="1"/>
  <c r="EY1209" i="1"/>
  <c r="EY1208" i="1"/>
  <c r="EY1207" i="1"/>
  <c r="EY1206" i="1"/>
  <c r="EY1205" i="1"/>
  <c r="EY1204" i="1"/>
  <c r="EY1203" i="1"/>
  <c r="EY1202" i="1"/>
  <c r="EY1201" i="1"/>
  <c r="EY1200" i="1"/>
  <c r="EY1199" i="1"/>
  <c r="EY1198" i="1"/>
  <c r="EY1197" i="1"/>
  <c r="EY1196" i="1"/>
  <c r="EY1195" i="1"/>
  <c r="EY1194" i="1"/>
  <c r="EY1193" i="1"/>
  <c r="EY1192" i="1"/>
  <c r="EY1191" i="1"/>
  <c r="EY1190" i="1"/>
  <c r="EY1189" i="1"/>
  <c r="EY1188" i="1"/>
  <c r="EY1187" i="1"/>
  <c r="EY1186" i="1"/>
  <c r="EY1185" i="1"/>
  <c r="EY1184" i="1"/>
  <c r="EY1183" i="1"/>
  <c r="EY1182" i="1"/>
  <c r="EY1181" i="1"/>
  <c r="EY1180" i="1"/>
  <c r="EY1179" i="1"/>
  <c r="EY1178" i="1"/>
  <c r="EY1177" i="1"/>
  <c r="EY1176" i="1"/>
  <c r="EY1175" i="1"/>
  <c r="EY1174" i="1"/>
  <c r="EY1173" i="1"/>
  <c r="EY1172" i="1"/>
  <c r="EY1171" i="1"/>
  <c r="EY1170" i="1"/>
  <c r="EY1169" i="1"/>
  <c r="EY1168" i="1"/>
  <c r="EY1167" i="1"/>
  <c r="EY1166" i="1"/>
  <c r="EY1165" i="1"/>
  <c r="EY1164" i="1"/>
  <c r="EY1163" i="1"/>
  <c r="EY1162" i="1"/>
  <c r="EY1161" i="1"/>
  <c r="EY1160" i="1"/>
  <c r="EY1159" i="1"/>
  <c r="EY1158" i="1"/>
  <c r="EY1157" i="1"/>
  <c r="EY1156" i="1"/>
  <c r="EY1155" i="1"/>
  <c r="EY1154" i="1"/>
  <c r="EY1153" i="1"/>
  <c r="EY1152" i="1"/>
  <c r="EY1151" i="1"/>
  <c r="EY1150" i="1"/>
  <c r="EY1149" i="1"/>
  <c r="EY1148" i="1"/>
  <c r="EY1147" i="1"/>
  <c r="EY1146" i="1"/>
  <c r="EY1145" i="1"/>
  <c r="EY1144" i="1"/>
  <c r="EY1143" i="1"/>
  <c r="EY1142" i="1"/>
  <c r="EY1141" i="1"/>
  <c r="EY1140" i="1"/>
  <c r="EY1139" i="1"/>
  <c r="EY1138" i="1"/>
  <c r="EY1137" i="1"/>
  <c r="EY1136" i="1"/>
  <c r="EY1135" i="1"/>
  <c r="EY1134" i="1"/>
  <c r="EY1133" i="1"/>
  <c r="EY1132" i="1"/>
  <c r="EY1131" i="1"/>
  <c r="EY1130" i="1"/>
  <c r="EY1129" i="1"/>
  <c r="EY1128" i="1"/>
  <c r="EY1127" i="1"/>
  <c r="EY1126" i="1"/>
  <c r="EY1125" i="1"/>
  <c r="EY1124" i="1"/>
  <c r="EY1123" i="1"/>
  <c r="EY1122" i="1"/>
  <c r="EY1121" i="1"/>
  <c r="EY1120" i="1"/>
  <c r="EY1119" i="1"/>
  <c r="EY1118" i="1"/>
  <c r="EY1117" i="1"/>
  <c r="EY1116" i="1"/>
  <c r="EY1115" i="1"/>
  <c r="EY1114" i="1"/>
  <c r="EY1113" i="1"/>
  <c r="EY1112" i="1"/>
  <c r="EY1111" i="1"/>
  <c r="EY1110" i="1"/>
  <c r="EY1109" i="1"/>
  <c r="EY1108" i="1"/>
  <c r="EY1107" i="1"/>
  <c r="EY1106" i="1"/>
  <c r="EY1105" i="1"/>
  <c r="EY1104" i="1"/>
  <c r="EY1103" i="1"/>
  <c r="EY1102" i="1"/>
  <c r="EY1101" i="1"/>
  <c r="EY1100" i="1"/>
  <c r="EY1099" i="1"/>
  <c r="EY1098" i="1"/>
  <c r="EY1097" i="1"/>
  <c r="EY1096" i="1"/>
  <c r="EY1095" i="1"/>
  <c r="EY1094" i="1"/>
  <c r="EY1093" i="1"/>
  <c r="EY1092" i="1"/>
  <c r="EY1091" i="1"/>
  <c r="EY1090" i="1"/>
  <c r="EY1089" i="1"/>
  <c r="EY1088" i="1"/>
  <c r="EY1087" i="1"/>
  <c r="EY1086" i="1"/>
  <c r="EY1085" i="1"/>
  <c r="EY1084" i="1"/>
  <c r="EY1083" i="1"/>
  <c r="EY1082" i="1"/>
  <c r="EY1081" i="1"/>
  <c r="EY1080" i="1"/>
  <c r="EY1079" i="1"/>
  <c r="EY1078" i="1"/>
  <c r="EY1077" i="1"/>
  <c r="EY1076" i="1"/>
  <c r="EY1075" i="1"/>
  <c r="EY1074" i="1"/>
  <c r="EY1073" i="1"/>
  <c r="EY1072" i="1"/>
  <c r="EY1071" i="1"/>
  <c r="EY1070" i="1"/>
  <c r="EY1069" i="1"/>
  <c r="EY1068" i="1"/>
  <c r="EY1067" i="1"/>
  <c r="EY1066" i="1"/>
  <c r="EY1065" i="1"/>
  <c r="EY1064" i="1"/>
  <c r="EY1063" i="1"/>
  <c r="EY1062" i="1"/>
  <c r="EY1061" i="1"/>
  <c r="EY1060" i="1"/>
  <c r="EY1059" i="1"/>
  <c r="EY1058" i="1"/>
  <c r="EY1057" i="1"/>
  <c r="EY1056" i="1"/>
  <c r="EY1055" i="1"/>
  <c r="EY1054" i="1"/>
  <c r="EY1053" i="1"/>
  <c r="EY1052" i="1"/>
  <c r="EY1051" i="1"/>
  <c r="EY1050" i="1"/>
  <c r="EY1049" i="1"/>
  <c r="EY1048" i="1"/>
  <c r="EY1047" i="1"/>
  <c r="EY1046" i="1"/>
  <c r="EY1045" i="1"/>
  <c r="EY1044" i="1"/>
  <c r="EY1043" i="1"/>
  <c r="EY1042" i="1"/>
  <c r="EY1041" i="1"/>
  <c r="EY1040" i="1"/>
  <c r="EY1039" i="1"/>
  <c r="EY1038" i="1"/>
  <c r="EY1037" i="1"/>
  <c r="EY1036" i="1"/>
  <c r="EY1035" i="1"/>
  <c r="EY1034" i="1"/>
  <c r="EY1033" i="1"/>
  <c r="EY1032" i="1"/>
  <c r="EY1031" i="1"/>
  <c r="EY1030" i="1"/>
  <c r="EY1029" i="1"/>
  <c r="EY1028" i="1"/>
  <c r="EY1027" i="1"/>
  <c r="EY1026" i="1"/>
  <c r="EY1025" i="1"/>
  <c r="EY1024" i="1"/>
  <c r="EY1023" i="1"/>
  <c r="EY1022" i="1"/>
  <c r="EY1021" i="1"/>
  <c r="EY1020" i="1"/>
  <c r="EY1019" i="1"/>
  <c r="EY1018" i="1"/>
  <c r="EY1017" i="1"/>
  <c r="EY1016" i="1"/>
  <c r="EY1015" i="1"/>
  <c r="EY1014" i="1"/>
  <c r="EY1013" i="1"/>
  <c r="EY1012" i="1"/>
  <c r="EY1011" i="1"/>
  <c r="EY1010" i="1"/>
  <c r="EY1009" i="1"/>
  <c r="EY1008" i="1"/>
  <c r="EY1007" i="1"/>
  <c r="EY1006" i="1"/>
  <c r="EY1005" i="1"/>
  <c r="EY1004" i="1"/>
  <c r="EY1003" i="1"/>
  <c r="EY1002" i="1"/>
  <c r="EY1001" i="1"/>
  <c r="EY1000" i="1"/>
  <c r="EY999" i="1"/>
  <c r="EY998" i="1"/>
  <c r="EY997" i="1"/>
  <c r="EY996" i="1"/>
  <c r="EY995" i="1"/>
  <c r="EY994" i="1"/>
  <c r="EY993" i="1"/>
  <c r="EY992" i="1"/>
  <c r="EY991" i="1"/>
  <c r="EY990" i="1"/>
  <c r="EY989" i="1"/>
  <c r="EY988" i="1"/>
  <c r="EY987" i="1"/>
  <c r="EY986" i="1"/>
  <c r="EY985" i="1"/>
  <c r="EY984" i="1"/>
  <c r="EY983" i="1"/>
  <c r="EY982" i="1"/>
  <c r="EY981" i="1"/>
  <c r="EY980" i="1"/>
  <c r="EY979" i="1"/>
  <c r="EY978" i="1"/>
  <c r="EY977" i="1"/>
  <c r="EY976" i="1"/>
  <c r="EY975" i="1"/>
  <c r="EY974" i="1"/>
  <c r="EY973" i="1"/>
  <c r="EY972" i="1"/>
  <c r="EY971" i="1"/>
  <c r="EY970" i="1"/>
  <c r="EY969" i="1"/>
  <c r="EY968" i="1"/>
  <c r="EY967" i="1"/>
  <c r="EY966" i="1"/>
  <c r="EY965" i="1"/>
  <c r="EY964" i="1"/>
  <c r="EY963" i="1"/>
  <c r="EY962" i="1"/>
  <c r="EY961" i="1"/>
  <c r="EY960" i="1"/>
  <c r="EY959" i="1"/>
  <c r="EY958" i="1"/>
  <c r="EY957" i="1"/>
  <c r="EY956" i="1"/>
  <c r="EY955" i="1"/>
  <c r="EY954" i="1"/>
  <c r="EY953" i="1"/>
  <c r="EY952" i="1"/>
  <c r="EY951" i="1"/>
  <c r="EY950" i="1"/>
  <c r="EY949" i="1"/>
  <c r="EY948" i="1"/>
  <c r="EY947" i="1"/>
  <c r="EY946" i="1"/>
  <c r="EY945" i="1"/>
  <c r="EY944" i="1"/>
  <c r="EY943" i="1"/>
  <c r="EY942" i="1"/>
  <c r="EY941" i="1"/>
  <c r="EY940" i="1"/>
  <c r="EY939" i="1"/>
  <c r="EY938" i="1"/>
  <c r="EY937" i="1"/>
  <c r="EY936" i="1"/>
  <c r="EY935" i="1"/>
  <c r="EY934" i="1"/>
  <c r="EY933" i="1"/>
  <c r="EY932" i="1"/>
  <c r="EY931" i="1"/>
  <c r="EY930" i="1"/>
  <c r="EY929" i="1"/>
  <c r="EY928" i="1"/>
  <c r="EY927" i="1"/>
  <c r="EY926" i="1"/>
  <c r="EY925" i="1"/>
  <c r="EY924" i="1"/>
  <c r="EY923" i="1"/>
  <c r="EY922" i="1"/>
  <c r="EY921" i="1"/>
  <c r="EY920" i="1"/>
  <c r="EY919" i="1"/>
  <c r="EY918" i="1"/>
  <c r="EY917" i="1"/>
  <c r="EY916" i="1"/>
  <c r="EY915" i="1"/>
  <c r="EY914" i="1"/>
  <c r="EY913" i="1"/>
  <c r="EY912" i="1"/>
  <c r="EY911" i="1"/>
  <c r="EY910" i="1"/>
  <c r="EY909" i="1"/>
  <c r="EY908" i="1"/>
  <c r="EY907" i="1"/>
  <c r="EY906" i="1"/>
  <c r="EY905" i="1"/>
  <c r="EY904" i="1"/>
  <c r="EY903" i="1"/>
  <c r="EY902" i="1"/>
  <c r="EY901" i="1"/>
  <c r="EY900" i="1"/>
  <c r="EY899" i="1"/>
  <c r="EY898" i="1"/>
  <c r="EY897" i="1"/>
  <c r="EY896" i="1"/>
  <c r="EY895" i="1"/>
  <c r="EY894" i="1"/>
  <c r="EY893" i="1"/>
  <c r="EY892" i="1"/>
  <c r="EY891" i="1"/>
  <c r="EY890" i="1"/>
  <c r="EY889" i="1"/>
  <c r="EY888" i="1"/>
  <c r="EY887" i="1"/>
  <c r="EY886" i="1"/>
  <c r="EY885" i="1"/>
  <c r="EY884" i="1"/>
  <c r="EY883" i="1"/>
  <c r="EY882" i="1"/>
  <c r="EY881" i="1"/>
  <c r="EY880" i="1"/>
  <c r="EY879" i="1"/>
  <c r="EY878" i="1"/>
  <c r="EY877" i="1"/>
  <c r="EY876" i="1"/>
  <c r="EY875" i="1"/>
  <c r="EY874" i="1"/>
  <c r="EY873" i="1"/>
  <c r="EY872" i="1"/>
  <c r="EY871" i="1"/>
  <c r="EY870" i="1"/>
  <c r="EY869" i="1"/>
  <c r="EY868" i="1"/>
  <c r="EY867" i="1"/>
  <c r="EY866" i="1"/>
  <c r="EY865" i="1"/>
  <c r="EY864" i="1"/>
  <c r="EY863" i="1"/>
  <c r="EY862" i="1"/>
  <c r="EY861" i="1"/>
  <c r="EY860" i="1"/>
  <c r="EY859" i="1"/>
  <c r="EY858" i="1"/>
  <c r="EY857" i="1"/>
  <c r="EY856" i="1"/>
  <c r="EY855" i="1"/>
  <c r="EY854" i="1"/>
  <c r="EY853" i="1"/>
  <c r="EY852" i="1"/>
  <c r="EY851" i="1"/>
  <c r="EY850" i="1"/>
  <c r="EY849" i="1"/>
  <c r="EY848" i="1"/>
  <c r="EY847" i="1"/>
  <c r="EY846" i="1"/>
  <c r="EY845" i="1"/>
  <c r="EY844" i="1"/>
  <c r="EY843" i="1"/>
  <c r="EY842" i="1"/>
  <c r="EY841" i="1"/>
  <c r="EY840" i="1"/>
  <c r="EY839" i="1"/>
  <c r="EY838" i="1"/>
  <c r="EY837" i="1"/>
  <c r="EY836" i="1"/>
  <c r="EY835" i="1"/>
  <c r="EY834" i="1"/>
  <c r="EY833" i="1"/>
  <c r="EY832" i="1"/>
  <c r="EY831" i="1"/>
  <c r="EY830" i="1"/>
  <c r="EY829" i="1"/>
  <c r="EY828" i="1"/>
  <c r="EY827" i="1"/>
  <c r="EY826" i="1"/>
  <c r="EY825" i="1"/>
  <c r="EY824" i="1"/>
  <c r="EY823" i="1"/>
  <c r="EY822" i="1"/>
  <c r="EY821" i="1"/>
  <c r="EY820" i="1"/>
  <c r="EY819" i="1"/>
  <c r="EY818" i="1"/>
  <c r="EY817" i="1"/>
  <c r="EY816" i="1"/>
  <c r="EY815" i="1"/>
  <c r="EY814" i="1"/>
  <c r="EY813" i="1"/>
  <c r="EY812" i="1"/>
  <c r="EY811" i="1"/>
  <c r="EY810" i="1"/>
  <c r="EY809" i="1"/>
  <c r="EY808" i="1"/>
  <c r="EY807" i="1"/>
  <c r="EY806" i="1"/>
  <c r="EY805" i="1"/>
  <c r="EY804" i="1"/>
  <c r="EY803" i="1"/>
  <c r="EY802" i="1"/>
  <c r="EY801" i="1"/>
  <c r="EY800" i="1"/>
  <c r="EY799" i="1"/>
  <c r="EY798" i="1"/>
  <c r="EY797" i="1"/>
  <c r="EY796" i="1"/>
  <c r="EY795" i="1"/>
  <c r="EY794" i="1"/>
  <c r="EY793" i="1"/>
  <c r="EY792" i="1"/>
  <c r="EY381" i="1"/>
  <c r="EY380" i="1"/>
  <c r="EY379" i="1"/>
  <c r="EY378" i="1"/>
  <c r="EY377" i="1"/>
  <c r="EY376" i="1"/>
  <c r="EY375" i="1"/>
  <c r="EY374" i="1"/>
  <c r="EY373" i="1"/>
  <c r="EY372" i="1"/>
  <c r="EY371" i="1"/>
  <c r="EY370" i="1"/>
  <c r="EY369" i="1"/>
  <c r="EY368" i="1"/>
  <c r="EY367" i="1"/>
  <c r="EY366" i="1"/>
  <c r="EY365" i="1"/>
  <c r="EY364" i="1"/>
  <c r="EY363" i="1"/>
  <c r="EY362" i="1"/>
  <c r="EY361" i="1"/>
  <c r="EY360" i="1"/>
  <c r="EY359" i="1"/>
  <c r="EY358" i="1"/>
  <c r="EY357" i="1"/>
  <c r="EY356" i="1"/>
  <c r="EY355" i="1"/>
  <c r="EY354" i="1"/>
  <c r="EY353" i="1"/>
  <c r="EY352" i="1"/>
  <c r="EY351" i="1"/>
  <c r="EY350" i="1"/>
  <c r="EY349" i="1"/>
  <c r="EY348" i="1"/>
  <c r="EY347" i="1"/>
  <c r="EY346" i="1"/>
  <c r="EY345" i="1"/>
  <c r="EY344" i="1"/>
  <c r="EY343" i="1"/>
  <c r="EY342" i="1"/>
  <c r="EY341" i="1"/>
  <c r="EY340" i="1"/>
  <c r="EY339" i="1"/>
  <c r="EY338" i="1"/>
  <c r="EY337" i="1"/>
  <c r="EY336" i="1"/>
  <c r="EY335" i="1"/>
  <c r="EY334" i="1"/>
  <c r="EY333" i="1"/>
  <c r="EY332" i="1"/>
  <c r="EY331" i="1"/>
  <c r="EY330" i="1"/>
  <c r="EY329" i="1"/>
  <c r="EY328" i="1"/>
  <c r="EY327" i="1"/>
  <c r="EY326" i="1"/>
  <c r="EY325" i="1"/>
  <c r="EY324" i="1"/>
  <c r="EY323" i="1"/>
  <c r="EY322" i="1"/>
  <c r="EY321" i="1"/>
  <c r="EY320" i="1"/>
  <c r="EY319" i="1"/>
  <c r="EY318" i="1"/>
  <c r="EY317" i="1"/>
  <c r="EY316" i="1"/>
  <c r="EY315" i="1"/>
  <c r="EY314" i="1"/>
  <c r="EY313" i="1"/>
  <c r="EY312" i="1"/>
  <c r="EY311" i="1"/>
  <c r="EY310" i="1"/>
  <c r="EY309" i="1"/>
  <c r="EY308" i="1"/>
  <c r="EY307" i="1"/>
  <c r="EY306" i="1"/>
  <c r="EY305" i="1"/>
  <c r="EY304" i="1"/>
  <c r="EY303" i="1"/>
  <c r="EY302" i="1"/>
  <c r="EY301" i="1"/>
  <c r="EY300" i="1"/>
  <c r="EY299" i="1"/>
  <c r="EY298" i="1"/>
  <c r="EY297" i="1"/>
  <c r="EY296" i="1"/>
  <c r="EY295" i="1"/>
  <c r="EY294" i="1"/>
  <c r="EY293" i="1"/>
  <c r="EY292" i="1"/>
  <c r="EY291" i="1"/>
  <c r="EY290" i="1"/>
  <c r="EY289" i="1"/>
  <c r="EY288" i="1"/>
  <c r="EY287" i="1"/>
  <c r="EY286" i="1"/>
  <c r="EY285" i="1"/>
  <c r="EY284" i="1"/>
  <c r="EY283" i="1"/>
  <c r="EY282" i="1"/>
  <c r="EY281" i="1"/>
  <c r="EY280" i="1"/>
  <c r="EY279" i="1"/>
  <c r="EY278" i="1"/>
  <c r="EY277" i="1"/>
  <c r="EY276" i="1"/>
  <c r="EY275" i="1"/>
  <c r="EY274" i="1"/>
  <c r="EY273" i="1"/>
  <c r="EY272" i="1"/>
  <c r="EY271" i="1"/>
  <c r="EY270" i="1"/>
  <c r="EY269" i="1"/>
  <c r="EY268" i="1"/>
  <c r="EY267" i="1"/>
  <c r="EY266" i="1"/>
  <c r="EY265" i="1"/>
  <c r="EY264" i="1"/>
  <c r="EY263" i="1"/>
  <c r="EY262" i="1"/>
  <c r="EY261" i="1"/>
  <c r="EY260" i="1"/>
  <c r="EY259" i="1"/>
  <c r="EY258" i="1"/>
  <c r="EY257" i="1"/>
  <c r="EY256" i="1"/>
  <c r="EY255" i="1"/>
  <c r="EY254" i="1"/>
  <c r="EY253" i="1"/>
  <c r="EY252" i="1"/>
  <c r="EY251" i="1"/>
  <c r="EY250" i="1"/>
  <c r="EY249" i="1"/>
  <c r="EY248" i="1"/>
  <c r="EY247" i="1"/>
  <c r="EY246" i="1"/>
  <c r="EY245" i="1"/>
  <c r="EY244" i="1"/>
  <c r="EY243" i="1"/>
  <c r="EY242" i="1"/>
  <c r="EY241" i="1"/>
  <c r="EY240" i="1"/>
  <c r="EY239" i="1"/>
  <c r="EY238" i="1"/>
  <c r="EY237" i="1"/>
  <c r="EY236" i="1"/>
  <c r="EY235" i="1"/>
  <c r="EY234" i="1"/>
  <c r="EY233" i="1"/>
  <c r="EY232" i="1"/>
  <c r="EY231" i="1"/>
  <c r="EY230" i="1"/>
  <c r="EY229" i="1"/>
  <c r="EY228" i="1"/>
  <c r="EY227" i="1"/>
  <c r="EY226" i="1"/>
  <c r="EY225" i="1"/>
  <c r="EY224" i="1"/>
  <c r="EY223" i="1"/>
  <c r="EY222" i="1"/>
  <c r="EY221" i="1"/>
  <c r="EY220" i="1"/>
  <c r="EY219" i="1"/>
  <c r="EY218" i="1"/>
  <c r="EY217" i="1"/>
  <c r="EY216" i="1"/>
  <c r="EY215" i="1"/>
  <c r="EY214" i="1"/>
  <c r="EY213" i="1"/>
  <c r="EY212" i="1"/>
  <c r="EY211" i="1"/>
  <c r="EY210" i="1"/>
  <c r="EY209" i="1"/>
  <c r="EY208" i="1"/>
  <c r="EY207" i="1"/>
  <c r="EY206" i="1"/>
  <c r="EY205" i="1"/>
  <c r="EY204" i="1"/>
  <c r="EY203" i="1"/>
  <c r="EY202" i="1"/>
  <c r="EY201" i="1"/>
  <c r="EY200" i="1"/>
  <c r="EY199" i="1"/>
  <c r="EY198" i="1"/>
  <c r="EY197" i="1"/>
  <c r="EY196" i="1"/>
  <c r="EY195" i="1"/>
  <c r="EY194" i="1"/>
  <c r="EY193" i="1"/>
  <c r="EY192" i="1"/>
  <c r="EY191" i="1"/>
  <c r="EY190" i="1"/>
  <c r="EY189" i="1"/>
  <c r="EY188" i="1"/>
  <c r="EY187" i="1"/>
  <c r="EY186" i="1"/>
  <c r="EY185" i="1"/>
  <c r="EY184" i="1"/>
  <c r="EY183" i="1"/>
  <c r="EY182" i="1"/>
  <c r="EY181" i="1"/>
  <c r="EY180" i="1"/>
  <c r="EY179" i="1"/>
  <c r="EY178" i="1"/>
  <c r="EY177" i="1"/>
  <c r="EY176" i="1"/>
  <c r="EY175" i="1"/>
  <c r="EY174" i="1"/>
  <c r="EY173" i="1"/>
  <c r="EY172" i="1"/>
  <c r="EY171" i="1"/>
  <c r="EY170" i="1"/>
  <c r="EY169" i="1"/>
  <c r="EY168" i="1"/>
  <c r="EY167" i="1"/>
  <c r="EY166" i="1"/>
  <c r="EY165" i="1"/>
  <c r="EY164" i="1"/>
  <c r="EY163" i="1"/>
  <c r="EY162" i="1"/>
  <c r="EY161" i="1"/>
  <c r="EY160" i="1"/>
  <c r="EY159" i="1"/>
  <c r="EY158" i="1"/>
  <c r="EY157" i="1"/>
  <c r="EY156" i="1"/>
  <c r="EY155" i="1"/>
  <c r="EY154" i="1"/>
  <c r="EY153" i="1"/>
  <c r="EY152" i="1"/>
  <c r="EY151" i="1"/>
  <c r="EY150" i="1"/>
  <c r="EY149" i="1"/>
  <c r="EY148" i="1"/>
  <c r="EY147" i="1"/>
  <c r="EY146" i="1"/>
  <c r="EY145" i="1"/>
  <c r="EY143" i="1"/>
  <c r="EY142" i="1"/>
  <c r="EY141" i="1"/>
  <c r="EY140" i="1"/>
  <c r="EY139" i="1"/>
  <c r="EY138" i="1"/>
  <c r="EY137" i="1"/>
  <c r="EY136" i="1"/>
  <c r="EY135" i="1"/>
  <c r="EY134" i="1"/>
  <c r="EY133" i="1"/>
  <c r="EY132" i="1"/>
  <c r="EY131" i="1"/>
  <c r="EY130" i="1"/>
  <c r="EY129" i="1"/>
  <c r="EY128" i="1"/>
  <c r="EY127" i="1"/>
  <c r="EY126" i="1"/>
  <c r="EY125" i="1"/>
  <c r="EY124" i="1"/>
  <c r="EY123" i="1"/>
  <c r="EY122" i="1"/>
  <c r="EY121" i="1"/>
  <c r="EY120" i="1"/>
  <c r="EY119" i="1"/>
  <c r="EY118" i="1"/>
  <c r="EY117" i="1"/>
  <c r="EY116" i="1"/>
  <c r="EY115" i="1"/>
  <c r="EY114" i="1"/>
  <c r="EY113" i="1"/>
  <c r="EY112" i="1"/>
  <c r="EY111" i="1"/>
  <c r="EY110" i="1"/>
  <c r="EY109" i="1"/>
  <c r="EY108" i="1"/>
  <c r="EY107" i="1"/>
  <c r="EY106" i="1"/>
  <c r="EY105" i="1"/>
  <c r="EY104" i="1"/>
  <c r="EY103" i="1"/>
  <c r="EY102" i="1"/>
  <c r="EY101" i="1"/>
  <c r="EY100" i="1"/>
  <c r="EY99" i="1"/>
  <c r="EY98" i="1"/>
  <c r="EY97" i="1"/>
  <c r="EY96" i="1"/>
  <c r="EY95" i="1"/>
  <c r="EY94" i="1"/>
  <c r="EY93" i="1"/>
  <c r="EY92" i="1"/>
  <c r="EY91" i="1"/>
  <c r="EY90" i="1"/>
  <c r="EY89" i="1"/>
  <c r="EY88" i="1"/>
  <c r="EY87" i="1"/>
  <c r="EY86" i="1"/>
  <c r="EY85" i="1"/>
  <c r="EY84" i="1"/>
  <c r="EY83" i="1"/>
  <c r="EY82" i="1"/>
  <c r="EY81" i="1"/>
  <c r="EY80" i="1"/>
  <c r="EY79" i="1"/>
  <c r="EY78" i="1"/>
  <c r="EY77" i="1"/>
  <c r="EY76" i="1"/>
  <c r="EY75" i="1"/>
  <c r="EY74" i="1"/>
  <c r="EY73" i="1"/>
  <c r="EY72" i="1"/>
  <c r="EY71" i="1"/>
  <c r="EY70" i="1"/>
  <c r="EY69" i="1"/>
  <c r="EY68" i="1"/>
  <c r="EY67" i="1"/>
  <c r="EY66" i="1"/>
  <c r="EY65" i="1"/>
  <c r="EY64" i="1"/>
  <c r="EY63" i="1"/>
  <c r="EY62" i="1"/>
  <c r="EY61" i="1"/>
  <c r="EY60" i="1"/>
  <c r="EY59" i="1"/>
  <c r="EY58" i="1"/>
  <c r="EY57" i="1"/>
  <c r="EY56" i="1"/>
  <c r="EY55" i="1"/>
  <c r="EY54" i="1"/>
  <c r="EY53" i="1"/>
  <c r="EY52" i="1"/>
  <c r="EY51" i="1"/>
  <c r="EY50" i="1"/>
  <c r="EY49" i="1"/>
  <c r="EY48" i="1"/>
  <c r="EY47" i="1"/>
  <c r="EY46" i="1"/>
  <c r="EY45" i="1"/>
  <c r="EY44" i="1"/>
  <c r="EY43" i="1"/>
  <c r="EY42" i="1"/>
  <c r="EY41" i="1"/>
  <c r="EY40" i="1"/>
  <c r="EY39" i="1"/>
  <c r="EY38" i="1"/>
  <c r="EY37" i="1"/>
  <c r="EY36" i="1"/>
  <c r="EY35" i="1"/>
  <c r="EY34" i="1"/>
  <c r="EY33" i="1"/>
  <c r="EY32" i="1"/>
  <c r="EY31" i="1"/>
  <c r="EY30" i="1"/>
  <c r="EY29" i="1"/>
  <c r="EY28" i="1"/>
  <c r="EY27" i="1"/>
  <c r="EY26" i="1"/>
  <c r="EY25" i="1"/>
  <c r="EY24" i="1"/>
  <c r="EY23" i="1"/>
  <c r="EY22" i="1"/>
  <c r="EY21" i="1"/>
  <c r="EY20" i="1"/>
  <c r="EY19" i="1"/>
  <c r="EY18" i="1"/>
  <c r="EY17" i="1"/>
  <c r="EY16" i="1"/>
  <c r="EY15" i="1"/>
  <c r="EY14" i="1"/>
  <c r="EY13" i="1"/>
  <c r="EY12" i="1"/>
  <c r="EY11" i="1"/>
  <c r="EY10" i="1"/>
  <c r="EY9" i="1"/>
  <c r="EY8" i="1"/>
  <c r="EY7" i="1"/>
  <c r="EY6" i="1"/>
  <c r="EY5" i="1"/>
  <c r="EY4" i="1"/>
  <c r="EY3" i="1"/>
  <c r="FL3" i="1"/>
  <c r="FL42" i="1"/>
  <c r="FL41" i="1"/>
  <c r="FL40" i="1"/>
  <c r="FL39" i="1"/>
  <c r="FL38" i="1"/>
  <c r="FL37" i="1"/>
  <c r="FL36" i="1"/>
  <c r="FL35" i="1"/>
  <c r="FL108" i="1"/>
  <c r="FL107" i="1"/>
  <c r="FL106" i="1"/>
  <c r="FL105" i="1"/>
  <c r="FL104" i="1"/>
  <c r="ES73" i="1"/>
  <c r="ES72" i="1"/>
  <c r="ES70" i="1"/>
  <c r="ES71" i="1"/>
  <c r="ES108" i="1"/>
  <c r="ES107" i="1"/>
  <c r="ES106" i="1"/>
  <c r="ES105" i="1"/>
  <c r="ES104" i="1"/>
  <c r="ES103" i="1"/>
  <c r="ES102" i="1"/>
  <c r="ES101" i="1"/>
  <c r="ES100" i="1"/>
  <c r="BP42" i="1"/>
  <c r="BP41" i="1"/>
  <c r="BP40" i="1"/>
  <c r="BP39" i="1"/>
  <c r="BP38" i="1"/>
  <c r="BP37" i="1"/>
  <c r="BP36" i="1"/>
  <c r="BP35" i="1"/>
  <c r="AT42" i="1"/>
  <c r="AT41" i="1"/>
  <c r="AT40" i="1"/>
  <c r="AT38" i="1"/>
  <c r="AT37" i="1"/>
  <c r="AT36" i="1"/>
  <c r="AT35" i="1"/>
  <c r="J42" i="1"/>
  <c r="J41" i="1"/>
  <c r="J40" i="1"/>
  <c r="J39" i="1"/>
  <c r="J38" i="1"/>
  <c r="J37" i="1"/>
  <c r="J36" i="1"/>
  <c r="J35" i="1"/>
  <c r="BP108" i="1" l="1"/>
  <c r="BP107" i="1"/>
  <c r="BP106" i="1"/>
  <c r="BP105" i="1"/>
  <c r="BP104" i="1"/>
  <c r="C104" i="1"/>
  <c r="AT108" i="1"/>
  <c r="AT107" i="1"/>
  <c r="AT106" i="1"/>
  <c r="AT105" i="1"/>
  <c r="AT104" i="1"/>
  <c r="J108" i="1"/>
  <c r="J107" i="1"/>
  <c r="J106" i="1"/>
  <c r="J105" i="1"/>
  <c r="J104" i="1"/>
  <c r="C74" i="1"/>
  <c r="C90" i="1"/>
  <c r="C91" i="1"/>
  <c r="C45" i="1"/>
  <c r="C66" i="1"/>
  <c r="C67" i="1"/>
  <c r="C78" i="1"/>
  <c r="C77" i="1"/>
  <c r="C57" i="1"/>
  <c r="C58" i="1"/>
  <c r="C124" i="1"/>
  <c r="C56" i="1"/>
  <c r="C44" i="1"/>
  <c r="C43" i="1"/>
  <c r="C31" i="1"/>
  <c r="C33" i="1"/>
  <c r="C34" i="1"/>
  <c r="C32" i="1"/>
  <c r="C16" i="1"/>
  <c r="C15" i="1"/>
  <c r="C17" i="1"/>
  <c r="C55" i="1"/>
  <c r="C69" i="1"/>
  <c r="C89" i="1"/>
  <c r="C50" i="1"/>
  <c r="C49" i="1"/>
  <c r="C94" i="1"/>
  <c r="C95" i="1"/>
  <c r="C84" i="1"/>
  <c r="C68" i="1"/>
  <c r="C141" i="1"/>
  <c r="C62" i="1"/>
  <c r="C64" i="1"/>
  <c r="C48" i="1"/>
  <c r="C47" i="1"/>
  <c r="C87" i="1"/>
  <c r="C114" i="1"/>
  <c r="C115" i="1"/>
  <c r="C113" i="1"/>
  <c r="C130" i="1"/>
  <c r="C131" i="1"/>
  <c r="C129" i="1"/>
  <c r="C83" i="1"/>
  <c r="C88" i="1"/>
  <c r="C118" i="1"/>
  <c r="C116" i="1"/>
  <c r="C117" i="1"/>
  <c r="C135" i="1"/>
  <c r="C133" i="1"/>
  <c r="C134" i="1"/>
  <c r="C63" i="1"/>
  <c r="C109" i="1"/>
  <c r="C125" i="1"/>
  <c r="C137" i="1"/>
  <c r="C138" i="1"/>
  <c r="C120" i="1"/>
  <c r="C121" i="1"/>
  <c r="C38" i="1"/>
  <c r="C39" i="1"/>
  <c r="C41" i="1"/>
  <c r="C42" i="1"/>
  <c r="C51" i="1"/>
  <c r="C142" i="1"/>
  <c r="C36" i="1"/>
  <c r="C37" i="1"/>
  <c r="C61" i="1"/>
  <c r="C102" i="1"/>
  <c r="C103" i="1"/>
  <c r="C24" i="1"/>
  <c r="C25" i="1"/>
  <c r="C11" i="1"/>
  <c r="C10" i="1"/>
  <c r="C22" i="1"/>
  <c r="C23" i="1"/>
  <c r="C20" i="1"/>
  <c r="C21" i="1"/>
  <c r="C8" i="1"/>
  <c r="C6" i="1"/>
  <c r="C7" i="1"/>
  <c r="C85" i="1"/>
  <c r="C86" i="1"/>
  <c r="C123" i="1"/>
  <c r="C122" i="1"/>
  <c r="C140" i="1"/>
  <c r="C139" i="1"/>
  <c r="C143" i="1"/>
  <c r="C28" i="1"/>
  <c r="C29" i="1"/>
  <c r="C30" i="1"/>
  <c r="C14" i="1"/>
  <c r="C13" i="1"/>
  <c r="C27" i="1"/>
  <c r="C26" i="1"/>
  <c r="C35" i="1"/>
  <c r="C12" i="1"/>
  <c r="C72" i="1"/>
  <c r="C73" i="1"/>
  <c r="C5" i="1"/>
  <c r="C71" i="1"/>
  <c r="C65" i="1"/>
  <c r="C80" i="1"/>
  <c r="C79" i="1"/>
  <c r="C96" i="1"/>
  <c r="C97" i="1"/>
  <c r="C70" i="1"/>
  <c r="C76" i="1"/>
  <c r="C75" i="1"/>
  <c r="C112" i="1"/>
  <c r="C128" i="1"/>
  <c r="C132" i="1"/>
  <c r="C101" i="1"/>
  <c r="C59" i="1"/>
  <c r="C53" i="1"/>
  <c r="C54" i="1"/>
  <c r="C9" i="1"/>
  <c r="C18" i="1"/>
  <c r="C19" i="1"/>
  <c r="C4" i="1"/>
  <c r="C3" i="1"/>
  <c r="C119" i="1"/>
  <c r="C136" i="1"/>
  <c r="C52" i="1"/>
  <c r="C81" i="1"/>
  <c r="C82" i="1"/>
  <c r="C60" i="1"/>
  <c r="C111" i="1"/>
  <c r="C110" i="1"/>
  <c r="C127" i="1"/>
  <c r="C126" i="1"/>
  <c r="C92" i="1"/>
  <c r="C93" i="1"/>
  <c r="C99" i="1"/>
  <c r="C100" i="1"/>
  <c r="C98" i="1"/>
  <c r="C106" i="1"/>
  <c r="C107" i="1"/>
  <c r="C108" i="1"/>
  <c r="C46" i="1"/>
  <c r="FL2309" i="1"/>
  <c r="FL2308" i="1"/>
  <c r="FL2307" i="1"/>
  <c r="FL2306" i="1"/>
  <c r="FL2305" i="1"/>
  <c r="FL2304" i="1"/>
  <c r="FL2303" i="1"/>
  <c r="FL2302" i="1"/>
  <c r="FL2301" i="1"/>
  <c r="FL2300" i="1"/>
  <c r="FL2299" i="1"/>
  <c r="FL2298" i="1"/>
  <c r="FL2297" i="1"/>
  <c r="FL2296" i="1"/>
  <c r="FL2295" i="1"/>
  <c r="FL2294" i="1"/>
  <c r="FL2293" i="1"/>
  <c r="FL2292" i="1"/>
  <c r="FL2291" i="1"/>
  <c r="FL2290" i="1"/>
  <c r="FL2289" i="1"/>
  <c r="FL2288" i="1"/>
  <c r="FL2287" i="1"/>
  <c r="FL2286" i="1"/>
  <c r="FL2285" i="1"/>
  <c r="FL2284" i="1"/>
  <c r="FL2283" i="1"/>
  <c r="FL2282" i="1"/>
  <c r="FL2281" i="1"/>
  <c r="FL2280" i="1"/>
  <c r="FL2279" i="1"/>
  <c r="FL2278" i="1"/>
  <c r="FL2277" i="1"/>
  <c r="FL2276" i="1"/>
  <c r="FL2275" i="1"/>
  <c r="FL2274" i="1"/>
  <c r="FL2273" i="1"/>
  <c r="FL2272" i="1"/>
  <c r="FL2271" i="1"/>
  <c r="FL2270" i="1"/>
  <c r="FL2269" i="1"/>
  <c r="FL2268" i="1"/>
  <c r="FL2267" i="1"/>
  <c r="FL2266" i="1"/>
  <c r="FL2265" i="1"/>
  <c r="FL2264" i="1"/>
  <c r="FL2263" i="1"/>
  <c r="FL2262" i="1"/>
  <c r="FL2261" i="1"/>
  <c r="FL2260" i="1"/>
  <c r="FL2259" i="1"/>
  <c r="FL2258" i="1"/>
  <c r="FL2257" i="1"/>
  <c r="FL2256" i="1"/>
  <c r="FL2255" i="1"/>
  <c r="FL2254" i="1"/>
  <c r="FL2253" i="1"/>
  <c r="FL2252" i="1"/>
  <c r="FL2251" i="1"/>
  <c r="FL2250" i="1"/>
  <c r="FL2249" i="1"/>
  <c r="FL2248" i="1"/>
  <c r="FL2247" i="1"/>
  <c r="FL2246" i="1"/>
  <c r="FL2245" i="1"/>
  <c r="FL2244" i="1"/>
  <c r="FL2243" i="1"/>
  <c r="FL2242" i="1"/>
  <c r="FL2241" i="1"/>
  <c r="FL2240" i="1"/>
  <c r="FL2239" i="1"/>
  <c r="FL2238" i="1"/>
  <c r="FL2237" i="1"/>
  <c r="FL2236" i="1"/>
  <c r="FL2235" i="1"/>
  <c r="FL2234" i="1"/>
  <c r="FL2233" i="1"/>
  <c r="FL2232" i="1"/>
  <c r="FL2231" i="1"/>
  <c r="FL2230" i="1"/>
  <c r="FL2229" i="1"/>
  <c r="FL2228" i="1"/>
  <c r="FL2227" i="1"/>
  <c r="FL2226" i="1"/>
  <c r="FL2225" i="1"/>
  <c r="FL2224" i="1"/>
  <c r="FL2223" i="1"/>
  <c r="FL2222" i="1"/>
  <c r="FL2221" i="1"/>
  <c r="FL2220" i="1"/>
  <c r="FL2219" i="1"/>
  <c r="FL2218" i="1"/>
  <c r="FL2217" i="1"/>
  <c r="FL2216" i="1"/>
  <c r="FL2215" i="1"/>
  <c r="FL2214" i="1"/>
  <c r="FL2213" i="1"/>
  <c r="FL2212" i="1"/>
  <c r="FL2211" i="1"/>
  <c r="FL2210" i="1"/>
  <c r="FL2209" i="1"/>
  <c r="FL2208" i="1"/>
  <c r="FL2207" i="1"/>
  <c r="FL2206" i="1"/>
  <c r="FL2205" i="1"/>
  <c r="FL2204" i="1"/>
  <c r="FL2203" i="1"/>
  <c r="FL2202" i="1"/>
  <c r="FL2201" i="1"/>
  <c r="FL2200" i="1"/>
  <c r="FL2199" i="1"/>
  <c r="FL2198" i="1"/>
  <c r="FL2197" i="1"/>
  <c r="FL2196" i="1"/>
  <c r="FL2195" i="1"/>
  <c r="FL2194" i="1"/>
  <c r="FL2193" i="1"/>
  <c r="FL2192" i="1"/>
  <c r="FL2191" i="1"/>
  <c r="FL2190" i="1"/>
  <c r="FL2189" i="1"/>
  <c r="FL2188" i="1"/>
  <c r="FL2187" i="1"/>
  <c r="FL2186" i="1"/>
  <c r="FL2185" i="1"/>
  <c r="FL2184" i="1"/>
  <c r="FL2183" i="1"/>
  <c r="FL2182" i="1"/>
  <c r="FL2181" i="1"/>
  <c r="FL2180" i="1"/>
  <c r="FL2179" i="1"/>
  <c r="FL2178" i="1"/>
  <c r="FL2177" i="1"/>
  <c r="FL2176" i="1"/>
  <c r="FL2175" i="1"/>
  <c r="FL2174" i="1"/>
  <c r="FL2173" i="1"/>
  <c r="FL2172" i="1"/>
  <c r="FL2171" i="1"/>
  <c r="FL2170" i="1"/>
  <c r="FL2169" i="1"/>
  <c r="FL2168" i="1"/>
  <c r="FL2167" i="1"/>
  <c r="FL2166" i="1"/>
  <c r="FL2165" i="1"/>
  <c r="FL2164" i="1"/>
  <c r="FL2163" i="1"/>
  <c r="FL2162" i="1"/>
  <c r="FL2161" i="1"/>
  <c r="FL2160" i="1"/>
  <c r="FL2159" i="1"/>
  <c r="FL2158" i="1"/>
  <c r="FL2157" i="1"/>
  <c r="FL2156" i="1"/>
  <c r="FL2155" i="1"/>
  <c r="FL2154" i="1"/>
  <c r="FL2153" i="1"/>
  <c r="FL2152" i="1"/>
  <c r="FL2151" i="1"/>
  <c r="FL2150" i="1"/>
  <c r="FL2149" i="1"/>
  <c r="FL2148" i="1"/>
  <c r="FL2147" i="1"/>
  <c r="FL2146" i="1"/>
  <c r="FL2145" i="1"/>
  <c r="FL2144" i="1"/>
  <c r="FL2143" i="1"/>
  <c r="FL2142" i="1"/>
  <c r="FL2141" i="1"/>
  <c r="FL2140" i="1"/>
  <c r="FL2139" i="1"/>
  <c r="FL2138" i="1"/>
  <c r="FL2137" i="1"/>
  <c r="FL2136" i="1"/>
  <c r="FL2135" i="1"/>
  <c r="FL2134" i="1"/>
  <c r="FL2133" i="1"/>
  <c r="FL2132" i="1"/>
  <c r="FL2131" i="1"/>
  <c r="FL2130" i="1"/>
  <c r="FL2129" i="1"/>
  <c r="FL2128" i="1"/>
  <c r="FL2127" i="1"/>
  <c r="FL2126" i="1"/>
  <c r="FL2125" i="1"/>
  <c r="FL2124" i="1"/>
  <c r="FL2123" i="1"/>
  <c r="FL2122" i="1"/>
  <c r="FL2121" i="1"/>
  <c r="FL2120" i="1"/>
  <c r="FL2119" i="1"/>
  <c r="FL2118" i="1"/>
  <c r="FL2117" i="1"/>
  <c r="FL2116" i="1"/>
  <c r="FL2115" i="1"/>
  <c r="FL2114" i="1"/>
  <c r="FL2113" i="1"/>
  <c r="FL2112" i="1"/>
  <c r="FL2111" i="1"/>
  <c r="FL2110" i="1"/>
  <c r="FL2109" i="1"/>
  <c r="FL2108" i="1"/>
  <c r="FL2107" i="1"/>
  <c r="FL2106" i="1"/>
  <c r="FL2105" i="1"/>
  <c r="FL2104" i="1"/>
  <c r="FL2103" i="1"/>
  <c r="FL2102" i="1"/>
  <c r="FL2101" i="1"/>
  <c r="FL2100" i="1"/>
  <c r="FL2099" i="1"/>
  <c r="FL2098" i="1"/>
  <c r="FL2097" i="1"/>
  <c r="FL2096" i="1"/>
  <c r="FL2095" i="1"/>
  <c r="FL2094" i="1"/>
  <c r="FL2093" i="1"/>
  <c r="FL2092" i="1"/>
  <c r="FL2091" i="1"/>
  <c r="FL2090" i="1"/>
  <c r="FL2089" i="1"/>
  <c r="FL2088" i="1"/>
  <c r="FL2087" i="1"/>
  <c r="FL2086" i="1"/>
  <c r="FL2085" i="1"/>
  <c r="FL2084" i="1"/>
  <c r="FL2083" i="1"/>
  <c r="FL2082" i="1"/>
  <c r="FL2081" i="1"/>
  <c r="FL2080" i="1"/>
  <c r="FL2079" i="1"/>
  <c r="FL2078" i="1"/>
  <c r="FL2077" i="1"/>
  <c r="FL2076" i="1"/>
  <c r="FL2075" i="1"/>
  <c r="FL2074" i="1"/>
  <c r="FL2073" i="1"/>
  <c r="FL2072" i="1"/>
  <c r="FL2071" i="1"/>
  <c r="FL2070" i="1"/>
  <c r="FL2069" i="1"/>
  <c r="FL2068" i="1"/>
  <c r="FL2067" i="1"/>
  <c r="FL2066" i="1"/>
  <c r="FL2065" i="1"/>
  <c r="FL2064" i="1"/>
  <c r="FL2063" i="1"/>
  <c r="FL2062" i="1"/>
  <c r="FL2061" i="1"/>
  <c r="FL2060" i="1"/>
  <c r="FL2059" i="1"/>
  <c r="FL2058" i="1"/>
  <c r="FL2057" i="1"/>
  <c r="FL2056" i="1"/>
  <c r="FL2055" i="1"/>
  <c r="FL2054" i="1"/>
  <c r="FL2053" i="1"/>
  <c r="FL2052" i="1"/>
  <c r="FL2051" i="1"/>
  <c r="FL2050" i="1"/>
  <c r="FL2049" i="1"/>
  <c r="FL2048" i="1"/>
  <c r="FL2047" i="1"/>
  <c r="FL2046" i="1"/>
  <c r="FL2045" i="1"/>
  <c r="FL2044" i="1"/>
  <c r="FL2043" i="1"/>
  <c r="FL2042" i="1"/>
  <c r="FL2041" i="1"/>
  <c r="FL2040" i="1"/>
  <c r="FL2039" i="1"/>
  <c r="FL2038" i="1"/>
  <c r="FL2037" i="1"/>
  <c r="FL2036" i="1"/>
  <c r="FL2035" i="1"/>
  <c r="FL2034" i="1"/>
  <c r="FL2033" i="1"/>
  <c r="FL2032" i="1"/>
  <c r="FL2031" i="1"/>
  <c r="FL2030" i="1"/>
  <c r="FL2029" i="1"/>
  <c r="FL2028" i="1"/>
  <c r="FL2027" i="1"/>
  <c r="FL2026" i="1"/>
  <c r="FL2025" i="1"/>
  <c r="FL2024" i="1"/>
  <c r="FL2023" i="1"/>
  <c r="FL2022" i="1"/>
  <c r="FL2021" i="1"/>
  <c r="FL2020" i="1"/>
  <c r="FL2019" i="1"/>
  <c r="FL2018" i="1"/>
  <c r="FL2017" i="1"/>
  <c r="FL2016" i="1"/>
  <c r="FL2015" i="1"/>
  <c r="FL2014" i="1"/>
  <c r="FL2013" i="1"/>
  <c r="FL2012" i="1"/>
  <c r="FL2011" i="1"/>
  <c r="FL2010" i="1"/>
  <c r="FL2009" i="1"/>
  <c r="FL2008" i="1"/>
  <c r="FL2007" i="1"/>
  <c r="FL2006" i="1"/>
  <c r="FL2005" i="1"/>
  <c r="FL2004" i="1"/>
  <c r="FL2003" i="1"/>
  <c r="FL2002" i="1"/>
  <c r="FL2001" i="1"/>
  <c r="FL2000" i="1"/>
  <c r="FL1999" i="1"/>
  <c r="FL1998" i="1"/>
  <c r="FL1997" i="1"/>
  <c r="FL1996" i="1"/>
  <c r="FL1995" i="1"/>
  <c r="FL1994" i="1"/>
  <c r="FL1993" i="1"/>
  <c r="FL1992" i="1"/>
  <c r="FL1991" i="1"/>
  <c r="FL1990" i="1"/>
  <c r="FL1989" i="1"/>
  <c r="FL1988" i="1"/>
  <c r="FL1987" i="1"/>
  <c r="FL1986" i="1"/>
  <c r="FL1985" i="1"/>
  <c r="FL1984" i="1"/>
  <c r="FL1983" i="1"/>
  <c r="FL1982" i="1"/>
  <c r="FL1981" i="1"/>
  <c r="FL1980" i="1"/>
  <c r="FL1979" i="1"/>
  <c r="FL1978" i="1"/>
  <c r="FL1977" i="1"/>
  <c r="FL1976" i="1"/>
  <c r="FL1975" i="1"/>
  <c r="FL1974" i="1"/>
  <c r="FL1973" i="1"/>
  <c r="FL1972" i="1"/>
  <c r="FL1971" i="1"/>
  <c r="FL1970" i="1"/>
  <c r="FL1969" i="1"/>
  <c r="FL1968" i="1"/>
  <c r="FL1967" i="1"/>
  <c r="FL1966" i="1"/>
  <c r="FL1965" i="1"/>
  <c r="FL1964" i="1"/>
  <c r="FL1963" i="1"/>
  <c r="FL1962" i="1"/>
  <c r="FL1961" i="1"/>
  <c r="FL1960" i="1"/>
  <c r="FL1959" i="1"/>
  <c r="FL1958" i="1"/>
  <c r="FL1957" i="1"/>
  <c r="FL1956" i="1"/>
  <c r="FL1955" i="1"/>
  <c r="FL1954" i="1"/>
  <c r="FL1953" i="1"/>
  <c r="FL1952" i="1"/>
  <c r="FL1951" i="1"/>
  <c r="FL1950" i="1"/>
  <c r="FL1949" i="1"/>
  <c r="FL1948" i="1"/>
  <c r="FL1947" i="1"/>
  <c r="FL1946" i="1"/>
  <c r="FL1945" i="1"/>
  <c r="FL1944" i="1"/>
  <c r="FL1943" i="1"/>
  <c r="FL1942" i="1"/>
  <c r="FL1941" i="1"/>
  <c r="FL1940" i="1"/>
  <c r="FL1939" i="1"/>
  <c r="FL1938" i="1"/>
  <c r="FL1937" i="1"/>
  <c r="FL1936" i="1"/>
  <c r="FL1935" i="1"/>
  <c r="FL1934" i="1"/>
  <c r="FL1933" i="1"/>
  <c r="FL1932" i="1"/>
  <c r="FL1931" i="1"/>
  <c r="FL1930" i="1"/>
  <c r="FL1929" i="1"/>
  <c r="FL1928" i="1"/>
  <c r="FL1927" i="1"/>
  <c r="FL1926" i="1"/>
  <c r="FL1925" i="1"/>
  <c r="FL1924" i="1"/>
  <c r="FL1923" i="1"/>
  <c r="FL1922" i="1"/>
  <c r="FL1921" i="1"/>
  <c r="FL1920" i="1"/>
  <c r="FL1919" i="1"/>
  <c r="FL1918" i="1"/>
  <c r="FL1917" i="1"/>
  <c r="FL1916" i="1"/>
  <c r="FL1915" i="1"/>
  <c r="FL1914" i="1"/>
  <c r="FL1913" i="1"/>
  <c r="FL1912" i="1"/>
  <c r="FL1911" i="1"/>
  <c r="FL1910" i="1"/>
  <c r="FL1909" i="1"/>
  <c r="FL1908" i="1"/>
  <c r="FL1907" i="1"/>
  <c r="FL1906" i="1"/>
  <c r="FL1905" i="1"/>
  <c r="FL1904" i="1"/>
  <c r="FL1903" i="1"/>
  <c r="FL1902" i="1"/>
  <c r="FL1901" i="1"/>
  <c r="FL1900" i="1"/>
  <c r="FL1899" i="1"/>
  <c r="FL1898" i="1"/>
  <c r="FL1897" i="1"/>
  <c r="FL1896" i="1"/>
  <c r="FL1895" i="1"/>
  <c r="FL1894" i="1"/>
  <c r="FL1893" i="1"/>
  <c r="FL1892" i="1"/>
  <c r="FL1891" i="1"/>
  <c r="FL1890" i="1"/>
  <c r="FL1889" i="1"/>
  <c r="FL1888" i="1"/>
  <c r="FL1887" i="1"/>
  <c r="FL1886" i="1"/>
  <c r="FL1885" i="1"/>
  <c r="FL1884" i="1"/>
  <c r="FL1883" i="1"/>
  <c r="FL1882" i="1"/>
  <c r="FL1881" i="1"/>
  <c r="FL1880" i="1"/>
  <c r="FL1879" i="1"/>
  <c r="FL1878" i="1"/>
  <c r="FL1877" i="1"/>
  <c r="FL1876" i="1"/>
  <c r="FL1875" i="1"/>
  <c r="FL1874" i="1"/>
  <c r="FL1873" i="1"/>
  <c r="FL1872" i="1"/>
  <c r="FL1871" i="1"/>
  <c r="FL1870" i="1"/>
  <c r="FL1869" i="1"/>
  <c r="FL1868" i="1"/>
  <c r="FL1867" i="1"/>
  <c r="FL1866" i="1"/>
  <c r="FL1865" i="1"/>
  <c r="FL1864" i="1"/>
  <c r="FL1863" i="1"/>
  <c r="FL1862" i="1"/>
  <c r="FL1861" i="1"/>
  <c r="FL1860" i="1"/>
  <c r="FL1859" i="1"/>
  <c r="FL1858" i="1"/>
  <c r="FL1857" i="1"/>
  <c r="FL1856" i="1"/>
  <c r="FL1855" i="1"/>
  <c r="FL1854" i="1"/>
  <c r="FL1853" i="1"/>
  <c r="FL1852" i="1"/>
  <c r="FL1851" i="1"/>
  <c r="FL1850" i="1"/>
  <c r="FL1849" i="1"/>
  <c r="FL1848" i="1"/>
  <c r="FL1847" i="1"/>
  <c r="FL1846" i="1"/>
  <c r="FL1845" i="1"/>
  <c r="FL1844" i="1"/>
  <c r="FL1843" i="1"/>
  <c r="FL1842" i="1"/>
  <c r="FL1841" i="1"/>
  <c r="FL1840" i="1"/>
  <c r="FL1839" i="1"/>
  <c r="FL1838" i="1"/>
  <c r="FL1837" i="1"/>
  <c r="FL1836" i="1"/>
  <c r="FL1835" i="1"/>
  <c r="FL1834" i="1"/>
  <c r="FL1833" i="1"/>
  <c r="FL1832" i="1"/>
  <c r="FL1831" i="1"/>
  <c r="FL1830" i="1"/>
  <c r="FL1829" i="1"/>
  <c r="FL1828" i="1"/>
  <c r="FL1827" i="1"/>
  <c r="FL1826" i="1"/>
  <c r="FL1825" i="1"/>
  <c r="FL1824" i="1"/>
  <c r="FL1823" i="1"/>
  <c r="FL1822" i="1"/>
  <c r="FL1821" i="1"/>
  <c r="FL1820" i="1"/>
  <c r="FL1819" i="1"/>
  <c r="FL1818" i="1"/>
  <c r="FL1817" i="1"/>
  <c r="FL1816" i="1"/>
  <c r="FL1815" i="1"/>
  <c r="FL1814" i="1"/>
  <c r="FL1813" i="1"/>
  <c r="FL1812" i="1"/>
  <c r="FL1811" i="1"/>
  <c r="FL1810" i="1"/>
  <c r="FL1809" i="1"/>
  <c r="FL1808" i="1"/>
  <c r="FL1807" i="1"/>
  <c r="FL1806" i="1"/>
  <c r="FL1805" i="1"/>
  <c r="FL1804" i="1"/>
  <c r="FL1803" i="1"/>
  <c r="FL1802" i="1"/>
  <c r="FL1801" i="1"/>
  <c r="FL1800" i="1"/>
  <c r="FL1799" i="1"/>
  <c r="FL1798" i="1"/>
  <c r="FL1797" i="1"/>
  <c r="FL1796" i="1"/>
  <c r="FL1795" i="1"/>
  <c r="FL1794" i="1"/>
  <c r="FL1793" i="1"/>
  <c r="FL1792" i="1"/>
  <c r="FL1791" i="1"/>
  <c r="FL1790" i="1"/>
  <c r="FL1789" i="1"/>
  <c r="FL1788" i="1"/>
  <c r="FL1787" i="1"/>
  <c r="FL1786" i="1"/>
  <c r="FL1785" i="1"/>
  <c r="FL1784" i="1"/>
  <c r="FL1783" i="1"/>
  <c r="FL1782" i="1"/>
  <c r="FL1781" i="1"/>
  <c r="FL1780" i="1"/>
  <c r="FL1779" i="1"/>
  <c r="FL1778" i="1"/>
  <c r="FL1777" i="1"/>
  <c r="FL1776" i="1"/>
  <c r="FL1775" i="1"/>
  <c r="FL1774" i="1"/>
  <c r="FL1773" i="1"/>
  <c r="FL1772" i="1"/>
  <c r="FL1771" i="1"/>
  <c r="FL1770" i="1"/>
  <c r="FL1769" i="1"/>
  <c r="FL1768" i="1"/>
  <c r="FL1767" i="1"/>
  <c r="FL1766" i="1"/>
  <c r="FL1765" i="1"/>
  <c r="FL1764" i="1"/>
  <c r="FL1763" i="1"/>
  <c r="FL1762" i="1"/>
  <c r="FL1761" i="1"/>
  <c r="FL1760" i="1"/>
  <c r="FL1759" i="1"/>
  <c r="FL1758" i="1"/>
  <c r="FL1757" i="1"/>
  <c r="FL1756" i="1"/>
  <c r="FL1755" i="1"/>
  <c r="FL1754" i="1"/>
  <c r="FL1753" i="1"/>
  <c r="FL1752" i="1"/>
  <c r="FL1751" i="1"/>
  <c r="FL1750" i="1"/>
  <c r="FL1749" i="1"/>
  <c r="FL1748" i="1"/>
  <c r="FL1747" i="1"/>
  <c r="FL1746" i="1"/>
  <c r="FL1745" i="1"/>
  <c r="FL1744" i="1"/>
  <c r="FL1743" i="1"/>
  <c r="FL1742" i="1"/>
  <c r="FL1741" i="1"/>
  <c r="FL1740" i="1"/>
  <c r="FL1739" i="1"/>
  <c r="FL1738" i="1"/>
  <c r="FL1737" i="1"/>
  <c r="FL1736" i="1"/>
  <c r="FL1735" i="1"/>
  <c r="FL1734" i="1"/>
  <c r="FL1733" i="1"/>
  <c r="FL1732" i="1"/>
  <c r="FL1731" i="1"/>
  <c r="FL1730" i="1"/>
  <c r="FL1729" i="1"/>
  <c r="FL1728" i="1"/>
  <c r="FL1727" i="1"/>
  <c r="FL1726" i="1"/>
  <c r="FL1725" i="1"/>
  <c r="FL1724" i="1"/>
  <c r="FL1723" i="1"/>
  <c r="FL1722" i="1"/>
  <c r="FL1721" i="1"/>
  <c r="FL1720" i="1"/>
  <c r="FL1719" i="1"/>
  <c r="FL1718" i="1"/>
  <c r="FL1717" i="1"/>
  <c r="FL1716" i="1"/>
  <c r="FL1715" i="1"/>
  <c r="FL1714" i="1"/>
  <c r="FL1713" i="1"/>
  <c r="FL1712" i="1"/>
  <c r="FL1711" i="1"/>
  <c r="FL1710" i="1"/>
  <c r="FL1709" i="1"/>
  <c r="FL1708" i="1"/>
  <c r="FL1707" i="1"/>
  <c r="FL1706" i="1"/>
  <c r="FL1705" i="1"/>
  <c r="FL1704" i="1"/>
  <c r="FL1703" i="1"/>
  <c r="FL1702" i="1"/>
  <c r="FL1701" i="1"/>
  <c r="FL1700" i="1"/>
  <c r="FL1699" i="1"/>
  <c r="FL1698" i="1"/>
  <c r="FL1697" i="1"/>
  <c r="FL1696" i="1"/>
  <c r="FL1695" i="1"/>
  <c r="FL1694" i="1"/>
  <c r="FL1693" i="1"/>
  <c r="FL1692" i="1"/>
  <c r="FL1691" i="1"/>
  <c r="FL1690" i="1"/>
  <c r="FL1689" i="1"/>
  <c r="FL1688" i="1"/>
  <c r="FL1687" i="1"/>
  <c r="FL1686" i="1"/>
  <c r="FL1685" i="1"/>
  <c r="FL1684" i="1"/>
  <c r="FL1683" i="1"/>
  <c r="FL1682" i="1"/>
  <c r="FL1681" i="1"/>
  <c r="FL1680" i="1"/>
  <c r="FL1679" i="1"/>
  <c r="FL1678" i="1"/>
  <c r="FL1677" i="1"/>
  <c r="FL1676" i="1"/>
  <c r="FL1675" i="1"/>
  <c r="FL1674" i="1"/>
  <c r="FL1673" i="1"/>
  <c r="FL1672" i="1"/>
  <c r="FL1671" i="1"/>
  <c r="FL1670" i="1"/>
  <c r="FL1669" i="1"/>
  <c r="FL1668" i="1"/>
  <c r="FL1667" i="1"/>
  <c r="FL1666" i="1"/>
  <c r="FL1665" i="1"/>
  <c r="FL1664" i="1"/>
  <c r="FL1663" i="1"/>
  <c r="FL1662" i="1"/>
  <c r="FL1661" i="1"/>
  <c r="FL1660" i="1"/>
  <c r="FL1659" i="1"/>
  <c r="FL1658" i="1"/>
  <c r="FL1657" i="1"/>
  <c r="FL1656" i="1"/>
  <c r="FL1655" i="1"/>
  <c r="FL1654" i="1"/>
  <c r="FL1653" i="1"/>
  <c r="FL1652" i="1"/>
  <c r="FL1651" i="1"/>
  <c r="FL1650" i="1"/>
  <c r="FL1649" i="1"/>
  <c r="FL1648" i="1"/>
  <c r="FL1647" i="1"/>
  <c r="FL1646" i="1"/>
  <c r="FL1645" i="1"/>
  <c r="FL1644" i="1"/>
  <c r="FL1643" i="1"/>
  <c r="FL1642" i="1"/>
  <c r="FL1641" i="1"/>
  <c r="FL1640" i="1"/>
  <c r="FL1639" i="1"/>
  <c r="FL1638" i="1"/>
  <c r="FL1637" i="1"/>
  <c r="FL1636" i="1"/>
  <c r="FL1635" i="1"/>
  <c r="FL1634" i="1"/>
  <c r="FL1633" i="1"/>
  <c r="FL1632" i="1"/>
  <c r="FL1631" i="1"/>
  <c r="FL1630" i="1"/>
  <c r="FL1629" i="1"/>
  <c r="FL1628" i="1"/>
  <c r="FL1627" i="1"/>
  <c r="FL1626" i="1"/>
  <c r="FL1625" i="1"/>
  <c r="FL1624" i="1"/>
  <c r="FL1623" i="1"/>
  <c r="FL1622" i="1"/>
  <c r="FL1621" i="1"/>
  <c r="FL1620" i="1"/>
  <c r="FL1619" i="1"/>
  <c r="FL1618" i="1"/>
  <c r="FL1617" i="1"/>
  <c r="FL1616" i="1"/>
  <c r="FL1615" i="1"/>
  <c r="FL1614" i="1"/>
  <c r="FL1613" i="1"/>
  <c r="FL1612" i="1"/>
  <c r="FL1611" i="1"/>
  <c r="FL1610" i="1"/>
  <c r="FL1609" i="1"/>
  <c r="FL1608" i="1"/>
  <c r="FL1607" i="1"/>
  <c r="FL1606" i="1"/>
  <c r="FL1605" i="1"/>
  <c r="FL1604" i="1"/>
  <c r="FL1603" i="1"/>
  <c r="FL1602" i="1"/>
  <c r="FL1601" i="1"/>
  <c r="FL1600" i="1"/>
  <c r="FL1599" i="1"/>
  <c r="FL1598" i="1"/>
  <c r="FL1597" i="1"/>
  <c r="FL1596" i="1"/>
  <c r="FL1595" i="1"/>
  <c r="FL1594" i="1"/>
  <c r="FL1593" i="1"/>
  <c r="FL1592" i="1"/>
  <c r="FL1591" i="1"/>
  <c r="FL1590" i="1"/>
  <c r="FL1589" i="1"/>
  <c r="FL1588" i="1"/>
  <c r="FL1587" i="1"/>
  <c r="FL1586" i="1"/>
  <c r="FL1585" i="1"/>
  <c r="FL1584" i="1"/>
  <c r="FL1583" i="1"/>
  <c r="FL1582" i="1"/>
  <c r="FL1581" i="1"/>
  <c r="FL1580" i="1"/>
  <c r="FL1579" i="1"/>
  <c r="FL1578" i="1"/>
  <c r="FL1577" i="1"/>
  <c r="FL1576" i="1"/>
  <c r="FL1575" i="1"/>
  <c r="FL1574" i="1"/>
  <c r="FL1573" i="1"/>
  <c r="FL1572" i="1"/>
  <c r="FL1571" i="1"/>
  <c r="FL1570" i="1"/>
  <c r="FL1569" i="1"/>
  <c r="FL1568" i="1"/>
  <c r="FL1567" i="1"/>
  <c r="FL1566" i="1"/>
  <c r="FL1565" i="1"/>
  <c r="FL1564" i="1"/>
  <c r="FL1563" i="1"/>
  <c r="FL1562" i="1"/>
  <c r="FL1561" i="1"/>
  <c r="FL1560" i="1"/>
  <c r="FL1559" i="1"/>
  <c r="FL1558" i="1"/>
  <c r="FL1557" i="1"/>
  <c r="FL1556" i="1"/>
  <c r="FL1555" i="1"/>
  <c r="FL1554" i="1"/>
  <c r="FL1553" i="1"/>
  <c r="FL1552" i="1"/>
  <c r="FL1551" i="1"/>
  <c r="FL1550" i="1"/>
  <c r="FL1549" i="1"/>
  <c r="FL1548" i="1"/>
  <c r="FL1547" i="1"/>
  <c r="FL1546" i="1"/>
  <c r="FL1545" i="1"/>
  <c r="FL1544" i="1"/>
  <c r="FL1543" i="1"/>
  <c r="FL1542" i="1"/>
  <c r="FL1541" i="1"/>
  <c r="FL1540" i="1"/>
  <c r="FL1539" i="1"/>
  <c r="FL1538" i="1"/>
  <c r="FL1537" i="1"/>
  <c r="FL1536" i="1"/>
  <c r="FL1535" i="1"/>
  <c r="FL1534" i="1"/>
  <c r="FL1533" i="1"/>
  <c r="FL1532" i="1"/>
  <c r="FL1531" i="1"/>
  <c r="FL1530" i="1"/>
  <c r="FL1529" i="1"/>
  <c r="FL1528" i="1"/>
  <c r="FL1527" i="1"/>
  <c r="FL1526" i="1"/>
  <c r="FL1525" i="1"/>
  <c r="FL1524" i="1"/>
  <c r="FL1523" i="1"/>
  <c r="FL1522" i="1"/>
  <c r="FL1521" i="1"/>
  <c r="FL1520" i="1"/>
  <c r="FL1519" i="1"/>
  <c r="FL1518" i="1"/>
  <c r="FL1517" i="1"/>
  <c r="FL1516" i="1"/>
  <c r="FL1515" i="1"/>
  <c r="FL1514" i="1"/>
  <c r="FL1513" i="1"/>
  <c r="FL1512" i="1"/>
  <c r="FL1511" i="1"/>
  <c r="FL1510" i="1"/>
  <c r="FL1509" i="1"/>
  <c r="FL1508" i="1"/>
  <c r="FL1507" i="1"/>
  <c r="FL1506" i="1"/>
  <c r="FL1505" i="1"/>
  <c r="FL1504" i="1"/>
  <c r="FL1503" i="1"/>
  <c r="FL1502" i="1"/>
  <c r="FL1501" i="1"/>
  <c r="FL1500" i="1"/>
  <c r="FL1499" i="1"/>
  <c r="FL1498" i="1"/>
  <c r="FL1497" i="1"/>
  <c r="FL1496" i="1"/>
  <c r="FL1495" i="1"/>
  <c r="FL1494" i="1"/>
  <c r="FL1493" i="1"/>
  <c r="FL1492" i="1"/>
  <c r="FL1491" i="1"/>
  <c r="FL1490" i="1"/>
  <c r="FL1489" i="1"/>
  <c r="FL1488" i="1"/>
  <c r="FL1487" i="1"/>
  <c r="FL1486" i="1"/>
  <c r="FL1485" i="1"/>
  <c r="FL1484" i="1"/>
  <c r="FL1483" i="1"/>
  <c r="FL1482" i="1"/>
  <c r="FL1481" i="1"/>
  <c r="FL1480" i="1"/>
  <c r="FL1479" i="1"/>
  <c r="FL1478" i="1"/>
  <c r="FL1477" i="1"/>
  <c r="FL1476" i="1"/>
  <c r="FL1475" i="1"/>
  <c r="FL1474" i="1"/>
  <c r="FL1473" i="1"/>
  <c r="FL1472" i="1"/>
  <c r="FL1471" i="1"/>
  <c r="FL1470" i="1"/>
  <c r="FL1469" i="1"/>
  <c r="FL1468" i="1"/>
  <c r="FL1467" i="1"/>
  <c r="FL1466" i="1"/>
  <c r="FL1465" i="1"/>
  <c r="FL1464" i="1"/>
  <c r="FL1463" i="1"/>
  <c r="FL1462" i="1"/>
  <c r="FL1461" i="1"/>
  <c r="FL1460" i="1"/>
  <c r="FL1459" i="1"/>
  <c r="FL1458" i="1"/>
  <c r="FL1457" i="1"/>
  <c r="FL1456" i="1"/>
  <c r="FL1455" i="1"/>
  <c r="FL1454" i="1"/>
  <c r="FL1453" i="1"/>
  <c r="FL1452" i="1"/>
  <c r="FL1451" i="1"/>
  <c r="FL1450" i="1"/>
  <c r="FL1449" i="1"/>
  <c r="FL1448" i="1"/>
  <c r="FL1447" i="1"/>
  <c r="FL1446" i="1"/>
  <c r="FL1445" i="1"/>
  <c r="FL1444" i="1"/>
  <c r="FL1443" i="1"/>
  <c r="FL1442" i="1"/>
  <c r="FL1441" i="1"/>
  <c r="FL1440" i="1"/>
  <c r="FL1439" i="1"/>
  <c r="FL1438" i="1"/>
  <c r="FL1437" i="1"/>
  <c r="FL1436" i="1"/>
  <c r="FL1435" i="1"/>
  <c r="FL1434" i="1"/>
  <c r="FL1433" i="1"/>
  <c r="FL1432" i="1"/>
  <c r="FL1431" i="1"/>
  <c r="FL1430" i="1"/>
  <c r="FL1429" i="1"/>
  <c r="FL1428" i="1"/>
  <c r="FL1427" i="1"/>
  <c r="FL1426" i="1"/>
  <c r="FL1425" i="1"/>
  <c r="FL1424" i="1"/>
  <c r="FL1423" i="1"/>
  <c r="FL1422" i="1"/>
  <c r="FL1421" i="1"/>
  <c r="FL1420" i="1"/>
  <c r="FL1419" i="1"/>
  <c r="FL1418" i="1"/>
  <c r="FL1417" i="1"/>
  <c r="FL1416" i="1"/>
  <c r="FL1415" i="1"/>
  <c r="FL1414" i="1"/>
  <c r="FL1413" i="1"/>
  <c r="FL1412" i="1"/>
  <c r="FL1411" i="1"/>
  <c r="FL1410" i="1"/>
  <c r="FL1409" i="1"/>
  <c r="FL1408" i="1"/>
  <c r="FL1407" i="1"/>
  <c r="FL1406" i="1"/>
  <c r="FL1405" i="1"/>
  <c r="FL1404" i="1"/>
  <c r="FL1403" i="1"/>
  <c r="FL1402" i="1"/>
  <c r="FL1401" i="1"/>
  <c r="FL1400" i="1"/>
  <c r="FL1399" i="1"/>
  <c r="FL1398" i="1"/>
  <c r="FL1397" i="1"/>
  <c r="FL1396" i="1"/>
  <c r="FL1395" i="1"/>
  <c r="FL1394" i="1"/>
  <c r="FL1393" i="1"/>
  <c r="FL1392" i="1"/>
  <c r="FL1391" i="1"/>
  <c r="FL1390" i="1"/>
  <c r="FL1389" i="1"/>
  <c r="FL1388" i="1"/>
  <c r="FL1387" i="1"/>
  <c r="FL1386" i="1"/>
  <c r="FL1385" i="1"/>
  <c r="FL1384" i="1"/>
  <c r="FL1383" i="1"/>
  <c r="FL1382" i="1"/>
  <c r="FL1381" i="1"/>
  <c r="FL1380" i="1"/>
  <c r="FL1379" i="1"/>
  <c r="FL1378" i="1"/>
  <c r="FL1377" i="1"/>
  <c r="FL1376" i="1"/>
  <c r="FL1375" i="1"/>
  <c r="FL1374" i="1"/>
  <c r="FL1373" i="1"/>
  <c r="FL1372" i="1"/>
  <c r="FL1371" i="1"/>
  <c r="FL1370" i="1"/>
  <c r="FL1369" i="1"/>
  <c r="FL1368" i="1"/>
  <c r="FL1367" i="1"/>
  <c r="FL1366" i="1"/>
  <c r="FL1365" i="1"/>
  <c r="FL1364" i="1"/>
  <c r="FL1363" i="1"/>
  <c r="FL1362" i="1"/>
  <c r="FL1361" i="1"/>
  <c r="FL1360" i="1"/>
  <c r="FL1359" i="1"/>
  <c r="FL1358" i="1"/>
  <c r="FL1357" i="1"/>
  <c r="FL1356" i="1"/>
  <c r="FL1355" i="1"/>
  <c r="FL1354" i="1"/>
  <c r="FL1353" i="1"/>
  <c r="FL1352" i="1"/>
  <c r="FL1351" i="1"/>
  <c r="FL1350" i="1"/>
  <c r="FL1349" i="1"/>
  <c r="FL1348" i="1"/>
  <c r="FL1347" i="1"/>
  <c r="FL1346" i="1"/>
  <c r="FL1345" i="1"/>
  <c r="FL1344" i="1"/>
  <c r="FL1343" i="1"/>
  <c r="FL1342" i="1"/>
  <c r="FL1341" i="1"/>
  <c r="FL1340" i="1"/>
  <c r="FL1339" i="1"/>
  <c r="FL1338" i="1"/>
  <c r="FL1337" i="1"/>
  <c r="FL1336" i="1"/>
  <c r="FL1335" i="1"/>
  <c r="FL1334" i="1"/>
  <c r="FL1333" i="1"/>
  <c r="FL1332" i="1"/>
  <c r="FL1331" i="1"/>
  <c r="FL1330" i="1"/>
  <c r="FL1329" i="1"/>
  <c r="FL1328" i="1"/>
  <c r="FL1327" i="1"/>
  <c r="FL1326" i="1"/>
  <c r="FL1325" i="1"/>
  <c r="FL1324" i="1"/>
  <c r="FL1323" i="1"/>
  <c r="FL1322" i="1"/>
  <c r="FL1321" i="1"/>
  <c r="FL1320" i="1"/>
  <c r="FL1319" i="1"/>
  <c r="FL1318" i="1"/>
  <c r="FL1317" i="1"/>
  <c r="FL1316" i="1"/>
  <c r="FL1315" i="1"/>
  <c r="FL1314" i="1"/>
  <c r="FL1313" i="1"/>
  <c r="FL1312" i="1"/>
  <c r="FL1311" i="1"/>
  <c r="FL1310" i="1"/>
  <c r="FL1309" i="1"/>
  <c r="FL1308" i="1"/>
  <c r="FL1307" i="1"/>
  <c r="FL1306" i="1"/>
  <c r="FL1305" i="1"/>
  <c r="FL1304" i="1"/>
  <c r="FL1303" i="1"/>
  <c r="FL1302" i="1"/>
  <c r="FL1301" i="1"/>
  <c r="FL1300" i="1"/>
  <c r="FL1299" i="1"/>
  <c r="FL1298" i="1"/>
  <c r="FL1297" i="1"/>
  <c r="FL1296" i="1"/>
  <c r="FL1295" i="1"/>
  <c r="FL1294" i="1"/>
  <c r="FL1293" i="1"/>
  <c r="FL1292" i="1"/>
  <c r="FL1291" i="1"/>
  <c r="FL1290" i="1"/>
  <c r="FL1289" i="1"/>
  <c r="FL1288" i="1"/>
  <c r="FL1287" i="1"/>
  <c r="FL1286" i="1"/>
  <c r="FL1285" i="1"/>
  <c r="FL1284" i="1"/>
  <c r="FL1283" i="1"/>
  <c r="FL1282" i="1"/>
  <c r="FL1281" i="1"/>
  <c r="FL1280" i="1"/>
  <c r="FL1279" i="1"/>
  <c r="FL1278" i="1"/>
  <c r="FL1277" i="1"/>
  <c r="FL1276" i="1"/>
  <c r="FL1275" i="1"/>
  <c r="FL1274" i="1"/>
  <c r="FL1273" i="1"/>
  <c r="FL1272" i="1"/>
  <c r="FL1271" i="1"/>
  <c r="FL1270" i="1"/>
  <c r="FL1269" i="1"/>
  <c r="FL1268" i="1"/>
  <c r="FL1267" i="1"/>
  <c r="FL1266" i="1"/>
  <c r="FL1265" i="1"/>
  <c r="FL1264" i="1"/>
  <c r="FL1263" i="1"/>
  <c r="FL1262" i="1"/>
  <c r="FL1261" i="1"/>
  <c r="FL1260" i="1"/>
  <c r="FL1259" i="1"/>
  <c r="FL1258" i="1"/>
  <c r="FL1257" i="1"/>
  <c r="FL1256" i="1"/>
  <c r="FL1255" i="1"/>
  <c r="FL1254" i="1"/>
  <c r="FL1253" i="1"/>
  <c r="FL1252" i="1"/>
  <c r="FL1251" i="1"/>
  <c r="FL1250" i="1"/>
  <c r="FL1249" i="1"/>
  <c r="FL1248" i="1"/>
  <c r="FL1247" i="1"/>
  <c r="FL1246" i="1"/>
  <c r="FL1245" i="1"/>
  <c r="FL1244" i="1"/>
  <c r="FL1243" i="1"/>
  <c r="FL1242" i="1"/>
  <c r="FL1241" i="1"/>
  <c r="FL1240" i="1"/>
  <c r="FL1239" i="1"/>
  <c r="FL1238" i="1"/>
  <c r="FL1237" i="1"/>
  <c r="FL1236" i="1"/>
  <c r="FL1235" i="1"/>
  <c r="FL1234" i="1"/>
  <c r="FL1233" i="1"/>
  <c r="FL1232" i="1"/>
  <c r="FL1231" i="1"/>
  <c r="FL1230" i="1"/>
  <c r="FL1229" i="1"/>
  <c r="FL1228" i="1"/>
  <c r="FL1227" i="1"/>
  <c r="FL1226" i="1"/>
  <c r="FL1225" i="1"/>
  <c r="FL1224" i="1"/>
  <c r="FL1223" i="1"/>
  <c r="FL1222" i="1"/>
  <c r="FL1221" i="1"/>
  <c r="FL1220" i="1"/>
  <c r="FL1219" i="1"/>
  <c r="FL1218" i="1"/>
  <c r="FL1217" i="1"/>
  <c r="FL1216" i="1"/>
  <c r="FL1215" i="1"/>
  <c r="FL1214" i="1"/>
  <c r="FL1213" i="1"/>
  <c r="FL1212" i="1"/>
  <c r="FL1211" i="1"/>
  <c r="FL1210" i="1"/>
  <c r="FL1209" i="1"/>
  <c r="FL1208" i="1"/>
  <c r="FL1207" i="1"/>
  <c r="FL1206" i="1"/>
  <c r="FL1205" i="1"/>
  <c r="FL1204" i="1"/>
  <c r="FL1203" i="1"/>
  <c r="FL1202" i="1"/>
  <c r="FL1201" i="1"/>
  <c r="FL1200" i="1"/>
  <c r="FL1199" i="1"/>
  <c r="FL1198" i="1"/>
  <c r="FL1197" i="1"/>
  <c r="FL1196" i="1"/>
  <c r="FL1195" i="1"/>
  <c r="FL1194" i="1"/>
  <c r="FL1193" i="1"/>
  <c r="FL1192" i="1"/>
  <c r="FL1191" i="1"/>
  <c r="FL1190" i="1"/>
  <c r="FL1189" i="1"/>
  <c r="FL1188" i="1"/>
  <c r="FL1187" i="1"/>
  <c r="FL1186" i="1"/>
  <c r="FL1185" i="1"/>
  <c r="FL1184" i="1"/>
  <c r="FL1183" i="1"/>
  <c r="FL1182" i="1"/>
  <c r="FL1181" i="1"/>
  <c r="FL1180" i="1"/>
  <c r="FL1179" i="1"/>
  <c r="FL1178" i="1"/>
  <c r="FL1177" i="1"/>
  <c r="FL1176" i="1"/>
  <c r="FL1175" i="1"/>
  <c r="FL1174" i="1"/>
  <c r="FL1173" i="1"/>
  <c r="FL1172" i="1"/>
  <c r="FL1171" i="1"/>
  <c r="FL1170" i="1"/>
  <c r="FL1169" i="1"/>
  <c r="FL1168" i="1"/>
  <c r="FL1167" i="1"/>
  <c r="FL1166" i="1"/>
  <c r="FL1165" i="1"/>
  <c r="FL1164" i="1"/>
  <c r="FL1163" i="1"/>
  <c r="FL1162" i="1"/>
  <c r="FL1161" i="1"/>
  <c r="FL1160" i="1"/>
  <c r="FL1159" i="1"/>
  <c r="FL1158" i="1"/>
  <c r="FL1157" i="1"/>
  <c r="FL1156" i="1"/>
  <c r="FL1155" i="1"/>
  <c r="FL1154" i="1"/>
  <c r="FL1153" i="1"/>
  <c r="FL1152" i="1"/>
  <c r="FL1151" i="1"/>
  <c r="FL1150" i="1"/>
  <c r="FL1149" i="1"/>
  <c r="FL1148" i="1"/>
  <c r="FL1147" i="1"/>
  <c r="FL1146" i="1"/>
  <c r="FL1145" i="1"/>
  <c r="FL1144" i="1"/>
  <c r="FL1143" i="1"/>
  <c r="FL1142" i="1"/>
  <c r="FL1141" i="1"/>
  <c r="FL1140" i="1"/>
  <c r="FL1139" i="1"/>
  <c r="FL1138" i="1"/>
  <c r="FL1137" i="1"/>
  <c r="FL1136" i="1"/>
  <c r="FL1135" i="1"/>
  <c r="FL1134" i="1"/>
  <c r="FL1133" i="1"/>
  <c r="FL1132" i="1"/>
  <c r="FL1131" i="1"/>
  <c r="FL1130" i="1"/>
  <c r="FL1129" i="1"/>
  <c r="FL1128" i="1"/>
  <c r="FL1127" i="1"/>
  <c r="FL1126" i="1"/>
  <c r="FL1125" i="1"/>
  <c r="FL1124" i="1"/>
  <c r="FL1123" i="1"/>
  <c r="FL1122" i="1"/>
  <c r="FL1121" i="1"/>
  <c r="FL1120" i="1"/>
  <c r="FL1119" i="1"/>
  <c r="FL1118" i="1"/>
  <c r="FL1117" i="1"/>
  <c r="FL1116" i="1"/>
  <c r="FL1115" i="1"/>
  <c r="FL1114" i="1"/>
  <c r="FL1113" i="1"/>
  <c r="FL1112" i="1"/>
  <c r="FL1111" i="1"/>
  <c r="FL1110" i="1"/>
  <c r="FL1109" i="1"/>
  <c r="FL1108" i="1"/>
  <c r="FL1107" i="1"/>
  <c r="FL1106" i="1"/>
  <c r="FL1105" i="1"/>
  <c r="FL1104" i="1"/>
  <c r="FL1103" i="1"/>
  <c r="FL1102" i="1"/>
  <c r="FL1101" i="1"/>
  <c r="FL1100" i="1"/>
  <c r="FL1099" i="1"/>
  <c r="FL1098" i="1"/>
  <c r="FL1097" i="1"/>
  <c r="FL1096" i="1"/>
  <c r="FL1095" i="1"/>
  <c r="FL1094" i="1"/>
  <c r="FL1093" i="1"/>
  <c r="FL1092" i="1"/>
  <c r="FL1091" i="1"/>
  <c r="FL1090" i="1"/>
  <c r="FL1089" i="1"/>
  <c r="FL1088" i="1"/>
  <c r="FL1087" i="1"/>
  <c r="FL1086" i="1"/>
  <c r="FL1085" i="1"/>
  <c r="FL1084" i="1"/>
  <c r="FL1083" i="1"/>
  <c r="FL1082" i="1"/>
  <c r="FL1081" i="1"/>
  <c r="FL1080" i="1"/>
  <c r="FL1079" i="1"/>
  <c r="FL1078" i="1"/>
  <c r="FL1077" i="1"/>
  <c r="FL1076" i="1"/>
  <c r="FL1075" i="1"/>
  <c r="FL1074" i="1"/>
  <c r="FL1073" i="1"/>
  <c r="FL1072" i="1"/>
  <c r="FL1071" i="1"/>
  <c r="FL1070" i="1"/>
  <c r="FL1069" i="1"/>
  <c r="FL1068" i="1"/>
  <c r="FL1067" i="1"/>
  <c r="FL1066" i="1"/>
  <c r="FL1065" i="1"/>
  <c r="FL1064" i="1"/>
  <c r="FL1063" i="1"/>
  <c r="FL1062" i="1"/>
  <c r="FL1061" i="1"/>
  <c r="FL1060" i="1"/>
  <c r="FL1059" i="1"/>
  <c r="FL1058" i="1"/>
  <c r="FL1057" i="1"/>
  <c r="FL1056" i="1"/>
  <c r="FL1055" i="1"/>
  <c r="FL1054" i="1"/>
  <c r="FL1053" i="1"/>
  <c r="FL1052" i="1"/>
  <c r="FL1051" i="1"/>
  <c r="FL1050" i="1"/>
  <c r="FL1049" i="1"/>
  <c r="FL1048" i="1"/>
  <c r="FL1047" i="1"/>
  <c r="FL1046" i="1"/>
  <c r="FL1045" i="1"/>
  <c r="FL1044" i="1"/>
  <c r="FL1043" i="1"/>
  <c r="FL1042" i="1"/>
  <c r="FL1041" i="1"/>
  <c r="FL1040" i="1"/>
  <c r="FL1039" i="1"/>
  <c r="FL1038" i="1"/>
  <c r="FL1037" i="1"/>
  <c r="FL1036" i="1"/>
  <c r="FL1035" i="1"/>
  <c r="FL1034" i="1"/>
  <c r="FL1033" i="1"/>
  <c r="FL1032" i="1"/>
  <c r="FL1031" i="1"/>
  <c r="FL1030" i="1"/>
  <c r="FL1029" i="1"/>
  <c r="FL1028" i="1"/>
  <c r="FL1027" i="1"/>
  <c r="FL1026" i="1"/>
  <c r="FL1025" i="1"/>
  <c r="FL1024" i="1"/>
  <c r="FL1023" i="1"/>
  <c r="FL1022" i="1"/>
  <c r="FL1021" i="1"/>
  <c r="FL1020" i="1"/>
  <c r="FL1019" i="1"/>
  <c r="FL1018" i="1"/>
  <c r="FL1017" i="1"/>
  <c r="FL1016" i="1"/>
  <c r="FL1015" i="1"/>
  <c r="FL1014" i="1"/>
  <c r="FL1013" i="1"/>
  <c r="FL1012" i="1"/>
  <c r="FL1011" i="1"/>
  <c r="FL1010" i="1"/>
  <c r="FL1009" i="1"/>
  <c r="FL1008" i="1"/>
  <c r="FL1007" i="1"/>
  <c r="FL1006" i="1"/>
  <c r="FL1005" i="1"/>
  <c r="FL1004" i="1"/>
  <c r="FL1003" i="1"/>
  <c r="FL1002" i="1"/>
  <c r="FL1001" i="1"/>
  <c r="FL1000" i="1"/>
  <c r="FL999" i="1"/>
  <c r="FL998" i="1"/>
  <c r="FL997" i="1"/>
  <c r="FL996" i="1"/>
  <c r="FL995" i="1"/>
  <c r="FL994" i="1"/>
  <c r="FL993" i="1"/>
  <c r="FL992" i="1"/>
  <c r="FL991" i="1"/>
  <c r="FL990" i="1"/>
  <c r="FL989" i="1"/>
  <c r="FL988" i="1"/>
  <c r="FL987" i="1"/>
  <c r="FL986" i="1"/>
  <c r="FL985" i="1"/>
  <c r="FL984" i="1"/>
  <c r="FL983" i="1"/>
  <c r="FL982" i="1"/>
  <c r="FL981" i="1"/>
  <c r="FL980" i="1"/>
  <c r="FL979" i="1"/>
  <c r="FL978" i="1"/>
  <c r="FL977" i="1"/>
  <c r="FL976" i="1"/>
  <c r="FL975" i="1"/>
  <c r="FL974" i="1"/>
  <c r="FL973" i="1"/>
  <c r="FL972" i="1"/>
  <c r="FL971" i="1"/>
  <c r="FL970" i="1"/>
  <c r="FL969" i="1"/>
  <c r="FL968" i="1"/>
  <c r="FL967" i="1"/>
  <c r="FL966" i="1"/>
  <c r="FL965" i="1"/>
  <c r="FL964" i="1"/>
  <c r="FL963" i="1"/>
  <c r="FL962" i="1"/>
  <c r="FL961" i="1"/>
  <c r="FL960" i="1"/>
  <c r="FL959" i="1"/>
  <c r="FL958" i="1"/>
  <c r="FL957" i="1"/>
  <c r="FL956" i="1"/>
  <c r="FL955" i="1"/>
  <c r="FL954" i="1"/>
  <c r="FL953" i="1"/>
  <c r="FL952" i="1"/>
  <c r="FL951" i="1"/>
  <c r="FL950" i="1"/>
  <c r="FL949" i="1"/>
  <c r="FL948" i="1"/>
  <c r="FL947" i="1"/>
  <c r="FL946" i="1"/>
  <c r="FL945" i="1"/>
  <c r="FL944" i="1"/>
  <c r="FL943" i="1"/>
  <c r="FL942" i="1"/>
  <c r="FL941" i="1"/>
  <c r="FL940" i="1"/>
  <c r="FL939" i="1"/>
  <c r="FL938" i="1"/>
  <c r="FL937" i="1"/>
  <c r="FL936" i="1"/>
  <c r="FL935" i="1"/>
  <c r="FL934" i="1"/>
  <c r="FL933" i="1"/>
  <c r="FL932" i="1"/>
  <c r="FL931" i="1"/>
  <c r="FL930" i="1"/>
  <c r="FL929" i="1"/>
  <c r="FL928" i="1"/>
  <c r="FL927" i="1"/>
  <c r="FL926" i="1"/>
  <c r="FL925" i="1"/>
  <c r="FL924" i="1"/>
  <c r="FL923" i="1"/>
  <c r="FL922" i="1"/>
  <c r="FL921" i="1"/>
  <c r="FL920" i="1"/>
  <c r="FL919" i="1"/>
  <c r="FL918" i="1"/>
  <c r="FL917" i="1"/>
  <c r="FL916" i="1"/>
  <c r="FL915" i="1"/>
  <c r="FL914" i="1"/>
  <c r="FL913" i="1"/>
  <c r="FL912" i="1"/>
  <c r="FL911" i="1"/>
  <c r="FL910" i="1"/>
  <c r="FL909" i="1"/>
  <c r="FL908" i="1"/>
  <c r="FL907" i="1"/>
  <c r="FL906" i="1"/>
  <c r="FL905" i="1"/>
  <c r="FL904" i="1"/>
  <c r="FL903" i="1"/>
  <c r="FL902" i="1"/>
  <c r="FL901" i="1"/>
  <c r="FL900" i="1"/>
  <c r="FL899" i="1"/>
  <c r="FL898" i="1"/>
  <c r="FL897" i="1"/>
  <c r="FL896" i="1"/>
  <c r="FL895" i="1"/>
  <c r="FL894" i="1"/>
  <c r="FL893" i="1"/>
  <c r="FL892" i="1"/>
  <c r="FL891" i="1"/>
  <c r="FL890" i="1"/>
  <c r="FL889" i="1"/>
  <c r="FL888" i="1"/>
  <c r="FL887" i="1"/>
  <c r="FL886" i="1"/>
  <c r="FL885" i="1"/>
  <c r="FL884" i="1"/>
  <c r="FL883" i="1"/>
  <c r="FL882" i="1"/>
  <c r="FL881" i="1"/>
  <c r="FL880" i="1"/>
  <c r="FL879" i="1"/>
  <c r="FL878" i="1"/>
  <c r="FL877" i="1"/>
  <c r="FL876" i="1"/>
  <c r="FL875" i="1"/>
  <c r="FL874" i="1"/>
  <c r="FL873" i="1"/>
  <c r="FL872" i="1"/>
  <c r="FL871" i="1"/>
  <c r="FL870" i="1"/>
  <c r="FL869" i="1"/>
  <c r="FL868" i="1"/>
  <c r="FL867" i="1"/>
  <c r="FL866" i="1"/>
  <c r="FL865" i="1"/>
  <c r="FL864" i="1"/>
  <c r="FL863" i="1"/>
  <c r="FL862" i="1"/>
  <c r="FL861" i="1"/>
  <c r="FL860" i="1"/>
  <c r="FL859" i="1"/>
  <c r="FL858" i="1"/>
  <c r="FL857" i="1"/>
  <c r="FL856" i="1"/>
  <c r="FL855" i="1"/>
  <c r="FL854" i="1"/>
  <c r="FL853" i="1"/>
  <c r="FL852" i="1"/>
  <c r="FL851" i="1"/>
  <c r="FL850" i="1"/>
  <c r="FL849" i="1"/>
  <c r="FL848" i="1"/>
  <c r="FL847" i="1"/>
  <c r="FL846" i="1"/>
  <c r="FL845" i="1"/>
  <c r="FL844" i="1"/>
  <c r="FL843" i="1"/>
  <c r="FL842" i="1"/>
  <c r="FL841" i="1"/>
  <c r="FL840" i="1"/>
  <c r="FL839" i="1"/>
  <c r="FL838" i="1"/>
  <c r="FL837" i="1"/>
  <c r="FL836" i="1"/>
  <c r="FL835" i="1"/>
  <c r="FL834" i="1"/>
  <c r="FL833" i="1"/>
  <c r="FL832" i="1"/>
  <c r="FL831" i="1"/>
  <c r="FL830" i="1"/>
  <c r="FL829" i="1"/>
  <c r="FL828" i="1"/>
  <c r="FL827" i="1"/>
  <c r="FL826" i="1"/>
  <c r="FL825" i="1"/>
  <c r="FL824" i="1"/>
  <c r="FL823" i="1"/>
  <c r="FL822" i="1"/>
  <c r="FL821" i="1"/>
  <c r="FL820" i="1"/>
  <c r="FL819" i="1"/>
  <c r="FL818" i="1"/>
  <c r="FL817" i="1"/>
  <c r="FL816" i="1"/>
  <c r="FL815" i="1"/>
  <c r="FL814" i="1"/>
  <c r="FL813" i="1"/>
  <c r="FL812" i="1"/>
  <c r="FL811" i="1"/>
  <c r="FL810" i="1"/>
  <c r="FL809" i="1"/>
  <c r="FL808" i="1"/>
  <c r="FL807" i="1"/>
  <c r="FL806" i="1"/>
  <c r="FL805" i="1"/>
  <c r="FL804" i="1"/>
  <c r="FL803" i="1"/>
  <c r="FL802" i="1"/>
  <c r="FL801" i="1"/>
  <c r="FL800" i="1"/>
  <c r="FL799" i="1"/>
  <c r="FL798" i="1"/>
  <c r="FL797" i="1"/>
  <c r="FL796" i="1"/>
  <c r="FL795" i="1"/>
  <c r="FL794" i="1"/>
  <c r="FL793" i="1"/>
  <c r="FL792" i="1"/>
  <c r="FL381" i="1"/>
  <c r="FL380" i="1"/>
  <c r="FL379" i="1"/>
  <c r="FL378" i="1"/>
  <c r="FL377" i="1"/>
  <c r="FL376" i="1"/>
  <c r="FL375" i="1"/>
  <c r="FL374" i="1"/>
  <c r="FL373" i="1"/>
  <c r="FL372" i="1"/>
  <c r="FL371" i="1"/>
  <c r="FL370" i="1"/>
  <c r="FL369" i="1"/>
  <c r="FL368" i="1"/>
  <c r="FL367" i="1"/>
  <c r="FL366" i="1"/>
  <c r="FL365" i="1"/>
  <c r="FL364" i="1"/>
  <c r="FL363" i="1"/>
  <c r="FL362" i="1"/>
  <c r="FL361" i="1"/>
  <c r="FL360" i="1"/>
  <c r="FL359" i="1"/>
  <c r="FL358" i="1"/>
  <c r="FL357" i="1"/>
  <c r="FL356" i="1"/>
  <c r="FL355" i="1"/>
  <c r="FL354" i="1"/>
  <c r="FL353" i="1"/>
  <c r="FL352" i="1"/>
  <c r="FL351" i="1"/>
  <c r="FL350" i="1"/>
  <c r="FL349" i="1"/>
  <c r="FL348" i="1"/>
  <c r="FL347" i="1"/>
  <c r="FL346" i="1"/>
  <c r="FL345" i="1"/>
  <c r="FL344" i="1"/>
  <c r="FL343" i="1"/>
  <c r="FL342" i="1"/>
  <c r="FL341" i="1"/>
  <c r="FL340" i="1"/>
  <c r="FL339" i="1"/>
  <c r="FL338" i="1"/>
  <c r="FL337" i="1"/>
  <c r="FL336" i="1"/>
  <c r="FL335" i="1"/>
  <c r="FL334" i="1"/>
  <c r="FL333" i="1"/>
  <c r="FL332" i="1"/>
  <c r="FL331" i="1"/>
  <c r="FL330" i="1"/>
  <c r="FL329" i="1"/>
  <c r="FL328" i="1"/>
  <c r="FL327" i="1"/>
  <c r="FL326" i="1"/>
  <c r="FL325" i="1"/>
  <c r="FL324" i="1"/>
  <c r="FL323" i="1"/>
  <c r="FL322" i="1"/>
  <c r="FL321" i="1"/>
  <c r="FL320" i="1"/>
  <c r="FL319" i="1"/>
  <c r="FL318" i="1"/>
  <c r="FL317" i="1"/>
  <c r="FL316" i="1"/>
  <c r="FL315" i="1"/>
  <c r="FL314" i="1"/>
  <c r="FL313" i="1"/>
  <c r="FL312" i="1"/>
  <c r="FL311" i="1"/>
  <c r="FL310" i="1"/>
  <c r="FL309" i="1"/>
  <c r="FL308" i="1"/>
  <c r="FL307" i="1"/>
  <c r="FL306" i="1"/>
  <c r="FL305" i="1"/>
  <c r="FL304" i="1"/>
  <c r="FL303" i="1"/>
  <c r="FL302" i="1"/>
  <c r="FL301" i="1"/>
  <c r="FL300" i="1"/>
  <c r="FL299" i="1"/>
  <c r="FL298" i="1"/>
  <c r="FL297" i="1"/>
  <c r="FL296" i="1"/>
  <c r="FL295" i="1"/>
  <c r="FL294" i="1"/>
  <c r="FL293" i="1"/>
  <c r="FL292" i="1"/>
  <c r="FL291" i="1"/>
  <c r="FL290" i="1"/>
  <c r="FL289" i="1"/>
  <c r="FL288" i="1"/>
  <c r="FL287" i="1"/>
  <c r="FL286" i="1"/>
  <c r="FL285" i="1"/>
  <c r="FL284" i="1"/>
  <c r="FL283" i="1"/>
  <c r="FL282" i="1"/>
  <c r="FL281" i="1"/>
  <c r="FL280" i="1"/>
  <c r="FL279" i="1"/>
  <c r="FL278" i="1"/>
  <c r="FL277" i="1"/>
  <c r="FL276" i="1"/>
  <c r="FL275" i="1"/>
  <c r="FL274" i="1"/>
  <c r="FL273" i="1"/>
  <c r="FL272" i="1"/>
  <c r="FL271" i="1"/>
  <c r="FL270" i="1"/>
  <c r="FL269" i="1"/>
  <c r="FL268" i="1"/>
  <c r="FL267" i="1"/>
  <c r="FL266" i="1"/>
  <c r="FL265" i="1"/>
  <c r="FL264" i="1"/>
  <c r="FL263" i="1"/>
  <c r="FL262" i="1"/>
  <c r="FL261" i="1"/>
  <c r="FL260" i="1"/>
  <c r="FL259" i="1"/>
  <c r="FL258" i="1"/>
  <c r="FL257" i="1"/>
  <c r="FL256" i="1"/>
  <c r="FL255" i="1"/>
  <c r="FL254" i="1"/>
  <c r="FL253" i="1"/>
  <c r="FL252" i="1"/>
  <c r="FL251" i="1"/>
  <c r="FL250" i="1"/>
  <c r="FL249" i="1"/>
  <c r="FL248" i="1"/>
  <c r="FL247" i="1"/>
  <c r="FL246" i="1"/>
  <c r="FL245" i="1"/>
  <c r="FL244" i="1"/>
  <c r="FL243" i="1"/>
  <c r="FL242" i="1"/>
  <c r="FL241" i="1"/>
  <c r="FL240" i="1"/>
  <c r="FL239" i="1"/>
  <c r="FL238" i="1"/>
  <c r="FL237" i="1"/>
  <c r="FL236" i="1"/>
  <c r="FL235" i="1"/>
  <c r="FL234" i="1"/>
  <c r="FL233" i="1"/>
  <c r="FL232" i="1"/>
  <c r="FL231" i="1"/>
  <c r="FL230" i="1"/>
  <c r="FL229" i="1"/>
  <c r="FL228" i="1"/>
  <c r="FL227" i="1"/>
  <c r="FL226" i="1"/>
  <c r="FL225" i="1"/>
  <c r="FL224" i="1"/>
  <c r="FL223" i="1"/>
  <c r="FL222" i="1"/>
  <c r="FL221" i="1"/>
  <c r="FL220" i="1"/>
  <c r="FL219" i="1"/>
  <c r="FL218" i="1"/>
  <c r="FL217" i="1"/>
  <c r="FL216" i="1"/>
  <c r="FL215" i="1"/>
  <c r="FL214" i="1"/>
  <c r="FL213" i="1"/>
  <c r="FL212" i="1"/>
  <c r="FL211" i="1"/>
  <c r="FL210" i="1"/>
  <c r="FL209" i="1"/>
  <c r="FL208" i="1"/>
  <c r="FL207" i="1"/>
  <c r="FL206" i="1"/>
  <c r="FL205" i="1"/>
  <c r="FL204" i="1"/>
  <c r="FL203" i="1"/>
  <c r="FL202" i="1"/>
  <c r="FL201" i="1"/>
  <c r="FL200" i="1"/>
  <c r="FL199" i="1"/>
  <c r="FL198" i="1"/>
  <c r="FL197" i="1"/>
  <c r="FL196" i="1"/>
  <c r="FL195" i="1"/>
  <c r="FL194" i="1"/>
  <c r="FL193" i="1"/>
  <c r="FL192" i="1"/>
  <c r="FL191" i="1"/>
  <c r="FL190" i="1"/>
  <c r="FL189" i="1"/>
  <c r="FL188" i="1"/>
  <c r="FL187" i="1"/>
  <c r="FL186" i="1"/>
  <c r="FL185" i="1"/>
  <c r="FL184" i="1"/>
  <c r="FL183" i="1"/>
  <c r="FL182" i="1"/>
  <c r="FL181" i="1"/>
  <c r="FL180" i="1"/>
  <c r="FL179" i="1"/>
  <c r="FL178" i="1"/>
  <c r="FL177" i="1"/>
  <c r="FL176" i="1"/>
  <c r="FL175" i="1"/>
  <c r="FL174" i="1"/>
  <c r="FL173" i="1"/>
  <c r="FL172" i="1"/>
  <c r="FL171" i="1"/>
  <c r="FL170" i="1"/>
  <c r="FL169" i="1"/>
  <c r="FL168" i="1"/>
  <c r="FL167" i="1"/>
  <c r="FL166" i="1"/>
  <c r="FL165" i="1"/>
  <c r="FL164" i="1"/>
  <c r="FL163" i="1"/>
  <c r="FL162" i="1"/>
  <c r="FL161" i="1"/>
  <c r="FL160" i="1"/>
  <c r="FL159" i="1"/>
  <c r="FL158" i="1"/>
  <c r="FL157" i="1"/>
  <c r="FL156" i="1"/>
  <c r="FL155" i="1"/>
  <c r="FL154" i="1"/>
  <c r="FL153" i="1"/>
  <c r="FL152" i="1"/>
  <c r="FL151" i="1"/>
  <c r="FL150" i="1"/>
  <c r="FL149" i="1"/>
  <c r="FL148" i="1"/>
  <c r="FL147" i="1"/>
  <c r="FL146" i="1"/>
  <c r="FL145" i="1"/>
  <c r="FL143" i="1"/>
  <c r="FL142" i="1"/>
  <c r="FL141" i="1"/>
  <c r="FL140" i="1"/>
  <c r="FL139" i="1"/>
  <c r="FL138" i="1"/>
  <c r="FL137" i="1"/>
  <c r="FL136" i="1"/>
  <c r="FL135" i="1"/>
  <c r="FL134" i="1"/>
  <c r="FL133" i="1"/>
  <c r="FL132" i="1"/>
  <c r="FL131" i="1"/>
  <c r="FL130" i="1"/>
  <c r="FL129" i="1"/>
  <c r="FL128" i="1"/>
  <c r="FL127" i="1"/>
  <c r="FL126" i="1"/>
  <c r="FL125" i="1"/>
  <c r="FL124" i="1"/>
  <c r="FL123" i="1"/>
  <c r="FL122" i="1"/>
  <c r="FL121" i="1"/>
  <c r="FL120" i="1"/>
  <c r="FL119" i="1"/>
  <c r="FL118" i="1"/>
  <c r="FL117" i="1"/>
  <c r="FL116" i="1"/>
  <c r="FL115" i="1"/>
  <c r="FL114" i="1"/>
  <c r="FL113" i="1"/>
  <c r="FL112" i="1"/>
  <c r="FL111" i="1"/>
  <c r="FL110" i="1"/>
  <c r="FL109" i="1"/>
  <c r="FL103" i="1"/>
  <c r="FL102" i="1"/>
  <c r="FL101" i="1"/>
  <c r="FL100" i="1"/>
  <c r="FL99" i="1"/>
  <c r="FL98" i="1"/>
  <c r="FL97" i="1"/>
  <c r="FL96" i="1"/>
  <c r="FL95" i="1"/>
  <c r="FL94" i="1"/>
  <c r="FL93" i="1"/>
  <c r="FL92" i="1"/>
  <c r="FL91" i="1"/>
  <c r="FL90" i="1"/>
  <c r="FL89" i="1"/>
  <c r="FL88" i="1"/>
  <c r="FL87" i="1"/>
  <c r="FL86" i="1"/>
  <c r="FL85" i="1"/>
  <c r="FL84" i="1"/>
  <c r="FL83" i="1"/>
  <c r="FL82" i="1"/>
  <c r="FL81" i="1"/>
  <c r="FL80" i="1"/>
  <c r="FL79" i="1"/>
  <c r="FL78" i="1"/>
  <c r="FL77" i="1"/>
  <c r="FL76" i="1"/>
  <c r="FL75" i="1"/>
  <c r="FL74" i="1"/>
  <c r="FL73" i="1"/>
  <c r="FL72" i="1"/>
  <c r="FL71" i="1"/>
  <c r="FL70" i="1"/>
  <c r="FL69" i="1"/>
  <c r="FL68" i="1"/>
  <c r="FL67" i="1"/>
  <c r="FL66" i="1"/>
  <c r="FL65" i="1"/>
  <c r="FL64" i="1"/>
  <c r="FL63" i="1"/>
  <c r="FL62" i="1"/>
  <c r="FL61" i="1"/>
  <c r="FL60" i="1"/>
  <c r="FL59" i="1"/>
  <c r="FL58" i="1"/>
  <c r="FL57" i="1"/>
  <c r="FL56" i="1"/>
  <c r="FL55" i="1"/>
  <c r="FL54" i="1"/>
  <c r="FL53" i="1"/>
  <c r="FL52" i="1"/>
  <c r="FL51" i="1"/>
  <c r="FL50" i="1"/>
  <c r="FL49" i="1"/>
  <c r="FL48" i="1"/>
  <c r="FL47" i="1"/>
  <c r="FL46" i="1"/>
  <c r="FL45" i="1"/>
  <c r="FL44" i="1"/>
  <c r="FL43" i="1"/>
  <c r="FL34" i="1"/>
  <c r="FL33" i="1"/>
  <c r="FL32" i="1"/>
  <c r="FL31" i="1"/>
  <c r="FL30" i="1"/>
  <c r="FL29" i="1"/>
  <c r="FL28" i="1"/>
  <c r="FL27" i="1"/>
  <c r="FL26" i="1"/>
  <c r="FL25" i="1"/>
  <c r="FL24" i="1"/>
  <c r="FL23" i="1"/>
  <c r="FL22" i="1"/>
  <c r="FL21" i="1"/>
  <c r="FL20" i="1"/>
  <c r="FL19" i="1"/>
  <c r="FL18" i="1"/>
  <c r="FL17" i="1"/>
  <c r="FL16" i="1"/>
  <c r="FL15" i="1"/>
  <c r="FL14" i="1"/>
  <c r="FL13" i="1"/>
  <c r="FL12" i="1"/>
  <c r="FL11" i="1"/>
  <c r="FL10" i="1"/>
  <c r="FL9" i="1"/>
  <c r="FL8" i="1"/>
  <c r="FL7" i="1"/>
  <c r="FL6" i="1"/>
  <c r="FL5" i="1"/>
  <c r="FL4" i="1"/>
  <c r="G8" i="3"/>
  <c r="F8" i="3"/>
  <c r="E8" i="3"/>
  <c r="D8" i="3"/>
  <c r="H7" i="3"/>
  <c r="H6" i="3"/>
  <c r="H5" i="3"/>
  <c r="H4" i="3"/>
  <c r="H8" i="3" s="1"/>
  <c r="H20" i="3"/>
  <c r="G21" i="3"/>
  <c r="F21" i="3"/>
  <c r="E21" i="3"/>
  <c r="D21" i="3"/>
  <c r="H19" i="3"/>
  <c r="H18" i="3"/>
  <c r="H17" i="3"/>
  <c r="J21" i="1"/>
  <c r="J10" i="1"/>
  <c r="AT2309" i="1"/>
  <c r="AT2308" i="1"/>
  <c r="AT2307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0" i="1"/>
  <c r="J19" i="1"/>
  <c r="J18" i="1"/>
  <c r="J17" i="1"/>
  <c r="J16" i="1"/>
  <c r="J15" i="1"/>
  <c r="J14" i="1"/>
  <c r="J13" i="1"/>
  <c r="J12" i="1"/>
  <c r="J11" i="1"/>
  <c r="J9" i="1"/>
  <c r="J8" i="1"/>
  <c r="J7" i="1"/>
  <c r="J6" i="1"/>
  <c r="J5" i="1"/>
  <c r="J4" i="1"/>
  <c r="BP1844" i="1"/>
  <c r="A1791" i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1790" i="1"/>
  <c r="A1789" i="1"/>
  <c r="A1788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5" i="1"/>
  <c r="BP1924" i="1"/>
  <c r="BP1923" i="1"/>
  <c r="BP1922" i="1"/>
  <c r="BP1921" i="1"/>
  <c r="BP1920" i="1"/>
  <c r="BP1919" i="1"/>
  <c r="BP1917" i="1"/>
  <c r="BP1916" i="1"/>
  <c r="BP1915" i="1"/>
  <c r="BP1914" i="1"/>
  <c r="BP1913" i="1"/>
  <c r="BP1912" i="1"/>
  <c r="BP1911" i="1"/>
  <c r="BP1909" i="1"/>
  <c r="BP1908" i="1"/>
  <c r="BP1907" i="1"/>
  <c r="BP1906" i="1"/>
  <c r="BP1905" i="1"/>
  <c r="BP1904" i="1"/>
  <c r="BP1903" i="1"/>
  <c r="BP1901" i="1"/>
  <c r="BP1900" i="1"/>
  <c r="BP1899" i="1"/>
  <c r="BP1898" i="1"/>
  <c r="BP1897" i="1"/>
  <c r="BP1896" i="1"/>
  <c r="BP1895" i="1"/>
  <c r="BP1893" i="1"/>
  <c r="BP1892" i="1"/>
  <c r="BP1891" i="1"/>
  <c r="BP1890" i="1"/>
  <c r="BP1889" i="1"/>
  <c r="BP1888" i="1"/>
  <c r="BP1887" i="1"/>
  <c r="BP1885" i="1"/>
  <c r="BP1884" i="1"/>
  <c r="BP1883" i="1"/>
  <c r="BP1882" i="1"/>
  <c r="BP1881" i="1"/>
  <c r="BP1880" i="1"/>
  <c r="BP1879" i="1"/>
  <c r="BP1877" i="1"/>
  <c r="BP1876" i="1"/>
  <c r="BP1875" i="1"/>
  <c r="BP1874" i="1"/>
  <c r="BP1873" i="1"/>
  <c r="BP1872" i="1"/>
  <c r="BP1871" i="1"/>
  <c r="BP1869" i="1"/>
  <c r="BP1868" i="1"/>
  <c r="BP1867" i="1"/>
  <c r="BP1866" i="1"/>
  <c r="BP1865" i="1"/>
  <c r="BP1864" i="1"/>
  <c r="BP1863" i="1"/>
  <c r="BP1861" i="1"/>
  <c r="BP1860" i="1"/>
  <c r="BP1859" i="1"/>
  <c r="BP1858" i="1"/>
  <c r="BP1857" i="1"/>
  <c r="BP1856" i="1"/>
  <c r="BP1855" i="1"/>
  <c r="BP1853" i="1"/>
  <c r="BP1852" i="1"/>
  <c r="BP1851" i="1"/>
  <c r="BP1850" i="1"/>
  <c r="BP1849" i="1"/>
  <c r="BP1848" i="1"/>
  <c r="BP1847" i="1"/>
  <c r="BP1845" i="1"/>
  <c r="BP1843" i="1"/>
  <c r="BP1842" i="1"/>
  <c r="BP1841" i="1"/>
  <c r="BP1840" i="1"/>
  <c r="BP1839" i="1"/>
  <c r="BP1837" i="1"/>
  <c r="BP1836" i="1"/>
  <c r="BP1835" i="1"/>
  <c r="BP1834" i="1"/>
  <c r="BP1833" i="1"/>
  <c r="BP1832" i="1"/>
  <c r="BP1831" i="1"/>
  <c r="BP1829" i="1"/>
  <c r="BP1828" i="1"/>
  <c r="BP1827" i="1"/>
  <c r="BP1826" i="1"/>
  <c r="BP1825" i="1"/>
  <c r="BP1824" i="1"/>
  <c r="BP1823" i="1"/>
  <c r="BP1821" i="1"/>
  <c r="BP1820" i="1"/>
  <c r="BP1819" i="1"/>
  <c r="BP1818" i="1"/>
  <c r="BP1817" i="1"/>
  <c r="BP1816" i="1"/>
  <c r="BP1815" i="1"/>
  <c r="BP1813" i="1"/>
  <c r="BP1812" i="1"/>
  <c r="BP1811" i="1"/>
  <c r="BP1810" i="1"/>
  <c r="BP1809" i="1"/>
  <c r="BP1808" i="1"/>
  <c r="BP1807" i="1"/>
  <c r="BP1805" i="1"/>
  <c r="BP1804" i="1"/>
  <c r="BP1803" i="1"/>
  <c r="BP1802" i="1"/>
  <c r="BP1801" i="1"/>
  <c r="BP1800" i="1"/>
  <c r="BP1799" i="1"/>
  <c r="BP1797" i="1"/>
  <c r="BP1796" i="1"/>
  <c r="BP1795" i="1"/>
  <c r="BP1794" i="1"/>
  <c r="BP1793" i="1"/>
  <c r="BP1792" i="1"/>
  <c r="BP1791" i="1"/>
  <c r="BP1789" i="1"/>
  <c r="BP1788" i="1"/>
  <c r="BP1787" i="1"/>
  <c r="BP1786" i="1"/>
  <c r="BP1785" i="1"/>
  <c r="BP1784" i="1"/>
  <c r="BP1783" i="1"/>
  <c r="BP1781" i="1"/>
  <c r="BP1780" i="1"/>
  <c r="BP1779" i="1"/>
  <c r="BP1778" i="1"/>
  <c r="BP1777" i="1"/>
  <c r="BP1776" i="1"/>
  <c r="BP1775" i="1"/>
  <c r="BP1773" i="1"/>
  <c r="BP1772" i="1"/>
  <c r="BP1771" i="1"/>
  <c r="BP1770" i="1"/>
  <c r="BP1769" i="1"/>
  <c r="BP1768" i="1"/>
  <c r="BP1767" i="1"/>
  <c r="BP1765" i="1"/>
  <c r="BP1764" i="1"/>
  <c r="BP1763" i="1"/>
  <c r="BP1762" i="1"/>
  <c r="BP1761" i="1"/>
  <c r="BP1760" i="1"/>
  <c r="BP1759" i="1"/>
  <c r="BP1757" i="1"/>
  <c r="BP1756" i="1"/>
  <c r="BP1755" i="1"/>
  <c r="BP1754" i="1"/>
  <c r="BP1753" i="1"/>
  <c r="BP1752" i="1"/>
  <c r="BP1751" i="1"/>
  <c r="BP1749" i="1"/>
  <c r="BP1748" i="1"/>
  <c r="BP1747" i="1"/>
  <c r="BP1746" i="1"/>
  <c r="BP1745" i="1"/>
  <c r="BP1744" i="1"/>
  <c r="BP1743" i="1"/>
  <c r="BP1741" i="1"/>
  <c r="BP1740" i="1"/>
  <c r="BP1739" i="1"/>
  <c r="BP1738" i="1"/>
  <c r="BP1737" i="1"/>
  <c r="BP1736" i="1"/>
  <c r="BP1735" i="1"/>
  <c r="BP1733" i="1"/>
  <c r="BP1732" i="1"/>
  <c r="BP1731" i="1"/>
  <c r="BP1730" i="1"/>
  <c r="BP1729" i="1"/>
  <c r="BP1728" i="1"/>
  <c r="BP1727" i="1"/>
  <c r="BP1725" i="1"/>
  <c r="BP1724" i="1"/>
  <c r="BP1723" i="1"/>
  <c r="BP1722" i="1"/>
  <c r="BP1721" i="1"/>
  <c r="BP1720" i="1"/>
  <c r="BP1719" i="1"/>
  <c r="BP1717" i="1"/>
  <c r="BP1716" i="1"/>
  <c r="BP1715" i="1"/>
  <c r="BP1714" i="1"/>
  <c r="BP1713" i="1"/>
  <c r="BP1712" i="1"/>
  <c r="BP1711" i="1"/>
  <c r="BP1709" i="1"/>
  <c r="BP1708" i="1"/>
  <c r="BP1707" i="1"/>
  <c r="BP1706" i="1"/>
  <c r="BP1705" i="1"/>
  <c r="BP1704" i="1"/>
  <c r="BP1703" i="1"/>
  <c r="BP1701" i="1"/>
  <c r="BP1700" i="1"/>
  <c r="BP1699" i="1"/>
  <c r="BP1698" i="1"/>
  <c r="BP1697" i="1"/>
  <c r="BP1696" i="1"/>
  <c r="BP1695" i="1"/>
  <c r="BP1693" i="1"/>
  <c r="BP1692" i="1"/>
  <c r="BP1691" i="1"/>
  <c r="BP1690" i="1"/>
  <c r="BP1689" i="1"/>
  <c r="BP1688" i="1"/>
  <c r="BP1687" i="1"/>
  <c r="BP1685" i="1"/>
  <c r="BP1684" i="1"/>
  <c r="BP1683" i="1"/>
  <c r="BP1682" i="1"/>
  <c r="BP1681" i="1"/>
  <c r="BP1680" i="1"/>
  <c r="BP1679" i="1"/>
  <c r="BP1677" i="1"/>
  <c r="BP1676" i="1"/>
  <c r="BP1675" i="1"/>
  <c r="BP1674" i="1"/>
  <c r="BP1673" i="1"/>
  <c r="BP1672" i="1"/>
  <c r="BP1671" i="1"/>
  <c r="BP1669" i="1"/>
  <c r="BP1668" i="1"/>
  <c r="BP1667" i="1"/>
  <c r="BP1666" i="1"/>
  <c r="BP1665" i="1"/>
  <c r="BP1664" i="1"/>
  <c r="BP1663" i="1"/>
  <c r="BP1661" i="1"/>
  <c r="BP1660" i="1"/>
  <c r="BP1659" i="1"/>
  <c r="BP1658" i="1"/>
  <c r="BP1657" i="1"/>
  <c r="BP1656" i="1"/>
  <c r="BP1655" i="1"/>
  <c r="BP1653" i="1"/>
  <c r="BP1652" i="1"/>
  <c r="BP1651" i="1"/>
  <c r="BP1650" i="1"/>
  <c r="BP1649" i="1"/>
  <c r="BP1648" i="1"/>
  <c r="BP1647" i="1"/>
  <c r="BP1645" i="1"/>
  <c r="BP1644" i="1"/>
  <c r="BP1643" i="1"/>
  <c r="BP1642" i="1"/>
  <c r="BP1641" i="1"/>
  <c r="BP1640" i="1"/>
  <c r="BP1639" i="1"/>
  <c r="BP1637" i="1"/>
  <c r="BP1636" i="1"/>
  <c r="BP1635" i="1"/>
  <c r="BP1634" i="1"/>
  <c r="BP1633" i="1"/>
  <c r="BP1632" i="1"/>
  <c r="BP1631" i="1"/>
  <c r="BP1629" i="1"/>
  <c r="BP1628" i="1"/>
  <c r="BP1627" i="1"/>
  <c r="BP1626" i="1"/>
  <c r="BP1625" i="1"/>
  <c r="BP1624" i="1"/>
  <c r="BP1623" i="1"/>
  <c r="BP1621" i="1"/>
  <c r="BP1620" i="1"/>
  <c r="BP1619" i="1"/>
  <c r="BP1618" i="1"/>
  <c r="BP1617" i="1"/>
  <c r="BP1616" i="1"/>
  <c r="BP1615" i="1"/>
  <c r="BP1613" i="1"/>
  <c r="BP1612" i="1"/>
  <c r="BP1611" i="1"/>
  <c r="BP1610" i="1"/>
  <c r="BP1609" i="1"/>
  <c r="BP1608" i="1"/>
  <c r="BP1607" i="1"/>
  <c r="BP1605" i="1"/>
  <c r="BP1604" i="1"/>
  <c r="BP1603" i="1"/>
  <c r="BP1602" i="1"/>
  <c r="BP1601" i="1"/>
  <c r="BP1600" i="1"/>
  <c r="BP1599" i="1"/>
  <c r="BP1597" i="1"/>
  <c r="BP1596" i="1"/>
  <c r="BP1595" i="1"/>
  <c r="BP1594" i="1"/>
  <c r="BP1593" i="1"/>
  <c r="BP1592" i="1"/>
  <c r="BP1591" i="1"/>
  <c r="BP1589" i="1"/>
  <c r="BP1588" i="1"/>
  <c r="BP1587" i="1"/>
  <c r="BP1586" i="1"/>
  <c r="BP1585" i="1"/>
  <c r="BP1584" i="1"/>
  <c r="BP1583" i="1"/>
  <c r="BP1581" i="1"/>
  <c r="BP1580" i="1"/>
  <c r="BP1579" i="1"/>
  <c r="BP1578" i="1"/>
  <c r="BP1577" i="1"/>
  <c r="BP1576" i="1"/>
  <c r="BP1575" i="1"/>
  <c r="BP1573" i="1"/>
  <c r="BP1572" i="1"/>
  <c r="BP1571" i="1"/>
  <c r="BP1570" i="1"/>
  <c r="BP1569" i="1"/>
  <c r="BP1568" i="1"/>
  <c r="BP1567" i="1"/>
  <c r="BP1565" i="1"/>
  <c r="BP1564" i="1"/>
  <c r="BP1563" i="1"/>
  <c r="BP1562" i="1"/>
  <c r="BP1561" i="1"/>
  <c r="BP1560" i="1"/>
  <c r="BP1559" i="1"/>
  <c r="BP1557" i="1"/>
  <c r="BP1556" i="1"/>
  <c r="BP1555" i="1"/>
  <c r="BP1554" i="1"/>
  <c r="BP1553" i="1"/>
  <c r="BP1552" i="1"/>
  <c r="BP1551" i="1"/>
  <c r="BP1549" i="1"/>
  <c r="BP1548" i="1"/>
  <c r="BP1547" i="1"/>
  <c r="BP1546" i="1"/>
  <c r="BP1545" i="1"/>
  <c r="BP1544" i="1"/>
  <c r="BP1543" i="1"/>
  <c r="BP1541" i="1"/>
  <c r="BP1540" i="1"/>
  <c r="BP1539" i="1"/>
  <c r="BP1538" i="1"/>
  <c r="BP1537" i="1"/>
  <c r="BP1536" i="1"/>
  <c r="BP1535" i="1"/>
  <c r="BP1533" i="1"/>
  <c r="BP1532" i="1"/>
  <c r="BP1531" i="1"/>
  <c r="BP1530" i="1"/>
  <c r="BP1529" i="1"/>
  <c r="BP1528" i="1"/>
  <c r="BP1527" i="1"/>
  <c r="BP1525" i="1"/>
  <c r="BP1524" i="1"/>
  <c r="BP1523" i="1"/>
  <c r="BP1522" i="1"/>
  <c r="BP1521" i="1"/>
  <c r="BP1520" i="1"/>
  <c r="BP1519" i="1"/>
  <c r="BP1517" i="1"/>
  <c r="BP1516" i="1"/>
  <c r="BP1515" i="1"/>
  <c r="BP1514" i="1"/>
  <c r="BP1513" i="1"/>
  <c r="BP1512" i="1"/>
  <c r="BP1511" i="1"/>
  <c r="BP1509" i="1"/>
  <c r="BP1508" i="1"/>
  <c r="BP1507" i="1"/>
  <c r="BP1506" i="1"/>
  <c r="BP1505" i="1"/>
  <c r="BP1504" i="1"/>
  <c r="BP1503" i="1"/>
  <c r="BP1501" i="1"/>
  <c r="BP1500" i="1"/>
  <c r="BP1499" i="1"/>
  <c r="BP1498" i="1"/>
  <c r="BP1497" i="1"/>
  <c r="BP1496" i="1"/>
  <c r="BP1495" i="1"/>
  <c r="BP1493" i="1"/>
  <c r="BP1492" i="1"/>
  <c r="BP1491" i="1"/>
  <c r="BP1490" i="1"/>
  <c r="BP1489" i="1"/>
  <c r="BP1488" i="1"/>
  <c r="BP1487" i="1"/>
  <c r="BP1485" i="1"/>
  <c r="BP1484" i="1"/>
  <c r="BP1483" i="1"/>
  <c r="BP1482" i="1"/>
  <c r="BP1481" i="1"/>
  <c r="BP1480" i="1"/>
  <c r="BP1479" i="1"/>
  <c r="BP1477" i="1"/>
  <c r="BP1476" i="1"/>
  <c r="BP1475" i="1"/>
  <c r="BP1474" i="1"/>
  <c r="BP1473" i="1"/>
  <c r="BP1472" i="1"/>
  <c r="BP1471" i="1"/>
  <c r="BP1469" i="1"/>
  <c r="BP1468" i="1"/>
  <c r="BP1467" i="1"/>
  <c r="BP1466" i="1"/>
  <c r="BP1465" i="1"/>
  <c r="BP1464" i="1"/>
  <c r="BP1463" i="1"/>
  <c r="BP1461" i="1"/>
  <c r="BP1460" i="1"/>
  <c r="BP1459" i="1"/>
  <c r="BP1458" i="1"/>
  <c r="BP1457" i="1"/>
  <c r="BP1456" i="1"/>
  <c r="BP1455" i="1"/>
  <c r="BP1453" i="1"/>
  <c r="BP1452" i="1"/>
  <c r="BP1451" i="1"/>
  <c r="BP1450" i="1"/>
  <c r="BP1449" i="1"/>
  <c r="BP1448" i="1"/>
  <c r="BP1447" i="1"/>
  <c r="BP1445" i="1"/>
  <c r="BP1444" i="1"/>
  <c r="BP1443" i="1"/>
  <c r="BP1442" i="1"/>
  <c r="BP1441" i="1"/>
  <c r="BP1440" i="1"/>
  <c r="BP1439" i="1"/>
  <c r="BP1437" i="1"/>
  <c r="BP1436" i="1"/>
  <c r="BP1435" i="1"/>
  <c r="BP1434" i="1"/>
  <c r="BP1433" i="1"/>
  <c r="BP1432" i="1"/>
  <c r="BP1431" i="1"/>
  <c r="BP1429" i="1"/>
  <c r="BP1428" i="1"/>
  <c r="BP1427" i="1"/>
  <c r="BP1426" i="1"/>
  <c r="BP1425" i="1"/>
  <c r="BP1424" i="1"/>
  <c r="BP1423" i="1"/>
  <c r="BP1421" i="1"/>
  <c r="BP1420" i="1"/>
  <c r="BP1419" i="1"/>
  <c r="BP1418" i="1"/>
  <c r="BP1417" i="1"/>
  <c r="BP1416" i="1"/>
  <c r="BP1415" i="1"/>
  <c r="BP1413" i="1"/>
  <c r="BP1412" i="1"/>
  <c r="BP1411" i="1"/>
  <c r="BP1410" i="1"/>
  <c r="BP1409" i="1"/>
  <c r="BP1408" i="1"/>
  <c r="BP1407" i="1"/>
  <c r="BP1405" i="1"/>
  <c r="BP1404" i="1"/>
  <c r="BP1403" i="1"/>
  <c r="BP1402" i="1"/>
  <c r="BP1401" i="1"/>
  <c r="BP1400" i="1"/>
  <c r="BP1399" i="1"/>
  <c r="BP1397" i="1"/>
  <c r="BP1396" i="1"/>
  <c r="BP1395" i="1"/>
  <c r="BP1394" i="1"/>
  <c r="BP1393" i="1"/>
  <c r="BP1392" i="1"/>
  <c r="BP1391" i="1"/>
  <c r="BP1389" i="1"/>
  <c r="BP1388" i="1"/>
  <c r="BP1387" i="1"/>
  <c r="BP1386" i="1"/>
  <c r="BP1385" i="1"/>
  <c r="BP1384" i="1"/>
  <c r="BP1383" i="1"/>
  <c r="BP1381" i="1"/>
  <c r="BP1380" i="1"/>
  <c r="BP1379" i="1"/>
  <c r="BP1378" i="1"/>
  <c r="BP1377" i="1"/>
  <c r="BP1376" i="1"/>
  <c r="BP1375" i="1"/>
  <c r="BP1373" i="1"/>
  <c r="BP1372" i="1"/>
  <c r="BP1371" i="1"/>
  <c r="BP1370" i="1"/>
  <c r="BP1369" i="1"/>
  <c r="BP1368" i="1"/>
  <c r="BP1367" i="1"/>
  <c r="BP1365" i="1"/>
  <c r="BP1364" i="1"/>
  <c r="BP1363" i="1"/>
  <c r="BP1362" i="1"/>
  <c r="BP1361" i="1"/>
  <c r="BP1360" i="1"/>
  <c r="BP1359" i="1"/>
  <c r="BP1357" i="1"/>
  <c r="BP1356" i="1"/>
  <c r="BP1355" i="1"/>
  <c r="BP1354" i="1"/>
  <c r="BP1353" i="1"/>
  <c r="BP1352" i="1"/>
  <c r="BP1351" i="1"/>
  <c r="BP1349" i="1"/>
  <c r="BP1348" i="1"/>
  <c r="BP1347" i="1"/>
  <c r="BP1346" i="1"/>
  <c r="BP1345" i="1"/>
  <c r="BP1344" i="1"/>
  <c r="BP1343" i="1"/>
  <c r="BP1341" i="1"/>
  <c r="BP1340" i="1"/>
  <c r="BP1339" i="1"/>
  <c r="BP1338" i="1"/>
  <c r="BP1337" i="1"/>
  <c r="BP1336" i="1"/>
  <c r="BP1335" i="1"/>
  <c r="BP1333" i="1"/>
  <c r="BP1332" i="1"/>
  <c r="BP1331" i="1"/>
  <c r="BP1330" i="1"/>
  <c r="BP1329" i="1"/>
  <c r="BP1328" i="1"/>
  <c r="BP1327" i="1"/>
  <c r="BP1325" i="1"/>
  <c r="BP1324" i="1"/>
  <c r="BP1323" i="1"/>
  <c r="BP1322" i="1"/>
  <c r="BP1321" i="1"/>
  <c r="BP1320" i="1"/>
  <c r="BP1319" i="1"/>
  <c r="BP1317" i="1"/>
  <c r="BP1316" i="1"/>
  <c r="BP1315" i="1"/>
  <c r="BP1314" i="1"/>
  <c r="BP1313" i="1"/>
  <c r="BP1312" i="1"/>
  <c r="BP1311" i="1"/>
  <c r="BP1309" i="1"/>
  <c r="BP1308" i="1"/>
  <c r="BP1307" i="1"/>
  <c r="BP1306" i="1"/>
  <c r="BP1305" i="1"/>
  <c r="BP1304" i="1"/>
  <c r="BP1303" i="1"/>
  <c r="BP1301" i="1"/>
  <c r="BP1300" i="1"/>
  <c r="BP1299" i="1"/>
  <c r="BP1298" i="1"/>
  <c r="BP1297" i="1"/>
  <c r="BP1296" i="1"/>
  <c r="BP1295" i="1"/>
  <c r="BP1293" i="1"/>
  <c r="BP1292" i="1"/>
  <c r="BP1291" i="1"/>
  <c r="BP1290" i="1"/>
  <c r="BP1289" i="1"/>
  <c r="BP1288" i="1"/>
  <c r="BP1287" i="1"/>
  <c r="BP1285" i="1"/>
  <c r="BP1284" i="1"/>
  <c r="BP1283" i="1"/>
  <c r="BP1282" i="1"/>
  <c r="BP1281" i="1"/>
  <c r="BP1280" i="1"/>
  <c r="BP1279" i="1"/>
  <c r="BP1277" i="1"/>
  <c r="BP1276" i="1"/>
  <c r="BP1275" i="1"/>
  <c r="BP1274" i="1"/>
  <c r="BP1273" i="1"/>
  <c r="BP1272" i="1"/>
  <c r="BP1271" i="1"/>
  <c r="BP1269" i="1"/>
  <c r="BP1268" i="1"/>
  <c r="BP1267" i="1"/>
  <c r="BP1266" i="1"/>
  <c r="BP1265" i="1"/>
  <c r="BP1264" i="1"/>
  <c r="BP1263" i="1"/>
  <c r="BP1261" i="1"/>
  <c r="BP1260" i="1"/>
  <c r="BP1259" i="1"/>
  <c r="BP1258" i="1"/>
  <c r="BP1257" i="1"/>
  <c r="BP1256" i="1"/>
  <c r="BP1255" i="1"/>
  <c r="BP1253" i="1"/>
  <c r="BP1252" i="1"/>
  <c r="BP1251" i="1"/>
  <c r="BP1250" i="1"/>
  <c r="BP1249" i="1"/>
  <c r="BP1248" i="1"/>
  <c r="BP1247" i="1"/>
  <c r="BP1245" i="1"/>
  <c r="BP1244" i="1"/>
  <c r="BP1243" i="1"/>
  <c r="BP1242" i="1"/>
  <c r="BP1241" i="1"/>
  <c r="BP1240" i="1"/>
  <c r="BP1239" i="1"/>
  <c r="BP1237" i="1"/>
  <c r="BP1236" i="1"/>
  <c r="BP1235" i="1"/>
  <c r="BP1234" i="1"/>
  <c r="BP1233" i="1"/>
  <c r="BP1232" i="1"/>
  <c r="BP1231" i="1"/>
  <c r="BP1229" i="1"/>
  <c r="BP1228" i="1"/>
  <c r="BP1227" i="1"/>
  <c r="BP1226" i="1"/>
  <c r="BP1225" i="1"/>
  <c r="BP1224" i="1"/>
  <c r="BP1223" i="1"/>
  <c r="BP1221" i="1"/>
  <c r="BP1220" i="1"/>
  <c r="BP1219" i="1"/>
  <c r="BP1218" i="1"/>
  <c r="BP1217" i="1"/>
  <c r="BP1216" i="1"/>
  <c r="BP1215" i="1"/>
  <c r="BP1213" i="1"/>
  <c r="BP1212" i="1"/>
  <c r="BP1211" i="1"/>
  <c r="BP1210" i="1"/>
  <c r="BP1209" i="1"/>
  <c r="BP1208" i="1"/>
  <c r="BP1207" i="1"/>
  <c r="BP1205" i="1"/>
  <c r="BP1204" i="1"/>
  <c r="BP1203" i="1"/>
  <c r="BP1202" i="1"/>
  <c r="BP1201" i="1"/>
  <c r="BP1200" i="1"/>
  <c r="BP1199" i="1"/>
  <c r="BP1197" i="1"/>
  <c r="BP1196" i="1"/>
  <c r="BP1195" i="1"/>
  <c r="BP1194" i="1"/>
  <c r="BP1193" i="1"/>
  <c r="BP1192" i="1"/>
  <c r="BP1191" i="1"/>
  <c r="BP1189" i="1"/>
  <c r="BP1188" i="1"/>
  <c r="BP1187" i="1"/>
  <c r="BP1186" i="1"/>
  <c r="BP1185" i="1"/>
  <c r="BP1184" i="1"/>
  <c r="BP1183" i="1"/>
  <c r="BP1181" i="1"/>
  <c r="BP1180" i="1"/>
  <c r="BP1179" i="1"/>
  <c r="BP1178" i="1"/>
  <c r="BP1177" i="1"/>
  <c r="BP1176" i="1"/>
  <c r="BP1175" i="1"/>
  <c r="BP1173" i="1"/>
  <c r="BP1172" i="1"/>
  <c r="BP1171" i="1"/>
  <c r="BP1170" i="1"/>
  <c r="BP1169" i="1"/>
  <c r="BP1168" i="1"/>
  <c r="BP1167" i="1"/>
  <c r="BP1165" i="1"/>
  <c r="BP1164" i="1"/>
  <c r="BP1163" i="1"/>
  <c r="BP1162" i="1"/>
  <c r="BP1161" i="1"/>
  <c r="BP1160" i="1"/>
  <c r="BP1159" i="1"/>
  <c r="BP1157" i="1"/>
  <c r="BP1156" i="1"/>
  <c r="BP1155" i="1"/>
  <c r="BP1154" i="1"/>
  <c r="BP1153" i="1"/>
  <c r="BP1152" i="1"/>
  <c r="BP1151" i="1"/>
  <c r="BP1149" i="1"/>
  <c r="BP1148" i="1"/>
  <c r="BP1147" i="1"/>
  <c r="BP1146" i="1"/>
  <c r="BP1145" i="1"/>
  <c r="BP1144" i="1"/>
  <c r="BP1143" i="1"/>
  <c r="BP1141" i="1"/>
  <c r="BP1140" i="1"/>
  <c r="BP1139" i="1"/>
  <c r="BP1138" i="1"/>
  <c r="BP1137" i="1"/>
  <c r="BP1136" i="1"/>
  <c r="BP1135" i="1"/>
  <c r="BP1133" i="1"/>
  <c r="BP1132" i="1"/>
  <c r="BP1131" i="1"/>
  <c r="BP1130" i="1"/>
  <c r="BP1129" i="1"/>
  <c r="BP1128" i="1"/>
  <c r="BP1127" i="1"/>
  <c r="BP1125" i="1"/>
  <c r="BP1124" i="1"/>
  <c r="BP1123" i="1"/>
  <c r="BP1122" i="1"/>
  <c r="BP1121" i="1"/>
  <c r="BP1120" i="1"/>
  <c r="BP1119" i="1"/>
  <c r="BP1117" i="1"/>
  <c r="BP1116" i="1"/>
  <c r="BP1115" i="1"/>
  <c r="BP1114" i="1"/>
  <c r="BP1113" i="1"/>
  <c r="BP1112" i="1"/>
  <c r="BP1111" i="1"/>
  <c r="BP1109" i="1"/>
  <c r="BP1108" i="1"/>
  <c r="BP1107" i="1"/>
  <c r="BP1106" i="1"/>
  <c r="BP1105" i="1"/>
  <c r="BP1104" i="1"/>
  <c r="BP1103" i="1"/>
  <c r="BP1101" i="1"/>
  <c r="BP1100" i="1"/>
  <c r="BP1099" i="1"/>
  <c r="BP1098" i="1"/>
  <c r="BP1097" i="1"/>
  <c r="BP1096" i="1"/>
  <c r="BP1095" i="1"/>
  <c r="BP1093" i="1"/>
  <c r="BP1092" i="1"/>
  <c r="BP1091" i="1"/>
  <c r="BP1090" i="1"/>
  <c r="BP1089" i="1"/>
  <c r="BP1088" i="1"/>
  <c r="BP1087" i="1"/>
  <c r="BP1085" i="1"/>
  <c r="BP1084" i="1"/>
  <c r="BP1083" i="1"/>
  <c r="BP1082" i="1"/>
  <c r="BP1081" i="1"/>
  <c r="BP1080" i="1"/>
  <c r="BP1079" i="1"/>
  <c r="BP1077" i="1"/>
  <c r="BP1076" i="1"/>
  <c r="BP1075" i="1"/>
  <c r="BP1074" i="1"/>
  <c r="BP1073" i="1"/>
  <c r="BP1072" i="1"/>
  <c r="BP1071" i="1"/>
  <c r="BP1069" i="1"/>
  <c r="BP1068" i="1"/>
  <c r="BP1067" i="1"/>
  <c r="BP1066" i="1"/>
  <c r="BP1065" i="1"/>
  <c r="BP1064" i="1"/>
  <c r="BP1063" i="1"/>
  <c r="BP1061" i="1"/>
  <c r="BP1060" i="1"/>
  <c r="BP1059" i="1"/>
  <c r="BP1058" i="1"/>
  <c r="BP1057" i="1"/>
  <c r="BP1056" i="1"/>
  <c r="BP1055" i="1"/>
  <c r="BP1053" i="1"/>
  <c r="BP1052" i="1"/>
  <c r="BP1051" i="1"/>
  <c r="BP1050" i="1"/>
  <c r="BP1049" i="1"/>
  <c r="BP1048" i="1"/>
  <c r="BP1047" i="1"/>
  <c r="BP1045" i="1"/>
  <c r="BP1044" i="1"/>
  <c r="BP1043" i="1"/>
  <c r="BP1042" i="1"/>
  <c r="BP1041" i="1"/>
  <c r="BP1040" i="1"/>
  <c r="BP1039" i="1"/>
  <c r="BP1037" i="1"/>
  <c r="BP1036" i="1"/>
  <c r="BP1035" i="1"/>
  <c r="BP1034" i="1"/>
  <c r="BP1033" i="1"/>
  <c r="BP1032" i="1"/>
  <c r="BP1031" i="1"/>
  <c r="BP1029" i="1"/>
  <c r="BP1028" i="1"/>
  <c r="BP1027" i="1"/>
  <c r="BP1026" i="1"/>
  <c r="BP1025" i="1"/>
  <c r="BP1024" i="1"/>
  <c r="BP1023" i="1"/>
  <c r="BP1021" i="1"/>
  <c r="BP1020" i="1"/>
  <c r="BP1019" i="1"/>
  <c r="BP1018" i="1"/>
  <c r="BP1017" i="1"/>
  <c r="BP1016" i="1"/>
  <c r="BP1015" i="1"/>
  <c r="BP1013" i="1"/>
  <c r="BP1012" i="1"/>
  <c r="BP1011" i="1"/>
  <c r="BP1010" i="1"/>
  <c r="BP1009" i="1"/>
  <c r="BP1008" i="1"/>
  <c r="BP1007" i="1"/>
  <c r="BP1005" i="1"/>
  <c r="BP1004" i="1"/>
  <c r="BP1003" i="1"/>
  <c r="BP1002" i="1"/>
  <c r="BP1001" i="1"/>
  <c r="BP1000" i="1"/>
  <c r="BP999" i="1"/>
  <c r="BP997" i="1"/>
  <c r="BP996" i="1"/>
  <c r="BP995" i="1"/>
  <c r="BP994" i="1"/>
  <c r="BP993" i="1"/>
  <c r="BP992" i="1"/>
  <c r="BP991" i="1"/>
  <c r="BP989" i="1"/>
  <c r="BP988" i="1"/>
  <c r="BP987" i="1"/>
  <c r="BP986" i="1"/>
  <c r="BP985" i="1"/>
  <c r="BP984" i="1"/>
  <c r="BP983" i="1"/>
  <c r="BP981" i="1"/>
  <c r="BP980" i="1"/>
  <c r="BP979" i="1"/>
  <c r="BP978" i="1"/>
  <c r="BP977" i="1"/>
  <c r="BP976" i="1"/>
  <c r="BP975" i="1"/>
  <c r="BP973" i="1"/>
  <c r="BP972" i="1"/>
  <c r="BP971" i="1"/>
  <c r="BP970" i="1"/>
  <c r="BP969" i="1"/>
  <c r="BP968" i="1"/>
  <c r="BP967" i="1"/>
  <c r="BP965" i="1"/>
  <c r="BP964" i="1"/>
  <c r="BP963" i="1"/>
  <c r="BP962" i="1"/>
  <c r="BP961" i="1"/>
  <c r="BP960" i="1"/>
  <c r="BP959" i="1"/>
  <c r="BP957" i="1"/>
  <c r="BP956" i="1"/>
  <c r="BP955" i="1"/>
  <c r="BP954" i="1"/>
  <c r="BP953" i="1"/>
  <c r="BP952" i="1"/>
  <c r="BP951" i="1"/>
  <c r="BP949" i="1"/>
  <c r="BP948" i="1"/>
  <c r="BP947" i="1"/>
  <c r="BP946" i="1"/>
  <c r="BP945" i="1"/>
  <c r="BP944" i="1"/>
  <c r="BP943" i="1"/>
  <c r="BP941" i="1"/>
  <c r="BP940" i="1"/>
  <c r="BP939" i="1"/>
  <c r="BP938" i="1"/>
  <c r="BP937" i="1"/>
  <c r="BP936" i="1"/>
  <c r="BP935" i="1"/>
  <c r="BP933" i="1"/>
  <c r="BP932" i="1"/>
  <c r="BP931" i="1"/>
  <c r="BP930" i="1"/>
  <c r="BP929" i="1"/>
  <c r="BP928" i="1"/>
  <c r="BP927" i="1"/>
  <c r="BP925" i="1"/>
  <c r="BP924" i="1"/>
  <c r="BP923" i="1"/>
  <c r="BP922" i="1"/>
  <c r="BP921" i="1"/>
  <c r="BP920" i="1"/>
  <c r="BP919" i="1"/>
  <c r="BP917" i="1"/>
  <c r="BP916" i="1"/>
  <c r="BP915" i="1"/>
  <c r="BP914" i="1"/>
  <c r="BP913" i="1"/>
  <c r="BP912" i="1"/>
  <c r="BP911" i="1"/>
  <c r="BP909" i="1"/>
  <c r="BP908" i="1"/>
  <c r="BP907" i="1"/>
  <c r="BP906" i="1"/>
  <c r="BP905" i="1"/>
  <c r="BP904" i="1"/>
  <c r="BP903" i="1"/>
  <c r="BP901" i="1"/>
  <c r="BP900" i="1"/>
  <c r="BP899" i="1"/>
  <c r="BP898" i="1"/>
  <c r="BP897" i="1"/>
  <c r="BP896" i="1"/>
  <c r="BP895" i="1"/>
  <c r="BP893" i="1"/>
  <c r="BP892" i="1"/>
  <c r="BP891" i="1"/>
  <c r="BP890" i="1"/>
  <c r="BP889" i="1"/>
  <c r="BP888" i="1"/>
  <c r="BP887" i="1"/>
  <c r="BP885" i="1"/>
  <c r="BP884" i="1"/>
  <c r="BP883" i="1"/>
  <c r="BP882" i="1"/>
  <c r="BP881" i="1"/>
  <c r="BP880" i="1"/>
  <c r="BP879" i="1"/>
  <c r="BP877" i="1"/>
  <c r="BP876" i="1"/>
  <c r="BP875" i="1"/>
  <c r="BP874" i="1"/>
  <c r="BP873" i="1"/>
  <c r="BP872" i="1"/>
  <c r="BP871" i="1"/>
  <c r="BP869" i="1"/>
  <c r="BP868" i="1"/>
  <c r="BP867" i="1"/>
  <c r="BP866" i="1"/>
  <c r="BP865" i="1"/>
  <c r="BP864" i="1"/>
  <c r="BP863" i="1"/>
  <c r="BP861" i="1"/>
  <c r="BP860" i="1"/>
  <c r="BP859" i="1"/>
  <c r="BP858" i="1"/>
  <c r="BP857" i="1"/>
  <c r="BP856" i="1"/>
  <c r="BP855" i="1"/>
  <c r="BP853" i="1"/>
  <c r="BP852" i="1"/>
  <c r="BP851" i="1"/>
  <c r="BP850" i="1"/>
  <c r="BP849" i="1"/>
  <c r="BP848" i="1"/>
  <c r="BP847" i="1"/>
  <c r="BP845" i="1"/>
  <c r="BP844" i="1"/>
  <c r="BP843" i="1"/>
  <c r="BP842" i="1"/>
  <c r="BP841" i="1"/>
  <c r="BP840" i="1"/>
  <c r="BP839" i="1"/>
  <c r="BP837" i="1"/>
  <c r="BP836" i="1"/>
  <c r="BP835" i="1"/>
  <c r="BP834" i="1"/>
  <c r="BP833" i="1"/>
  <c r="BP832" i="1"/>
  <c r="BP831" i="1"/>
  <c r="BP829" i="1"/>
  <c r="BP828" i="1"/>
  <c r="BP827" i="1"/>
  <c r="BP826" i="1"/>
  <c r="BP825" i="1"/>
  <c r="BP824" i="1"/>
  <c r="BP823" i="1"/>
  <c r="BP821" i="1"/>
  <c r="BP820" i="1"/>
  <c r="BP819" i="1"/>
  <c r="BP818" i="1"/>
  <c r="BP817" i="1"/>
  <c r="BP816" i="1"/>
  <c r="BP815" i="1"/>
  <c r="BP813" i="1"/>
  <c r="BP812" i="1"/>
  <c r="BP811" i="1"/>
  <c r="BP810" i="1"/>
  <c r="BP809" i="1"/>
  <c r="BP808" i="1"/>
  <c r="BP807" i="1"/>
  <c r="BP805" i="1"/>
  <c r="BP804" i="1"/>
  <c r="BP803" i="1"/>
  <c r="BP802" i="1"/>
  <c r="BP801" i="1"/>
  <c r="BP800" i="1"/>
  <c r="BP799" i="1"/>
  <c r="BP797" i="1"/>
  <c r="BP796" i="1"/>
  <c r="BP795" i="1"/>
  <c r="BP794" i="1"/>
  <c r="BP793" i="1"/>
  <c r="BP792" i="1"/>
  <c r="BP380" i="1"/>
  <c r="BP379" i="1"/>
  <c r="BP378" i="1"/>
  <c r="BP377" i="1"/>
  <c r="BP376" i="1"/>
  <c r="BP375" i="1"/>
  <c r="BP374" i="1"/>
  <c r="BP372" i="1"/>
  <c r="BP371" i="1"/>
  <c r="BP370" i="1"/>
  <c r="BP369" i="1"/>
  <c r="BP368" i="1"/>
  <c r="BP367" i="1"/>
  <c r="BP366" i="1"/>
  <c r="BP364" i="1"/>
  <c r="BP363" i="1"/>
  <c r="BP362" i="1"/>
  <c r="BP361" i="1"/>
  <c r="BP360" i="1"/>
  <c r="BP359" i="1"/>
  <c r="BP358" i="1"/>
  <c r="BP356" i="1"/>
  <c r="BP355" i="1"/>
  <c r="BP354" i="1"/>
  <c r="BP353" i="1"/>
  <c r="BP352" i="1"/>
  <c r="BP351" i="1"/>
  <c r="BP350" i="1"/>
  <c r="BP348" i="1"/>
  <c r="BP347" i="1"/>
  <c r="BP346" i="1"/>
  <c r="BP345" i="1"/>
  <c r="BP344" i="1"/>
  <c r="BP343" i="1"/>
  <c r="BP342" i="1"/>
  <c r="BP340" i="1"/>
  <c r="BP339" i="1"/>
  <c r="BP338" i="1"/>
  <c r="BP337" i="1"/>
  <c r="BP336" i="1"/>
  <c r="BP335" i="1"/>
  <c r="BP334" i="1"/>
  <c r="BP332" i="1"/>
  <c r="BP331" i="1"/>
  <c r="BP330" i="1"/>
  <c r="BP329" i="1"/>
  <c r="BP328" i="1"/>
  <c r="BP327" i="1"/>
  <c r="BP326" i="1"/>
  <c r="BP324" i="1"/>
  <c r="BP323" i="1"/>
  <c r="BP322" i="1"/>
  <c r="BP321" i="1"/>
  <c r="BP320" i="1"/>
  <c r="BP319" i="1"/>
  <c r="BP318" i="1"/>
  <c r="BP316" i="1"/>
  <c r="BP315" i="1"/>
  <c r="BP314" i="1"/>
  <c r="BP313" i="1"/>
  <c r="BP312" i="1"/>
  <c r="BP311" i="1"/>
  <c r="BP310" i="1"/>
  <c r="BP308" i="1"/>
  <c r="BP307" i="1"/>
  <c r="BP306" i="1"/>
  <c r="BP305" i="1"/>
  <c r="BP304" i="1"/>
  <c r="BP303" i="1"/>
  <c r="BP302" i="1"/>
  <c r="BP300" i="1"/>
  <c r="BP299" i="1"/>
  <c r="BP298" i="1"/>
  <c r="BP297" i="1"/>
  <c r="BP296" i="1"/>
  <c r="BP295" i="1"/>
  <c r="BP294" i="1"/>
  <c r="BP292" i="1"/>
  <c r="BP291" i="1"/>
  <c r="BP290" i="1"/>
  <c r="BP289" i="1"/>
  <c r="BP288" i="1"/>
  <c r="BP287" i="1"/>
  <c r="BP286" i="1"/>
  <c r="BP284" i="1"/>
  <c r="BP283" i="1"/>
  <c r="BP282" i="1"/>
  <c r="BP281" i="1"/>
  <c r="BP280" i="1"/>
  <c r="BP279" i="1"/>
  <c r="BP278" i="1"/>
  <c r="BP276" i="1"/>
  <c r="BP275" i="1"/>
  <c r="BP274" i="1"/>
  <c r="BP273" i="1"/>
  <c r="BP272" i="1"/>
  <c r="BP271" i="1"/>
  <c r="BP270" i="1"/>
  <c r="BP268" i="1"/>
  <c r="BP267" i="1"/>
  <c r="BP266" i="1"/>
  <c r="BP265" i="1"/>
  <c r="BP264" i="1"/>
  <c r="BP263" i="1"/>
  <c r="BP262" i="1"/>
  <c r="BP260" i="1"/>
  <c r="BP259" i="1"/>
  <c r="BP258" i="1"/>
  <c r="BP257" i="1"/>
  <c r="BP256" i="1"/>
  <c r="BP255" i="1"/>
  <c r="BP254" i="1"/>
  <c r="BP252" i="1"/>
  <c r="BP251" i="1"/>
  <c r="BP250" i="1"/>
  <c r="BP249" i="1"/>
  <c r="BP248" i="1"/>
  <c r="BP247" i="1"/>
  <c r="BP246" i="1"/>
  <c r="BP244" i="1"/>
  <c r="BP243" i="1"/>
  <c r="BP242" i="1"/>
  <c r="BP241" i="1"/>
  <c r="BP240" i="1"/>
  <c r="BP239" i="1"/>
  <c r="BP238" i="1"/>
  <c r="BP236" i="1"/>
  <c r="BP235" i="1"/>
  <c r="BP234" i="1"/>
  <c r="BP233" i="1"/>
  <c r="BP232" i="1"/>
  <c r="BP231" i="1"/>
  <c r="BP230" i="1"/>
  <c r="BP228" i="1"/>
  <c r="BP227" i="1"/>
  <c r="BP226" i="1"/>
  <c r="BP225" i="1"/>
  <c r="BP224" i="1"/>
  <c r="BP223" i="1"/>
  <c r="BP222" i="1"/>
  <c r="BP220" i="1"/>
  <c r="BP219" i="1"/>
  <c r="BP218" i="1"/>
  <c r="BP217" i="1"/>
  <c r="BP216" i="1"/>
  <c r="BP215" i="1"/>
  <c r="BP214" i="1"/>
  <c r="BP212" i="1"/>
  <c r="BP211" i="1"/>
  <c r="BP210" i="1"/>
  <c r="BP209" i="1"/>
  <c r="BP208" i="1"/>
  <c r="BP207" i="1"/>
  <c r="BP206" i="1"/>
  <c r="BP204" i="1"/>
  <c r="BP203" i="1"/>
  <c r="BP202" i="1"/>
  <c r="BP201" i="1"/>
  <c r="BP200" i="1"/>
  <c r="BP199" i="1"/>
  <c r="BP198" i="1"/>
  <c r="BP196" i="1"/>
  <c r="BP195" i="1"/>
  <c r="BP194" i="1"/>
  <c r="BP193" i="1"/>
  <c r="BP192" i="1"/>
  <c r="BP191" i="1"/>
  <c r="BP190" i="1"/>
  <c r="BP188" i="1"/>
  <c r="BP187" i="1"/>
  <c r="BP186" i="1"/>
  <c r="BP185" i="1"/>
  <c r="BP184" i="1"/>
  <c r="BP183" i="1"/>
  <c r="BP182" i="1"/>
  <c r="BP180" i="1"/>
  <c r="BP179" i="1"/>
  <c r="BP178" i="1"/>
  <c r="BP177" i="1"/>
  <c r="BP176" i="1"/>
  <c r="BP175" i="1"/>
  <c r="BP174" i="1"/>
  <c r="BP172" i="1"/>
  <c r="BP171" i="1"/>
  <c r="BP170" i="1"/>
  <c r="BP169" i="1"/>
  <c r="BP168" i="1"/>
  <c r="BP167" i="1"/>
  <c r="BP166" i="1"/>
  <c r="BP164" i="1"/>
  <c r="BP163" i="1"/>
  <c r="BP162" i="1"/>
  <c r="BP161" i="1"/>
  <c r="BP160" i="1"/>
  <c r="BP159" i="1"/>
  <c r="BP158" i="1"/>
  <c r="BP156" i="1"/>
  <c r="BP155" i="1"/>
  <c r="BP154" i="1"/>
  <c r="BP153" i="1"/>
  <c r="BP152" i="1"/>
  <c r="BP151" i="1"/>
  <c r="BP150" i="1"/>
  <c r="BP148" i="1"/>
  <c r="BP147" i="1"/>
  <c r="BP146" i="1"/>
  <c r="BP145" i="1"/>
  <c r="BP143" i="1"/>
  <c r="BP142" i="1"/>
  <c r="BP140" i="1"/>
  <c r="BP139" i="1"/>
  <c r="BP138" i="1"/>
  <c r="BP137" i="1"/>
  <c r="BP136" i="1"/>
  <c r="BP135" i="1"/>
  <c r="BP134" i="1"/>
  <c r="BP132" i="1"/>
  <c r="BP131" i="1"/>
  <c r="BP130" i="1"/>
  <c r="BP129" i="1"/>
  <c r="BP128" i="1"/>
  <c r="BP127" i="1"/>
  <c r="BP126" i="1"/>
  <c r="BP124" i="1"/>
  <c r="BP123" i="1"/>
  <c r="BP122" i="1"/>
  <c r="BP121" i="1"/>
  <c r="BP120" i="1"/>
  <c r="BP119" i="1"/>
  <c r="BP118" i="1"/>
  <c r="BP116" i="1"/>
  <c r="BP115" i="1"/>
  <c r="BP114" i="1"/>
  <c r="BP113" i="1"/>
  <c r="BP112" i="1"/>
  <c r="BP111" i="1"/>
  <c r="BP110" i="1"/>
  <c r="BP103" i="1"/>
  <c r="BP102" i="1"/>
  <c r="BP101" i="1"/>
  <c r="BP100" i="1"/>
  <c r="BP99" i="1"/>
  <c r="BP98" i="1"/>
  <c r="BP97" i="1"/>
  <c r="BP95" i="1"/>
  <c r="BP94" i="1"/>
  <c r="BP93" i="1"/>
  <c r="BP92" i="1"/>
  <c r="BP91" i="1"/>
  <c r="BP90" i="1"/>
  <c r="BP89" i="1"/>
  <c r="BP87" i="1"/>
  <c r="BP86" i="1"/>
  <c r="BP85" i="1"/>
  <c r="BP84" i="1"/>
  <c r="BP83" i="1"/>
  <c r="BP82" i="1"/>
  <c r="BP81" i="1"/>
  <c r="BP79" i="1"/>
  <c r="BP78" i="1"/>
  <c r="BP77" i="1"/>
  <c r="BP76" i="1"/>
  <c r="BP75" i="1"/>
  <c r="BP74" i="1"/>
  <c r="BP73" i="1"/>
  <c r="BP71" i="1"/>
  <c r="BP70" i="1"/>
  <c r="BP69" i="1"/>
  <c r="BP68" i="1"/>
  <c r="BP67" i="1"/>
  <c r="BP66" i="1"/>
  <c r="BP65" i="1"/>
  <c r="BP63" i="1"/>
  <c r="BP62" i="1"/>
  <c r="BP61" i="1"/>
  <c r="BP60" i="1"/>
  <c r="BP59" i="1"/>
  <c r="BP58" i="1"/>
  <c r="BP56" i="1"/>
  <c r="BP55" i="1"/>
  <c r="BP54" i="1"/>
  <c r="BP53" i="1"/>
  <c r="BP52" i="1"/>
  <c r="BP51" i="1"/>
  <c r="BP50" i="1"/>
  <c r="BP48" i="1"/>
  <c r="BP47" i="1"/>
  <c r="BP46" i="1"/>
  <c r="BP45" i="1"/>
  <c r="BP44" i="1"/>
  <c r="BP43" i="1"/>
  <c r="BP34" i="1"/>
  <c r="BP32" i="1"/>
  <c r="BP31" i="1"/>
  <c r="BP30" i="1"/>
  <c r="BP29" i="1"/>
  <c r="BP28" i="1"/>
  <c r="BP27" i="1"/>
  <c r="BP26" i="1"/>
  <c r="BP24" i="1"/>
  <c r="BP23" i="1"/>
  <c r="BP22" i="1"/>
  <c r="BP21" i="1"/>
  <c r="BP20" i="1"/>
  <c r="BP19" i="1"/>
  <c r="BP17" i="1"/>
  <c r="BP16" i="1"/>
  <c r="BP15" i="1"/>
  <c r="BP14" i="1"/>
  <c r="BP13" i="1"/>
  <c r="BP12" i="1"/>
  <c r="BP11" i="1"/>
  <c r="BP9" i="1"/>
  <c r="BP8" i="1"/>
  <c r="BP7" i="1"/>
  <c r="BP6" i="1"/>
  <c r="BP4" i="1"/>
  <c r="ES143" i="1"/>
  <c r="ES99" i="1"/>
  <c r="ES98" i="1"/>
  <c r="ES97" i="1"/>
  <c r="ES96" i="1"/>
  <c r="ES94" i="1"/>
  <c r="ES92" i="1"/>
  <c r="ES90" i="1"/>
  <c r="ES89" i="1"/>
  <c r="ES88" i="1"/>
  <c r="ES86" i="1"/>
  <c r="ES87" i="1"/>
  <c r="ES84" i="1"/>
  <c r="ES82" i="1"/>
  <c r="ES80" i="1"/>
  <c r="ES78" i="1"/>
  <c r="ES76" i="1"/>
  <c r="ES75" i="1"/>
  <c r="ES74" i="1"/>
  <c r="ES69" i="1"/>
  <c r="ES68" i="1"/>
  <c r="ES67" i="1"/>
  <c r="ES66" i="1"/>
  <c r="ES65" i="1"/>
  <c r="ES64" i="1"/>
  <c r="ES59" i="1"/>
  <c r="ES58" i="1"/>
  <c r="ES56" i="1"/>
  <c r="ES55" i="1"/>
  <c r="ES142" i="1"/>
  <c r="ES141" i="1"/>
  <c r="ES140" i="1"/>
  <c r="ES139" i="1"/>
  <c r="ES138" i="1"/>
  <c r="ES137" i="1"/>
  <c r="ES136" i="1"/>
  <c r="ES135" i="1"/>
  <c r="ES134" i="1"/>
  <c r="ES133" i="1"/>
  <c r="ES132" i="1"/>
  <c r="ES131" i="1"/>
  <c r="ES130" i="1"/>
  <c r="ES129" i="1"/>
  <c r="ES128" i="1"/>
  <c r="ES124" i="1"/>
  <c r="ES126" i="1"/>
  <c r="ES125" i="1"/>
  <c r="ES123" i="1"/>
  <c r="ES122" i="1"/>
  <c r="ES121" i="1"/>
  <c r="ES120" i="1"/>
  <c r="ES119" i="1"/>
  <c r="ES118" i="1"/>
  <c r="ES117" i="1"/>
  <c r="ES116" i="1"/>
  <c r="ES114" i="1"/>
  <c r="ES113" i="1"/>
  <c r="ES112" i="1"/>
  <c r="ES110" i="1"/>
  <c r="ES109" i="1"/>
  <c r="H21" i="3" l="1"/>
  <c r="BP1278" i="1"/>
  <c r="BP1286" i="1"/>
  <c r="BP1294" i="1"/>
  <c r="BP1302" i="1"/>
  <c r="BP1310" i="1"/>
  <c r="BP1318" i="1"/>
  <c r="BP1326" i="1"/>
  <c r="BP1334" i="1"/>
  <c r="BP1342" i="1"/>
  <c r="BP1350" i="1"/>
  <c r="BP1358" i="1"/>
  <c r="BP1366" i="1"/>
  <c r="BP1374" i="1"/>
  <c r="BP1382" i="1"/>
  <c r="BP1390" i="1"/>
  <c r="BP1398" i="1"/>
  <c r="BP1406" i="1"/>
  <c r="BP1414" i="1"/>
  <c r="BP1422" i="1"/>
  <c r="BP1430" i="1"/>
  <c r="BP1438" i="1"/>
  <c r="BP1446" i="1"/>
  <c r="BP1454" i="1"/>
  <c r="BP1462" i="1"/>
  <c r="BP1470" i="1"/>
  <c r="BP1478" i="1"/>
  <c r="BP1486" i="1"/>
  <c r="BP1494" i="1"/>
  <c r="BP1502" i="1"/>
  <c r="BP1510" i="1"/>
  <c r="BP1518" i="1"/>
  <c r="BP1526" i="1"/>
  <c r="BP1534" i="1"/>
  <c r="BP1542" i="1"/>
  <c r="BP1550" i="1"/>
  <c r="BP1558" i="1"/>
  <c r="BP1566" i="1"/>
  <c r="BP1574" i="1"/>
  <c r="BP1582" i="1"/>
  <c r="BP1590" i="1"/>
  <c r="BP1598" i="1"/>
  <c r="BP1606" i="1"/>
  <c r="BP1614" i="1"/>
  <c r="BP1622" i="1"/>
  <c r="BP1630" i="1"/>
  <c r="BP1638" i="1"/>
  <c r="BP1646" i="1"/>
  <c r="BP1654" i="1"/>
  <c r="BP1662" i="1"/>
  <c r="BP1670" i="1"/>
  <c r="BP1678" i="1"/>
  <c r="BP1686" i="1"/>
  <c r="BP1694" i="1"/>
  <c r="BP1702" i="1"/>
  <c r="BP1710" i="1"/>
  <c r="BP1718" i="1"/>
  <c r="BP1726" i="1"/>
  <c r="BP1734" i="1"/>
  <c r="BP1742" i="1"/>
  <c r="BP1750" i="1"/>
  <c r="BP1758" i="1"/>
  <c r="BP1766" i="1"/>
  <c r="BP1774" i="1"/>
  <c r="BP1782" i="1"/>
  <c r="BP1790" i="1"/>
  <c r="BP1798" i="1"/>
  <c r="BP1806" i="1"/>
  <c r="BP1814" i="1"/>
  <c r="BP1822" i="1"/>
  <c r="BP1830" i="1"/>
  <c r="BP1838" i="1"/>
  <c r="BP1846" i="1"/>
  <c r="BP1854" i="1"/>
  <c r="BP1862" i="1"/>
  <c r="BP1870" i="1"/>
  <c r="BP1878" i="1"/>
  <c r="BP1886" i="1"/>
  <c r="BP1894" i="1"/>
  <c r="BP1902" i="1"/>
  <c r="BP1910" i="1"/>
  <c r="BP1918" i="1"/>
  <c r="BP1926" i="1"/>
  <c r="BP72" i="1"/>
  <c r="BP117" i="1"/>
  <c r="BP181" i="1"/>
  <c r="BP221" i="1"/>
  <c r="BP261" i="1"/>
  <c r="BP301" i="1"/>
  <c r="BP341" i="1"/>
  <c r="BP365" i="1"/>
  <c r="BP814" i="1"/>
  <c r="BP854" i="1"/>
  <c r="BP894" i="1"/>
  <c r="BP942" i="1"/>
  <c r="BP982" i="1"/>
  <c r="BP1014" i="1"/>
  <c r="BP1062" i="1"/>
  <c r="BP1126" i="1"/>
  <c r="BP1222" i="1"/>
  <c r="BP1270" i="1"/>
  <c r="BP10" i="1"/>
  <c r="BP49" i="1"/>
  <c r="BP88" i="1"/>
  <c r="BP133" i="1"/>
  <c r="BP157" i="1"/>
  <c r="BP197" i="1"/>
  <c r="BP245" i="1"/>
  <c r="BP285" i="1"/>
  <c r="BP309" i="1"/>
  <c r="BP349" i="1"/>
  <c r="BP373" i="1"/>
  <c r="BP822" i="1"/>
  <c r="BP862" i="1"/>
  <c r="BP910" i="1"/>
  <c r="BP950" i="1"/>
  <c r="BP990" i="1"/>
  <c r="BP1030" i="1"/>
  <c r="BP1054" i="1"/>
  <c r="BP1094" i="1"/>
  <c r="BP1166" i="1"/>
  <c r="BP1230" i="1"/>
  <c r="BP1262" i="1"/>
  <c r="BP33" i="1"/>
  <c r="BP80" i="1"/>
  <c r="BP125" i="1"/>
  <c r="BP165" i="1"/>
  <c r="BP205" i="1"/>
  <c r="BP237" i="1"/>
  <c r="BP277" i="1"/>
  <c r="BP325" i="1"/>
  <c r="BP381" i="1"/>
  <c r="BP830" i="1"/>
  <c r="BP878" i="1"/>
  <c r="BP926" i="1"/>
  <c r="BP966" i="1"/>
  <c r="BP1006" i="1"/>
  <c r="BP1046" i="1"/>
  <c r="BP1078" i="1"/>
  <c r="BP1110" i="1"/>
  <c r="BP1142" i="1"/>
  <c r="BP1198" i="1"/>
  <c r="BP18" i="1"/>
  <c r="BP64" i="1"/>
  <c r="BP109" i="1"/>
  <c r="BP149" i="1"/>
  <c r="BP189" i="1"/>
  <c r="BP229" i="1"/>
  <c r="BP269" i="1"/>
  <c r="BP333" i="1"/>
  <c r="BP806" i="1"/>
  <c r="BP846" i="1"/>
  <c r="BP886" i="1"/>
  <c r="BP918" i="1"/>
  <c r="BP958" i="1"/>
  <c r="BP998" i="1"/>
  <c r="BP1038" i="1"/>
  <c r="BP1086" i="1"/>
  <c r="BP1118" i="1"/>
  <c r="BP1150" i="1"/>
  <c r="BP1174" i="1"/>
  <c r="BP1190" i="1"/>
  <c r="BP1214" i="1"/>
  <c r="BP1246" i="1"/>
  <c r="BP1254" i="1"/>
  <c r="BP25" i="1"/>
  <c r="BP57" i="1"/>
  <c r="BP96" i="1"/>
  <c r="BP141" i="1"/>
  <c r="BP173" i="1"/>
  <c r="BP213" i="1"/>
  <c r="BP253" i="1"/>
  <c r="BP293" i="1"/>
  <c r="BP317" i="1"/>
  <c r="BP357" i="1"/>
  <c r="BP798" i="1"/>
  <c r="BP838" i="1"/>
  <c r="BP870" i="1"/>
  <c r="BP902" i="1"/>
  <c r="BP934" i="1"/>
  <c r="BP974" i="1"/>
  <c r="BP1022" i="1"/>
  <c r="BP1070" i="1"/>
  <c r="BP1102" i="1"/>
  <c r="BP1134" i="1"/>
  <c r="BP1158" i="1"/>
  <c r="BP1182" i="1"/>
  <c r="BP1206" i="1"/>
  <c r="BP1238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tc={0F052EF4-F1A3-4740-BBEB-3497538609D1}</author>
    <author>tc={4ACC8A12-6126-4DA2-BB2D-76971D63D9EA}</author>
    <author>tc={50E7A95E-D673-406F-9CCD-EB9103895D25}</author>
    <author>tc={056F6327-25E8-4252-A598-916A96BCD295}</author>
    <author>tc={A288F0A3-5B4F-4620-9DC0-BABC3B2BB30D}</author>
    <author>tc={4769CF07-DBE5-4159-8031-83697E465FDF}</author>
    <author>tc={13BF75C9-A667-46F5-8229-CD1E0B91FC8F}</author>
    <author>tc={09AD9F0D-E57B-4BFC-AD88-F8805D863FF2}</author>
    <author>tc={A197B81C-CB09-46C1-AEBB-F2DE6AA886FE}</author>
    <author>tc={A4D74546-9819-4465-9471-C7580EB67C65}</author>
    <author>tc={24E0A5B1-2F5A-4203-B035-23DC1E5EC56B}</author>
    <author>tc={DCCBBD0F-69DF-4A7F-94D3-BB1C17D68179}</author>
    <author>tc={18CEA27D-73FF-4476-AB67-636926529673}</author>
    <author>tc={FEAEEFE2-598A-4647-A3D3-5C9CB3071968}</author>
    <author>tc={BC3803D5-B501-4227-BDBD-7E45CF3506C3}</author>
    <author>tc={AF9C37D3-1DBA-4511-8C70-C519CE3AF6FC}</author>
    <author>tc={1F222B9E-749C-41C8-970A-757AE4792D8B}</author>
    <author>tc={690DB5B0-A93D-4B52-B313-E42D3A58CB60}</author>
    <author>tc={92330418-CEB4-48A7-9BEF-9B93ADE60EAF}</author>
    <author>tc={505F207B-B0FA-4861-992D-6FD148801F01}</author>
    <author>tc={6B9DF389-751F-4C1B-9286-1BE356CB09A5}</author>
    <author>tc={9F2B8A2C-EA2C-430C-B83C-16F3A8B9E32C}</author>
    <author>tc={53F90FEF-9E07-46A6-B78D-364DD1F9A122}</author>
    <author>tc={0D1AB289-6992-418C-978F-9F90356CF498}</author>
    <author>tc={B49186B0-81C1-48C0-B12B-64F3AD482FC1}</author>
    <author>tc={D9F25C4B-5899-418E-B687-80BE1FF26A0A}</author>
    <author>tc={3E57F6B8-4E64-4A0D-96DF-0928466F4EF6}</author>
    <author>tc={8633C233-A8DD-45D6-AA6F-45A7D1B98263}</author>
    <author>tc={861E6FA5-335E-4311-9EE1-98344D9E4E80}</author>
    <author>tc={93767E4F-77A3-444E-B225-F80581857102}</author>
    <author>tc={C5CFD55A-BAEE-47C5-B682-325695AAF40A}</author>
    <author>tc={7F46CD51-72FB-4837-980C-7F5C03C9195B}</author>
    <author>tc={A3F29FF2-EC22-4079-B42A-5F75E884EBB0}</author>
    <author>tc={23EE9CA4-CCBE-4957-B9D1-AF861F7266C3}</author>
    <author>tc={759904BE-EF77-4547-9414-1E5FBEC5E11D}</author>
    <author>tc={ADFD432A-F16C-4B25-BEC7-B507EB9ECEB2}</author>
    <author>tc={899671D0-0236-4AFD-9906-66DD894140EE}</author>
    <author>tc={7F11F7E7-2FC2-4948-B32B-94FFE8A97344}</author>
    <author>tc={BF37C765-A04D-4012-9AD5-F3F0562F88B1}</author>
    <author>tc={4BFAC357-E2EF-4A56-A313-F66FAA3B5F61}</author>
    <author>tc={3560D594-E302-49E7-B506-ED60FA877BDB}</author>
    <author>tc={8578378A-34A7-4803-A4A6-65238FFD0C23}</author>
    <author>tc={6957633E-4336-4E45-9B3F-266D7E17E53B}</author>
    <author>tc={9B91BB19-1995-4509-A65D-E56EF566C538}</author>
    <author>tc={D76855EE-5164-46BA-8A62-FFAA63173D01}</author>
    <author>tc={3FDAF128-CA98-4036-9A12-7E8896505A70}</author>
    <author>tc={D9149694-8641-476A-A687-8BC251BFB039}</author>
    <author>tc={65B044EF-CD82-4FD5-8C15-5F4FE663750B}</author>
    <author>tc={5C7EB0D6-8B1C-43BB-95AD-AA407B0DBA42}</author>
    <author>tc={7B0A7280-2BC7-484D-AEFB-9AB0BAD45336}</author>
    <author>tc={91530C1A-2A2D-4A9B-9B55-F1ED6154DB8D}</author>
    <author>tc={C60A2898-6A98-49AC-A8DB-2CB6FF48F979}</author>
    <author>tc={ED2CF4D6-4BBA-40DA-B36F-B7C9B0E85F1D}</author>
    <author>tc={82BCAD85-C62B-4540-A965-A2D8F64BE18E}</author>
    <author>tc={AC40DC8E-C81D-448E-83D8-CA7A420401FB}</author>
    <author>tc={499835CC-50F0-46EB-9579-64321B1FEE18}</author>
    <author>tc={7781291D-67E3-444E-AD82-2A1BE04CDE12}</author>
    <author>tc={00CC2B21-5BF8-47D6-B4EC-CB6F6B42711F}</author>
    <author>tc={B79D67A0-565C-4D68-BC40-FABDA2810D14}</author>
    <author>tc={2785297E-36DB-4D96-AE57-F917F1DDCD47}</author>
    <author>tc={E61425C2-F505-48F4-9461-6957E8390F97}</author>
    <author>tc={276A946E-681E-4EBC-90E6-32BC17F73144}</author>
    <author>tc={74137A2A-4740-4AE3-8512-C824B01235A9}</author>
    <author>tc={511F815D-CBC3-4584-BB31-E96639BE9246}</author>
    <author>tc={DCA8B066-6B55-4376-A7CE-D3133188541B}</author>
    <author>tc={1349525C-6D69-445E-A059-478E8E4EB309}</author>
    <author>tc={7BB860BC-AE76-4D7A-9FB2-E11C07833018}</author>
    <author>tc={6FA8EA2A-D6A6-4CCB-B2EB-0308DFE21E66}</author>
    <author>tc={FEE1707B-E005-48AB-B436-E828F13C9CDA}</author>
  </authors>
  <commentList>
    <comment ref="AR1" authorId="0" shapeId="0" xr:uid="{0F052EF4-F1A3-4740-BBEB-3497538609D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Should be removed collum: is double</t>
      </text>
    </comment>
    <comment ref="AS1" authorId="1" shapeId="0" xr:uid="{4ACC8A12-6126-4DA2-BB2D-76971D63D9E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Local code used as primary key. Needs to be checked for uniqueness at MPP level</t>
      </text>
    </comment>
    <comment ref="AU1" authorId="2" shapeId="0" xr:uid="{50E7A95E-D673-406F-9CCD-EB9103895D2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Cannot be filled yet</t>
      </text>
    </comment>
    <comment ref="BN1" authorId="3" shapeId="0" xr:uid="{056F6327-25E8-4252-A598-916A96BCD29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We use text label as primary key because of abscense of PHPID</t>
      </text>
    </comment>
    <comment ref="BO1" authorId="4" shapeId="0" xr:uid="{A288F0A3-5B4F-4620-9DC0-BABC3B2BB30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Cannnot be filled yett</t>
      </text>
    </comment>
    <comment ref="BQ1" authorId="5" shapeId="0" xr:uid="{4769CF07-DBE5-4159-8031-83697E465FD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Not to be used, because incomplete and not stable yett</t>
      </text>
    </comment>
    <comment ref="CA1" authorId="6" shapeId="0" xr:uid="{13BF75C9-A667-46F5-8229-CD1E0B91FC8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Edqm code to be added manually 
Beantwoorden:
    donee
Beantwoorden:
    When the product has a concentration strength there is no unit of presentation and it is left blankk</t>
      </text>
    </comment>
    <comment ref="CF1" authorId="7" shapeId="0" xr:uid="{09AD9F0D-E57B-4BFC-AD88-F8805D863FF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a semicolon separated list</t>
      </text>
    </comment>
    <comment ref="CZ1" authorId="8" shapeId="0" xr:uid="{A197B81C-CB09-46C1-AEBB-F2DE6AA886FE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Some lysine could be sodium : to be checked
</t>
      </text>
    </comment>
    <comment ref="FO1" authorId="9" shapeId="0" xr:uid="{A4D74546-9819-4465-9471-C7580EB67C6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Check whether the use of global substance identifier for this purpose is justified</t>
      </text>
    </comment>
    <comment ref="DA2" authorId="10" shapeId="0" xr:uid="{24E0A5B1-2F5A-4203-B035-23DC1E5EC56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related to manufacturedItem and to substance !!! In case of complex products or combination products</t>
      </text>
    </comment>
    <comment ref="AG43" authorId="11" shapeId="0" xr:uid="{DCCBBD0F-69DF-4A7F-94D3-BB1C17D6817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43" authorId="12" shapeId="0" xr:uid="{18CEA27D-73FF-4476-AB67-63692652967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43" authorId="13" shapeId="0" xr:uid="{FEAEEFE2-598A-4647-A3D3-5C9CB307196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44" authorId="14" shapeId="0" xr:uid="{BC3803D5-B501-4227-BDBD-7E45CF3506C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44" authorId="15" shapeId="0" xr:uid="{AF9C37D3-1DBA-4511-8C70-C519CE3AF6F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44" authorId="16" shapeId="0" xr:uid="{1F222B9E-749C-41C8-970A-757AE4792D8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45" authorId="17" shapeId="0" xr:uid="{690DB5B0-A93D-4B52-B313-E42D3A58CB6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AG55" authorId="18" shapeId="0" xr:uid="{92330418-CEB4-48A7-9BEF-9B93ADE60EA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5" authorId="19" shapeId="0" xr:uid="{505F207B-B0FA-4861-992D-6FD148801F0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5" authorId="20" shapeId="0" xr:uid="{6B9DF389-751F-4C1B-9286-1BE356CB09A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6" authorId="21" shapeId="0" xr:uid="{9F2B8A2C-EA2C-430C-B83C-16F3A8B9E32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6" authorId="22" shapeId="0" xr:uid="{53F90FEF-9E07-46A6-B78D-364DD1F9A12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6" authorId="23" shapeId="0" xr:uid="{0D1AB289-6992-418C-978F-9F90356CF49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7" authorId="24" shapeId="0" xr:uid="{B49186B0-81C1-48C0-B12B-64F3AD482FC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7" authorId="25" shapeId="0" xr:uid="{D9F25C4B-5899-418E-B687-80BE1FF26A0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7" authorId="26" shapeId="0" xr:uid="{3E57F6B8-4E64-4A0D-96DF-0928466F4EF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58" authorId="27" shapeId="0" xr:uid="{8633C233-A8DD-45D6-AA6F-45A7D1B9826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58" authorId="28" shapeId="0" xr:uid="{861E6FA5-335E-4311-9EE1-98344D9E4E8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58" authorId="29" shapeId="0" xr:uid="{93767E4F-77A3-444E-B225-F8058185710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65" authorId="30" shapeId="0" xr:uid="{C5CFD55A-BAEE-47C5-B682-325695AAF40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U65" authorId="31" shapeId="0" xr:uid="{7F46CD51-72FB-4837-980C-7F5C03C9195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Cannot be filled yet</t>
      </text>
    </comment>
    <comment ref="BD65" authorId="32" shapeId="0" xr:uid="{A3F29FF2-EC22-4079-B42A-5F75E884EBB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65" authorId="33" shapeId="0" xr:uid="{23EE9CA4-CCBE-4957-B9D1-AF861F7266C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DL87" authorId="34" shapeId="0" xr:uid="{759904BE-EF77-4547-9414-1E5FBEC5E11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DR87" authorId="35" shapeId="0" xr:uid="{ADFD432A-F16C-4B25-BEC7-B507EB9ECEB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EG87" authorId="36" shapeId="0" xr:uid="{899671D0-0236-4AFD-9906-66DD894140E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EM87" authorId="37" shapeId="0" xr:uid="{7F11F7E7-2FC2-4948-B32B-94FFE8A973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</t>
      </text>
    </comment>
    <comment ref="B89" authorId="38" shapeId="0" xr:uid="{BF37C765-A04D-4012-9AD5-F3F0562F88B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CT144" authorId="39" shapeId="0" xr:uid="{4BFAC357-E2EF-4A56-A313-F66FAA3B5F6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</t>
      </text>
    </comment>
    <comment ref="AG234" authorId="40" shapeId="0" xr:uid="{3560D594-E302-49E7-B506-ED60FA877BD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234" authorId="41" shapeId="0" xr:uid="{8578378A-34A7-4803-A4A6-65238FFD0C23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234" authorId="42" shapeId="0" xr:uid="{6957633E-4336-4E45-9B3F-266D7E17E53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G235" authorId="43" shapeId="0" xr:uid="{9B91BB19-1995-4509-A65D-E56EF566C53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D235" authorId="44" shapeId="0" xr:uid="{D76855EE-5164-46BA-8A62-FFAA63173D01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S235" authorId="45" shapeId="0" xr:uid="{3FDAF128-CA98-4036-9A12-7E8896505A70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CU242" authorId="46" shapeId="0" xr:uid="{D9149694-8641-476A-A687-8BC251BFB039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3" authorId="47" shapeId="0" xr:uid="{65B044EF-CD82-4FD5-8C15-5F4FE663750B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4" authorId="48" shapeId="0" xr:uid="{5C7EB0D6-8B1C-43BB-95AD-AA407B0DBA42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5" authorId="49" shapeId="0" xr:uid="{7B0A7280-2BC7-484D-AEFB-9AB0BAD45336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6" authorId="50" shapeId="0" xr:uid="{91530C1A-2A2D-4A9B-9B55-F1ED6154DB8D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7" authorId="51" shapeId="0" xr:uid="{C60A2898-6A98-49AC-A8DB-2CB6FF48F979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8" authorId="52" shapeId="0" xr:uid="{ED2CF4D6-4BBA-40DA-B36F-B7C9B0E85F1D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CU249" authorId="53" shapeId="0" xr:uid="{82BCAD85-C62B-4540-A965-A2D8F64BE18E}">
      <text>
        <t xml:space="preserve"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Data in red filled by RVS
</t>
      </text>
    </comment>
    <comment ref="AX531" authorId="54" shapeId="0" xr:uid="{AC40DC8E-C81D-448E-83D8-CA7A420401F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ORIGINALLY / VORICONAZOLO TEVA PROBABLY AN ERROR</t>
      </text>
    </comment>
    <comment ref="AX667" authorId="55" shapeId="0" xr:uid="{499835CC-50F0-46EB-9579-64321B1FEE1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CORRECTED : WAS VERWIJZING</t>
      </text>
    </comment>
    <comment ref="CF791" authorId="56" shapeId="0" xr:uid="{7781291D-67E3-444E-AD82-2A1BE04CDE1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Edqm code according to finland</t>
      </text>
    </comment>
    <comment ref="CR1074" authorId="57" shapeId="0" xr:uid="{00CC2B21-5BF8-47D6-B4EC-CB6F6B42711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 for salt 
Beantwoorden:
    To be checked for salt</t>
      </text>
    </comment>
    <comment ref="DL1247" authorId="58" shapeId="0" xr:uid="{B79D67A0-565C-4D68-BC40-FABDA2810D1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47" authorId="59" shapeId="0" xr:uid="{2785297E-36DB-4D96-AE57-F917F1DDCD4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47" authorId="60" shapeId="0" xr:uid="{E61425C2-F505-48F4-9461-6957E8390F9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L1248" authorId="61" shapeId="0" xr:uid="{276A946E-681E-4EBC-90E6-32BC17F73144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48" authorId="62" shapeId="0" xr:uid="{74137A2A-4740-4AE3-8512-C824B01235A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48" authorId="63" shapeId="0" xr:uid="{511F815D-CBC3-4584-BB31-E96639BE924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L1249" authorId="64" shapeId="0" xr:uid="{DCA8B066-6B55-4376-A7CE-D3133188541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DR1249" authorId="65" shapeId="0" xr:uid="{1349525C-6D69-445E-A059-478E8E4EB30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249" authorId="66" shapeId="0" xr:uid="{7BB860BC-AE76-4D7A-9FB2-E11C0783301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400,0 aut 400,8</t>
      </text>
    </comment>
    <comment ref="EA1884" authorId="67" shapeId="0" xr:uid="{6FA8EA2A-D6A6-4CCB-B2EB-0308DFE21E6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Unclear why the numerical value notation changes here</t>
      </text>
    </comment>
    <comment ref="CR1931" authorId="68" shapeId="0" xr:uid="{FEE1707B-E005-48AB-B436-E828F13C9CDA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To be checked for salt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tc={67F99672-0C10-4351-8CEF-EBF019EAE6FC}</author>
    <author>tc={DFFE8EA3-22CC-49D0-A5F8-4C20C279E322}</author>
    <author>tc={4BF9ABD0-8EF1-438D-9CA0-B2796EDFCBA9}</author>
    <author>tc={840FB0C4-B684-4E9E-BAF5-C158FC48809D}</author>
    <author>tc={A742D10E-4C61-4165-8CEC-71C592E88836}</author>
    <author>tc={40D03A9D-9968-466A-817B-A9F996525956}</author>
    <author>tc={E3F16657-65E8-43B8-8DA4-690B5FE6B1AD}</author>
    <author>tc={AAEF110F-90D7-4482-BC4F-EA09B651EAC8}</author>
    <author>tc={65F7B293-27B5-4F0A-8C2A-EE3D5D73F748}</author>
    <author>tc={1797DE77-13D5-4A3D-9156-38CB780520DC}</author>
    <author>tc={89603DE5-C6F1-4994-8189-9D0D946B259C}</author>
    <author>tc={7589CCB3-C241-4346-B89B-E1ACCCE030CB}</author>
    <author>tc={2F09D8DE-DBE3-4ADC-9E74-8EF19D4E9CD5}</author>
    <author>tc={1EEADB51-6387-4B07-BD67-12DAE91F458F}</author>
    <author>tc={3B2F784C-3FE6-496B-A2CB-1A813B08C019}</author>
    <author>tc={EFBCAE03-8C37-49C7-B827-7FAFEE361059}</author>
    <author>tc={DCFD80C1-1C81-4B80-BBB1-888B5DD3FAAD}</author>
    <author>tc={EBB6D9E1-85DF-4EE6-A8EF-EAAF28225B3E}</author>
    <author>tc={116F2B05-9DB7-4F0B-9929-96064284B408}</author>
    <author>tc={2ACCF556-A637-44B6-BE54-FB21B26ED9AB}</author>
    <author>tc={B05CFB64-B9AC-416B-8AAF-3874EABD6E59}</author>
    <author>tc={036916A9-AA59-4079-B2E0-44F3BED49E9C}</author>
  </authors>
  <commentList>
    <comment ref="AA4" authorId="0" shapeId="0" xr:uid="{67F99672-0C10-4351-8CEF-EBF019EAE6F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41" authorId="1" shapeId="0" xr:uid="{DFFE8EA3-22CC-49D0-A5F8-4C20C279E322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42" authorId="2" shapeId="0" xr:uid="{4BF9ABD0-8EF1-438D-9CA0-B2796EDFCBA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44" authorId="3" shapeId="0" xr:uid="{840FB0C4-B684-4E9E-BAF5-C158FC48809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J44" authorId="4" shapeId="0" xr:uid="{A742D10E-4C61-4165-8CEC-71C592E8883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Y53" authorId="5" shapeId="0" xr:uid="{40D03A9D-9968-466A-817B-A9F996525956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4" authorId="6" shapeId="0" xr:uid="{E3F16657-65E8-43B8-8DA4-690B5FE6B1A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54" authorId="7" shapeId="0" xr:uid="{AAEF110F-90D7-4482-BC4F-EA09B651EAC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5" authorId="8" shapeId="0" xr:uid="{65F7B293-27B5-4F0A-8C2A-EE3D5D73F74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56" authorId="9" shapeId="0" xr:uid="{1797DE77-13D5-4A3D-9156-38CB780520D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2" authorId="10" shapeId="0" xr:uid="{89603DE5-C6F1-4994-8189-9D0D946B259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63" authorId="11" shapeId="0" xr:uid="{7589CCB3-C241-4346-B89B-E1ACCCE030C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3" authorId="12" shapeId="0" xr:uid="{2F09D8DE-DBE3-4ADC-9E74-8EF19D4E9CD5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4" authorId="13" shapeId="0" xr:uid="{1EEADB51-6387-4B07-BD67-12DAE91F458F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65" authorId="14" shapeId="0" xr:uid="{3B2F784C-3FE6-496B-A2CB-1A813B08C01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71" authorId="15" shapeId="0" xr:uid="{EFBCAE03-8C37-49C7-B827-7FAFEE36105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B88" authorId="16" shapeId="0" xr:uid="{DCFD80C1-1C81-4B80-BBB1-888B5DD3FAA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J88" authorId="17" shapeId="0" xr:uid="{EBB6D9E1-85DF-4EE6-A8EF-EAAF28225B3E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Identieke regel verwijderd</t>
      </text>
    </comment>
    <comment ref="Y232" authorId="18" shapeId="0" xr:uid="{116F2B05-9DB7-4F0B-9929-96064284B40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Y233" authorId="19" shapeId="0" xr:uid="{2ACCF556-A637-44B6-BE54-FB21B26ED9AB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234" authorId="20" shapeId="0" xr:uid="{B05CFB64-B9AC-416B-8AAF-3874EABD6E59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  <comment ref="AA235" authorId="21" shapeId="0" xr:uid="{036916A9-AA59-4079-B2E0-44F3BED49E9C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Prolonged-release film-coated tablet is a rejected term. The important characteristic is that it is prolonged.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tc={03CDE186-ED96-439F-9A4A-7CCBFF138A7D}</author>
    <author>tc={327FF14F-96BC-44F4-8E1F-A08D82F2DFD8}</author>
    <author>tc={9E862F32-746A-45C7-919E-7D8BBCEF1F07}</author>
  </authors>
  <commentList>
    <comment ref="BZ1" authorId="0" shapeId="0" xr:uid="{03CDE186-ED96-439F-9A4A-7CCBFF138A7D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related to manufacturedItem and to substance !!! In case of complex products or combination products</t>
      </text>
    </comment>
    <comment ref="BJ2" authorId="1" shapeId="0" xr:uid="{327FF14F-96BC-44F4-8E1F-A08D82F2DFD8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Can be a semicolon separated list</t>
      </text>
    </comment>
    <comment ref="DQ2" authorId="2" shapeId="0" xr:uid="{9E862F32-746A-45C7-919E-7D8BBCEF1F07}">
      <text>
        <t>[Opmerkingenthread]
U kunt deze opmerkingenthread lezen in uw versie van Excel. Eventuele wijzigingen aan de thread gaan echter verloren als het bestand wordt geopend in een nieuwere versie van Excel. Meer informatie: https://go.microsoft.com/fwlink/?linkid=870924
Opmerking:
    Check whether the use of global substance identifier for this purpose is justified</t>
      </text>
    </comment>
  </commentList>
</comments>
</file>

<file path=xl/sharedStrings.xml><?xml version="1.0" encoding="utf-8"?>
<sst xmlns="http://schemas.openxmlformats.org/spreadsheetml/2006/main" count="84061" uniqueCount="5176">
  <si>
    <t>packagedMedicinalProductPrimaryKey</t>
  </si>
  <si>
    <t>pcId</t>
  </si>
  <si>
    <t>packageItemType</t>
  </si>
  <si>
    <t>manufacturedItemQuantity</t>
  </si>
  <si>
    <t>manufacturedItemQuantityVolumeUnit</t>
  </si>
  <si>
    <t>medicinalProductPrimaryKey</t>
  </si>
  <si>
    <t>mpId</t>
  </si>
  <si>
    <t>country</t>
  </si>
  <si>
    <t>pharmaceuticalProductPrimaryKey</t>
  </si>
  <si>
    <t>ingredientRole</t>
  </si>
  <si>
    <t>substancePrimaryKey</t>
  </si>
  <si>
    <t>substanceCode</t>
  </si>
  <si>
    <t>substanceName</t>
  </si>
  <si>
    <t>referenceStrengthConcentrationNumeratorValue</t>
  </si>
  <si>
    <t>strengthConcentrationNumeratorValue</t>
  </si>
  <si>
    <t>strengthConcentrationDenominatorValue</t>
  </si>
  <si>
    <t>strengthPresentationNumeratorValue</t>
  </si>
  <si>
    <t xml:space="preserve">Pharmaceutical product level </t>
  </si>
  <si>
    <t xml:space="preserve">Substance Level </t>
  </si>
  <si>
    <t xml:space="preserve">Strength  level </t>
  </si>
  <si>
    <t xml:space="preserve">Medicinal Product Level </t>
  </si>
  <si>
    <t xml:space="preserve">Selected package ID </t>
  </si>
  <si>
    <t>manufacturedDoseFormLabel</t>
  </si>
  <si>
    <t>ManufacturedDoseFormLocalLabel</t>
  </si>
  <si>
    <t>manufacturedDoseFormLocalCode</t>
  </si>
  <si>
    <t>manufacturedItemUnitOfPresentationLabel</t>
  </si>
  <si>
    <t>manufacturedItemUnitOfPresentationProposedLabel</t>
  </si>
  <si>
    <t>manufacturedItemUnitOfPresentationProposedCode</t>
  </si>
  <si>
    <t>manufacturedItemUnitOfPresentationLocalLabel</t>
  </si>
  <si>
    <t>manufacturedItemUnitOfPresentationLocalCode</t>
  </si>
  <si>
    <t>manufacturedItemQuantityLocalVolumeUnit</t>
  </si>
  <si>
    <t>administrableDoseFormLabel</t>
  </si>
  <si>
    <t>pharmaceuticalProductUnitOfPresentationlabel</t>
  </si>
  <si>
    <t>pharmaceuticalProductUnitOfPresentationProposedLabel</t>
  </si>
  <si>
    <t>pharmaceuticalProductUnitOfPresentationProposedCode</t>
  </si>
  <si>
    <t>routesOfAdministrationLocalCode</t>
  </si>
  <si>
    <t>routesOfAdministrationLabel</t>
  </si>
  <si>
    <t>marketingAuthorizationHolderLabel</t>
  </si>
  <si>
    <t>marketingAuthorizationHolderLocalLabel</t>
  </si>
  <si>
    <t>marketingAuthorizationHolderLocalCode</t>
  </si>
  <si>
    <t>routesOfAdministrationLocalLabel</t>
  </si>
  <si>
    <t>PAI</t>
  </si>
  <si>
    <t>moietyCode</t>
  </si>
  <si>
    <t>moietyLocal</t>
  </si>
  <si>
    <t>StrengthLocalString</t>
  </si>
  <si>
    <t>strengthNumeratorValue</t>
  </si>
  <si>
    <t>strengthDenominatorValue</t>
  </si>
  <si>
    <t>strengthNumeratorUnit</t>
  </si>
  <si>
    <t>strengthDenominatorUnit</t>
  </si>
  <si>
    <t>strengthConcentrationDenominatorUnitLabel</t>
  </si>
  <si>
    <t>strengthPresentationDenominatorUnitLabel</t>
  </si>
  <si>
    <t>dddValue</t>
  </si>
  <si>
    <t>dddUnit</t>
  </si>
  <si>
    <t>atcRoa</t>
  </si>
  <si>
    <t>dddPerPack</t>
  </si>
  <si>
    <t>VmpGroupLabel</t>
  </si>
  <si>
    <t>VmpGroupID</t>
  </si>
  <si>
    <t>grouperOfSubstanceID</t>
  </si>
  <si>
    <t>grouperOfSubstanceLabel</t>
  </si>
  <si>
    <t>intermediateDoseFormCode</t>
  </si>
  <si>
    <t>intermediateDoseFormLabel</t>
  </si>
  <si>
    <t>IsiDoseLabel</t>
  </si>
  <si>
    <t>Optional data ATC</t>
  </si>
  <si>
    <t>Optional data INN prescribing /smart substitution</t>
  </si>
  <si>
    <t xml:space="preserve">Coding systems to provide </t>
  </si>
  <si>
    <t>C08CA01</t>
  </si>
  <si>
    <t>Amlodipin AB tabl. 10 mg</t>
  </si>
  <si>
    <t>Amlodipin Sandoz (Impexeco) tabl. (deelb.) Besilaat 10 mg</t>
  </si>
  <si>
    <t>Amlodipin Sandoz tabl. (deelb.) Besilaat 10 mg</t>
  </si>
  <si>
    <t>Amlodipine EG (PIP) tabl. (deelb.) Besilate 10 mg</t>
  </si>
  <si>
    <t>Amlodipine EG tabl. (deelb.) Besilate 10 mg</t>
  </si>
  <si>
    <t>Amlodipine Mylan tabl. (deelb.) Besilate 10 mg</t>
  </si>
  <si>
    <t>Amlodipine Teva tabl. (deelb.) 10 mg</t>
  </si>
  <si>
    <t>Amlor harde caps. 10 mg</t>
  </si>
  <si>
    <t>Amlodipin AB tabl. 5 mg</t>
  </si>
  <si>
    <t>Amlodipin Sandoz tabl. (deelb.) Besilaat 5 mg</t>
  </si>
  <si>
    <t>Amlodipine EG tabl. Besilate 5 mg</t>
  </si>
  <si>
    <t>Amlodipine Mylan tabl. (deelb.) Besilate 5 mg</t>
  </si>
  <si>
    <t>Amlodipine Teva tabl. (deelb.) 5 mg</t>
  </si>
  <si>
    <t>Amlor harde caps. 5 mg</t>
  </si>
  <si>
    <t>amlodipine oraal 10 mg</t>
  </si>
  <si>
    <t>amlodipine oraal 5 mg</t>
  </si>
  <si>
    <t>Amlodipine Teva tabl. (deelb.) 100 x 10 mg</t>
  </si>
  <si>
    <t>Amlodipine Teva tabl. (deelb.) 30 x 10 mg</t>
  </si>
  <si>
    <t>Amlor harde caps. 100 x 10 mg</t>
  </si>
  <si>
    <t>Amlor harde caps. 30 x 10 mg</t>
  </si>
  <si>
    <t>Amlor harde caps. 30 x 10 mg (UD)</t>
  </si>
  <si>
    <t>Amlodipin AB tabl. 28 x 5 mg</t>
  </si>
  <si>
    <t>Amlodipin AB tabl. 98 x 5 mg</t>
  </si>
  <si>
    <t>Amlodipin Sandoz tabl. (deelb.) Besilaat 100 x 5 mg</t>
  </si>
  <si>
    <t>Amlodipin Sandoz tabl. (deelb.) Besilaat 100 x 5 mg (UD)</t>
  </si>
  <si>
    <t>Amlodipin Sandoz tabl. (deelb.) Besilaat 30 x 5 mg</t>
  </si>
  <si>
    <t>Amlodipin Sandoz tabl. (deelb.) Besilaat 60 x 5 mg</t>
  </si>
  <si>
    <t>Amlodipine EG tabl. Besilate 28 x 5 mg</t>
  </si>
  <si>
    <t>Amlodipine EG tabl. Besilate 98 x 5 mg</t>
  </si>
  <si>
    <t>Amlodipine Mylan tabl. (deelb.) Besilate 100 x 5 mg</t>
  </si>
  <si>
    <t>Amlodipine Mylan tabl. (deelb.) Besilate 30 x 5 mg</t>
  </si>
  <si>
    <t>Amlodipine Teva tabl. (deelb.) 28 x 5 mg</t>
  </si>
  <si>
    <t>Amlodipine Teva tabl. (deelb.) 56 x 5 mg</t>
  </si>
  <si>
    <t>Amlodipine Teva tabl. (deelb.) 98 x 5 mg</t>
  </si>
  <si>
    <t>Amlor harde caps. 28 x 5 mg</t>
  </si>
  <si>
    <t>Amlor harde caps. 30 x 5 mg</t>
  </si>
  <si>
    <t>Amlor harde caps. 56 x 5 mg</t>
  </si>
  <si>
    <t>Amlor harde caps. 98 x 5 mg</t>
  </si>
  <si>
    <t>packagedMedicinalProductFullName</t>
  </si>
  <si>
    <t>534942-07</t>
  </si>
  <si>
    <t>534942-03</t>
  </si>
  <si>
    <t>404415-01</t>
  </si>
  <si>
    <t>292257-09</t>
  </si>
  <si>
    <t>292266-05</t>
  </si>
  <si>
    <t>292257-05</t>
  </si>
  <si>
    <t>530986-12</t>
  </si>
  <si>
    <t>291557-12</t>
  </si>
  <si>
    <t>291557-07</t>
  </si>
  <si>
    <t>369117-04</t>
  </si>
  <si>
    <t>320871-11</t>
  </si>
  <si>
    <t>320871-05</t>
  </si>
  <si>
    <t>148303-02</t>
  </si>
  <si>
    <t>148303-01</t>
  </si>
  <si>
    <t>148303-08</t>
  </si>
  <si>
    <t>534933-02</t>
  </si>
  <si>
    <t>534933-06</t>
  </si>
  <si>
    <t>292205-09</t>
  </si>
  <si>
    <t>292223-05</t>
  </si>
  <si>
    <t>292205-05</t>
  </si>
  <si>
    <t>292205-08</t>
  </si>
  <si>
    <t>291541-06</t>
  </si>
  <si>
    <t>291541-11</t>
  </si>
  <si>
    <t>369083-08</t>
  </si>
  <si>
    <t>369083-04</t>
  </si>
  <si>
    <t>320862-03</t>
  </si>
  <si>
    <t>320862-06</t>
  </si>
  <si>
    <t>320862-09</t>
  </si>
  <si>
    <t>148041-01</t>
  </si>
  <si>
    <t>148041-04</t>
  </si>
  <si>
    <t>148041-02</t>
  </si>
  <si>
    <t>148041-03</t>
  </si>
  <si>
    <t>https://app.fagg-afmps.be/pharma-status/api/files/62bc52481e5c015ab3b0d52e?version=3</t>
  </si>
  <si>
    <t>https://app.fagg-afmps.be/pharma-status/api/files/62bc6db01e5c015ab3eba215?version=7</t>
  </si>
  <si>
    <t>https://app.fagg-afmps.be/pharma-status/api/files/62bc6dc11e5c015ab3ebce55?version=7</t>
  </si>
  <si>
    <t>https://app.fagg-afmps.be/pharma-status/api/files/62bc67a91e5c015ab3df2091?version=8</t>
  </si>
  <si>
    <t>https://app.fagg-afmps.be/pharma-status/api/files/62bc58a61e5c015ab3bee6ac?version=10</t>
  </si>
  <si>
    <t>https://app.fagg-afmps.be/pharma-status/api/files/62bc71921e5c015ab3f27986?version=10</t>
  </si>
  <si>
    <t>https://app.fagg-afmps.be/pharma-status/api/files/62bc52491e5c015ab3b0d812?version=3</t>
  </si>
  <si>
    <t>https://app.fagg-afmps.be/pharma-status/api/files/62bc6db01e5c015ab3eba21d?version=7</t>
  </si>
  <si>
    <t>https://app.fagg-afmps.be/pharma-status/api/files/62bc6dc41e5c015ab3ebd468?version=7</t>
  </si>
  <si>
    <t>https://app.fagg-afmps.be/pharma-status/api/files/62bc67ac1e5c015ab3df26e4?version=8</t>
  </si>
  <si>
    <t>https://app.fagg-afmps.be/pharma-status/api/files/62bc58ab1e5c015ab3bef356?version=10</t>
  </si>
  <si>
    <t>https://app.fagg-afmps.be/pharma-status/api/files/62bc719a1e5c015ab3f286ff?version=10</t>
  </si>
  <si>
    <t>amlodipine</t>
  </si>
  <si>
    <t>besilaat</t>
  </si>
  <si>
    <t>ModifierLocal</t>
  </si>
  <si>
    <t>moietyModifierLocal</t>
  </si>
  <si>
    <t>amlodipine besilaat</t>
  </si>
  <si>
    <t>moietyLabel</t>
  </si>
  <si>
    <t>Aurobindo</t>
  </si>
  <si>
    <t>Impexeco</t>
  </si>
  <si>
    <t>Sandoz</t>
  </si>
  <si>
    <t>PI-Pharma</t>
  </si>
  <si>
    <t>EG</t>
  </si>
  <si>
    <t>Mylan</t>
  </si>
  <si>
    <t>Teva</t>
  </si>
  <si>
    <t>Upjohn</t>
  </si>
  <si>
    <t>oral</t>
  </si>
  <si>
    <t>mg</t>
  </si>
  <si>
    <t>strengthPresentationNumeratorLabel</t>
  </si>
  <si>
    <t xml:space="preserve">strengthPresentationDenominatorValue </t>
  </si>
  <si>
    <t>strengthConcentrationNumeratorUnitLabel</t>
  </si>
  <si>
    <t>referenceStrengthConcentrationNumeratorUnitLabel</t>
  </si>
  <si>
    <t>referenceStrengthPresentationDenominatorUnitLabel</t>
  </si>
  <si>
    <t>referenceSubstance</t>
  </si>
  <si>
    <t>moiety</t>
  </si>
  <si>
    <t xml:space="preserve">4 dose form characteristics </t>
  </si>
  <si>
    <t>tablet</t>
  </si>
  <si>
    <t>capsule, hard</t>
  </si>
  <si>
    <t>oral use</t>
  </si>
  <si>
    <t>O</t>
  </si>
  <si>
    <t>TBD</t>
  </si>
  <si>
    <t>0x166dc3231bc949437b7638d18d00ba60</t>
  </si>
  <si>
    <t>0xa494c2c414986778a18ea1cb7277fdf4</t>
  </si>
  <si>
    <t>0x741de47f3a249111fe571cbb5844d6c1</t>
  </si>
  <si>
    <t>0xd2593fab9e4cf8f40c0c248fa5f893fe</t>
  </si>
  <si>
    <t>Amlodipin AB tabl. 100 x 10 mg</t>
  </si>
  <si>
    <t>Amlodipin AB tabl. 30 x 10 mg</t>
  </si>
  <si>
    <t>Amlodipin Sandoz (Impexeco) tabl. (deelb.) Besilaat 100 x 10 mg</t>
  </si>
  <si>
    <t>Amlodipin Sandoz tabl. (deelb.) Besilaat 100 x 10 mg</t>
  </si>
  <si>
    <t>Amlodipin Sandoz tabl. (deelb.) Besilaat 100 x 10 mg (UD)</t>
  </si>
  <si>
    <t>Amlodipin Sandoz tabl. (deelb.) Besilaat 30 x 10 mg</t>
  </si>
  <si>
    <t>Amlodipine EG (PIP) tabl. (deelb.) Besilate 100 x 10 mg</t>
  </si>
  <si>
    <t>Amlodipine EG tabl. (deelb.) Besilate 100 x 10 mg</t>
  </si>
  <si>
    <t>Amlodipine EG tabl. (deelb.) Besilate 30 x 10 mg</t>
  </si>
  <si>
    <t>Amlodipine Mylan tabl. (deelb.) Besilate 100 x 10 mg</t>
  </si>
  <si>
    <t>capsule</t>
  </si>
  <si>
    <t>BdfAdfLabel</t>
  </si>
  <si>
    <t>BdfAdfEdqm</t>
  </si>
  <si>
    <t>AmeEdqm</t>
  </si>
  <si>
    <t>AmeLabel</t>
  </si>
  <si>
    <t>IsiEdqm</t>
  </si>
  <si>
    <t>IsiLabel</t>
  </si>
  <si>
    <t>RcEdqm</t>
  </si>
  <si>
    <t>RcLabel</t>
  </si>
  <si>
    <t>conventional</t>
  </si>
  <si>
    <t>swallowing</t>
  </si>
  <si>
    <t>3YJL6M9Z0H</t>
  </si>
  <si>
    <t>LocalPackageID1</t>
  </si>
  <si>
    <t>LocalPackageID2</t>
  </si>
  <si>
    <t>packSize</t>
  </si>
  <si>
    <t>numberOfContainers</t>
  </si>
  <si>
    <t>itemsPerContainer</t>
  </si>
  <si>
    <t>MedicinalProductLocalID</t>
  </si>
  <si>
    <t>NULL</t>
  </si>
  <si>
    <t>manufacturedDoseForm</t>
  </si>
  <si>
    <t>authorizedPharmaceuticalDoseFormLabel</t>
  </si>
  <si>
    <t>authorisedPharrmaceuticalDoseForm</t>
  </si>
  <si>
    <t>administrableDoseForm</t>
  </si>
  <si>
    <t>pharmaceuticalProductUnitOfPresentation</t>
  </si>
  <si>
    <t>routesOfAdministration</t>
  </si>
  <si>
    <t>referenceStrengthPresentationDenominatorValue</t>
  </si>
  <si>
    <t>referenceStrengthPresentationDenominatorUnit</t>
  </si>
  <si>
    <t>strengthConcentrationNumeratorUnit</t>
  </si>
  <si>
    <t>strengthConcentrationDenominatorUnit</t>
  </si>
  <si>
    <t>strengthPresentationNumeratorUnit</t>
  </si>
  <si>
    <t>strengthPresentationDenominatorUnit</t>
  </si>
  <si>
    <t>medicinalProductFullName</t>
  </si>
  <si>
    <t>packageItemQuantity</t>
  </si>
  <si>
    <t>manufacturedItemQuanty</t>
  </si>
  <si>
    <t>manufacturedItemVolumeUnit</t>
  </si>
  <si>
    <t>packSizeUnit</t>
  </si>
  <si>
    <t>BEL</t>
  </si>
  <si>
    <t>grouperOfProductsWithTheSameMoietyVtm</t>
  </si>
  <si>
    <t>GrouperOfProductsWithTheS sameSubstancesWithTheRoleOfPaiL1Phpid</t>
  </si>
  <si>
    <t>GrouperOfProductsWithTheS sameSubstancesWithTheRoleOfPaiL1PhpidLabel</t>
  </si>
  <si>
    <t>grouperOfProductsWithTheSameMoietyVtmlabel</t>
  </si>
  <si>
    <t>vtmID</t>
  </si>
  <si>
    <t>vtmLabel</t>
  </si>
  <si>
    <t>PhpidL1ID</t>
  </si>
  <si>
    <t>PhpidL1Label</t>
  </si>
  <si>
    <t>amlodipine[VTM]</t>
  </si>
  <si>
    <t>amlodipine[GS]</t>
  </si>
  <si>
    <t>IsiDoseFormCode</t>
  </si>
  <si>
    <t>marketingAuthorizationHolder</t>
  </si>
  <si>
    <t>atcCode</t>
  </si>
  <si>
    <t>atcCodeLabel</t>
  </si>
  <si>
    <t>manufacturedItemUnitOfPresentation</t>
  </si>
  <si>
    <t>belgium</t>
  </si>
  <si>
    <t>amppname</t>
  </si>
  <si>
    <t>Tegretol tabl. geregul. afgifte (deelb.) CR 50 x 200 mg</t>
  </si>
  <si>
    <t>Tegretol tabl. geregul. afgifte (deelb.) CR 50 x 400 mg</t>
  </si>
  <si>
    <t>Tegretol siroop susp. 250 ml 100 mg / 5 ml</t>
  </si>
  <si>
    <t>Tegretol tabl. (deelb.) 50 x 200 mg</t>
  </si>
  <si>
    <t>147831-01</t>
  </si>
  <si>
    <t>147725-01</t>
  </si>
  <si>
    <t>130286-01</t>
  </si>
  <si>
    <t>085617-01</t>
  </si>
  <si>
    <t>CNK_pub</t>
  </si>
  <si>
    <t>CTI_ext</t>
  </si>
  <si>
    <t>empty</t>
  </si>
  <si>
    <t>not available</t>
  </si>
  <si>
    <t>packageItemTypeLabel</t>
  </si>
  <si>
    <t>PackageItemType</t>
  </si>
  <si>
    <t>PackageItemTypeLabel</t>
  </si>
  <si>
    <t>PackageItemTypeLocalCode</t>
  </si>
  <si>
    <t>PackageItemTypeLocalLabel</t>
  </si>
  <si>
    <t>ml</t>
  </si>
  <si>
    <t>espc_nl</t>
  </si>
  <si>
    <t>packdisplayvalue</t>
  </si>
  <si>
    <t>https://app.fagg-afmps.be/pharma-status/api/files/62bc7e7a1e5c015ab307c346?version=9</t>
  </si>
  <si>
    <t>https://app.fagg-afmps.be/pharma-status/api/files/62bc7e7a1e5c015ab307c3ab?version=9</t>
  </si>
  <si>
    <t>https://app.fagg-afmps.be/pharma-status/api/files/62bc7e841e5c015ab307d82d?version=9</t>
  </si>
  <si>
    <t>https://app.fagg-afmps.be/pharma-status/api/files/62bc7e7a1e5c015ab307c39c?version=9</t>
  </si>
  <si>
    <t>tablet met gereguleerde afgifte</t>
  </si>
  <si>
    <t>siroop, suspensie</t>
  </si>
  <si>
    <t>formname</t>
  </si>
  <si>
    <t>formid</t>
  </si>
  <si>
    <t>edqmformid</t>
  </si>
  <si>
    <t>edqmform</t>
  </si>
  <si>
    <t>carbamazepine</t>
  </si>
  <si>
    <t>Siroop</t>
  </si>
  <si>
    <t>5 ml ?</t>
  </si>
  <si>
    <t>50 x 5 ml</t>
  </si>
  <si>
    <t>Tegretol tabl. geregul. afgifte (deelb.) CR 200 mg</t>
  </si>
  <si>
    <t>Tegretol tabl. geregul. afgifte (deelb.) CR 400 mg</t>
  </si>
  <si>
    <t>Tegretol siroop susp. 100 mg / 5 ml</t>
  </si>
  <si>
    <t>Tegretol tabl. (deelb.) 200 mg</t>
  </si>
  <si>
    <t>Novartis Pharma</t>
  </si>
  <si>
    <t>iso alpha-3</t>
  </si>
  <si>
    <t>company</t>
  </si>
  <si>
    <t>N03AF01</t>
  </si>
  <si>
    <t>0xfa0fa2fcc1bb95c73fc614246bd4b72f</t>
  </si>
  <si>
    <t>0xcef571ab8adf7119184c20985100182e</t>
  </si>
  <si>
    <t>0xb1758752747e78bc9f041436e85d9a63</t>
  </si>
  <si>
    <t>phpid_MD5</t>
  </si>
  <si>
    <t xml:space="preserve"> </t>
  </si>
  <si>
    <t>carbamazepine[GS]</t>
  </si>
  <si>
    <t>carbamazepine[L1]</t>
  </si>
  <si>
    <t>carbamazepine[VTM]</t>
  </si>
  <si>
    <t>carbamazepine oraal (gereg. afgifte) 200 mg</t>
  </si>
  <si>
    <t>carbamazepine oraal (gereg. afgifte) 400 mg</t>
  </si>
  <si>
    <t>carbamazepine oraal 100 mg / 5 ml</t>
  </si>
  <si>
    <t>carbamazepine oraal 200 mg</t>
  </si>
  <si>
    <t>77CC76XH15</t>
  </si>
  <si>
    <t>modified</t>
  </si>
  <si>
    <t>syrup</t>
  </si>
  <si>
    <t>carbamezepine</t>
  </si>
  <si>
    <t>Extrapan 5 % transderm. lok. gel 50 g 50 mg / 1 g</t>
  </si>
  <si>
    <t>Ibuprofen Kela 5 % transderm. lok. gel 50 g 50 mg / 1 g</t>
  </si>
  <si>
    <t>Ibuprofen Teva 5 % transderm. lok. gel 120 g 50 mg / 1 g</t>
  </si>
  <si>
    <t>Ibuprofen Teva 5 % transderm. lok. gel 50 g 50 mg / 1 g</t>
  </si>
  <si>
    <t>Pedea inf. oploss. i.v. [amp.] 4 x 10 mg / 2 ml</t>
  </si>
  <si>
    <t>Ibuprofen B. Braun inf. oploss. i.v. [flac.] 10 x 200 mg / 50 ml</t>
  </si>
  <si>
    <t>Ibuprofen B. Braun inf. oploss. i.v. [flac.] 10 x 400 mg / 100 ml</t>
  </si>
  <si>
    <t>Ibuprofen B. Braun inf. oploss. i.v. [flac.] 10 x 600 mg / 100 ml</t>
  </si>
  <si>
    <t>Brufen tabl. verl. afgifte Retard 28 x 800 mg</t>
  </si>
  <si>
    <t>Brufen tabl. verl. afgifte Retard 60 x 800 mg</t>
  </si>
  <si>
    <t>Ibuprofen EG tabl. verl. afgifte 30 x 800 mg</t>
  </si>
  <si>
    <t>Ibuprofen EG tabl. verl. afgifte 60 x 800 mg</t>
  </si>
  <si>
    <t>Nurofen zachte kauwcaps. Kinderen 24 x 100 mg</t>
  </si>
  <si>
    <t>Algidrin siroop susp. 200 ml 100 mg / 5 ml</t>
  </si>
  <si>
    <t>Nurofen 2 % siroop susp. (zonder suiker) Kinderen 200 ml 100 mg / 5 ml</t>
  </si>
  <si>
    <t>Nurofen 2 % siroop susp. (zonder suiker) Rood Kinderen 200 ml 100 mg / 5 ml</t>
  </si>
  <si>
    <t>Perdophen 2 % siroop susp. 100 ml 100 mg / 5 ml</t>
  </si>
  <si>
    <t>Ibuprofen EG omh. tabl. 30 x 200 mg</t>
  </si>
  <si>
    <t>Ibuprofen Sandoz filmomh. tabl. 30 x 200 mg</t>
  </si>
  <si>
    <t>Nurofen omh. tabl. 30 x 200 mg</t>
  </si>
  <si>
    <t>Nurofen omh. tabl. 48 x 200 mg</t>
  </si>
  <si>
    <t>Nurofen omh. tabl. Kinderen 24 x 200 mg</t>
  </si>
  <si>
    <t>Spidifen oploss. (gran., zakjes) 24 x 200 mg</t>
  </si>
  <si>
    <t>Brufen siroop susp. 200 ml 200 mg / 5 ml</t>
  </si>
  <si>
    <t>Ibuprofen EG siroop susp. 100 ml 200 mg / 5 ml</t>
  </si>
  <si>
    <t>Nurofen 4 % siroop susp. (zonder suiker) Kinderen 150 ml 200 mg / 5 ml</t>
  </si>
  <si>
    <t>Nurofen 4 % siroop susp. (zonder suiker) Rood Kinderen 150 ml 200 mg / 5 ml</t>
  </si>
  <si>
    <t>Brufen filmomh. tabl. 100 x 400 mg</t>
  </si>
  <si>
    <t>Brufen filmomh. tabl. 20 x 400 mg</t>
  </si>
  <si>
    <t>Brufen filmomh. tabl. 30 x 400 mg</t>
  </si>
  <si>
    <t>Ibuprofen EG omh. tabl. (deelb.) 100 x 400 mg</t>
  </si>
  <si>
    <t>Ibuprofen EG omh. tabl. (deelb.) 30 x 400 mg</t>
  </si>
  <si>
    <t>Ibuprofen Sandoz filmomh. tabl. (deelb.) 100 x 400 mg</t>
  </si>
  <si>
    <t>Ibuprofen Sandoz filmomh. tabl. (deelb.) 30 x 400 mg</t>
  </si>
  <si>
    <t>Nurofen (PIP) zachte caps. Fastcaps 20 x 400 mg</t>
  </si>
  <si>
    <t>Nurofen (PIP) zachte caps. Fastcaps 30 x 400 mg</t>
  </si>
  <si>
    <t>Nurofen filmomh. tabl. Fasttabs 24 x 400 mg</t>
  </si>
  <si>
    <t>Nurofen omh. tabl. 30 x 400 mg</t>
  </si>
  <si>
    <t>Nurofen zachte caps. Fastcaps 20 x 400 mg</t>
  </si>
  <si>
    <t>Nurofen zachte caps. Fastcaps 30 x 400 mg</t>
  </si>
  <si>
    <t>Perdofemina filmomh. tabl. 30 x 400 mg</t>
  </si>
  <si>
    <t>Spidifen filmomh. tabl. (deelb.) 30 x 400 mg</t>
  </si>
  <si>
    <t>Brufen bruisgran. (zakjes) 20 x 600 mg</t>
  </si>
  <si>
    <t>Brufen filmomh. tabl. Forte 30 x 600 mg</t>
  </si>
  <si>
    <t>Brufen filmomh. tabl. Forte 60 x 600 mg</t>
  </si>
  <si>
    <t>Ibuprofen AB filmomh. tabl. (deelb.) 30 x 600 mg</t>
  </si>
  <si>
    <t>Ibuprofen AB filmomh. tabl. (deelb.) 60 x 600 mg</t>
  </si>
  <si>
    <t>Ibuprofen EG omh. tabl. (deelb.) 30 x 600 mg</t>
  </si>
  <si>
    <t>Ibuprofen EG omh. tabl. (deelb.) 50 x 600 mg</t>
  </si>
  <si>
    <t>Ibuprofen Sandoz filmomh. tabl. (deelb.) 30 x 600 mg</t>
  </si>
  <si>
    <t>Ibuprofen Sandoz filmomh. tabl. (deelb.) 50 x 600 mg</t>
  </si>
  <si>
    <t>Ibuprofen AB filmomh. tabl. (deelb.) 100 x 800 mg</t>
  </si>
  <si>
    <t>Ibuprofen AB filmomh. tabl. (deelb.) 30 x 800 mg</t>
  </si>
  <si>
    <t>Ibuprofen AB filmomh. tabl. (deelb.) 60 x 800 mg</t>
  </si>
  <si>
    <t>Nurofen Patch transderm. lok. medic. pleister 4 x 200 mg (14 x 10 cm)</t>
  </si>
  <si>
    <t>Nurofen zetpil Kinderen 10 x 125 mg</t>
  </si>
  <si>
    <t>Nurofen zetpil Kinderen 10 x 60 mg</t>
  </si>
  <si>
    <t>Cholemed filmomh. tabl. (deelb.) 84 x 20 mg</t>
  </si>
  <si>
    <t>Zocor filmomh. tabl. 84 x 20 mg</t>
  </si>
  <si>
    <t>Cholemed filmomh. tabl. (deelb.) 98 x 40 mg</t>
  </si>
  <si>
    <t>Zocor filmomh. tabl. 98 x 40 mg</t>
  </si>
  <si>
    <t>221471-01</t>
  </si>
  <si>
    <t>205712-01</t>
  </si>
  <si>
    <t>179715-02</t>
  </si>
  <si>
    <t>179715-01</t>
  </si>
  <si>
    <t>267495-01</t>
  </si>
  <si>
    <t>557600-01</t>
  </si>
  <si>
    <t>512240-01</t>
  </si>
  <si>
    <t>516240-01</t>
  </si>
  <si>
    <t>150376-02</t>
  </si>
  <si>
    <t>147436-02</t>
  </si>
  <si>
    <t>140515-01</t>
  </si>
  <si>
    <t>140515-02</t>
  </si>
  <si>
    <t>503022-12</t>
  </si>
  <si>
    <t>576026-03</t>
  </si>
  <si>
    <t>281644-02</t>
  </si>
  <si>
    <t>191021-02</t>
  </si>
  <si>
    <t>257241-01</t>
  </si>
  <si>
    <t>191046-03</t>
  </si>
  <si>
    <t>428355-02</t>
  </si>
  <si>
    <t>132011-03</t>
  </si>
  <si>
    <t>132011-04</t>
  </si>
  <si>
    <t>189935-02</t>
  </si>
  <si>
    <t>157735-02</t>
  </si>
  <si>
    <t>441847-04</t>
  </si>
  <si>
    <t>409726-01</t>
  </si>
  <si>
    <t>378822-04</t>
  </si>
  <si>
    <t>378831-04</t>
  </si>
  <si>
    <t>104876-01</t>
  </si>
  <si>
    <t>467093-03</t>
  </si>
  <si>
    <t>467093-01</t>
  </si>
  <si>
    <t>135581-02</t>
  </si>
  <si>
    <t>135581-01</t>
  </si>
  <si>
    <t>428364-04</t>
  </si>
  <si>
    <t>428364-02</t>
  </si>
  <si>
    <t>564942-03</t>
  </si>
  <si>
    <t>564942-05</t>
  </si>
  <si>
    <t>238551-01</t>
  </si>
  <si>
    <t>189926-03</t>
  </si>
  <si>
    <t>305724-03</t>
  </si>
  <si>
    <t>305724-05</t>
  </si>
  <si>
    <t>228453-02</t>
  </si>
  <si>
    <t>244456-04</t>
  </si>
  <si>
    <t>158067-01</t>
  </si>
  <si>
    <t>128064-01</t>
  </si>
  <si>
    <t>128064-02</t>
  </si>
  <si>
    <t>584551-04</t>
  </si>
  <si>
    <t>584551-08</t>
  </si>
  <si>
    <t>186864-01</t>
  </si>
  <si>
    <t>186864-02</t>
  </si>
  <si>
    <t>428373-02</t>
  </si>
  <si>
    <t>428373-03</t>
  </si>
  <si>
    <t>584560-10</t>
  </si>
  <si>
    <t>584560-04</t>
  </si>
  <si>
    <t>584560-08</t>
  </si>
  <si>
    <t>500080-02</t>
  </si>
  <si>
    <t>283053-10</t>
  </si>
  <si>
    <t>283062-10</t>
  </si>
  <si>
    <t>258237-02</t>
  </si>
  <si>
    <t>577173-05</t>
  </si>
  <si>
    <t>577173-02</t>
  </si>
  <si>
    <t>472924-21</t>
  </si>
  <si>
    <t>237246-21</t>
  </si>
  <si>
    <t>237237-07</t>
  </si>
  <si>
    <t>237246-07</t>
  </si>
  <si>
    <t>254012-15</t>
  </si>
  <si>
    <t>254021-01</t>
  </si>
  <si>
    <t>254012-05</t>
  </si>
  <si>
    <t>548026-13</t>
  </si>
  <si>
    <t>262552-03</t>
  </si>
  <si>
    <t>262552-09</t>
  </si>
  <si>
    <t>310861-10</t>
  </si>
  <si>
    <t>310861-04</t>
  </si>
  <si>
    <t>147235-14</t>
  </si>
  <si>
    <t>258246-03</t>
  </si>
  <si>
    <t>577191-05</t>
  </si>
  <si>
    <t>577191-02</t>
  </si>
  <si>
    <t>472933-21</t>
  </si>
  <si>
    <t>237282-21</t>
  </si>
  <si>
    <t>237273-07</t>
  </si>
  <si>
    <t>237282-07</t>
  </si>
  <si>
    <t>499146-14</t>
  </si>
  <si>
    <t>254046-15</t>
  </si>
  <si>
    <t>254055-01</t>
  </si>
  <si>
    <t>254046-05</t>
  </si>
  <si>
    <t>548035-13</t>
  </si>
  <si>
    <t>262525-07</t>
  </si>
  <si>
    <t>262525-11</t>
  </si>
  <si>
    <t>310877-10</t>
  </si>
  <si>
    <t>310877-04</t>
  </si>
  <si>
    <t>190206-18</t>
  </si>
  <si>
    <t>270995-22</t>
  </si>
  <si>
    <t>310886-07</t>
  </si>
  <si>
    <t>https://bijsluiters.fagg-afmps.be/registrationSearchServlet?key=BE221471&amp;leafletType=skp</t>
  </si>
  <si>
    <t>https://bijsluiters.fagg-afmps.be/registrationSearchServlet?key=BE205712&amp;leafletType=skp</t>
  </si>
  <si>
    <t>https://bijsluiters.fagg-afmps.be/registrationSearchServlet?key=BE179715&amp;leafletType=skp</t>
  </si>
  <si>
    <t>https://bijsluiters.fagg-afmps.be/registrationSearchServlet?key=EU/1/04/284/001&amp;leafletType=skp</t>
  </si>
  <si>
    <t>https://bijsluiters.fagg-afmps.be/registrationSearchServlet?key=BE557600&amp;leafletType=skp</t>
  </si>
  <si>
    <t>https://bijsluiters.fagg-afmps.be/registrationSearchServlet?key=BE512240&amp;leafletType=skp</t>
  </si>
  <si>
    <t>https://bijsluiters.fagg-afmps.be/registrationSearchServlet?key=BE516240&amp;leafletType=skp</t>
  </si>
  <si>
    <t>https://bijsluiters.fagg-afmps.be/registrationSearchServlet?key=BE150376&amp;leafletType=skp</t>
  </si>
  <si>
    <t>https://bijsluiters.fagg-afmps.be/registrationSearchServlet?key=BE147436&amp;leafletType=skp</t>
  </si>
  <si>
    <t>https://bijsluiters.fagg-afmps.be/registrationSearchServlet?key=BE140515&amp;leafletType=skp</t>
  </si>
  <si>
    <t>https://bijsluiters.fagg-afmps.be/registrationSearchServlet?key=BE503022&amp;leafletType=skp</t>
  </si>
  <si>
    <t>https://bijsluiters.fagg-afmps.be/registrationSearchServlet?key=BE576026&amp;leafletType=skp</t>
  </si>
  <si>
    <t>https://bijsluiters.fagg-afmps.be/registrationSearchServlet?key=BE281644&amp;leafletType=skp</t>
  </si>
  <si>
    <t>https://bijsluiters.fagg-afmps.be/registrationSearchServlet?key=BE191021&amp;leafletType=skp</t>
  </si>
  <si>
    <t>https://bijsluiters.fagg-afmps.be/registrationSearchServlet?key=BE257241&amp;leafletType=skp</t>
  </si>
  <si>
    <t>https://bijsluiters.fagg-afmps.be/registrationSearchServlet?key=BE191046&amp;leafletType=skp</t>
  </si>
  <si>
    <t>https://bijsluiters.fagg-afmps.be/registrationSearchServlet?key=BE428355&amp;leafletType=skp</t>
  </si>
  <si>
    <t>https://bijsluiters.fagg-afmps.be/registrationSearchServlet?key=BE132011&amp;leafletType=skp</t>
  </si>
  <si>
    <t>https://bijsluiters.fagg-afmps.be/registrationSearchServlet?key=BE189935&amp;leafletType=skp</t>
  </si>
  <si>
    <t>https://bijsluiters.fagg-afmps.be/registrationSearchServlet?key=BE157735&amp;leafletType=skp</t>
  </si>
  <si>
    <t>https://bijsluiters.fagg-afmps.be/registrationSearchServlet?key=BE441847&amp;leafletType=skp</t>
  </si>
  <si>
    <t>https://bijsluiters.fagg-afmps.be/registrationSearchServlet?key=BE409726&amp;leafletType=skp</t>
  </si>
  <si>
    <t>https://bijsluiters.fagg-afmps.be/registrationSearchServlet?key=BE378822&amp;leafletType=skp</t>
  </si>
  <si>
    <t>https://bijsluiters.fagg-afmps.be/registrationSearchServlet?key=BE378831&amp;leafletType=skp</t>
  </si>
  <si>
    <t>https://bijsluiters.fagg-afmps.be/registrationSearchServlet?key=BE104876&amp;leafletType=skp</t>
  </si>
  <si>
    <t>https://bijsluiters.fagg-afmps.be/registrationSearchServlet?key=BE467093&amp;leafletType=skp</t>
  </si>
  <si>
    <t>https://bijsluiters.fagg-afmps.be/registrationSearchServlet?key=BE135581&amp;leafletType=skp</t>
  </si>
  <si>
    <t>https://bijsluiters.fagg-afmps.be/registrationSearchServlet?key=BE428364&amp;leafletType=skp</t>
  </si>
  <si>
    <t>https://bijsluiters.fagg-afmps.be/registrationSearchServlet?key=BE238551&amp;leafletType=skp</t>
  </si>
  <si>
    <t>https://bijsluiters.fagg-afmps.be/registrationSearchServlet?key=BE189926&amp;leafletType=skp</t>
  </si>
  <si>
    <t>https://bijsluiters.fagg-afmps.be/registrationSearchServlet?key=BE305724&amp;leafletType=skp</t>
  </si>
  <si>
    <t>https://bijsluiters.fagg-afmps.be/registrationSearchServlet?key=BE228453&amp;leafletType=skp</t>
  </si>
  <si>
    <t>https://bijsluiters.fagg-afmps.be/registrationSearchServlet?key=BE244456&amp;leafletType=skp</t>
  </si>
  <si>
    <t>https://bijsluiters.fagg-afmps.be/registrationSearchServlet?key=BE158067&amp;leafletType=skp</t>
  </si>
  <si>
    <t>https://bijsluiters.fagg-afmps.be/registrationSearchServlet?key=BE128064&amp;leafletType=skp</t>
  </si>
  <si>
    <t>https://bijsluiters.fagg-afmps.be/registrationSearchServlet?key=BE584551&amp;leafletType=skp</t>
  </si>
  <si>
    <t>https://bijsluiters.fagg-afmps.be/registrationSearchServlet?key=BE186864&amp;leafletType=skp</t>
  </si>
  <si>
    <t>https://bijsluiters.fagg-afmps.be/registrationSearchServlet?key=BE428373&amp;leafletType=skp</t>
  </si>
  <si>
    <t>https://bijsluiters.fagg-afmps.be/registrationSearchServlet?key=BE584560&amp;leafletType=skp</t>
  </si>
  <si>
    <t>https://bijsluiters.fagg-afmps.be/registrationSearchServlet?key=BE500080&amp;leafletType=skp</t>
  </si>
  <si>
    <t>https://bijsluiters.fagg-afmps.be/registrationSearchServlet?key=BE283053&amp;leafletType=skp</t>
  </si>
  <si>
    <t>https://bijsluiters.fagg-afmps.be/registrationSearchServlet?key=BE283062&amp;leafletType=skp</t>
  </si>
  <si>
    <t>https://bijsluiters.fagg-afmps.be/registrationSearchServlet?key=BE258237&amp;leafletType=skp</t>
  </si>
  <si>
    <t>https://bijsluiters.fagg-afmps.be/registrationSearchServlet?key=BE577173&amp;leafletType=skp</t>
  </si>
  <si>
    <t>https://bijsluiters.fagg-afmps.be/registrationSearchServlet?key=BE237246&amp;leafletType=skp</t>
  </si>
  <si>
    <t>https://bijsluiters.fagg-afmps.be/registrationSearchServlet?key=BE237237&amp;leafletType=skp</t>
  </si>
  <si>
    <t>https://bijsluiters.fagg-afmps.be/registrationSearchServlet?key=BE254012&amp;leafletType=skp</t>
  </si>
  <si>
    <t>https://bijsluiters.fagg-afmps.be/registrationSearchServlet?key=BE254021&amp;leafletType=skp</t>
  </si>
  <si>
    <t>https://bijsluiters.fagg-afmps.be/registrationSearchServlet?key=BE548026&amp;leafletType=skp</t>
  </si>
  <si>
    <t>https://bijsluiters.fagg-afmps.be/registrationSearchServlet?key=BE262552&amp;leafletType=skp</t>
  </si>
  <si>
    <t>https://bijsluiters.fagg-afmps.be/registrationSearchServlet?key=BE310861&amp;leafletType=skp</t>
  </si>
  <si>
    <t>https://bijsluiters.fagg-afmps.be/registrationSearchServlet?key=BE147235&amp;leafletType=skp</t>
  </si>
  <si>
    <t>https://bijsluiters.fagg-afmps.be/registrationSearchServlet?key=BE258246&amp;leafletType=skp</t>
  </si>
  <si>
    <t>https://bijsluiters.fagg-afmps.be/registrationSearchServlet?key=BE577191&amp;leafletType=skp</t>
  </si>
  <si>
    <t>https://bijsluiters.fagg-afmps.be/registrationSearchServlet?key=BE237282&amp;leafletType=skp</t>
  </si>
  <si>
    <t>https://bijsluiters.fagg-afmps.be/registrationSearchServlet?key=BE237273&amp;leafletType=skp</t>
  </si>
  <si>
    <t>https://bijsluiters.fagg-afmps.be/registrationSearchServlet?key=BE254046&amp;leafletType=skp</t>
  </si>
  <si>
    <t>https://bijsluiters.fagg-afmps.be/registrationSearchServlet?key=BE254055&amp;leafletType=skp</t>
  </si>
  <si>
    <t>https://bijsluiters.fagg-afmps.be/registrationSearchServlet?key=BE262507&amp;leafletType=skp</t>
  </si>
  <si>
    <t>https://bijsluiters.fagg-afmps.be/registrationSearchServlet?key=BE262525&amp;leafletType=skp</t>
  </si>
  <si>
    <t>https://bijsluiters.fagg-afmps.be/registrationSearchServlet?key=BE310877&amp;leafletType=skp</t>
  </si>
  <si>
    <t>https://bijsluiters.fagg-afmps.be/registrationSearchServlet?key=BE190206&amp;leafletType=skp</t>
  </si>
  <si>
    <t>https://bijsluiters.fagg-afmps.be/registrationSearchServlet?key=BE270995&amp;leafletType=skp</t>
  </si>
  <si>
    <t>https://bijsluiters.fagg-afmps.be/registrationSearchServlet?key=BE310886&amp;leafletType=skp</t>
  </si>
  <si>
    <t>Gel voor transdermaal gebruik</t>
  </si>
  <si>
    <t>Oplossing voor infusie</t>
  </si>
  <si>
    <t>Kauwcapsule, zacht</t>
  </si>
  <si>
    <t>Siroop/Suspensie voor oraal gebruik</t>
  </si>
  <si>
    <t>Omhulde tablet</t>
  </si>
  <si>
    <t>Filmomhulde tablet</t>
  </si>
  <si>
    <t>Granulaat voor oplossing voor oraal gebruik in zakjes</t>
  </si>
  <si>
    <t>Bruisgranulaat</t>
  </si>
  <si>
    <t>Medicinale pleister</t>
  </si>
  <si>
    <t>Zetpil</t>
  </si>
  <si>
    <t>Extrapan 5 % transderm. lok. gel 50 mg / 1 g</t>
  </si>
  <si>
    <t>Ibuprofen Kela 5 % transderm. lok. gel 50 mg / 1 g</t>
  </si>
  <si>
    <t>Ibuprofen Teva 5 % transderm. lok. gel 50 mg / 1 g</t>
  </si>
  <si>
    <t>Pedea inf. oploss. i.v. [amp.] 10 mg / 2 ml</t>
  </si>
  <si>
    <t>Ibuprofen B. Braun inf. oploss. i.v. [flac.] 200 mg / 50 ml</t>
  </si>
  <si>
    <t>Ibuprofen B. Braun inf. oploss. i.v. [flac.] 400 mg / 100 ml</t>
  </si>
  <si>
    <t>Ibuprofen B. Braun inf. oploss. i.v. [flac.] 600 mg / 100 ml</t>
  </si>
  <si>
    <t>Brufen tabl. verl. afgifte Retard 800 mg</t>
  </si>
  <si>
    <t>Ibuprofen EG tabl. verl. afgifte 800 mg</t>
  </si>
  <si>
    <t>Nurofen zachte kauwcaps. Kinderen 100 mg</t>
  </si>
  <si>
    <t>Algidrin siroop susp. 100 mg / 5 ml</t>
  </si>
  <si>
    <t>Nurofen 2 % siroop susp. (zonder suiker) Kinderen 100 mg / 5 ml</t>
  </si>
  <si>
    <t>Nurofen 2 % siroop susp. (zonder suiker) Rood Kinderen 100 mg / 5 ml</t>
  </si>
  <si>
    <t>Perdophen 2 % siroop susp. 100 mg / 5 ml</t>
  </si>
  <si>
    <t>Ibuprofen EG omh. tabl. 200 mg</t>
  </si>
  <si>
    <t>Ibuprofen Sandoz filmomh. tabl. 200 mg</t>
  </si>
  <si>
    <t>Nurofen omh. tabl. 200 mg</t>
  </si>
  <si>
    <t>Nurofen omh. tabl. Kinderen 200 mg</t>
  </si>
  <si>
    <t>Spidifen oploss. (gran., zakjes) 200 mg</t>
  </si>
  <si>
    <t>Brufen siroop susp. 200 mg / 5 ml</t>
  </si>
  <si>
    <t>Ibuprofen EG siroop susp. 200 mg / 5 ml</t>
  </si>
  <si>
    <t>Nurofen 4 % siroop susp. (zonder suiker) Kinderen 200 mg / 5 ml</t>
  </si>
  <si>
    <t>Nurofen 4 % siroop susp. (zonder suiker) Rood Kinderen 200 mg / 5 ml</t>
  </si>
  <si>
    <t>Brufen filmomh. tabl. 400 mg</t>
  </si>
  <si>
    <t>Ibuprofen EG omh. tabl. (deelb.) 400 mg</t>
  </si>
  <si>
    <t>Ibuprofen Sandoz filmomh. tabl. (deelb.) 400 mg</t>
  </si>
  <si>
    <t>Nurofen (PIP) zachte caps. Fastcaps 400 mg</t>
  </si>
  <si>
    <t>Nurofen filmomh. tabl. Fasttabs 400 mg</t>
  </si>
  <si>
    <t>Nurofen omh. tabl. 400 mg</t>
  </si>
  <si>
    <t>Nurofen zachte caps. Fastcaps 400 mg</t>
  </si>
  <si>
    <t>Perdofemina filmomh. tabl. 400 mg</t>
  </si>
  <si>
    <t>Spidifen filmomh. tabl. (deelb.) 400 mg</t>
  </si>
  <si>
    <t>Brufen bruisgran. (zakjes) 600 mg</t>
  </si>
  <si>
    <t>Brufen filmomh. tabl. Forte 600 mg</t>
  </si>
  <si>
    <t>Ibuprofen AB filmomh. tabl. (deelb.) 600 mg</t>
  </si>
  <si>
    <t>Ibuprofen EG omh. tabl. (deelb.) 600 mg</t>
  </si>
  <si>
    <t>Ibuprofen Sandoz filmomh. tabl. (deelb.) 600 mg</t>
  </si>
  <si>
    <t>Ibuprofen AB filmomh. tabl. (deelb.) 800 mg</t>
  </si>
  <si>
    <t>Nurofen Patch transderm. lok. medic. pleister 200 mg (14 x 10 cm)</t>
  </si>
  <si>
    <t>Nurofen zetpil Kinderen 125 mg</t>
  </si>
  <si>
    <t>Nurofen zetpil Kinderen 60 mg</t>
  </si>
  <si>
    <t>Cholemed filmomh. tabl. (deelb.) 20 mg</t>
  </si>
  <si>
    <t>Zocor filmomh. tabl. 20 mg</t>
  </si>
  <si>
    <t>Cholemed filmomh. tabl. (deelb.) 40 mg</t>
  </si>
  <si>
    <t>Zocor filmomh. tabl. 40 mg</t>
  </si>
  <si>
    <t>M02AA13</t>
  </si>
  <si>
    <t>C01EB16</t>
  </si>
  <si>
    <t>M01AE01</t>
  </si>
  <si>
    <t>C10AA01</t>
  </si>
  <si>
    <t>Qualiphar</t>
  </si>
  <si>
    <t>Kela</t>
  </si>
  <si>
    <t>Recordati</t>
  </si>
  <si>
    <t>B. Braun</t>
  </si>
  <si>
    <t>Mylan EPD</t>
  </si>
  <si>
    <t>Reckitt Benckiser</t>
  </si>
  <si>
    <t>I.D. Phar</t>
  </si>
  <si>
    <t>Johnson &amp; Johnson Consumer</t>
  </si>
  <si>
    <t>Zambon</t>
  </si>
  <si>
    <t>Amophar</t>
  </si>
  <si>
    <t>Organon</t>
  </si>
  <si>
    <t>Medicinal Product Package Level</t>
  </si>
  <si>
    <t>0x08ed193e990a5aa9839e820c3a82a0f8</t>
  </si>
  <si>
    <t>0x0a5b428c932bc7ed6439fa663fd73768</t>
  </si>
  <si>
    <t>0x0d569faf62eb90c19364e0341eab113d</t>
  </si>
  <si>
    <t>0xb2df5629b84a6034e0f457cf9ff10c0d</t>
  </si>
  <si>
    <t>0xdb128789de54327cdc725e1ec3b1e35a</t>
  </si>
  <si>
    <t>0x60e4722d408c61cec3cab6051298a71d</t>
  </si>
  <si>
    <t>0x11890b19b82b62dd0b8ad0de00e4026d</t>
  </si>
  <si>
    <t>0x9d7f7aafb17e0038c5597470dc8691dc</t>
  </si>
  <si>
    <t>0xa185d6a33d5dff5d542b50806dfe5e64</t>
  </si>
  <si>
    <t>0x56676d319542ba122b072481b0404e9e</t>
  </si>
  <si>
    <t>0x3338e01fdfcd95fc19a186657e28e005</t>
  </si>
  <si>
    <t>0x63fde2166394675ee28789825bea19d6</t>
  </si>
  <si>
    <t>0x4eb0f553c0549d3059106d0d61fc5ab8</t>
  </si>
  <si>
    <t>0x5893117ea5d13d690253c31f4197e3bf</t>
  </si>
  <si>
    <t>0x665e4eb6c206867c48e79943c5cb7c8f</t>
  </si>
  <si>
    <t>0x91329791cdb09d895edee855371cfea4</t>
  </si>
  <si>
    <t>0xe1f9e87d0f798d6211b4d3a124eea426</t>
  </si>
  <si>
    <t>0x387fe58aa227cb777cb32e34ff2cdff7</t>
  </si>
  <si>
    <t>0x8950b8b39fc6d7acd574d717df0c2e55</t>
  </si>
  <si>
    <t>PhpidLevel4Gidwig</t>
  </si>
  <si>
    <t>intravenous use</t>
  </si>
  <si>
    <t>rectal use</t>
  </si>
  <si>
    <t>ibuprofen</t>
  </si>
  <si>
    <t>simvastatine</t>
  </si>
  <si>
    <t>referenceStrengthConcentrationNumeratorUnit</t>
  </si>
  <si>
    <t>strenghtNumeratorUnit</t>
  </si>
  <si>
    <t>ibuprofen lysine</t>
  </si>
  <si>
    <t>lysine</t>
  </si>
  <si>
    <t xml:space="preserve">ibuprofen </t>
  </si>
  <si>
    <t>g</t>
  </si>
  <si>
    <t>mL</t>
  </si>
  <si>
    <t>referenceStrengthConcentrationNumeratorLabel</t>
  </si>
  <si>
    <t>referenceStrengthPresentationDenominatorLabel</t>
  </si>
  <si>
    <t>strengthConcentrationNumeratorLabel</t>
  </si>
  <si>
    <t>strengthConcentrationDenominatorLabel</t>
  </si>
  <si>
    <t>ibuprofen gel transdermaal lokaal 50 mg / 1 g</t>
  </si>
  <si>
    <t>ibuprofen infusie 10 mg / 2 ml</t>
  </si>
  <si>
    <t>ibuprofen infusie 200 mg / 50 ml</t>
  </si>
  <si>
    <t>ibuprofen infusie 400 mg / 100 ml</t>
  </si>
  <si>
    <t>ibuprofen infusie 600 mg / 100 ml</t>
  </si>
  <si>
    <t>ibuprofen oraal (gereg. afgifte) 800 mg</t>
  </si>
  <si>
    <t>ibuprofen oraal 100 mg</t>
  </si>
  <si>
    <t>ibuprofen oraal 100 mg / 5 ml</t>
  </si>
  <si>
    <t>ibuprofen oraal 200 mg</t>
  </si>
  <si>
    <t>ibuprofen oraal 200 mg / 5 ml</t>
  </si>
  <si>
    <t>ibuprofen oraal 400 mg</t>
  </si>
  <si>
    <t>ibuprofen oraal 600 mg</t>
  </si>
  <si>
    <t>ibuprofen oraal 800 mg</t>
  </si>
  <si>
    <t>ibuprofen pleister transdermaal lokaal 200 mg</t>
  </si>
  <si>
    <t>ibuprofen rectaal 125 mg</t>
  </si>
  <si>
    <t>ibuprofen rectaal 60 mg</t>
  </si>
  <si>
    <t>simvastatine oraal 20 mg</t>
  </si>
  <si>
    <t>simvastatine oraal 40 mg</t>
  </si>
  <si>
    <t>simvastatine oraal 80 mg</t>
  </si>
  <si>
    <t>D</t>
  </si>
  <si>
    <t>P</t>
  </si>
  <si>
    <t>R</t>
  </si>
  <si>
    <t>A</t>
  </si>
  <si>
    <t>ibuprofen lysine[L1]</t>
  </si>
  <si>
    <t>ibuprofen[VTM]</t>
  </si>
  <si>
    <t>Transdermal Dose Form</t>
  </si>
  <si>
    <t>Parenteral Dose Form</t>
  </si>
  <si>
    <t>transdermal</t>
  </si>
  <si>
    <t xml:space="preserve">Rectal Dose Form </t>
  </si>
  <si>
    <t>Rectal</t>
  </si>
  <si>
    <t>simvastatine[L1]</t>
  </si>
  <si>
    <t>simvastatine[VTM]</t>
  </si>
  <si>
    <t>69BS1JT463</t>
  </si>
  <si>
    <t>35S07FZE1N</t>
  </si>
  <si>
    <t>8Z9T5R9742</t>
  </si>
  <si>
    <t>VtmLabel</t>
  </si>
  <si>
    <t>ibuprofen[L1]</t>
  </si>
  <si>
    <t>gel</t>
  </si>
  <si>
    <t>solution</t>
  </si>
  <si>
    <t>plaster</t>
  </si>
  <si>
    <t>suppository</t>
  </si>
  <si>
    <t>application</t>
  </si>
  <si>
    <t>infusion</t>
  </si>
  <si>
    <t>chewing/swallowing</t>
  </si>
  <si>
    <t>insertion</t>
  </si>
  <si>
    <t>parenteral</t>
  </si>
  <si>
    <t>cutaneous</t>
  </si>
  <si>
    <t>rectal</t>
  </si>
  <si>
    <t>prolonged</t>
  </si>
  <si>
    <t>4 dose form characteristics (UNICOM VERSION)</t>
  </si>
  <si>
    <t>ADF_BDF</t>
  </si>
  <si>
    <t>TRA</t>
  </si>
  <si>
    <t>ISI</t>
  </si>
  <si>
    <t>RC</t>
  </si>
  <si>
    <t>GIDWIG PHPID + GSID + Strength</t>
  </si>
  <si>
    <t>Pattern</t>
  </si>
  <si>
    <t>B</t>
  </si>
  <si>
    <t>sys</t>
  </si>
  <si>
    <t>loc</t>
  </si>
  <si>
    <t>loc/sys</t>
  </si>
  <si>
    <t>System</t>
  </si>
  <si>
    <t>?</t>
  </si>
  <si>
    <t>referenceStrengthConcentrationDenominatorValue</t>
  </si>
  <si>
    <t>referenceStrengthConcentrationDenominatorUnit</t>
  </si>
  <si>
    <t>referenceStrengthConcentrationDenominatorLabel</t>
  </si>
  <si>
    <t>localPackageID2</t>
  </si>
  <si>
    <t>unitsPerContainer</t>
  </si>
  <si>
    <t>unitsPerPackageItem</t>
  </si>
  <si>
    <t>gel voor transdermaal lokaal gebruik</t>
  </si>
  <si>
    <t>oplossing voor infusie</t>
  </si>
  <si>
    <t>tablet met verlengde afgifte</t>
  </si>
  <si>
    <t>kauwcapsule, zacht</t>
  </si>
  <si>
    <t>omhulde tablet</t>
  </si>
  <si>
    <t>filmomhulde tablet</t>
  </si>
  <si>
    <t>capsule, zacht</t>
  </si>
  <si>
    <t>granulaat voor oplossing voor oraal gebruik in zakjes</t>
  </si>
  <si>
    <t>bruisgranulaat in zakjes</t>
  </si>
  <si>
    <t>zetpil</t>
  </si>
  <si>
    <t>administrableDoseformLocalLabel</t>
  </si>
  <si>
    <t>administrableDoseFormLocalCode</t>
  </si>
  <si>
    <t>routesOfAdministrationProposedCode</t>
  </si>
  <si>
    <t>routesOfAdministrationlProposedLabel</t>
  </si>
  <si>
    <t>BTx30 (BLIST 3x10)</t>
  </si>
  <si>
    <t>ΒΤx30 (BLIST 2x15)</t>
  </si>
  <si>
    <t>BT x 30(BLIST 3x 10)</t>
  </si>
  <si>
    <t>BTx30(BLISTER 3x10)</t>
  </si>
  <si>
    <t>BTx30 (BLIST 2x15)</t>
  </si>
  <si>
    <t>BTx14(BLIST 2x7)</t>
  </si>
  <si>
    <t>BTx14 (BLIST 1x14)</t>
  </si>
  <si>
    <t>BTx14</t>
  </si>
  <si>
    <t>BT x  30 σε BLISTERS</t>
  </si>
  <si>
    <t>BTx28 (BLIST 2x14)</t>
  </si>
  <si>
    <t>BTx14 (1 BL. x 14)</t>
  </si>
  <si>
    <t>BTx14 (1 BL,x 14)</t>
  </si>
  <si>
    <t>BTx28(BLISTER 2x14)</t>
  </si>
  <si>
    <t>BTx 28(BLISTER 2x14)</t>
  </si>
  <si>
    <t>ΒΤΧ14(BLIST 1X14)</t>
  </si>
  <si>
    <t>ΒΤΧ14(BLIST1X14)</t>
  </si>
  <si>
    <t>BTx 30 (BLIST 3x10)</t>
  </si>
  <si>
    <t>BTX14(2BLIST,X7)</t>
  </si>
  <si>
    <t>BTx28 (BLIST 4x7)</t>
  </si>
  <si>
    <t>ΒΤx28 (BLIST 4x7)</t>
  </si>
  <si>
    <t>BTx2 BLISTx 14 CAP</t>
  </si>
  <si>
    <t>BTx4 BLISTx  7 CAP</t>
  </si>
  <si>
    <t>BTx14 (BLIST 1 x 14)</t>
  </si>
  <si>
    <t>BTx28 (BLIST 2 x 14)</t>
  </si>
  <si>
    <t>BT x 14 (BLIST 2x7)</t>
  </si>
  <si>
    <t>BT x 30 (BLIST 3x10)</t>
  </si>
  <si>
    <t>BT x 30 (3x10)</t>
  </si>
  <si>
    <t>BTx30 σε BLISTERS</t>
  </si>
  <si>
    <t>BTx 30(BLIST 3 x 10)</t>
  </si>
  <si>
    <t>BTx  30(BLIST  2x15)</t>
  </si>
  <si>
    <t>BTX14(BLIST1X14)</t>
  </si>
  <si>
    <t>BTX28(BLIST2X14)</t>
  </si>
  <si>
    <t>BTx28(BLIST 2x14)</t>
  </si>
  <si>
    <t>BTx30 (BLISTER 3x10)</t>
  </si>
  <si>
    <t>BT x 30 (σε BLIST)</t>
  </si>
  <si>
    <t>BT x 30(BLIST 3x10)</t>
  </si>
  <si>
    <t>BTx30(BLIST 3x10)</t>
  </si>
  <si>
    <t>BTx14(BLISTER 1x14)</t>
  </si>
  <si>
    <t>BTx28</t>
  </si>
  <si>
    <t>ΒΤΧ50(BLIST5X10)</t>
  </si>
  <si>
    <t>FLX250ML</t>
  </si>
  <si>
    <t>ΒΤx50(BLIST5x10)</t>
  </si>
  <si>
    <t>BTx30(BLIST3x10)</t>
  </si>
  <si>
    <t>FLx150 ML</t>
  </si>
  <si>
    <t>ΒΤΧ24(BLIST 3X8)</t>
  </si>
  <si>
    <t>BTX30(BLIST3X10)</t>
  </si>
  <si>
    <t>BTX24(BLIST3X8)</t>
  </si>
  <si>
    <t>BTx20 (σε BLISTERS)</t>
  </si>
  <si>
    <t>BTX24 (BLISTER 2x12)</t>
  </si>
  <si>
    <t>BTx16 (BLIST 2 x  8)</t>
  </si>
  <si>
    <t>BT X12(STRIP 2X6)</t>
  </si>
  <si>
    <t>BTx20 (BLIST 2x10)</t>
  </si>
  <si>
    <t>BTX4AMPX2ML</t>
  </si>
  <si>
    <t>BT x 3 VIALS  x 2ML</t>
  </si>
  <si>
    <t>BTX30(BLIST 3X10)</t>
  </si>
  <si>
    <t>BTX30 (BLIST 3X10)</t>
  </si>
  <si>
    <t>BTx 30(3 BLISTx10)</t>
  </si>
  <si>
    <t>BTx50 (BLIST 5x10)</t>
  </si>
  <si>
    <t>BTx10 (BLIST 1x10)</t>
  </si>
  <si>
    <t>BTx 10(BLIST 1 x 10)</t>
  </si>
  <si>
    <t>BT X30(BLIST 3X10)</t>
  </si>
  <si>
    <t>BTx10(BLIST1x10)</t>
  </si>
  <si>
    <t>BTx60(BLIST6x10)</t>
  </si>
  <si>
    <t>BTX30(3 BLIST X10)</t>
  </si>
  <si>
    <t>BTX30(3BLIST X10)</t>
  </si>
  <si>
    <t>BTx 30 (BLIST 2x15)</t>
  </si>
  <si>
    <t>BTx 60 TABS</t>
  </si>
  <si>
    <t>BTX28 (BLIST 2X14)</t>
  </si>
  <si>
    <t>BTX28(BLIST 2X14)</t>
  </si>
  <si>
    <t>BTX20</t>
  </si>
  <si>
    <t>BTx30</t>
  </si>
  <si>
    <t>BTX10(BLIST1X10)</t>
  </si>
  <si>
    <t>BTx 10 (BLIST 1x10)</t>
  </si>
  <si>
    <t>BTx60 (BLIST 6x10)</t>
  </si>
  <si>
    <t>BTx10(BLIST 1x10)</t>
  </si>
  <si>
    <t>BTx 10 (BLIST 1 x10)</t>
  </si>
  <si>
    <t>BT x 30 (BLIST 1x30)</t>
  </si>
  <si>
    <t>ΒΤx30 (BLIST 3x10)</t>
  </si>
  <si>
    <t>BTX20(BLIST2X10)</t>
  </si>
  <si>
    <t>BTX30</t>
  </si>
  <si>
    <t>BTX28 (2 BLISTX14)</t>
  </si>
  <si>
    <t>BTx 30(BLIST 3 x10)</t>
  </si>
  <si>
    <t>BTx 60</t>
  </si>
  <si>
    <t>BTX30(3BLISTX10)</t>
  </si>
  <si>
    <t>BTx60</t>
  </si>
  <si>
    <t>ΒΤ Χ30(BLIST 3Χ10)</t>
  </si>
  <si>
    <t>BTx30 (3 BLISTx10)</t>
  </si>
  <si>
    <t>BTx30(3BLISTx10)</t>
  </si>
  <si>
    <t>ΒΤ x 30 (BLIST x 10)</t>
  </si>
  <si>
    <t>BTx30 (BLIST3x10)</t>
  </si>
  <si>
    <t>BTx30 (3 BLIST x 10)</t>
  </si>
  <si>
    <t>BTx10 (BLIST,1x10)</t>
  </si>
  <si>
    <t>BTx30 (BLIST,3x10)</t>
  </si>
  <si>
    <t>BTx30 (3 x 10)</t>
  </si>
  <si>
    <t>BTx10(1 BLIST x10)</t>
  </si>
  <si>
    <t>BTx30 (3 BLIST x10)</t>
  </si>
  <si>
    <t>BTx60(BLIST6 x10)</t>
  </si>
  <si>
    <t>BTX10(1BLISTX10)</t>
  </si>
  <si>
    <t>BTx30 (BLIST 3 x 10)</t>
  </si>
  <si>
    <t>BTx30 (3BLIST,x10)</t>
  </si>
  <si>
    <t>BT x60(BLIST 6x10)</t>
  </si>
  <si>
    <t>BT x  10</t>
  </si>
  <si>
    <t>BTx10</t>
  </si>
  <si>
    <t>BTx30(3BLISTx10)PVC/</t>
  </si>
  <si>
    <t>BTx30 [Κυψέλες</t>
  </si>
  <si>
    <t>BT x 30</t>
  </si>
  <si>
    <t>ΒΤx10</t>
  </si>
  <si>
    <t>BTx30(BLISTERS</t>
  </si>
  <si>
    <t>BTx30 (BLISTERS</t>
  </si>
  <si>
    <t>BTX 30(BLIST 3X10)</t>
  </si>
  <si>
    <t>BTx30 (BLISTERS)</t>
  </si>
  <si>
    <t>CAPS</t>
  </si>
  <si>
    <t>TAB</t>
  </si>
  <si>
    <t>SYR</t>
  </si>
  <si>
    <t>CO.R.F.C.T</t>
  </si>
  <si>
    <t>F.C.TAB</t>
  </si>
  <si>
    <t>C.TAB</t>
  </si>
  <si>
    <t>SOFT.CAPS</t>
  </si>
  <si>
    <t>SUPP</t>
  </si>
  <si>
    <t>SOL.IV.INF</t>
  </si>
  <si>
    <t>5MG/CAP</t>
  </si>
  <si>
    <t>10MG/CAP</t>
  </si>
  <si>
    <t>5MG/TAB</t>
  </si>
  <si>
    <t>10MG/TAB</t>
  </si>
  <si>
    <t>10 MG/CAP</t>
  </si>
  <si>
    <t>10MG</t>
  </si>
  <si>
    <t>200MG/TAB</t>
  </si>
  <si>
    <t>100MG/5ML</t>
  </si>
  <si>
    <t>400MG/TAB</t>
  </si>
  <si>
    <t>600MG/TAB</t>
  </si>
  <si>
    <t>200MG/CAP</t>
  </si>
  <si>
    <t>500MG/SUP</t>
  </si>
  <si>
    <t>10MG/2ML</t>
  </si>
  <si>
    <t>10MG/ML</t>
  </si>
  <si>
    <t>20MG/TAB</t>
  </si>
  <si>
    <t>40MG/TAB</t>
  </si>
  <si>
    <t>INEOF00344</t>
  </si>
  <si>
    <t>ΚΑΨΟΥΛΑ</t>
  </si>
  <si>
    <t xml:space="preserve">ΔΙΣΚΙΑ </t>
  </si>
  <si>
    <t>ΔΙΣΚΙΑ</t>
  </si>
  <si>
    <t>ΣΙΡΟΠΙ ML</t>
  </si>
  <si>
    <t>ΔΙΣΚΙΑ ΕΛΕΓΧ ΑΠΟΔ</t>
  </si>
  <si>
    <t>ΠΟΣ ΔΙΑΛΥΜΑ ML</t>
  </si>
  <si>
    <t>ΔΙΣΚΙΑ ΕΠΙΚΑΛ</t>
  </si>
  <si>
    <t>ΔΙΣΚΙΑ ΕΠΙΚΑΛΥΜ</t>
  </si>
  <si>
    <t>ΥΠΟΘΕΤΑ</t>
  </si>
  <si>
    <t>ΕΚΧΥΣΗ ΔΙΑΛ ΦΥΣΙΓΓΑ</t>
  </si>
  <si>
    <t>ΕΚΧΥΣΗ ΔΙΑΛ ΦΙΑΛΗ</t>
  </si>
  <si>
    <t>GRC</t>
  </si>
  <si>
    <t>Greece</t>
  </si>
  <si>
    <t>fullname+ALL</t>
  </si>
  <si>
    <t>MedicineID</t>
  </si>
  <si>
    <t>EOF</t>
  </si>
  <si>
    <t>to be extrcted</t>
  </si>
  <si>
    <t>form_UNIT</t>
  </si>
  <si>
    <t>pack size</t>
  </si>
  <si>
    <t>not avaialable</t>
  </si>
  <si>
    <t>INNOVIS HEALTH ΑΝΩΝΥΜΗ ΒΙΟΤΕΧΝΙΚΗ ΕΜΠΟΡΙΚΗ ΕΤΑΙΡΕΙΑ ΦΑΡΜΑΚΕΥΤΙΚΩΝ ΠΑΡΑΦΑΡΜΑΚΕΥΤΙΚΩΝ ΚΑΙ ΚΑΛΛΥΝΤΙΚΩΝ ΠΡΟΪΟΝΤΩΝ ΚΑΙ ΣΥΜΠΛΗΡΩΜΑΤΩΝ ΔΙΑΤΡΟΦΗΣ Δ.Τ. INNOVIS HEALTH A.E.</t>
  </si>
  <si>
    <t>ΜΙΝΕΡΒΑ ΦΑΡΜΑΚΕΥΤΙΚΗ Α.Ε.</t>
  </si>
  <si>
    <t>BENNETT ΦΑΡΜΑΚΕΥΤΙΚΗ Α.Ε.</t>
  </si>
  <si>
    <t>SANTA PHARMA A,E,</t>
  </si>
  <si>
    <t>ΦΑΡΜΕΞ Α.Ε.</t>
  </si>
  <si>
    <t>PROTON PHARMA ΑΝΩΝΥΜΗ ΦΑΡΜΑΚΕΥΤΙΚΗ ΕΤΑΙΡΕΙΑ</t>
  </si>
  <si>
    <t>IASIS PHARMA</t>
  </si>
  <si>
    <t>IASIS PHARMAC,HELLAS ΒΙΟΜ,&amp; ΕΜΠ,Φ/ΚΩΝ-ΧΗΜ/ΚΩΝ &amp; ΚΑ</t>
  </si>
  <si>
    <t>GENEPHARM AE</t>
  </si>
  <si>
    <t>SANDOZ GMBH, KUNDL, AUSTRIA</t>
  </si>
  <si>
    <t>ΑΝΦΑΡΜ ΕΛΛΑΣ Α,Ε,</t>
  </si>
  <si>
    <t>ΑΝΦΑΡΜ ΕΛΛΑΣ Α.Ε.</t>
  </si>
  <si>
    <t>MEDICAL PHARMAQUALITY ΦΑΡΜ/ΚΗ ΑΕ ΔΤ.MEDICAL PHARMAQUALITY AE</t>
  </si>
  <si>
    <t>NATURALIA ΑΝΩΝΥΜΗ ΕΜΠΟΡΙΚΗ ΕΤΑΙΡΕΙΑ ΦΑΡΜΑΚΕΥΤΙΚΩΝ ΠΡΟΪΟΝΤΩΝ, ΠΑΡΑΦΑΡΜΑΚΕΥΤΙΚΩΝ ΕΙΔΩΝ, ΙΑΤΡΙΚΩΝ ΒΟΗΘΗΜΑΤΩΝ, ΚΑΛΛΥΝΤΙΚΩΝ Δ.Τ. NATURALIA A.E.</t>
  </si>
  <si>
    <t>UPJOHN HELLAS Ε.Π.Ε.</t>
  </si>
  <si>
    <t>NEXUS MEDICALS A.E.</t>
  </si>
  <si>
    <t>ALAPIS ABEE</t>
  </si>
  <si>
    <t>RAFARM A,E,B,E,</t>
  </si>
  <si>
    <t>FOS ΦΑΡΜΑΚΕΥΤΙΚΗ ΙΚΕ</t>
  </si>
  <si>
    <t>GAP A,E,</t>
  </si>
  <si>
    <t>VOCATE ΦΑΡΜΑΚΕΥΤΙΚΗ Α,Ε,</t>
  </si>
  <si>
    <t>VOCATE ΦΑΡΜΑΚΕΥΤΙΚΗ Α.Ε.</t>
  </si>
  <si>
    <t>IAMATICA MON. ΕΠΕ</t>
  </si>
  <si>
    <t>ALPHA GENERICS THERAPY  ΑΕΒΕΦ  &lt;&lt;A.G. THERAPY ABEE&gt;&gt;</t>
  </si>
  <si>
    <t>ΠΝΓ ΓΕΡΟΛΥΜΑΤΟΣ ΜΕΝΤΙΚΑΛ Α,Ε, Δ,Τ,PNG GEROLYMATOS</t>
  </si>
  <si>
    <t>HELP ΑΒΕΕ</t>
  </si>
  <si>
    <t>ΝΟΡΜΑ ΕΛΛΑΣ Α.Ε.</t>
  </si>
  <si>
    <t>NEXUS MEDICALS A,E,</t>
  </si>
  <si>
    <t>RAFARM A.E.B.E.</t>
  </si>
  <si>
    <t>TEVA PHARMA B.V., Haarlem, THE NETHERLANDS</t>
  </si>
  <si>
    <t>INNOVIS PHARMA ΑΝΩΝΥΜΗ ΕΜΠΟΡΙΚΗ ΚΑΙ ΒΙΟΜΗΧΑΝΙΚΗ ΕΤΑΙΡΕΙΑ ΦΑΡΜΑΚΕΥΤΙΚΩΝ ΙΑΤΡΙΚΩΝ ΚΑΙ ΚΑΛΛΥΝΤΙΚΩΝ ΠΡΟΪΟΝΤΩΝ Δ.Τ. INNOVIS PHARMA</t>
  </si>
  <si>
    <t>MEDOCHEMIE HELLAS AE ΠΑΡΑΣ.&amp; ΕΜΠΟΡ.ΦΑΡΜ.&amp; Φ/ΚΩΝ ΠΡ.Δ.Τ.MEDOC</t>
  </si>
  <si>
    <t>MEDARTE ΦΑΡΜΑΚΕΥΤΙΚΗ ΑΒΕΕ</t>
  </si>
  <si>
    <t>FARMEDIA AE</t>
  </si>
  <si>
    <t>BIAN A.E.</t>
  </si>
  <si>
    <t>STARGEN Ε.Π.Ε  ( Δ.Τ. STARGEN LTD)</t>
  </si>
  <si>
    <t>ΒΙΑΝΕΞ Α.Ε. ΑΝΩΝΥΜΟΣ ΕΜΠΟΡΟΒΙΟΜΗΧΑΝΙΚΗ-ΤΟΥΡΙΣΤΙΚΗ-ΞΕΝΟΔΟΧΕΙΑΚΗ ΚΑΙ ΝΑΥΤΙΛΙΑΚΗ ΑΝΩΝΥΜΟΣ ΕΤΑΙΡΕΙΑ Δ.Τ. ΒΙΑΝΕΞ Α.Ε.</t>
  </si>
  <si>
    <t>ELPEN AE ΦΑΡΜΑΚΕΥΤΙΚΗ ΒΙΟΜΗΧΑΝΙΑ</t>
  </si>
  <si>
    <t>NOVARTIS (HELLAS) A.E.B.E.</t>
  </si>
  <si>
    <t>RECKITT BENCKISER HELLAS HEALTHCARE A.E. Δ.Τ. RB HEALTHCARE HELLAS A.E.</t>
  </si>
  <si>
    <t>BGP ΦΑΡΜΑΚΕΥΤΙΚΑ ΠΡΟΪΟΝΤΑ ΜΟΝΟΠΡΟΣΩΠΗ ΕΤΑΙΡΕΙΑ ΠΕΡΙΟΡΙΣΜΕΝΗΣ ΕΥΘΥΝΗΣ Δ.Τ. BGP ΠΡΟΪΟΝΤΑ Μ.Ε.Π.Ε.</t>
  </si>
  <si>
    <t>PFIZER ΕΛΛΑΣ Α.Ε.</t>
  </si>
  <si>
    <t>ΡΕΚΙΤ ΜΠΕΝΚΙΖΕΡ ΕΛΛΑΣ ΧΗΜΙΚΑ ΑΒΕΕ</t>
  </si>
  <si>
    <t>ΙΟΥΛ.&amp; ΕΙΡ. ΤΣΕΤΗ ΦΑΡ/ΚΑ ΕΡΓΑΣΤΗΡΙΑ ΑΒΕΕ Δ.Τ."INTERMED ABEE"</t>
  </si>
  <si>
    <t>ΙΦΕΤ ΑΕ</t>
  </si>
  <si>
    <t>ΙΦΕΤ</t>
  </si>
  <si>
    <t>MEDICHROM A,E,</t>
  </si>
  <si>
    <t>VIOFAR ΕΠΕ</t>
  </si>
  <si>
    <t>ΑΔΗΦΑΡΜ Μ.Ε.Π.Ε.</t>
  </si>
  <si>
    <t>NOVENDIA ΦΑΡΜΑΚΕΥΤΙΚΗ ΕΠΕ Δ.Τ. NOVENDIA PHARMACEUTICALS ΕΠΕ</t>
  </si>
  <si>
    <t>NOVENDIA ΦΑΡΜΑΚΕΥΤΙΚΗ ΕΠΕ Δ,Τ, NOVENDIA PHARMACEUT</t>
  </si>
  <si>
    <t>VIVAX PHARMACEUTICALS LTD, GREECE</t>
  </si>
  <si>
    <t>PLUS ΦΑΡΜΑΚΕΥΤΙΚΗ ΑΕ</t>
  </si>
  <si>
    <t>BIOSPRAY ABEE</t>
  </si>
  <si>
    <t>D.A.S.T. BIOTECH ΦΑΡ/ΚΗ ΕΠΕ Δ.Τ. D.A.S.T. BIOTECH PHARM ΕΠΕ</t>
  </si>
  <si>
    <t>ΦΟΙΝΙΞΦΑΡΜ ΕΠΕ</t>
  </si>
  <si>
    <t>INNOVIS PHARMA ΑΝΩΝΥΜΗ ΕΜΠΟΡΙΚΗ ΚΑΙ ΒΙΟΜΗΧΑΝΙΚΗ ΕΤΑΙΡΕΙΑ ΦΑΡΜΑΚΕΥΤΙΚΩΝ ΙΑΤΡΙΚΩΝ ΚΑΙ ΚΑΛΛΥΝΤΙΚΩΝ ΠΡΟΪΟΝΤΩΝ Δ.Τ. INNOVIS PHARMA A.E.B.E</t>
  </si>
  <si>
    <t>ΚΛΕΒΑ ΑΦΒΕΕ</t>
  </si>
  <si>
    <t>S.J.A. PHARM ΦΑΡΜΑΚΕΥΤΙΚΗ ΕΤΑΙΡΕΙΑ ΠΕΡΙΩΡΙΣΜΕΝΗΣ ΕΥΘΥΝΗΣ Δ.Τ. S.J.A. PHARM ΕΠΕ</t>
  </si>
  <si>
    <t>S,J,A, PHARM ΕΠΕ</t>
  </si>
  <si>
    <t>NEXUS MEDICALS AE</t>
  </si>
  <si>
    <t>BROS Ε.Π.Ε.</t>
  </si>
  <si>
    <t>UNI-PHARMA ΚΛΕΩΝ ΤΣΕΤΗΣ ΦΑΡΜΑΚΕΥΤΙΚΑ ΕΡΓΑΣΤΗΡΙΑ ΑΒΕΕ</t>
  </si>
  <si>
    <t>ALET PHARMACEUTICALS ABEE</t>
  </si>
  <si>
    <t>TEVA GMBH, GERMANY</t>
  </si>
  <si>
    <t>SPECIFAR ABEE</t>
  </si>
  <si>
    <t>ΦΑΡΜΑΝΕΛ ΦΑΡΜΑΚΕΥΤΙΚΗ Α,Ε,</t>
  </si>
  <si>
    <t>STARGEN Ε,Π,Ε  ( Δ,Τ, STARGEN LTD)</t>
  </si>
  <si>
    <t>ΠΑΝΑΓΙΩΤΗΣ ΛΕΩΝ &amp; ΣΙΑ Ε,Ε,</t>
  </si>
  <si>
    <t>LINKER PHARMACEUTICALS ΠΑΝΑΓΙΩΤΗΣ ΛΕΩΝ &amp; ΣΙΑ Ε.Ε.</t>
  </si>
  <si>
    <t>ΓΡΑΜΜΕΝΙΔΗΣ ΑΘΑΝΑΣΙΟΣ ΤΟΥ ΔΗΜΗΤΡΙΟΥ</t>
  </si>
  <si>
    <t>HEREMCO ΦΑΡΜΑΚΑΠΟΘΗΚΗ Μ.Ε.Π.Ε. Δ.Τ. HEREMCO Μ.Ε.Π.Ε.</t>
  </si>
  <si>
    <t>MEDITRINA ΕΠΕ</t>
  </si>
  <si>
    <t>INNOVACT A,E,ΕΜΠΟΡΙΑΣ ΙΑΤΡΙΚΩΝ ΕΙΔΩΝ-ΜΗΧΑΝΗΜΑΤΩΝ Φ</t>
  </si>
  <si>
    <t>ΒΕΛΚΑ ΕΛΛΑΣ ΑΕΒΕ</t>
  </si>
  <si>
    <t>DESANT ΤΕΧΝΟΛΟΓΙΑ ΚΑΛΛΥΝΤΙΚΩΝ &amp; ΦΑΡΜΑΚΩΝ ΜΟΝ.ΕΠΕ Δ.Τ.DESANT</t>
  </si>
  <si>
    <t>ΗΔΥΟΣΜΟΣ Η, &amp; Ε, ΑΛΕΒΙΖΟΠΟΥΛΟΣ Ε,Ε,</t>
  </si>
  <si>
    <t>IAMATICA MON, ΕΠΕ</t>
  </si>
  <si>
    <t>BALU ΕΜΠΟΡΙΑ ΠΑΡΑΦΑΡΜ/ΚΩΝ &amp; ΚΑΛΛΥΝΤΙΚΩΝ Α.Ε. Δ.Τ. BALU AE</t>
  </si>
  <si>
    <t>CROSS ΦΑΡΜΑΚΕΥΤΙΚΗ ΕΤΑΙΡΙΑ ΙΔΙΩΤΙΚΗ ΚΕΦΑΛΑΙΟΥΧΙΚΗ ΕΤΑΙΡΙΑ Δ.Τ. CROSS PHARMACEYTICALS P.C.</t>
  </si>
  <si>
    <t>VENIFAR LTD, CYPRUS</t>
  </si>
  <si>
    <t>PHAREL ΜΟΝΟΠΡΟΣΩΠΗ ΙΚΕ Δ.Τ. PHAREL</t>
  </si>
  <si>
    <t>DOCTUM ΦΑΡΜΑΚΕΥΤΙΚΗ Κ, ΓΙΟΚΑΡΗΣ &amp; ΣΙΑ Α,Ε,</t>
  </si>
  <si>
    <t>ΦΑΡΑΝ ΑΒΕΕ ΠΑΡΑΓΩΓΗΣ ΚΑΙ ΕΜΠΟΡΙΑΣ ΦΑΡΜΑΚΩΝ</t>
  </si>
  <si>
    <t>ANGELINI PHARMA HELLAS ΑΝΩΝΥΜΗ ΒΙΟΜΗΧΑΝΙΚΗ &amp; ΕΜΠΟΡΙΚΗ ΕΤΑΙΡΕΙΑ ΠΑΡΑΓΩΓΗΣ &amp; ΕΜΠΟΡΙΑΣ ΦΑΡΜΑΚΩΝ Δ.Τ. ANGELINI PHARMA HELLAS ABEE</t>
  </si>
  <si>
    <t>LIBYTEC ΦΑΡΜΑΚΕΥΤΙΚΗ Α.Ε. Δ.Τ. LIBYTEC A.E.</t>
  </si>
  <si>
    <t>ΦΑΡΜΑΤΕΝ ΕΛΛΑΣ ΑΕΒΕ</t>
  </si>
  <si>
    <t>ΦΕΡΑΚΟΝ ΕΜΠΟΡΙΟ ΚΑΙ ΠΑΡΑΣΚΕΥΗ ΦΑΡΜΑΚΩΝ ΚΑΙ ΚΑΛΛΥΝΤΙΚΩΝ ΙΔΙΩΤΙΚΗ ΚΕΦΑΛΑΙΟΥΧΙΚΗ ΕΤΑΙΡΕΙΑ Δ.Τ. ΦΕΡΑΚΟΝ Ι.Κ.Ε.</t>
  </si>
  <si>
    <t>DOC PHARMA ΑΝΩΝΥΜΗ ΕΤΑΙΡΕΙΑ Δ.Τ. DOC PHARMA AE</t>
  </si>
  <si>
    <t>BIORESPOND ΕΤΑΙΡΕΙΑ ΠΕΡΙΟΡΙΣΜΕΝΗΣ ΕΥΘΥΝΗΣ Δ.Τ. BIORESPOND Ε.Π.Ε.</t>
  </si>
  <si>
    <t>HEREMCO ΦΑΡΜΑΚΑΠΟΘΗΚΗ Μ,Ε,Π,Ε, Δ,Τ, HEREMCO Μ,Ε,Π,</t>
  </si>
  <si>
    <t>PLA ΦΑΡΜΑΚΕΥΤΙΚΗ ΑΝΩΝΥΜΗ ΕΤΑΙΡΕΙΑ Δ.Τ. PLA PHARMACEUTICALS A.E.</t>
  </si>
  <si>
    <t>Α, ΧΑΤΖΗΑΝΤΩΝΟΓΛΟΥ-VELTIPHARM ΕΠΕ Δ,Τ, VELTIPHARM</t>
  </si>
  <si>
    <t>ΦΑΡΜΑΖΑΚ ΑΝΩΝΥΜΗ ΦΑΡΜΑΚΕΥΤΙΚΗ ΕΜΠΟΡΙΚΗ ΒΙΟΜΗΧΑΝΙΚΗ ΕΤΑΙΡΕΙΑ Δ.Τ. PHARMAZAC AE</t>
  </si>
  <si>
    <t>GENERICS PHARMA HELLAS ΕΠΕ</t>
  </si>
  <si>
    <t>ΦΑΡΜΑΞΙΑ ΕΛΛΑΣ Ε.Ε. Δ.Τ. PHARMAXIA HELLAS E.E.</t>
  </si>
  <si>
    <t>PHARMALINK ΙΑΤΡΙΚΑ-ΦΑΡΜΑΚΕΥΤΙΚΑ ΠΡΟΪΟΝΤΑ ΙΔΙΩΤΙΚΗ ΚΕΦΑΛΑΙΟΥΧΙΚΗ ΕΤΑΙΡΕΙΑ Δ.Τ. PHARMALINK</t>
  </si>
  <si>
    <t>MYLAN S.A.S., SAINT PRIEST, FRANCE</t>
  </si>
  <si>
    <t>FIN</t>
  </si>
  <si>
    <t>Carbamazepine</t>
  </si>
  <si>
    <t>Ibuprofen</t>
  </si>
  <si>
    <t>finland</t>
  </si>
  <si>
    <t>substance_name</t>
  </si>
  <si>
    <t>mpid</t>
  </si>
  <si>
    <t>Package-id</t>
  </si>
  <si>
    <t>package-id</t>
  </si>
  <si>
    <t>package_id</t>
  </si>
  <si>
    <t>actualTherapeuticMoiety</t>
  </si>
  <si>
    <t>actualTherapeuticMoietyLabel</t>
  </si>
  <si>
    <t>medicinal_product_name</t>
  </si>
  <si>
    <t>Accord Healthcare B.V.</t>
  </si>
  <si>
    <t>Essential Pharmaceuticals Ltd</t>
  </si>
  <si>
    <t>Vitabalans Oy</t>
  </si>
  <si>
    <t>KRKA Sverige AB</t>
  </si>
  <si>
    <t>Orion Corporation</t>
  </si>
  <si>
    <t>Sandoz A/S</t>
  </si>
  <si>
    <t>ratiopharm GmbH</t>
  </si>
  <si>
    <t>Upjohn EESV</t>
  </si>
  <si>
    <t>Actavis Group PTC ehf</t>
  </si>
  <si>
    <t>Essential Pharma (M) Ltd</t>
  </si>
  <si>
    <t>Novartis Finland Oy</t>
  </si>
  <si>
    <t>Zentiva, k.s.</t>
  </si>
  <si>
    <t>Orifarm Healthcare A/S</t>
  </si>
  <si>
    <t>B. Braun Melsungen AG</t>
  </si>
  <si>
    <t>Laboratorios Farmalider S.A.</t>
  </si>
  <si>
    <t>Recordati Rare Diseases</t>
  </si>
  <si>
    <t>Mylan AB</t>
  </si>
  <si>
    <t>TEVA Sweden AB</t>
  </si>
  <si>
    <t>SanoSwiss UAB</t>
  </si>
  <si>
    <t>N.V. Organon</t>
  </si>
  <si>
    <t>34720</t>
  </si>
  <si>
    <t>34721</t>
  </si>
  <si>
    <t>34237</t>
  </si>
  <si>
    <t>28260</t>
  </si>
  <si>
    <t>28261</t>
  </si>
  <si>
    <t>22173</t>
  </si>
  <si>
    <t>22174</t>
  </si>
  <si>
    <t>34869</t>
  </si>
  <si>
    <t>34868</t>
  </si>
  <si>
    <t>22230</t>
  </si>
  <si>
    <t>22231</t>
  </si>
  <si>
    <t>22535</t>
  </si>
  <si>
    <t>22536</t>
  </si>
  <si>
    <t>10251</t>
  </si>
  <si>
    <t>10252</t>
  </si>
  <si>
    <t>18819</t>
  </si>
  <si>
    <t>18820</t>
  </si>
  <si>
    <t>11335</t>
  </si>
  <si>
    <t>8979</t>
  </si>
  <si>
    <t>8980</t>
  </si>
  <si>
    <t>9731</t>
  </si>
  <si>
    <t>7758</t>
  </si>
  <si>
    <t>10458</t>
  </si>
  <si>
    <t>10549</t>
  </si>
  <si>
    <t>9684</t>
  </si>
  <si>
    <t>9685</t>
  </si>
  <si>
    <t>7788</t>
  </si>
  <si>
    <t>7789</t>
  </si>
  <si>
    <t>8931</t>
  </si>
  <si>
    <t>10891</t>
  </si>
  <si>
    <t>28231</t>
  </si>
  <si>
    <t>28530</t>
  </si>
  <si>
    <t>32143</t>
  </si>
  <si>
    <t>11432</t>
  </si>
  <si>
    <t>11333</t>
  </si>
  <si>
    <t>35245</t>
  </si>
  <si>
    <t>22011</t>
  </si>
  <si>
    <t>37735</t>
  </si>
  <si>
    <t>37736</t>
  </si>
  <si>
    <t>12871</t>
  </si>
  <si>
    <t>15933</t>
  </si>
  <si>
    <t>19033</t>
  </si>
  <si>
    <t>20858</t>
  </si>
  <si>
    <t>8634</t>
  </si>
  <si>
    <t>33012</t>
  </si>
  <si>
    <t>33013</t>
  </si>
  <si>
    <t>33913</t>
  </si>
  <si>
    <t>33914</t>
  </si>
  <si>
    <t>36701</t>
  </si>
  <si>
    <t>30595</t>
  </si>
  <si>
    <t>30596</t>
  </si>
  <si>
    <t>37739</t>
  </si>
  <si>
    <t>37740</t>
  </si>
  <si>
    <t>37741</t>
  </si>
  <si>
    <t>9523</t>
  </si>
  <si>
    <t>9622</t>
  </si>
  <si>
    <t>15474</t>
  </si>
  <si>
    <t>15526</t>
  </si>
  <si>
    <t>17486</t>
  </si>
  <si>
    <t>12704</t>
  </si>
  <si>
    <t>12705</t>
  </si>
  <si>
    <t>12912</t>
  </si>
  <si>
    <t>33297</t>
  </si>
  <si>
    <t>34038</t>
  </si>
  <si>
    <t>34039</t>
  </si>
  <si>
    <t>EU/1/04/284/001</t>
  </si>
  <si>
    <t>16012</t>
  </si>
  <si>
    <t>16013</t>
  </si>
  <si>
    <t>16014</t>
  </si>
  <si>
    <t>16015</t>
  </si>
  <si>
    <t>16016</t>
  </si>
  <si>
    <t>17353</t>
  </si>
  <si>
    <t>18449</t>
  </si>
  <si>
    <t>20074</t>
  </si>
  <si>
    <t>20075</t>
  </si>
  <si>
    <t>20076</t>
  </si>
  <si>
    <t>37834</t>
  </si>
  <si>
    <t>37835</t>
  </si>
  <si>
    <t>37836</t>
  </si>
  <si>
    <t>37837</t>
  </si>
  <si>
    <t>21586</t>
  </si>
  <si>
    <t>21587</t>
  </si>
  <si>
    <t>21588</t>
  </si>
  <si>
    <t>21589</t>
  </si>
  <si>
    <t>17254</t>
  </si>
  <si>
    <t>17255</t>
  </si>
  <si>
    <t>17256</t>
  </si>
  <si>
    <t>28639</t>
  </si>
  <si>
    <t>26986</t>
  </si>
  <si>
    <t>26987</t>
  </si>
  <si>
    <t>26988</t>
  </si>
  <si>
    <t>26989</t>
  </si>
  <si>
    <t>10660</t>
  </si>
  <si>
    <t>10661</t>
  </si>
  <si>
    <t>12198</t>
  </si>
  <si>
    <t>13311</t>
  </si>
  <si>
    <t>MA_holder</t>
  </si>
  <si>
    <t>MA_name</t>
  </si>
  <si>
    <t>espc_fr</t>
  </si>
  <si>
    <t>spc_fi</t>
  </si>
  <si>
    <t>spc_sv</t>
  </si>
  <si>
    <t>http://spc.fimea.fi/indox/nam/mln.jsp?index=humpil myyntilupanro=34720</t>
  </si>
  <si>
    <t>http://spc.fimea.fi/indox/nam/mln.jsp?index=humpil myyntilupanro=34721</t>
  </si>
  <si>
    <t>http://spc.fimea.fi/indox/nam/mln.jsp?index=humpil myyntilupanro=34237</t>
  </si>
  <si>
    <t>http://spc.fimea.fi/indox/nam/mln.jsp?index=humpil myyntilupanro=28260</t>
  </si>
  <si>
    <t>http://spc.fimea.fi/indox/nam/mln.jsp?index=humpil myyntilupanro=28261</t>
  </si>
  <si>
    <t>http://spc.fimea.fi/indox/nam/mln.jsp?index=humpil myyntilupanro=22173</t>
  </si>
  <si>
    <t>http://spc.fimea.fi/indox/nam/mln.jsp?index=humpil myyntilupanro=22174</t>
  </si>
  <si>
    <t>http://spc.fimea.fi/indox/nam/mln.jsp?index=humpil myyntilupanro=34869</t>
  </si>
  <si>
    <t>http://spc.fimea.fi/indox/nam/mln.jsp?index=humpil myyntilupanro=34868</t>
  </si>
  <si>
    <t>http://spc.fimea.fi/indox/nam/mln.jsp?index=humpil myyntilupanro=22230</t>
  </si>
  <si>
    <t>http://spc.fimea.fi/indox/nam/mln.jsp?index=humpil myyntilupanro=22231</t>
  </si>
  <si>
    <t>http://spc.fimea.fi/indox/nam/mln.jsp?index=humpil myyntilupanro=22535</t>
  </si>
  <si>
    <t>http://spc.fimea.fi/indox/nam/mln.jsp?index=humpil myyntilupanro=22536</t>
  </si>
  <si>
    <t>http://spc.fimea.fi/indox/nam/mln.jsp?index=humpil myyntilupanro=10251</t>
  </si>
  <si>
    <t>http://spc.fimea.fi/indox/nam/mln.jsp?index=humpil myyntilupanro=10252</t>
  </si>
  <si>
    <t>http://spc.fimea.fi/indox/nam/mln.jsp?index=humpil myyntilupanro=18819</t>
  </si>
  <si>
    <t>http://spc.fimea.fi/indox/nam/mln.jsp?index=humpil myyntilupanro=18820</t>
  </si>
  <si>
    <t>http://spc.fimea.fi/indox/nam/mln.jsp?index=humpil myyntilupanro=11335</t>
  </si>
  <si>
    <t>http://spc.fimea.fi/indox/nam/mln.jsp?index=humpil myyntilupanro=8979</t>
  </si>
  <si>
    <t>http://spc.fimea.fi/indox/nam/mln.jsp?index=humpil myyntilupanro=8980</t>
  </si>
  <si>
    <t>http://spc.fimea.fi/indox/nam/mln.jsp?index=humpil myyntilupanro=9731</t>
  </si>
  <si>
    <t>http://spc.fimea.fi/indox/nam/mln.jsp?index=humpil myyntilupanro=7758</t>
  </si>
  <si>
    <t>http://spc.fimea.fi/indox/nam/mln.jsp?index=humpil myyntilupanro=10458</t>
  </si>
  <si>
    <t>http://spc.fimea.fi/indox/nam/mln.jsp?index=humpil myyntilupanro=10549</t>
  </si>
  <si>
    <t>http://spc.fimea.fi/indox/nam/mln.jsp?index=humpil myyntilupanro=9684</t>
  </si>
  <si>
    <t>http://spc.fimea.fi/indox/nam/mln.jsp?index=humpil myyntilupanro=9685</t>
  </si>
  <si>
    <t>http://spc.fimea.fi/indox/nam/mln.jsp?index=humpil myyntilupanro=7788</t>
  </si>
  <si>
    <t>http://spc.fimea.fi/indox/nam/mln.jsp?index=humpil myyntilupanro=7789</t>
  </si>
  <si>
    <t>http://spc.fimea.fi/indox/nam/mln.jsp?index=humpil myyntilupanro=8931</t>
  </si>
  <si>
    <t>http://spc.fimea.fi/indox/nam/mln.jsp?index=humpil myyntilupanro=10891</t>
  </si>
  <si>
    <t>http://spc.fimea.fi/indox/nam/mln.jsp?index=humpil myyntilupanro=28231</t>
  </si>
  <si>
    <t>http://spc.fimea.fi/indox/nam/mln.jsp?index=humpil myyntilupanro=28530</t>
  </si>
  <si>
    <t>http://spc.fimea.fi/indox/nam/mln.jsp?index=humpil myyntilupanro=32143</t>
  </si>
  <si>
    <t>http://spc.fimea.fi/indox/nam/mln.jsp?index=humpil myyntilupanro=11432</t>
  </si>
  <si>
    <t>http://spc.fimea.fi/indox/nam/mln.jsp?index=humpil myyntilupanro=11333</t>
  </si>
  <si>
    <t>http://spc.fimea.fi/indox/nam/mln.jsp?index=humpil myyntilupanro=35245</t>
  </si>
  <si>
    <t>http://spc.fimea.fi/indox/nam/mln.jsp?index=humpil myyntilupanro=22011</t>
  </si>
  <si>
    <t>http://spc.fimea.fi/indox/nam/mln.jsp?index=humpil myyntilupanro=37735</t>
  </si>
  <si>
    <t>http://spc.fimea.fi/indox/nam/mln.jsp?index=humpil myyntilupanro=37736</t>
  </si>
  <si>
    <t>http://spc.fimea.fi/indox/nam/mln.jsp?index=humpil myyntilupanro=12871</t>
  </si>
  <si>
    <t>http://spc.fimea.fi/indox/nam/mln.jsp?index=humpil myyntilupanro=15933</t>
  </si>
  <si>
    <t>http://spc.fimea.fi/indox/nam/mln.jsp?index=humpil myyntilupanro=19033</t>
  </si>
  <si>
    <t>http://spc.fimea.fi/indox/nam/mln.jsp?index=humpil myyntilupanro=20858</t>
  </si>
  <si>
    <t>http://spc.fimea.fi/indox/nam/mln.jsp?index=humpil myyntilupanro=8634</t>
  </si>
  <si>
    <t>http://spc.fimea.fi/indox/nam/mln.jsp?index=humpil myyntilupanro=33012</t>
  </si>
  <si>
    <t>http://spc.fimea.fi/indox/nam/mln.jsp?index=humpil myyntilupanro=33013</t>
  </si>
  <si>
    <t>http://spc.fimea.fi/indox/nam/mln.jsp?index=humpil myyntilupanro=33913</t>
  </si>
  <si>
    <t>http://spc.fimea.fi/indox/nam/mln.jsp?index=humpil myyntilupanro=33914</t>
  </si>
  <si>
    <t>http://spc.fimea.fi/indox/nam/mln.jsp?index=humpil myyntilupanro=36701</t>
  </si>
  <si>
    <t>http://spc.fimea.fi/indox/nam/mln.jsp?index=humpil myyntilupanro=30595</t>
  </si>
  <si>
    <t>http://spc.fimea.fi/indox/nam/mln.jsp?index=humpil myyntilupanro=30596</t>
  </si>
  <si>
    <t>http://spc.fimea.fi/indox/nam/mln.jsp?index=humpil myyntilupanro=37739</t>
  </si>
  <si>
    <t>http://spc.fimea.fi/indox/nam/mln.jsp?index=humpil myyntilupanro=37740</t>
  </si>
  <si>
    <t>http://spc.fimea.fi/indox/nam/mln.jsp?index=humpil myyntilupanro=37741</t>
  </si>
  <si>
    <t>http://spc.fimea.fi/indox/nam/mln.jsp?index=humpil myyntilupanro=9523</t>
  </si>
  <si>
    <t>http://spc.fimea.fi/indox/nam/mln.jsp?index=humpil myyntilupanro=9622</t>
  </si>
  <si>
    <t>http://spc.fimea.fi/indox/nam/mln.jsp?index=humpil myyntilupanro=15474</t>
  </si>
  <si>
    <t>http://spc.fimea.fi/indox/nam/mln.jsp?index=humpil myyntilupanro=15526</t>
  </si>
  <si>
    <t>http://spc.fimea.fi/indox/nam/mln.jsp?index=humpil myyntilupanro=17486</t>
  </si>
  <si>
    <t>http://spc.fimea.fi/indox/nam/mln.jsp?index=humpil myyntilupanro=12704</t>
  </si>
  <si>
    <t>http://spc.fimea.fi/indox/nam/mln.jsp?index=humpil myyntilupanro=12705</t>
  </si>
  <si>
    <t>http://spc.fimea.fi/indox/nam/mln.jsp?index=humpil myyntilupanro=12912</t>
  </si>
  <si>
    <t>http://spc.fimea.fi/indox/nam/mln.jsp?index=humpil myyntilupanro=33297</t>
  </si>
  <si>
    <t>http://spc.fimea.fi/indox/nam/mln.jsp?index=humpil myyntilupanro=34038</t>
  </si>
  <si>
    <t>http://spc.fimea.fi/indox/nam/mln.jsp?index=humpil myyntilupanro=34039</t>
  </si>
  <si>
    <t>http://spc.fimea.fi/indox/nam/mln.jsp?index=humpil myyntilupanro=16012</t>
  </si>
  <si>
    <t>http://spc.fimea.fi/indox/nam/mln.jsp?index=humpil myyntilupanro=16013</t>
  </si>
  <si>
    <t>http://spc.fimea.fi/indox/nam/mln.jsp?index=humpil myyntilupanro=16014</t>
  </si>
  <si>
    <t>http://spc.fimea.fi/indox/nam/mln.jsp?index=humpil myyntilupanro=16015</t>
  </si>
  <si>
    <t>http://spc.fimea.fi/indox/nam/mln.jsp?index=humpil myyntilupanro=16016</t>
  </si>
  <si>
    <t>http://spc.fimea.fi/indox/nam/mln.jsp?index=humpil myyntilupanro=17353</t>
  </si>
  <si>
    <t>http://spc.fimea.fi/indox/nam/mln.jsp?index=humpil myyntilupanro=18449</t>
  </si>
  <si>
    <t>http://spc.fimea.fi/indox/nam/mln.jsp?index=humpil myyntilupanro=20074</t>
  </si>
  <si>
    <t>http://spc.fimea.fi/indox/nam/mln.jsp?index=humpil myyntilupanro=20075</t>
  </si>
  <si>
    <t>http://spc.fimea.fi/indox/nam/mln.jsp?index=humpil myyntilupanro=20076</t>
  </si>
  <si>
    <t>http://spc.fimea.fi/indox/nam/mln.jsp?index=humpil myyntilupanro=37834</t>
  </si>
  <si>
    <t>http://spc.fimea.fi/indox/nam/mln.jsp?index=humpil myyntilupanro=37835</t>
  </si>
  <si>
    <t>http://spc.fimea.fi/indox/nam/mln.jsp?index=humpil myyntilupanro=37836</t>
  </si>
  <si>
    <t>http://spc.fimea.fi/indox/nam/mln.jsp?index=humpil myyntilupanro=37837</t>
  </si>
  <si>
    <t>http://spc.fimea.fi/indox/nam/mln.jsp?index=humpil myyntilupanro=21586</t>
  </si>
  <si>
    <t>http://spc.fimea.fi/indox/nam/mln.jsp?index=humpil myyntilupanro=21587</t>
  </si>
  <si>
    <t>http://spc.fimea.fi/indox/nam/mln.jsp?index=humpil myyntilupanro=21588</t>
  </si>
  <si>
    <t>http://spc.fimea.fi/indox/nam/mln.jsp?index=humpil myyntilupanro=21589</t>
  </si>
  <si>
    <t>http://spc.fimea.fi/indox/nam/mln.jsp?index=humpil myyntilupanro=17254</t>
  </si>
  <si>
    <t>http://spc.fimea.fi/indox/nam/mln.jsp?index=humpil myyntilupanro=17255</t>
  </si>
  <si>
    <t>http://spc.fimea.fi/indox/nam/mln.jsp?index=humpil myyntilupanro=17256</t>
  </si>
  <si>
    <t>http://spc.fimea.fi/indox/nam/mln.jsp?index=humpil myyntilupanro=28639</t>
  </si>
  <si>
    <t>http://spc.fimea.fi/indox/nam/mln.jsp?index=humpil myyntilupanro=26986</t>
  </si>
  <si>
    <t>http://spc.fimea.fi/indox/nam/mln.jsp?index=humpil myyntilupanro=26987</t>
  </si>
  <si>
    <t>http://spc.fimea.fi/indox/nam/mln.jsp?index=humpil myyntilupanro=26988</t>
  </si>
  <si>
    <t>http://spc.fimea.fi/indox/nam/mln.jsp?index=humpil myyntilupanro=26989</t>
  </si>
  <si>
    <t>http://spc.fimea.fi/indox/nam/mln.jsp?index=humpil myyntilupanro=10660</t>
  </si>
  <si>
    <t>http://spc.fimea.fi/indox/nam/mln.jsp?index=humpil myyntilupanro=10661</t>
  </si>
  <si>
    <t>http://spc.fimea.fi/indox/nam/mln.jsp?index=humpil myyntilupanro=12198</t>
  </si>
  <si>
    <t>http://spc.fimea.fi/indox/nam/mln.jsp?index=humpil myyntilupanro=13311</t>
  </si>
  <si>
    <t>urlSpcLanguage1</t>
  </si>
  <si>
    <t>urlSpcLanguage2</t>
  </si>
  <si>
    <t>tabletti</t>
  </si>
  <si>
    <t>oraalisuspensio</t>
  </si>
  <si>
    <t>peräpuikko</t>
  </si>
  <si>
    <t>depottabletti</t>
  </si>
  <si>
    <t>tabletti, kalvopäällysteinen</t>
  </si>
  <si>
    <t>purukapseli, pehmeä</t>
  </si>
  <si>
    <t>kapseli, pehmeä</t>
  </si>
  <si>
    <t>geeli</t>
  </si>
  <si>
    <t>infuusioneste, liuos</t>
  </si>
  <si>
    <t>jauhe</t>
  </si>
  <si>
    <t>siirappi</t>
  </si>
  <si>
    <t>injektioneste, liuos</t>
  </si>
  <si>
    <t>Formname_fi</t>
  </si>
  <si>
    <t>Formname_sv</t>
  </si>
  <si>
    <t>tablett</t>
  </si>
  <si>
    <t>oral suspension</t>
  </si>
  <si>
    <t>suppositorium</t>
  </si>
  <si>
    <t>depottablett</t>
  </si>
  <si>
    <t>filmdragerad tablett</t>
  </si>
  <si>
    <t>tuggkapsel, mjuk</t>
  </si>
  <si>
    <t>kapsel, mjuk</t>
  </si>
  <si>
    <t>infusionsvätska, lösning</t>
  </si>
  <si>
    <t>oralt pulver</t>
  </si>
  <si>
    <t>sirap</t>
  </si>
  <si>
    <t>injektionsvätska, lösning</t>
  </si>
  <si>
    <t>prolonged-release tablet</t>
  </si>
  <si>
    <t>film-coated tablet</t>
  </si>
  <si>
    <t>chewable capsule, soft</t>
  </si>
  <si>
    <t>capsule, soft</t>
  </si>
  <si>
    <t>solution for infusion</t>
  </si>
  <si>
    <t>oral powder</t>
  </si>
  <si>
    <t>solution for injection</t>
  </si>
  <si>
    <t xml:space="preserve">manufactureddoseform </t>
  </si>
  <si>
    <t>spor_form</t>
  </si>
  <si>
    <t>Suun kautta</t>
  </si>
  <si>
    <t>Peräsuoleen</t>
  </si>
  <si>
    <t>Laskimoon</t>
  </si>
  <si>
    <t>Rektal användning</t>
  </si>
  <si>
    <t>Intravenös användning</t>
  </si>
  <si>
    <t>route_of_admin_fi</t>
  </si>
  <si>
    <t>route_of_admin_sv</t>
  </si>
  <si>
    <t>route_of_admin_spor_id</t>
  </si>
  <si>
    <t>route_of_admin_edqm_id</t>
  </si>
  <si>
    <t>Rectal use</t>
  </si>
  <si>
    <t>Intravenous use</t>
  </si>
  <si>
    <t>100000073619</t>
  </si>
  <si>
    <t>100000073628</t>
  </si>
  <si>
    <t>100000073611</t>
  </si>
  <si>
    <t>20053000</t>
  </si>
  <si>
    <t>20061000</t>
  </si>
  <si>
    <t>20045000</t>
  </si>
  <si>
    <t>5 mg</t>
  </si>
  <si>
    <t>10 mg</t>
  </si>
  <si>
    <t>1mg/ml</t>
  </si>
  <si>
    <t>250 mg</t>
  </si>
  <si>
    <t>200 mg</t>
  </si>
  <si>
    <t>300 mg</t>
  </si>
  <si>
    <t>100 mg</t>
  </si>
  <si>
    <t>20 mg/ml</t>
  </si>
  <si>
    <t>400 mg</t>
  </si>
  <si>
    <t>600 mg</t>
  </si>
  <si>
    <t>800 mg</t>
  </si>
  <si>
    <t>40 mg/ml</t>
  </si>
  <si>
    <t>50 mg/50g</t>
  </si>
  <si>
    <t>50 mg/100g</t>
  </si>
  <si>
    <t>5 mg/ml</t>
  </si>
  <si>
    <t>20 mg</t>
  </si>
  <si>
    <t>30 mg</t>
  </si>
  <si>
    <t>40 mg</t>
  </si>
  <si>
    <t>80 mg</t>
  </si>
  <si>
    <t>60 mg</t>
  </si>
  <si>
    <t>strenght_with_unit</t>
  </si>
  <si>
    <t>6,950 mg (5,000 mg)</t>
  </si>
  <si>
    <t>13,900 mg (10,000mg)</t>
  </si>
  <si>
    <t>1,386 mg (1,000 mg)</t>
  </si>
  <si>
    <t>6,94 mg (5,0 mg)</t>
  </si>
  <si>
    <t>13,88 mg (10,00 mg)</t>
  </si>
  <si>
    <t>6,94 mg (5 mg)</t>
  </si>
  <si>
    <t>13,88 mg (10 mg)</t>
  </si>
  <si>
    <t xml:space="preserve">6,9348 </t>
  </si>
  <si>
    <t xml:space="preserve">13,8696 </t>
  </si>
  <si>
    <t>13,87 mg (10 mg)</t>
  </si>
  <si>
    <t>6,944 mg (5,000 mg)</t>
  </si>
  <si>
    <t>13,888 mg (10,00 mg)</t>
  </si>
  <si>
    <t>6,935MG (AMLODIPINUM</t>
  </si>
  <si>
    <t>13,87 mg (10mg)</t>
  </si>
  <si>
    <t>6,395 mg (5,0 mg)</t>
  </si>
  <si>
    <t>12,79 mg (10,0 mg)</t>
  </si>
  <si>
    <t>250,0</t>
  </si>
  <si>
    <t>200,0</t>
  </si>
  <si>
    <t>300,0</t>
  </si>
  <si>
    <t>100,0</t>
  </si>
  <si>
    <t>20,0</t>
  </si>
  <si>
    <t>400,0</t>
  </si>
  <si>
    <t>200</t>
  </si>
  <si>
    <t>100</t>
  </si>
  <si>
    <t>40</t>
  </si>
  <si>
    <t>20</t>
  </si>
  <si>
    <t>10</t>
  </si>
  <si>
    <t>ingredient_base_strength</t>
  </si>
  <si>
    <t>M01AE51</t>
  </si>
  <si>
    <t>atc_code</t>
  </si>
  <si>
    <t>14</t>
  </si>
  <si>
    <t>28</t>
  </si>
  <si>
    <t>30</t>
  </si>
  <si>
    <t>50</t>
  </si>
  <si>
    <t>60</t>
  </si>
  <si>
    <t>90</t>
  </si>
  <si>
    <t>98</t>
  </si>
  <si>
    <t>250</t>
  </si>
  <si>
    <t>500</t>
  </si>
  <si>
    <t>1 000</t>
  </si>
  <si>
    <t>150 ml</t>
  </si>
  <si>
    <t>56</t>
  </si>
  <si>
    <t>100 x 1</t>
  </si>
  <si>
    <t>112</t>
  </si>
  <si>
    <t>120</t>
  </si>
  <si>
    <t>7</t>
  </si>
  <si>
    <t>15</t>
  </si>
  <si>
    <t>84</t>
  </si>
  <si>
    <t>300</t>
  </si>
  <si>
    <t>50 x 1</t>
  </si>
  <si>
    <t>105</t>
  </si>
  <si>
    <t>30 x 1</t>
  </si>
  <si>
    <t>500 x 1</t>
  </si>
  <si>
    <t>4</t>
  </si>
  <si>
    <t>5</t>
  </si>
  <si>
    <t>300 ml</t>
  </si>
  <si>
    <t>2 PÄ</t>
  </si>
  <si>
    <t>4 PÄ</t>
  </si>
  <si>
    <t>50 ml</t>
  </si>
  <si>
    <t>100 ml</t>
  </si>
  <si>
    <t>200 ml</t>
  </si>
  <si>
    <t>60 ml</t>
  </si>
  <si>
    <t>80 ml</t>
  </si>
  <si>
    <t>50 g</t>
  </si>
  <si>
    <t>100 g</t>
  </si>
  <si>
    <t>12</t>
  </si>
  <si>
    <t>24</t>
  </si>
  <si>
    <t>36</t>
  </si>
  <si>
    <t>48</t>
  </si>
  <si>
    <t>21</t>
  </si>
  <si>
    <t>42</t>
  </si>
  <si>
    <t>20 x 100 ml</t>
  </si>
  <si>
    <t>10 x 100 ml</t>
  </si>
  <si>
    <t>10 x 50 ml</t>
  </si>
  <si>
    <t>20 x 50 ml</t>
  </si>
  <si>
    <t>30 ml</t>
  </si>
  <si>
    <t>4 x 2 ml</t>
  </si>
  <si>
    <t>49</t>
  </si>
  <si>
    <t>35</t>
  </si>
  <si>
    <t>63</t>
  </si>
  <si>
    <t>70</t>
  </si>
  <si>
    <t>77</t>
  </si>
  <si>
    <t>91</t>
  </si>
  <si>
    <t>1000</t>
  </si>
  <si>
    <t>1</t>
  </si>
  <si>
    <t>168</t>
  </si>
  <si>
    <t>free_form_package_size</t>
  </si>
  <si>
    <t>NOR</t>
  </si>
  <si>
    <t>authorizationCountry</t>
  </si>
  <si>
    <t>C1537E51-5BB8-4434-A046-7CB2B3C8EDF5</t>
  </si>
  <si>
    <t>987CF57D-6A57-4596-9830-62C46039C79B</t>
  </si>
  <si>
    <t>7C1F5395-B480-4778-9AC4-0BD524997059</t>
  </si>
  <si>
    <t>6F53315F-3E31-4C21-9CDB-10297F547DE5</t>
  </si>
  <si>
    <t>8BBA3D58-9A8D-4025-8217-8642734F1DDF</t>
  </si>
  <si>
    <t>20C5213B-39D1-445B-BBB4-0E59A4BADECB</t>
  </si>
  <si>
    <t>47CB0FA7-6845-4981-B954-84910C1DDB59</t>
  </si>
  <si>
    <t>1192B816-F392-49C4-877E-87B35F6C1A52</t>
  </si>
  <si>
    <t>4EA8299F-614E-41C8-AAC2-80A3D793C8E7</t>
  </si>
  <si>
    <t>E3A6BF98-FA7E-4540-BAEE-7F9383068E2B</t>
  </si>
  <si>
    <t>C0D6FD3D-F22E-4B28-9900-7E3CEDF1AD77</t>
  </si>
  <si>
    <t>7714AFC6-7D73-42BB-A2F9-78D4CBE41097</t>
  </si>
  <si>
    <t>F8D7B3FA-8835-4B12-8AFD-72CE1655D411</t>
  </si>
  <si>
    <t>9AF24F63-D86C-4040-A74A-9A76A587BF5B</t>
  </si>
  <si>
    <t>E6550C21-74BE-4C9F-B64D-DDFDB8402148</t>
  </si>
  <si>
    <t>390346AB-CA8C-4BAA-A663-E195DFD20057</t>
  </si>
  <si>
    <t>4E7CA63A-C057-4579-B81A-177A4DDA0ABE</t>
  </si>
  <si>
    <t>20D6065F-AD20-4BE5-8EC5-0DEB2A494BC4</t>
  </si>
  <si>
    <t>384A9C9A-15DD-4F0F-9988-1F38A96B60ED</t>
  </si>
  <si>
    <t>0D4A0422-0590-48CE-92A5-1A0CD04ABCAD</t>
  </si>
  <si>
    <t>70DA4359-5380-47E7-A8FA-14B82F263F41</t>
  </si>
  <si>
    <t>3F79BD71-D94F-46D5-BD6F-145DC2E803B8</t>
  </si>
  <si>
    <t>379F3964-D904-432F-B41F-CCC4E48850AC</t>
  </si>
  <si>
    <t>956400C3-001B-41C4-AAF2-CF981C78C71A</t>
  </si>
  <si>
    <t>B8A20CAA-4D82-4B93-89F0-CD2AEA6D29C0</t>
  </si>
  <si>
    <t>D2968988-549A-4036-95BE-C570760F3E39</t>
  </si>
  <si>
    <t>BD3C64A2-7E06-4A9F-9E01-F6246644CCB7</t>
  </si>
  <si>
    <t>97C4DE5B-C690-463C-9829-950C6E2C1891</t>
  </si>
  <si>
    <t>91E63393-B2D0-4E49-A5B7-D8DD765796E8</t>
  </si>
  <si>
    <t>3448AC1D-F41E-4473-AC60-DA4D74CEE559</t>
  </si>
  <si>
    <t>2F672433-B1F6-4488-98EA-C1521C27F08C</t>
  </si>
  <si>
    <t>833BE41B-1DE9-4F43-9AF9-2F1057CC3530</t>
  </si>
  <si>
    <t>0BAE12CD-11C3-4613-BA48-42C9BDB340E8</t>
  </si>
  <si>
    <t>0BC79387-F014-4A81-8693-42E9FFE56CC2</t>
  </si>
  <si>
    <t>2DB8228E-0633-41F8-9B9C-4449DD331224</t>
  </si>
  <si>
    <t>3AE04E7C-0A37-4351-A6CE-6466702BA7B4</t>
  </si>
  <si>
    <t>46C11162-D06D-4395-B468-3143D2857F41</t>
  </si>
  <si>
    <t>443D507F-6283-4F03-B5C5-37D8B40738E6</t>
  </si>
  <si>
    <t>67F978E1-651C-4E07-84A3-6951A7C9510C</t>
  </si>
  <si>
    <t>0951AD87-FF16-41AB-8BFD-6D50B3863C40</t>
  </si>
  <si>
    <t>BE08F55A-8673-4B8E-9BD7-A43D9EF1C69F</t>
  </si>
  <si>
    <t>8D18CA17-D1B8-4278-9560-B9BACD95DD8F</t>
  </si>
  <si>
    <t>350A7230-B2D6-45C7-AF4B-B8B9EC8D3CF1</t>
  </si>
  <si>
    <t>F92D374B-3D98-4F43-A384-8E073311A86F</t>
  </si>
  <si>
    <t>E5DC6939-4E9F-4763-BFCD-8BE13840C1D3</t>
  </si>
  <si>
    <t>743C3EDD-701D-47CA-9331-6FAFBE536048</t>
  </si>
  <si>
    <t>4D635CAA-A1DE-4C30-824F-FF5D6E4A262F</t>
  </si>
  <si>
    <t>64AF7237-772E-4839-8175-571385E2FEE8</t>
  </si>
  <si>
    <t>77B8029F-4802-4184-8190-559A166443A8</t>
  </si>
  <si>
    <t>A4D309E1-56F6-45A7-84D3-EFCC71989FA6</t>
  </si>
  <si>
    <t>7A3A12A0-B1D5-483E-87E8-544FC758085E</t>
  </si>
  <si>
    <t>046C3741-C450-4CF5-BC2C-5198F6C9F8B6</t>
  </si>
  <si>
    <t>19E4B8D4-29A8-4BB0-81B9-51BC7D0488F9</t>
  </si>
  <si>
    <t>3829F020-2AB5-4696-9CCB-1EEDD54899DF</t>
  </si>
  <si>
    <t>ED947C4D-DF66-47C5-A586-25B3F389E427</t>
  </si>
  <si>
    <t>3D8BAF90-4C48-4D6C-BF19-228CCE369C6A</t>
  </si>
  <si>
    <t>8D479082-4B1C-4C51-88BE-A113015D69C4</t>
  </si>
  <si>
    <t>0101B77D-10C2-4ADE-8DF6-25D1340DC045</t>
  </si>
  <si>
    <t>58DF72F2-375E-4FA8-B6FD-583AE3E32EC1</t>
  </si>
  <si>
    <t>9F08CECD-E314-4320-B5AB-8E6F3C443442</t>
  </si>
  <si>
    <t>7FACE0EC-F157-49C4-9DD5-B1F322D8FB3D</t>
  </si>
  <si>
    <t>9D693E34-4510-46E3-ADF0-B8075EAAE65A</t>
  </si>
  <si>
    <t>05F2940D-E8C4-4DDB-9EDC-70EDF48250C5</t>
  </si>
  <si>
    <t>DBA81DFA-5F26-4A12-85E6-6546BF736FC8</t>
  </si>
  <si>
    <t>EDDA5159-F0A8-48CB-8AC4-32D36A334B83</t>
  </si>
  <si>
    <t>93F8D466-60C5-4CDF-8FEA-6839742BD7D2</t>
  </si>
  <si>
    <t>7A5401B1-9203-40A9-985F-3D850CBC8E21</t>
  </si>
  <si>
    <t>14FA5BC2-8C91-4402-A597-4C3EA546AB54</t>
  </si>
  <si>
    <t>15B1151A-A0EA-4B8B-B917-4CA094A74DC2</t>
  </si>
  <si>
    <t>8E0FE0A8-ECEA-4523-A168-3512807A2787</t>
  </si>
  <si>
    <t>5D42EA8A-BE95-439E-A46A-CE3D708FDA61</t>
  </si>
  <si>
    <t>0BB362FA-8863-48F8-BF29-17066FB31818</t>
  </si>
  <si>
    <t>5DF1BF83-4E54-4628-B44F-DBB9227F732B</t>
  </si>
  <si>
    <t>2105353D-0617-4E22-966D-D70D417CD5D6</t>
  </si>
  <si>
    <t>05319A11-7CE7-474B-AA71-F4D48630A67C</t>
  </si>
  <si>
    <t>B82A2E44-4E90-4687-9723-FCB0073C0BF9</t>
  </si>
  <si>
    <t>4FF2A78A-DE94-4EA9-A403-FDBFC23E56DB</t>
  </si>
  <si>
    <t>61C2A981-362B-40CC-BF4C-198029868AA2</t>
  </si>
  <si>
    <t>2DABEDA3-3187-4C33-9B2A-DEC843B0B41E</t>
  </si>
  <si>
    <t>25C9FC9D-954B-4C2E-B205-DD7CA360F7BE</t>
  </si>
  <si>
    <t>4262823C-8EBF-45EB-923C-79B6B9EC3C39</t>
  </si>
  <si>
    <t>AC32FE0B-4C69-4EF5-B4CB-9F82B61D2C0B</t>
  </si>
  <si>
    <t>E2DCB3A9-11EB-4AEE-99AE-998519148A02</t>
  </si>
  <si>
    <t>F50E1CAF-A6B4-45EA-ABC8-99FC19AD688E</t>
  </si>
  <si>
    <t>3A82E63A-C639-43E3-9316-781A573F6EC7</t>
  </si>
  <si>
    <t>B3802E37-46E7-4EF7-A57A-81FD5742BBF4</t>
  </si>
  <si>
    <t>A75CA23A-BC00-4F30-9E39-73EF5F7DF5DF</t>
  </si>
  <si>
    <t>F540921F-6745-449F-A4ED-E66709BF2075</t>
  </si>
  <si>
    <t>22B3A4C8-E3EB-4B9B-BF5C-F7F6A7D36751</t>
  </si>
  <si>
    <t>38834448-86E2-47FB-97A7-33FE83EC9AF1</t>
  </si>
  <si>
    <t>E8E2D6E2-06AB-4F6C-ABB0-2B1D0ACBDA1F</t>
  </si>
  <si>
    <t>C1B6D476-2B23-4ECD-8DF2-E346F4ED3857</t>
  </si>
  <si>
    <t>C9370237-6A9F-4738-9B36-EDBB59F0D774</t>
  </si>
  <si>
    <t>CF218030-CE59-4CBE-9A92-8C0900CF619A</t>
  </si>
  <si>
    <t>6910AE86-E529-4E73-A3AD-16F13FF3415F</t>
  </si>
  <si>
    <t>CA4C1402-16A5-42C6-A423-D136DE1A776D</t>
  </si>
  <si>
    <t>54F16B2C-EE4F-45EE-8BF2-4645577CEEBD</t>
  </si>
  <si>
    <t>C4E0C5E4-C3B5-4E99-B9E2-43B83E20FA76</t>
  </si>
  <si>
    <t>89F511E8-4867-49B4-ACA8-769E8D47A333</t>
  </si>
  <si>
    <t>18B4C752-317F-4AC4-97DD-8EF45A51BEC2</t>
  </si>
  <si>
    <t>999DA219-2280-4E45-9E88-A11AAD9A6D0B</t>
  </si>
  <si>
    <t>89E3487F-F363-4F53-994A-A20CF1982F6C</t>
  </si>
  <si>
    <t>386FA2B1-C91D-4B98-8DAE-AE84BB073D40</t>
  </si>
  <si>
    <t>7B84A547-A751-4717-AB4C-249A83B74CB5</t>
  </si>
  <si>
    <t>574B659A-998B-4A75-A696-23A3CF7DBFA5</t>
  </si>
  <si>
    <t>91AAA918-C985-4317-839B-040183937C3B</t>
  </si>
  <si>
    <t>4E936E45-2926-45C5-B0DD-3090E42888CD</t>
  </si>
  <si>
    <t>E96DBACD-C021-4AE2-BFE1-3D26A979044B</t>
  </si>
  <si>
    <t>1F2FD381-DF2C-4917-A8F0-7291B634B413</t>
  </si>
  <si>
    <t>EC72C9AA-642F-4139-842E-76B31A21EADC</t>
  </si>
  <si>
    <t>4A4BB3E3-BEB6-4068-86F1-DFAA350189A0</t>
  </si>
  <si>
    <t>AC7BA98E-8E79-4265-A7DD-D9775CEA20D4</t>
  </si>
  <si>
    <t>B0F1F5A6-92A0-4C3F-B3C3-143F5FF1FAF9</t>
  </si>
  <si>
    <t>8A50D652-A514-4B60-9CF5-463558D86E72</t>
  </si>
  <si>
    <t>BDA225A1-B99C-42AA-9C04-475B5119DE84</t>
  </si>
  <si>
    <t>70262A8B-F9E9-4C93-97DC-F5023748BA5D</t>
  </si>
  <si>
    <t>7D5F77BA-643A-439B-94D5-5857BE878DB2</t>
  </si>
  <si>
    <t>06DC8429-1589-4486-999A-B4BDE150846E</t>
  </si>
  <si>
    <t>1B7D7F83-DB4E-4DA3-80DD-BC22CAA0E539</t>
  </si>
  <si>
    <t>B78762A5-D098-4C62-B8D7-80E7E3677971</t>
  </si>
  <si>
    <t>7FDE53A6-A464-4AF9-88AB-38BE8458A5B3</t>
  </si>
  <si>
    <t>07D0D86D-778D-46E2-A10A-BDF0EB6D7B44</t>
  </si>
  <si>
    <t>8870C0C6-3995-4BC8-A43C-D666E12BC3C1</t>
  </si>
  <si>
    <t>4E6EB7C5-B33D-4AD4-B71A-5F3318D7549A</t>
  </si>
  <si>
    <t>B5A6ED40-66AD-4493-9A87-9742EDED1A3C</t>
  </si>
  <si>
    <t>59427EF0-93DD-4CF9-B76B-B429E1F590B1</t>
  </si>
  <si>
    <t>D1308295-F31A-424F-BAFA-169B1E2C4B25</t>
  </si>
  <si>
    <t>F9B8F153-FD9E-4EB2-8D4C-BB4B95A6EC93</t>
  </si>
  <si>
    <t>C175B916-EDF4-45A8-BDF8-C52096889CDB</t>
  </si>
  <si>
    <t>2B5B54EC-76DA-419C-813E-FE183B165A30</t>
  </si>
  <si>
    <t>3B2C5719-8054-4914-9397-95746F8FB04C</t>
  </si>
  <si>
    <t>A27614F3-C5E5-4DC9-B3D4-891153E24747</t>
  </si>
  <si>
    <t>30708597-A62F-40D4-BD10-0385C80D36EC</t>
  </si>
  <si>
    <t>59EE7506-8485-40BF-B9D6-953B4509B6A8</t>
  </si>
  <si>
    <t>1BD8F080-EEB9-4FFA-BBA8-DBE0F2CBB6DB</t>
  </si>
  <si>
    <t>0A698CAC-E0CF-4AA7-AB55-4495B96DBCC9</t>
  </si>
  <si>
    <t>F34F983C-B258-4DE8-AF64-77FF9F427695</t>
  </si>
  <si>
    <t>F530F789-B943-45A2-96D7-8374733D975B</t>
  </si>
  <si>
    <t>0720304D-3DEE-4582-8A77-7891B7960590</t>
  </si>
  <si>
    <t>51D72D43-60CE-412E-87C3-68D6745CE254</t>
  </si>
  <si>
    <t>F066FC3D-9C84-454D-9937-8E0D3DB60B1C</t>
  </si>
  <si>
    <t>05F3E00E-6AE4-4E75-9B9E-610A35748E6F</t>
  </si>
  <si>
    <t>27973C44-3A77-4293-A1E8-7A7C62757E5F</t>
  </si>
  <si>
    <t>73E436D3-54B8-40D3-AD76-E3DD92FFACB4</t>
  </si>
  <si>
    <t>E452B837-2EFC-489C-BB36-5EF8D8B0317D</t>
  </si>
  <si>
    <t>8044A43D-91B7-4EDA-B974-AA0572397C01</t>
  </si>
  <si>
    <t>EDC24176-9DD2-47AE-B547-8D2459AC04CA</t>
  </si>
  <si>
    <t>73620CD0-8E36-4CC0-84D5-77DE23FC70C1</t>
  </si>
  <si>
    <t>E3FA87BF-C741-4A5C-AA6C-8C1B6C078AEB</t>
  </si>
  <si>
    <t>A93A3F2D-58AA-40D8-839C-262C5D8044A7</t>
  </si>
  <si>
    <t>23C57A9E-C60B-4207-B026-2B89735B8EBB</t>
  </si>
  <si>
    <t>B6FF91A0-7A50-4367-8EAF-506DB9588E61</t>
  </si>
  <si>
    <t>148E9187-9D8D-4252-86D2-059924F21CCA</t>
  </si>
  <si>
    <t>A5254EA3-D514-4DEC-82D5-95E1A46907A3</t>
  </si>
  <si>
    <t>0C8E9E51-EFE0-448C-89E6-E38D39E7CE0E</t>
  </si>
  <si>
    <t>697CA22C-E2D1-474B-A541-F4E96CA2A3B3</t>
  </si>
  <si>
    <t>A0F53ABD-E4D5-4B45-B3DC-E64D2141969E</t>
  </si>
  <si>
    <t>5D2C884A-5A5D-47A2-8E14-2BB494B94205</t>
  </si>
  <si>
    <t>10618230-F036-44FF-B77B-8C256F43C3A9</t>
  </si>
  <si>
    <t>1FB0736D-9684-4DD2-BC70-572869D225D0</t>
  </si>
  <si>
    <t>346DF78F-784C-42E6-9263-3C55A0B85AC8</t>
  </si>
  <si>
    <t>E2F9684C-33BD-43E4-BA72-3252C9DE83E3</t>
  </si>
  <si>
    <t>1E0BA1C6-39F8-4806-B5C2-BDEE8DD2E87D</t>
  </si>
  <si>
    <t>C6AFABFD-00E0-4849-A322-E5B450FBCA4C</t>
  </si>
  <si>
    <t>A7F28B34-1DD9-4C71-82CF-EC5B57741EFD</t>
  </si>
  <si>
    <t>ECE1EA9E-35A5-45CE-A765-8525A67BF46A</t>
  </si>
  <si>
    <t>84064756-F833-4161-8C2E-B9D2F3B02D1B</t>
  </si>
  <si>
    <t>BFD3B8F1-C740-4CC1-B840-129A4ADCF3D4</t>
  </si>
  <si>
    <t>FFBB34F2-D673-464E-99C5-154D6DB109D9</t>
  </si>
  <si>
    <t>91BB85D1-B23A-43F4-A181-5281FAF4CDC6</t>
  </si>
  <si>
    <t>A40D3F47-81FC-465A-9A9D-8042E053209E</t>
  </si>
  <si>
    <t>B9324A58-D739-49ED-8E2D-1B541E71A0DD</t>
  </si>
  <si>
    <t>6FA4CD6D-654E-4366-AC90-2FDCF61D4218</t>
  </si>
  <si>
    <t>B44CBC2C-EB07-4CAB-8FB4-409AA408EB65</t>
  </si>
  <si>
    <t>5B238D9F-0F38-47C9-87AC-E53201634AD7</t>
  </si>
  <si>
    <t>4037B290-DD62-4383-B4D8-650DF40DFDC6</t>
  </si>
  <si>
    <t>5BC4CD7C-B079-48B8-B4F4-3BC25DCB7B81</t>
  </si>
  <si>
    <t>A34D844E-3E22-4AF8-B584-757CBE82596E</t>
  </si>
  <si>
    <t>12E7F7D2-7BD9-4478-B01D-3B3D5F724A9C</t>
  </si>
  <si>
    <t>52D22B93-BEFF-4A13-9623-0DCAE6A26F07</t>
  </si>
  <si>
    <t>A04E2509-7F5F-4D3E-8618-C350F81354E2</t>
  </si>
  <si>
    <t>55CA3ADF-CF5F-45EC-B9A9-A262100CA5E8</t>
  </si>
  <si>
    <t>C51C986D-C93F-44C2-8810-91CEE9F0E823</t>
  </si>
  <si>
    <t>49148400-5830-48E0-9F0A-023B99E4B5B0</t>
  </si>
  <si>
    <t>C392CB4A-CC42-4C94-B285-564A2A236335</t>
  </si>
  <si>
    <t>C762FEFD-EB14-40C9-94D3-58BC08527E85</t>
  </si>
  <si>
    <t>CF6FCEAA-4C24-453A-BB5D-4658CA871CAB</t>
  </si>
  <si>
    <t>80D962E1-0302-4F6F-8260-B7A13ADF9B7B</t>
  </si>
  <si>
    <t>7B869002-8DA0-4650-90F9-8F27AECF3D45</t>
  </si>
  <si>
    <t>C816DEEE-E524-4F2E-8FED-E9538DFC1119</t>
  </si>
  <si>
    <t>E735880F-78AC-4189-97C7-0497A65DF844</t>
  </si>
  <si>
    <t>45BDB6A4-0907-4A06-BAB9-9918A6EA0D35</t>
  </si>
  <si>
    <t>8746A236-7830-4185-A48F-FE76426D5D6E</t>
  </si>
  <si>
    <t>4B1BF6BE-F995-49D2-9937-F4B2519F14C1</t>
  </si>
  <si>
    <t>37C451F3-BE47-478E-8485-7BAAA4ED358C</t>
  </si>
  <si>
    <t>CF829E47-B88D-46C4-850E-87D68E50FA80</t>
  </si>
  <si>
    <t>245F80F3-D4CD-4E19-9C7C-8369D853E1BF</t>
  </si>
  <si>
    <t>7E173CBF-F75E-496E-8455-70C866AC5063</t>
  </si>
  <si>
    <t>732B8FDA-B5FA-4786-BD27-6CF3ECA7FAA5</t>
  </si>
  <si>
    <t>8D28A2C2-BAC0-48FB-8DC0-6648C54D0C66</t>
  </si>
  <si>
    <t>E02E3504-D5B4-498F-835D-AC75420AFB9F</t>
  </si>
  <si>
    <t>9D109315-CA5D-49BB-B439-A90591F4C90D</t>
  </si>
  <si>
    <t>432F7A7C-CE18-4C87-B02F-92E3F183FD3C</t>
  </si>
  <si>
    <t>F16B3FBE-3575-4FD2-BBC4-9595078D4F5D</t>
  </si>
  <si>
    <t>3FA056D7-FBBD-4F40-AD32-059B5ECFDD6A</t>
  </si>
  <si>
    <t>2DA39396-7B4C-4A33-BCE3-29DE4C1CC58A</t>
  </si>
  <si>
    <t>4E93F601-24A5-4CE2-AB2B-196A1C183429</t>
  </si>
  <si>
    <t>9D41AD9E-9E04-4211-8CD1-1BADCB21308E</t>
  </si>
  <si>
    <t>047A9716-A46A-4423-920D-3A9C64E6C6CC</t>
  </si>
  <si>
    <t>E2B95C13-A062-4C82-9EF1-50FC183735CA</t>
  </si>
  <si>
    <t>2F6B157C-D7A1-476E-90B2-54E77A7AA2F8</t>
  </si>
  <si>
    <t>2335ED3E-19FA-4867-91C6-52E87E0D4B69</t>
  </si>
  <si>
    <t>800D7A00-3C50-4CF9-95AB-56E09FCA73E2</t>
  </si>
  <si>
    <t>190A047F-FC8A-4D7A-8688-CF4B3637C6C1</t>
  </si>
  <si>
    <t>A80C1477-B63D-4D09-AA4C-4E85B11CCAD7</t>
  </si>
  <si>
    <t>AB4E930A-A3D8-4D63-A83E-4F53114AF66B</t>
  </si>
  <si>
    <t>32A4CAD9-34E1-4438-BA33-D15F2D7CBEF7</t>
  </si>
  <si>
    <t>76D68A0E-5677-4CF2-89B5-D959AC52BCD9</t>
  </si>
  <si>
    <t>A744FEA6-34DE-4E48-B4AB-7AC4EB273322</t>
  </si>
  <si>
    <t>26004B36-00A8-4E1A-9B1C-AC11E6C1E86A</t>
  </si>
  <si>
    <t>260AB8D4-0CCB-496A-96EB-0AAD24A674AE</t>
  </si>
  <si>
    <t>234CB61F-9CAD-481F-A5BE-9311E08BB3EE</t>
  </si>
  <si>
    <t>C0325372-E871-485A-931B-B44E3324AA68</t>
  </si>
  <si>
    <t>21A806F0-9B28-4518-91EB-AD8FB077260A</t>
  </si>
  <si>
    <t>E644B211-AEF1-4119-816D-A41900E33871</t>
  </si>
  <si>
    <t>34023F44-BBA3-431F-BD7F-8CF06D22C390</t>
  </si>
  <si>
    <t>CD876B58-1BD9-4626-97DD-8E79AB5F7225</t>
  </si>
  <si>
    <t>BF4EE2C9-9DF8-4F08-B7A0-8FFBA602B6ED</t>
  </si>
  <si>
    <t>1B8E196D-714D-4D88-A569-A9F94A46A1E8</t>
  </si>
  <si>
    <t>74358708-7457-45D1-98C3-AA377E25A317</t>
  </si>
  <si>
    <t>556CEF85-7024-4FE2-9C66-2E7D8DCED748</t>
  </si>
  <si>
    <t>48FDAF9B-5F77-4988-A7F1-335EBE52D24C</t>
  </si>
  <si>
    <t>37986548-FADC-4619-9A42-36D5216894F4</t>
  </si>
  <si>
    <t>B18C55DB-AB53-4EFD-B79A-6644A6ED611A</t>
  </si>
  <si>
    <t>D3282AEC-0737-48C8-A148-31517167BCC1</t>
  </si>
  <si>
    <t>C58C09D0-23BE-4475-8966-62783CB86A3C</t>
  </si>
  <si>
    <t>E1297C30-F2B7-46A9-9D35-63CBF4DEC661</t>
  </si>
  <si>
    <t>4AB913E8-7CDE-4666-ADBD-65A2E0E3EF35</t>
  </si>
  <si>
    <t>E3F77FF7-22DB-47E1-8D24-60899E7A63E9</t>
  </si>
  <si>
    <t>249F4C1B-9548-43D6-85E8-68D23B870FCE</t>
  </si>
  <si>
    <t>C37312ED-BDE8-4073-93E0-5F1F6241F829</t>
  </si>
  <si>
    <t>98A8AC71-DCED-4289-AA35-5F7CE8B7CC47</t>
  </si>
  <si>
    <t>7A7C5333-3D8E-4944-9A49-3115F5C6D101</t>
  </si>
  <si>
    <t>F016A278-D6AC-4695-8C93-6440EC3B7CCE</t>
  </si>
  <si>
    <t>E94B69F8-08A6-407E-9A7B-6D7B170B0624</t>
  </si>
  <si>
    <t>6054529D-3A7A-4EFE-90DC-EC27BD7026C2</t>
  </si>
  <si>
    <t>251521C2-5150-4396-B473-2A9D3BE70274</t>
  </si>
  <si>
    <t>0EEF3517-F3F6-4FF8-B820-2B5D15222E8B</t>
  </si>
  <si>
    <t>E60977D4-629F-4AF3-9FCA-E810AECFBD2F</t>
  </si>
  <si>
    <t>A416B827-74AB-444F-A118-3BF70D38222D</t>
  </si>
  <si>
    <t>2F336D75-EEB3-4E25-A093-3B5E7224114A</t>
  </si>
  <si>
    <t>DC03D2B3-7B0F-428E-89DC-E72A88895FF8</t>
  </si>
  <si>
    <t>2A380456-1E5F-4120-BC05-D8CBBFEB944F</t>
  </si>
  <si>
    <t>1D1B7599-EB31-45D0-9A94-E2C9AB2579A2</t>
  </si>
  <si>
    <t>F2B73762-D6CC-4513-B0C1-452A78AA7E3C</t>
  </si>
  <si>
    <t>7B0651DC-7381-46E2-B006-B39BCD6E370C</t>
  </si>
  <si>
    <t>FBEE6930-4ACA-4CBD-9157-189028547F71</t>
  </si>
  <si>
    <t>C28EFB4A-7E14-4D4E-951B-12818EA2C36F</t>
  </si>
  <si>
    <t>AF4DE3C0-4237-4E84-9C18-1E1A5D4F7CE0</t>
  </si>
  <si>
    <t>19D16D90-D874-4CE7-A504-139E4B7FE6AB</t>
  </si>
  <si>
    <t>0FF520B9-4407-4027-97D3-7918291F2949</t>
  </si>
  <si>
    <t>1DD16664-D6C4-41D5-B079-0B7B6FD1C202</t>
  </si>
  <si>
    <t>93556D5A-48C3-4246-A464-C72FE6F6BAB3</t>
  </si>
  <si>
    <t>AA706CCA-E058-4FF8-B79A-0C87095BB368</t>
  </si>
  <si>
    <t>16FE1EED-9E86-4EF3-A5C5-F2748BC48BEB</t>
  </si>
  <si>
    <t>109D6F54-5D22-4D4C-A4E3-034587F20091</t>
  </si>
  <si>
    <t>444343AD-60B3-44C6-9B0E-255C7FD9AACD</t>
  </si>
  <si>
    <t>4E150883-75D3-453E-BA83-86D9736A392C</t>
  </si>
  <si>
    <t>C71D9CA5-70C9-458D-9924-5B67FE7C8ACA</t>
  </si>
  <si>
    <t>3CE8DCB8-C1BF-4C12-BC23-4D460582D44A</t>
  </si>
  <si>
    <t>DF875B4D-BF27-494C-9890-C02A2F95F90C</t>
  </si>
  <si>
    <t>B864903D-20F3-4DB0-84A0-57E5A9B6A292</t>
  </si>
  <si>
    <t>8CA17DE6-19D0-41CE-A8AC-57E9B1973C50</t>
  </si>
  <si>
    <t>C6BD4B61-81FD-41D4-8E23-DF825DE60143</t>
  </si>
  <si>
    <t>A53EDAE8-415B-4A05-B3BD-E19C4800415A</t>
  </si>
  <si>
    <t>26E776D7-A782-4E47-9E6F-A60D45F253B7</t>
  </si>
  <si>
    <t>3DCAC80D-1193-4A64-A004-491008F6C0DD</t>
  </si>
  <si>
    <t>EB1AA2A9-00BD-4C1D-8380-EBCC0BB59542</t>
  </si>
  <si>
    <t>C1CFE542-8E66-412D-B896-F43B697BFC41</t>
  </si>
  <si>
    <t>3E8737AD-9CB4-48AB-B841-9FB7F632FDC8</t>
  </si>
  <si>
    <t>6DE76D7F-C470-4CA8-877A-9F11E20364C5</t>
  </si>
  <si>
    <t>774B3EE6-B4C8-4205-A921-9EE2FDAE97A2</t>
  </si>
  <si>
    <t>5AFB0865-143D-44D3-8C9A-95E586B41D70</t>
  </si>
  <si>
    <t>EF3DF3D3-A129-4FC5-95E8-9734DE9B1A1F</t>
  </si>
  <si>
    <t>C23FBC07-990A-4B53-AFE5-8E88F2C2AB3F</t>
  </si>
  <si>
    <t>8359998C-C3C5-4D10-A9A9-91163AFB9E3C</t>
  </si>
  <si>
    <t>33CD17D7-F65D-4BAF-AFA5-88B6079BF4B2</t>
  </si>
  <si>
    <t>FCEEBCCD-7831-4C89-8AAD-9370EF16FC0E</t>
  </si>
  <si>
    <t>75E8806D-0243-4BEC-96AE-8ACF712A08BA</t>
  </si>
  <si>
    <t>AD92335F-EB22-4CC4-BDE4-88BA842C745D</t>
  </si>
  <si>
    <t>C9409A39-8FF9-45F6-B98F-AA2C767255AB</t>
  </si>
  <si>
    <t>C9A58D87-50C0-4096-9448-98801ECA3254</t>
  </si>
  <si>
    <t>9B0BFA22-9CD8-4BEE-B887-A81B9862E1B4</t>
  </si>
  <si>
    <t>850C8ED6-3532-40BC-9DC0-A8BDFA2F8687</t>
  </si>
  <si>
    <t>7BA10907-9825-4C0B-AE88-A75CF1B23767</t>
  </si>
  <si>
    <t>654E442F-D7BB-4D16-B08D-93D378C303CB</t>
  </si>
  <si>
    <t>81F58B99-0884-4C99-BB6D-951AD056CD1E</t>
  </si>
  <si>
    <t>987D805D-887D-4F9E-8909-B0D9F2C91FC5</t>
  </si>
  <si>
    <t>2EC26BEB-92E7-4D8B-88F4-B0E932AFA22B</t>
  </si>
  <si>
    <t>7F0ADDAE-3C18-4936-B358-B10BEF068450</t>
  </si>
  <si>
    <t>80CE0936-0801-4A68-BD68-8DC347AF941E</t>
  </si>
  <si>
    <t>1270CCB3-AC03-400E-A755-908FCD8AC735</t>
  </si>
  <si>
    <t>9C38CEA9-8330-4ED7-92A1-8E96507CAF9E</t>
  </si>
  <si>
    <t>B0E00907-C8D7-40B9-BD03-8CF2E52EAD1E</t>
  </si>
  <si>
    <t>78832D91-E2CD-4465-80C9-9BFADAE09EA5</t>
  </si>
  <si>
    <t>1EEB0584-68C1-42EB-9E66-9AFEC512BE6D</t>
  </si>
  <si>
    <t>DFE476AE-5331-4F1C-BEBA-9CB1614265EC</t>
  </si>
  <si>
    <t>13810CE9-4843-403A-8A6E-B71A8B33D1DC</t>
  </si>
  <si>
    <t>A2267F03-0629-46AD-B43D-B666A2E531C1</t>
  </si>
  <si>
    <t>3D0E7AEA-E96C-4579-A30E-B9E90F300F73</t>
  </si>
  <si>
    <t>2E4223F2-B097-4054-9F16-AB2F841F4C8A</t>
  </si>
  <si>
    <t>8F593E6E-01F1-4368-9379-B64215535308</t>
  </si>
  <si>
    <t>139B4E0A-CF5A-4566-8D0B-AECBE9E61E6D</t>
  </si>
  <si>
    <t>2D8ADF6E-D123-4756-8B24-B01EF179A232</t>
  </si>
  <si>
    <t>DCDBCFD8-943E-4515-A4D2-B4341A2159E6</t>
  </si>
  <si>
    <t>942F1EA1-82E5-4E6A-893C-B34CCCF35487</t>
  </si>
  <si>
    <t>8FCD755E-42CC-42CA-8DA3-B543E939354C</t>
  </si>
  <si>
    <t>FEDED6CA-D036-4F60-A457-45A84223B432</t>
  </si>
  <si>
    <t>06884380-88B5-40BC-81D4-D9DF4A3EEBC5</t>
  </si>
  <si>
    <t>0F0BA1AD-672D-48DA-BD0F-D7A081484483</t>
  </si>
  <si>
    <t>70590029-BB24-4D2F-9786-47E3EBA23807</t>
  </si>
  <si>
    <t>26AC3F47-9F2D-4DCA-8C51-467BBF5B4BF1</t>
  </si>
  <si>
    <t>472B49F7-6C15-45D2-84D6-E314E8282E67</t>
  </si>
  <si>
    <t>13CF45F8-A0F6-456B-AC0F-D8A208236722</t>
  </si>
  <si>
    <t>82C6DC54-944F-4C71-8767-E3D136E7FB83</t>
  </si>
  <si>
    <t>5DCB9067-D0D0-4154-9703-E53A06BA77BF</t>
  </si>
  <si>
    <t>E83C11C4-2E71-4CCB-9032-E8404D824C9D</t>
  </si>
  <si>
    <t>C8533B2D-B326-4809-A566-D4A6A5BE13E3</t>
  </si>
  <si>
    <t>6CB39A77-21CD-405A-9A4C-D15CF784E994</t>
  </si>
  <si>
    <t>2F3E8004-C244-49BD-A39D-D228D8BCBC50</t>
  </si>
  <si>
    <t>A0E1AEB4-5F97-4E8F-A80E-D6C29B1EAED2</t>
  </si>
  <si>
    <t>57B2ECD5-BA30-4495-BDB0-D6D3F4ABD1D4</t>
  </si>
  <si>
    <t>D88B19C2-9FB6-4293-BE72-3CEC9484B6E2</t>
  </si>
  <si>
    <t>BA35E066-09DF-4B75-BF78-3F87BBC76BDD</t>
  </si>
  <si>
    <t>36855D18-A303-40A4-9817-3D9D7F429240</t>
  </si>
  <si>
    <t>D48D3BAE-D219-4E03-B630-E67F3CC87BAA</t>
  </si>
  <si>
    <t>1113A965-C5E4-4F94-8C14-29C02A2E158D</t>
  </si>
  <si>
    <t>65E238EE-135E-4FFF-9A96-328D98A2063D</t>
  </si>
  <si>
    <t>00547C2A-2713-4D37-ACFD-EE3758CB92FE</t>
  </si>
  <si>
    <t>9F2E9AB5-81F0-4E39-9293-F674C398761F</t>
  </si>
  <si>
    <t>FBE5E123-7087-4A35-B20C-FDDA6DF8E201</t>
  </si>
  <si>
    <t>E6261BDB-49D6-4F6F-B0BB-FC5CA5B27A5F</t>
  </si>
  <si>
    <t>BB2F8E0A-CC3C-464F-9BC2-F9558969511F</t>
  </si>
  <si>
    <t>7CC5C54A-4E10-4EDF-A4FC-FAFA5E438AA1</t>
  </si>
  <si>
    <t>3EB0BF10-7B21-41C4-9E34-FD391F82D781</t>
  </si>
  <si>
    <t>AD0FC887-4705-4CC5-A968-F9F192783AB1</t>
  </si>
  <si>
    <t>C9F14DBB-EC81-422A-A021-FB97F44B5357</t>
  </si>
  <si>
    <t>1655C2C2-20DF-4E53-9D63-E9B1B57D9AC9</t>
  </si>
  <si>
    <t>0914B508-2C73-49C2-92D6-EB9E3213952A</t>
  </si>
  <si>
    <t>BC705F8D-36D6-4DBE-A17E-C79FB99AD595</t>
  </si>
  <si>
    <t>F39FE8EF-32D3-4C19-81B2-F49DDFF19437</t>
  </si>
  <si>
    <t>C643A44A-6A8B-4DC8-89A1-CDBCAFC5EA3C</t>
  </si>
  <si>
    <t>C864A7DF-807F-4671-950C-CD03700AA100</t>
  </si>
  <si>
    <t>AFECA9D2-C69E-4FE6-8DA9-CBDAC3AE08C2</t>
  </si>
  <si>
    <t>4B81E9A1-9E5F-4E79-95E0-279142991265</t>
  </si>
  <si>
    <t>10018B3B-24CC-4043-8F65-6FDCE123C236</t>
  </si>
  <si>
    <t>BB499D52-BB2C-4ED5-A8A9-6F94749387C6</t>
  </si>
  <si>
    <t>10B11105-9ACF-49C6-8F18-5F388C4F4FEE</t>
  </si>
  <si>
    <t>47617349-A6AF-49E6-8A7F-5F0BC2D4F38B</t>
  </si>
  <si>
    <t>10552E3A-2618-4A59-9229-6948A96CBC10</t>
  </si>
  <si>
    <t>0C8FAFAA-DDB4-46BF-83B5-69B051AFE2E3</t>
  </si>
  <si>
    <t>DE8C4016-3537-48C4-BEBC-6C9AAD2364F5</t>
  </si>
  <si>
    <t>921FCD7D-5540-4F57-99AC-6D1153FA0056</t>
  </si>
  <si>
    <t>667E3696-0032-4264-9DD0-609DC360FA4B</t>
  </si>
  <si>
    <t>B59A376C-EA3D-46D0-810C-60C721CF4E21</t>
  </si>
  <si>
    <t>7F34D4AC-D6C6-4F50-B4BF-603D44EB9F4E</t>
  </si>
  <si>
    <t>65D628A3-8938-4F49-B5EB-3842D32B3B74</t>
  </si>
  <si>
    <t>C07F1317-4E6D-4E87-8092-2BBEC0512586</t>
  </si>
  <si>
    <t>DE4BBEF6-4D25-4030-96E7-2BC58EF49CF7</t>
  </si>
  <si>
    <t>415F842E-EBA7-45E3-AAB6-681240CDDCE4</t>
  </si>
  <si>
    <t>6F9B0EAB-BDDD-40A9-BE4E-665F1D606704</t>
  </si>
  <si>
    <t>3855732D-3719-4E36-9111-36F1B84ADED1</t>
  </si>
  <si>
    <t>052D2C1D-1166-4F9D-8213-35E7EEF7175E</t>
  </si>
  <si>
    <t>C5217D9D-902B-488F-8E9C-30B0DB379467</t>
  </si>
  <si>
    <t>9DB36048-0E47-49F5-9CCC-305D5BB08BD4</t>
  </si>
  <si>
    <t>1CDF3AAA-39FD-49E9-A9DC-C8889C7F541D</t>
  </si>
  <si>
    <t>4AB913DA-49A2-4D76-A5B7-C89525C05712</t>
  </si>
  <si>
    <t>DC481D75-8957-46A4-88CD-C8FB21EB997F</t>
  </si>
  <si>
    <t>C70496A3-E2FF-44EF-8DCD-D96523060D71</t>
  </si>
  <si>
    <t>2D7A5736-FEC8-44FE-AC99-DDDEFB2A2CF6</t>
  </si>
  <si>
    <t>C7C9D949-C63B-4F11-8236-2CD0C01FB160</t>
  </si>
  <si>
    <t>9BAA7CED-2432-4DCA-BD76-E16D2B7341F5</t>
  </si>
  <si>
    <t>091B16EE-0496-48B0-A9FE-DE3024C4421A</t>
  </si>
  <si>
    <t>2D22D5AD-8AFA-4CF1-B8EE-E236DA3879F8</t>
  </si>
  <si>
    <t>BDD7029C-61E6-4ED1-9D4D-C0691BF7E61F</t>
  </si>
  <si>
    <t>EDDB36BB-424F-4E0D-9CFB-C088D1FC5C71</t>
  </si>
  <si>
    <t>27335023-5F25-4BEA-8080-C5B126CC375C</t>
  </si>
  <si>
    <t>CDBC7FF6-B9EC-4317-B210-C44197B238E8</t>
  </si>
  <si>
    <t>96233A9C-44AB-4CE7-B47B-C45DFA6FB7E3</t>
  </si>
  <si>
    <t>3E4E26BB-E8BC-4C74-96A4-C475CD19C13C</t>
  </si>
  <si>
    <t>EC6F69D6-C3B1-4A6D-BE15-4BF364CAAADE</t>
  </si>
  <si>
    <t>20F91A4A-C539-4142-ACC1-4BF6CFAA1072</t>
  </si>
  <si>
    <t>DFEFE378-9656-4491-B2D0-5A8D1198A5E9</t>
  </si>
  <si>
    <t>56AB4BD4-D0CC-4343-85F8-571931F63D2E</t>
  </si>
  <si>
    <t>6243E8F0-2C09-486C-A59E-5683565F4B44</t>
  </si>
  <si>
    <t>12A34BC2-34C1-4BD0-A92D-25B3DEDDE96F</t>
  </si>
  <si>
    <t>CA575DE1-CC1D-44F1-8728-2490C127E90F</t>
  </si>
  <si>
    <t>11173895-D680-4125-9716-130027F5B792</t>
  </si>
  <si>
    <t>9C747F5A-F381-4D54-860D-87B45E29594A</t>
  </si>
  <si>
    <t>5F51F7B4-D56F-4E5A-85A6-87C5E5006B5C</t>
  </si>
  <si>
    <t>DBE26E74-5A96-42FB-9ED5-830F04B69286</t>
  </si>
  <si>
    <t>4E2C1E59-F971-40FD-8ED3-770BB940C9CE</t>
  </si>
  <si>
    <t>F18A2337-72A5-4327-80BB-5CD632C5AE34</t>
  </si>
  <si>
    <t>384FCE3F-24C5-45C7-977A-5E1EA51F9543</t>
  </si>
  <si>
    <t>FE1F0232-9DEA-4DA0-8A75-7FAC5E4056D4</t>
  </si>
  <si>
    <t>D4851F04-737D-494D-A13F-801BB4376827</t>
  </si>
  <si>
    <t>182DB917-2DD7-4926-B8C1-807D2A72CDE1</t>
  </si>
  <si>
    <t>760A4B64-2557-41DD-A6E1-7CCA1A4927CE</t>
  </si>
  <si>
    <t>238CA5D4-E2A5-45E2-A7CF-7CE947E87C1A</t>
  </si>
  <si>
    <t>E7D68908-480A-495E-9EC3-7E2643F63628</t>
  </si>
  <si>
    <t>6D0A5C82-1AF8-4865-AD76-7587EC9B58C7</t>
  </si>
  <si>
    <t>BC63A849-C9BC-41BE-9C8E-4FB219AC5DFD</t>
  </si>
  <si>
    <t>63E7B235-2094-4D48-B44B-21B880BABFFB</t>
  </si>
  <si>
    <t>A7E7D218-A83F-44EA-8EBD-245452DBB438</t>
  </si>
  <si>
    <t>E5CAAC07-0704-4458-8673-262C7C1D1CB6</t>
  </si>
  <si>
    <t>417B35D1-3CE6-46AE-AD5F-227A66EA2DB2</t>
  </si>
  <si>
    <t>3888E491-EACF-48D3-BAB6-5521F4196E58</t>
  </si>
  <si>
    <t>8CBECEE2-4604-459E-9E7A-520994CD90AF</t>
  </si>
  <si>
    <t>E2C9A82E-ED1C-4937-BC4D-51476CF0EC3C</t>
  </si>
  <si>
    <t>8C9F3197-D27C-40B8-A63A-0843DC1150A0</t>
  </si>
  <si>
    <t>B1AA3112-6CB4-4A76-8E5F-1F27E3BB3508</t>
  </si>
  <si>
    <t>0B6013A2-056B-4176-A013-1F0769ACFFEB</t>
  </si>
  <si>
    <t>4C866969-EB72-4FB9-9DE3-F25F1E5071B0</t>
  </si>
  <si>
    <t>CAE2E9F4-6D50-4636-BE97-F20949799455</t>
  </si>
  <si>
    <t>9B019262-FA6C-4193-8D07-F20099B5C35E</t>
  </si>
  <si>
    <t>AF66D4B9-6AB4-4FEA-9D9D-EF464EF23994</t>
  </si>
  <si>
    <t>D0A1CC75-B111-4571-AFBD-87A0641A3327</t>
  </si>
  <si>
    <t>BCEF9C6A-588C-4359-8989-72AB25A61096</t>
  </si>
  <si>
    <t>51898EF9-DA34-499F-8E51-739A348A45DC</t>
  </si>
  <si>
    <t>BAF8DAE8-5CA5-44C7-91ED-532301D35860</t>
  </si>
  <si>
    <t>6A7269CE-157D-4737-8AC6-0C9DA151A5C6</t>
  </si>
  <si>
    <t>B8C1B889-5AF2-445A-A862-0B247B0109BE</t>
  </si>
  <si>
    <t>E29093B7-4AB9-44AA-A1E5-077A02E6D28B</t>
  </si>
  <si>
    <t>1666724A-7F53-4442-A703-07C51177623F</t>
  </si>
  <si>
    <t>EBCF883C-C1F7-4037-9A2C-0F5919037D83</t>
  </si>
  <si>
    <t>1E7C79CA-5345-41F3-9732-0E9D1C3B8491</t>
  </si>
  <si>
    <t>EF0F028A-A2D3-4537-B63B-0E62AE9DC7CF</t>
  </si>
  <si>
    <t>CD7156F8-C873-4131-A0EE-78AA220C91F0</t>
  </si>
  <si>
    <t>21C2B099-4E2E-4A49-8DF4-7A58595F7917</t>
  </si>
  <si>
    <t>8E9259B1-D2C0-4211-A167-1177586CD72C</t>
  </si>
  <si>
    <t>799E5193-701E-4DEC-AEE8-1BF382D4C2E4</t>
  </si>
  <si>
    <t>A794F2D4-4D26-42F1-9DC0-1C296EBFABD4</t>
  </si>
  <si>
    <t>8A8F6AE0-A908-4AF4-892E-1856D201D6DF</t>
  </si>
  <si>
    <t>513E6207-F316-4AC8-A1FD-16196A6ED12D</t>
  </si>
  <si>
    <t>ECE23F59-2D68-4585-B1CD-42F96BD5FC69</t>
  </si>
  <si>
    <t>F85FB981-EC47-4DF0-A048-261614649B45</t>
  </si>
  <si>
    <t>3B0AD484-B3EB-4743-98CA-0533946843B8</t>
  </si>
  <si>
    <t>27F5C038-F43F-4F97-8EA8-4557FE440B73</t>
  </si>
  <si>
    <t>8F0B7A06-78E7-4123-8FEE-B3B937355AC6</t>
  </si>
  <si>
    <t>A4BF7A0D-B1C7-426A-AE8E-E2BF3F190EFD</t>
  </si>
  <si>
    <t>E44EC6DD-F42D-4941-A8EF-48D63355BCC4</t>
  </si>
  <si>
    <t>A184EC8C-C41C-4001-ACC7-CA18E1176D7F</t>
  </si>
  <si>
    <t>B3DA5F58-0174-4BAD-957A-4C65165F8BE6</t>
  </si>
  <si>
    <t>4136239D-55FC-4556-923F-61A7C7FD67E2</t>
  </si>
  <si>
    <t>85C1C5BF-9F17-476F-B797-F956AE100CE7</t>
  </si>
  <si>
    <t>FFE31BD7-B7A4-49CA-A821-A05915D79E40</t>
  </si>
  <si>
    <t>307B02D1-3A3A-4A6E-B8D8-68AC2A72E07F</t>
  </si>
  <si>
    <t>BC3C75C9-53F5-469D-BCCB-CEA0E88734A0</t>
  </si>
  <si>
    <t>711907AF-F406-48BA-9579-3404071420D3</t>
  </si>
  <si>
    <t>5F0D887F-EE85-4B01-87A2-E84E1F0F3AE1</t>
  </si>
  <si>
    <t>EB6BC759-579C-4EF5-BB0C-D14BF7D67181</t>
  </si>
  <si>
    <t>78DE3D91-7690-4A11-86F3-8753ADC5DA73</t>
  </si>
  <si>
    <t>E5CE590B-A194-42E8-8E50-C70523055449</t>
  </si>
  <si>
    <t>084F2550-B611-45E6-A450-9B7D4021D25B</t>
  </si>
  <si>
    <t>9D03DC81-3BAC-4E8F-A850-4CD8CCEA0305</t>
  </si>
  <si>
    <t>8EBF09A5-655F-4CE9-B831-3BE40A3574CC</t>
  </si>
  <si>
    <t>BB151EB8-4E98-4F4C-8B65-BB89FA190E04</t>
  </si>
  <si>
    <t>98868B85-937B-468C-9C5A-F5BD6EB1CFD1</t>
  </si>
  <si>
    <t>C5806312-2DE6-4E1C-A5D9-573535AF9561</t>
  </si>
  <si>
    <t>C686CFC3-1FB2-472A-BC63-661E94C9E44E</t>
  </si>
  <si>
    <t>DF0B1C0E-D746-425A-9964-31E88DC176ED</t>
  </si>
  <si>
    <t>0AA42516-34DA-4E14-B10D-793B8CCE16E5</t>
  </si>
  <si>
    <t>7097D6E3-000F-4764-9216-D3C4FA431DCF</t>
  </si>
  <si>
    <t>56802C34-0989-46A5-9E8E-33BC42C533E8</t>
  </si>
  <si>
    <t>FCDF66EC-75FB-423A-84C5-A18009F3331F</t>
  </si>
  <si>
    <t>1A5AF75B-90D2-475C-BEF6-66F43AE1D478</t>
  </si>
  <si>
    <t>FF22FCEB-27D7-41EB-A210-89DDA9DD87CA</t>
  </si>
  <si>
    <t>80284D41-1203-4D66-BADE-0E6C8E6A0F69</t>
  </si>
  <si>
    <t>DF1C5359-43A7-4DAF-A0F4-904D7F893CF2</t>
  </si>
  <si>
    <t>FBD94671-267F-4375-96E4-0EC5B1332556</t>
  </si>
  <si>
    <t>1A5FC5B5-FB04-4A4A-B868-15D4B956348B</t>
  </si>
  <si>
    <t>EC93E43D-E845-40F0-94B0-8F86D71268FD</t>
  </si>
  <si>
    <t>8C46BC31-8AFE-4F50-84A1-08A6F7D6F555</t>
  </si>
  <si>
    <t>7E38C774-48D8-421A-AF9B-63546A7ED4FF</t>
  </si>
  <si>
    <t>0C3A78B8-5C43-4DB7-B2A2-38C2CA04BD51</t>
  </si>
  <si>
    <t>DC459347-7534-4F01-8CAB-CC73BFDFB110</t>
  </si>
  <si>
    <t>AE68D890-EA60-4C2A-A199-AFA602F2818E</t>
  </si>
  <si>
    <t>983A6DFF-7F4C-4D88-A783-834BCD82E5AC</t>
  </si>
  <si>
    <t>18BC93AB-4697-4A46-A3C1-3C8B292E6206</t>
  </si>
  <si>
    <t>BF6DE5B2-2674-4153-A304-C136B2EEC332</t>
  </si>
  <si>
    <t>A59C14DA-5997-43B0-8DC0-13307F6D8575</t>
  </si>
  <si>
    <t>F8BA91EB-C684-4040-9E10-01C9D4B24D95</t>
  </si>
  <si>
    <t>F06BF658-CCC3-4A21-840F-AAB3A449D7A7</t>
  </si>
  <si>
    <t>9A6C883A-3E43-47DE-A5C7-FAA22764AEBE</t>
  </si>
  <si>
    <t>53EE8C21-D9CC-4092-AF0B-7813BE890A1A</t>
  </si>
  <si>
    <t>17E53135-AEC2-46D2-80B2-9D8183021E74</t>
  </si>
  <si>
    <t>033B529F-D67A-4432-A982-78DC3C9056A6</t>
  </si>
  <si>
    <t>81E42D19-5DC2-4933-A1C1-B35EF266119D</t>
  </si>
  <si>
    <t>E208E803-4D81-4EB1-B658-E4BC4B6D807B</t>
  </si>
  <si>
    <t>E9A97B8E-BC06-405C-9CD1-D32645022D21</t>
  </si>
  <si>
    <t>3DCE6112-043D-428F-ABFC-80799A0BD195</t>
  </si>
  <si>
    <t>903A8404-5538-4540-A0E9-31F714693F8C</t>
  </si>
  <si>
    <t>30B0AE13-673E-443C-B7F1-6962467F080A</t>
  </si>
  <si>
    <t>20975DE0-4DCB-48FA-B31E-8C1F4F9487A2</t>
  </si>
  <si>
    <t>E347D4DB-9637-4C82-A34F-28ACFB3BAF05</t>
  </si>
  <si>
    <t>D1EF5C73-834D-4560-A0FC-8834C4771725</t>
  </si>
  <si>
    <t>F10BC0E9-9FB4-4F7C-86F6-7C1E5753C08C</t>
  </si>
  <si>
    <t>206800B3-64FE-4178-86EF-42740D839B3A</t>
  </si>
  <si>
    <t>15C7F73E-46CE-4A9F-8622-47D81D332F37</t>
  </si>
  <si>
    <t>82E0DD61-5B77-4975-AB27-4FD0FC8F72AA</t>
  </si>
  <si>
    <t>8134A29D-62DC-4908-9315-7977FECBBA8F</t>
  </si>
  <si>
    <t>EF105F3E-BEA7-4402-992B-06BF59FFC0C6</t>
  </si>
  <si>
    <t>81EBC391-CD01-42F0-9FD5-BB7995D02953</t>
  </si>
  <si>
    <t>AA9F6527-0565-489D-BEF6-F143271A72E2</t>
  </si>
  <si>
    <t>66271AF6-A61C-4039-A5A5-3DAB27639EAE</t>
  </si>
  <si>
    <t>801D3CEA-2F8F-491A-8DCC-6ACEBC84250F</t>
  </si>
  <si>
    <t>C82AF101-657F-4797-86A0-C8CF4B05DFA4</t>
  </si>
  <si>
    <t>2A216DA7-2A26-4C03-8498-510E2462C9D5</t>
  </si>
  <si>
    <t>440064E9-CDCF-45AB-90DF-BA4E1AB45E51</t>
  </si>
  <si>
    <t>7A8784C4-CBB8-45E9-8053-55AE95F1CEA4</t>
  </si>
  <si>
    <t>5ECDBA19-AB9D-48BC-B5A2-F4D8ADC19054</t>
  </si>
  <si>
    <t>BD609CC1-5AB7-4C2D-8570-DB0C2EAED414</t>
  </si>
  <si>
    <t>DB29B82A-3585-4A4C-8B5F-CA4C57F18DAF</t>
  </si>
  <si>
    <t>A495F84F-E6DE-45C9-8705-0202378080A0</t>
  </si>
  <si>
    <t>AEE55D3B-E266-4240-B2D5-5AC9A78F02E2</t>
  </si>
  <si>
    <t>922A31A1-C8EF-4798-B164-66F9286CE08E</t>
  </si>
  <si>
    <t>F7424FF7-12BF-49C7-A20E-D9041ABB26CB</t>
  </si>
  <si>
    <t>48AB3658-BAD6-427D-997F-388820399FE7</t>
  </si>
  <si>
    <t>technicalMedicinal ProductIdentifer</t>
  </si>
  <si>
    <t>Amlodipin Sandoz</t>
  </si>
  <si>
    <t>Amlodipin Accord</t>
  </si>
  <si>
    <t>Amlodipine Vitabalans</t>
  </si>
  <si>
    <t>Norvasc</t>
  </si>
  <si>
    <t>Amlodipin Essential Pharmaceuticals</t>
  </si>
  <si>
    <t>Amlodipin Actavis</t>
  </si>
  <si>
    <t>Tegretol Retard</t>
  </si>
  <si>
    <t>Trimonil Retard</t>
  </si>
  <si>
    <t>Tegretol</t>
  </si>
  <si>
    <t>Carbamazepine Essential Pharma</t>
  </si>
  <si>
    <t>Pedea</t>
  </si>
  <si>
    <t>Ibux</t>
  </si>
  <si>
    <t>Ibumax</t>
  </si>
  <si>
    <t>Nurofen</t>
  </si>
  <si>
    <t>Brufen Retard</t>
  </si>
  <si>
    <t>Ibumetin</t>
  </si>
  <si>
    <t>Ibuprofen B. Braun</t>
  </si>
  <si>
    <t>Nobruxs</t>
  </si>
  <si>
    <t>Ibuprofen Zentiva</t>
  </si>
  <si>
    <t>Zocor</t>
  </si>
  <si>
    <t>medicnalProductLocalName</t>
  </si>
  <si>
    <t>medicinalProductLocalID</t>
  </si>
  <si>
    <t>medicinalProductName</t>
  </si>
  <si>
    <t>MedicinalProductName</t>
  </si>
  <si>
    <t>marketingAuthorizationNumber</t>
  </si>
  <si>
    <t>marketingAuthorisationNumber</t>
  </si>
  <si>
    <t>MarketingAuthorizationNumber</t>
  </si>
  <si>
    <t>MAH_company-ID</t>
  </si>
  <si>
    <t>MAH_company_name</t>
  </si>
  <si>
    <t>06-4161</t>
  </si>
  <si>
    <t>16-11438</t>
  </si>
  <si>
    <t>06-4159</t>
  </si>
  <si>
    <t>16-11439</t>
  </si>
  <si>
    <t>09-7256</t>
  </si>
  <si>
    <t>09-7255</t>
  </si>
  <si>
    <t>16-11406</t>
  </si>
  <si>
    <t>1998-06685</t>
  </si>
  <si>
    <t>16-11193</t>
  </si>
  <si>
    <t>0000-07527</t>
  </si>
  <si>
    <t>0000-07526</t>
  </si>
  <si>
    <t>12-8860</t>
  </si>
  <si>
    <t>09-7033</t>
  </si>
  <si>
    <t>12-8861</t>
  </si>
  <si>
    <t>11-8769</t>
  </si>
  <si>
    <t>03-2144</t>
  </si>
  <si>
    <t>03-2145</t>
  </si>
  <si>
    <t>0000-07240</t>
  </si>
  <si>
    <t>0000-07859</t>
  </si>
  <si>
    <t>10-7597</t>
  </si>
  <si>
    <t>12-9110</t>
  </si>
  <si>
    <t>0000-07224</t>
  </si>
  <si>
    <t>0000-07223</t>
  </si>
  <si>
    <t>0000-06980</t>
  </si>
  <si>
    <t>0000-07239</t>
  </si>
  <si>
    <t>0000-04851</t>
  </si>
  <si>
    <t>0000-07989</t>
  </si>
  <si>
    <t>0000-07990</t>
  </si>
  <si>
    <t>0000-06460</t>
  </si>
  <si>
    <t>0000-07067</t>
  </si>
  <si>
    <t>06-4058</t>
  </si>
  <si>
    <t>06-4056</t>
  </si>
  <si>
    <t>06-4057</t>
  </si>
  <si>
    <t>15-10700</t>
  </si>
  <si>
    <t>0000-07068</t>
  </si>
  <si>
    <t>0000-07614</t>
  </si>
  <si>
    <t>05-3207</t>
  </si>
  <si>
    <t>05-3208</t>
  </si>
  <si>
    <t>0000-07069</t>
  </si>
  <si>
    <t>0000-06832</t>
  </si>
  <si>
    <t>18-12431</t>
  </si>
  <si>
    <t>08-6425</t>
  </si>
  <si>
    <t>15-11009</t>
  </si>
  <si>
    <t>18-12653</t>
  </si>
  <si>
    <t>15-11010</t>
  </si>
  <si>
    <t>08-6424</t>
  </si>
  <si>
    <t>18-12289</t>
  </si>
  <si>
    <t>1999-00553</t>
  </si>
  <si>
    <t>02-1301</t>
  </si>
  <si>
    <t>12-8965</t>
  </si>
  <si>
    <t>22-14565</t>
  </si>
  <si>
    <t>22-14673</t>
  </si>
  <si>
    <t>22-14674</t>
  </si>
  <si>
    <t>10-7521</t>
  </si>
  <si>
    <t>0000-07907</t>
  </si>
  <si>
    <t>03-1791</t>
  </si>
  <si>
    <t>10-7523</t>
  </si>
  <si>
    <t>04-2984</t>
  </si>
  <si>
    <t>08-5742</t>
  </si>
  <si>
    <t>08-5741</t>
  </si>
  <si>
    <t>04-2983</t>
  </si>
  <si>
    <t>08-5739</t>
  </si>
  <si>
    <t>12-9006</t>
  </si>
  <si>
    <t>05-3625</t>
  </si>
  <si>
    <t>10-7522</t>
  </si>
  <si>
    <t>1998-00121</t>
  </si>
  <si>
    <t>0000-07908</t>
  </si>
  <si>
    <t>05-3623</t>
  </si>
  <si>
    <t>08-5740</t>
  </si>
  <si>
    <t>04-2985</t>
  </si>
  <si>
    <t>1998-00122</t>
  </si>
  <si>
    <t>05-3624</t>
  </si>
  <si>
    <t>1994-03357</t>
  </si>
  <si>
    <t>12-9007</t>
  </si>
  <si>
    <t>10-7524</t>
  </si>
  <si>
    <t>10-7738</t>
  </si>
  <si>
    <t>10-7739</t>
  </si>
  <si>
    <t>12-9008</t>
  </si>
  <si>
    <t>02-1361</t>
  </si>
  <si>
    <t>09-6516</t>
  </si>
  <si>
    <t>20-13342</t>
  </si>
  <si>
    <t>20-13343</t>
  </si>
  <si>
    <t>09-6518</t>
  </si>
  <si>
    <t>20-13341</t>
  </si>
  <si>
    <t>10-7737</t>
  </si>
  <si>
    <t>09-6517</t>
  </si>
  <si>
    <t>20-13344</t>
  </si>
  <si>
    <t>09-6515</t>
  </si>
  <si>
    <t>75E6F7AD-572F-4F0C-B00E-7A85AE5B7A8E</t>
  </si>
  <si>
    <t>2CD393F6-F85C-4760-B823-498BCE0D16B4</t>
  </si>
  <si>
    <t>B63F2D0A-E618-4C27-A7BA-B8E5B56DE1D1</t>
  </si>
  <si>
    <t>20408AE3-3597-4707-A1DD-C18FA1DE6ADF</t>
  </si>
  <si>
    <t>0FA66981-6B58-45BC-97DD-8281BFB50D33</t>
  </si>
  <si>
    <t>69C2106A-FBDD-4DBD-862C-22244B3E6033</t>
  </si>
  <si>
    <t>B671B4ED-CB1E-4648-9087-BCEEBF8775DD</t>
  </si>
  <si>
    <t>B1BEA778-A5AD-4C29-AF12-160040BA8F55</t>
  </si>
  <si>
    <t>C5A7429E-57BD-44BA-9491-9FF1E12420B4</t>
  </si>
  <si>
    <t>001BD535-0094-4574-BF93-3C1F390AD8CE</t>
  </si>
  <si>
    <t>BF2922E7-B2D2-4E7F-8B7B-A68FB2873888</t>
  </si>
  <si>
    <t>FB32FDFE-0A66-4F17-9A27-04151D69B4E5</t>
  </si>
  <si>
    <t>8A76D38A-E583-47D5-8AC7-D9B02A72803C</t>
  </si>
  <si>
    <t>268AFCE8-A7F3-4BCC-A6F1-AFBC84D2A3BA</t>
  </si>
  <si>
    <t>27E33FB8-52B2-430C-B3B6-3F779B01781F</t>
  </si>
  <si>
    <t>223B6355-D3C1-4269-A3FF-51107C4B7484</t>
  </si>
  <si>
    <t>3A591E74-6EB6-4FED-BD2C-FF2D23923615</t>
  </si>
  <si>
    <t>D8B8A621-77B5-45D1-B282-79E92AA3E589</t>
  </si>
  <si>
    <t>A053FCB5-C131-43EA-A5E6-6023688C5A3C</t>
  </si>
  <si>
    <t>26C89C8B-2514-45E2-9D94-B4EB26C6CF35</t>
  </si>
  <si>
    <t>E2603F17-ECA7-4A74-9DA4-DCE4787FA058</t>
  </si>
  <si>
    <t>FA525FA4-FA88-4E00-A74D-3598ECBB54E1</t>
  </si>
  <si>
    <t>7BB52591-0B26-46BE-90A9-1CE574CE3FC1</t>
  </si>
  <si>
    <t>90925BAF-2EF1-462D-A914-E7826FB71059</t>
  </si>
  <si>
    <t>4B96EAC1-C67D-4422-A349-2DA9880B604A</t>
  </si>
  <si>
    <t>2DAEE71B-4699-4CE4-BD8C-4957FCC81366</t>
  </si>
  <si>
    <t>5AEA5FEC-E8D1-480B-B603-BE651D0ED1E5</t>
  </si>
  <si>
    <t>FD24D620-132A-4DAD-9166-6D61A7179202</t>
  </si>
  <si>
    <t>429374F5-B561-40A2-AC37-CA8FC6F42DE4</t>
  </si>
  <si>
    <t>565CA290-EEA6-4963-BD4E-DCCE6A8649F0</t>
  </si>
  <si>
    <t>C9712546-544D-4612-8928-D206F7072F63</t>
  </si>
  <si>
    <t>B61F4C90-E786-4CA4-9D7E-91F9E7E27055</t>
  </si>
  <si>
    <t>1E2B0D93-8B10-4258-9441-51A6449B80C2</t>
  </si>
  <si>
    <t>E8EF39A8-4AB8-48B8-B96F-A8DDE59E73C7</t>
  </si>
  <si>
    <t>A8611601-56CA-4941-8EFD-3EE11551E28B</t>
  </si>
  <si>
    <t>E0CFAADF-23E9-406B-85DE-25B24E6B88C2</t>
  </si>
  <si>
    <t>7ED920AA-FFB7-47BD-A320-2B1181EB2A67</t>
  </si>
  <si>
    <t>6EA31CCD-CB38-45DE-BC74-F554D5B86619</t>
  </si>
  <si>
    <t>6AC49C73-D6D9-4A52-A918-E4DAA48BD6EE</t>
  </si>
  <si>
    <t>6DDD4EB4-E3F0-4755-9A3B-D98121B18DA8</t>
  </si>
  <si>
    <t>1B0D3415-C62C-432D-B300-B83478E7B6D5</t>
  </si>
  <si>
    <t>A9BC335E-9C99-4C73-B207-CEE58032CE9D</t>
  </si>
  <si>
    <t>D6E0F19B-99E6-444E-B888-D930B53F9E50</t>
  </si>
  <si>
    <t>F6200CAA-E4DE-42AC-96E3-FBCE399FAB4C</t>
  </si>
  <si>
    <t>A2FCC42C-3434-44D8-BAAF-9786791288DD</t>
  </si>
  <si>
    <t>35759E16-780C-4139-9F44-EA73FDB382C3</t>
  </si>
  <si>
    <t>4C07FCBD-0F8B-4FAA-8F4F-9FC80F25A920</t>
  </si>
  <si>
    <t>FA220250-FC8F-4576-B51D-9941D11FBC9B</t>
  </si>
  <si>
    <t>E789AEE9-EA99-4785-8AF7-8F22D4F38578</t>
  </si>
  <si>
    <t>8496298D-5AB8-43DD-A289-48EC12B227DD</t>
  </si>
  <si>
    <t>2EBC118E-1540-467D-B199-16CACE32DA7F</t>
  </si>
  <si>
    <t>25A72CB5-CE9E-4A28-B266-00CED4D5262F</t>
  </si>
  <si>
    <t>48248595-581C-45CE-9DED-AFD1C08CC41D</t>
  </si>
  <si>
    <t>1D8DF198-5C79-4BB9-9DB1-A79725325933</t>
  </si>
  <si>
    <t>327E06CC-8003-4FAB-A422-E5873D7F65D9</t>
  </si>
  <si>
    <t>425646F0-AFD9-420B-81F1-D05C3F59E528</t>
  </si>
  <si>
    <t>845EF821-2DFB-4B40-8D1C-8B9092B0986C</t>
  </si>
  <si>
    <t>6C9D15C4-0D17-4752-9219-0266C458A115</t>
  </si>
  <si>
    <t>75C9A375-7444-4F08-AEBF-346C510895AA</t>
  </si>
  <si>
    <t>CF6F6784-4A02-40D7-8AA4-86E776AB2268</t>
  </si>
  <si>
    <t>AB0ABF9B-FD40-4B8A-8290-7DA8017ED704</t>
  </si>
  <si>
    <t>20AEA6FB-170A-418E-A0D8-3EDC80BFF511</t>
  </si>
  <si>
    <t>20B0135E-1BB7-4914-A261-F85C088EE408</t>
  </si>
  <si>
    <t>B485715A-CBB6-4BBC-9319-FBA3466E43BA</t>
  </si>
  <si>
    <t>C42A3058-3842-4B9B-A855-1492F71EB805</t>
  </si>
  <si>
    <t>DF4A82C0-B919-4BED-BA24-4D5A3D2508B3</t>
  </si>
  <si>
    <t>8078AC27-5661-4E4F-ADE9-460A0BF596FC</t>
  </si>
  <si>
    <t>A2A26E85-9E0E-4017-B47D-EF3178B62D57</t>
  </si>
  <si>
    <t>1199F3CE-C041-4BF6-87E3-A50D3B7CE508</t>
  </si>
  <si>
    <t>6CCB6BC9-0FF7-46E6-AB41-2A7EA553DA21</t>
  </si>
  <si>
    <t>876D2FCB-ECCC-4355-931D-41BF8B799C54</t>
  </si>
  <si>
    <t>34C41E06-997D-46E0-83F3-BBEDF564C31F</t>
  </si>
  <si>
    <t>37E332F7-76DE-4F24-BA7A-6E9FDC806796</t>
  </si>
  <si>
    <t>604BB453-25AD-469C-8A65-6A3AA726C9A4</t>
  </si>
  <si>
    <t>CAB688A8-E0BD-400B-9A95-5DF1F04186A7</t>
  </si>
  <si>
    <t>429A7030-DAAE-4FD9-AADA-63353F97BC49</t>
  </si>
  <si>
    <t>7CD610B4-E0F7-4D48-BABA-043F8D428F55</t>
  </si>
  <si>
    <t>DD6C2AE4-D7A1-4829-81D9-ED50133618FA</t>
  </si>
  <si>
    <t>AE5A8264-61D5-4B71-93A4-C30EF295D1A7</t>
  </si>
  <si>
    <t>6CB43BBB-D494-44F2-B444-83DADF581C3E</t>
  </si>
  <si>
    <t>CEDC70F0-0127-4253-8504-BB12F5CC272E</t>
  </si>
  <si>
    <t>D5F8FF45-DDDF-4CF6-B693-C879FBB5AA8E</t>
  </si>
  <si>
    <t>E0BCCD8C-2A1F-49D6-BA24-D4CB15235AAB</t>
  </si>
  <si>
    <t>8DAD75E4-0D22-4F08-9A10-4D7D6DDEE599</t>
  </si>
  <si>
    <t>51D2D42D-B3B1-469E-BDE6-15F73304BAB2</t>
  </si>
  <si>
    <t>E351ADE2-CC9F-4755-9160-973FC19F9BE6</t>
  </si>
  <si>
    <t>1C80F206-AFAD-4918-870A-31078F4B4E67</t>
  </si>
  <si>
    <t>Orifarm AS</t>
  </si>
  <si>
    <t>Essential Pharmaceuticals Limited (1)</t>
  </si>
  <si>
    <t>2care4</t>
  </si>
  <si>
    <t>Novartis Norge (2)</t>
  </si>
  <si>
    <t>Desitin Arzneimittel GmbH</t>
  </si>
  <si>
    <t>Essential Pharma (M) Limited</t>
  </si>
  <si>
    <t>Karo Pharma AS</t>
  </si>
  <si>
    <t>Reckitt Benckiser Healthcare (Nordics) A/S</t>
  </si>
  <si>
    <t>Viatris AS</t>
  </si>
  <si>
    <t>Reckitt Benckiser Healthcare (Scandinavia) A/S (1)</t>
  </si>
  <si>
    <t>B. Braun Melsungen  AG</t>
  </si>
  <si>
    <t>Weifa AS</t>
  </si>
  <si>
    <t>Zentiva k.s.</t>
  </si>
  <si>
    <t>Teva Sweden AB</t>
  </si>
  <si>
    <t>N.V. Organon - Kloosterstraat</t>
  </si>
  <si>
    <t>Hexal A/S</t>
  </si>
  <si>
    <t>Bluefish Pharmaceuticals AB</t>
  </si>
  <si>
    <t>Sandoz - København</t>
  </si>
  <si>
    <t>Orion Corporation - Espoo</t>
  </si>
  <si>
    <t>https://www.legemiddelsok.no/_layouts/15/Preparatomtaler/Spc/06-4161.pdf</t>
  </si>
  <si>
    <t>https://www.legemiddelsok.no/_layouts/15/Preparatomtaler/Spc/16-11438.pdf</t>
  </si>
  <si>
    <t>https://www.legemiddelsok.no/_layouts/15/Preparatomtaler/Spc/06-4159.pdf</t>
  </si>
  <si>
    <t>https://www.legemiddelsok.no/_layouts/15/Preparatomtaler/Spc/16-11439.pdf</t>
  </si>
  <si>
    <t>https://www.legemiddelsok.no/_layouts/15/Preparatomtaler/Spc/09-7256.pdf</t>
  </si>
  <si>
    <t>https://www.legemiddelsok.no/_layouts/15/Preparatomtaler/Spc/09-7255.pdf</t>
  </si>
  <si>
    <t>https://www.legemiddelsok.no/_layouts/15/Preparatomtaler/Spc/16-11406.pdf</t>
  </si>
  <si>
    <t>https://www.legemiddelsok.no/_layouts/15/Preparatomtaler/Spc/1998-06685.pdf</t>
  </si>
  <si>
    <t>https://www.legemiddelsok.no/_layouts/15/Preparatomtaler/Spc/16-11193.pdf</t>
  </si>
  <si>
    <t>https://www.legemiddelsok.no/_layouts/15/Preparatomtaler/Spc/0000-07527.pdf</t>
  </si>
  <si>
    <t>https://www.legemiddelsok.no/_layouts/15/Preparatomtaler/Spc/0000-07526.pdf</t>
  </si>
  <si>
    <t>https://www.legemiddelsok.no/_layouts/15/Preparatomtaler/Spc/12-8860.pdf</t>
  </si>
  <si>
    <t>https://www.legemiddelsok.no/_layouts/15/Preparatomtaler/Spc/09-7033.pdf</t>
  </si>
  <si>
    <t>https://www.legemiddelsok.no/_layouts/15/Preparatomtaler/Spc/12-8861.pdf</t>
  </si>
  <si>
    <t>https://www.legemiddelsok.no/_layouts/15/Preparatomtaler/Spc/11-8769.pdf</t>
  </si>
  <si>
    <t>https://www.legemiddelsok.no/_layouts/15/Preparatomtaler/Spc/03-2144.pdf</t>
  </si>
  <si>
    <t>https://www.legemiddelsok.no/_layouts/15/Preparatomtaler/Spc/03-2145.pdf</t>
  </si>
  <si>
    <t>https://www.legemiddelsok.no/_layouts/15/Preparatomtaler/Spc/0000-07240.pdf</t>
  </si>
  <si>
    <t>https://www.legemiddelsok.no/_layouts/15/Preparatomtaler/Spc/0000-07859.pdf</t>
  </si>
  <si>
    <t>https://www.legemiddelsok.no/_layouts/15/Preparatomtaler/Spc/10-7597.pdf</t>
  </si>
  <si>
    <t>https://www.legemiddelsok.no/_layouts/15/Preparatomtaler/Spc/12-9110.pdf</t>
  </si>
  <si>
    <t>https://www.legemiddelsok.no/_layouts/15/Preparatomtaler/Spc/0000-07224.pdf</t>
  </si>
  <si>
    <t>https://www.legemiddelsok.no/_layouts/15/Preparatomtaler/Spc/0000-07223.pdf</t>
  </si>
  <si>
    <t>https://www.legemiddelsok.no/_layouts/15/Preparatomtaler/Spc/0000-06980.pdf</t>
  </si>
  <si>
    <t>https://www.legemiddelsok.no/_layouts/15/Preparatomtaler/Spc/0000-07239.pdf</t>
  </si>
  <si>
    <t>https://www.legemiddelsok.no/_layouts/15/Preparatomtaler/Spc/0000-04851.pdf</t>
  </si>
  <si>
    <t>https://www.legemiddelsok.no/_layouts/15/Preparatomtaler/Spc/0000-07989.pdf</t>
  </si>
  <si>
    <t>https://www.legemiddelsok.no/_layouts/15/Preparatomtaler/Spc/0000-07990.pdf</t>
  </si>
  <si>
    <t>https://www.legemiddelsok.no/_layouts/15/Preparatomtaler/Spc/0000-06460.pdf</t>
  </si>
  <si>
    <t>https://www.ema.europa.eu/en/documents/product-information/pedea-epar-product-information_no.pdf</t>
  </si>
  <si>
    <t>https://www.legemiddelsok.no/_layouts/15/Preparatomtaler/Spc/0000-07067.pdf</t>
  </si>
  <si>
    <t>https://www.legemiddelsok.no/_layouts/15/Preparatomtaler/Spc/06-4058.pdf</t>
  </si>
  <si>
    <t>https://www.legemiddelsok.no/_layouts/15/Preparatomtaler/Spc/06-4056.pdf</t>
  </si>
  <si>
    <t>https://www.legemiddelsok.no/_layouts/15/Preparatomtaler/Spc/06-4057.pdf</t>
  </si>
  <si>
    <t>https://www.legemiddelsok.no/_layouts/15/Preparatomtaler/Spc/15-10700.pdf</t>
  </si>
  <si>
    <t>https://www.legemiddelsok.no/_layouts/15/Preparatomtaler/Spc/0000-07068.pdf</t>
  </si>
  <si>
    <t>https://www.legemiddelsok.no/_layouts/15/Preparatomtaler/Spc/0000-07614.pdf</t>
  </si>
  <si>
    <t>https://www.legemiddelsok.no/_layouts/15/Preparatomtaler/Spc/05-3207.pdf</t>
  </si>
  <si>
    <t>https://www.legemiddelsok.no/_layouts/15/Preparatomtaler/Spc/05-3208.pdf</t>
  </si>
  <si>
    <t>https://www.legemiddelsok.no/_layouts/15/Preparatomtaler/Spc/0000-07069.pdf</t>
  </si>
  <si>
    <t>https://www.legemiddelsok.no/_layouts/15/Preparatomtaler/Spc/0000-06832.pdf</t>
  </si>
  <si>
    <t>https://www.legemiddelsok.no/_layouts/15/Preparatomtaler/Spc/18-12431.pdf</t>
  </si>
  <si>
    <t>https://www.legemiddelsok.no/_layouts/15/Preparatomtaler/Spc/08-6425.pdf</t>
  </si>
  <si>
    <t>https://www.legemiddelsok.no/_layouts/15/Preparatomtaler/Spc/15-11009.pdf</t>
  </si>
  <si>
    <t>https://www.legemiddelsok.no/_layouts/15/Preparatomtaler/Spc/18-12653.pdf</t>
  </si>
  <si>
    <t>https://www.legemiddelsok.no/_layouts/15/Preparatomtaler/Spc/15-11010.pdf</t>
  </si>
  <si>
    <t>https://www.legemiddelsok.no/_layouts/15/Preparatomtaler/Spc/08-6424.pdf</t>
  </si>
  <si>
    <t>https://www.legemiddelsok.no/_layouts/15/Preparatomtaler/Spc/18-12289.pdf</t>
  </si>
  <si>
    <t>https://www.legemiddelsok.no/_layouts/15/Preparatomtaler/Spc/1999-00553.pdf</t>
  </si>
  <si>
    <t>https://www.legemiddelsok.no/_layouts/15/Preparatomtaler/Spc/02-1301.pdf</t>
  </si>
  <si>
    <t>https://www.legemiddelsok.no/_layouts/15/Preparatomtaler/Spc/12-8965.pdf</t>
  </si>
  <si>
    <t>https://www.legemiddelsok.no/_layouts/15/Preparatomtaler/Spc/22-14565.pdf</t>
  </si>
  <si>
    <t>https://www.legemiddelsok.no/_layouts/15/Preparatomtaler/Spc/22-14673.pdf</t>
  </si>
  <si>
    <t>https://www.legemiddelsok.no/_layouts/15/Preparatomtaler/Spc/22-14674.pdf</t>
  </si>
  <si>
    <t>https://www.legemiddelsok.no/_layouts/15/Preparatomtaler/Spc/10-7521.pdf</t>
  </si>
  <si>
    <t>https://www.legemiddelsok.no/_layouts/15/Preparatomtaler/Spc/0000-07907.pdf</t>
  </si>
  <si>
    <t>https://www.legemiddelsok.no/_layouts/15/Preparatomtaler/Spc/03-1791.pdf</t>
  </si>
  <si>
    <t>https://www.legemiddelsok.no/_layouts/15/Preparatomtaler/Spc/10-7523.pdf</t>
  </si>
  <si>
    <t>https://www.legemiddelsok.no/_layouts/15/Preparatomtaler/Spc/04-2984.pdf</t>
  </si>
  <si>
    <t>https://www.legemiddelsok.no/_layouts/15/Preparatomtaler/Spc/08-5742.pdf</t>
  </si>
  <si>
    <t>https://www.legemiddelsok.no/_layouts/15/Preparatomtaler/Spc/08-5741.pdf</t>
  </si>
  <si>
    <t>https://www.legemiddelsok.no/_layouts/15/Preparatomtaler/Spc/04-2983.pdf</t>
  </si>
  <si>
    <t>https://www.legemiddelsok.no/_layouts/15/Preparatomtaler/Spc/08-5739.pdf</t>
  </si>
  <si>
    <t>https://www.legemiddelsok.no/_layouts/15/Preparatomtaler/Spc/12-9006.pdf</t>
  </si>
  <si>
    <t>https://www.legemiddelsok.no/_layouts/15/Preparatomtaler/Spc/05-3625.pdf</t>
  </si>
  <si>
    <t>https://www.legemiddelsok.no/_layouts/15/Preparatomtaler/Spc/10-7522.pdf</t>
  </si>
  <si>
    <t>https://www.legemiddelsok.no/_layouts/15/Preparatomtaler/Spc/1998-00121.pdf</t>
  </si>
  <si>
    <t>https://www.legemiddelsok.no/_layouts/15/Preparatomtaler/Spc/0000-07908.pdf</t>
  </si>
  <si>
    <t>https://www.legemiddelsok.no/_layouts/15/Preparatomtaler/Spc/05-3623.pdf</t>
  </si>
  <si>
    <t>https://www.legemiddelsok.no/_layouts/15/Preparatomtaler/Spc/08-5740.pdf</t>
  </si>
  <si>
    <t>https://www.legemiddelsok.no/_layouts/15/Preparatomtaler/Spc/04-2985.pdf</t>
  </si>
  <si>
    <t>https://www.legemiddelsok.no/_layouts/15/Preparatomtaler/Spc/1998-00122.pdf</t>
  </si>
  <si>
    <t>https://www.legemiddelsok.no/_layouts/15/Preparatomtaler/Spc/05-3624.pdf</t>
  </si>
  <si>
    <t>https://www.legemiddelsok.no/_layouts/15/Preparatomtaler/Spc/1994-03357.pdf</t>
  </si>
  <si>
    <t>https://www.legemiddelsok.no/_layouts/15/Preparatomtaler/Spc/12-9007.pdf</t>
  </si>
  <si>
    <t>https://www.legemiddelsok.no/_layouts/15/Preparatomtaler/Spc/10-7524.pdf</t>
  </si>
  <si>
    <t>https://www.legemiddelsok.no/_layouts/15/Preparatomtaler/Spc/10-7738.pdf</t>
  </si>
  <si>
    <t>https://www.legemiddelsok.no/_layouts/15/Preparatomtaler/Spc/10-7739.pdf</t>
  </si>
  <si>
    <t>https://www.legemiddelsok.no/_layouts/15/Preparatomtaler/Spc/12-9008.pdf</t>
  </si>
  <si>
    <t>https://www.legemiddelsok.no/_layouts/15/Preparatomtaler/Spc/02-1361.pdf</t>
  </si>
  <si>
    <t>https://www.legemiddelsok.no/_layouts/15/Preparatomtaler/Spc/09-6516.pdf</t>
  </si>
  <si>
    <t>https://www.legemiddelsok.no/_layouts/15/Preparatomtaler/Spc/20-13342.pdf</t>
  </si>
  <si>
    <t>https://www.legemiddelsok.no/_layouts/15/Preparatomtaler/Spc/20-13343.pdf</t>
  </si>
  <si>
    <t>https://www.legemiddelsok.no/_layouts/15/Preparatomtaler/Spc/09-6518.pdf</t>
  </si>
  <si>
    <t>https://www.legemiddelsok.no/_layouts/15/Preparatomtaler/Spc/20-13341.pdf</t>
  </si>
  <si>
    <t>https://www.legemiddelsok.no/_layouts/15/Preparatomtaler/Spc/10-7737.pdf</t>
  </si>
  <si>
    <t>https://www.legemiddelsok.no/_layouts/15/Preparatomtaler/Spc/09-6517.pdf</t>
  </si>
  <si>
    <t>https://www.legemiddelsok.no/_layouts/15/Preparatomtaler/Spc/20-13344.pdf</t>
  </si>
  <si>
    <t>https://www.legemiddelsok.no/_layouts/15/Preparatomtaler/Spc/09-6515.pdf</t>
  </si>
  <si>
    <t>spcUrl_NO</t>
  </si>
  <si>
    <t>Norway</t>
  </si>
  <si>
    <t>100000073664</t>
  </si>
  <si>
    <t>100000073362</t>
  </si>
  <si>
    <t>100000073683</t>
  </si>
  <si>
    <t>100000073843</t>
  </si>
  <si>
    <t>100000073863</t>
  </si>
  <si>
    <t>100000073665</t>
  </si>
  <si>
    <t>100000073377</t>
  </si>
  <si>
    <t>100000073660</t>
  </si>
  <si>
    <t>100000073870</t>
  </si>
  <si>
    <t>100000073726</t>
  </si>
  <si>
    <t>Gel</t>
  </si>
  <si>
    <t>Mikstur, suspensjon</t>
  </si>
  <si>
    <t>Depottablett</t>
  </si>
  <si>
    <t>Stikkpille</t>
  </si>
  <si>
    <t>Injeksjonsvæske, oppløsning</t>
  </si>
  <si>
    <t>Tyggekapsel, myk</t>
  </si>
  <si>
    <t>Kapsel, myk</t>
  </si>
  <si>
    <t>Infusjonsvæske, oppløsning</t>
  </si>
  <si>
    <t>ED9E7F02-A830-11D5-A75A-006008507458</t>
  </si>
  <si>
    <t>ED9E7EE0-A830-11D5-A75A-006008507458</t>
  </si>
  <si>
    <t>ED9E7F08-A830-11D5-A75A-006008507458</t>
  </si>
  <si>
    <t>ED9E7F87-A830-11D5-A75A-006008507458</t>
  </si>
  <si>
    <t>ED9E7F9C-A830-11D5-A75A-006008507458</t>
  </si>
  <si>
    <t>ED9E7F04-A830-11D5-A75A-006008507458</t>
  </si>
  <si>
    <t>1EABE05E-DC19-476A-89AE-1889A7FDB761</t>
  </si>
  <si>
    <t>ED9E7EFB-A830-11D5-A75A-006008507458</t>
  </si>
  <si>
    <t>ED9E7FA4-A830-11D5-A75A-006008507458</t>
  </si>
  <si>
    <t>ED9E7F2E-A830-11D5-A75A-006008507458</t>
  </si>
  <si>
    <t>doseFormTermID</t>
  </si>
  <si>
    <t>DoseFormName_EN</t>
  </si>
  <si>
    <t>DoseFormName_NO</t>
  </si>
  <si>
    <t>DoseFormKID</t>
  </si>
  <si>
    <t>10.0000</t>
  </si>
  <si>
    <t>5.0000</t>
  </si>
  <si>
    <t>1.0000</t>
  </si>
  <si>
    <t>150.0000</t>
  </si>
  <si>
    <t>300.0000</t>
  </si>
  <si>
    <t>100.0000</t>
  </si>
  <si>
    <t>200.0000</t>
  </si>
  <si>
    <t>250.0000</t>
  </si>
  <si>
    <t>20.0000</t>
  </si>
  <si>
    <t>40.0000</t>
  </si>
  <si>
    <t>50.0000</t>
  </si>
  <si>
    <t>80.0000</t>
  </si>
  <si>
    <t>A9E0DB23-E3E2-4E3E-B879-B83EAB9C56C4</t>
  </si>
  <si>
    <t>StrenghtNominatorUnitKID</t>
  </si>
  <si>
    <t>StrenghtNominatorValue</t>
  </si>
  <si>
    <t>strengthDenominatyorValue</t>
  </si>
  <si>
    <t>StrengthNumeratorUnitName</t>
  </si>
  <si>
    <t>StrengthDenominatorValue</t>
  </si>
  <si>
    <t>StrenghtDenominatorUnitName</t>
  </si>
  <si>
    <t>100000085259</t>
  </si>
  <si>
    <t>100000092127</t>
  </si>
  <si>
    <t>100000090365</t>
  </si>
  <si>
    <t>100000091786</t>
  </si>
  <si>
    <t>Amlodipine</t>
  </si>
  <si>
    <t>100000090079</t>
  </si>
  <si>
    <t>100000089435</t>
  </si>
  <si>
    <t>basisOfStrengthID</t>
  </si>
  <si>
    <t>BasisOfStrengthName_EN</t>
  </si>
  <si>
    <t>PAIName_EN</t>
  </si>
  <si>
    <t>PAITermID</t>
  </si>
  <si>
    <t>UnitofPresentationKID</t>
  </si>
  <si>
    <t>UnitofPresentationName</t>
  </si>
  <si>
    <t>200000002152</t>
  </si>
  <si>
    <t>200000002149</t>
  </si>
  <si>
    <t>200000002113</t>
  </si>
  <si>
    <t>200000002111</t>
  </si>
  <si>
    <t>Bottle</t>
  </si>
  <si>
    <t>100000073566</t>
  </si>
  <si>
    <t>Cutaneous use</t>
  </si>
  <si>
    <t>Rektal bruk</t>
  </si>
  <si>
    <t>Intravenøs bruk</t>
  </si>
  <si>
    <t>Bruk på hud</t>
  </si>
  <si>
    <t>administrableDoseFormProposedCode</t>
  </si>
  <si>
    <t>administrabledoseformProposedLabel</t>
  </si>
  <si>
    <t>60.0000</t>
  </si>
  <si>
    <t>14.0000</t>
  </si>
  <si>
    <t>500.0000</t>
  </si>
  <si>
    <t>28.0000</t>
  </si>
  <si>
    <t>30.0000</t>
  </si>
  <si>
    <t>90.0000</t>
  </si>
  <si>
    <t>120.0000</t>
  </si>
  <si>
    <t>98.0000</t>
  </si>
  <si>
    <t>105.0000</t>
  </si>
  <si>
    <t>2.0000</t>
  </si>
  <si>
    <t>12.0000</t>
  </si>
  <si>
    <t>75.0000</t>
  </si>
  <si>
    <t>6.0000</t>
  </si>
  <si>
    <t>4.0000</t>
  </si>
  <si>
    <t>16.0000</t>
  </si>
  <si>
    <t>8.0000</t>
  </si>
  <si>
    <t>18.0000</t>
  </si>
  <si>
    <t>36.0000</t>
  </si>
  <si>
    <t>24.0000</t>
  </si>
  <si>
    <t>48.0000</t>
  </si>
  <si>
    <t>84.0000</t>
  </si>
  <si>
    <t>49.0000</t>
  </si>
  <si>
    <t>56.0000</t>
  </si>
  <si>
    <t>1000.0000</t>
  </si>
  <si>
    <t>20 x 1</t>
  </si>
  <si>
    <t>4 x 2</t>
  </si>
  <si>
    <t>10 x 100</t>
  </si>
  <si>
    <t>10 x 50</t>
  </si>
  <si>
    <t>75</t>
  </si>
  <si>
    <t>stk</t>
  </si>
  <si>
    <t>Blisterpakning</t>
  </si>
  <si>
    <t>Boks av plast</t>
  </si>
  <si>
    <t>Endosebeholder</t>
  </si>
  <si>
    <t>Boks</t>
  </si>
  <si>
    <t>Eske</t>
  </si>
  <si>
    <t>Flaske</t>
  </si>
  <si>
    <t>Ampulle av glass</t>
  </si>
  <si>
    <t>Flaske av plast</t>
  </si>
  <si>
    <t>Endoseblisterpakning</t>
  </si>
  <si>
    <t>Flaske av glass</t>
  </si>
  <si>
    <t>Tube</t>
  </si>
  <si>
    <t>Kalenderpakning</t>
  </si>
  <si>
    <t>NumberofContainersPerPackage</t>
  </si>
  <si>
    <t>NumberofUnitsperContainer</t>
  </si>
  <si>
    <t>AmountNameUnit</t>
  </si>
  <si>
    <t>PackageType</t>
  </si>
  <si>
    <t>1.2000</t>
  </si>
  <si>
    <t>0.0300</t>
  </si>
  <si>
    <t>referenceStrengthPresentationNumeratorValue</t>
  </si>
  <si>
    <t>referenceStrengthPresentationNumeratorUnit</t>
  </si>
  <si>
    <t>strengthPresentationDenominatorValue</t>
  </si>
  <si>
    <t>INEOF00344l</t>
  </si>
  <si>
    <t>coated tablet</t>
  </si>
  <si>
    <t>strengthPhpidDenominatorValue</t>
  </si>
  <si>
    <t>strengthPhpidNumeratorValue</t>
  </si>
  <si>
    <t>strengthPhpidNumeratorLabel</t>
  </si>
  <si>
    <t>strengthPhpidNumeratorUnit</t>
  </si>
  <si>
    <t>strengthPhpidDenominatorLabel</t>
  </si>
  <si>
    <t>strengthPhpidDenominatorUnit</t>
  </si>
  <si>
    <t>strenghtNumeratorLabel</t>
  </si>
  <si>
    <t>strengthDenominatorLabel</t>
  </si>
  <si>
    <t>PA</t>
  </si>
  <si>
    <t>AMP</t>
  </si>
  <si>
    <t>VIALS</t>
  </si>
  <si>
    <t>86508</t>
  </si>
  <si>
    <t>film coated tablet</t>
  </si>
  <si>
    <t xml:space="preserve">solution for infusion </t>
  </si>
  <si>
    <t>transdermal gel</t>
  </si>
  <si>
    <t>granules for oral solution</t>
  </si>
  <si>
    <t>Effervescent granules</t>
  </si>
  <si>
    <t>medicated plaster</t>
  </si>
  <si>
    <t>packsize</t>
  </si>
  <si>
    <t>packsizeVolumeUnit</t>
  </si>
  <si>
    <t>2 PÄ+M738:N769M1M73M738:M762</t>
  </si>
  <si>
    <t>amlodipine mesilate monohydrate</t>
  </si>
  <si>
    <t>amlodipine(GP)</t>
  </si>
  <si>
    <t>simvastatine AB filmomh. tabl. 100 x 20 mg</t>
  </si>
  <si>
    <t>simvastatine AB filmomh. tabl. 30 x 20 mg</t>
  </si>
  <si>
    <t>simvastatine Sandoz (Impexeco) filmomh. tabl. (deelb.) 100 x 20 mg</t>
  </si>
  <si>
    <t>simvastatine Sandoz filmomh. tabl. (deelb.) 100 x 20 mg</t>
  </si>
  <si>
    <t>simvastatine Sandoz filmomh. tabl. (deelb.) 100 x 20 mg (UD)</t>
  </si>
  <si>
    <t>simvastatine Sandoz filmomh. tabl. (deelb.) 30 x 20 mg</t>
  </si>
  <si>
    <t>simvastatine AB filmomh. tabl. 100 x 40 mg</t>
  </si>
  <si>
    <t>simvastatine AB filmomh. tabl. 30 x 40 mg</t>
  </si>
  <si>
    <t>simvastatine Sandoz (Impexeco) filmomh. tabl. (deelb.) 100 x 40 mg</t>
  </si>
  <si>
    <t>simvastatine Sandoz filmomh. tabl. (deelb.) 100 x 40 mg</t>
  </si>
  <si>
    <t>simvastatine Sandoz filmomh. tabl. (deelb.) 100 x 40 mg (UD)</t>
  </si>
  <si>
    <t>simvastatine Sandoz filmomh. tabl. (deelb.) 30 x 40 mg</t>
  </si>
  <si>
    <t>simvastatine Sandoz filmomh. tabl. (deelb.) 100 x 80 mg</t>
  </si>
  <si>
    <t>simvastatine Teva</t>
  </si>
  <si>
    <t>simvastatine Hexal</t>
  </si>
  <si>
    <t>simvastatine Krka</t>
  </si>
  <si>
    <t>simvastatine Bluefish</t>
  </si>
  <si>
    <t>simvastatine Sandoz</t>
  </si>
  <si>
    <t>simvastatine Orion</t>
  </si>
  <si>
    <t>simvastatine Mylan</t>
  </si>
  <si>
    <t>simvastatine AB filmomh. tabl. 20 mg</t>
  </si>
  <si>
    <t>simvastatine Sandoz (Impexeco) filmomh. tabl. (deelb.) 20 mg</t>
  </si>
  <si>
    <t>simvastatine Sandoz filmomh. tabl. (deelb.) 20 mg</t>
  </si>
  <si>
    <t>simvastatine AB filmomh. tabl. 40 mg</t>
  </si>
  <si>
    <t>simvastatine Sandoz (Impexeco) filmomh. tabl. (deelb.) 40 mg</t>
  </si>
  <si>
    <t>simvastatine Sandoz filmomh. tabl. (deelb.) 40 mg</t>
  </si>
  <si>
    <t>simvastatine Sandoz filmomh. tabl. (deelb.) 80 mg</t>
  </si>
  <si>
    <t>vials</t>
  </si>
  <si>
    <t>Q</t>
  </si>
  <si>
    <t>pcid</t>
  </si>
  <si>
    <t xml:space="preserve">NOR </t>
  </si>
  <si>
    <t xml:space="preserve">Ibuprofen </t>
  </si>
  <si>
    <t xml:space="preserve">Total </t>
  </si>
  <si>
    <t xml:space="preserve">FIN     </t>
  </si>
  <si>
    <t>Total</t>
  </si>
  <si>
    <t>carbamazepine prolonged-release tablet 200mg/</t>
  </si>
  <si>
    <t>carbamazepine tablet 200mg/</t>
  </si>
  <si>
    <t>simvastatine film-coated tablet 20mg/</t>
  </si>
  <si>
    <t>simvastatine film-coated tablet 40mg/</t>
  </si>
  <si>
    <t>simvastatine film-coated tablet 80mg/</t>
  </si>
  <si>
    <t>carbamazepine syrup 100mg/5mL</t>
  </si>
  <si>
    <t>carbamazepine prolonged-release tablet 400mg/</t>
  </si>
  <si>
    <t>ibuprofen  film-coated tablet 600mg/</t>
  </si>
  <si>
    <t>ibuprofen  coated tablet 200mg/</t>
  </si>
  <si>
    <t>ibuprofen  coated tablet 400mg/</t>
  </si>
  <si>
    <t>ibuprofen  capsule, soft 200mg/</t>
  </si>
  <si>
    <t>ibuprofen  syrup 100mg/5mL</t>
  </si>
  <si>
    <t>ibuprofen  film-coated tablet 200mg/</t>
  </si>
  <si>
    <t>ibuprofen  film-coated tablet 400mg/</t>
  </si>
  <si>
    <t>ibuprofen film-coated tablet 200mg/</t>
  </si>
  <si>
    <t>ibuprofen film-coated tablet 400mg/</t>
  </si>
  <si>
    <t>ibuprofen film-coated tablet 600mg/</t>
  </si>
  <si>
    <t>ibuprofen oral suspension 100mg/5mL</t>
  </si>
  <si>
    <t>10221000</t>
  </si>
  <si>
    <t>GRC carbamazepine NOVARTIS (HELLAS) A.E.B.E. tablet 200mg/</t>
  </si>
  <si>
    <t>GRC carbamazepine NOVARTIS (HELLAS) A.E.B.E. syrup 100mg/5mL</t>
  </si>
  <si>
    <t>GRC carbamazepine NOVARTIS (HELLAS) A.E.B.E. prolonged-release tablet 200mg/</t>
  </si>
  <si>
    <t>GRC carbamazepine NOVARTIS (HELLAS) A.E.B.E. prolonged-release tablet 400mg/</t>
  </si>
  <si>
    <t>vial 2mL</t>
  </si>
  <si>
    <t>Vial 2mL</t>
  </si>
  <si>
    <t>BEL carbamazepine Novartis Pharma prolonged-release tablet 200mg/</t>
  </si>
  <si>
    <t>BEL carbamazepine Novartis Pharma tablet 200mg/</t>
  </si>
  <si>
    <t>BEL simvastatine Amophar film-coated tablet 20mg/</t>
  </si>
  <si>
    <t>BEL simvastatine Aurobindo film-coated tablet 20mg/</t>
  </si>
  <si>
    <t>BEL simvastatine Impexeco film-coated tablet 20mg/</t>
  </si>
  <si>
    <t>BEL simvastatine Sandoz film-coated tablet 20mg/</t>
  </si>
  <si>
    <t>BEL simvastatine EG film-coated tablet 20mg/</t>
  </si>
  <si>
    <t>BEL simvastatine Mylan film-coated tablet 20mg/</t>
  </si>
  <si>
    <t>BEL simvastatine Teva film-coated tablet 20mg/</t>
  </si>
  <si>
    <t>BEL simvastatine Organon film-coated tablet 20mg/</t>
  </si>
  <si>
    <t>BEL simvastatine Amophar film-coated tablet 40mg/</t>
  </si>
  <si>
    <t>BEL simvastatine Aurobindo film-coated tablet 40mg/</t>
  </si>
  <si>
    <t>BEL simvastatine Impexeco film-coated tablet 40mg/</t>
  </si>
  <si>
    <t>BEL simvastatine Sandoz film-coated tablet 40mg/</t>
  </si>
  <si>
    <t>BEL simvastatine PI-Pharma film-coated tablet 40mg/</t>
  </si>
  <si>
    <t>BEL simvastatine EG film-coated tablet 40mg/</t>
  </si>
  <si>
    <t>BEL simvastatine Mylan film-coated tablet 40mg/</t>
  </si>
  <si>
    <t>BEL simvastatine Teva film-coated tablet 40mg/</t>
  </si>
  <si>
    <t>BEL simvastatine Organon film-coated tablet 40mg/</t>
  </si>
  <si>
    <t>BEL simvastatine Sandoz film-coated tablet 80mg/</t>
  </si>
  <si>
    <t>BEL simvastatine Teva film-coated tablet 80mg/</t>
  </si>
  <si>
    <t>Unique pharmaceutical product labels</t>
  </si>
  <si>
    <t>Simvastatine</t>
  </si>
  <si>
    <t>Table 1. Number of medicinal  product packages for 4 countries for 4 substances</t>
  </si>
  <si>
    <t>Table 2. Number of medicinal  products for 4 countries for 4 substances</t>
  </si>
  <si>
    <t>BEL carbamazepine Novartis Pharma prolonged-release tablet 400mg/</t>
  </si>
  <si>
    <t>BEL carbamazepine Novartis Pharma syrup 100mg/5mL</t>
  </si>
  <si>
    <t>Local Medicinal Product Package ID</t>
  </si>
  <si>
    <t>ALL MEDICINAL PRODUCT PACKAGES label</t>
  </si>
  <si>
    <t>All  Pharmaceutical products label</t>
  </si>
  <si>
    <t>vmpGroupISIid</t>
  </si>
  <si>
    <t>vmpGroupIsLabel</t>
  </si>
  <si>
    <t>IsiDoseFormLabel</t>
  </si>
  <si>
    <t>Cuteneous</t>
  </si>
  <si>
    <t xml:space="preserve">Infusion </t>
  </si>
  <si>
    <t>Injection</t>
  </si>
  <si>
    <t>local package label</t>
  </si>
  <si>
    <t>All VMPGroups label</t>
  </si>
  <si>
    <t>Unique VMPGroup Labels</t>
  </si>
  <si>
    <t>Unique ATCs</t>
  </si>
  <si>
    <t>authorizedPharmaceuticalDoseForm</t>
  </si>
  <si>
    <t>fullName</t>
  </si>
  <si>
    <t>pcidLabel</t>
  </si>
  <si>
    <t>mpIdLabel</t>
  </si>
  <si>
    <t>PhPIDlabel</t>
  </si>
  <si>
    <t>PhPID</t>
  </si>
  <si>
    <t>https://samviewer.digile.be/nl/sam/ampps/085617-01</t>
  </si>
  <si>
    <t>Tegretol 200 mg tabl. 50</t>
  </si>
  <si>
    <t>Tegretol tabl. (deelb.) 50x 200mg</t>
  </si>
  <si>
    <t>50.0000 {unit}</t>
  </si>
  <si>
    <t>200.0000 mg</t>
  </si>
  <si>
    <t>1.0000 1</t>
  </si>
  <si>
    <t>https://samviewer.digile.be/nl/sam/ampps/104876-01</t>
  </si>
  <si>
    <t>Brufen 400 mg filmomh. tabl. 100</t>
  </si>
  <si>
    <t>Brufen filmomh. tabl. 100x 400mg</t>
  </si>
  <si>
    <t>100.0000 {unit}</t>
  </si>
  <si>
    <t>400.0000 mg</t>
  </si>
  <si>
    <t>https://samviewer.digile.be/nl/sam/ampps/128064-01</t>
  </si>
  <si>
    <t>Brufen Forte 600 mg filmomh. tabl. 30</t>
  </si>
  <si>
    <t>Brufen filmomh. tabl. Forte 30x 600mg</t>
  </si>
  <si>
    <t>30.0000 {unit}</t>
  </si>
  <si>
    <t>600.0000 mg</t>
  </si>
  <si>
    <t>https://samviewer.digile.be/nl/sam/ampps/128064-02</t>
  </si>
  <si>
    <t>Brufen Forte 600 mg filmomh. tabl. 60</t>
  </si>
  <si>
    <t>Brufen filmomh. tabl. Forte 60x 600mg</t>
  </si>
  <si>
    <t>60.0000 {unit}</t>
  </si>
  <si>
    <t>https://samviewer.digile.be/nl/sam/ampps/130286-01</t>
  </si>
  <si>
    <t>Tegretol 2 % siroop 250 ml</t>
  </si>
  <si>
    <t>Tegretol siroop susp. 250ml 100mg/5ml</t>
  </si>
  <si>
    <t>250 ml</t>
  </si>
  <si>
    <t>250.0000 mL</t>
  </si>
  <si>
    <t>2.0000 mg</t>
  </si>
  <si>
    <t>suspensie voor oraal gebruik</t>
  </si>
  <si>
    <t>100.0000 mg</t>
  </si>
  <si>
    <t>5.0000 mL</t>
  </si>
  <si>
    <t>https://samviewer.digile.be/nl/sam/ampps/132011-03</t>
  </si>
  <si>
    <t>Nurofen 200 200 mg omh. tabl. 30</t>
  </si>
  <si>
    <t>Nurofen omh. tabl. 30x 200mg</t>
  </si>
  <si>
    <t>https://samviewer.digile.be/nl/sam/ampps/132011-04</t>
  </si>
  <si>
    <t>Nurofen 200 200 mg omh. tabl. 48</t>
  </si>
  <si>
    <t>Nurofen omh. tabl. 48x 200mg</t>
  </si>
  <si>
    <t>48.0000 {unit}</t>
  </si>
  <si>
    <t>https://samviewer.digile.be/nl/sam/ampps/135581-01</t>
  </si>
  <si>
    <t>Ibuprofen EG 400 mg omh. tabl. 30</t>
  </si>
  <si>
    <t>Ibuprofen EG omh. tabl. (deelb.) 30x 400mg</t>
  </si>
  <si>
    <t>https://samviewer.digile.be/nl/sam/ampps/135581-02</t>
  </si>
  <si>
    <t>Ibuprofen EG 400 mg omh. tabl. 100</t>
  </si>
  <si>
    <t>Ibuprofen EG omh. tabl. (deelb.) 100x 400mg</t>
  </si>
  <si>
    <t>https://samviewer.digile.be/nl/sam/ampps/140515-01</t>
  </si>
  <si>
    <t>Ibuprofen Retard EG 800 mg tabl. verl. afgifte 30</t>
  </si>
  <si>
    <t>Ibuprofen EG tabl. verl. afgifte 30x 800mg</t>
  </si>
  <si>
    <t>Prolonged-release tablet</t>
  </si>
  <si>
    <t>800.0000 mg</t>
  </si>
  <si>
    <t>https://samviewer.digile.be/nl/sam/ampps/140515-02</t>
  </si>
  <si>
    <t>Ibuprofen Retard EG 800 mg tabl. verl. afgifte 60</t>
  </si>
  <si>
    <t>Ibuprofen EG tabl. verl. afgifte 60x 800mg</t>
  </si>
  <si>
    <t>https://samviewer.digile.be/nl/sam/ampps/147235-14</t>
  </si>
  <si>
    <t>Zocor 20 mg tabl. 84</t>
  </si>
  <si>
    <t>Zocor filmomh. tabl. 84x 20mg</t>
  </si>
  <si>
    <t>84.0000 {unit}</t>
  </si>
  <si>
    <t>Simvastatin</t>
  </si>
  <si>
    <t>20.0000 mg</t>
  </si>
  <si>
    <t>https://samviewer.digile.be/nl/sam/ampps/147436-02</t>
  </si>
  <si>
    <t>Brufen Retard 800 mg tabl. verl. afgifte 60</t>
  </si>
  <si>
    <t>Brufen tabl. verl. afgifte Retard 60x 800mg</t>
  </si>
  <si>
    <t>https://samviewer.digile.be/nl/sam/ampps/147725-01</t>
  </si>
  <si>
    <t>Tegretol CR 400 mg tabl. geregul. afgifte 50</t>
  </si>
  <si>
    <t>Tegretol tabl. geregul. afgifte (deelb.) CR 50x 400mg</t>
  </si>
  <si>
    <t>Modified-release tablet</t>
  </si>
  <si>
    <t>https://samviewer.digile.be/nl/sam/ampps/147831-01</t>
  </si>
  <si>
    <t>Tegretol CR 200 mg tabl. geregul. afgifte 50</t>
  </si>
  <si>
    <t>Tegretol tabl. geregul. afgifte (deelb.) CR 50x 200mg</t>
  </si>
  <si>
    <t>https://samviewer.digile.be/nl/sam/ampps/148041-01</t>
  </si>
  <si>
    <t>Amlor 5 mg harde caps. 28</t>
  </si>
  <si>
    <t>Amlor harde caps. 28x 5mg</t>
  </si>
  <si>
    <t>28.0000 {unit}</t>
  </si>
  <si>
    <t>Amlodipine Besilate</t>
  </si>
  <si>
    <t>5.0000 mg</t>
  </si>
  <si>
    <t>https://samviewer.digile.be/nl/sam/ampps/148041-02</t>
  </si>
  <si>
    <t>Amlor 5 mg harde caps. 56</t>
  </si>
  <si>
    <t>Amlor harde caps. 56x 5mg</t>
  </si>
  <si>
    <t>56.0000 {unit}</t>
  </si>
  <si>
    <t>https://samviewer.digile.be/nl/sam/ampps/148041-03</t>
  </si>
  <si>
    <t>Amlor 5 mg harde caps. 98</t>
  </si>
  <si>
    <t>Amlor harde caps. 98x 5mg</t>
  </si>
  <si>
    <t>98.0000 {unit}</t>
  </si>
  <si>
    <t>https://samviewer.digile.be/nl/sam/ampps/148041-04</t>
  </si>
  <si>
    <t>Amlor 5 mg harde caps. 30 (30 x 1) UD</t>
  </si>
  <si>
    <t>Amlor harde caps. 30x 5mg</t>
  </si>
  <si>
    <t>30 (30 x 1)</t>
  </si>
  <si>
    <t>1.0000 {unit}</t>
  </si>
  <si>
    <t>https://samviewer.digile.be/nl/sam/ampps/148303-01</t>
  </si>
  <si>
    <t>Amlor 10 mg harde caps. 30</t>
  </si>
  <si>
    <t>Amlor harde caps. 30x 10mg</t>
  </si>
  <si>
    <t>10.0000 mg</t>
  </si>
  <si>
    <t>https://samviewer.digile.be/nl/sam/ampps/148303-02</t>
  </si>
  <si>
    <t>Amlor 10 mg harde caps. 100</t>
  </si>
  <si>
    <t>Amlor harde caps. 100x 10mg</t>
  </si>
  <si>
    <t>https://samviewer.digile.be/nl/sam/ampps/148303-08</t>
  </si>
  <si>
    <t>Amlor 10 mg harde caps. 30 (30 x 1) UD</t>
  </si>
  <si>
    <t>Amlor harde caps. 30x 10mg (UD)</t>
  </si>
  <si>
    <t>https://samviewer.digile.be/nl/sam/ampps/150376-02</t>
  </si>
  <si>
    <t>Brufen Retard 800 mg tabl. verl. afgifte 28</t>
  </si>
  <si>
    <t>Brufen tabl. verl. afgifte Retard 28x 800mg</t>
  </si>
  <si>
    <t>https://samviewer.digile.be/nl/sam/ampps/157735-02</t>
  </si>
  <si>
    <t>Spidifen 200 mg opl. (gran.) zakje 24</t>
  </si>
  <si>
    <t>Spidifen oploss. (gran., zakjes) 24x 200mg</t>
  </si>
  <si>
    <t>24.0000 {unit}</t>
  </si>
  <si>
    <t>Granules for oral solution</t>
  </si>
  <si>
    <t>Ibuprofen Arginine</t>
  </si>
  <si>
    <t>granulaat, granulaat voor drinkbare oplossing</t>
  </si>
  <si>
    <t>https://samviewer.digile.be/nl/sam/ampps/158067-01</t>
  </si>
  <si>
    <t>Brufen Granules 600 mg bruisgran. zakje 20</t>
  </si>
  <si>
    <t>Brufen bruisgran. (zakjes) 20x 600mg</t>
  </si>
  <si>
    <t>20.0000 {unit}</t>
  </si>
  <si>
    <t>bruisgranulaat</t>
  </si>
  <si>
    <t>https://samviewer.digile.be/nl/sam/ampps/179715-01</t>
  </si>
  <si>
    <t>Ibuprofen Teva 5 % gel 50 g</t>
  </si>
  <si>
    <t>Ibuprofen Teva 5 % transderm. lok. gel 50g 50mg/1g</t>
  </si>
  <si>
    <t>50.0000 g</t>
  </si>
  <si>
    <t>2.5000 g</t>
  </si>
  <si>
    <t>Transdermal use</t>
  </si>
  <si>
    <t>50.0000 mg</t>
  </si>
  <si>
    <t>1.0000 g</t>
  </si>
  <si>
    <t>https://samviewer.digile.be/nl/sam/ampps/179715-02</t>
  </si>
  <si>
    <t>Ibuprofen Teva 5 % gel 120 g</t>
  </si>
  <si>
    <t>Ibuprofen Teva 5 % transderm. lok. gel 120g 50mg/1g</t>
  </si>
  <si>
    <t>120 g</t>
  </si>
  <si>
    <t>120.0000 g</t>
  </si>
  <si>
    <t>https://samviewer.digile.be/nl/sam/ampps/186864-01</t>
  </si>
  <si>
    <t>Ibuprofen EG 600 mg omh. tabl. 30</t>
  </si>
  <si>
    <t>Ibuprofen EG omh. tabl. (deelb.) 30x 600mg</t>
  </si>
  <si>
    <t>https://samviewer.digile.be/nl/sam/ampps/186864-02</t>
  </si>
  <si>
    <t>Ibuprofen EG 600 mg omh. tabl. 50</t>
  </si>
  <si>
    <t>Ibuprofen EG omh. tabl. (deelb.) 50x 600mg</t>
  </si>
  <si>
    <t>https://samviewer.digile.be/nl/sam/ampps/189926-03</t>
  </si>
  <si>
    <t>Nurofen 400 400 mg omh. tabl. 30</t>
  </si>
  <si>
    <t>Nurofen omh. tabl. 30x 400mg</t>
  </si>
  <si>
    <t>https://samviewer.digile.be/nl/sam/ampps/189935-02</t>
  </si>
  <si>
    <t>Nurofen voor Kinderen 200 mg omh. tabl. 24</t>
  </si>
  <si>
    <t>Nurofen omh. tabl. Kinderen 24x 200mg</t>
  </si>
  <si>
    <t>https://samviewer.digile.be/nl/sam/ampps/190206-18</t>
  </si>
  <si>
    <t>Zocor 40 mg tabl. 98</t>
  </si>
  <si>
    <t>Zocor filmomh. tabl. 98x 40mg</t>
  </si>
  <si>
    <t>40.0000 mg</t>
  </si>
  <si>
    <t>https://samviewer.digile.be/nl/sam/ampps/191021-02</t>
  </si>
  <si>
    <t>Nurofen voor Kinderen Suikervrij 2 % or. susp. 200 ml</t>
  </si>
  <si>
    <t>Nurofen 2 % siroop susp. (zonder suiker) Rood Kinderen 200ml 100mg/5ml</t>
  </si>
  <si>
    <t>200.0000 mL</t>
  </si>
  <si>
    <t>https://samviewer.digile.be/nl/sam/ampps/191046-03</t>
  </si>
  <si>
    <t>Ibuprofen EG 200 mg omh. tabl. 30</t>
  </si>
  <si>
    <t>Ibuprofen EG omh. tabl. 30x 200mg</t>
  </si>
  <si>
    <t>https://samviewer.digile.be/nl/sam/ampps/205712-01</t>
  </si>
  <si>
    <t>Ibuprofen Kela 5 % gel 50 g</t>
  </si>
  <si>
    <t>Ibuprofen Kela 5 % transderm. lok. gel 50g 50mg/1g</t>
  </si>
  <si>
    <t>50.0000 mg/g</t>
  </si>
  <si>
    <t>https://samviewer.digile.be/nl/sam/ampps/221471-01</t>
  </si>
  <si>
    <t>Extrapan Ibuprofenum Gel 5 % gel 50 g</t>
  </si>
  <si>
    <t>Extrapan 5 % transderm. lok. gel 50g 50mg/1g</t>
  </si>
  <si>
    <t>https://samviewer.digile.be/nl/sam/ampps/228453-02</t>
  </si>
  <si>
    <t>Perdofemina 400 mg filmomh. tabl. 30</t>
  </si>
  <si>
    <t>Perdofemina filmomh. tabl. 30x 400mg</t>
  </si>
  <si>
    <t>Ibuprofen Lysine</t>
  </si>
  <si>
    <t>684.0000 mg</t>
  </si>
  <si>
    <t>https://samviewer.digile.be/nl/sam/ampps/237237-07</t>
  </si>
  <si>
    <t>Simvastatin Sandoz 20 mg filmomh. tabl. 100</t>
  </si>
  <si>
    <t>Simvastatin Sandoz filmomh. tabl. (deelb.) 100x 20mg (UD)</t>
  </si>
  <si>
    <t>https://samviewer.digile.be/nl/sam/ampps/237246-07</t>
  </si>
  <si>
    <t>Simvastatin Sandoz 20 mg filmomh. tabl. 30</t>
  </si>
  <si>
    <t>Simvastatin Sandoz filmomh. tabl. (deelb.) 30x 20mg</t>
  </si>
  <si>
    <t>https://samviewer.digile.be/nl/sam/ampps/237246-21</t>
  </si>
  <si>
    <t>Simvastatin Sandoz filmomh. tabl. (deelb.) 100x 20mg</t>
  </si>
  <si>
    <t>https://samviewer.digile.be/nl/sam/ampps/237273-07</t>
  </si>
  <si>
    <t>Simvastatin Sandoz 40 mg filmomh. tabl. 100</t>
  </si>
  <si>
    <t>Simvastatin Sandoz filmomh. tabl. (deelb.) 100x 40mg (UD)</t>
  </si>
  <si>
    <t>https://samviewer.digile.be/nl/sam/ampps/237282-07</t>
  </si>
  <si>
    <t>Simvastatin Sandoz 40 mg filmomh. tabl. 30</t>
  </si>
  <si>
    <t>Simvastatin Sandoz filmomh. tabl. (deelb.) 30x 40mg</t>
  </si>
  <si>
    <t>https://samviewer.digile.be/nl/sam/ampps/237282-21</t>
  </si>
  <si>
    <t>Simvastatin Sandoz filmomh. tabl. (deelb.) 100x 40mg</t>
  </si>
  <si>
    <t>https://samviewer.digile.be/nl/sam/ampps/238551-01</t>
  </si>
  <si>
    <t>Nurofen 400 Fasttabs 400 mg filmomh. tabl. 24</t>
  </si>
  <si>
    <t>Nurofen filmomh. tabl. Fasttabs 24x 400mg</t>
  </si>
  <si>
    <t>https://samviewer.digile.be/nl/sam/ampps/244456-04</t>
  </si>
  <si>
    <t>Spidifen 400 mg filmomh. tabl. 30</t>
  </si>
  <si>
    <t>Spidifen filmomh. tabl. (deelb.) 30x 400mg</t>
  </si>
  <si>
    <t>https://samviewer.digile.be/nl/sam/ampps/254012-05</t>
  </si>
  <si>
    <t>Simvastatine EG 20 mg filmomh. tabl. 30</t>
  </si>
  <si>
    <t>Simvastatine EG filmomh. tabl. (deelb.) 30x 20mg</t>
  </si>
  <si>
    <t>https://samviewer.digile.be/nl/sam/ampps/254012-15</t>
  </si>
  <si>
    <t>Simvastatine EG 20 mg filmomh. tabl. 100</t>
  </si>
  <si>
    <t>Simvastatine EG filmomh. tabl. (deelb.) 100x 20mg [blister]</t>
  </si>
  <si>
    <t>https://samviewer.digile.be/nl/sam/ampps/254021-01</t>
  </si>
  <si>
    <t>Simvastatine EG filmomh. tabl. (deelb.) 100x 20mg [tablettencontainer]</t>
  </si>
  <si>
    <t>https://samviewer.digile.be/nl/sam/ampps/254046-05</t>
  </si>
  <si>
    <t>Simvastatine EG 40 mg filmomh. tabl. 30</t>
  </si>
  <si>
    <t>Simvastatine EG filmomh. tabl. (deelb.) 30x 40mg</t>
  </si>
  <si>
    <t>https://samviewer.digile.be/nl/sam/ampps/254046-15</t>
  </si>
  <si>
    <t>Simvastatine EG 40 mg filmomh. tabl. 100</t>
  </si>
  <si>
    <t>Simvastatine EG filmomh. tabl. (deelb.) 100x 40mg [blister]</t>
  </si>
  <si>
    <t>https://samviewer.digile.be/nl/sam/ampps/254055-01</t>
  </si>
  <si>
    <t>Simvastatine EG filmomh. tabl. (deelb.) 100x 40mg [tablettencontainer]</t>
  </si>
  <si>
    <t>https://samviewer.digile.be/nl/sam/ampps/257241-01</t>
  </si>
  <si>
    <t>Perdophen Pediatrie 2 % or. susp. 100 ml</t>
  </si>
  <si>
    <t>Perdophen 2 % siroop susp. 100ml 100mg/5ml</t>
  </si>
  <si>
    <t>100.0000 mL</t>
  </si>
  <si>
    <t>20.0000 mg/mL</t>
  </si>
  <si>
    <t>https://samviewer.digile.be/nl/sam/ampps/258237-02</t>
  </si>
  <si>
    <t>Cholemed 20 mg filmomh. tabl. 84</t>
  </si>
  <si>
    <t>Cholemed filmomh. tabl. (deelb.) 84x 20mg</t>
  </si>
  <si>
    <t>https://samviewer.digile.be/nl/sam/ampps/258246-03</t>
  </si>
  <si>
    <t>Cholemed 40 mg filmomh. tabl. 98</t>
  </si>
  <si>
    <t>Cholemed filmomh. tabl. (deelb.) 98x 40mg</t>
  </si>
  <si>
    <t>https://samviewer.digile.be/nl/sam/ampps/262525-07</t>
  </si>
  <si>
    <t>Simvastatine Mylan 40 mg filmomh. tabl. 56</t>
  </si>
  <si>
    <t>Simvastatine Mylan filmomh. tabl. (deelb.) 56x 40mg</t>
  </si>
  <si>
    <t>https://samviewer.digile.be/nl/sam/ampps/262525-11</t>
  </si>
  <si>
    <t>Simvastatine Mylan 40 mg filmomh. tabl. 98</t>
  </si>
  <si>
    <t>Simvastatine Mylan filmomh. tabl. (deelb.) 98x 40mg</t>
  </si>
  <si>
    <t>https://samviewer.digile.be/nl/sam/ampps/262552-03</t>
  </si>
  <si>
    <t>Simvastatine Mylan 20 mg filmomh. tabl. 28</t>
  </si>
  <si>
    <t>Simvastatine Mylan filmomh. tabl. (deelb.) 28x 20mg</t>
  </si>
  <si>
    <t>https://samviewer.digile.be/nl/sam/ampps/262552-09</t>
  </si>
  <si>
    <t>Simvastatine Mylan 20 mg filmomh. tabl. 84</t>
  </si>
  <si>
    <t>Simvastatine Mylan filmomh. tabl. (deelb.) 84x 20mg</t>
  </si>
  <si>
    <t>262963-04</t>
  </si>
  <si>
    <t>https://samviewer.digile.be/nl/sam/ampps/262963-04</t>
  </si>
  <si>
    <t>Amlodipine Krka 10 mg tabl. 30</t>
  </si>
  <si>
    <t>Amlodipine Maleate</t>
  </si>
  <si>
    <t>12.8400 mg</t>
  </si>
  <si>
    <t>262963-11</t>
  </si>
  <si>
    <t>https://samviewer.digile.be/nl/sam/ampps/262963-11</t>
  </si>
  <si>
    <t>Amlodipine Krka 10 mg tabl. 100</t>
  </si>
  <si>
    <t>262972-04</t>
  </si>
  <si>
    <t>https://samviewer.digile.be/nl/sam/ampps/262972-04</t>
  </si>
  <si>
    <t>Amlodipine Krka 5 mg tabl. 28</t>
  </si>
  <si>
    <t>6.4200 mg</t>
  </si>
  <si>
    <t>262972-08</t>
  </si>
  <si>
    <t>https://samviewer.digile.be/nl/sam/ampps/262972-08</t>
  </si>
  <si>
    <t>Amlodipine Krka 5 mg tabl. 56</t>
  </si>
  <si>
    <t>262972-15</t>
  </si>
  <si>
    <t>https://samviewer.digile.be/nl/sam/ampps/262972-15</t>
  </si>
  <si>
    <t>Amlodipine Krka 5 mg tabl. 98</t>
  </si>
  <si>
    <t>https://samviewer.digile.be/nl/sam/ampps/267495-01</t>
  </si>
  <si>
    <t>Pedea 5 mg/ml inf. opl. i.v. amp. 4 x 2 ml</t>
  </si>
  <si>
    <t>Pedea inf. oploss. i.v. [amp.] 4x 10mg/2ml</t>
  </si>
  <si>
    <t>2.0000 mL</t>
  </si>
  <si>
    <t>Solution for infusion</t>
  </si>
  <si>
    <t>5.0000 mg/mL</t>
  </si>
  <si>
    <t>https://samviewer.digile.be/nl/sam/ampps/270995-22</t>
  </si>
  <si>
    <t>Simvastatin Sandoz 80 mg filmomh. tabl. 100</t>
  </si>
  <si>
    <t>Simvastatin Sandoz filmomh. tabl. (deelb.) 100x 80mg</t>
  </si>
  <si>
    <t>80.0000 mg</t>
  </si>
  <si>
    <t>271302-03</t>
  </si>
  <si>
    <t>https://samviewer.digile.be/nl/sam/ampps/271302-03</t>
  </si>
  <si>
    <t>271302-09</t>
  </si>
  <si>
    <t>https://samviewer.digile.be/nl/sam/ampps/271302-09</t>
  </si>
  <si>
    <t>https://samviewer.digile.be/nl/sam/ampps/281644-02</t>
  </si>
  <si>
    <t>Nurofen voor Kinderen Suikervrij Rood 2 % or. susp. 200 ml</t>
  </si>
  <si>
    <t>Nurofen 2 % siroop susp. (zonder suiker) Kinderen 200ml 100mg/5ml</t>
  </si>
  <si>
    <t>https://samviewer.digile.be/nl/sam/ampps/283053-10</t>
  </si>
  <si>
    <t>Nurofen voor Kinderen Suppo 125 mg zetpil 10</t>
  </si>
  <si>
    <t>Nurofen zetpil Kinderen 10x 125mg</t>
  </si>
  <si>
    <t>10.0000 {unit}</t>
  </si>
  <si>
    <t>125.0000 mg</t>
  </si>
  <si>
    <t>https://samviewer.digile.be/nl/sam/ampps/283062-10</t>
  </si>
  <si>
    <t>Nurofen voor Kinderen Suppo 60 mg zetpil 10</t>
  </si>
  <si>
    <t>Nurofen zetpil Kinderen 10x 60mg</t>
  </si>
  <si>
    <t>60.0000 mg</t>
  </si>
  <si>
    <t>https://samviewer.digile.be/nl/sam/ampps/291541-06</t>
  </si>
  <si>
    <t>Amlodipine Besilate EG 5 mg tabl. 28</t>
  </si>
  <si>
    <t>Amlodipine EG tabl. Besilate 28x 5mg</t>
  </si>
  <si>
    <t>https://samviewer.digile.be/nl/sam/ampps/291541-11</t>
  </si>
  <si>
    <t>Amlodipine Besilate EG 5 mg tabl. 98</t>
  </si>
  <si>
    <t>Amlodipine EG tabl. Besilate 98x 5mg</t>
  </si>
  <si>
    <t>https://samviewer.digile.be/nl/sam/ampps/291557-07</t>
  </si>
  <si>
    <t>Amlodipine Besilate EG 10 mg tabl. 30</t>
  </si>
  <si>
    <t>Amlodipine EG tabl. (deelb.) Besilate 30x 10mg</t>
  </si>
  <si>
    <t>https://samviewer.digile.be/nl/sam/ampps/291557-12</t>
  </si>
  <si>
    <t>Amlodipine Besilate EG 10 mg tabl. 100</t>
  </si>
  <si>
    <t>Amlodipine EG tabl. (deelb.) Besilate 100x 10mg</t>
  </si>
  <si>
    <t>https://samviewer.digile.be/nl/sam/ampps/292205-05</t>
  </si>
  <si>
    <t>Amlodipin Besilaat Sandoz 5 mg tabl. 30</t>
  </si>
  <si>
    <t>Amlodipin Sandoz tabl. (deelb.) Besilaat 30x 5mg</t>
  </si>
  <si>
    <t>https://samviewer.digile.be/nl/sam/ampps/292205-08</t>
  </si>
  <si>
    <t>Amlodipin Besilaat Sandoz 5 mg tabl. 60</t>
  </si>
  <si>
    <t>Amlodipin Sandoz tabl. (deelb.) Besilaat 60x 5mg</t>
  </si>
  <si>
    <t>https://samviewer.digile.be/nl/sam/ampps/292205-09</t>
  </si>
  <si>
    <t>Amlodipin Besilaat Sandoz 5 mg tabl. 100</t>
  </si>
  <si>
    <t>Amlodipin Sandoz tabl. (deelb.) Besilaat 100x 5mg</t>
  </si>
  <si>
    <t>https://samviewer.digile.be/nl/sam/ampps/292223-05</t>
  </si>
  <si>
    <t>Amlodipin Sandoz tabl. (deelb.) Besilaat 100x 5mg (UD)</t>
  </si>
  <si>
    <t>https://samviewer.digile.be/nl/sam/ampps/292257-05</t>
  </si>
  <si>
    <t>Amlodipin Besilaat Sandoz 10 mg tabl. 30</t>
  </si>
  <si>
    <t>Amlodipin Sandoz tabl. (deelb.) Besilaat 30x 10mg</t>
  </si>
  <si>
    <t>13.8700 mg</t>
  </si>
  <si>
    <t>https://samviewer.digile.be/nl/sam/ampps/292257-09</t>
  </si>
  <si>
    <t>Amlodipin Besilaat Sandoz 10 mg tabl. 100</t>
  </si>
  <si>
    <t>Amlodipin Sandoz tabl. (deelb.) Besilaat 100x 10mg</t>
  </si>
  <si>
    <t>https://samviewer.digile.be/nl/sam/ampps/292266-05</t>
  </si>
  <si>
    <t>Amlodipin Sandoz tabl. (deelb.) Besilaat 100x 10mg (UD)</t>
  </si>
  <si>
    <t>https://samviewer.digile.be/nl/sam/ampps/305724-03</t>
  </si>
  <si>
    <t>Nurofen 400 Fastcaps 400 mg zachte caps. 20</t>
  </si>
  <si>
    <t>Nurofen zachte caps. Fastcaps 20x 400mg</t>
  </si>
  <si>
    <t>https://samviewer.digile.be/nl/sam/ampps/305724-05</t>
  </si>
  <si>
    <t>Nurofen 400 Fastcaps 400 mg zachte caps. 30</t>
  </si>
  <si>
    <t>Nurofen zachte caps. Fastcaps 30x 400mg</t>
  </si>
  <si>
    <t>https://samviewer.digile.be/nl/sam/ampps/310861-04</t>
  </si>
  <si>
    <t>Simvastatine Teva 20 mg filmomh. tabl. 30</t>
  </si>
  <si>
    <t>Simvastatine Teva filmomh. tabl. (deelb.) 30x 20mg</t>
  </si>
  <si>
    <t>https://samviewer.digile.be/nl/sam/ampps/310861-10</t>
  </si>
  <si>
    <t>Simvastatine Teva 20 mg filmomh. tabl. 100</t>
  </si>
  <si>
    <t>Simvastatine Teva filmomh. tabl. (deelb.) 100x 20mg</t>
  </si>
  <si>
    <t>https://samviewer.digile.be/nl/sam/ampps/310877-04</t>
  </si>
  <si>
    <t>Simvastatine Teva 40 mg filmomh. tabl. 30</t>
  </si>
  <si>
    <t>Simvastatine Teva filmomh. tabl. (deelb.) 30x 40mg</t>
  </si>
  <si>
    <t>https://samviewer.digile.be/nl/sam/ampps/310877-10</t>
  </si>
  <si>
    <t>Simvastatine Teva 40 mg filmomh. tabl. 100</t>
  </si>
  <si>
    <t>Simvastatine Teva filmomh. tabl. (deelb.) 100x 40mg</t>
  </si>
  <si>
    <t>https://samviewer.digile.be/nl/sam/ampps/310886-07</t>
  </si>
  <si>
    <t>Simvastatine Teva 80 mg filmomh. tabl. 100</t>
  </si>
  <si>
    <t>Simvastatine Teva filmomh. tabl. (deelb.) 100x 80mg</t>
  </si>
  <si>
    <t>https://samviewer.digile.be/nl/sam/ampps/320862-03</t>
  </si>
  <si>
    <t>Amlodipine Teva 5 mg tabl. 28</t>
  </si>
  <si>
    <t>Amlodipine Teva tabl. (deelb.) 28x 5mg</t>
  </si>
  <si>
    <t>https://samviewer.digile.be/nl/sam/ampps/320862-06</t>
  </si>
  <si>
    <t>Amlodipine Teva 5 mg tabl. 56</t>
  </si>
  <si>
    <t>Amlodipine Teva tabl. (deelb.) 56x 5mg</t>
  </si>
  <si>
    <t>https://samviewer.digile.be/nl/sam/ampps/320862-09</t>
  </si>
  <si>
    <t>Amlodipine Teva 5 mg tabl. 98</t>
  </si>
  <si>
    <t>Amlodipine Teva tabl. (deelb.) 98x 5mg</t>
  </si>
  <si>
    <t>https://samviewer.digile.be/nl/sam/ampps/320871-05</t>
  </si>
  <si>
    <t>Amlodipine Teva 10 mg tabl. 30</t>
  </si>
  <si>
    <t>Amlodipine Teva tabl. (deelb.) 30x 10mg</t>
  </si>
  <si>
    <t>13.8880 mg</t>
  </si>
  <si>
    <t>https://samviewer.digile.be/nl/sam/ampps/320871-11</t>
  </si>
  <si>
    <t>Amlodipine Teva 10 mg tabl. 100</t>
  </si>
  <si>
    <t>Amlodipine Teva tabl. (deelb.) 100x 10mg</t>
  </si>
  <si>
    <t>https://samviewer.digile.be/nl/sam/ampps/369083-04</t>
  </si>
  <si>
    <t>Amlodipine Belisate Mylan 5 mg tabl. 30</t>
  </si>
  <si>
    <t>Amlodipine Mylan tabl. (deelb.) Besilate 30x 5mg</t>
  </si>
  <si>
    <t>https://samviewer.digile.be/nl/sam/ampps/369083-08</t>
  </si>
  <si>
    <t>Amlodipine Belisate Mylan 5 mg tabl. 100</t>
  </si>
  <si>
    <t>Amlodipine Mylan tabl. (deelb.) Besilate 100x 5mg</t>
  </si>
  <si>
    <t>369101-08</t>
  </si>
  <si>
    <t>https://samviewer.digile.be/nl/sam/ampps/369101-08</t>
  </si>
  <si>
    <t>Amlodipine Belisate Mylan 10 mg tabl. 100</t>
  </si>
  <si>
    <t>13.8800 mg</t>
  </si>
  <si>
    <t>https://samviewer.digile.be/nl/sam/ampps/369117-04</t>
  </si>
  <si>
    <t>Amlodipine Besilate Mylan 10 mg tabl. 100</t>
  </si>
  <si>
    <t>Amlodipine Mylan tabl. (deelb.) Besilate 100x 10mg</t>
  </si>
  <si>
    <t>https://samviewer.digile.be/nl/sam/ampps/378822-04</t>
  </si>
  <si>
    <t>Nurofen voor Kinderen Suikervrij 4 % or. susp. 150 ml</t>
  </si>
  <si>
    <t>Nurofen 4 % siroop susp. (zonder suiker) Kinderen 150ml 200mg/5ml</t>
  </si>
  <si>
    <t>150.0000 mL</t>
  </si>
  <si>
    <t>https://samviewer.digile.be/nl/sam/ampps/378831-04</t>
  </si>
  <si>
    <t>Nurofen voor Kinderen Suikervrij Rood 4 % or. susp. 150 ml</t>
  </si>
  <si>
    <t>Nurofen 4 % siroop susp. (zonder suiker) Rood Kinderen 150ml 200mg/5ml</t>
  </si>
  <si>
    <t>https://samviewer.digile.be/nl/sam/ampps/404415-01</t>
  </si>
  <si>
    <t>Amlodipin Besilaat Sandoz 10 mg (Impexeco) tabl. 100</t>
  </si>
  <si>
    <t>Amlodipin Sandoz (Impexeco) tabl. (deelb.) Besilaat 100x 10mg</t>
  </si>
  <si>
    <t>https://samviewer.digile.be/nl/sam/ampps/409726-01</t>
  </si>
  <si>
    <t>Ibuprofen EG 40 mg/ml or. susp. 100 ml</t>
  </si>
  <si>
    <t>Ibuprofen EG siroop susp. 100ml 200mg/5ml</t>
  </si>
  <si>
    <t>https://samviewer.digile.be/nl/sam/ampps/428355-02</t>
  </si>
  <si>
    <t>Ibuprofen Sandoz 200 mg filmomh. tabl. 30</t>
  </si>
  <si>
    <t>Ibuprofen Sandoz filmomh. tabl. 30x 200mg</t>
  </si>
  <si>
    <t>https://samviewer.digile.be/nl/sam/ampps/428364-02</t>
  </si>
  <si>
    <t>Ibuprofen Sandoz 400 mg filmomh. tabl. 30</t>
  </si>
  <si>
    <t>Ibuprofen Sandoz filmomh. tabl. (deelb.) 30x 400mg</t>
  </si>
  <si>
    <t>https://samviewer.digile.be/nl/sam/ampps/428364-04</t>
  </si>
  <si>
    <t>Ibuprofen Sandoz 400 mg filmomh. tabl. 100</t>
  </si>
  <si>
    <t>Ibuprofen Sandoz filmomh. tabl. (deelb.) 100x 400mg</t>
  </si>
  <si>
    <t>https://samviewer.digile.be/nl/sam/ampps/428373-02</t>
  </si>
  <si>
    <t>Ibuprofen Sandoz 600 mg filmomh. tabl. 30</t>
  </si>
  <si>
    <t>Ibuprofen Sandoz filmomh. tabl. (deelb.) 30x 600mg</t>
  </si>
  <si>
    <t>https://samviewer.digile.be/nl/sam/ampps/428373-03</t>
  </si>
  <si>
    <t>Ibuprofen Sandoz 600 mg filmomh. tabl. 50</t>
  </si>
  <si>
    <t>Ibuprofen Sandoz filmomh. tabl. (deelb.) 50x 600mg</t>
  </si>
  <si>
    <t>https://samviewer.digile.be/nl/sam/ampps/441847-04</t>
  </si>
  <si>
    <t>Brufen 40 mg/ml or. susp. 200 ml</t>
  </si>
  <si>
    <t>Brufen siroop susp. 200ml 200mg/5ml</t>
  </si>
  <si>
    <t>442346-01</t>
  </si>
  <si>
    <t>https://samviewer.digile.be/nl/sam/ampps/442346-01</t>
  </si>
  <si>
    <t>Nurofen 200 Fastcaps 200 mg zachte caps. 2</t>
  </si>
  <si>
    <t>2.0000 {unit}</t>
  </si>
  <si>
    <t>https://samviewer.digile.be/nl/sam/ampps/467093-01</t>
  </si>
  <si>
    <t>Brufen 400 mg filmomh. tabl. 30</t>
  </si>
  <si>
    <t>Brufen filmomh. tabl. 30x 400mg</t>
  </si>
  <si>
    <t>https://samviewer.digile.be/nl/sam/ampps/467093-03</t>
  </si>
  <si>
    <t>Brufen 400 mg filmomh. tabl. 20</t>
  </si>
  <si>
    <t>Brufen filmomh. tabl. 20x 400mg</t>
  </si>
  <si>
    <t>https://samviewer.digile.be/nl/sam/ampps/472924-21</t>
  </si>
  <si>
    <t>Simvastatin Sandoz 20 mg (Impexeco) filmomh. tabl. 100</t>
  </si>
  <si>
    <t>Simvastatin Sandoz (Impexeco) filmomh. tabl. (deelb.) 100x 20mg</t>
  </si>
  <si>
    <t>https://samviewer.digile.be/nl/sam/ampps/472933-21</t>
  </si>
  <si>
    <t>Simvastatin Sandoz 40 mg (Impexeco) filmomh. tabl. 100</t>
  </si>
  <si>
    <t>Simvastatin Sandoz (Impexeco) filmomh. tabl. (deelb.) 100x 40mg</t>
  </si>
  <si>
    <t>https://samviewer.digile.be/nl/sam/ampps/499146-14</t>
  </si>
  <si>
    <t>Simvastatine EG 40 mg (PI Pharma) filmomh. tabl. 98</t>
  </si>
  <si>
    <t>Simvastatine EG (PIP) filmomh. tabl. (deelb.) 98x 40mg</t>
  </si>
  <si>
    <t>https://samviewer.digile.be/nl/sam/ampps/500080-02</t>
  </si>
  <si>
    <t>Nurofen Patch 200 mg cut. pleister zakje 4</t>
  </si>
  <si>
    <t>Nurofen Patch transderm. lok. medic. pleister 4x 200mg (14x10cm)</t>
  </si>
  <si>
    <t>4.0000 {unit}</t>
  </si>
  <si>
    <t>Cutaneous patch</t>
  </si>
  <si>
    <t>pleister</t>
  </si>
  <si>
    <t>https://samviewer.digile.be/nl/sam/ampps/503022-12</t>
  </si>
  <si>
    <t>Nurofen voor Kinderen 100 mg zachte kauwcaps. 24</t>
  </si>
  <si>
    <t>Nurofen zachte kauwcaps. Kinderen 24x 100mg</t>
  </si>
  <si>
    <t>Chewable capsule, soft</t>
  </si>
  <si>
    <t>https://samviewer.digile.be/nl/sam/ampps/512240-01</t>
  </si>
  <si>
    <t>Ibuprofen B. Braun 400 mg inf. opl. i.v. flac. 10 x 100 ml</t>
  </si>
  <si>
    <t>Ibuprofen B. Braun inf. oploss. i.v. [flac.] 10x 400mg/100ml</t>
  </si>
  <si>
    <t>https://samviewer.digile.be/nl/sam/ampps/516240-01</t>
  </si>
  <si>
    <t>Ibuprofen B. Braun 600 mg inf. opl. i.v. flac. 10 x 100 ml</t>
  </si>
  <si>
    <t>Ibuprofen B. Braun inf. oploss. i.v. [flac.] 10x 600mg/100ml</t>
  </si>
  <si>
    <t>https://samviewer.digile.be/nl/sam/ampps/530986-12</t>
  </si>
  <si>
    <t>Amlodipine Besilate EG 10 mg (PI Pharma) tabl. 100</t>
  </si>
  <si>
    <t>Amlodipine EG (PIP) tabl. (deelb.) Besilate 100x 10mg</t>
  </si>
  <si>
    <t>https://samviewer.digile.be/nl/sam/ampps/534933-02</t>
  </si>
  <si>
    <t>Amlodipin AB 5 mg tabl. 28</t>
  </si>
  <si>
    <t>Amlodipin AB tabl. 28x 5mg</t>
  </si>
  <si>
    <t>https://samviewer.digile.be/nl/sam/ampps/534933-06</t>
  </si>
  <si>
    <t>Amlodipin AB 5 mg tabl. 98</t>
  </si>
  <si>
    <t>Amlodipin AB tabl. 98x 5mg</t>
  </si>
  <si>
    <t>https://samviewer.digile.be/nl/sam/ampps/534942-03</t>
  </si>
  <si>
    <t>Amlodipin AB 10 mg tabl. 30</t>
  </si>
  <si>
    <t>Amlodipin AB tabl. 30x 10mg</t>
  </si>
  <si>
    <t>https://samviewer.digile.be/nl/sam/ampps/534942-07</t>
  </si>
  <si>
    <t>Amlodipin AB 10 mg tabl. 100</t>
  </si>
  <si>
    <t>Amlodipin AB tabl. 100x 10mg</t>
  </si>
  <si>
    <t>https://samviewer.digile.be/nl/sam/ampps/548026-13</t>
  </si>
  <si>
    <t>Simvastatine Mylan 20 mg filmomh. tabl. 250</t>
  </si>
  <si>
    <t>Simvastatine Mylan filmomh. tabl. (deelb.) 250x 20mg</t>
  </si>
  <si>
    <t>250.0000 {unit}</t>
  </si>
  <si>
    <t>https://samviewer.digile.be/nl/sam/ampps/548035-13</t>
  </si>
  <si>
    <t>Simvastatine Mylan 40 mg filmomh. tabl. 250</t>
  </si>
  <si>
    <t>Simvastatine Mylan filmomh. tabl. (deelb.) 250x 40mg</t>
  </si>
  <si>
    <t>https://samviewer.digile.be/nl/sam/ampps/557600-01</t>
  </si>
  <si>
    <t>Ibuprofen B. Braun 200 mg inf. opl. i.v. flac. 10 x 50 ml</t>
  </si>
  <si>
    <t>Ibuprofen B. Braun inf. oploss. i.v. [flac.] 10x 200mg/50ml</t>
  </si>
  <si>
    <t>50.0000 mL</t>
  </si>
  <si>
    <t>https://samviewer.digile.be/nl/sam/ampps/564942-03</t>
  </si>
  <si>
    <t>Nurofen 400 Fastcaps 400 mg (PI Pharma) zachte caps. 20</t>
  </si>
  <si>
    <t>Nurofen (PIP) zachte caps. Fastcaps 20x 400mg</t>
  </si>
  <si>
    <t>https://samviewer.digile.be/nl/sam/ampps/564942-05</t>
  </si>
  <si>
    <t>Nurofen 400 Fastcaps 400 mg (PI Pharma) zachte caps. 30</t>
  </si>
  <si>
    <t>Nurofen (PIP) zachte caps. Fastcaps 30x 400mg</t>
  </si>
  <si>
    <t>https://samviewer.digile.be/nl/sam/ampps/576026-03</t>
  </si>
  <si>
    <t>Algidrin 20 mg/ml or. susp. 200 ml</t>
  </si>
  <si>
    <t>Algidrin siroop susp. 200ml 100mg/5ml</t>
  </si>
  <si>
    <t>1.0000 {unit}, 200.0000 mL</t>
  </si>
  <si>
    <t>34.1700 mg/mL</t>
  </si>
  <si>
    <t>https://samviewer.digile.be/nl/sam/ampps/577173-02</t>
  </si>
  <si>
    <t>Simvastatin AB 20 mg filmomh. tabl. 30</t>
  </si>
  <si>
    <t>Simvastatin AB filmomh. tabl. 30x 20mg</t>
  </si>
  <si>
    <t>https://samviewer.digile.be/nl/sam/ampps/577173-05</t>
  </si>
  <si>
    <t>Simvastatin AB 20 mg filmomh. tabl. 100</t>
  </si>
  <si>
    <t>Simvastatin AB filmomh. tabl. 100x 20mg</t>
  </si>
  <si>
    <t>https://samviewer.digile.be/nl/sam/ampps/577191-02</t>
  </si>
  <si>
    <t>Simvastatin AB 40 mg filmomh. tabl. 30</t>
  </si>
  <si>
    <t>Simvastatin AB filmomh. tabl. 30x 40mg</t>
  </si>
  <si>
    <t>https://samviewer.digile.be/nl/sam/ampps/577191-05</t>
  </si>
  <si>
    <t>Simvastatin AB 40 mg filmomh. tabl. 100</t>
  </si>
  <si>
    <t>Simvastatin AB filmomh. tabl. 100x 40mg</t>
  </si>
  <si>
    <t>https://samviewer.digile.be/nl/sam/ampps/584551-04</t>
  </si>
  <si>
    <t>Ibuprofen AB 600 mg filmomh. tabl. 30</t>
  </si>
  <si>
    <t>Ibuprofen AB filmomh. tabl. (deelb.) 30x 600mg</t>
  </si>
  <si>
    <t>https://samviewer.digile.be/nl/sam/ampps/584551-08</t>
  </si>
  <si>
    <t>Ibuprofen AB 600 mg filmomh. tabl. 60</t>
  </si>
  <si>
    <t>Ibuprofen AB filmomh. tabl. (deelb.) 60x 600mg</t>
  </si>
  <si>
    <t>https://samviewer.digile.be/nl/sam/ampps/584560-04</t>
  </si>
  <si>
    <t>Ibuprofen AB 800 mg filmomh. tabl. 30</t>
  </si>
  <si>
    <t>Ibuprofen AB filmomh. tabl. (deelb.) 30x 800mg</t>
  </si>
  <si>
    <t>https://samviewer.digile.be/nl/sam/ampps/584560-08</t>
  </si>
  <si>
    <t>Ibuprofen AB 800 mg filmomh. tabl. 60</t>
  </si>
  <si>
    <t>Ibuprofen AB filmomh. tabl. (deelb.) 60x 800mg</t>
  </si>
  <si>
    <t>https://samviewer.digile.be/nl/sam/ampps/584560-10</t>
  </si>
  <si>
    <t>Ibuprofen AB 800 mg filmomh. tabl. 100</t>
  </si>
  <si>
    <t>Ibuprofen AB filmomh. tabl. (deelb.) 100x 800mg</t>
  </si>
  <si>
    <t>584586-03</t>
  </si>
  <si>
    <t>https://samviewer.digile.be/nl/sam/ampps/584586-03</t>
  </si>
  <si>
    <t>Ibuprofen AB 200 mg filmomh. tabl. 24</t>
  </si>
  <si>
    <t>Ibuprofen AB filmomh. tabl. (deelb.) 24x 200mg</t>
  </si>
  <si>
    <t>584586-04</t>
  </si>
  <si>
    <t>https://samviewer.digile.be/nl/sam/ampps/584586-04</t>
  </si>
  <si>
    <t>Ibuprofen AB 200 mg filmomh. tabl. 56</t>
  </si>
  <si>
    <t>Ibuprofen AB filmomh. tabl. (deelb.) 56x 200mg</t>
  </si>
  <si>
    <t>584595-03</t>
  </si>
  <si>
    <t>https://samviewer.digile.be/nl/sam/ampps/584595-03</t>
  </si>
  <si>
    <t>Ibuprofen AB 400 mg filmomh. tabl. 24</t>
  </si>
  <si>
    <t>Ibuprofen AB filmomh. tabl. (deelb.) 24x 400mg</t>
  </si>
  <si>
    <t>584595-07</t>
  </si>
  <si>
    <t>https://samviewer.digile.be/nl/sam/ampps/584595-07</t>
  </si>
  <si>
    <t>Ibuprofen AB 400 mg filmomh. tabl. 100</t>
  </si>
  <si>
    <t>Ibuprofen AB filmomh. tabl. (deelb.) 100x 400mg</t>
  </si>
  <si>
    <t>samviewer_url</t>
  </si>
  <si>
    <t>pack_display_value</t>
  </si>
  <si>
    <t>pack_multiplier</t>
  </si>
  <si>
    <t>pack_amount</t>
  </si>
  <si>
    <t>ampp_component_equivalents</t>
  </si>
  <si>
    <t>substances</t>
  </si>
  <si>
    <t>strengths</t>
  </si>
  <si>
    <t>strength_substances</t>
  </si>
  <si>
    <t>strength_substances_strengths</t>
  </si>
  <si>
    <t>virtual_substances</t>
  </si>
  <si>
    <t>virtual_strength_numerator</t>
  </si>
  <si>
    <t>virtual_strength_denominator</t>
  </si>
  <si>
    <t>samviewer_url_hyperlink</t>
  </si>
  <si>
    <t>prescription_bcfi_name_nl</t>
  </si>
  <si>
    <t>prescription_name_fagg_nl</t>
  </si>
  <si>
    <t>route_of_administration_fagg</t>
  </si>
  <si>
    <t>virtual_route_of_administration_bcfi</t>
  </si>
  <si>
    <t>virtual_form_bcfi</t>
  </si>
  <si>
    <t>amlodipine maleate</t>
  </si>
  <si>
    <t xml:space="preserve">Amlodipine Belisate Mylan 10 mg </t>
  </si>
  <si>
    <t>Amlogal Divule  omh. tabl.  10 mg</t>
  </si>
  <si>
    <t xml:space="preserve">Amlogal Divule omh. tabl. 10 mg </t>
  </si>
  <si>
    <t>Amlodipine Krka  tabl. 10 mg</t>
  </si>
  <si>
    <t xml:space="preserve">Amlodipine Krka tabl. 5 mg </t>
  </si>
  <si>
    <t xml:space="preserve">Amlodipine Krka tabl. 10 mg </t>
  </si>
  <si>
    <t>Amlodipine Krka  tabl.5 mg</t>
  </si>
  <si>
    <t>Krka</t>
  </si>
  <si>
    <t>Amlodipine Krka tabl. 5 mg</t>
  </si>
  <si>
    <t>Amlogal Divule SMB 10 mg omh. tabl. 28</t>
  </si>
  <si>
    <t>Amlogal Divule SMB 10 mg omh. tabl. 98</t>
  </si>
  <si>
    <t>SMB</t>
  </si>
  <si>
    <t>Nurofen 200 Fastcaps 200 mg zachte caps.</t>
  </si>
  <si>
    <t>ontbreekt</t>
  </si>
  <si>
    <t xml:space="preserve">zachte capsule </t>
  </si>
  <si>
    <t>Ibuprofen lysine</t>
  </si>
  <si>
    <t>Ibuprofen arginine</t>
  </si>
  <si>
    <t>arginine</t>
  </si>
  <si>
    <t>amlodipine besilate</t>
  </si>
  <si>
    <t>amlodipine besilate[L1]</t>
  </si>
  <si>
    <t>amlodipine besilate (L1)</t>
  </si>
  <si>
    <t>ibuprofen arginine</t>
  </si>
  <si>
    <t>200.000 mg</t>
  </si>
  <si>
    <t>amlodipine  maleate[L1]</t>
  </si>
  <si>
    <t>amlodipine maleate[L1]</t>
  </si>
  <si>
    <t>Amlodipine Belisate Mylan tabl 100 10mg</t>
  </si>
  <si>
    <t>Amlogal Divule SMB omh. tabl. 28 10mg</t>
  </si>
  <si>
    <t>Amlogal Divule SMB omh. tabl. 98 10mg</t>
  </si>
  <si>
    <t>Amlodipine Krka tabl. 100 10mg</t>
  </si>
  <si>
    <t>Amlodipine Krka tabl. 30 10mg</t>
  </si>
  <si>
    <t>Amlodipine Krka tabl. 28 5mg</t>
  </si>
  <si>
    <t>Amlodipine Krka tabl. 56 5mg</t>
  </si>
  <si>
    <t>Amlodipine Krka tabl. 98 5mg</t>
  </si>
  <si>
    <t xml:space="preserve">transdermal use </t>
  </si>
  <si>
    <t>cutanelous use</t>
  </si>
  <si>
    <t>370 mg</t>
  </si>
  <si>
    <t>packSizeLocal</t>
  </si>
  <si>
    <t>BEL amlodipine besilate Aurobindo tablet 10mg/</t>
  </si>
  <si>
    <t>BEL amlodipine besilate Impexeco tablet 10mg/</t>
  </si>
  <si>
    <t>BEL amlodipine besilate Sandoz tablet 10mg/</t>
  </si>
  <si>
    <t>BEL amlodipine besilate PI-Pharma tablet 10mg/</t>
  </si>
  <si>
    <t>BEL amlodipine besilate EG tablet 10mg/</t>
  </si>
  <si>
    <t>BEL amlodipine besilate Mylan tablet 10mg/</t>
  </si>
  <si>
    <t>BEL amlodipine besilate Teva tablet 10mg/</t>
  </si>
  <si>
    <t>BEL amlodipine besilate Upjohn capsule, hard 10mg/</t>
  </si>
  <si>
    <t>BEL amlodipine besilate Aurobindo tablet 5mg/</t>
  </si>
  <si>
    <t>BEL amlodipine besilate Sandoz tablet 5mg/</t>
  </si>
  <si>
    <t>BEL amlodipine besilate EG tablet 5mg/</t>
  </si>
  <si>
    <t>BEL amlodipine besilate Mylan tablet 5mg/</t>
  </si>
  <si>
    <t>BEL amlodipine besilate Teva tablet 5mg/</t>
  </si>
  <si>
    <t>BEL amlodipine besilate Upjohn capsule, hard 5mg/</t>
  </si>
  <si>
    <t>BEL amlodipine besilate Mylan EPD tablet 5mg/</t>
  </si>
  <si>
    <t>BEL amlodipine maleate SMB coated tablet 10mg/</t>
  </si>
  <si>
    <t>BEL amlodipine maleate Krka tablet 10mg/</t>
  </si>
  <si>
    <t>BEL amlodipine maleate Krka tablet 5mg/</t>
  </si>
  <si>
    <t>BEL ibuprofen  Qualiphar transdermal gel 50mg/1g</t>
  </si>
  <si>
    <t>BEL ibuprofen  Kela transdermal gel 50mg/1g</t>
  </si>
  <si>
    <t>BEL ibuprofen  Teva transdermal gel 50mg/1g</t>
  </si>
  <si>
    <t>BEL ibuprofen  Recordati solution for infusion  10mg/2mL</t>
  </si>
  <si>
    <t>BEL ibuprofen  B. Braun solution for infusion  200mg/50mL</t>
  </si>
  <si>
    <t>BEL ibuprofen  B. Braun solution for infusion  400mg/100mL</t>
  </si>
  <si>
    <t>BEL ibuprofen  B. Braun solution for infusion  600mg/100mL</t>
  </si>
  <si>
    <t>BEL ibuprofen  Mylan EPD prolonged-release tablet 800mg/</t>
  </si>
  <si>
    <t>BEL ibuprofen  EG prolonged-release tablet 800mg/</t>
  </si>
  <si>
    <t>BEL ibuprofen  Reckitt Benckiser chewable capsule, soft 100mg/</t>
  </si>
  <si>
    <t>BEL Ibuprofen lysine I.D. Phar syrup 100mg/5mL</t>
  </si>
  <si>
    <t>BEL ibuprofen  Reckitt Benckiser syrup 100mg/5mL</t>
  </si>
  <si>
    <t>BEL ibuprofen  Johnson &amp; Johnson Consumer syrup 100mg/5mL</t>
  </si>
  <si>
    <t>BEL ibuprofen  EG coated tablet 200mg/</t>
  </si>
  <si>
    <t>BEL ibuprofen  Sandoz prolonged-release tablet 200mg/</t>
  </si>
  <si>
    <t>BEL ibuprofen  Reckitt Benckiser coated tablet 200mg/</t>
  </si>
  <si>
    <t>BEL ibuprofen arginine Zambon granules for oral solution 200mg/</t>
  </si>
  <si>
    <t>BEL ibuprofen  Mylan EPD syrup 200mg/5mL</t>
  </si>
  <si>
    <t>BEL ibuprofen  EG syrup 200mg/5mL</t>
  </si>
  <si>
    <t>BEL ibuprofen  Reckitt Benckiser syrup 200mg/5mL</t>
  </si>
  <si>
    <t>BEL ibuprofen  Mylan EPD film-coated tablet 400mg/</t>
  </si>
  <si>
    <t>BEL ibuprofen  EG coated tablet 400mg/</t>
  </si>
  <si>
    <t>BEL ibuprofen  Sandoz film-coated tablet 400mg/</t>
  </si>
  <si>
    <t>BEL ibuprofen  PI-Pharma capsule, soft 400mg/</t>
  </si>
  <si>
    <t>BEL Ibuprofen lysine Reckitt Benckiser film-coated tablet 400mg/</t>
  </si>
  <si>
    <t>BEL ibuprofen  Reckitt Benckiser coated tablet 400mg/</t>
  </si>
  <si>
    <t>BEL ibuprofen  Reckitt Benckiser capsule, soft 400mg/</t>
  </si>
  <si>
    <t>BEL Ibuprofen lysine Johnson &amp; Johnson Consumer film-coated tablet 400mg/</t>
  </si>
  <si>
    <t>BEL Ibuprofen arginine Zambon film-coated tablet 400mg/</t>
  </si>
  <si>
    <t>BEL ibuprofen  Mylan EPD film-coated tablet 600mg/</t>
  </si>
  <si>
    <t>BEL ibuprofen  Aurobindo film-coated tablet 600mg/</t>
  </si>
  <si>
    <t>BEL ibuprofen  EG coated tablet 600mg/</t>
  </si>
  <si>
    <t>BEL ibuprofen  Sandoz film-coated tablet 600mg/</t>
  </si>
  <si>
    <t>BEL ibuprofen  Aurobindo film-coated tablet 800mg/</t>
  </si>
  <si>
    <t>BEL ibuprofen  Reckitt Benckiser medicated plaster 200mg/</t>
  </si>
  <si>
    <t>BEL ibuprofen  Reckitt Benckiser suppository 125mg/</t>
  </si>
  <si>
    <t>BEL ibuprofen  Reckitt Benckiser suppository 60mg/</t>
  </si>
  <si>
    <t>BEL ibuprofen  Reckitt Benckiser capsule, soft 200mg/</t>
  </si>
  <si>
    <t>BEL ibuprofen  Aurobindo film-coated tablet 200mg/</t>
  </si>
  <si>
    <t>BEL ibuprofen  Aurobindo film-coated tablet 400mg/</t>
  </si>
  <si>
    <t>GRC amlodipine besilate ΜΙΝΕΡΒΑ ΦΑΡΜΑΚΕΥΤΙΚΗ Α.Ε. capsule, hard 5mg/</t>
  </si>
  <si>
    <t>GRC amlodipine besilate ΜΙΝΕΡΒΑ ΦΑΡΜΑΚΕΥΤΙΚΗ Α.Ε. capsule, hard 10mg/</t>
  </si>
  <si>
    <t>GRC amlodipine besilate BENNETT ΦΑΡΜΑΚΕΥΤΙΚΗ Α.Ε. capsule, hard 5mg/</t>
  </si>
  <si>
    <t>GRC amlodipine besilate BENNETT ΦΑΡΜΑΚΕΥΤΙΚΗ Α.Ε. capsule, hard 10mg/</t>
  </si>
  <si>
    <t>GRC amlodipine besilate SANTA PHARMA A,E, capsule, hard 10mg/</t>
  </si>
  <si>
    <t>GRC amlodipine besilate SANTA PHARMA A,E, capsule, hard 5mg/</t>
  </si>
  <si>
    <t>GRC amlodipine besilate ΦΑΡΜΕΞ Α.Ε. capsule, hard 5mg/</t>
  </si>
  <si>
    <t>GRC amlodipine besilate ΦΑΡΜΕΞ Α.Ε. capsule, hard 10mg/</t>
  </si>
  <si>
    <t>GRC amlodipine besilate PROTON PHARMA ΑΝΩΝΥΜΗ ΦΑΡΜΑΚΕΥΤΙΚΗ ΕΤΑΙΡΕΙΑ capsule, hard 5mg/</t>
  </si>
  <si>
    <t>GRC amlodipine besilate PROTON PHARMA ΑΝΩΝΥΜΗ ΦΑΡΜΑΚΕΥΤΙΚΗ ΕΤΑΙΡΕΙΑ capsule, hard 10mg/</t>
  </si>
  <si>
    <t>GRC amlodipine besilate IASIS PHARMA capsule, hard 5mg/</t>
  </si>
  <si>
    <t>GRC amlodipine besilate IASIS PHARMA capsule, hard 10mg/</t>
  </si>
  <si>
    <t>GRC amlodipine besilate GENEPHARM AE tablet 5mg/</t>
  </si>
  <si>
    <t>GRC amlodipine besilate GENEPHARM AE tablet 10mg/</t>
  </si>
  <si>
    <t>GRC amlodipine besilate SANDOZ GMBH, KUNDL, AUSTRIA tablet 5mg/</t>
  </si>
  <si>
    <t>GRC amlodipine besilate SANDOZ GMBH, KUNDL, AUSTRIA tablet 10mg/</t>
  </si>
  <si>
    <t>GRC amlodipine besilate ΑΝΦΑΡΜ ΕΛΛΑΣ Α.Ε. capsule, hard 10mg/</t>
  </si>
  <si>
    <t>GRC amlodipine besilate UPJOHN HELLAS Ε.Π.Ε. capsule, hard 5mg/</t>
  </si>
  <si>
    <t>GRC amlodipine besilate UPJOHN HELLAS Ε.Π.Ε. capsule, hard 10mg/</t>
  </si>
  <si>
    <t>GRC amlodipine besilate ALAPIS ABEE capsule, hard 5mg/</t>
  </si>
  <si>
    <t>GRC amlodipine besilate ALAPIS ABEE capsule, hard 10mg/</t>
  </si>
  <si>
    <t>GRC amlodipine besilate FOS ΦΑΡΜΑΚΕΥΤΙΚΗ ΙΚΕ capsule, hard 5mg/</t>
  </si>
  <si>
    <t>GRC amlodipine besilate VOCATE ΦΑΡΜΑΚΕΥΤΙΚΗ Α.Ε. capsule, hard 5mg/</t>
  </si>
  <si>
    <t>GRC amlodipine besilate IAMATICA MON. ΕΠΕ capsule, hard 5mg/</t>
  </si>
  <si>
    <t>GRC amlodipine besilate IAMATICA MON. ΕΠΕ capsule, hard 10mg/</t>
  </si>
  <si>
    <t>GRC amlodipine besilate HELP ΑΒΕΕ capsule, hard 5mg/</t>
  </si>
  <si>
    <t>GRC amlodipine besilate HELP ΑΒΕΕ capsule, hard 10mg/</t>
  </si>
  <si>
    <t>GRC amlodipine besilate ΝΟΡΜΑ ΕΛΛΑΣ Α.Ε. capsule, hard 5mg/</t>
  </si>
  <si>
    <t>GRC amlodipine besilate ΝΟΡΜΑ ΕΛΛΑΣ Α.Ε. capsule, hard 10mg/</t>
  </si>
  <si>
    <t>GRC amlodipine besilate RAFARM A.E.B.E. capsule, hard 5mg/</t>
  </si>
  <si>
    <t>GRC amlodipine besilate RAFARM A.E.B.E. capsule, hard 10mg/</t>
  </si>
  <si>
    <t>GRC amlodipine besilate TEVA PHARMA B.V., Haarlem, THE NETHERLANDS tablet 10mg/</t>
  </si>
  <si>
    <t>GRC amlodipine besilate TEVA PHARMA B.V., Haarlem, THE NETHERLANDS tablet 5mg/</t>
  </si>
  <si>
    <t>GRC amlodipine besilate MEDARTE ΦΑΡΜΑΚΕΥΤΙΚΗ ΑΒΕΕ capsule, hard 5mg/</t>
  </si>
  <si>
    <t>GRC amlodipine besilate MEDARTE ΦΑΡΜΑΚΕΥΤΙΚΗ ΑΒΕΕ capsule, hard 10mg/</t>
  </si>
  <si>
    <t>GRC amlodipine besilate FARMEDIA AE capsule, hard 10mg/</t>
  </si>
  <si>
    <t>GRC amlodipine besilate BIAN A.E. capsule, hard 5mg/</t>
  </si>
  <si>
    <t>GRC amlodipine besilate BIAN A.E. capsule, hard 10mg/</t>
  </si>
  <si>
    <t>GRC amlodipine besilate ELPEN AE ΦΑΡΜΑΚΕΥΤΙΚΗ ΒΙΟΜΗΧΑΝΙΑ capsule, hard 10mg/</t>
  </si>
  <si>
    <t>NORVALET CAPS 5MG/CAP BTx30 (BLIST 3x10)</t>
  </si>
  <si>
    <t>NORVALET CAPS 10MG/CAP BTx30 (BLIST 3x10)</t>
  </si>
  <si>
    <t>FLODIL CAPS 5MG/CAP ΒΤx30 (BLIST 2x15)</t>
  </si>
  <si>
    <t>FLODIL CAPS 10MG/CAP ΒΤx30 (BLIST 2x15)</t>
  </si>
  <si>
    <t>AMLODIN CAPS 5MG/CAP BT x 30(BLIST 3x 10)</t>
  </si>
  <si>
    <t>AMLODIN CAPS 10MG/CAP BT x 30(BLIST 3x 10)</t>
  </si>
  <si>
    <t>AMLIBON TAB 5MG/TAB BTx30 (BLISTER)</t>
  </si>
  <si>
    <t>AMLIBON TAB 10MG/TAB BTx30 (BLISTER)</t>
  </si>
  <si>
    <t>AMODIPAN CAPS 10MG/CAP BTx30(BLISTER 3x10)</t>
  </si>
  <si>
    <t>AMODIPAN CAPS 5MG/CAP BTx30(BLISTER 3x10)</t>
  </si>
  <si>
    <t>PIDOLEN (ΓΕΝΟΣΗΜΟ) CAPS 5MG/CAP BTx30 (BLIST 2x15)</t>
  </si>
  <si>
    <t>PIDOLEN (ΓΕΝΟΣΗΜΟ) CAPS 10MG/CAP BTx30 (BLIST 2x15)</t>
  </si>
  <si>
    <t>AGGOVASK CAPS 5MG/CAP BTx14(BLIST 2x7)</t>
  </si>
  <si>
    <t>AGGOVASK CAPS 10MG/CAP BTx14(BLIST 2x7)</t>
  </si>
  <si>
    <t>LODIPIN CAPS 5MG/CAP BTx30 (BLIST 3x10)</t>
  </si>
  <si>
    <t>LODIPIN CAPS 10MG/CAP BTx14 (BLIST 1x14)</t>
  </si>
  <si>
    <t>LODIPIN CAPS 10MG/CAP BTx30 (BLIST 3x10)</t>
  </si>
  <si>
    <t>NORMODIN TAB 5MG/TAB BTx14</t>
  </si>
  <si>
    <t>NORMODIN TAB 10MG/TAB BTx14</t>
  </si>
  <si>
    <t>AMLIBON BES TAB 5MG/TAB BT x  30 σε BLISTERS</t>
  </si>
  <si>
    <t>AMLIBON BES TAB 10MG/TAB BT x  30 σε BLISTERS</t>
  </si>
  <si>
    <t>BARUDEN CAPS 10MG/CAP BTx14 (BLIST 1x14)</t>
  </si>
  <si>
    <t>BARUDEN CAPS 10MG/CAP BTx28 (BLIST 2x14)</t>
  </si>
  <si>
    <t>NORDEX/MEDICAL PHARMAQUALITY TAB 5MG/TAB BTx14 (1 BL. x 14)</t>
  </si>
  <si>
    <t>NORDEX/MEDICAL PHARMAQUALITY TAB 10MG/TAB BTx14 (1 BL,x 14)</t>
  </si>
  <si>
    <t>AMLORETIN CAPS 10MG/CAP BTx28(BLISTER 2x14)</t>
  </si>
  <si>
    <t>AMLORETIN CAPS 5MG/CAP BTx 28(BLISTER 2x14)</t>
  </si>
  <si>
    <t>NORVASC CAPS 5MG/CAP ΒΤΧ14(BLIST 1X14)</t>
  </si>
  <si>
    <t>NORVASC CAPS 10MG/CAP ΒΤΧ14(BLIST1X14)</t>
  </si>
  <si>
    <t>ALDOSION CAPS 5MG/CAP BTx30 (BLIST 3x10)</t>
  </si>
  <si>
    <t>ALDOSION CAPS 10MG/CAP BTx30 (BLIST 3x10)</t>
  </si>
  <si>
    <t>AMLODIPINE MALEATE/GENERICS TAB 5MG/TAB BTx14</t>
  </si>
  <si>
    <t>EVANGIO CAPS 5MG/CAP BTx14 (BLIST 1x14)</t>
  </si>
  <si>
    <t>AMLOPRESS CAPS 5MG/CAP BTx 30 (BLIST 3x10)</t>
  </si>
  <si>
    <t>AMLOPRESS CAPS 10 MG/CAP BTx 30 (BLIST 3x10)</t>
  </si>
  <si>
    <t>AMLODIL CAPS 10MG/CAP BTX14(2BLIST,X7)</t>
  </si>
  <si>
    <t>NORFAN CAPS 5MG/CAP BTx28 (BLIST 4x7)</t>
  </si>
  <si>
    <t>NORFAN CAPS 5MG/CAP BTx28 (BLIST 2x14)</t>
  </si>
  <si>
    <t>NORFAN CAPS 10MG/CAP BTx28 (BLIST 2x14)</t>
  </si>
  <si>
    <t>AXYPLOT CAPS 5MG/CAP ΒΤx28 (BLIST 4x7)</t>
  </si>
  <si>
    <t>AXYPLOT CAPS 10MG/CAP ΒΤx28 (BLIST 4x7)</t>
  </si>
  <si>
    <t>AMLOSILAT CAPS 5MG/CAP BTx2 BLISTx 14 CAP</t>
  </si>
  <si>
    <t>AMLOSILAT CAPS 5MG/CAP BTx4 BLISTx  7 CAP</t>
  </si>
  <si>
    <t>AMLOSILAT CAPS 10 MG/CAP BTx2 BLISTx 14 CAP</t>
  </si>
  <si>
    <t>DAFOR CAPS 5MG/CAP BTx14 (BLIST 1 x 14)</t>
  </si>
  <si>
    <t>DAFOR CAPS 5MG/CAP BTx28 (BLIST 2 x 14)</t>
  </si>
  <si>
    <t>DAFOR CAPS 10MG/CAP BTx14 (BLIST 1x14)</t>
  </si>
  <si>
    <t>DAFOR CAPS 10MG/CAP BTx28 (BLIST 2 x 14)</t>
  </si>
  <si>
    <t>VASCODIN CAPS 5MG/CAP BT x 14 (BLIST 2x7)</t>
  </si>
  <si>
    <t>VASCODIN CAPS 5MG/CAP BT x 30 (BLIST 3x10)</t>
  </si>
  <si>
    <t>VASCODIN CAPS 10MG/CAP BT x 14 (BLIST 2x7)</t>
  </si>
  <si>
    <t>VASCODIN CAPS 10MG/CAP BT x 30 (BLIST 3x10)</t>
  </si>
  <si>
    <t>AMLODIPINE BESILATE/NORMA CAPS 5MG/CAP BTx30 (BLIST 3x10)</t>
  </si>
  <si>
    <t>AMLODIPINE BESILATE/NORMA CAPS 10MG/CAP BTx30 (BLIST 3x10)</t>
  </si>
  <si>
    <t>EVANGIO CAPS 5MG/CAP BTx30 (BLIST 2x15)</t>
  </si>
  <si>
    <t>EVANGIO CAPS 10MG BTx14 (BLIST 1x14)</t>
  </si>
  <si>
    <t>EVANGIO CAPS 10MG BTx30 (BLIST 2x15)</t>
  </si>
  <si>
    <t>AMLODIPINE BESILATE/TEVA TAB 10MG/TAB BT x 30 (3x10)</t>
  </si>
  <si>
    <t>AMLODIPINE BESILATE/TEVA TAB 5MG/TAB BT x 30 (3x10)</t>
  </si>
  <si>
    <t>NOLVAC TAB 10MG/TAB BTx28 σε BLISTERS</t>
  </si>
  <si>
    <t>NOLVAC TAB 10MG/TAB BTx30 σε BLISTERS</t>
  </si>
  <si>
    <t>ABESYL CAPS 5MG/CAP BTx 30(BLIST 3 x 10)</t>
  </si>
  <si>
    <t>ABESYL CAPS 10MG/CAP BTx 30(BLIST 3 x 10)</t>
  </si>
  <si>
    <t>ANGIORETIC CAPS 5MG/CAP BTx  30(BLIST  2x15)</t>
  </si>
  <si>
    <t>ANGIORETIC CAPS 10MG/CAP BTx  30(BLIST  2x15)</t>
  </si>
  <si>
    <t>PRECARDIN CAPS 10MG/CAP BTX14(BLIST1X14)</t>
  </si>
  <si>
    <t>PRECARDIN CAPS 10MG/CAP BTX28(BLIST2X14)</t>
  </si>
  <si>
    <t>AMLODIPINE/MYLAN GENERICS TAB 5MG/TAB BTx30</t>
  </si>
  <si>
    <t>AMLODIPINE/MYLAN GENERICS TAB 10MG/TAB BTx30</t>
  </si>
  <si>
    <t>ROVOXID CAPS 5MG/CAP BTx30 (BLIST 3x10)</t>
  </si>
  <si>
    <t>ROVOXID CAPS 10MG/CAP BTx30 (BLIST 3x10)</t>
  </si>
  <si>
    <t>RAMLET CAPS 5MG/CAP BTx28(BLIST 2x14)</t>
  </si>
  <si>
    <t>RAMLET CAPS 10MG/CAP BTx14 (BLIST 1x14)</t>
  </si>
  <si>
    <t>RAMLET CAPS 10MG/CAP BTx28 (BLIST 2x14)</t>
  </si>
  <si>
    <t>AMLOTENS TAB 5MG/TAB BTx30 (BLISTER 3x10)</t>
  </si>
  <si>
    <t>AMLOTENS TAB 10MG/TAB BTx30 (BLISTER 3x10)</t>
  </si>
  <si>
    <t>NORVAGEN TAB 10MG/TAB BT x 30 (σε BLIST)</t>
  </si>
  <si>
    <t>AMILOPID CAPS 5MG/CAP BT x 30(BLIST 3x10)</t>
  </si>
  <si>
    <t>AMILOPID CAPS 10MG/CAP BT x 30(BLIST 3x10)</t>
  </si>
  <si>
    <t>AMLOPEN CAPS 5MG/CAP BTx30 (BLIST 3x10)</t>
  </si>
  <si>
    <t>AMLOPEN CAPS 10MG/CAP BTx30(BLIST 3x10)</t>
  </si>
  <si>
    <t>AMLORETIN CAPS 5MG/CAP BTx14(BLISTER 1x14)</t>
  </si>
  <si>
    <t>AMLORETIN CAPS 10MG/CAP BTx14(BLISTER 1x14)</t>
  </si>
  <si>
    <t>NORMODIN TAB 5MG/TAB BTx28</t>
  </si>
  <si>
    <t>NORMODIN TAB 10MG/TAB BTx28</t>
  </si>
  <si>
    <t>TEGRETOL TAB 200MG/TAB ΒΤΧ50(BLIST5X10)</t>
  </si>
  <si>
    <t>TEGRETOL SYR 100MG/5ML FLX250ML</t>
  </si>
  <si>
    <t>TEGRETOL CO.R.F.C.T 200MG/TAB ΒΤx50(BLIST5x10)</t>
  </si>
  <si>
    <t>TEGRETOL CO.R.F.C.T 400MG/TAB BTx30(BLIST3x10)</t>
  </si>
  <si>
    <t>BRUFEN F.C.TAB 600MG/TAB ΒΤΧ24(BLIST 3X8)</t>
  </si>
  <si>
    <t>BRUFEN C.TAB 200MG/TAB BTX30(BLIST3X10)</t>
  </si>
  <si>
    <t>BRUFEN C.TAB 400MG/TAB BTX24(BLIST3X8)</t>
  </si>
  <si>
    <t>ADVIL C.TAB 200MG/TAB BTx20 (σε BLISTERS)</t>
  </si>
  <si>
    <t>NUROFEN C.TAB 200MG/TAB BTX24 (BLISTER 2x12)</t>
  </si>
  <si>
    <t>NUROFEN SOFT.CAPS 200MG/CAP BTx16 (BLIST 2 x  8)</t>
  </si>
  <si>
    <t>ALGOFREN SYR 100MG/5ML FLx150 ML</t>
  </si>
  <si>
    <t>ALGOFREN SUPP 500MG/SUP BT X12(STRIP 2X6)</t>
  </si>
  <si>
    <t>ALGOFREN F.C.TAB 200MG/TAB BTx20 (BLIST 2x10)</t>
  </si>
  <si>
    <t>ALGOFREN F.C.TAB 400MG/TAB BTx20 (BLIST 2x10)</t>
  </si>
  <si>
    <t>ALGOFREN F.C.TAB 600MG/TAB BTx20 (BLIST 2x10)</t>
  </si>
  <si>
    <t>PEDEA SOL.IV.INF 10MG/2ML BTX4AMPX2ML</t>
  </si>
  <si>
    <t>NEOPROFEN SOL.IV.INF. 10MG/ML BT x 3 VIALS  x 2ML</t>
  </si>
  <si>
    <t>LIPOMIN/MEDICAL PHARMAQUALITY F.C.TAB 20MG/TAB BTx30 (BLIST 3x10)</t>
  </si>
  <si>
    <t>LIPOMIN/MEDICAL PHARMAQUALITY F.C.TAB 40MG/TAB BTx 30(BLIST 3 x 10)</t>
  </si>
  <si>
    <t>STATINUM-MEDICHROM F.C.TAB 20MG/TAB BTX30(BLIST 3X10)</t>
  </si>
  <si>
    <t>STATINUM-MEDICHROM F.C.TAB 40MG/TAB BTX30 (BLIST 3X10)</t>
  </si>
  <si>
    <t>VERISTIN F.C.TAB 40MG/TAB BTx 30(3 BLISTx10)</t>
  </si>
  <si>
    <t>STAZOR F.C.TAB 20MG/TAB BTx30(BLIST3x10)</t>
  </si>
  <si>
    <t>STAZOR F.C.TAB 40MG/TAB BTx30(BLIST3x10)</t>
  </si>
  <si>
    <t>GLIPAL F.C.TAB 40MG/TAB BTx30 (BLISTER 3x10)</t>
  </si>
  <si>
    <t>SIMVAPROL F.C.TAB 40MG/TAB BTx30 (BLIST 3x10)</t>
  </si>
  <si>
    <t>SIMVAPROL F.C.TAB 40MG/TAB BTx50 (BLIST 5x10)</t>
  </si>
  <si>
    <t>SIMVALID F.C.TAB 20MG/TAB BTX30(BLIST 3X10)</t>
  </si>
  <si>
    <t>LIPOMIN/MEDICAL PHARMAQUALITY F.C.TAB 20MG/TAB BTx10 (BLIST 1x10)</t>
  </si>
  <si>
    <t>LIPOMIN/MEDICAL PHARMAQUALITY F.C.TAB 40MG/TAB BTx 10(BLIST 1 x 10)</t>
  </si>
  <si>
    <t>LOWCHOLID F.C.TAB 10MG/TAB BT X30(BLIST 3X10)</t>
  </si>
  <si>
    <t>SIMVATIN F.C.TAB 40MG/TAB BTx10(BLIST1x10)</t>
  </si>
  <si>
    <t>SIMVATIN F.C.TAB 40MG/TAB BTx30 (BLIST 3x10)</t>
  </si>
  <si>
    <t>SIMVATIN F.C.TAB 40MG/TAB BTx60(BLIST6x10)</t>
  </si>
  <si>
    <t>SIVINAR F.C.TAB 20MG/TAB BTX30(BLIST3X10)</t>
  </si>
  <si>
    <t>SIVINAR F.C.TAB 40MG/TAB BTX30(BLIST3X10)</t>
  </si>
  <si>
    <t>REDUSTEROL F.C.TAB 20MG/TAB BTX30(3 BLIST X10)</t>
  </si>
  <si>
    <t>REDUSTEROL F.C.TAB 40MG/TAB BTX30(3BLIST X10)</t>
  </si>
  <si>
    <t>LIPEXAL F.C.TAB 40MG/TAB BTx30 (BLIST 3x10)</t>
  </si>
  <si>
    <t>LIPOREX F.C.TAB 20MG/TAB BTx 30 (BLIST 2x15)</t>
  </si>
  <si>
    <t>SIMVACOR F.C.TAB 20MG/TAB BTx30 (BLIST 3x10)</t>
  </si>
  <si>
    <t>SIMVACOR F.C.TAB 40MG/TAB BTx30 (BLIST 3x10)</t>
  </si>
  <si>
    <t>PRAVOSTIN F.C.TAB 20MG/TAB BTX28 (BLIST 2X14)</t>
  </si>
  <si>
    <t>PRAVOSTIN F.C.TAB 40MG/TAB BTX28(BLIST 2X14)</t>
  </si>
  <si>
    <t>EXTRASTATIN F.C.TAB 20MG/TAB BTX30(BLIST 3X10)</t>
  </si>
  <si>
    <t>EXTRASTATIN F.C.TAB 40MG/TAB BTX30(BLIST 3X10)</t>
  </si>
  <si>
    <t>SOTOVASTIN F.C.TAB 40MG/TAB BTX30(BLIST3X10)</t>
  </si>
  <si>
    <t>KYMAZOL F.C.TAB 20MG/TAB BTX10(BLIST1X10)</t>
  </si>
  <si>
    <t>KYMAZOL F.C.TAB 20MG/TAB BTX30(BLIST 3X10)</t>
  </si>
  <si>
    <t>KYMAZOL F.C.TAB 40MG/TAB BTX30(BLIST3X10)</t>
  </si>
  <si>
    <t>NORMOTHERIN F.C.TAB 20MG/TAB BTx30(BLIST 3x10)</t>
  </si>
  <si>
    <t>NORMOTHERIN F.C.TAB 40MG/TAB BTX30(BLIST3X10)</t>
  </si>
  <si>
    <t>LIPOREX F.C.TAB 20MG/TAB BTx 30 (BLIST 3x10)</t>
  </si>
  <si>
    <t>LIPOREX F.C.TAB 40MG/TAB BTx10(BLIST1x10)</t>
  </si>
  <si>
    <t>LIPOREX F.C.TAB 40MG/TAB BTx30 (BLIST 3x10)</t>
  </si>
  <si>
    <t>STATINAL C.TAB 20MG/TAB BTx10 (BLIST 1x10)</t>
  </si>
  <si>
    <t>STATINAL C.TAB 20MG/TAB BTx30 (BLIST 3x10)</t>
  </si>
  <si>
    <t>STATINAL F.C.TAB 40MG/TAB BTX30(BLIST 3X10)</t>
  </si>
  <si>
    <t>STASIVA F.C.TAB 20MG/TAB BTx10 (BLIST 1x10)</t>
  </si>
  <si>
    <t>STASIVA F.C.TAB 20MG/TAB BTx30 (BLIST 3x10)</t>
  </si>
  <si>
    <t>STASIVA F.C.TAB 20MG/TAB BTx60 (BLIST 6x10)</t>
  </si>
  <si>
    <t>STASIVA F.C.TAB 40MG/TAB BTx30 (BLIST 3x10)</t>
  </si>
  <si>
    <t>STASIVA F.C.TAB 40MG/TAB BTx60 (BLIST 6x10)</t>
  </si>
  <si>
    <t>ZUROCID F.C.TAB 20MG/TAB BTx10(BLIST 1x10)</t>
  </si>
  <si>
    <t>ZUROCID F.C.TAB 40MG/TAB BTx 10 (BLIST 1 x10)</t>
  </si>
  <si>
    <t>ZUROCID F.C.TAB 40MG/TAB BT x 30 (BLIST 1x30)</t>
  </si>
  <si>
    <t>VASTATIN F.C.TAB 40MG/TAB ΒΤx30 (BLIST 3x10)</t>
  </si>
  <si>
    <t>GOLDASTATIN F.C.TAB 40MG/TAB BTX20(BLIST2X10)</t>
  </si>
  <si>
    <t>GOLDASTATIN F.C.TAB 40MG/TAB BTX30(BLIST 3X10)</t>
  </si>
  <si>
    <t>LEPUR F.C.TAB 20MG/TAB BTX30(BLIST3X10)</t>
  </si>
  <si>
    <t>LEPUR F.C.TAB 40MG/TAB BTX30</t>
  </si>
  <si>
    <t>PRIACIN F.C.TAB 20MG/TAB BT x 30 (BLIST 3x10)</t>
  </si>
  <si>
    <t>NEZATIN  F.C.TAB 40MG/TAB BT x 30 (BLIST 3x10)</t>
  </si>
  <si>
    <t>VERISTIN F.C.TAB 20MG/TAB BTX28 (2 BLISTX14)</t>
  </si>
  <si>
    <t>SIMVASTATIN/TEVA F.C.TAB 10MG/TAB BTx30</t>
  </si>
  <si>
    <t>SIMVASTATIN/TEVA  F.C.TAB 20MG/TAB BTx30</t>
  </si>
  <si>
    <t>SIMVASTATIN/TEVA  F.C.TAB 40MG/TAB BTx30</t>
  </si>
  <si>
    <t>LIPOPRESS F.C.TAB 20 MG/TAB BTx 30 (BLIST 3x10)</t>
  </si>
  <si>
    <t>LIPOPRESS F.C.TAB 40 MG/TAB BTx 30(BLIST 3 x10)</t>
  </si>
  <si>
    <t>ANTICHOL F.C.TAB 20MG/TAB BTX30 (BLIST 3X10)</t>
  </si>
  <si>
    <t>ANTICHOL F.C.TAB 20MG/TAB BTx 60</t>
  </si>
  <si>
    <t>ANTICHOL F.C.TAB 40MG/TAB BTX30(3BLISTX10)</t>
  </si>
  <si>
    <t>ANTICHOL F.C.TAB 40MG/TAB BTx60</t>
  </si>
  <si>
    <t>RAPTOR F.C.TAB 20MG/TAB BTX30(BLIST 3X10)</t>
  </si>
  <si>
    <t>RAPTOR F.C.TAB 40MG/TAB ΒΤ Χ30(BLIST 3Χ10)</t>
  </si>
  <si>
    <t>MEDISTATIN-RALDEX F.C.TAB 40MG/TAB BTX30(BLIST3X10)</t>
  </si>
  <si>
    <t>LIPOZID F.C.TAB 40MG/TAB BTx30 (3 BLISTx10)</t>
  </si>
  <si>
    <t>VELKASTATIN F.C.TAB 20MG/TAB BTx30(3BLISTx10)</t>
  </si>
  <si>
    <t>VELKASTATIN F.C.TAB 40MG/TAB ΒΤ x 30 (BLIST x 10)</t>
  </si>
  <si>
    <t>BEVOSTATIN F.C.TAB 20MG/TAB BTX30(BLIST3X10)</t>
  </si>
  <si>
    <t>BEVOSTATIN F.C.TAB 40MG/TAB BTX30(BLIST3X10)</t>
  </si>
  <si>
    <t>PLACOL SIMVASTATIN F.C.TAB 20 MG/TAB BTx30 (BLIST3x10)</t>
  </si>
  <si>
    <t>PLACOL  SIMVASTATIN F.C.TAB 40 MG/TAB BT x 30(BLIST 3x10)</t>
  </si>
  <si>
    <t>SIMVALARK F.C.TAB 40MG/TAB BTx30 (3 BLIST x 10)</t>
  </si>
  <si>
    <t>IAMASTATIN F.C.TAB 40MG/TAB BTx10 (BLIST,1x10)</t>
  </si>
  <si>
    <t>IAMASTATIN F.C.TAB 40MG/TAB BTx30 (BLIST,3x10)</t>
  </si>
  <si>
    <t>ANTICHOL F.C.TAB 10MG/TAB BTx10(BLIST1x10)</t>
  </si>
  <si>
    <t>VERITRAT F.C.TAB 40MG/TAB BTx30</t>
  </si>
  <si>
    <t>LUSIMVA F.C.TAB 40MG/TAB BTx30 (3 x 10)</t>
  </si>
  <si>
    <t>VASSOR F.C.TAB 20MG/TAB BTx10(1 BLIST x10)</t>
  </si>
  <si>
    <t>VASSOR F.C.TAB 20MG/TAB BTx30 (3 BLIST x10)</t>
  </si>
  <si>
    <t>VASSOR F.C.TAB 40MG/TAB BTx10(1 BLIST x10)</t>
  </si>
  <si>
    <t>VASSOR F.C.TAB 40MG/TAB BTx30 (3 BLIST x10)</t>
  </si>
  <si>
    <t>VASSOR F.C.TAB 40MG/TAB BTx60(BLIST6 x10)</t>
  </si>
  <si>
    <t>STATIVER F.C.TAB 40MG/TAB BTX30(BLIST 3X10)</t>
  </si>
  <si>
    <t>ANTICHOL F.C.TAB 40MG/TAB BTX10(1BLISTX10)</t>
  </si>
  <si>
    <t>ANTICHOL F.C.TAB 20MG/TAB BTX10(BLIST1X10)</t>
  </si>
  <si>
    <t>SIMVASTIL F.C.TAB 20MG/TAB BTx30 (BLIST 3x10)</t>
  </si>
  <si>
    <t>SIMVASTIL F.C.TAB 40MG/TAB BTx30 (BLIST 3x10)</t>
  </si>
  <si>
    <t>LOWCHOLID F.C.TAB 20MG/TAB BTX30(BLIST 3X10)</t>
  </si>
  <si>
    <t>LOWCHOLID F.C.TAB 40MG/TAB BTX30 (BLIST 3X10)</t>
  </si>
  <si>
    <t>IPRAMID F.C.TAB 20MG/TAB BTx30(BLIST 3x10)</t>
  </si>
  <si>
    <t>IPRAMID F.C.TAB 40MG/TAB BTx30 (BLIST 3 x 10)</t>
  </si>
  <si>
    <t>SIMVALID F.C.TAB 40MG/TAB BTX30(BLIST 3X10)</t>
  </si>
  <si>
    <t>STERYLIP F.C.TAB 40MG/TAB BTx30 (BLIST 3x10)</t>
  </si>
  <si>
    <t>SIMVASTATIN/NORMA F.C.TAB 20MG/TAB BTx30 (BLIST 3x10)</t>
  </si>
  <si>
    <t>SIMVASTATIN/NORMA F.C.TAB 40MG/TAB BTx30 (BLIST 3x10)</t>
  </si>
  <si>
    <t>DOCTIVERINE F.C.TAB 20MG/TAB BTx30(BLIST 3x10)</t>
  </si>
  <si>
    <t>DOCTIVERINE F.C.TAB 40MG/TAB BTx30 (3BLIST,x10)</t>
  </si>
  <si>
    <t>PRIACIN F.C.TAB 20MG/TAB BT x60(BLIST 6x10)</t>
  </si>
  <si>
    <t>PRELON F.C.TAB 20MG/TAB BTx30 (3BLIST,x10)</t>
  </si>
  <si>
    <t>PRELON F.C.TAB 40MG/TAB BTX30(BLIST3X10)</t>
  </si>
  <si>
    <t>SIMVASTEROL F.C.TAB 40MG/TAB BTx30 (BLIST 3x10)</t>
  </si>
  <si>
    <t>LIPEXAL F.C.TAB 40MG/TAB BTx60 (BLIST 6x10)</t>
  </si>
  <si>
    <t>ZOCOR F.C.TAB 20MG/TAB BT x  10</t>
  </si>
  <si>
    <t>ZOCOR F.C.TAB 40MG/TAB BTx10</t>
  </si>
  <si>
    <t>PRIZELIP F.C.TAB 40MG/TAB BTx30 (BLIST 3x10)</t>
  </si>
  <si>
    <t>ARSTATIN F.C.TAB 20MG/TAB BTx30(BLIST3x10)</t>
  </si>
  <si>
    <t>ARSTATIN F.C.TAB 40MG/TAB BTx30(3BLISTx10)PVC/</t>
  </si>
  <si>
    <t>TREMITAL F.C.TAB 40MG/TAB BTx30 (BLIST 3x10)</t>
  </si>
  <si>
    <t>NEZATIN F.C.TAB 40MG/TAB BTx20 (BLIST 2x10)</t>
  </si>
  <si>
    <t>RAVOSTAN F.C.TAB 20MG/TAB BTx30 (BLIST 3x10)</t>
  </si>
  <si>
    <t>RAVOSTAN F.C.TAB 40MG/TAB BTx30 (BLIST 3x10)</t>
  </si>
  <si>
    <t>LIP-DOWN F.C.TAB 20MG/TAB BTx30 [Κυψέλες</t>
  </si>
  <si>
    <t>LIP-DOWN F.C.TAB 40 MG/TAB BT x 30</t>
  </si>
  <si>
    <t>NITASTIN F.C.TAB 20MG/TAB BTx30(BLIST 3x10)</t>
  </si>
  <si>
    <t>NITASTIN F.C.TAB 40MG/TAB BTx30(BLIST 3x10)</t>
  </si>
  <si>
    <t>ZOCOR F.C.TAB 10MG/TAB ΒΤx10</t>
  </si>
  <si>
    <t>SIMVASTATIN/GENERICS F.C.TAB 10MG/TAB BT x 30</t>
  </si>
  <si>
    <t>SIMVASTATIN/GENERICS F.C.TAB 20MG/TAB BTx30(BLISTERS</t>
  </si>
  <si>
    <t>SIMVASTATIN/GENERICS F.C.TAB 40MG/TAB BTx30 (BLISTERS</t>
  </si>
  <si>
    <t>STATOSAN F.C.TAB 20MG/TAB BTx30(BLIST3x10)</t>
  </si>
  <si>
    <t>PRIACIN F.C.TAB 10MG/TAB BTX30(BLIST 3X10)</t>
  </si>
  <si>
    <t>PRIACIN F.C.TAB 40MG/TAB BTX 30(BLIST 3X10)</t>
  </si>
  <si>
    <t>FLUITIN F.C.TAB 40MG/TAB BTx30</t>
  </si>
  <si>
    <t>VASTATIN F.C.TAB 20MG/TAB BTx30(BLIST3x10)</t>
  </si>
  <si>
    <t>VERISTIN F.C.TAB 20MG/TAB BTx30</t>
  </si>
  <si>
    <t>SIMVASTATIN/MYLAN F.C.TAB 10MG/TAB BT x 30</t>
  </si>
  <si>
    <t>SIMVASTATIN/MYLAN F.C.TAB 20MG/TAB BTx30 (BLISTERS)</t>
  </si>
  <si>
    <t>SIMVASTATIN/MYLAN F.C.TAB 40MG/TAB BTx30 (BLISTERS)</t>
  </si>
  <si>
    <t>vial</t>
  </si>
  <si>
    <t>ampoule</t>
  </si>
  <si>
    <t>INNOVIS HEALTH A.E.</t>
  </si>
  <si>
    <t>MEDICAL PHARMAQUALITY AE</t>
  </si>
  <si>
    <t>NATURALIA A.E.</t>
  </si>
  <si>
    <t>GAP A.E.</t>
  </si>
  <si>
    <t>ALPHA GENERICS THERAPY  ΑΕΒΕΦ</t>
  </si>
  <si>
    <t>ΠΝΓ ΓΕΡΟΛΥΜΑΤΟΣ ΜΕΝΤΙΚΑΛ Α.Ε.</t>
  </si>
  <si>
    <t>INNOVIS PHARMA A.E.B.E</t>
  </si>
  <si>
    <t>MEDOCHEMIE HELLAS AE</t>
  </si>
  <si>
    <t>STARGEN Ε.Π.Ε.</t>
  </si>
  <si>
    <t>ΒΙΑΝΕΞ Α.Ε.</t>
  </si>
  <si>
    <t>RB HEALTHCARE HELLAS A.E.</t>
  </si>
  <si>
    <t>BGP ΠΡΟΪΟΝΤΑ Μ.Ε.Π.Ε.</t>
  </si>
  <si>
    <t>INTERMED ABEE</t>
  </si>
  <si>
    <t>MEDICHROM A.E.</t>
  </si>
  <si>
    <t>NOVENDIA PHARMACEUTICALS ΕΠΕ</t>
  </si>
  <si>
    <t>D.A.S.T. BIOTECH PHARM ΕΠΕ</t>
  </si>
  <si>
    <t>S.J.A. PHARM ΕΠΕ</t>
  </si>
  <si>
    <t>HEREMCO Μ.Ε.Π.Ε.</t>
  </si>
  <si>
    <t>INNOVACT A.E.</t>
  </si>
  <si>
    <t>DESANT</t>
  </si>
  <si>
    <t>ΗΔΥΟΣΜΟΣ Η, &amp; Ε, ΑΛΕΒΙΖΟΠΟΥΛΟΣ Ε.Ε.</t>
  </si>
  <si>
    <t>BALU AE</t>
  </si>
  <si>
    <t>CROSS PHARMACEYTICALS P.C.</t>
  </si>
  <si>
    <t>PHAREL ΜΟΝΟΠΡΟΣΩΠΗ ΙΚΕ</t>
  </si>
  <si>
    <t>DOCTUM ΦΑΡΜΑΚΕΥΤΙΚΗ Κ, ΓΙΟΚΑΡΗΣ &amp; ΣΙΑ Α.Ε.</t>
  </si>
  <si>
    <t>ANGELINI PHARMA HELLAS ABEE</t>
  </si>
  <si>
    <t>LIBYTEC A.E.</t>
  </si>
  <si>
    <t>ΦΕΡΑΚΟΝ Ι.Κ.Ε.</t>
  </si>
  <si>
    <t>DOC PHARMA AE</t>
  </si>
  <si>
    <t>BIORESPOND Ε.Π.Ε.</t>
  </si>
  <si>
    <t>PLA PHARMACEUTICALS A.E.</t>
  </si>
  <si>
    <t>Α, ΧΑΤΖΗΑΝΤΩΝΟΓΛΟΥ-VELTIPHARM ΕΠΕ</t>
  </si>
  <si>
    <t>PHARMAZAC AE</t>
  </si>
  <si>
    <t>PHARMAXIA HELLAS E.E.</t>
  </si>
  <si>
    <t>PHARMALINK</t>
  </si>
  <si>
    <t>100000073664+AF441+AF545</t>
  </si>
  <si>
    <t>tablett, filmdrasjert</t>
  </si>
  <si>
    <t>oral Solid Dose Form</t>
  </si>
  <si>
    <t>oral Prolonged</t>
  </si>
  <si>
    <t>oral Liquid Dose Form</t>
  </si>
  <si>
    <t>oral Prolonged Dose Form</t>
  </si>
  <si>
    <t>oral, prolonged</t>
  </si>
  <si>
    <t>200 ml + 1 x oral syringe</t>
  </si>
  <si>
    <t>oral.SUSP</t>
  </si>
  <si>
    <t>NUROFEN FOR CHILDREN  oral.SUSP 100MG/5ML FLx150 ML</t>
  </si>
  <si>
    <t>oral användning</t>
  </si>
  <si>
    <t>oral bruk</t>
  </si>
  <si>
    <t>patch</t>
  </si>
  <si>
    <t>sachet</t>
  </si>
  <si>
    <t>ibuprofen sodium</t>
  </si>
  <si>
    <t>amlodipine maleate/GENERICS TAB 5MG/TAB BTx28</t>
  </si>
  <si>
    <t>amlodipine maleate/GENERICS TAB 10MG/TAB ΒΤx14</t>
  </si>
  <si>
    <t>amlodipine maleate/GENERICS TAB 10MG/TAB BTx28</t>
  </si>
  <si>
    <t>amlodipine besilate tablet 10mg/</t>
  </si>
  <si>
    <t>amlodipine oral 10mg/</t>
  </si>
  <si>
    <t>amlodipine besilate capsule, hard 10mg/</t>
  </si>
  <si>
    <t>amlodipine besilate tablet 5mg/</t>
  </si>
  <si>
    <t>amlodipine oral 5mg/</t>
  </si>
  <si>
    <t>amlodipine besilate capsule, hard 5mg/</t>
  </si>
  <si>
    <t>amlodipine maleate coated tablet 10mg/</t>
  </si>
  <si>
    <t>amlodipine maleate tablet 10mg/</t>
  </si>
  <si>
    <t>amlodipine maleate tablet 5mg/</t>
  </si>
  <si>
    <t>carbamezepine oral 100mg/5mL</t>
  </si>
  <si>
    <t>carbamezepine oral 200mg/</t>
  </si>
  <si>
    <t>ibuprofen  transdermal gel 50mg/1g</t>
  </si>
  <si>
    <t>ibuprofen  solution for infusion  10mg/2mL</t>
  </si>
  <si>
    <t>ibuprofen  solution for infusion  200mg/50mL</t>
  </si>
  <si>
    <t>ibuprofen  solution for infusion  400mg/100mL</t>
  </si>
  <si>
    <t>ibuprofen  solution for infusion  600mg/100mL</t>
  </si>
  <si>
    <t>ibuprofen  prolonged-release tablet 800mg/</t>
  </si>
  <si>
    <t>ibuprofen  oral, prolonged 800mg/</t>
  </si>
  <si>
    <t>ibuprofen  chewable capsule, soft 100mg/</t>
  </si>
  <si>
    <t>ibuprofen  oral 100mg/</t>
  </si>
  <si>
    <t>Ibuprofen lysine syrup 100mg/5mL</t>
  </si>
  <si>
    <t>ibuprofen  oral 100mg/5mL</t>
  </si>
  <si>
    <t>ibuprofen  oral 200mg/</t>
  </si>
  <si>
    <t>ibuprofen  prolonged-release tablet 200mg/</t>
  </si>
  <si>
    <t>ibuprofen arginine granules for oral solution 200mg/</t>
  </si>
  <si>
    <t>ibuprofen  syrup 200mg/5mL</t>
  </si>
  <si>
    <t>ibuprofen  oral 200mg/5mL</t>
  </si>
  <si>
    <t>ibuprofen  oral 400mg/</t>
  </si>
  <si>
    <t>ibuprofen  capsule, soft 400mg/</t>
  </si>
  <si>
    <t>Ibuprofen lysine film-coated tablet 400mg/</t>
  </si>
  <si>
    <t>Ibuprofen arginine film-coated tablet 400mg/</t>
  </si>
  <si>
    <t>ibuprofen  oral 600mg/</t>
  </si>
  <si>
    <t>ibuprofen  coated tablet 600mg/</t>
  </si>
  <si>
    <t>ibuprofen  film-coated tablet 800mg/</t>
  </si>
  <si>
    <t>ibuprofen  oral 800mg/</t>
  </si>
  <si>
    <t>ibuprofen  medicated plaster 200mg/</t>
  </si>
  <si>
    <t>ibuprofen  suppository 125mg/</t>
  </si>
  <si>
    <t>ibuprofen  suppository 60mg/</t>
  </si>
  <si>
    <t>simvastatine oral 20mg/</t>
  </si>
  <si>
    <t>simvastatine oral 40mg/</t>
  </si>
  <si>
    <t>simvastatine oral 80mg/</t>
  </si>
  <si>
    <t>GRC amlodipine besilate INNOVIS HEALTH A.E. capsule, hard 5mg/</t>
  </si>
  <si>
    <t>GRC amlodipine besilate INNOVIS HEALTH A.E. capsule, hard 10mg/</t>
  </si>
  <si>
    <t>GRC amlodipine besilate MEDICAL PHARMAQUALITY AE tablet 10mg/</t>
  </si>
  <si>
    <t>GRC amlodipine besilate MEDICAL PHARMAQUALITY AE tablet 5mg/</t>
  </si>
  <si>
    <t>GRC amlodipine besilate NATURALIA A.E. capsule, hard 5mg/</t>
  </si>
  <si>
    <t>GRC amlodipine besilate NATURALIA A.E. capsule, hard 10mg/</t>
  </si>
  <si>
    <t>GRC amlodipine maleate GENERICS PHARMA HELLAS ΕΠΕ tablet 5mg/</t>
  </si>
  <si>
    <t>GRC amlodipine maleate GENERICS PHARMA HELLAS ΕΠΕ tablet 10mg/</t>
  </si>
  <si>
    <t>GRC amlodipine besilate GAP A.E. capsule, hard 10mg/</t>
  </si>
  <si>
    <t>GRC amlodipine besilate VOCATE ΦΑΡΜΑΚΕΥΤΙΚΗ Α.Ε. capsule, hard 10mg/</t>
  </si>
  <si>
    <t>GRC amlodipine besilate ALPHA GENERICS THERAPY  ΑΕΒΕΦ capsule, hard 5mg/</t>
  </si>
  <si>
    <t>GRC amlodipine besilate ΠΝΓ ΓΕΡΟΛΥΜΑΤΟΣ ΜΕΝΤΙΚΑΛ Α.Ε. capsule, hard 5mg/</t>
  </si>
  <si>
    <t>GRC amlodipine besilate ΠΝΓ ΓΕΡΟΛΥΜΑΤΟΣ ΜΕΝΤΙΚΑΛ Α.Ε. capsule, hard 10mg/</t>
  </si>
  <si>
    <t>GRC amlodipine maleate ΦΑΡΜΑΤΕΝ ΕΛΛΑΣ ΑΕΒΕ tablet 10mg/</t>
  </si>
  <si>
    <t>GRC amlodipine maleate INNOVIS PHARMA A.E.B.E tablet 10mg/</t>
  </si>
  <si>
    <t>GRC amlodipine besilate MEDOCHEMIE HELLAS AE capsule, hard 10mg/</t>
  </si>
  <si>
    <t>GRC amlodipine besilate MEDOCHEMIE HELLAS AE capsule, hard 5mg/</t>
  </si>
  <si>
    <t>GRC amlodipine besilate GENERICS PHARMA HELLAS ΕΠΕ tablet 5mg/</t>
  </si>
  <si>
    <t>GRC amlodipine besilate GENERICS PHARMA HELLAS ΕΠΕ tablet 10mg/</t>
  </si>
  <si>
    <t>GRC amlodipine besilate ΒΙΑΝΕΞ Α.Ε. capsule, hard 10mg/</t>
  </si>
  <si>
    <t>carbamazepine oral 400mg/</t>
  </si>
  <si>
    <t>carbamazepine oral 200mg/</t>
  </si>
  <si>
    <t>GRC ibuprofen RB HEALTHCARE HELLAS A.E. oral suspension 100mg/5mL</t>
  </si>
  <si>
    <t>GRC ibuprofen BGP ΠΡΟΪΟΝΤΑ Μ.Ε.Π.Ε. coated tablet 200mg/</t>
  </si>
  <si>
    <t>ibuprofen coated tablet 200mg/</t>
  </si>
  <si>
    <t>GRC ibuprofen BGP ΠΡΟΪΟΝΤΑ Μ.Ε.Π.Ε. coated tablet 400mg/</t>
  </si>
  <si>
    <t>ibuprofen coated tablet 400mg/</t>
  </si>
  <si>
    <t>simvastatine oral 10mg/</t>
  </si>
  <si>
    <t>amlodipine oral 5mg/5mL</t>
  </si>
  <si>
    <t>amlodipine oral 10mg/5mL</t>
  </si>
  <si>
    <t>referenceStrengthPresentationNumeratorLabel</t>
  </si>
  <si>
    <t>Form_BCFI</t>
  </si>
  <si>
    <t>simvastine EG filmomh. tabl. (deelb.) 100 x 20 mg [blister]</t>
  </si>
  <si>
    <t>simvastine EG filmomh. tabl. (deelb.) 20 mg</t>
  </si>
  <si>
    <t>simvastine EG filmomh. tabl. (deelb.) 100 x 20 mg [tablettencontainer]</t>
  </si>
  <si>
    <t>simvastine EG filmomh. tabl. (deelb.) 30 x 20 mg</t>
  </si>
  <si>
    <t>simvastine Mylan filmomh. tabl. (deelb.) 250 x 20 mg</t>
  </si>
  <si>
    <t>simvastine Mylan filmomh. tabl. (deelb.) 20 mg</t>
  </si>
  <si>
    <t>simvastine Mylan filmomh. tabl. (deelb.) 28 x 20 mg</t>
  </si>
  <si>
    <t>simvastine Mylan filmomh. tabl. (deelb.) 84 x 20 mg</t>
  </si>
  <si>
    <t>simvastine Teva filmomh. tabl. (deelb.) 100 x 20 mg</t>
  </si>
  <si>
    <t>simvastine Teva filmomh. tabl. (deelb.) 20 mg</t>
  </si>
  <si>
    <t>simvastine Teva filmomh. tabl. (deelb.) 30 x 20 mg</t>
  </si>
  <si>
    <t>simvastine EG (PIP) filmomh. tabl. (deelb.) 98 x 40 mg</t>
  </si>
  <si>
    <t>simvastine EG (PIP) filmomh. tabl. (deelb.) 40 mg</t>
  </si>
  <si>
    <t>simvastine EG filmomh. tabl. (deelb.) 100 x 40 mg [blister]</t>
  </si>
  <si>
    <t>simvastine EG filmomh. tabl. (deelb.) 40 mg</t>
  </si>
  <si>
    <t>simvastine EG filmomh. tabl. (deelb.) 100 x 40 mg [tablettencontainer]</t>
  </si>
  <si>
    <t>simvastine EG filmomh. tabl. (deelb.) 30 x 40 mg</t>
  </si>
  <si>
    <t>simvastine Mylan filmomh. tabl. (deelb.) 250 x 40 mg</t>
  </si>
  <si>
    <t>simvastine Mylan filmomh. tabl. (deelb.) 40 mg</t>
  </si>
  <si>
    <t>simvastine Mylan filmomh. tabl. (deelb.) 56 x 40 mg</t>
  </si>
  <si>
    <t>simvastine Mylan filmomh. tabl. (deelb.) 98 x 40 mg</t>
  </si>
  <si>
    <t>simvastine Teva filmomh. tabl. (deelb.) 100 x 40 mg</t>
  </si>
  <si>
    <t>simvastine Teva filmomh. tabl. (deelb.) 40 mg</t>
  </si>
  <si>
    <t>simvastine Teva filmomh. tabl. (deelb.) 30 x 40 mg</t>
  </si>
  <si>
    <t>simvastine Teva filmomh. tabl. (deelb.) 100 x 80 mg</t>
  </si>
  <si>
    <t>simvastine Teva filmomh. tabl. (deelb.) 80 mg</t>
  </si>
  <si>
    <t xml:space="preserve">NORVALET CAPS 10MG/CAP </t>
  </si>
  <si>
    <t>NORVALET CAPS 5MG/CAP</t>
  </si>
  <si>
    <t xml:space="preserve">FLODIL CAPS 5MG/CAP </t>
  </si>
  <si>
    <t>FLODIL CAPS 10MG/CAP</t>
  </si>
  <si>
    <t>AMLODIN CAPS 5MG/CAP</t>
  </si>
  <si>
    <t>AMLODIN CAPS 10MG/CAP</t>
  </si>
  <si>
    <t>AMLIBON TAB 5MG/TAB</t>
  </si>
  <si>
    <t>AMLIBON TAB 10MG/TAB</t>
  </si>
  <si>
    <t>AMODIPAN CAPS 10MG/CAP</t>
  </si>
  <si>
    <t>AMODIPAN CAPS 5MG/CAP</t>
  </si>
  <si>
    <t xml:space="preserve">PIDOLEN (ΓΕΝΟΣΗΜΟ) CAPS 5MG/CAP </t>
  </si>
  <si>
    <t>PIDOLEN (ΓΕΝΟΣΗΜΟ) CAPS 10MG/CAP</t>
  </si>
  <si>
    <t>AGGOVASK CAPS 10MG/CAP BTx14</t>
  </si>
  <si>
    <t xml:space="preserve">LODIPIN CAPS 5MG/CAP </t>
  </si>
  <si>
    <t>LODIPIN CAPS 10MG/CAP</t>
  </si>
  <si>
    <t xml:space="preserve">LODIPIN CAPS 10MG/CAP </t>
  </si>
  <si>
    <r>
      <t>NORMODIN TAB 5MG/TA</t>
    </r>
    <r>
      <rPr>
        <b/>
        <sz val="10"/>
        <color rgb="FF000000"/>
        <rFont val="Arial"/>
        <family val="2"/>
        <scheme val="minor"/>
      </rPr>
      <t>B</t>
    </r>
  </si>
  <si>
    <t>NORMODIN TAB 10MG/TAB</t>
  </si>
  <si>
    <t xml:space="preserve">AMLIBON BES TAB 5MG/TAB </t>
  </si>
  <si>
    <t xml:space="preserve">AMLIBON BES TAB 10MG/TAB </t>
  </si>
  <si>
    <t xml:space="preserve">BARUDEN CAPS 10MG/CAP </t>
  </si>
  <si>
    <t xml:space="preserve">NORDEX/MEDICAL PHARMAQUALITY TAB </t>
  </si>
  <si>
    <t xml:space="preserve">AMLORETIN CAPS 10MG/CAP </t>
  </si>
  <si>
    <t xml:space="preserve">AMLORETIN CAPS 5MG/CAP </t>
  </si>
  <si>
    <t xml:space="preserve">NORVASC CAPS 5MG/CAP </t>
  </si>
  <si>
    <t xml:space="preserve">NORVASC CAPS 10MG/CAP </t>
  </si>
  <si>
    <t xml:space="preserve">ALDOSION CAPS 5MG/CAP </t>
  </si>
  <si>
    <t xml:space="preserve">ALDOSION CAPS 10MG/CAP </t>
  </si>
  <si>
    <t>AMLODIPINE MALEATE/GENERICS TAB</t>
  </si>
  <si>
    <t>amlodipine maleate/GENERICS TAB 5MG/TAB</t>
  </si>
  <si>
    <t>amlodipine maleate/GENERICS TAB 10MG/TAB</t>
  </si>
  <si>
    <t xml:space="preserve">amlodipine maleate/GENERICS TAB 10MG/TAB </t>
  </si>
  <si>
    <t xml:space="preserve">AMLOPRESS CAPS 5MG/CAP </t>
  </si>
  <si>
    <t xml:space="preserve">AMLOPRESS CAPS 10 MG/CAP </t>
  </si>
  <si>
    <t xml:space="preserve">AMLODIL CAPS 10MG/CAP </t>
  </si>
  <si>
    <t xml:space="preserve">NORFAN CAPS 5MG/CAP </t>
  </si>
  <si>
    <t xml:space="preserve">NORFAN CAPS 10MG/CAP </t>
  </si>
  <si>
    <t xml:space="preserve">AXYPLOT CAPS 5MG/CAP </t>
  </si>
  <si>
    <t xml:space="preserve">AXYPLOT CAPS 10MG/CAP </t>
  </si>
  <si>
    <t xml:space="preserve">AMLOSILAT CAPS 5MG/CAP </t>
  </si>
  <si>
    <t xml:space="preserve">AMLOSILAT CAPS 10 MG/CAP </t>
  </si>
  <si>
    <t xml:space="preserve">DAFOR CAPS 5MG/CAP </t>
  </si>
  <si>
    <t xml:space="preserve">DAFOR CAPS 10MG/CAP </t>
  </si>
  <si>
    <t xml:space="preserve">VASCODIN CAPS 5MG/CAP </t>
  </si>
  <si>
    <t xml:space="preserve">VASCODIN CAPS 10MG/CAP </t>
  </si>
  <si>
    <t xml:space="preserve">AMLODIPINE BESILATE/NORMA CAPS 5MG/CAP </t>
  </si>
  <si>
    <t>AMLODIPINE BESILATE/NORMA CAPS 10MG/CAP</t>
  </si>
  <si>
    <t xml:space="preserve">EVANGIO CAPS 5MG/CAP </t>
  </si>
  <si>
    <t xml:space="preserve">EVANGIO CAPS 10MG </t>
  </si>
  <si>
    <t xml:space="preserve">AMLODIPINE BESILATE/TEVA TAB </t>
  </si>
  <si>
    <t>AMLODIPINE BESILATE/TEVA TAB 5MG/TAB</t>
  </si>
  <si>
    <t xml:space="preserve">NOLVAC TAB 10MG/TAB </t>
  </si>
  <si>
    <t xml:space="preserve">ABESYL CAPS 5MG/CAP </t>
  </si>
  <si>
    <t xml:space="preserve">ABESYL CAPS 10MG/CAP </t>
  </si>
  <si>
    <t xml:space="preserve">ANGIORETIC CAPS 5MG/CAP </t>
  </si>
  <si>
    <t xml:space="preserve">ANGIORETIC CAPS 10MG/CAP </t>
  </si>
  <si>
    <t xml:space="preserve">PRECARDIN CAPS 10MG/CAP </t>
  </si>
  <si>
    <t xml:space="preserve">AMLODIPINE/MYLAN GENERICS TAB 5MG/TAB </t>
  </si>
  <si>
    <t xml:space="preserve">AMLODIPINE/MYLAN GENERICS TAB 10MG/TAB </t>
  </si>
  <si>
    <t xml:space="preserve">ROVOXID CAPS 5MG/CAP </t>
  </si>
  <si>
    <t>ROVOXID CAPS 10MG/CAP</t>
  </si>
  <si>
    <t xml:space="preserve">RAMLET CAPS 5MG/CAP </t>
  </si>
  <si>
    <t xml:space="preserve">RAMLET CAPS 10MG/CAP </t>
  </si>
  <si>
    <t xml:space="preserve">AMLOTENS TAB 5MG/TAB </t>
  </si>
  <si>
    <t xml:space="preserve">AMLOTENS TAB 10MG/TAB </t>
  </si>
  <si>
    <t xml:space="preserve">NORVAGEN TAB 10MG/TAB </t>
  </si>
  <si>
    <t xml:space="preserve">AMILOPID CAPS 5MG/CAP </t>
  </si>
  <si>
    <t xml:space="preserve">AMILOPID CAPS 10MG/CAP </t>
  </si>
  <si>
    <t xml:space="preserve">AMLOPEN CAPS 5MG/CAP </t>
  </si>
  <si>
    <t xml:space="preserve">AMLOPEN CAPS 10MG/CAP </t>
  </si>
  <si>
    <t>NORMODIN TAB 5MG/TAB</t>
  </si>
  <si>
    <t xml:space="preserve">NORMODIN TAB 10MG/TAB </t>
  </si>
  <si>
    <t xml:space="preserve">TEGRETOL TAB 200MG/TAB </t>
  </si>
  <si>
    <t xml:space="preserve">TEGRETOL SYR 100MG/5ML </t>
  </si>
  <si>
    <t xml:space="preserve">TEGRETOL CO.R.F.C.T 200MG/TAB </t>
  </si>
  <si>
    <t xml:space="preserve">TEGRETOL CO.R.F.C.T 400MG/TAB </t>
  </si>
  <si>
    <t xml:space="preserve">NUROFEN FOR CHILDREN  oral.SUSP 100MG/5ML </t>
  </si>
  <si>
    <t xml:space="preserve">BRUFEN F.C.TAB 600MG/TAB </t>
  </si>
  <si>
    <t xml:space="preserve">BRUFEN C.TAB 200MG/TAB </t>
  </si>
  <si>
    <t xml:space="preserve">BRUFEN C.TAB 400MG/TAB </t>
  </si>
  <si>
    <t xml:space="preserve">ADVIL C.TAB 200MG/TAB </t>
  </si>
  <si>
    <t xml:space="preserve">NUROFEN C.TAB 200MG/TAB </t>
  </si>
  <si>
    <t xml:space="preserve">NUROFEN SOFT.CAPS 200MG/CAP </t>
  </si>
  <si>
    <t xml:space="preserve">ALGOFREN SYR 100MG/5ML </t>
  </si>
  <si>
    <t xml:space="preserve">ALGOFREN SUPP 500MG/SUP </t>
  </si>
  <si>
    <t xml:space="preserve">ALGOFREN F.C.TAB 200MG/TAB </t>
  </si>
  <si>
    <t xml:space="preserve">ALGOFREN F.C.TAB 400MG/TAB </t>
  </si>
  <si>
    <t xml:space="preserve">ALGOFREN F.C.TAB 600MG/TAB </t>
  </si>
  <si>
    <t xml:space="preserve">PEDEA SOL.IV.INF 10MG/2ML </t>
  </si>
  <si>
    <t xml:space="preserve">NEOPROFEN SOL.IV.INF. 10MG/ML </t>
  </si>
  <si>
    <t xml:space="preserve">LIPOMIN/MEDICAL PHARMAQUALITY F.C.TAB 20MG/TAB </t>
  </si>
  <si>
    <t xml:space="preserve">LIPOMIN/MEDICAL PHARMAQUALITY F.C.TAB 40MG/TAB </t>
  </si>
  <si>
    <t xml:space="preserve">STATINUM-MEDICHROM F.C.TAB 20MG/TAB </t>
  </si>
  <si>
    <t xml:space="preserve">STATINUM-MEDICHROM F.C.TAB 40MG/TAB </t>
  </si>
  <si>
    <t xml:space="preserve">VERISTIN F.C.TAB 40MG/TAB </t>
  </si>
  <si>
    <t xml:space="preserve">STAZOR F.C.TAB 20MG/TAB </t>
  </si>
  <si>
    <t xml:space="preserve">STAZOR F.C.TAB 40MG/TAB </t>
  </si>
  <si>
    <t xml:space="preserve">GLIPAL F.C.TAB 40MG/TAB </t>
  </si>
  <si>
    <t xml:space="preserve">SIMVAPROL F.C.TAB 40MG/TAB </t>
  </si>
  <si>
    <t xml:space="preserve">SIMVALID F.C.TAB 20MG/TAB </t>
  </si>
  <si>
    <t xml:space="preserve">LOWCHOLID F.C.TAB 10MG/TAB </t>
  </si>
  <si>
    <t xml:space="preserve">SIMVATIN F.C.TAB 40MG/TAB </t>
  </si>
  <si>
    <t xml:space="preserve">SIVINAR F.C.TAB 20MG/TAB </t>
  </si>
  <si>
    <t xml:space="preserve">SIVINAR F.C.TAB 40MG/TAB </t>
  </si>
  <si>
    <t>REDUSTEROL F.C.TAB 20MG/TAB</t>
  </si>
  <si>
    <t xml:space="preserve">REDUSTEROL F.C.TAB 40MG/TAB </t>
  </si>
  <si>
    <t xml:space="preserve">LIPEXAL F.C.TAB 40MG/TAB </t>
  </si>
  <si>
    <t xml:space="preserve">LIPOREX F.C.TAB 20MG/TAB </t>
  </si>
  <si>
    <t xml:space="preserve">SIMVACOR F.C.TAB 20MG/TAB </t>
  </si>
  <si>
    <t>SIMVACOR F.C.TAB 40MG/TAB</t>
  </si>
  <si>
    <t xml:space="preserve">PRAVOSTIN F.C.TAB 20MG/TAB </t>
  </si>
  <si>
    <t xml:space="preserve">PRAVOSTIN F.C.TAB 40MG/TAB </t>
  </si>
  <si>
    <t xml:space="preserve">EXTRASTATIN F.C.TAB 20MG/TAB </t>
  </si>
  <si>
    <t xml:space="preserve">EXTRASTATIN F.C.TAB 40MG/TAB </t>
  </si>
  <si>
    <t xml:space="preserve">SOTOVASTIN F.C.TAB 40MG/TAB </t>
  </si>
  <si>
    <t xml:space="preserve">KYMAZOL F.C.TAB 20MG/TAB </t>
  </si>
  <si>
    <t xml:space="preserve">KYMAZOL F.C.TAB 40MG/TAB </t>
  </si>
  <si>
    <t xml:space="preserve">NORMOTHERIN F.C.TAB 20MG/TAB </t>
  </si>
  <si>
    <t xml:space="preserve">NORMOTHERIN F.C.TAB 40MG/TAB </t>
  </si>
  <si>
    <t xml:space="preserve">LIPOREX F.C.TAB 40MG/TAB </t>
  </si>
  <si>
    <t xml:space="preserve">STATINAL C.TAB 20MG/TAB </t>
  </si>
  <si>
    <t xml:space="preserve">STATINAL F.C.TAB 40MG/TAB </t>
  </si>
  <si>
    <t xml:space="preserve">STASIVA F.C.TAB 20MG/TAB </t>
  </si>
  <si>
    <t xml:space="preserve">STASIVA F.C.TAB 40MG/TAB </t>
  </si>
  <si>
    <t xml:space="preserve">ZUROCID F.C.TAB 20MG/TAB </t>
  </si>
  <si>
    <t xml:space="preserve">ZUROCID F.C.TAB 40MG/TAB </t>
  </si>
  <si>
    <t xml:space="preserve">VASTATIN F.C.TAB 40MG/TAB </t>
  </si>
  <si>
    <t>GOLDASTATIN F.C.TAB 40MG/TAB 0)</t>
  </si>
  <si>
    <t xml:space="preserve">GOLDASTATIN F.C.TAB 40MG/TAB </t>
  </si>
  <si>
    <t xml:space="preserve">LEPUR F.C.TAB 20MG/TAB </t>
  </si>
  <si>
    <t xml:space="preserve">LEPUR F.C.TAB 40MG/TAB </t>
  </si>
  <si>
    <t xml:space="preserve">PRIACIN F.C.TAB 20MG/TAB </t>
  </si>
  <si>
    <t xml:space="preserve">NEZATIN  F.C.TAB 40MG/TAB </t>
  </si>
  <si>
    <t xml:space="preserve">VERISTIN F.C.TAB 20MG/TAB </t>
  </si>
  <si>
    <t xml:space="preserve">SIMVASTATIN/TEVA F.C.TAB </t>
  </si>
  <si>
    <t xml:space="preserve">SIMVASTATIN/TEVA  F.C.TAB 20MG/TAB </t>
  </si>
  <si>
    <t xml:space="preserve">SIMVASTATIN/TEVA  F.C.TAB 40MG/TAB </t>
  </si>
  <si>
    <t xml:space="preserve">LIPOPRESS F.C.TAB 20 MG/TAB </t>
  </si>
  <si>
    <t xml:space="preserve">LIPOPRESS F.C.TAB 40 MG/TAB </t>
  </si>
  <si>
    <t xml:space="preserve">ANTICHOL F.C.TAB 20MG/TAB </t>
  </si>
  <si>
    <t xml:space="preserve">ANTICHOL F.C.TAB 40MG/TAB </t>
  </si>
  <si>
    <t xml:space="preserve">RAPTOR F.C.TAB 20MG/TAB </t>
  </si>
  <si>
    <t xml:space="preserve">RAPTOR F.C.TAB 40MG/TAB </t>
  </si>
  <si>
    <t xml:space="preserve">MEDISTATIN-RALDEX F.C.TAB 40MG/TAB </t>
  </si>
  <si>
    <t xml:space="preserve">LIPOZID F.C.TAB 40MG/TAB </t>
  </si>
  <si>
    <t xml:space="preserve">VELKASTATIN F.C.TAB 20MG/TAB </t>
  </si>
  <si>
    <t xml:space="preserve">VELKASTATIN F.C.TAB 40MG/TAB </t>
  </si>
  <si>
    <t xml:space="preserve">BEVOSTATIN F.C.TAB 20MG/TAB </t>
  </si>
  <si>
    <t xml:space="preserve">BEVOSTATIN F.C.TAB 40MG/TAB </t>
  </si>
  <si>
    <t>PLACOL SIMVASTATIN F.C.TAB 20 MG/TAB</t>
  </si>
  <si>
    <t xml:space="preserve">PLACOL  SIMVASTATIN F.C.TAB 40 MG/TAB </t>
  </si>
  <si>
    <t xml:space="preserve">SIMVALARK F.C.TAB 40MG/TAB </t>
  </si>
  <si>
    <t xml:space="preserve">IAMASTATIN F.C.TAB 40MG/TAB </t>
  </si>
  <si>
    <t xml:space="preserve">ANTICHOL F.C.TAB 10MG/TAB </t>
  </si>
  <si>
    <t xml:space="preserve">VERITRAT F.C.TAB 40MG/TAB </t>
  </si>
  <si>
    <t xml:space="preserve">LUSIMVA F.C.TAB 40MG/TAB </t>
  </si>
  <si>
    <t xml:space="preserve">VASSOR F.C.TAB 20MG/TAB </t>
  </si>
  <si>
    <t xml:space="preserve">VASSOR F.C.TAB 40MG/TAB </t>
  </si>
  <si>
    <t xml:space="preserve">STATIVER F.C.TAB 40MG/TAB </t>
  </si>
  <si>
    <t xml:space="preserve">SIMVASTIL F.C.TAB 20MG/TAB </t>
  </si>
  <si>
    <t xml:space="preserve">SIMVASTIL F.C.TAB 40MG/TAB </t>
  </si>
  <si>
    <t xml:space="preserve">LOWCHOLID F.C.TAB 20MG/TAB </t>
  </si>
  <si>
    <t xml:space="preserve">LOWCHOLID F.C.TAB 40MG/TAB </t>
  </si>
  <si>
    <t xml:space="preserve">IPRAMID F.C.TAB 20MG/TAB </t>
  </si>
  <si>
    <t xml:space="preserve">IPRAMID F.C.TAB 40MG/TAB </t>
  </si>
  <si>
    <t xml:space="preserve">SIMVALID F.C.TAB 40MG/TAB </t>
  </si>
  <si>
    <t xml:space="preserve">STERYLIP F.C.TAB 40MG/TAB </t>
  </si>
  <si>
    <t xml:space="preserve">SIMVASTATIN/NORMA F.C.TAB 20MG/TAB </t>
  </si>
  <si>
    <t xml:space="preserve">SIMVASTATIN/NORMA F.C.TAB 40MG/TAB </t>
  </si>
  <si>
    <t xml:space="preserve">DOCTIVERINE F.C.TAB 20MG/TAB </t>
  </si>
  <si>
    <t>DOCTIVERINE F.C.TAB 40MG/TAB</t>
  </si>
  <si>
    <t xml:space="preserve">PRELON F.C.TAB 20MG/TAB </t>
  </si>
  <si>
    <t xml:space="preserve">PRELON F.C.TAB 40MG/TAB </t>
  </si>
  <si>
    <t xml:space="preserve">SIMVASTEROL F.C.TAB 40MG/TAB </t>
  </si>
  <si>
    <t xml:space="preserve">ZOCOR F.C.TAB 20MG/TAB </t>
  </si>
  <si>
    <t xml:space="preserve">ZOCOR F.C.TAB 40MG/TAB </t>
  </si>
  <si>
    <t xml:space="preserve">ARSTATIN F.C.TAB 20MG/TAB </t>
  </si>
  <si>
    <t xml:space="preserve">TREMITAL F.C.TAB 40MG/TAB </t>
  </si>
  <si>
    <t xml:space="preserve">NEZATIN F.C.TAB 40MG/TAB </t>
  </si>
  <si>
    <t xml:space="preserve">RAVOSTAN F.C.TAB 20MG/TAB </t>
  </si>
  <si>
    <t>RAVOSTAN F.C.TAB 40MG/TAB</t>
  </si>
  <si>
    <t>LIP-DOWN F.C.TAB 20MG/TAB</t>
  </si>
  <si>
    <t>LIP-DOWN F.C.TAB 40 MG/TAB</t>
  </si>
  <si>
    <t>NITASTIN F.C.TAB 20MG/TAB</t>
  </si>
  <si>
    <t>NITASTIN F.C.TAB 40MG/TAB</t>
  </si>
  <si>
    <t>ZOCOR F.C.TAB 10MG/TAB</t>
  </si>
  <si>
    <t>SIMVASTATIN/GENERICS F.C.TAB 10MG/TAB</t>
  </si>
  <si>
    <t>SIMVASTATIN/GENERICS F.C.TAB 20MG/TAB</t>
  </si>
  <si>
    <t>SIMVASTATIN/GENERICS F.C.TAB 40MG/TAB</t>
  </si>
  <si>
    <t>STATOSAN F.C.TAB 20MG/TAB</t>
  </si>
  <si>
    <t xml:space="preserve">PRIACIN F.C.TAB 10MG/TAB </t>
  </si>
  <si>
    <t xml:space="preserve">PRIACIN F.C.TAB 40MG/TAB </t>
  </si>
  <si>
    <t>FLUITIN F.C.TAB 40MG/TAB</t>
  </si>
  <si>
    <t>VASTATIN F.C.TAB 20MG/TAB</t>
  </si>
  <si>
    <t>VERISTIN F.C.TAB 20MG/TAB</t>
  </si>
  <si>
    <t>SIMVASTATIN/MYLAN F.C.TAB 10MG/TAB</t>
  </si>
  <si>
    <t>SIMVASTATIN/MYLAN F.C.TAB 20MG/TAB</t>
  </si>
  <si>
    <t>SIMVASTATIN/MYLAN F.C.TAB 40MG/TAB</t>
  </si>
  <si>
    <t>ARSTATIN F.C.TAB 40MG/TAB</t>
  </si>
  <si>
    <t>PRIZELIP F.C.TAB 40MG/TAB</t>
  </si>
  <si>
    <t>LIPOMIN/MEDICAL PHARMAQUALITY F.C.TAB 40MG/TAB</t>
  </si>
  <si>
    <t>AGGOVASK CAPS 5MG/CAP</t>
  </si>
  <si>
    <t>amlodipine besilate capsule, hard 5mg/5mL</t>
  </si>
  <si>
    <t>amlodipine besilate capsule, hard 10mg/5mL</t>
  </si>
  <si>
    <t>ibuprofen capsule, soft 200mg/</t>
  </si>
  <si>
    <t>ibuprofen syrup 20mg/1mL</t>
  </si>
  <si>
    <t>ibuprofen suppository 500mg/</t>
  </si>
  <si>
    <t>ibuprofen sodium solution for infusion 10mg/2mL</t>
  </si>
  <si>
    <t>ibuprofen lysine solution for infusion 20mg/2mL</t>
  </si>
  <si>
    <t>GRC amlodipine besilate STARGEN Ε.Π.Ε. tablet 10mg/</t>
  </si>
  <si>
    <t>GRC amlodipine besilate ΒΙΑΝΕΞ Α.Ε. capsule, hard 5mg/</t>
  </si>
  <si>
    <t>GRC amlodipine besilate ELPEN AE ΦΑΡΜΑΚΕΥΤΙΚΗ ΒΙΟΜΗΧΑΝΙΑ capsule, hard 5mg/5mL</t>
  </si>
  <si>
    <t>GRC amlodipine besilate NATURALIA A.E. capsule, hard 10mg/5mL</t>
  </si>
  <si>
    <t>GRC ibuprofen BGP ΠΡΟΪΟΝΤΑ Μ.Ε.Π.Ε. film-coated tablet 600mg/</t>
  </si>
  <si>
    <t>GRC ibuprofen PFIZER ΕΛΛΑΣ Α.Ε. coated tablet 200mg/</t>
  </si>
  <si>
    <t>GRC ibuprofen ΡΕΚΙΤ ΜΠΕΝΚΙΖΕΡ ΕΛΛΑΣ ΧΗΜΙΚΑ ΑΒΕΕ coated tablet 200mg/</t>
  </si>
  <si>
    <t>GRC ibuprofen ΡΕΚΙΤ ΜΠΕΝΚΙΖΕΡ ΕΛΛΑΣ ΧΗΜΙΚΑ ΑΒΕΕ capsule, soft 200mg/</t>
  </si>
  <si>
    <t>GRC ibuprofen INTERMED ABEE syrup 20mg/1mL</t>
  </si>
  <si>
    <t>GRC ibuprofen INTERMED ABEE suppository 500mg/</t>
  </si>
  <si>
    <t>GRC ibuprofen INTERMED ABEE film-coated tablet 200mg/</t>
  </si>
  <si>
    <t>GRC ibuprofen INTERMED ABEE film-coated tablet 400mg/</t>
  </si>
  <si>
    <t>GRC ibuprofen INTERMED ABEE film-coated tablet 600mg/</t>
  </si>
  <si>
    <t>GRC ibuprofen sodium ΙΦΕΤ ΑΕ solution for infusion 10mg/2mL</t>
  </si>
  <si>
    <t>GRC ibuprofen lysine ΙΦΕΤ ΑΕ solution for infusion 20mg/2mL</t>
  </si>
  <si>
    <t>carbamazepine oral 100mg/5mL</t>
  </si>
  <si>
    <t>ibuprofen  oral 20mg/1mL</t>
  </si>
  <si>
    <t>ibuprofen  oral 500mg/</t>
  </si>
  <si>
    <t>ibuprofen  oral 10mg/2mL</t>
  </si>
  <si>
    <t>ibuprofen  oral 20mg/2mL</t>
  </si>
  <si>
    <t xml:space="preserve">VMPGroups </t>
  </si>
  <si>
    <t xml:space="preserve">Pharmaceutical products </t>
  </si>
  <si>
    <t>BEL/GR</t>
  </si>
  <si>
    <t xml:space="preserve">uncleanded data </t>
  </si>
  <si>
    <t>injection/infusion</t>
  </si>
  <si>
    <t>carbamezepine oral, prolonged 200mg/</t>
  </si>
  <si>
    <t>carbamezepine oral, prolonged 400mg/</t>
  </si>
  <si>
    <t>ibuprofen  transdermal 50mg/1g</t>
  </si>
  <si>
    <t>ibuprofen  infusion 10mg/2mL</t>
  </si>
  <si>
    <t>ibuprofen  infusion 200mg/50mL</t>
  </si>
  <si>
    <t>ibuprofen  infusion 400mg/100mL</t>
  </si>
  <si>
    <t>ibuprofen  infusion 600mg/100mL</t>
  </si>
  <si>
    <t>ibuprofen  oral, prolonged 200mg/</t>
  </si>
  <si>
    <t>ibuprofen  transdermal 200mg/</t>
  </si>
  <si>
    <t>ibuprofen  rectal 125mg/</t>
  </si>
  <si>
    <t>ibuprofen  rectal 60mg/</t>
  </si>
  <si>
    <t>amlodipine oral, prolonged 10mg/</t>
  </si>
  <si>
    <t>amlodipine oral, prolonged 5mg/</t>
  </si>
  <si>
    <t>ibuprofen  rectal 600mg/</t>
  </si>
  <si>
    <t>ibuprofen  injection/infusion 200mg/</t>
  </si>
  <si>
    <t>atcCodeSpor</t>
  </si>
  <si>
    <t>authorizedPharmaceuticalDoseFormSpor</t>
  </si>
  <si>
    <t>administrableDoseFormSpor</t>
  </si>
  <si>
    <t>pharmaceuticalProductUnitOfPresentationLabel</t>
  </si>
  <si>
    <t>pharmaceuticalProductUnitOfPresentationSpor</t>
  </si>
  <si>
    <t>routesOfAdministrationSpor</t>
  </si>
  <si>
    <t>marketingAuthorizationHolderCountry</t>
  </si>
  <si>
    <t>marketingAuthorizationHolderCity</t>
  </si>
  <si>
    <t>474329</t>
  </si>
  <si>
    <t>560963</t>
  </si>
  <si>
    <t>022368</t>
  </si>
  <si>
    <t>525142</t>
  </si>
  <si>
    <t>486830</t>
  </si>
  <si>
    <t>478421</t>
  </si>
  <si>
    <t>254333</t>
  </si>
  <si>
    <t>091765</t>
  </si>
  <si>
    <t>119268</t>
  </si>
  <si>
    <t>245136</t>
  </si>
  <si>
    <t>293560</t>
  </si>
  <si>
    <t>022293</t>
  </si>
  <si>
    <t>484676</t>
  </si>
  <si>
    <t>016416</t>
  </si>
  <si>
    <t>326040</t>
  </si>
  <si>
    <t>169447</t>
  </si>
  <si>
    <t>089152</t>
  </si>
  <si>
    <t>584856</t>
  </si>
  <si>
    <t>045280</t>
  </si>
  <si>
    <t>107664</t>
  </si>
  <si>
    <t>338696</t>
  </si>
  <si>
    <t>119198</t>
  </si>
  <si>
    <t>168740</t>
  </si>
  <si>
    <t>238589</t>
  </si>
  <si>
    <t>353046</t>
  </si>
  <si>
    <t>168971</t>
  </si>
  <si>
    <t>550962</t>
  </si>
  <si>
    <t>473918</t>
  </si>
  <si>
    <t>108265</t>
  </si>
  <si>
    <t>320304</t>
  </si>
  <si>
    <t>157863</t>
  </si>
  <si>
    <t>414789</t>
  </si>
  <si>
    <t>020662</t>
  </si>
  <si>
    <t>357066</t>
  </si>
  <si>
    <t>477529</t>
  </si>
  <si>
    <t>462492</t>
  </si>
  <si>
    <t>154021</t>
  </si>
  <si>
    <t>348411</t>
  </si>
  <si>
    <t>154062</t>
  </si>
  <si>
    <t>053827</t>
  </si>
  <si>
    <t>140230</t>
  </si>
  <si>
    <t>095361</t>
  </si>
  <si>
    <t>095352</t>
  </si>
  <si>
    <t>141532</t>
  </si>
  <si>
    <t>593952</t>
  </si>
  <si>
    <t>339061</t>
  </si>
  <si>
    <t>017833</t>
  </si>
  <si>
    <t>021630</t>
  </si>
  <si>
    <t>153569</t>
  </si>
  <si>
    <t>018475</t>
  </si>
  <si>
    <t>153742</t>
  </si>
  <si>
    <t>055137</t>
  </si>
  <si>
    <t>154203</t>
  </si>
  <si>
    <t>003900</t>
  </si>
  <si>
    <t>056888</t>
  </si>
  <si>
    <t>454165</t>
  </si>
  <si>
    <t>147566</t>
  </si>
  <si>
    <t>170309</t>
  </si>
  <si>
    <t>352115</t>
  </si>
  <si>
    <t>234838</t>
  </si>
  <si>
    <t>382531</t>
  </si>
  <si>
    <t>029939</t>
  </si>
  <si>
    <t>289077</t>
  </si>
  <si>
    <t>129261</t>
  </si>
  <si>
    <t>301103</t>
  </si>
  <si>
    <t>038494</t>
  </si>
  <si>
    <t>096360</t>
  </si>
  <si>
    <t>003805</t>
  </si>
  <si>
    <t>Simvastatin Bluefish</t>
  </si>
  <si>
    <t>Simvastatin Sandoz</t>
  </si>
  <si>
    <t>Amlodipin Accord tab 10 mg</t>
  </si>
  <si>
    <t>Amlodipin Accord tab 5 mg</t>
  </si>
  <si>
    <t>Norvasc tab 10 mg</t>
  </si>
  <si>
    <t>Amlodipin Sandoz tab 10 mg</t>
  </si>
  <si>
    <t>Amlodipin Sandoz tab 5 mg</t>
  </si>
  <si>
    <t>Amlodipin Sandoz SA tab 5 mg</t>
  </si>
  <si>
    <t>Norvasc SySk tab 10 mg</t>
  </si>
  <si>
    <t>Norvasc SySk tab 5 mg</t>
  </si>
  <si>
    <t>Norvasc tab 5 mg</t>
  </si>
  <si>
    <t>Amlodipin Sandoz SySk tab 10 mg</t>
  </si>
  <si>
    <t>Trimonil Retard depottab 300 mg</t>
  </si>
  <si>
    <t>Trimonil Retard depottab 600 mg</t>
  </si>
  <si>
    <t>Trimonil Retard SySk depottab 300 mg</t>
  </si>
  <si>
    <t>Tegretol tab 100 mg</t>
  </si>
  <si>
    <t>Tegretol Retard depottab 200 mg</t>
  </si>
  <si>
    <t>Tegretol Retard SySk depottab 200 mg</t>
  </si>
  <si>
    <t>Trimonil Retard SySk depottab 150 mg</t>
  </si>
  <si>
    <t>Tegretol Retard depottab 400 mg</t>
  </si>
  <si>
    <t>Trimonil Retard depottab 150 mg</t>
  </si>
  <si>
    <t>Carbamazepine Essential Pharma stikkpille 250 mg</t>
  </si>
  <si>
    <t>Tegretol SySk tab 200 mg</t>
  </si>
  <si>
    <t>Tegretol tab 200 mg</t>
  </si>
  <si>
    <t>Tegretol mikst susp 20 mg/ml</t>
  </si>
  <si>
    <t>Pedea inj, oppl 5 mg/ml</t>
  </si>
  <si>
    <t>Ibux SySk tab 400 mg</t>
  </si>
  <si>
    <t>Ibux mikst susp med jordbærsmak 20 mg/ml</t>
  </si>
  <si>
    <t>Nurofen mikst susp med jordbærsmak 40 mg/ml</t>
  </si>
  <si>
    <t>Ibux tab 400 mg</t>
  </si>
  <si>
    <t>Ibux SySk tab 600 mg</t>
  </si>
  <si>
    <t>Ibux tab 600 mg</t>
  </si>
  <si>
    <t>Ibuprofen B. Braun inf, oppl 600 mg</t>
  </si>
  <si>
    <t>Ibux kaps 400 mg</t>
  </si>
  <si>
    <t>Ibux kaps 200 mg</t>
  </si>
  <si>
    <t>Nurofen mikst susp med appelsinsmak 40 mg/ml</t>
  </si>
  <si>
    <t>Ibux mikst susp 40 mg/ml</t>
  </si>
  <si>
    <t>Ibux SySk tab 200 mg</t>
  </si>
  <si>
    <t>Ibux tab 200 mg</t>
  </si>
  <si>
    <t>Ibumetin tab 400 mg</t>
  </si>
  <si>
    <t>Ibux gel 50 mg/g</t>
  </si>
  <si>
    <t>Ibumetin gel 50 mg/g</t>
  </si>
  <si>
    <t>Zocor tab 10 mg</t>
  </si>
  <si>
    <t>Simvastatin Bluefish tab 40 mg</t>
  </si>
  <si>
    <t>Simvastatin Bluefish tab 10 mg</t>
  </si>
  <si>
    <t>Simvastatin Bluefish SySk tab 40 mg</t>
  </si>
  <si>
    <t>Simvastatin Bluefish SySk tab 20 mg</t>
  </si>
  <si>
    <t>Zocor tab 40 mg</t>
  </si>
  <si>
    <t>Simvastatin Sandoz tab 20 mg</t>
  </si>
  <si>
    <t>Simvastatin Sandoz SySk tab 40 mg</t>
  </si>
  <si>
    <t>Simvastatin Sandoz tab 10 mg</t>
  </si>
  <si>
    <t>Simvastatin Sandoz tab 40 mg</t>
  </si>
  <si>
    <t>Utrecht</t>
  </si>
  <si>
    <t>Nederland</t>
  </si>
  <si>
    <t>LD Capelle aan den IJssel</t>
  </si>
  <si>
    <t>Odense Sø</t>
  </si>
  <si>
    <t>Danmark.</t>
  </si>
  <si>
    <t>OSLO</t>
  </si>
  <si>
    <t>Norge.</t>
  </si>
  <si>
    <t>Norge</t>
  </si>
  <si>
    <t>Hamburg</t>
  </si>
  <si>
    <t>Tyskland.</t>
  </si>
  <si>
    <t>Oslo</t>
  </si>
  <si>
    <t>Malta</t>
  </si>
  <si>
    <t>Puteaux</t>
  </si>
  <si>
    <t>Frankrike</t>
  </si>
  <si>
    <t>Søborg</t>
  </si>
  <si>
    <t>Danmark</t>
  </si>
  <si>
    <t>MELSUNGEN</t>
  </si>
  <si>
    <t>Tyskland</t>
  </si>
  <si>
    <t>Odense S</t>
  </si>
  <si>
    <t>Oss</t>
  </si>
  <si>
    <t>Stockholm</t>
  </si>
  <si>
    <t>Sverige</t>
  </si>
  <si>
    <t>København S</t>
  </si>
  <si>
    <t>Tablet</t>
  </si>
  <si>
    <t>Suppository</t>
  </si>
  <si>
    <t>Oral suspension</t>
  </si>
  <si>
    <t>Solution for injection</t>
  </si>
  <si>
    <t>Film coated tablet</t>
  </si>
  <si>
    <t>Capsule, soft</t>
  </si>
  <si>
    <t>manufacturedUnitOfPresentationSpor</t>
  </si>
  <si>
    <t>manufacturedDoseFormSpor</t>
  </si>
  <si>
    <t>Capsule</t>
  </si>
  <si>
    <t>Oral use</t>
  </si>
  <si>
    <t>amlodpine</t>
  </si>
  <si>
    <t>simvastatin</t>
  </si>
  <si>
    <t>ABIS*14 cpr 10 mg</t>
  </si>
  <si>
    <t>ALMIDIS*14 cpr 10 mg</t>
  </si>
  <si>
    <t>AMLODIPINA*14 cpr 10 mg</t>
  </si>
  <si>
    <t>AMLODIPINA GIT*14 cpr 10 mg</t>
  </si>
  <si>
    <t>AMLODIPINA*14 cpr div 10 mg</t>
  </si>
  <si>
    <t>AMLOPOL*14 cpr 10 mg</t>
  </si>
  <si>
    <t>ANTACAL*14 cpr 10 mg</t>
  </si>
  <si>
    <t>BALARM*14 cpr 10 mg</t>
  </si>
  <si>
    <t>KRUDIPIN*14 cpr 10 mg</t>
  </si>
  <si>
    <t>LOSEDIN*14 cpr 10 mg</t>
  </si>
  <si>
    <t>NATAM*14 cpr div 10 mg</t>
  </si>
  <si>
    <t>NORVASC*14 cpr 10 mg</t>
  </si>
  <si>
    <t>PRESSAC*14 cpr 10 mg</t>
  </si>
  <si>
    <t>ABIS*28 cpr 5 mg</t>
  </si>
  <si>
    <t>ALMIDIS*28 cpr 5 mg</t>
  </si>
  <si>
    <t>AMLODIPINA*28 cpr 5 mg</t>
  </si>
  <si>
    <t>AMLODIPINA GIT*28 cpr 5 mg</t>
  </si>
  <si>
    <t>AMLODIPINA*28 cpr div 5 mg</t>
  </si>
  <si>
    <t>AMLOPOL*28 cpr 5 mg</t>
  </si>
  <si>
    <t>ANTACAL*28 cpr 5 mg</t>
  </si>
  <si>
    <t>BALARM*28 cpr 5 mg</t>
  </si>
  <si>
    <t>KRUDIPIN*28 cpr 5 mg</t>
  </si>
  <si>
    <t>LOSEDIN*28 cpr 5 mg</t>
  </si>
  <si>
    <t>NATAM*28 cpr div 5 mg</t>
  </si>
  <si>
    <t>NORVASC*28 cpr 5 mg</t>
  </si>
  <si>
    <t>PRESSAC*28 cpr 5 mg</t>
  </si>
  <si>
    <t>AMLODIPINA*30 cpr div 10 mg</t>
  </si>
  <si>
    <t>AMLODIPINA*30 cpr 10 mg</t>
  </si>
  <si>
    <t>AMLODIPINA*28 cpr 10 mg</t>
  </si>
  <si>
    <t>TEGRETOL*BB 1 flacone 250 ml 20 mg/ml sciroppo</t>
  </si>
  <si>
    <t>TEGRETOL*30 cpr 200 mg rilascio modificato</t>
  </si>
  <si>
    <t>CARBAMAZEPINA*50 cpr 200 mg</t>
  </si>
  <si>
    <t>TEGRETOL*50 cpr 200 mg</t>
  </si>
  <si>
    <t>CARBAMAZEPINA*30 cpr 400 mg</t>
  </si>
  <si>
    <t>TEGRETOL*30 cpr 400 mg</t>
  </si>
  <si>
    <t>TEGRETOL*30 cpr 400 mg rilascio modificato</t>
  </si>
  <si>
    <t>BRUFEN*30 cpr riv 400 mg</t>
  </si>
  <si>
    <t>IBUPROFENE*30 cpr riv 400 mg</t>
  </si>
  <si>
    <t>ALGOPIRINDOL*30 cpr riv 600 mg</t>
  </si>
  <si>
    <t>BRUFEN*30 cpr riv 600 mg</t>
  </si>
  <si>
    <t>BRUFEN*orale grat 30 bust 600 mg</t>
  </si>
  <si>
    <t>IBUMAL*30 cpr riv 600 mg</t>
  </si>
  <si>
    <t>IBUPROFENE*30 cpr riv 600 mg</t>
  </si>
  <si>
    <t>IBUPROFENE*orale grat 30 bust 600 mg</t>
  </si>
  <si>
    <t>IBUPROFENE*30 bust grat eff 600 mg</t>
  </si>
  <si>
    <t>IBUPROFENE*orale grat eff 30 bust 600 mg</t>
  </si>
  <si>
    <t>SPIDIFEN*orale grat 30 bust 600 mg aroma cola limone</t>
  </si>
  <si>
    <t>SPIDIFEN*orale grat 30 bust 600 mg aroma albicocca</t>
  </si>
  <si>
    <t>BRUFEN*20 cpr riv 800 mg rilascio prolungato</t>
  </si>
  <si>
    <t>ARFEN*6 fiale IM 3 ml 400 mg</t>
  </si>
  <si>
    <t>ARFEN*30 cpr 500 mg</t>
  </si>
  <si>
    <t>SIMVASTATINA*10 cpr riv 20 mg</t>
  </si>
  <si>
    <t>LIPONORM*10 cpr riv 20 mg</t>
  </si>
  <si>
    <t>ZOCOR*10 cpr riv 20 mg</t>
  </si>
  <si>
    <t>SIVASTIN*10 cpr riv 20 mg</t>
  </si>
  <si>
    <t>MEDIPO*10 cpr riv 20 mg</t>
  </si>
  <si>
    <t>SIMVASTATINA*10 cpr riv 40 mg</t>
  </si>
  <si>
    <t>LIPONORM*10 cpr riv 40 mg</t>
  </si>
  <si>
    <t>MEDIPO*10 cpr riv 40 mg</t>
  </si>
  <si>
    <t>ZOCOR*10 cpr riv 40 mg</t>
  </si>
  <si>
    <t>SIVASTIN*10 cpr riv 40 mg</t>
  </si>
  <si>
    <t>ALPHEUS*28 cpr riv 20 mg</t>
  </si>
  <si>
    <t>KRUSTAT*28 cpr riv 20 mg</t>
  </si>
  <si>
    <t>LIPENIL*28 cpr riv 20 mg</t>
  </si>
  <si>
    <t>OMISTAT*28 cpr riv 20 mg</t>
  </si>
  <si>
    <t>SETORILIN*28 cpr riv 20 mg</t>
  </si>
  <si>
    <t>SIMBATRIX*28 cpr riv 20 mg</t>
  </si>
  <si>
    <t>SIMVASTATINA GIT*28 cpr riv 20 mg</t>
  </si>
  <si>
    <t>SIMVASTATINA*28 cpr riv 20 mg</t>
  </si>
  <si>
    <t>SIMVASTATINA*28 cpr riv div 20 mg</t>
  </si>
  <si>
    <t>SINCOL*28 cpr riv 20 mg</t>
  </si>
  <si>
    <t>SINVALIP*28 cpr riv 20 mg</t>
  </si>
  <si>
    <t>SINVAT*28 cpr riv 20 mg</t>
  </si>
  <si>
    <t>VASTGEN*28 cpr riv 20 mg</t>
  </si>
  <si>
    <t>VASTIN*28 cpr riv 20 mg</t>
  </si>
  <si>
    <t>XIPOCOL*28 cpr riv 20 mg</t>
  </si>
  <si>
    <t>ROSIM*28 cpr riv 20 mg</t>
  </si>
  <si>
    <t>SINVACOR*28 cpr riv 20 mg</t>
  </si>
  <si>
    <t>LIPONORM*28 cpr riv 20 mg</t>
  </si>
  <si>
    <t>MEDIPO*28 cpr riv 20 mg</t>
  </si>
  <si>
    <t>ZOCOR*28 cpr riv 20 mg</t>
  </si>
  <si>
    <t>SIVASTIN*28 cpr riv 20 mg</t>
  </si>
  <si>
    <t>ALPHEUS*28 cpr riv 40 mg</t>
  </si>
  <si>
    <t>KRUSTAT*28 cpr riv 40 mg</t>
  </si>
  <si>
    <t>LIPENIL*28 cpr riv 40 mg</t>
  </si>
  <si>
    <t>OMISTAT*28 cpr riv 40 mg</t>
  </si>
  <si>
    <t>SETORILIN*28 cpr riv 40 mg</t>
  </si>
  <si>
    <t>SIMBATRIX*28 cpr riv 40 mg</t>
  </si>
  <si>
    <t>SIMVASTATINA GIT*28 cpr riv 40 mg</t>
  </si>
  <si>
    <t>SIMVASTATINA*28 cpr riv 40 mg</t>
  </si>
  <si>
    <t>SIMVASTATINA*28 cpr riv div 40 mg</t>
  </si>
  <si>
    <t>SINVALIP*28 cpr riv 40 mg</t>
  </si>
  <si>
    <t>SINVAT*28 cpr riv 40 mg</t>
  </si>
  <si>
    <t>VASTGEN*28 cpr riv 40 mg</t>
  </si>
  <si>
    <t>VASTIN*28 cpr riv 40 mg</t>
  </si>
  <si>
    <t>XIPOCOL*28 cpr riv 40 mg</t>
  </si>
  <si>
    <t>ROSIM*28 cpr riv 40 mg</t>
  </si>
  <si>
    <t>SINCOL*28 cpr riv 40 mg</t>
  </si>
  <si>
    <t>SINVACOR*28 cpr riv 40 mg</t>
  </si>
  <si>
    <t>LIPONORM*28 cpr riv 40 mg</t>
  </si>
  <si>
    <t>MEDIPO*28 cpr riv 40 mg</t>
  </si>
  <si>
    <t>ZOCOR*28 cpr riv 40 mg</t>
  </si>
  <si>
    <t>SIVASTIN*28 cpr riv 40 mg</t>
  </si>
  <si>
    <t>SIMVASTATINA*20 cpr riv 10 mg</t>
  </si>
  <si>
    <t>SIMVASTATINA*20 cpr riv div 10 mg</t>
  </si>
  <si>
    <t>SINVACOR*20 cpr riv 10 mg</t>
  </si>
  <si>
    <t>LIPONORM*20 cpr riv 10 mg</t>
  </si>
  <si>
    <t>ZOCOR*20 cpr riv 10 mg</t>
  </si>
  <si>
    <t>SIVASTIN*20 cpr riv 10 mg</t>
  </si>
  <si>
    <t>SIMVASTATINA*28 cpr 10 mg</t>
  </si>
  <si>
    <t>SIMVASTATINA*28 cpr riv 10 mg</t>
  </si>
  <si>
    <t>ABIS</t>
  </si>
  <si>
    <t>ALMIDIS</t>
  </si>
  <si>
    <t>AMLODIPINA ABC</t>
  </si>
  <si>
    <t>AMLODIPINA ACCORD</t>
  </si>
  <si>
    <t>AMLODIPINA ALMUS</t>
  </si>
  <si>
    <t>AMLODIPINA ALTER</t>
  </si>
  <si>
    <t>AMLODIPINA ARISTO</t>
  </si>
  <si>
    <t>AMLODIPINA AUROBINDO</t>
  </si>
  <si>
    <t>AMLODIPINA DOC GENERICI</t>
  </si>
  <si>
    <t>AMLODIPINA EG</t>
  </si>
  <si>
    <t>AMLODIPINA EPIFARMA</t>
  </si>
  <si>
    <t>AMLODIPINA FG</t>
  </si>
  <si>
    <t>AMLODIPINA GIT</t>
  </si>
  <si>
    <t>AMLODIPINA HEXAL AG</t>
  </si>
  <si>
    <t>AMLODIPINA KRKA</t>
  </si>
  <si>
    <t>AMLODIPINA MYLAN</t>
  </si>
  <si>
    <t>AMLODIPINA PENSA</t>
  </si>
  <si>
    <t>AMLODIPINA RKG</t>
  </si>
  <si>
    <t>AMLODIPINA SANDOZ</t>
  </si>
  <si>
    <t>AMLODIPINA SUN</t>
  </si>
  <si>
    <t>AMLODIPINA TECNIGEN</t>
  </si>
  <si>
    <t>AMLODIPINA TEVA</t>
  </si>
  <si>
    <t>AMLODIPINA ZENTIVA ITALIA</t>
  </si>
  <si>
    <t>AMLOPOL</t>
  </si>
  <si>
    <t>ANTACAL</t>
  </si>
  <si>
    <t>BALARM</t>
  </si>
  <si>
    <t>KRUDIPIN</t>
  </si>
  <si>
    <t>LOSEDIN</t>
  </si>
  <si>
    <t>NATAM</t>
  </si>
  <si>
    <t>NORVASC</t>
  </si>
  <si>
    <t>PRESSAC</t>
  </si>
  <si>
    <t>AMLODIPINA TEVA ITALIA</t>
  </si>
  <si>
    <t>AMLODIPINA</t>
  </si>
  <si>
    <t>TEGRETOL</t>
  </si>
  <si>
    <t>CARBAMAZEPINA EG</t>
  </si>
  <si>
    <t>BRUFEN</t>
  </si>
  <si>
    <t>IBUPROFENE AUROBINDO PHARMA ITALIA</t>
  </si>
  <si>
    <t>IBUPROFENE DOC</t>
  </si>
  <si>
    <t>ALGOPIRINDOL</t>
  </si>
  <si>
    <t>IBUMAL</t>
  </si>
  <si>
    <t>IBUPROFENE ABC</t>
  </si>
  <si>
    <t>IBUPROFENE ABC FARMACEUTICI</t>
  </si>
  <si>
    <t>IBUPROFENE ALTER</t>
  </si>
  <si>
    <t>IBUPROFENE ANGELINI</t>
  </si>
  <si>
    <t>IBUPROFENE ARISTO PHARMA</t>
  </si>
  <si>
    <t>IBUPROFENE DOC GENERICI</t>
  </si>
  <si>
    <t>IBUPROFENE EG STADA</t>
  </si>
  <si>
    <t>IBUPROFENE FG</t>
  </si>
  <si>
    <t>IBUPROFENE PHARMEG</t>
  </si>
  <si>
    <t>IBUPROFENE TEVA</t>
  </si>
  <si>
    <t>SPIDIFEN</t>
  </si>
  <si>
    <t>ARFEN</t>
  </si>
  <si>
    <t>AREN</t>
  </si>
  <si>
    <t>SIMVASTATINA MYLAN GENERICS</t>
  </si>
  <si>
    <t>SIMVASTATINA EG</t>
  </si>
  <si>
    <t>SIMVASTATINA DOC</t>
  </si>
  <si>
    <t>LIPONORM</t>
  </si>
  <si>
    <t>ZOCOR</t>
  </si>
  <si>
    <t>SIVASTIN</t>
  </si>
  <si>
    <t>MEDIPO</t>
  </si>
  <si>
    <t>ALPHEUS</t>
  </si>
  <si>
    <t>KRUSTAT</t>
  </si>
  <si>
    <t>LIPENIL</t>
  </si>
  <si>
    <t>OMISTAT</t>
  </si>
  <si>
    <t>SETORILIN</t>
  </si>
  <si>
    <t>SIMBATRIX</t>
  </si>
  <si>
    <t>SIMVASTATINA GIT</t>
  </si>
  <si>
    <t>SIMVASTATINA SUN</t>
  </si>
  <si>
    <t>SIMVASTATINA SANDOZ</t>
  </si>
  <si>
    <t>SIMVASTATINA HEXAL</t>
  </si>
  <si>
    <t>SIMVASTATINA ACCORD</t>
  </si>
  <si>
    <t>SIMVASTATINA ABC</t>
  </si>
  <si>
    <t>SIMVASTATINA ALTER</t>
  </si>
  <si>
    <t>SIMVASTATINA ARISTO</t>
  </si>
  <si>
    <t>SIMVASTATINA ZENTIVA</t>
  </si>
  <si>
    <t>SIMVASTATINA KRKA</t>
  </si>
  <si>
    <t>SIMVASTATINA ALMUS</t>
  </si>
  <si>
    <t>SIMVASTATINA PENSA</t>
  </si>
  <si>
    <t>SIMVASTATINA TECNIGEN</t>
  </si>
  <si>
    <t>SIMVASTATINA AUROBINDO</t>
  </si>
  <si>
    <t>SIMVASTATINA TEVA ITALIA</t>
  </si>
  <si>
    <t>SINCOL</t>
  </si>
  <si>
    <t>SINVALIP</t>
  </si>
  <si>
    <t>SINVAT</t>
  </si>
  <si>
    <t>VASTGEN</t>
  </si>
  <si>
    <t>VASTIN</t>
  </si>
  <si>
    <t>XIPOCOL</t>
  </si>
  <si>
    <t>ROSIM</t>
  </si>
  <si>
    <t>SINVACOR</t>
  </si>
  <si>
    <t>AGIPS FARMACEUTICI Srl</t>
  </si>
  <si>
    <t>EPIFARMA Srl</t>
  </si>
  <si>
    <t>ABC FARMACEUTICI SpA</t>
  </si>
  <si>
    <t>ACCORD HEALTHCARE SLU</t>
  </si>
  <si>
    <t>ALMUS Srl</t>
  </si>
  <si>
    <t>LABORATORI ALTER Srl</t>
  </si>
  <si>
    <t>ARISTO PHARMA GMBH</t>
  </si>
  <si>
    <t>AUROBINDO PHARMA ITALIA Srl</t>
  </si>
  <si>
    <t>DOC GENERICI Srl</t>
  </si>
  <si>
    <t>EG SpA</t>
  </si>
  <si>
    <t>FG Srl</t>
  </si>
  <si>
    <t>S.F. GROUP Srl</t>
  </si>
  <si>
    <t>HEXAL AG</t>
  </si>
  <si>
    <t>KRKA D.D.NOVO MESTO</t>
  </si>
  <si>
    <t>MYLAN SpA</t>
  </si>
  <si>
    <t>PENSA PHARMA SpA</t>
  </si>
  <si>
    <t>ERREKAPPA EUROTERAPICI SpA</t>
  </si>
  <si>
    <t>SANDOZ SpA</t>
  </si>
  <si>
    <t>PHARMEG Srl</t>
  </si>
  <si>
    <t>TECNIGEN Srl</t>
  </si>
  <si>
    <t>TEVA ITALIA Srl</t>
  </si>
  <si>
    <t>ZENTIVA ITALIA Srl</t>
  </si>
  <si>
    <t>POLIFARMA SpA</t>
  </si>
  <si>
    <t>VIATRIS PHARMA Srl</t>
  </si>
  <si>
    <t>SO.SE.PHARM Srl</t>
  </si>
  <si>
    <t>S&amp;R FARMACEUTICI SpA</t>
  </si>
  <si>
    <t>FARMAROC Srl</t>
  </si>
  <si>
    <t>FARMA 1000 Srl</t>
  </si>
  <si>
    <t>PRICETAG SpA</t>
  </si>
  <si>
    <t>GMM FARMA Srl</t>
  </si>
  <si>
    <t>PFIZER ITALIA Srl</t>
  </si>
  <si>
    <t>BB FARMA Srl</t>
  </si>
  <si>
    <t>FARMACEUTICI DAMOR SpA</t>
  </si>
  <si>
    <t>NOVARTIS FARMA SpA</t>
  </si>
  <si>
    <t>MYLAN ITALIA Srl</t>
  </si>
  <si>
    <t>PROGRAMMI SANIT.INTEGRATI Srl</t>
  </si>
  <si>
    <t>MEDIFARM Srl</t>
  </si>
  <si>
    <t>FARMAVOX Srl</t>
  </si>
  <si>
    <t>IPSO PHARMA Srl</t>
  </si>
  <si>
    <t>ANGELINI SpA</t>
  </si>
  <si>
    <t>ZAMBON ITALIA Srl</t>
  </si>
  <si>
    <t>NEOPHARMED GENTILI SpA</t>
  </si>
  <si>
    <t>ALFASIGMA SpA</t>
  </si>
  <si>
    <t>FARTO Srl</t>
  </si>
  <si>
    <t>ECUPHARMA Srl</t>
  </si>
  <si>
    <t>SUN PHARMACEUTICAL IND.EU.B.V.</t>
  </si>
  <si>
    <t>DYMALIFE PHARMACEUTICAL Srl</t>
  </si>
  <si>
    <t>GENETIC SpA</t>
  </si>
  <si>
    <t>RO-FARM.di DE MAIO SALVATORE&amp;C</t>
  </si>
  <si>
    <t>MSD ITALIA Srl</t>
  </si>
  <si>
    <t>ITA</t>
  </si>
  <si>
    <t>Syrup</t>
  </si>
  <si>
    <t>Coated tablet</t>
  </si>
  <si>
    <t>Film-coated tablet</t>
  </si>
  <si>
    <t>Granules for oral suspension in sachet</t>
  </si>
  <si>
    <t>Effervescent granules for oral suspension</t>
  </si>
  <si>
    <t>10226000</t>
  </si>
  <si>
    <t>15045000</t>
  </si>
  <si>
    <t>Sachet</t>
  </si>
  <si>
    <t>15060000</t>
  </si>
  <si>
    <t>Vial</t>
  </si>
  <si>
    <t>AMLODIPINA BESILATO</t>
  </si>
  <si>
    <t>AMLODIPINA MALEATO</t>
  </si>
  <si>
    <t>IBUPROFENE</t>
  </si>
  <si>
    <t>IBUPROFENE SALE DI ARGININA</t>
  </si>
  <si>
    <t>IBUPROFENE SALE DI LISINA</t>
  </si>
  <si>
    <t>injection</t>
  </si>
  <si>
    <t>amlodpinie besilate</t>
  </si>
  <si>
    <t>amlodpine maleate</t>
  </si>
  <si>
    <t>Amlodipin Accord tab 10 mg x 100</t>
  </si>
  <si>
    <t>Amlodipin Accord tab 5 mg x 100</t>
  </si>
  <si>
    <t>Norvasc tab 10 mg x 100</t>
  </si>
  <si>
    <t>Amlodipin Sandoz tab 10 mg x 105</t>
  </si>
  <si>
    <t>Amlodipin Sandoz tab 5 mg x 30</t>
  </si>
  <si>
    <t>Amlodipin Sandoz tab 10 mg x 250</t>
  </si>
  <si>
    <t>Amlodipin Sandoz SA tab 5 mg x 50</t>
  </si>
  <si>
    <t>Amlodipin Sandoz tab 10 mg x 30</t>
  </si>
  <si>
    <t>Amlodipin Sandoz tab 10 mg x 90</t>
  </si>
  <si>
    <t>Norvasc SySk tab 10 mg x 20</t>
  </si>
  <si>
    <t>Norvasc SySk tab 5 mg x 50</t>
  </si>
  <si>
    <t>Norvasc tab 5 mg x 100</t>
  </si>
  <si>
    <t>Amlodipin Accord tab 5 mg x 30</t>
  </si>
  <si>
    <t>Amlodipin Sandoz SySk tab 10 mg x 20</t>
  </si>
  <si>
    <t>Amlodipin Sandoz tab 5 mg x 90</t>
  </si>
  <si>
    <t>Amlodipin Sandoz tab 10 mg x 100</t>
  </si>
  <si>
    <t>Amlodipin Sandoz tab 5 mg x 250</t>
  </si>
  <si>
    <t>Trimonil Retard depottab 300 mg x 100</t>
  </si>
  <si>
    <t>Trimonil Retard depottab 600 mg x 100</t>
  </si>
  <si>
    <t>Trimonil Retard SySk depottab 300 mg x 20</t>
  </si>
  <si>
    <t>Tegretol tab 100 mg x 100</t>
  </si>
  <si>
    <t>Tegretol Retard depottab 200 mg x 200</t>
  </si>
  <si>
    <t>Tegretol Retard SySk depottab 200 mg x 20</t>
  </si>
  <si>
    <t>Trimonil Retard SySk depottab 150 mg x 20</t>
  </si>
  <si>
    <t>Tegretol Retard depottab 400 mg x 200</t>
  </si>
  <si>
    <t>Trimonil Retard depottab 150 mg x 100</t>
  </si>
  <si>
    <t>Carbamazepine Essential Pharma stikkpille 250 mg x 5</t>
  </si>
  <si>
    <t>Tegretol SySk tab 200 mg x 20</t>
  </si>
  <si>
    <t>Tegretol tab 200 mg x 100</t>
  </si>
  <si>
    <t>Tegretol mikst susp 20 mg/ml x 300mL</t>
  </si>
  <si>
    <t>Pedea inj, oppl 5 mg/ml x 4</t>
  </si>
  <si>
    <t>Ibux SySk tab 400 mg x 50</t>
  </si>
  <si>
    <t>Ibux mikst susp med jordbærsmak 20 mg/ml x 100mL</t>
  </si>
  <si>
    <t>Nurofen mikst susp med jordbærsmak 40 mg/ml x 100mL</t>
  </si>
  <si>
    <t>Ibux tab 400 mg x 100</t>
  </si>
  <si>
    <t>Ibux SySk tab 600 mg x 20</t>
  </si>
  <si>
    <t>Ibux tab 600 mg x 30</t>
  </si>
  <si>
    <t>Ibux tab 400 mg x 50</t>
  </si>
  <si>
    <t>Ibuprofen B. Braun inf, oppl 600 mg x 10</t>
  </si>
  <si>
    <t>Ibux kaps 400 mg x 10</t>
  </si>
  <si>
    <t>Ibux kaps 200 mg x 20</t>
  </si>
  <si>
    <t>Nurofen mikst susp med appelsinsmak 40 mg/ml x 100mL</t>
  </si>
  <si>
    <t>Ibux mikst susp 40 mg/ml x 100mL</t>
  </si>
  <si>
    <t>Ibux SySk tab 200 mg x 50</t>
  </si>
  <si>
    <t>Ibux tab 400 mg x 10</t>
  </si>
  <si>
    <t>Ibux tab 400 mg x 20</t>
  </si>
  <si>
    <t>Ibux tab 200 mg x 20</t>
  </si>
  <si>
    <t>Ibumetin tab 400 mg x 20</t>
  </si>
  <si>
    <t>Ibux tab 200 mg x 100</t>
  </si>
  <si>
    <t>Ibux tab 600 mg x 10</t>
  </si>
  <si>
    <t>Ibux tab 600 mg x 100</t>
  </si>
  <si>
    <t>Ibux gel 50 mg/g x 50g</t>
  </si>
  <si>
    <t>Ibumetin gel 50 mg/g x 75g</t>
  </si>
  <si>
    <t>Zocor tab 10 mg x 98</t>
  </si>
  <si>
    <t>Simvastatin Bluefish tab 40 mg x 30</t>
  </si>
  <si>
    <t>Simvastatin Bluefish tab 10 mg x 100</t>
  </si>
  <si>
    <t>Simvastatin Bluefish SySk tab 40 mg x 20</t>
  </si>
  <si>
    <t>Simvastatin Bluefish SySk tab 20 mg x 50</t>
  </si>
  <si>
    <t>Zocor tab 40 mg x 98</t>
  </si>
  <si>
    <t>Simvastatin Sandoz tab 20 mg x 30</t>
  </si>
  <si>
    <t>Simvastatin Sandoz SySk tab 40 mg x 20</t>
  </si>
  <si>
    <t>Simvastatin Sandoz tab 10 mg x 90</t>
  </si>
  <si>
    <t>Simvastatin Sandoz tab 40 mg x 250</t>
  </si>
  <si>
    <t>Simvastatin Bluefish tab 40 mg x 100</t>
  </si>
  <si>
    <t>Simvastatin Sandoz tab 10 mg x 30</t>
  </si>
  <si>
    <t>ITA amlodpinie besilate AGIPS FARMACEUTICI Srl Tablet 14 x 10mg/</t>
  </si>
  <si>
    <t>ITA amlodpinie besilate EPIFARMA Srl Tablet 14 x 10mg/</t>
  </si>
  <si>
    <t>ITA amlodpinie besilate ABC FARMACEUTICI SpA Tablet 14 x 10mg/</t>
  </si>
  <si>
    <t>ITA amlodpinie besilate ACCORD HEALTHCARE SLU Tablet 14 x 10mg/</t>
  </si>
  <si>
    <t>ITA amlodpinie besilate ALMUS Srl Tablet 14 x 10mg/</t>
  </si>
  <si>
    <t>ITA amlodpinie besilate LABORATORI ALTER Srl Tablet 14 x 10mg/</t>
  </si>
  <si>
    <t>ITA amlodpinie besilate ARISTO PHARMA GMBH Tablet 14 x 10mg/</t>
  </si>
  <si>
    <t>ITA amlodpinie besilate AUROBINDO PHARMA ITALIA Srl Tablet 14 x 10mg/</t>
  </si>
  <si>
    <t>ITA amlodpinie besilate DOC GENERICI Srl Tablet 14 x 10mg/</t>
  </si>
  <si>
    <t>ITA amlodpinie besilate EG SpA Tablet 14 x 10mg/</t>
  </si>
  <si>
    <t>ITA amlodpinie besilate FG Srl Tablet 14 x 10mg/</t>
  </si>
  <si>
    <t>ITA amlodpinie besilate S.F. GROUP Srl Tablet 14 x 10mg/</t>
  </si>
  <si>
    <t>ITA amlodpinie besilate HEXAL AG Tablet 14 x 10mg/</t>
  </si>
  <si>
    <t>ITA amlodpinie besilate KRKA D.D.NOVO MESTO Tablet 14 x 10mg/</t>
  </si>
  <si>
    <t>ITA amlodpinie besilate MYLAN SpA Tablet 14 x 10mg/</t>
  </si>
  <si>
    <t>ITA amlodpinie besilate PENSA PHARMA SpA Tablet 14 x 10mg/</t>
  </si>
  <si>
    <t>ITA amlodpinie besilate ERREKAPPA EUROTERAPICI SpA Tablet 14 x 10mg/</t>
  </si>
  <si>
    <t>ITA amlodpinie besilate SANDOZ SpA Tablet 14 x 10mg/</t>
  </si>
  <si>
    <t>ITA amlodpinie besilate PHARMEG Srl Tablet 14 x 10mg/</t>
  </si>
  <si>
    <t>ITA amlodpinie besilate TECNIGEN Srl Tablet 14 x 10mg/</t>
  </si>
  <si>
    <t>ITA amlodpinie besilate TEVA ITALIA Srl Tablet 14 x 10mg/</t>
  </si>
  <si>
    <t>ITA amlodpinie besilate ZENTIVA ITALIA Srl Tablet 14 x 10mg/</t>
  </si>
  <si>
    <t>ITA amlodpinie besilate POLIFARMA SpA Tablet 14 x 10mg/</t>
  </si>
  <si>
    <t>ITA amlodpinie besilate VIATRIS PHARMA Srl Tablet 14 x 10mg/</t>
  </si>
  <si>
    <t>ITA amlodpinie besilate SO.SE.PHARM Srl Tablet 14 x 10mg/</t>
  </si>
  <si>
    <t>ITA amlodpinie besilate S&amp;R FARMACEUTICI SpA Tablet 14 x 10mg/</t>
  </si>
  <si>
    <t>ITA amlodpinie besilate FARMAROC Srl Tablet 14 x 10mg/</t>
  </si>
  <si>
    <t>ITA amlodpinie besilate FARMA 1000 Srl Tablet 14 x 10mg/</t>
  </si>
  <si>
    <t>ITA amlodpinie besilate PRICETAG SpA Tablet 14 x 10mg/</t>
  </si>
  <si>
    <t>ITA amlodpinie besilate GMM FARMA Srl Tablet 14 x 10mg/</t>
  </si>
  <si>
    <t>ITA amlodpinie besilate PFIZER ITALIA Srl Tablet 14 x 10mg/</t>
  </si>
  <si>
    <t>ITA amlodpinie besilate BB FARMA Srl Tablet 14 x 10mg/</t>
  </si>
  <si>
    <t>ITA amlodpine maleate FARMACEUTICI DAMOR SpA Tablet 14 x 10mg/</t>
  </si>
  <si>
    <t>ITA amlodpinie besilate AGIPS FARMACEUTICI Srl Tablet 28 x 5mg/</t>
  </si>
  <si>
    <t>ITA amlodpinie besilate EPIFARMA Srl Tablet 28 x 5mg/</t>
  </si>
  <si>
    <t>ITA amlodpinie besilate ABC FARMACEUTICI SpA Tablet 28 x 5mg/</t>
  </si>
  <si>
    <t>ITA amlodpinie besilate ACCORD HEALTHCARE SLU Tablet 28 x 5mg/</t>
  </si>
  <si>
    <t>ITA amlodpinie besilate ALMUS Srl Tablet 28 x 5mg/</t>
  </si>
  <si>
    <t>ITA amlodpinie besilate LABORATORI ALTER Srl Tablet 28 x 5mg/</t>
  </si>
  <si>
    <t>ITA amlodpinie besilate ARISTO PHARMA GMBH Tablet 28 x 5mg/</t>
  </si>
  <si>
    <t>ITA amlodpinie besilate AUROBINDO PHARMA ITALIA Srl Tablet 28 x 5mg/</t>
  </si>
  <si>
    <t>ITA amlodpinie besilate DOC GENERICI Srl Tablet 28 x 5mg/</t>
  </si>
  <si>
    <t>ITA amlodpinie besilate EG SpA Tablet 28 x 5mg/</t>
  </si>
  <si>
    <t>ITA amlodpinie besilate S.F. GROUP Srl Tablet 28 x 5mg/</t>
  </si>
  <si>
    <t>ITA amlodpinie besilate HEXAL AG Tablet 28 x 5mg/</t>
  </si>
  <si>
    <t>ITA amlodpinie besilate KRKA D.D.NOVO MESTO Tablet 28 x 5mg/</t>
  </si>
  <si>
    <t>ITA amlodpinie besilate MYLAN SpA Tablet 28 x 5mg/</t>
  </si>
  <si>
    <t>ITA amlodpinie besilate PENSA PHARMA SpA Tablet 28 x 5mg/</t>
  </si>
  <si>
    <t>ITA amlodpinie besilate SANDOZ SpA Tablet 28 x 5mg/</t>
  </si>
  <si>
    <t>ITA amlodpinie besilate PHARMEG Srl Tablet 28 x 5mg/</t>
  </si>
  <si>
    <t>ITA amlodpinie besilate TECNIGEN Srl Tablet 28 x 5mg/</t>
  </si>
  <si>
    <t>ITA amlodpinie besilate TEVA ITALIA Srl Tablet 28 x 5mg/</t>
  </si>
  <si>
    <t>ITA amlodpinie besilate ZENTIVA ITALIA Srl Tablet 28 x 5mg/</t>
  </si>
  <si>
    <t>ITA amlodpinie besilate POLIFARMA SpA Tablet 28 x 5mg/</t>
  </si>
  <si>
    <t>ITA amlodpinie besilate VIATRIS PHARMA Srl Tablet 28 x 5mg/</t>
  </si>
  <si>
    <t>ITA amlodpinie besilate SO.SE.PHARM Srl Tablet 28 x 5mg/</t>
  </si>
  <si>
    <t>ITA amlodpinie besilate S&amp;R FARMACEUTICI SpA Tablet 28 x 5mg/</t>
  </si>
  <si>
    <t>ITA amlodpinie besilate PRICETAG SpA Tablet 28 x 5mg/</t>
  </si>
  <si>
    <t>ITA amlodpinie besilate GMM FARMA Srl Tablet 28 x 5mg/</t>
  </si>
  <si>
    <t>ITA amlodpinie besilate PFIZER ITALIA Srl Tablet 28 x 5mg/</t>
  </si>
  <si>
    <t>ITA amlodpine maleate FARMACEUTICI DAMOR SpA Tablet 28 x 5mg/</t>
  </si>
  <si>
    <t>ITA amlodpinie besilate LABORATORI ALTER Srl Tablet 30 x 10mg/</t>
  </si>
  <si>
    <t>ITA amlodpinie besilate AUROBINDO PHARMA ITALIA Srl Tablet 30 x 10mg/</t>
  </si>
  <si>
    <t>ITA amlodpinie besilate DOC GENERICI Srl Tablet 30 x 10mg/</t>
  </si>
  <si>
    <t>ITA amlodpinie besilate EG SpA Tablet 30 x 10mg/</t>
  </si>
  <si>
    <t>ITA amlodpinie besilate HEXAL AG Tablet 30 x 10mg/</t>
  </si>
  <si>
    <t>ITA amlodpinie besilate KRKA D.D.NOVO MESTO Tablet 30 x 10mg/</t>
  </si>
  <si>
    <t>ITA amlodpinie besilate MYLAN SpA Tablet 30 x 10mg/</t>
  </si>
  <si>
    <t>ITA amlodpinie besilate SANDOZ SpA Tablet 30 x 10mg/</t>
  </si>
  <si>
    <t>ITA amlodpinie besilate TEVA ITALIA Srl Tablet 30 x 10mg/</t>
  </si>
  <si>
    <t>ITA amlodpinie besilate ZENTIVA ITALIA Srl Tablet 30 x 10mg/</t>
  </si>
  <si>
    <t>ITA amlodpinie besilate MYLAN SpA Tablet 28 x 10mg/</t>
  </si>
  <si>
    <t>ITA carbamazepine NOVARTIS FARMA SpA Syrup 250 x 20mg/1mL</t>
  </si>
  <si>
    <t>ITA carbamazepine NOVARTIS FARMA SpA Modified-release tablet 30 x 200mg/</t>
  </si>
  <si>
    <t>ITA carbamazepine EG SpA Tablet 50 x 200mg/</t>
  </si>
  <si>
    <t>ITA carbamazepine NOVARTIS FARMA SpA Tablet 50 x 200mg/</t>
  </si>
  <si>
    <t>ITA carbamazepine EG SpA Tablet 30 x 400mg/</t>
  </si>
  <si>
    <t>ITA carbamazepine NOVARTIS FARMA SpA Tablet 30 x 400mg/</t>
  </si>
  <si>
    <t>ITA carbamazepine NOVARTIS FARMA SpA Modified-release tablet 30 x 400mg/</t>
  </si>
  <si>
    <t>ITA ibuprofen MYLAN ITALIA Srl Coated tablet 30 x 400mg/</t>
  </si>
  <si>
    <t>ITA ibuprofen PROGRAMMI SANIT.INTEGRATI Srl Coated tablet 30 x 400mg/</t>
  </si>
  <si>
    <t>ITA ibuprofen FARMA 1000 Srl Coated tablet 30 x 400mg/</t>
  </si>
  <si>
    <t>ITA ibuprofen AUROBINDO PHARMA ITALIA Srl Coated tablet 30 x 400mg/</t>
  </si>
  <si>
    <t>ITA ibuprofen DOC GENERICI Srl Film-coated tablet 30 x 400mg/</t>
  </si>
  <si>
    <t>ITA ibuprofen SO.SE.PHARM Srl Film-coated tablet 30 x 600mg/</t>
  </si>
  <si>
    <t>ITA ibuprofen MYLAN ITALIA Srl Coated tablet 30 x 600mg/</t>
  </si>
  <si>
    <t>ITA ibuprofen FARMA 1000 Srl Coated tablet 30 x 600mg/</t>
  </si>
  <si>
    <t>ITA ibuprofen MEDIFARM Srl Coated tablet 30 x 600mg/</t>
  </si>
  <si>
    <t>ITA ibuprofen GMM FARMA Srl Tablet 30 x 600mg/</t>
  </si>
  <si>
    <t>ITA ibuprofen FARMAVOX Srl Coated tablet 30 x 600mg/</t>
  </si>
  <si>
    <t>ITA ibuprofen FARMAROC Srl Coated tablet 30 x 600mg/</t>
  </si>
  <si>
    <t>ITA ibuprofen MYLAN ITALIA Srl Granules for oral suspension in sachet 30 x 600mg/</t>
  </si>
  <si>
    <t>ITA ibuprofen EPIFARMA Srl Film-coated tablet 30 x 600mg/</t>
  </si>
  <si>
    <t>ITA ibuprofen IPSO PHARMA Srl Film-coated tablet 30 x 600mg/</t>
  </si>
  <si>
    <t>ITA ibuprofen ABC FARMACEUTICI SpA Film-coated tablet 30 x 600mg/</t>
  </si>
  <si>
    <t>ITA ibuprofen LABORATORI ALTER Srl Film-coated tablet 30 x 600mg/</t>
  </si>
  <si>
    <t>ITA ibuprofen ANGELINI SpA Granules for oral solution 30 x 600mg/</t>
  </si>
  <si>
    <t>ITA ibuprofen ARISTO PHARMA GMBH Film-coated tablet 30 x 600mg/</t>
  </si>
  <si>
    <t>ITA ibuprofen AUROBINDO PHARMA ITALIA Srl Film-coated tablet 30 x 600mg/</t>
  </si>
  <si>
    <t>ITA ibuprofen DOC GENERICI Srl Film-coated tablet 30 x 600mg/</t>
  </si>
  <si>
    <t>ITA ibuprofen DOC GENERICI Srl Effervescent granules 30 x 600mg/</t>
  </si>
  <si>
    <t>ITA ibuprofen EG SpA Film-coated tablet 30 x 600mg/</t>
  </si>
  <si>
    <t>ITA ibuprofen EG SpA Effervescent granules for oral suspension 30 x 600mg/</t>
  </si>
  <si>
    <t>ITA ibuprofen FG Srl Film-coated tablet 30 x 600mg/</t>
  </si>
  <si>
    <t>ITA ibuprofen PHARMEG Srl Film-coated tablet 30 x 600mg/</t>
  </si>
  <si>
    <t>ITA ibuprofen TEVA ITALIA Srl Film-coated tablet 30 x 600mg/</t>
  </si>
  <si>
    <t>ITA ibuprofen arginine ZAMBON ITALIA Srl Granules for oral solution 30 x 600mg/</t>
  </si>
  <si>
    <t>ITA ibuprofen MYLAN ITALIA Srl Prolonged-release tablet 20 x 800mg/</t>
  </si>
  <si>
    <t>ITA ibuprofen lysine S.F. GROUP Srl Solution for injection 6 x 400mg/</t>
  </si>
  <si>
    <t>ITA ibuprofen lysine S.F. GROUP Srl Film-coated tablet 30 x 500mg/</t>
  </si>
  <si>
    <t>ITA simvastatin MYLAN SpA Film-coated tablet 10 x 20mg/</t>
  </si>
  <si>
    <t>NOR amlodipine besilate Accord Healthcare B.V. Tablet 100 x 10mg/</t>
  </si>
  <si>
    <t>NOR amlodipine besilate Accord Healthcare B.V. Tablet 100 x 5mg/</t>
  </si>
  <si>
    <t>NOR amlodipine besilate Upjohn EESV Tablet 100 x 10mg/</t>
  </si>
  <si>
    <t>NOR amlodipine besilate Sandoz A/S Tablet 105 x 10mg/</t>
  </si>
  <si>
    <t>NOR amlodipine besilate Sandoz A/S Tablet 30 x 5mg/</t>
  </si>
  <si>
    <t>NOR amlodipine besilate Sandoz A/S Tablet 250 x 10mg/</t>
  </si>
  <si>
    <t>NOR amlodipine besilate Sandoz A/S Tablet 50 x 5mg/</t>
  </si>
  <si>
    <t>NOR amlodipine besilate Sandoz A/S Tablet 30 x 10mg/</t>
  </si>
  <si>
    <t>NOR amlodipine besilate Sandoz A/S Tablet 90 x 10mg/</t>
  </si>
  <si>
    <t>NOR amlodipine besilate Upjohn EESV Tablet 20 x 10mg/</t>
  </si>
  <si>
    <t>NOR amlodipine besilate Upjohn EESV Tablet 50 x 5mg/</t>
  </si>
  <si>
    <t>NOR amlodipine besilate Upjohn EESV Tablet 100 x 5mg/</t>
  </si>
  <si>
    <t>NOR amlodipine besilate Accord Healthcare B.V. Tablet 30 x 5mg/</t>
  </si>
  <si>
    <t>NOR amlodipine besilate Orifarm AS Tablet 100 x 10mg/</t>
  </si>
  <si>
    <t>NOR amlodipine besilate Sandoz A/S Tablet 20 x 10mg/</t>
  </si>
  <si>
    <t>NOR amlodipine besilate Sandoz A/S Tablet 90 x 5mg/</t>
  </si>
  <si>
    <t>NOR amlodipine besilate Sandoz A/S Tablet 100 x 10mg/</t>
  </si>
  <si>
    <t>NOR amlodipine besilate Sandoz A/S Tablet 250 x 5mg/</t>
  </si>
  <si>
    <t>NOR carbamazepine Orifarm AS Prolonged-release tablet 100 x 300mg/</t>
  </si>
  <si>
    <t>NOR carbamazepine Desitin Arzneimittel GmbH Prolonged-release tablet 100 x 600mg/</t>
  </si>
  <si>
    <t>NOR carbamazepine Desitin Arzneimittel GmbH Prolonged-release tablet 20 x 300mg/</t>
  </si>
  <si>
    <t>NOR carbamazepine Novartis Norge (2) Tablet 100 x 100mg/</t>
  </si>
  <si>
    <t>NOR carbamazepine Novartis Norge (2) Prolonged-release tablet 200 x 200mg/</t>
  </si>
  <si>
    <t>NOR carbamazepine Novartis Norge (2) Prolonged-release tablet 20 x 200mg/</t>
  </si>
  <si>
    <t>NOR carbamazepine Desitin Arzneimittel GmbH Prolonged-release tablet 20 x 150mg/</t>
  </si>
  <si>
    <t>NOR carbamazepine Novartis Norge (2) Prolonged-release tablet 200 x 400mg/</t>
  </si>
  <si>
    <t>NOR carbamazepine Desitin Arzneimittel GmbH Prolonged-release tablet 100 x 150mg/</t>
  </si>
  <si>
    <t>NOR carbamazepine Essential Pharma (M) Limited Suppository 5 x 250mg/</t>
  </si>
  <si>
    <t>NOR carbamazepine Novartis Norge (2) Tablet 20 x 200mg/</t>
  </si>
  <si>
    <t>NOR carbamazepine Novartis Norge (2) Tablet 100 x 200mg/</t>
  </si>
  <si>
    <t>NOR carbamazepine Novartis Norge (2) Oral suspension 300mL x 100mg/5mL</t>
  </si>
  <si>
    <t>NOR ibuprofen Recordati Rare Diseases Solution for injection 4 x 5mg/</t>
  </si>
  <si>
    <t>NOR ibuprofen Karo Pharma AS Film coated tablet 50 x 400mg/</t>
  </si>
  <si>
    <t>NOR ibuprofen Karo Pharma AS Oral suspension 100mL x 100mg/5mL</t>
  </si>
  <si>
    <t>NOR ibuprofen Reckitt Benckiser Healthcare (Scandinavia) A/S (1) Oral suspension 100mL x 200mg/5mL</t>
  </si>
  <si>
    <t>NOR ibuprofen Karo Pharma AS Film coated tablet 100 x 400mg/</t>
  </si>
  <si>
    <t>NOR ibuprofen Karo Pharma AS Film coated tablet 20 x 600mg/</t>
  </si>
  <si>
    <t>NOR ibuprofen Karo Pharma AS Film coated tablet 30 x 600mg/</t>
  </si>
  <si>
    <t>NOR ibuprofen B. Braun Melsungen  AG Solution for infusion 10 x 600mg/</t>
  </si>
  <si>
    <t>NOR ibuprofen Karo Pharma AS Capsule, soft 10 x 400mg/</t>
  </si>
  <si>
    <t>NOR ibuprofen Karo Pharma AS Capsule, soft 20 x 200mg/</t>
  </si>
  <si>
    <t>NOR ibuprofen Reckitt Benckiser Healthcare (Scandinavia) A/S (1) Oral suspension 100mL x 40mg/</t>
  </si>
  <si>
    <t>NOR ibuprofen Karo Pharma AS Oral suspension 100mL x 40mg/</t>
  </si>
  <si>
    <t>NOR ibuprofen Karo Pharma AS Film coated tablet 50 x 200mg/</t>
  </si>
  <si>
    <t>NOR ibuprofen Karo Pharma AS Film coated tablet 10 x 400mg/</t>
  </si>
  <si>
    <t>NOR ibuprofen Karo Pharma AS Film coated tablet 20 x 400mg/</t>
  </si>
  <si>
    <t>NOR ibuprofen Karo Pharma AS Film coated tablet 20 x 200mg/</t>
  </si>
  <si>
    <t>NOR ibuprofen Orifarm Healthcare A/S Film coated tablet 20 x 400mg/</t>
  </si>
  <si>
    <t>NOR ibuprofen Karo Pharma AS Film coated tablet 100 x 200mg/</t>
  </si>
  <si>
    <t>NOR ibuprofen Karo Pharma AS Film coated tablet 10 x 600mg/</t>
  </si>
  <si>
    <t>NOR ibuprofen Karo Pharma AS Film coated tablet 100 x 600mg/</t>
  </si>
  <si>
    <t>NOR ibuprofen Karo Pharma AS Gel 50g x 50mg/1g</t>
  </si>
  <si>
    <t>NOR ibuprofen Orifarm Healthcare A/S Gel 75g x 50mg/1g</t>
  </si>
  <si>
    <t>NOR simvastatin N.V. Organon - Kloosterstraat Film coated tablet 98 x 10mg/</t>
  </si>
  <si>
    <t>NOR simvastatin Bluefish Pharmaceuticals AB Film coated tablet 30 x 40mg/</t>
  </si>
  <si>
    <t>NOR simvastatin Bluefish Pharmaceuticals AB Film coated tablet 100 x 10mg/</t>
  </si>
  <si>
    <t>NOR simvastatin Bluefish Pharmaceuticals AB Film coated tablet 20 x 40mg/</t>
  </si>
  <si>
    <t>NOR simvastatin Bluefish Pharmaceuticals AB Film coated tablet 50 x 20mg/</t>
  </si>
  <si>
    <t>NOR simvastatin N.V. Organon - Kloosterstraat Film coated tablet 98 x 40mg/</t>
  </si>
  <si>
    <t>NOR simvastatin Sandoz - København Film coated tablet 30 x 20mg/</t>
  </si>
  <si>
    <t>NOR simvastatin Sandoz - København Film coated tablet 20 x 40mg/</t>
  </si>
  <si>
    <t>NOR simvastatin Sandoz - København Film coated tablet 90 x 10mg/</t>
  </si>
  <si>
    <t>NOR simvastatin Sandoz - København Film coated tablet 250 x 40mg/</t>
  </si>
  <si>
    <t>NOR simvastatin Bluefish Pharmaceuticals AB Film coated tablet 100 x 40mg/</t>
  </si>
  <si>
    <t>NOR simvastatin Sandoz - København Film coated tablet 30 x 10mg/</t>
  </si>
  <si>
    <t>NOR simvastatin Orifarm AS Film coated tablet 98 x 40mg/</t>
  </si>
  <si>
    <t>BEL amlodipine besilate Aurobindo tablet 100 x 10mg/</t>
  </si>
  <si>
    <t>BEL amlodipine besilate Aurobindo tablet 30 x 10mg/</t>
  </si>
  <si>
    <t>BEL amlodipine besilate Impexeco tablet 100 x 10mg/</t>
  </si>
  <si>
    <t>BEL amlodipine besilate Sandoz tablet 100 x 10mg/</t>
  </si>
  <si>
    <t>BEL amlodipine besilate Sandoz tablet 30 x 10mg/</t>
  </si>
  <si>
    <t>BEL amlodipine besilate PI-Pharma tablet 100 x 10mg/</t>
  </si>
  <si>
    <t>BEL amlodipine besilate EG tablet 100 x 10mg/</t>
  </si>
  <si>
    <t>BEL amlodipine besilate EG tablet 30 x 10mg/</t>
  </si>
  <si>
    <t>BEL amlodipine besilate Mylan tablet 100 x 10mg/</t>
  </si>
  <si>
    <t>BEL amlodipine besilate Teva tablet 100 x 10mg/</t>
  </si>
  <si>
    <t>BEL amlodipine besilate Teva tablet 30 x 10mg/</t>
  </si>
  <si>
    <t>BEL amlodipine besilate Upjohn capsule, hard 100 x 10mg/</t>
  </si>
  <si>
    <t>BEL amlodipine besilate Upjohn capsule, hard 30 x 10mg/</t>
  </si>
  <si>
    <t>BEL amlodipine besilate Aurobindo tablet 28 x 5mg/</t>
  </si>
  <si>
    <t>BEL amlodipine besilate Aurobindo tablet 98 x 5mg/</t>
  </si>
  <si>
    <t>BEL amlodipine besilate Sandoz tablet 100 x 5mg/</t>
  </si>
  <si>
    <t>BEL amlodipine besilate Sandoz tablet 30 x 5mg/</t>
  </si>
  <si>
    <t>BEL amlodipine besilate Sandoz tablet 60 x 5mg/</t>
  </si>
  <si>
    <t>BEL amlodipine besilate EG tablet 28 x 5mg/</t>
  </si>
  <si>
    <t>BEL amlodipine besilate EG tablet 98 x 5mg/</t>
  </si>
  <si>
    <t>BEL amlodipine besilate Mylan tablet 100 x 5mg/</t>
  </si>
  <si>
    <t>BEL amlodipine besilate Mylan tablet 30 x 5mg/</t>
  </si>
  <si>
    <t>BEL amlodipine besilate Teva tablet 28 x 5mg/</t>
  </si>
  <si>
    <t>BEL amlodipine besilate Teva tablet 56 x 5mg/</t>
  </si>
  <si>
    <t>BEL amlodipine besilate Teva tablet 98 x 5mg/</t>
  </si>
  <si>
    <t>BEL amlodipine besilate Upjohn capsule, hard 28 x 5mg/</t>
  </si>
  <si>
    <t>BEL amlodipine besilate Upjohn capsule, hard 30 x 5mg/</t>
  </si>
  <si>
    <t>BEL amlodipine besilate Upjohn capsule, hard 56 x 5mg/</t>
  </si>
  <si>
    <t>BEL amlodipine besilate Upjohn capsule, hard 98 x 5mg/</t>
  </si>
  <si>
    <t>BEL amlodipine besilate Mylan EPD tablet 100 x 5mg/</t>
  </si>
  <si>
    <t>BEL amlodipine maleate SMB coated tablet 28 x 10mg/</t>
  </si>
  <si>
    <t>BEL amlodipine maleate SMB coated tablet 98 x 10mg/</t>
  </si>
  <si>
    <t>BEL amlodipine maleate Krka tablet 30 x 10mg/</t>
  </si>
  <si>
    <t>BEL amlodipine maleate Krka tablet 100 x 10mg/</t>
  </si>
  <si>
    <t>BEL amlodipine maleate Krka tablet 28 x 5mg/</t>
  </si>
  <si>
    <t>BEL amlodipine maleate Krka tablet 56 x 5mg/</t>
  </si>
  <si>
    <t>BEL amlodipine maleate Krka tablet 98 x 5mg/</t>
  </si>
  <si>
    <t>BEL carbamazepine Novartis Pharma prolonged-release tablet 50 x 200mg/</t>
  </si>
  <si>
    <t>BEL carbamazepine Novartis Pharma prolonged-release tablet 50 x 400mg/</t>
  </si>
  <si>
    <t>BEL carbamazepine Novartis Pharma syrup 250mL x 100mg/5mL</t>
  </si>
  <si>
    <t>BEL carbamazepine Novartis Pharma tablet 50 x 200mg/</t>
  </si>
  <si>
    <t>BEL ibuprofen  Qualiphar transdermal gel 50g x 50mg/1g</t>
  </si>
  <si>
    <t>BEL ibuprofen  Kela transdermal gel 50g x 50mg/1g</t>
  </si>
  <si>
    <t>BEL ibuprofen  Teva transdermal gel 120g x 50mg/1g</t>
  </si>
  <si>
    <t>BEL ibuprofen  Teva transdermal gel 50g x 50mg/1g</t>
  </si>
  <si>
    <t>BEL ibuprofen  Recordati solution for infusion  4 x 10mg/2mL</t>
  </si>
  <si>
    <t>BEL ibuprofen  B. Braun solution for infusion  10 x 200mg/50mL</t>
  </si>
  <si>
    <t>BEL ibuprofen  B. Braun solution for infusion  10 x 400mg/100mL</t>
  </si>
  <si>
    <t>BEL ibuprofen  B. Braun solution for infusion  10 x 600mg/100mL</t>
  </si>
  <si>
    <t>BEL ibuprofen  Mylan EPD prolonged-release tablet 28 x 800mg/</t>
  </si>
  <si>
    <t>BEL ibuprofen  Mylan EPD prolonged-release tablet 60 x 800mg/</t>
  </si>
  <si>
    <t>BEL ibuprofen  EG prolonged-release tablet 30 x 800mg/</t>
  </si>
  <si>
    <t>BEL ibuprofen  EG prolonged-release tablet 60 x 800mg/</t>
  </si>
  <si>
    <t>BEL ibuprofen  Reckitt Benckiser chewable capsule, soft 24 x 100mg/</t>
  </si>
  <si>
    <t>BEL Ibuprofen lysine I.D. Phar syrup 200mL x 100mg/5mL</t>
  </si>
  <si>
    <t>BEL ibuprofen  Reckitt Benckiser syrup 200mL x 100mg/5mL</t>
  </si>
  <si>
    <t>BEL ibuprofen  Johnson &amp; Johnson Consumer syrup 100mL x 100mg/5mL</t>
  </si>
  <si>
    <t>BEL ibuprofen  EG coated tablet 30 x 200mg/</t>
  </si>
  <si>
    <t>BEL ibuprofen  Sandoz prolonged-release tablet 30 x 200mg/</t>
  </si>
  <si>
    <t>BEL ibuprofen  Reckitt Benckiser coated tablet 30 x 200mg/</t>
  </si>
  <si>
    <t>BEL ibuprofen  Reckitt Benckiser coated tablet 48 x 200mg/</t>
  </si>
  <si>
    <t>BEL ibuprofen  Reckitt Benckiser coated tablet 24 x 200mg/</t>
  </si>
  <si>
    <t>BEL ibuprofen arginine Zambon granules for oral solution 24 x 200mg/</t>
  </si>
  <si>
    <t>BEL ibuprofen  Mylan EPD syrup 200mL x 200mg/5mL</t>
  </si>
  <si>
    <t>BEL ibuprofen  EG syrup 100mL x 200mg/5mL</t>
  </si>
  <si>
    <t>BEL ibuprofen  Reckitt Benckiser syrup 150mL x 200mg/5mL</t>
  </si>
  <si>
    <t>BEL ibuprofen  Mylan EPD film-coated tablet 100 x 400mg/</t>
  </si>
  <si>
    <t>BEL ibuprofen  Mylan EPD film-coated tablet 20 x 400mg/</t>
  </si>
  <si>
    <t>BEL ibuprofen  Mylan EPD film-coated tablet 30 x 400mg/</t>
  </si>
  <si>
    <t>BEL ibuprofen  EG coated tablet 100 x 400mg/</t>
  </si>
  <si>
    <t>BEL ibuprofen  EG coated tablet 30 x 400mg/</t>
  </si>
  <si>
    <t>BEL ibuprofen  Sandoz film-coated tablet 100 x 400mg/</t>
  </si>
  <si>
    <t>BEL ibuprofen  Sandoz film-coated tablet 30 x 400mg/</t>
  </si>
  <si>
    <t>BEL ibuprofen  PI-Pharma capsule, soft 20 x 400mg/</t>
  </si>
  <si>
    <t>BEL ibuprofen  PI-Pharma capsule, soft 30 x 400mg/</t>
  </si>
  <si>
    <t>BEL Ibuprofen lysine Reckitt Benckiser film-coated tablet 24 x 400mg/</t>
  </si>
  <si>
    <t>BEL ibuprofen  Reckitt Benckiser coated tablet 30 x 400mg/</t>
  </si>
  <si>
    <t>BEL ibuprofen  Reckitt Benckiser capsule, soft 20 x 400mg/</t>
  </si>
  <si>
    <t>BEL ibuprofen  Reckitt Benckiser capsule, soft 30 x 400mg/</t>
  </si>
  <si>
    <t>BEL Ibuprofen lysine Johnson &amp; Johnson Consumer film-coated tablet 30 x 400mg/</t>
  </si>
  <si>
    <t>BEL Ibuprofen arginine Zambon film-coated tablet 30 x 400mg/</t>
  </si>
  <si>
    <t>BEL ibuprofen  Mylan EPD Effervescent granules 20 x 600mg/</t>
  </si>
  <si>
    <t>BEL ibuprofen  Mylan EPD film-coated tablet 30 x 600mg/</t>
  </si>
  <si>
    <t>BEL ibuprofen  Mylan EPD film-coated tablet 60 x 600mg/</t>
  </si>
  <si>
    <t>BEL ibuprofen  Aurobindo film-coated tablet 30 x 600mg/</t>
  </si>
  <si>
    <t>BEL ibuprofen  Aurobindo film-coated tablet 60 x 600mg/</t>
  </si>
  <si>
    <t>BEL ibuprofen  EG coated tablet 30 x 600mg/</t>
  </si>
  <si>
    <t>BEL ibuprofen  EG coated tablet 50 x 600mg/</t>
  </si>
  <si>
    <t>BEL ibuprofen  Sandoz film-coated tablet 30 x 600mg/</t>
  </si>
  <si>
    <t>BEL ibuprofen  Sandoz film-coated tablet 50 x 600mg/</t>
  </si>
  <si>
    <t>BEL ibuprofen  Aurobindo film-coated tablet 100 x 800mg/</t>
  </si>
  <si>
    <t>BEL ibuprofen  Aurobindo film-coated tablet 30 x 800mg/</t>
  </si>
  <si>
    <t>BEL ibuprofen  Aurobindo film-coated tablet 60 x 800mg/</t>
  </si>
  <si>
    <t>BEL ibuprofen  Reckitt Benckiser medicated plaster 4 x 200mg/</t>
  </si>
  <si>
    <t>BEL ibuprofen  Reckitt Benckiser suppository 10 x 125mg/</t>
  </si>
  <si>
    <t>BEL ibuprofen  Reckitt Benckiser suppository 10 x 60mg/</t>
  </si>
  <si>
    <t>BEL ibuprofen  Reckitt Benckiser capsule, soft 2 x 200mg/</t>
  </si>
  <si>
    <t>BEL ibuprofen  Aurobindo film-coated tablet 24 x 200mg/</t>
  </si>
  <si>
    <t>BEL ibuprofen  Aurobindo film-coated tablet 56 x 200mg/</t>
  </si>
  <si>
    <t>BEL ibuprofen  Aurobindo film-coated tablet 24 x 400mg/</t>
  </si>
  <si>
    <t>BEL ibuprofen  Aurobindo film-coated tablet 100 x 400mg/</t>
  </si>
  <si>
    <t>BEL simvastatine Amophar film-coated tablet 84 x 20mg/</t>
  </si>
  <si>
    <t>BEL simvastatine Aurobindo film-coated tablet 100 x 20mg/</t>
  </si>
  <si>
    <t>BEL simvastatine Aurobindo film-coated tablet 30 x 20mg/</t>
  </si>
  <si>
    <t>BEL simvastatine Impexeco film-coated tablet 100 x 20mg/</t>
  </si>
  <si>
    <t>BEL simvastatine Sandoz film-coated tablet 100 x 20mg/</t>
  </si>
  <si>
    <t>BEL simvastatine Sandoz film-coated tablet 30 x 20mg/</t>
  </si>
  <si>
    <t>BEL simvastatine EG film-coated tablet 100 x 20mg/</t>
  </si>
  <si>
    <t>BEL simvastatine EG film-coated tablet 30 x 20mg/</t>
  </si>
  <si>
    <t>BEL simvastatine Mylan film-coated tablet 250 x 20mg/</t>
  </si>
  <si>
    <t>BEL simvastatine Mylan film-coated tablet 28 x 20mg/</t>
  </si>
  <si>
    <t>BEL simvastatine Mylan film-coated tablet 84 x 20mg/</t>
  </si>
  <si>
    <t>BEL simvastatine Teva film-coated tablet 100 x 20mg/</t>
  </si>
  <si>
    <t>BEL simvastatine Teva film-coated tablet 30 x 20mg/</t>
  </si>
  <si>
    <t>BEL simvastatine Organon film-coated tablet 84 x 20mg/</t>
  </si>
  <si>
    <t>BEL simvastatine Amophar film-coated tablet 98 x 40mg/</t>
  </si>
  <si>
    <t>BEL simvastatine Aurobindo film-coated tablet 100 x 40mg/</t>
  </si>
  <si>
    <t>BEL simvastatine Aurobindo film-coated tablet 30 x 40mg/</t>
  </si>
  <si>
    <t>BEL simvastatine Impexeco film-coated tablet 100 x 40mg/</t>
  </si>
  <si>
    <t>BEL simvastatine Sandoz film-coated tablet 100 x 40mg/</t>
  </si>
  <si>
    <t>BEL simvastatine Sandoz film-coated tablet 30 x 40mg/</t>
  </si>
  <si>
    <t>BEL simvastatine PI-Pharma film-coated tablet 98 x 40mg/</t>
  </si>
  <si>
    <t>BEL simvastatine EG film-coated tablet 100 x 40mg/</t>
  </si>
  <si>
    <t>BEL simvastatine EG film-coated tablet 30 x 40mg/</t>
  </si>
  <si>
    <t>BEL simvastatine Mylan film-coated tablet 250 x 40mg/</t>
  </si>
  <si>
    <t>BEL simvastatine Mylan film-coated tablet 56 x 40mg/</t>
  </si>
  <si>
    <t>BEL simvastatine Mylan film-coated tablet 98 x 40mg/</t>
  </si>
  <si>
    <t>BEL simvastatine Teva film-coated tablet 100 x 40mg/</t>
  </si>
  <si>
    <t>BEL simvastatine Teva film-coated tablet 30 x 40mg/</t>
  </si>
  <si>
    <t>BEL simvastatine Organon film-coated tablet 98 x 40mg/</t>
  </si>
  <si>
    <t>BEL simvastatine Sandoz film-coated tablet 100 x 80mg/</t>
  </si>
  <si>
    <t>BEL simvastatine Teva film-coated tablet 100 x 80mg/</t>
  </si>
  <si>
    <t>GRC amlodipine besilate INNOVIS HEALTH A.E. capsule, hard 30 x 5mg/</t>
  </si>
  <si>
    <t>GRC amlodipine besilate INNOVIS HEALTH A.E. capsule, hard 30 x 10mg/</t>
  </si>
  <si>
    <t>GRC amlodipine besilate ΜΙΝΕΡΒΑ ΦΑΡΜΑΚΕΥΤΙΚΗ Α.Ε. capsule, hard 30 x 5mg/</t>
  </si>
  <si>
    <t>GRC amlodipine besilate ΜΙΝΕΡΒΑ ΦΑΡΜΑΚΕΥΤΙΚΗ Α.Ε. capsule, hard 30 x 10mg/</t>
  </si>
  <si>
    <t>GRC amlodipine besilate BENNETT ΦΑΡΜΑΚΕΥΤΙΚΗ Α.Ε. capsule, hard 30 x 5mg/</t>
  </si>
  <si>
    <t>GRC amlodipine besilate BENNETT ΦΑΡΜΑΚΕΥΤΙΚΗ Α.Ε. capsule, hard 30 x 10mg/</t>
  </si>
  <si>
    <t>GRC amlodipine besilate SANDOZ GMBH, KUNDL, AUSTRIA tablet 20 x 5mg/</t>
  </si>
  <si>
    <t>GRC amlodipine besilate SANDOZ GMBH, KUNDL, AUSTRIA tablet 30 x 10mg/</t>
  </si>
  <si>
    <t>GRC amlodipine besilate SANTA PHARMA A,E, capsule, hard 30 x 10mg/</t>
  </si>
  <si>
    <t>GRC amlodipine besilate SANTA PHARMA A,E, capsule, hard 30 x 5mg/</t>
  </si>
  <si>
    <t>GRC amlodipine besilate ΦΑΡΜΕΞ Α.Ε. capsule, hard 30 x 5mg/</t>
  </si>
  <si>
    <t>GRC amlodipine besilate ΦΑΡΜΕΞ Α.Ε. capsule, hard 30 x 10mg/</t>
  </si>
  <si>
    <t>GRC amlodipine besilate PROTON PHARMA ΑΝΩΝΥΜΗ ΦΑΡΜΑΚΕΥΤΙΚΗ ΕΤΑΙΡΕΙΑ capsule, hard 14 x 5mg/</t>
  </si>
  <si>
    <t>GRC amlodipine besilate PROTON PHARMA ΑΝΩΝΥΜΗ ΦΑΡΜΑΚΕΥΤΙΚΗ ΕΤΑΙΡΕΙΑ capsule, hard 14 x 10mg/</t>
  </si>
  <si>
    <t>GRC amlodipine besilate IASIS PHARMA capsule, hard 30 x 5mg/</t>
  </si>
  <si>
    <t>GRC amlodipine besilate IASIS PHARMA capsule, hard 14 x 10mg/</t>
  </si>
  <si>
    <t>GRC amlodipine besilate IASIS PHARMA capsule, hard 30 x 10mg/</t>
  </si>
  <si>
    <t>GRC amlodipine besilate GENEPHARM AE tablet 14 x 5mg/</t>
  </si>
  <si>
    <t>GRC amlodipine besilate GENEPHARM AE tablet 14 x 10mg/</t>
  </si>
  <si>
    <t>GRC amlodipine besilate SANDOZ GMBH, KUNDL, AUSTRIA tablet 30 x 5mg/</t>
  </si>
  <si>
    <t>GRC amlodipine besilate ΑΝΦΑΡΜ ΕΛΛΑΣ Α.Ε. capsule, hard 14 x 10mg/</t>
  </si>
  <si>
    <t>GRC amlodipine besilate ΑΝΦΑΡΜ ΕΛΛΑΣ Α.Ε. capsule, hard 28 x 10mg/</t>
  </si>
  <si>
    <t>GRC amlodipine besilate MEDICAL PHARMAQUALITY AE tablet 14 x 5mg/</t>
  </si>
  <si>
    <t>GRC amlodipine besilate MEDICAL PHARMAQUALITY AE tablet 14 x 10mg/</t>
  </si>
  <si>
    <t>GRC amlodipine besilate NATURALIA A.E. capsule, hard 28 x 10mg/</t>
  </si>
  <si>
    <t>GRC amlodipine besilate NATURALIA A.E. capsule, hard 28 x 5mg/</t>
  </si>
  <si>
    <t>GRC amlodipine besilate UPJOHN HELLAS Ε.Π.Ε. capsule, hard 14 x 5mg/</t>
  </si>
  <si>
    <t>GRC amlodipine besilate UPJOHN HELLAS Ε.Π.Ε. capsule, hard 14 x 10mg/</t>
  </si>
  <si>
    <t>GRC amlodipine besilate ALAPIS ABEE capsule, hard 30 x 5mg/</t>
  </si>
  <si>
    <t>GRC amlodipine besilate ALAPIS ABEE capsule, hard 30 x 10mg/</t>
  </si>
  <si>
    <t>GRC amlodipine maleate GENERICS PHARMA HELLAS ΕΠΕ tablet 14 x 5mg/</t>
  </si>
  <si>
    <t>GRC amlodipine maleate GENERICS PHARMA HELLAS ΕΠΕ tablet 28 x 5mg/</t>
  </si>
  <si>
    <t>GRC amlodipine maleate GENERICS PHARMA HELLAS ΕΠΕ tablet 14 x 10mg/</t>
  </si>
  <si>
    <t>GRC amlodipine maleate GENERICS PHARMA HELLAS ΕΠΕ tablet 28 x 10mg/</t>
  </si>
  <si>
    <t>GRC amlodipine besilate RAFARM A.E.B.E. capsule, hard 14 x 5mg/</t>
  </si>
  <si>
    <t>GRC amlodipine besilate FOS ΦΑΡΜΑΚΕΥΤΙΚΗ ΙΚΕ capsule, hard 30 x 5mg/</t>
  </si>
  <si>
    <t>GRC amlodipine besilate FOS ΦΑΡΜΑΚΕΥΤΙΚΗ ΙΚΕ capsule, hard 30 x 10mg/</t>
  </si>
  <si>
    <t>GRC amlodipine besilate GAP A.E. capsule, hard 14 x 10mg/</t>
  </si>
  <si>
    <t>GRC amlodipine besilate VOCATE ΦΑΡΜΑΚΕΥΤΙΚΗ Α.Ε. capsule, hard 28 x 5mg/</t>
  </si>
  <si>
    <t>GRC amlodipine besilate VOCATE ΦΑΡΜΑΚΕΥΤΙΚΗ Α.Ε. capsule, hard 28 x 10mg/</t>
  </si>
  <si>
    <t>GRC amlodipine besilate IAMATICA MON. ΕΠΕ capsule, hard 28 x 5mg/</t>
  </si>
  <si>
    <t>GRC amlodipine besilate IAMATICA MON. ΕΠΕ capsule, hard 28 x 10mg/</t>
  </si>
  <si>
    <t>GRC amlodipine besilate ALPHA GENERICS THERAPY  ΑΕΒΕΦ capsule, hard 28 x 5mg/</t>
  </si>
  <si>
    <t>GRC amlodipine besilate ALPHA GENERICS THERAPY  ΑΕΒΕΦ capsule, hard 28 x 10mg/</t>
  </si>
  <si>
    <t>GRC amlodipine besilate ΠΝΓ ΓΕΡΟΛΥΜΑΤΟΣ ΜΕΝΤΙΚΑΛ Α.Ε. capsule, hard 14 x 5mg/</t>
  </si>
  <si>
    <t>GRC amlodipine besilate ΠΝΓ ΓΕΡΟΛΥΜΑΤΟΣ ΜΕΝΤΙΚΑΛ Α.Ε. capsule, hard 28 x 5mg/</t>
  </si>
  <si>
    <t>GRC amlodipine besilate ΠΝΓ ΓΕΡΟΛΥΜΑΤΟΣ ΜΕΝΤΙΚΑΛ Α.Ε. capsule, hard 14 x 10mg/</t>
  </si>
  <si>
    <t>GRC amlodipine besilate ΠΝΓ ΓΕΡΟΛΥΜΑΤΟΣ ΜΕΝΤΙΚΑΛ Α.Ε. capsule, hard 28 x 10mg/</t>
  </si>
  <si>
    <t>GRC amlodipine besilate HELP ΑΒΕΕ capsule, hard 14 x 5mg/</t>
  </si>
  <si>
    <t>GRC amlodipine besilate HELP ΑΒΕΕ capsule, hard 30 x 5mg/</t>
  </si>
  <si>
    <t>GRC amlodipine besilate HELP ΑΒΕΕ capsule, hard 14 x 10mg/</t>
  </si>
  <si>
    <t>GRC amlodipine besilate HELP ΑΒΕΕ capsule, hard 30 x 10mg/</t>
  </si>
  <si>
    <t>GRC amlodipine besilate ΝΟΡΜΑ ΕΛΛΑΣ Α.Ε. capsule, hard 30 x 5mg/</t>
  </si>
  <si>
    <t>GRC amlodipine besilate ΝΟΡΜΑ ΕΛΛΑΣ Α.Ε. capsule, hard 30 x 10mg/</t>
  </si>
  <si>
    <t>GRC amlodipine besilate RAFARM A.E.B.E. capsule, hard 30 x 5mg/</t>
  </si>
  <si>
    <t>GRC amlodipine besilate RAFARM A.E.B.E. capsule, hard 14 x 10mg/</t>
  </si>
  <si>
    <t>GRC amlodipine besilate RAFARM A.E.B.E. capsule, hard 30 x 10mg/</t>
  </si>
  <si>
    <t>GRC amlodipine besilate TEVA PHARMA B.V., Haarlem, THE NETHERLANDS tablet 30 x 10mg/</t>
  </si>
  <si>
    <t>GRC amlodipine besilate TEVA PHARMA B.V., Haarlem, THE NETHERLANDS tablet 30 x 5mg/</t>
  </si>
  <si>
    <t>GRC amlodipine maleate ΦΑΡΜΑΤΕΝ ΕΛΛΑΣ ΑΕΒΕ tablet 28 x 10mg/</t>
  </si>
  <si>
    <t>GRC amlodipine maleate INNOVIS PHARMA A.E.B.E tablet 30 x 10mg/</t>
  </si>
  <si>
    <t>GRC amlodipine besilate MEDOCHEMIE HELLAS AE capsule, hard 30 x 5mg/</t>
  </si>
  <si>
    <t>GRC amlodipine besilate MEDOCHEMIE HELLAS AE capsule, hard 30 x 10mg/</t>
  </si>
  <si>
    <t>GRC amlodipine besilate MEDARTE ΦΑΡΜΑΚΕΥΤΙΚΗ ΑΒΕΕ capsule, hard 30 x 5mg/</t>
  </si>
  <si>
    <t>GRC amlodipine besilate MEDARTE ΦΑΡΜΑΚΕΥΤΙΚΗ ΑΒΕΕ capsule, hard 30 x 10mg/</t>
  </si>
  <si>
    <t>GRC amlodipine besilate FARMEDIA AE capsule, hard 14 x 10mg/</t>
  </si>
  <si>
    <t>GRC amlodipine besilate FARMEDIA AE capsule, hard 28 x 10mg/</t>
  </si>
  <si>
    <t>GRC amlodipine besilate GENERICS PHARMA HELLAS ΕΠΕ tablet 30 x 5mg/</t>
  </si>
  <si>
    <t>GRC amlodipine besilate GENERICS PHARMA HELLAS ΕΠΕ tablet 30 x 10mg/</t>
  </si>
  <si>
    <t>GRC amlodipine besilate BIAN A.E. capsule, hard 30 x 5mg/</t>
  </si>
  <si>
    <t>GRC amlodipine besilate BIAN A.E. capsule, hard 30 x 10mg/</t>
  </si>
  <si>
    <t>GRC amlodipine besilate RAFARM A.E.B.E. capsule, hard 28 x 5mg/</t>
  </si>
  <si>
    <t>GRC amlodipine besilate RAFARM A.E.B.E. capsule, hard 28 x 10mg/</t>
  </si>
  <si>
    <t>GRC amlodipine mesilate monohydrate INNOVIS HEALTH A.E. tablet 30 x 5mg/</t>
  </si>
  <si>
    <t>GRC amlodipine mesilate monohydrate INNOVIS HEALTH A.E. tablet 30 x 10mg/</t>
  </si>
  <si>
    <t>GRC amlodipine besilate STARGEN Ε.Π.Ε. tablet 30 x 10mg/</t>
  </si>
  <si>
    <t>GRC amlodipine besilate ΒΙΑΝΕΞ Α.Ε. capsule, hard 30 x 5mg/</t>
  </si>
  <si>
    <t>GRC amlodipine besilate ΒΙΑΝΕΞ Α.Ε. capsule, hard 30 x 10mg/</t>
  </si>
  <si>
    <t>GRC amlodipine besilate ELPEN AE ΦΑΡΜΑΚΕΥΤΙΚΗ ΒΙΟΜΗΧΑΝΙΑ capsule, hard 30mL x 5mg/5mL</t>
  </si>
  <si>
    <t>GRC amlodipine besilate ELPEN AE ΦΑΡΜΑΚΕΥΤΙΚΗ ΒΙΟΜΗΧΑΝΙΑ capsule, hard 30 x 10mg/</t>
  </si>
  <si>
    <t>GRC amlodipine besilate NATURALIA A.E. capsule, hard 14 x 5mg/</t>
  </si>
  <si>
    <t>GRC amlodipine besilate NATURALIA A.E. capsule, hard 14mL x 10mg/5mL</t>
  </si>
  <si>
    <t>GRC amlodipine besilate GENEPHARM AE tablet 28 x 5mg/</t>
  </si>
  <si>
    <t>GRC amlodipine besilate GENEPHARM AE tablet 28 x 10mg/</t>
  </si>
  <si>
    <t>GRC carbamazepine NOVARTIS (HELLAS) A.E.B.E. tablet 50 x 200mg/</t>
  </si>
  <si>
    <t>GRC carbamazepine NOVARTIS (HELLAS) A.E.B.E. syrup 250mL x 100mg/5mL</t>
  </si>
  <si>
    <t>GRC carbamazepine NOVARTIS (HELLAS) A.E.B.E. prolonged-release tablet 50 x 200mg/</t>
  </si>
  <si>
    <t>GRC carbamazepine NOVARTIS (HELLAS) A.E.B.E. prolonged-release tablet 30 x 400mg/</t>
  </si>
  <si>
    <t>GRC ibuprofen RB HEALTHCARE HELLAS A.E. oral suspension 150mL x 100mg/5mL</t>
  </si>
  <si>
    <t>GRC ibuprofen BGP ΠΡΟΪΟΝΤΑ Μ.Ε.Π.Ε. film-coated tablet 24 x 600mg/</t>
  </si>
  <si>
    <t>GRC ibuprofen BGP ΠΡΟΪΟΝΤΑ Μ.Ε.Π.Ε. coated tablet 30 x 200mg/</t>
  </si>
  <si>
    <t>GRC ibuprofen BGP ΠΡΟΪΟΝΤΑ Μ.Ε.Π.Ε. coated tablet 24 x 400mg/</t>
  </si>
  <si>
    <t>GRC ibuprofen PFIZER ΕΛΛΑΣ Α.Ε. coated tablet 20 x 200mg/</t>
  </si>
  <si>
    <t>GRC ibuprofen ΡΕΚΙΤ ΜΠΕΝΚΙΖΕΡ ΕΛΛΑΣ ΧΗΜΙΚΑ ΑΒΕΕ coated tablet 24ampoule x 200mg/</t>
  </si>
  <si>
    <t>GRC ibuprofen ΡΕΚΙΤ ΜΠΕΝΚΙΖΕΡ ΕΛΛΑΣ ΧΗΜΙΚΑ ΑΒΕΕ capsule, soft 16vial x 200mg/</t>
  </si>
  <si>
    <t>GRC ibuprofen INTERMED ABEE syrup 150 x 20mg/1mL</t>
  </si>
  <si>
    <t>GRC ibuprofen INTERMED ABEE suppository 12 x 500mg/</t>
  </si>
  <si>
    <t>GRC ibuprofen INTERMED ABEE film-coated tablet 20 x 200mg/</t>
  </si>
  <si>
    <t>GRC ibuprofen INTERMED ABEE film-coated tablet 20 x 400mg/</t>
  </si>
  <si>
    <t>GRC ibuprofen INTERMED ABEE film-coated tablet 20 x 600mg/</t>
  </si>
  <si>
    <t>GRC ibuprofen sodium ΙΦΕΤ ΑΕ solution for infusion 4ampoule x 10mg/2mL</t>
  </si>
  <si>
    <t>GRC ibuprofen lysine ΙΦΕΤ ΑΕ solution for infusion 3vial x 20mg/2mL</t>
  </si>
  <si>
    <t>GRC simvastatin MEDICAL PHARMAQUALITY AE film-coated tablet 30 x 20mg/</t>
  </si>
  <si>
    <t>GRC simvastatin MEDICAL PHARMAQUALITY AE film-coated tablet 30 x 40mg/</t>
  </si>
  <si>
    <t>GRC simvastatin MEDICHROM A.E. film-coated tablet 30 x 20mg/</t>
  </si>
  <si>
    <t>GRC simvastatin MEDICHROM A.E. film-coated tablet 30 x 40mg/</t>
  </si>
  <si>
    <t>GRC simvastatin VIOFAR ΕΠΕ film-coated tablet 30 x 40mg/</t>
  </si>
  <si>
    <t>GRC simvastatin ΑΔΗΦΑΡΜ Μ.Ε.Π.Ε. film-coated tablet 30 x 20mg/</t>
  </si>
  <si>
    <t>GRC simvastatin ΑΔΗΦΑΡΜ Μ.Ε.Π.Ε. film-coated tablet 30 x 40mg/</t>
  </si>
  <si>
    <t>GRC simvastatin IASIS PHARMA film-coated tablet 30 x 40mg/</t>
  </si>
  <si>
    <t>GRC simvastatin NOVENDIA PHARMACEUTICALS ΕΠΕ film-coated tablet 30 x 40mg/</t>
  </si>
  <si>
    <t>GRC simvastatin NOVENDIA PHARMACEUTICALS ΕΠΕ film-coated tablet 50 x 40mg/</t>
  </si>
  <si>
    <t>GRC simvastatin VIVAX PHARMACEUTICALS LTD, GREECE film-coated tablet 30 x 20mg/</t>
  </si>
  <si>
    <t>GRC simvastatin MEDICAL PHARMAQUALITY AE film-coated tablet 10 x 20mg/</t>
  </si>
  <si>
    <t>GRC simvastatin MEDICAL PHARMAQUALITY AE film-coated tablet 10 x 40mg/</t>
  </si>
  <si>
    <t>GRC simvastatin PLUS ΦΑΡΜΑΚΕΥΤΙΚΗ ΑΕ film-coated tablet 30 x 10mg/</t>
  </si>
  <si>
    <t>GRC simvastatin BIOSPRAY ABEE film-coated tablet 10 x 40mg/</t>
  </si>
  <si>
    <t>GRC simvastatin D.A.S.T. BIOTECH PHARM ΕΠΕ film-coated tablet 30 x 40mg/</t>
  </si>
  <si>
    <t>GRC simvastatin BIOSPRAY ABEE film-coated tablet 60 x 40mg/</t>
  </si>
  <si>
    <t>GRC simvastatin ΑΝΦΑΡΜ ΕΛΛΑΣ Α.Ε. film-coated tablet 30 x 20mg/</t>
  </si>
  <si>
    <t>GRC simvastatin ΑΝΦΑΡΜ ΕΛΛΑΣ Α.Ε. film-coated tablet 30 x 40mg/</t>
  </si>
  <si>
    <t>GRC simvastatin ΦΟΙΝΙΞΦΑΡΜ ΕΠΕ film-coated tablet 30 x 20mg/</t>
  </si>
  <si>
    <t>GRC simvastatin ΦΟΙΝΙΞΦΑΡΜ ΕΠΕ film-coated tablet 30 x 40mg/</t>
  </si>
  <si>
    <t>GRC simvastatin INNOVIS PHARMA A.E.B.E film-coated tablet 30 x 40mg/</t>
  </si>
  <si>
    <t>GRC simvastatin GENEPHARM AE film-coated tablet 30 x 20mg/</t>
  </si>
  <si>
    <t>GRC simvastatin ΚΛΕΒΑ ΑΦΒΕΕ film-coated tablet 30 x 20mg/</t>
  </si>
  <si>
    <t>GRC simvastatin ΚΛΕΒΑ ΑΦΒΕΕ film-coated tablet 30 x 40mg/</t>
  </si>
  <si>
    <t>GRC simvastatin ΜΙΝΕΡΒΑ ΦΑΡΜΑΚΕΥΤΙΚΗ Α.Ε. film-coated tablet 28 x 20mg/</t>
  </si>
  <si>
    <t>GRC simvastatin ΜΙΝΕΡΒΑ ΦΑΡΜΑΚΕΥΤΙΚΗ Α.Ε. film-coated tablet 28 x 40mg/</t>
  </si>
  <si>
    <t>GRC simvastatin S.J.A. PHARM ΕΠΕ film-coated tablet 30 x 20mg/</t>
  </si>
  <si>
    <t>GRC simvastatin S.J.A. PHARM ΕΠΕ film-coated tablet 30 x 40mg/</t>
  </si>
  <si>
    <t>GRC simvastatin BROS Ε.Π.Ε. film-coated tablet 30 x 40mg/</t>
  </si>
  <si>
    <t>GRC simvastatin RAFARM A.E.B.E. film-coated tablet 10 x 20mg/</t>
  </si>
  <si>
    <t>GRC simvastatin RAFARM A.E.B.E. film-coated tablet 30 x 20mg/</t>
  </si>
  <si>
    <t>GRC simvastatin RAFARM A.E.B.E. film-coated tablet 30 x 40mg/</t>
  </si>
  <si>
    <t>GRC simvastatin UNI-PHARMA ΚΛΕΩΝ ΤΣΕΤΗΣ ΦΑΡΜΑΚΕΥΤΙΚΑ ΕΡΓΑΣΤΗΡΙΑ ΑΒΕΕ film-coated tablet 30 x 20mg/</t>
  </si>
  <si>
    <t>GRC simvastatin UNI-PHARMA ΚΛΕΩΝ ΤΣΕΤΗΣ ΦΑΡΜΑΚΕΥΤΙΚΑ ΕΡΓΑΣΤΗΡΙΑ ΑΒΕΕ film-coated tablet 30 x 40mg/</t>
  </si>
  <si>
    <t>GRC simvastatin GENEPHARM AE film-coated tablet 10 x 40mg/</t>
  </si>
  <si>
    <t>GRC simvastatin GENEPHARM AE film-coated tablet 30 x 40mg/</t>
  </si>
  <si>
    <t>GRC simvastatin ALET PHARMACEUTICALS ABEE coated tablet 10 x 20mg/</t>
  </si>
  <si>
    <t>GRC simvastatin TEVA GMBH, GERMANY coated tablet 30 x 20mg/</t>
  </si>
  <si>
    <t>GRC simvastatin SPECIFAR ABEE film-coated tablet 30 x 40mg/</t>
  </si>
  <si>
    <t>GRC simvastatin ΦΑΡΜΑΝΕΛ ΦΑΡΜΑΚΕΥΤΙΚΗ Α,Ε, film-coated tablet 10 x 20mg/</t>
  </si>
  <si>
    <t>GRC simvastatin ΦΑΡΜΑΝΕΛ ΦΑΡΜΑΚΕΥΤΙΚΗ Α,Ε, film-coated tablet 30 x 20mg/</t>
  </si>
  <si>
    <t>GRC simvastatin BIAN A.E. film-coated tablet 60 x 20mg/</t>
  </si>
  <si>
    <t>GRC simvastatin BIAN A.E. film-coated tablet 30 x 40mg/</t>
  </si>
  <si>
    <t>GRC simvastatin ΦΑΡΜΑΝΕΛ ΦΑΡΜΑΚΕΥΤΙΚΗ Α,Ε, film-coated tablet 60 x 40mg/</t>
  </si>
  <si>
    <t>GRC simvastatin STARGEN Ε.Π.Ε. film-coated tablet 10 x 20mg/</t>
  </si>
  <si>
    <t>GRC simvastatin STARGEN Ε.Π.Ε. film-coated tablet 10 x 40mg/</t>
  </si>
  <si>
    <t>GRC simvastatin STARGEN Ε.Π.Ε. film-coated tablet 30 x 40mg/</t>
  </si>
  <si>
    <t>GRC simvastatin VOCATE ΦΑΡΜΑΚΕΥΤΙΚΗ Α.Ε. film-coated tablet 30 x 40mg/</t>
  </si>
  <si>
    <t>GRC simvastatin ΠΑΝΑΓΙΩΤΗΣ ΛΕΩΝ &amp; ΣΙΑ Ε,Ε, film-coated tablet 20 x 40mg/</t>
  </si>
  <si>
    <t>GRC simvastatin LINKER PHARMACEUTICALS ΠΑΝΑΓΙΩΤΗΣ ΛΕΩΝ &amp; ΣΙΑ Ε.Ε. film-coated tablet 30 x 40mg/</t>
  </si>
  <si>
    <t>GRC simvastatin ELPEN AE ΦΑΡΜΑΚΕΥΤΙΚΗ ΒΙΟΜΗΧΑΝΙΑ film-coated tablet 30 x 20mg/</t>
  </si>
  <si>
    <t>GRC simvastatin ELPEN AE ΦΑΡΜΑΚΕΥΤΙΚΗ ΒΙΟΜΗΧΑΝΙΑ film-coated tablet 30 x 40mg/</t>
  </si>
  <si>
    <t>GRC simvastatin MEDOCHEMIE HELLAS AE film-coated tablet 30 x 20mg/</t>
  </si>
  <si>
    <t>GRC simvastatin ΓΡΑΜΜΕΝΙΔΗΣ ΑΘΑΝΑΣΙΟΣ ΤΟΥ ΔΗΜΗΤΡΙΟΥ film-coated tablet 30 x 40mg/</t>
  </si>
  <si>
    <t>GRC simvastatin VIOFAR ΕΠΕ film-coated tablet 28 x 20mg/</t>
  </si>
  <si>
    <t>GRC simvastatin TEVA PHARMA B.V., Haarlem, THE NETHERLANDS film-coated tablet 30 x 10mg/</t>
  </si>
  <si>
    <t>GRC simvastatin TEVA PHARMA B.V., Haarlem, THE NETHERLANDS film-coated tablet 30 x 20mg/</t>
  </si>
  <si>
    <t>GRC simvastatin TEVA PHARMA B.V., Haarlem, THE NETHERLANDS film-coated tablet 30 x 40mg/</t>
  </si>
  <si>
    <t>GRC simvastatin HEREMCO Μ.Ε.Π.Ε. film-coated tablet 30 x 20mg/</t>
  </si>
  <si>
    <t>GRC simvastatin HEREMCO Μ.Ε.Π.Ε. film-coated tablet 30 x 40mg/</t>
  </si>
  <si>
    <t>GRC simvastatin HELP ΑΒΕΕ film-coated tablet 30 x 20mg/</t>
  </si>
  <si>
    <t>GRC simvastatin HELP ΑΒΕΕ film-coated tablet 60 x 20mg/</t>
  </si>
  <si>
    <t>GRC simvastatin HELP ΑΒΕΕ film-coated tablet 30 x 40mg/</t>
  </si>
  <si>
    <t>GRC simvastatin HELP ΑΒΕΕ film-coated tablet 60 x 40mg/</t>
  </si>
  <si>
    <t>GRC simvastatin MEDITRINA ΕΠΕ film-coated tablet 30 x 20mg/</t>
  </si>
  <si>
    <t>GRC simvastatin MEDITRINA ΕΠΕ film-coated tablet 30 x 40mg/</t>
  </si>
  <si>
    <t>GRC simvastatin INNOVACT A.E. film-coated tablet 30 x 40mg/</t>
  </si>
  <si>
    <t>GRC simvastatin ΒΕΛΚΑ ΕΛΛΑΣ ΑΕΒΕ film-coated tablet 30 x 20mg/</t>
  </si>
  <si>
    <t>GRC simvastatin ΒΕΛΚΑ ΕΛΛΑΣ ΑΕΒΕ film-coated tablet 30 x 40mg/</t>
  </si>
  <si>
    <t>GRC simvastatin DESANT film-coated tablet 30 x 20mg/</t>
  </si>
  <si>
    <t>GRC simvastatin DESANT film-coated tablet 30 x 40mg/</t>
  </si>
  <si>
    <t>GRC simvastatin BENNETT ΦΑΡΜΑΚΕΥΤΙΚΗ Α.Ε. film-coated tablet 30 x 20mg/</t>
  </si>
  <si>
    <t>GRC simvastatin BENNETT ΦΑΡΜΑΚΕΥΤΙΚΗ Α.Ε. film-coated tablet 30 x 40mg/</t>
  </si>
  <si>
    <t>GRC simvastatin ΗΔΥΟΣΜΟΣ Η, &amp; Ε, ΑΛΕΒΙΖΟΠΟΥΛΟΣ Ε.Ε. film-coated tablet 30 x 40mg/</t>
  </si>
  <si>
    <t>GRC simvastatin IAMATICA MON. ΕΠΕ film-coated tablet 10 x 40mg/</t>
  </si>
  <si>
    <t>GRC simvastatin IAMATICA MON. ΕΠΕ film-coated tablet 30 x 40mg/</t>
  </si>
  <si>
    <t>GRC simvastatin HELP ΑΒΕΕ film-coated tablet 10 x 10mg/</t>
  </si>
  <si>
    <t>GRC simvastatin ΦΑΡΜΕΞ Α.Ε. film-coated tablet 30 x 40mg/</t>
  </si>
  <si>
    <t>GRC simvastatin BALU AE film-coated tablet 30 x 40mg/</t>
  </si>
  <si>
    <t>GRC simvastatin ΠΝΓ ΓΕΡΟΛΥΜΑΤΟΣ ΜΕΝΤΙΚΑΛ Α.Ε. film-coated tablet 10 x 20mg/</t>
  </si>
  <si>
    <t>GRC simvastatin ΠΝΓ ΓΕΡΟΛΥΜΑΤΟΣ ΜΕΝΤΙΚΑΛ Α.Ε. film-coated tablet 30 x 20mg/</t>
  </si>
  <si>
    <t>GRC simvastatin ΠΝΓ ΓΕΡΟΛΥΜΑΤΟΣ ΜΕΝΤΙΚΑΛ Α.Ε. film-coated tablet 10 x 40mg/</t>
  </si>
  <si>
    <t>GRC simvastatin ΠΝΓ ΓΕΡΟΛΥΜΑΤΟΣ ΜΕΝΤΙΚΑΛ Α.Ε. film-coated tablet 30 x 40mg/</t>
  </si>
  <si>
    <t>GRC simvastatin ΠΝΓ ΓΕΡΟΛΥΜΑΤΟΣ ΜΕΝΤΙΚΑΛ Α.Ε. film-coated tablet 60 x 40mg/</t>
  </si>
  <si>
    <t>GRC simvastatin CROSS PHARMACEYTICALS P.C. film-coated tablet 30 x 40mg/</t>
  </si>
  <si>
    <t>GRC simvastatin HELP ΑΒΕΕ film-coated tablet 10 x 40mg/</t>
  </si>
  <si>
    <t>GRC simvastatin HELP ΑΒΕΕ film-coated tablet 10 x 20mg/</t>
  </si>
  <si>
    <t>GRC simvastatin MEDARTE ΦΑΡΜΑΚΕΥΤΙΚΗ ΑΒΕΕ film-coated tablet 30 x 20mg/</t>
  </si>
  <si>
    <t>GRC simvastatin MEDARTE ΦΑΡΜΑΚΕΥΤΙΚΗ ΑΒΕΕ film-coated tablet 30 x 40mg/</t>
  </si>
  <si>
    <t>GRC simvastatin NATURALIA A.E. film-coated tablet 30 x 20mg/</t>
  </si>
  <si>
    <t>GRC simvastatin NATURALIA A.E. film-coated tablet 30 x 40mg/</t>
  </si>
  <si>
    <t>GRC simvastatin FARMEDIA AE film-coated tablet 30 x 20mg/</t>
  </si>
  <si>
    <t>GRC simvastatin VENIFAR LTD, CYPRUS film-coated tablet 30 x 40mg/</t>
  </si>
  <si>
    <t>GRC simvastatin VIVAX PHARMACEUTICALS LTD, GREECE film-coated tablet 30 x 40mg/</t>
  </si>
  <si>
    <t>GRC simvastatin PHAREL ΜΟΝΟΠΡΟΣΩΠΗ ΙΚΕ film-coated tablet 30 x 40mg/</t>
  </si>
  <si>
    <t>GRC simvastatin ΝΟΡΜΑ ΕΛΛΑΣ Α.Ε. film-coated tablet 30 x 20mg/</t>
  </si>
  <si>
    <t>GRC simvastatin ΝΟΡΜΑ ΕΛΛΑΣ Α.Ε. film-coated tablet 30 x 40mg/</t>
  </si>
  <si>
    <t>GRC simvastatin DOCTUM ΦΑΡΜΑΚΕΥΤΙΚΗ Κ, ΓΙΟΚΑΡΗΣ &amp; ΣΙΑ Α.Ε. film-coated tablet 30 x 20mg/</t>
  </si>
  <si>
    <t>GRC simvastatin DOCTUM ΦΑΡΜΑΚΕΥΤΙΚΗ Κ, ΓΙΟΚΑΡΗΣ &amp; ΣΙΑ Α.Ε. film-coated tablet 30 x 40mg/</t>
  </si>
  <si>
    <t>GRC simvastatin MEDOCHEMIE HELLAS AE film-coated tablet 60 x 20mg/</t>
  </si>
  <si>
    <t>GRC simvastatin ΦΑΡΑΝ ΑΒΕΕ ΠΑΡΑΓΩΓΗΣ ΚΑΙ ΕΜΠΟΡΙΑΣ ΦΑΡΜΑΚΩΝ film-coated tablet 30 x 20mg/</t>
  </si>
  <si>
    <t>GRC simvastatin ANGELINI PHARMA HELLAS ABEE film-coated tablet 30 x 40mg/</t>
  </si>
  <si>
    <t>GRC simvastatin LIBYTEC A.E. film-coated tablet 30 x 40mg/</t>
  </si>
  <si>
    <t>GRC simvastatin ΦΑΡΜΑΤΕΝ ΕΛΛΑΣ ΑΕΒΕ film-coated tablet 60 x 40mg/</t>
  </si>
  <si>
    <t>GRC simvastatin ΒΙΑΝΕΞ Α.Ε. film-coated tablet 10 x 20mg/</t>
  </si>
  <si>
    <t>GRC simvastatin ΒΙΑΝΕΞ Α.Ε. film-coated tablet 10 x 40mg/</t>
  </si>
  <si>
    <t>GRC simvastatin ΦΕΡΑΚΟΝ Ι.Κ.Ε. film-coated tablet 30 x 40mg/</t>
  </si>
  <si>
    <t>GRC simvastatin DOC PHARMA AE film-coated tablet 30 x 20mg/</t>
  </si>
  <si>
    <t>GRC simvastatin DOC PHARMA AE film-coated tablet 30 x 40mg/</t>
  </si>
  <si>
    <t>GRC simvastatin BIORESPOND Ε.Π.Ε. film-coated tablet 30 x 40mg/</t>
  </si>
  <si>
    <t>GRC simvastatin HEREMCO Μ.Ε.Π.Ε. film-coated tablet 20 x 40mg/</t>
  </si>
  <si>
    <t>GRC simvastatin PLA PHARMACEUTICALS A.E. film-coated tablet 30 x 20mg/</t>
  </si>
  <si>
    <t>GRC simvastatin PLA PHARMACEUTICALS A.E. film-coated tablet 30 x 40mg/</t>
  </si>
  <si>
    <t>GRC simvastatin Α, ΧΑΤΖΗΑΝΤΩΝΟΓΛΟΥ-VELTIPHARM ΕΠΕ film-coated tablet 30 x 20mg/</t>
  </si>
  <si>
    <t>GRC simvastatin PHARMAZAC AE film-coated tablet 30 x 40mg/</t>
  </si>
  <si>
    <t>GRC simvastatin PHARMAZAC AE film-coated tablet 30 x 20mg/</t>
  </si>
  <si>
    <t>GRC simvastatin ΒΙΑΝΕΞ Α.Ε. film-coated tablet 10 x 10mg/</t>
  </si>
  <si>
    <t>GRC simvastatin GENERICS PHARMA HELLAS ΕΠΕ film-coated tablet 30 x 10mg/</t>
  </si>
  <si>
    <t>GRC simvastatin GENERICS PHARMA HELLAS ΕΠΕ film-coated tablet 30 x 20mg/</t>
  </si>
  <si>
    <t>GRC simvastatin GENERICS PHARMA HELLAS ΕΠΕ film-coated tablet 30 x 40mg/</t>
  </si>
  <si>
    <t>GRC simvastatin PHARMAXIA HELLAS E.E. film-coated tablet 30 x 20mg/</t>
  </si>
  <si>
    <t>GRC simvastatin MEDOCHEMIE HELLAS AE film-coated tablet 30 x 10mg/</t>
  </si>
  <si>
    <t>GRC simvastatin MEDOCHEMIE HELLAS AE film-coated tablet 30 x 40mg/</t>
  </si>
  <si>
    <t>GRC simvastatin PHARMALINK film-coated tablet 30 x 40mg/</t>
  </si>
  <si>
    <t>GRC simvastatin VOCATE ΦΑΡΜΑΚΕΥΤΙΚΗ Α.Ε. film-coated tablet 30 x 20mg/</t>
  </si>
  <si>
    <t>GRC simvastatin VIOFAR ΕΠΕ film-coated tablet 30 x 20mg/</t>
  </si>
  <si>
    <t>GRC simvastatin MYLAN S.A.S., SAINT PRIEST, FRANCE film-coated tablet 30 x 10mg/</t>
  </si>
  <si>
    <t>GRC simvastatin MYLAN S.A.S., SAINT PRIEST, FRANCE film-coated tablet 30 x 20mg/</t>
  </si>
  <si>
    <t>GRC simvastatin MYLAN S.A.S., SAINT PRIEST, FRANCE film-coated tablet 30 x 40mg/</t>
  </si>
  <si>
    <t>ALL MEDICINAL PRODUCTS PACKAGE label</t>
  </si>
  <si>
    <t>ALL MEDICINAL PRODUCT LABELS</t>
  </si>
  <si>
    <t>BEL ibuprofen  Mylan EPD Effervescent granules 600mg/</t>
  </si>
  <si>
    <t>GRC amlodipine besilate FOS ΦΑΡΜΑΚΕΥΤΙΚΗ ΙΚΕ capsule, hard 10mg/</t>
  </si>
  <si>
    <t>GRC amlodipine besilate ALPHA GENERICS THERAPY  ΑΕΒΕΦ capsule, hard 10mg/</t>
  </si>
  <si>
    <t>GRC amlodipine mesilate monohydrate INNOVIS HEALTH A.E. tablet 5mg/</t>
  </si>
  <si>
    <t>GRC amlodipine mesilate monohydrate INNOVIS HEALTH A.E. tablet 10mg/</t>
  </si>
  <si>
    <t>GRC simvastatin MEDICAL PHARMAQUALITY AE film-coated tablet 20mg/</t>
  </si>
  <si>
    <t>GRC simvastatin MEDICAL PHARMAQUALITY AE film-coated tablet 40mg/</t>
  </si>
  <si>
    <t>GRC simvastatin MEDICHROM A.E. film-coated tablet 20mg/</t>
  </si>
  <si>
    <t>GRC simvastatin MEDICHROM A.E. film-coated tablet 40mg/</t>
  </si>
  <si>
    <t>GRC simvastatin VIOFAR ΕΠΕ film-coated tablet 40mg/</t>
  </si>
  <si>
    <t>GRC simvastatin ΑΔΗΦΑΡΜ Μ.Ε.Π.Ε. film-coated tablet 20mg/</t>
  </si>
  <si>
    <t>GRC simvastatin ΑΔΗΦΑΡΜ Μ.Ε.Π.Ε. film-coated tablet 40mg/</t>
  </si>
  <si>
    <t>GRC simvastatin IASIS PHARMA film-coated tablet 40mg/</t>
  </si>
  <si>
    <t>GRC simvastatin NOVENDIA PHARMACEUTICALS ΕΠΕ film-coated tablet 40mg/</t>
  </si>
  <si>
    <t>GRC simvastatin VIVAX PHARMACEUTICALS LTD, GREECE film-coated tablet 20mg/</t>
  </si>
  <si>
    <t>GRC simvastatin PLUS ΦΑΡΜΑΚΕΥΤΙΚΗ ΑΕ film-coated tablet 10mg/</t>
  </si>
  <si>
    <t>GRC simvastatin BIOSPRAY ABEE film-coated tablet 40mg/</t>
  </si>
  <si>
    <t>GRC simvastatin D.A.S.T. BIOTECH PHARM ΕΠΕ film-coated tablet 40mg/</t>
  </si>
  <si>
    <t>GRC simvastatin ΑΝΦΑΡΜ ΕΛΛΑΣ Α.Ε. film-coated tablet 20mg/</t>
  </si>
  <si>
    <t>GRC simvastatin ΑΝΦΑΡΜ ΕΛΛΑΣ Α.Ε. film-coated tablet 40mg/</t>
  </si>
  <si>
    <t>GRC simvastatin ΦΟΙΝΙΞΦΑΡΜ ΕΠΕ film-coated tablet 20mg/</t>
  </si>
  <si>
    <t>GRC simvastatin ΦΟΙΝΙΞΦΑΡΜ ΕΠΕ film-coated tablet 40mg/</t>
  </si>
  <si>
    <t>GRC simvastatin INNOVIS PHARMA A.E.B.E film-coated tablet 40mg/</t>
  </si>
  <si>
    <t>GRC simvastatin GENEPHARM AE film-coated tablet 20mg/</t>
  </si>
  <si>
    <t>GRC simvastatin ΚΛΕΒΑ ΑΦΒΕΕ film-coated tablet 20mg/</t>
  </si>
  <si>
    <t>GRC simvastatin ΚΛΕΒΑ ΑΦΒΕΕ film-coated tablet 40mg/</t>
  </si>
  <si>
    <t>GRC simvastatin ΜΙΝΕΡΒΑ ΦΑΡΜΑΚΕΥΤΙΚΗ Α.Ε. film-coated tablet 20mg/</t>
  </si>
  <si>
    <t>GRC simvastatin ΜΙΝΕΡΒΑ ΦΑΡΜΑΚΕΥΤΙΚΗ Α.Ε. film-coated tablet 40mg/</t>
  </si>
  <si>
    <t>GRC simvastatin S.J.A. PHARM ΕΠΕ film-coated tablet 20mg/</t>
  </si>
  <si>
    <t>GRC simvastatin S.J.A. PHARM ΕΠΕ film-coated tablet 40mg/</t>
  </si>
  <si>
    <t>GRC simvastatin BROS Ε.Π.Ε. film-coated tablet 40mg/</t>
  </si>
  <si>
    <t>GRC simvastatin RAFARM A.E.B.E. film-coated tablet 20mg/</t>
  </si>
  <si>
    <t>GRC simvastatin RAFARM A.E.B.E. film-coated tablet 40mg/</t>
  </si>
  <si>
    <t>GRC simvastatin UNI-PHARMA ΚΛΕΩΝ ΤΣΕΤΗΣ ΦΑΡΜΑΚΕΥΤΙΚΑ ΕΡΓΑΣΤΗΡΙΑ ΑΒΕΕ film-coated tablet 20mg/</t>
  </si>
  <si>
    <t>GRC simvastatin UNI-PHARMA ΚΛΕΩΝ ΤΣΕΤΗΣ ΦΑΡΜΑΚΕΥΤΙΚΑ ΕΡΓΑΣΤΗΡΙΑ ΑΒΕΕ film-coated tablet 40mg/</t>
  </si>
  <si>
    <t>GRC simvastatin GENEPHARM AE film-coated tablet 40mg/</t>
  </si>
  <si>
    <t>GRC simvastatin ALET PHARMACEUTICALS ABEE coated tablet 20mg/</t>
  </si>
  <si>
    <t>GRC simvastatin TEVA GMBH, GERMANY coated tablet 20mg/</t>
  </si>
  <si>
    <t>GRC simvastatin SPECIFAR ABEE film-coated tablet 40mg/</t>
  </si>
  <si>
    <t>GRC simvastatin ΦΑΡΜΑΝΕΛ ΦΑΡΜΑΚΕΥΤΙΚΗ Α,Ε, film-coated tablet 20mg/</t>
  </si>
  <si>
    <t>GRC simvastatin BIAN A.E. film-coated tablet 20mg/</t>
  </si>
  <si>
    <t>GRC simvastatin BIAN A.E. film-coated tablet 40mg/</t>
  </si>
  <si>
    <t>GRC simvastatin ΦΑΡΜΑΝΕΛ ΦΑΡΜΑΚΕΥΤΙΚΗ Α,Ε, film-coated tablet 40mg/</t>
  </si>
  <si>
    <t>GRC simvastatin STARGEN Ε.Π.Ε. film-coated tablet 20mg/</t>
  </si>
  <si>
    <t>GRC simvastatin STARGEN Ε.Π.Ε. film-coated tablet 40mg/</t>
  </si>
  <si>
    <t>GRC simvastatin VOCATE ΦΑΡΜΑΚΕΥΤΙΚΗ Α.Ε. film-coated tablet 40mg/</t>
  </si>
  <si>
    <t>GRC simvastatin ΠΑΝΑΓΙΩΤΗΣ ΛΕΩΝ &amp; ΣΙΑ Ε,Ε, film-coated tablet 40mg/</t>
  </si>
  <si>
    <t>GRC simvastatin LINKER PHARMACEUTICALS ΠΑΝΑΓΙΩΤΗΣ ΛΕΩΝ &amp; ΣΙΑ Ε.Ε. film-coated tablet 40mg/</t>
  </si>
  <si>
    <t>GRC simvastatin ELPEN AE ΦΑΡΜΑΚΕΥΤΙΚΗ ΒΙΟΜΗΧΑΝΙΑ film-coated tablet 20mg/</t>
  </si>
  <si>
    <t>GRC simvastatin ELPEN AE ΦΑΡΜΑΚΕΥΤΙΚΗ ΒΙΟΜΗΧΑΝΙΑ film-coated tablet 40mg/</t>
  </si>
  <si>
    <t>GRC simvastatin MEDOCHEMIE HELLAS AE film-coated tablet 20mg/</t>
  </si>
  <si>
    <t>GRC simvastatin ΓΡΑΜΜΕΝΙΔΗΣ ΑΘΑΝΑΣΙΟΣ ΤΟΥ ΔΗΜΗΤΡΙΟΥ film-coated tablet 40mg/</t>
  </si>
  <si>
    <t>GRC simvastatin VIOFAR ΕΠΕ film-coated tablet 20mg/</t>
  </si>
  <si>
    <t>GRC simvastatin TEVA PHARMA B.V., Haarlem, THE NETHERLANDS film-coated tablet 10mg/</t>
  </si>
  <si>
    <t>GRC simvastatin TEVA PHARMA B.V., Haarlem, THE NETHERLANDS film-coated tablet 20mg/</t>
  </si>
  <si>
    <t>GRC simvastatin TEVA PHARMA B.V., Haarlem, THE NETHERLANDS film-coated tablet 40mg/</t>
  </si>
  <si>
    <t>GRC simvastatin HEREMCO Μ.Ε.Π.Ε. film-coated tablet 20mg/</t>
  </si>
  <si>
    <t>GRC simvastatin HEREMCO Μ.Ε.Π.Ε. film-coated tablet 40mg/</t>
  </si>
  <si>
    <t>GRC simvastatin HELP ΑΒΕΕ film-coated tablet 20mg/</t>
  </si>
  <si>
    <t>GRC simvastatin HELP ΑΒΕΕ film-coated tablet 40mg/</t>
  </si>
  <si>
    <t>GRC simvastatin MEDITRINA ΕΠΕ film-coated tablet 20mg/</t>
  </si>
  <si>
    <t>GRC simvastatin MEDITRINA ΕΠΕ film-coated tablet 40mg/</t>
  </si>
  <si>
    <t>GRC simvastatin INNOVACT A.E. film-coated tablet 40mg/</t>
  </si>
  <si>
    <t>GRC simvastatin ΒΕΛΚΑ ΕΛΛΑΣ ΑΕΒΕ film-coated tablet 20mg/</t>
  </si>
  <si>
    <t>GRC simvastatin ΒΕΛΚΑ ΕΛΛΑΣ ΑΕΒΕ film-coated tablet 40mg/</t>
  </si>
  <si>
    <t>GRC simvastatin DESANT film-coated tablet 20mg/</t>
  </si>
  <si>
    <t>GRC simvastatin DESANT film-coated tablet 40mg/</t>
  </si>
  <si>
    <t>GRC simvastatin BENNETT ΦΑΡΜΑΚΕΥΤΙΚΗ Α.Ε. film-coated tablet 20mg/</t>
  </si>
  <si>
    <t>GRC simvastatin BENNETT ΦΑΡΜΑΚΕΥΤΙΚΗ Α.Ε. film-coated tablet 40mg/</t>
  </si>
  <si>
    <t>GRC simvastatin ΗΔΥΟΣΜΟΣ Η, &amp; Ε, ΑΛΕΒΙΖΟΠΟΥΛΟΣ Ε.Ε. film-coated tablet 40mg/</t>
  </si>
  <si>
    <t>GRC simvastatin IAMATICA MON. ΕΠΕ film-coated tablet 40mg/</t>
  </si>
  <si>
    <t>GRC simvastatin HELP ΑΒΕΕ film-coated tablet 10mg/</t>
  </si>
  <si>
    <t>GRC simvastatin ΦΑΡΜΕΞ Α.Ε. film-coated tablet 40mg/</t>
  </si>
  <si>
    <t>GRC simvastatin BALU AE film-coated tablet 40mg/</t>
  </si>
  <si>
    <t>GRC simvastatin ΠΝΓ ΓΕΡΟΛΥΜΑΤΟΣ ΜΕΝΤΙΚΑΛ Α.Ε. film-coated tablet 20mg/</t>
  </si>
  <si>
    <t>GRC simvastatin ΠΝΓ ΓΕΡΟΛΥΜΑΤΟΣ ΜΕΝΤΙΚΑΛ Α.Ε. film-coated tablet 40mg/</t>
  </si>
  <si>
    <t>GRC simvastatin CROSS PHARMACEYTICALS P.C. film-coated tablet 40mg/</t>
  </si>
  <si>
    <t>GRC simvastatin MEDARTE ΦΑΡΜΑΚΕΥΤΙΚΗ ΑΒΕΕ film-coated tablet 20mg/</t>
  </si>
  <si>
    <t>GRC simvastatin MEDARTE ΦΑΡΜΑΚΕΥΤΙΚΗ ΑΒΕΕ film-coated tablet 40mg/</t>
  </si>
  <si>
    <t>GRC simvastatin NATURALIA A.E. film-coated tablet 20mg/</t>
  </si>
  <si>
    <t>GRC simvastatin NATURALIA A.E. film-coated tablet 40mg/</t>
  </si>
  <si>
    <t>GRC simvastatin FARMEDIA AE film-coated tablet 20mg/</t>
  </si>
  <si>
    <t>GRC simvastatin VENIFAR LTD, CYPRUS film-coated tablet 40mg/</t>
  </si>
  <si>
    <t>GRC simvastatin VIVAX PHARMACEUTICALS LTD, GREECE film-coated tablet 40mg/</t>
  </si>
  <si>
    <t>GRC simvastatin PHAREL ΜΟΝΟΠΡΟΣΩΠΗ ΙΚΕ film-coated tablet 40mg/</t>
  </si>
  <si>
    <t>GRC simvastatin ΝΟΡΜΑ ΕΛΛΑΣ Α.Ε. film-coated tablet 20mg/</t>
  </si>
  <si>
    <t>GRC simvastatin ΝΟΡΜΑ ΕΛΛΑΣ Α.Ε. film-coated tablet 40mg/</t>
  </si>
  <si>
    <t>GRC simvastatin DOCTUM ΦΑΡΜΑΚΕΥΤΙΚΗ Κ, ΓΙΟΚΑΡΗΣ &amp; ΣΙΑ Α.Ε. film-coated tablet 20mg/</t>
  </si>
  <si>
    <t>GRC simvastatin DOCTUM ΦΑΡΜΑΚΕΥΤΙΚΗ Κ, ΓΙΟΚΑΡΗΣ &amp; ΣΙΑ Α.Ε. film-coated tablet 40mg/</t>
  </si>
  <si>
    <t>GRC simvastatin ΦΑΡΑΝ ΑΒΕΕ ΠΑΡΑΓΩΓΗΣ ΚΑΙ ΕΜΠΟΡΙΑΣ ΦΑΡΜΑΚΩΝ film-coated tablet 20mg/</t>
  </si>
  <si>
    <t>GRC simvastatin ANGELINI PHARMA HELLAS ABEE film-coated tablet 40mg/</t>
  </si>
  <si>
    <t>GRC simvastatin LIBYTEC A.E. film-coated tablet 40mg/</t>
  </si>
  <si>
    <t>GRC simvastatin ΦΑΡΜΑΤΕΝ ΕΛΛΑΣ ΑΕΒΕ film-coated tablet 40mg/</t>
  </si>
  <si>
    <t>GRC simvastatin ΒΙΑΝΕΞ Α.Ε. film-coated tablet 20mg/</t>
  </si>
  <si>
    <t>GRC simvastatin ΒΙΑΝΕΞ Α.Ε. film-coated tablet 40mg/</t>
  </si>
  <si>
    <t>GRC simvastatin ΦΕΡΑΚΟΝ Ι.Κ.Ε. film-coated tablet 40mg/</t>
  </si>
  <si>
    <t>GRC simvastatin DOC PHARMA AE film-coated tablet 20mg/</t>
  </si>
  <si>
    <t>GRC simvastatin DOC PHARMA AE film-coated tablet 40mg/</t>
  </si>
  <si>
    <t>GRC simvastatin BIORESPOND Ε.Π.Ε. film-coated tablet 40mg/</t>
  </si>
  <si>
    <t>GRC simvastatin PLA PHARMACEUTICALS A.E. film-coated tablet 20mg/</t>
  </si>
  <si>
    <t>GRC simvastatin PLA PHARMACEUTICALS A.E. film-coated tablet 40mg/</t>
  </si>
  <si>
    <t>GRC simvastatin Α, ΧΑΤΖΗΑΝΤΩΝΟΓΛΟΥ-VELTIPHARM ΕΠΕ film-coated tablet 20mg/</t>
  </si>
  <si>
    <t>GRC simvastatin PHARMAZAC AE film-coated tablet 40mg/</t>
  </si>
  <si>
    <t>GRC simvastatin PHARMAZAC AE film-coated tablet 20mg/</t>
  </si>
  <si>
    <t>GRC simvastatin ΒΙΑΝΕΞ Α.Ε. film-coated tablet 10mg/</t>
  </si>
  <si>
    <t>GRC simvastatin GENERICS PHARMA HELLAS ΕΠΕ film-coated tablet 10mg/</t>
  </si>
  <si>
    <t>GRC simvastatin GENERICS PHARMA HELLAS ΕΠΕ film-coated tablet 20mg/</t>
  </si>
  <si>
    <t>GRC simvastatin GENERICS PHARMA HELLAS ΕΠΕ film-coated tablet 40mg/</t>
  </si>
  <si>
    <t>GRC simvastatin PHARMAXIA HELLAS E.E. film-coated tablet 20mg/</t>
  </si>
  <si>
    <t>GRC simvastatin MEDOCHEMIE HELLAS AE film-coated tablet 10mg/</t>
  </si>
  <si>
    <t>GRC simvastatin MEDOCHEMIE HELLAS AE film-coated tablet 40mg/</t>
  </si>
  <si>
    <t>GRC simvastatin PHARMALINK film-coated tablet 40mg/</t>
  </si>
  <si>
    <t>GRC simvastatin VOCATE ΦΑΡΜΑΚΕΥΤΙΚΗ Α.Ε. film-coated tablet 20mg/</t>
  </si>
  <si>
    <t>GRC simvastatin MYLAN S.A.S., SAINT PRIEST, FRANCE film-coated tablet 10mg/</t>
  </si>
  <si>
    <t>GRC simvastatin MYLAN S.A.S., SAINT PRIEST, FRANCE film-coated tablet 20mg/</t>
  </si>
  <si>
    <t>GRC simvastatin MYLAN S.A.S., SAINT PRIEST, FRANCE film-coated tablet 40mg/</t>
  </si>
  <si>
    <t>NOR amlodipine besilate Accord Healthcare B.V. Tablet 10mg/</t>
  </si>
  <si>
    <t>NOR amlodipine besilate Accord Healthcare B.V. Tablet 5mg/</t>
  </si>
  <si>
    <t>NOR amlodipine besilate Upjohn EESV Tablet 10mg/</t>
  </si>
  <si>
    <t>NOR amlodipine besilate Sandoz A/S Tablet 10mg/</t>
  </si>
  <si>
    <t>NOR amlodipine besilate Sandoz A/S Tablet 5mg/</t>
  </si>
  <si>
    <t>NOR amlodipine besilate Upjohn EESV Tablet 5mg/</t>
  </si>
  <si>
    <t>NOR amlodipine besilate Orifarm AS Tablet 10mg/</t>
  </si>
  <si>
    <t>NOR carbamazepine Orifarm AS Prolonged-release tablet 300mg/</t>
  </si>
  <si>
    <t>NOR carbamazepine Desitin Arzneimittel GmbH Prolonged-release tablet 600mg/</t>
  </si>
  <si>
    <t>NOR carbamazepine Desitin Arzneimittel GmbH Prolonged-release tablet 300mg/</t>
  </si>
  <si>
    <t>NOR carbamazepine Novartis Norge (2) Tablet 100mg/</t>
  </si>
  <si>
    <t>NOR carbamazepine Novartis Norge (2) Prolonged-release tablet 200mg/</t>
  </si>
  <si>
    <t>NOR carbamazepine Desitin Arzneimittel GmbH Prolonged-release tablet 150mg/</t>
  </si>
  <si>
    <t>NOR carbamazepine Novartis Norge (2) Prolonged-release tablet 400mg/</t>
  </si>
  <si>
    <t>NOR carbamazepine Essential Pharma (M) Limited Suppository 250mg/</t>
  </si>
  <si>
    <t>NOR carbamazepine Novartis Norge (2) Tablet 200mg/</t>
  </si>
  <si>
    <t>NOR carbamazepine Novartis Norge (2) Oral suspension 100mg/5mL</t>
  </si>
  <si>
    <t>NOR ibuprofen Recordati Rare Diseases Solution for injection 5mg/</t>
  </si>
  <si>
    <t>NOR ibuprofen Karo Pharma AS Film coated tablet 400mg/</t>
  </si>
  <si>
    <t>NOR ibuprofen Karo Pharma AS Oral suspension 100mg/5mL</t>
  </si>
  <si>
    <t>NOR ibuprofen Reckitt Benckiser Healthcare (Scandinavia) A/S (1) Oral suspension 200mg/5mL</t>
  </si>
  <si>
    <t>NOR ibuprofen Karo Pharma AS Film coated tablet 600mg/</t>
  </si>
  <si>
    <t>NOR ibuprofen B. Braun Melsungen  AG Solution for infusion 600mg/</t>
  </si>
  <si>
    <t>NOR ibuprofen Karo Pharma AS Capsule, soft 400mg/</t>
  </si>
  <si>
    <t>NOR ibuprofen Karo Pharma AS Capsule, soft 200mg/</t>
  </si>
  <si>
    <t>NOR ibuprofen Reckitt Benckiser Healthcare (Scandinavia) A/S (1) Oral suspension 40mg/</t>
  </si>
  <si>
    <t>NOR ibuprofen Karo Pharma AS Oral suspension 40mg/</t>
  </si>
  <si>
    <t>NOR ibuprofen Karo Pharma AS Film coated tablet 200mg/</t>
  </si>
  <si>
    <t>NOR ibuprofen Orifarm Healthcare A/S Film coated tablet 400mg/</t>
  </si>
  <si>
    <t>NOR ibuprofen Karo Pharma AS Gel 50mg/1g</t>
  </si>
  <si>
    <t>NOR ibuprofen Orifarm Healthcare A/S Gel 50mg/1g</t>
  </si>
  <si>
    <t>NOR simvastatin N.V. Organon - Kloosterstraat Film coated tablet 10mg/</t>
  </si>
  <si>
    <t>NOR simvastatin Bluefish Pharmaceuticals AB Film coated tablet 40mg/</t>
  </si>
  <si>
    <t>NOR simvastatin Bluefish Pharmaceuticals AB Film coated tablet 10mg/</t>
  </si>
  <si>
    <t>NOR simvastatin Bluefish Pharmaceuticals AB Film coated tablet 20mg/</t>
  </si>
  <si>
    <t>NOR simvastatin N.V. Organon - Kloosterstraat Film coated tablet 40mg/</t>
  </si>
  <si>
    <t>NOR simvastatin Sandoz - København Film coated tablet 20mg/</t>
  </si>
  <si>
    <t>NOR simvastatin Sandoz - København Film coated tablet 40mg/</t>
  </si>
  <si>
    <t>NOR simvastatin Sandoz - København Film coated tablet 10mg/</t>
  </si>
  <si>
    <t>NOR simvastatin Orifarm AS Film coated tablet 40mg/</t>
  </si>
  <si>
    <t>ITA amlodpinie besilate AGIPS FARMACEUTICI Srl Tablet 10mg/</t>
  </si>
  <si>
    <t>ITA amlodpinie besilate EPIFARMA Srl Tablet 10mg/</t>
  </si>
  <si>
    <t>ITA amlodpinie besilate ABC FARMACEUTICI SpA Tablet 10mg/</t>
  </si>
  <si>
    <t>ITA amlodpinie besilate ACCORD HEALTHCARE SLU Tablet 10mg/</t>
  </si>
  <si>
    <t>ITA amlodpinie besilate ALMUS Srl Tablet 10mg/</t>
  </si>
  <si>
    <t>ITA amlodpinie besilate LABORATORI ALTER Srl Tablet 10mg/</t>
  </si>
  <si>
    <t>ITA amlodpinie besilate ARISTO PHARMA GMBH Tablet 10mg/</t>
  </si>
  <si>
    <t>ITA amlodpinie besilate AUROBINDO PHARMA ITALIA Srl Tablet 10mg/</t>
  </si>
  <si>
    <t>ITA amlodpinie besilate DOC GENERICI Srl Tablet 10mg/</t>
  </si>
  <si>
    <t>ITA amlodpinie besilate EG SpA Tablet 10mg/</t>
  </si>
  <si>
    <t>ITA amlodpinie besilate FG Srl Tablet 10mg/</t>
  </si>
  <si>
    <t>ITA amlodpinie besilate S.F. GROUP Srl Tablet 10mg/</t>
  </si>
  <si>
    <t>ITA amlodpinie besilate HEXAL AG Tablet 10mg/</t>
  </si>
  <si>
    <t>ITA amlodpinie besilate KRKA D.D.NOVO MESTO Tablet 10mg/</t>
  </si>
  <si>
    <t>ITA amlodpinie besilate MYLAN SpA Tablet 10mg/</t>
  </si>
  <si>
    <t>ITA amlodpinie besilate PENSA PHARMA SpA Tablet 10mg/</t>
  </si>
  <si>
    <t>ITA amlodpinie besilate ERREKAPPA EUROTERAPICI SpA Tablet 10mg/</t>
  </si>
  <si>
    <t>ITA amlodpinie besilate SANDOZ SpA Tablet 10mg/</t>
  </si>
  <si>
    <t>ITA amlodpinie besilate PHARMEG Srl Tablet 10mg/</t>
  </si>
  <si>
    <t>ITA amlodpinie besilate TECNIGEN Srl Tablet 10mg/</t>
  </si>
  <si>
    <t>ITA amlodpinie besilate TEVA ITALIA Srl Tablet 10mg/</t>
  </si>
  <si>
    <t>ITA amlodpinie besilate ZENTIVA ITALIA Srl Tablet 10mg/</t>
  </si>
  <si>
    <t>ITA amlodpinie besilate POLIFARMA SpA Tablet 10mg/</t>
  </si>
  <si>
    <t>ITA amlodpinie besilate VIATRIS PHARMA Srl Tablet 10mg/</t>
  </si>
  <si>
    <t>ITA amlodpinie besilate SO.SE.PHARM Srl Tablet 10mg/</t>
  </si>
  <si>
    <t>ITA amlodpinie besilate S&amp;R FARMACEUTICI SpA Tablet 10mg/</t>
  </si>
  <si>
    <t>ITA amlodpinie besilate FARMAROC Srl Tablet 10mg/</t>
  </si>
  <si>
    <t>ITA amlodpinie besilate FARMA 1000 Srl Tablet 10mg/</t>
  </si>
  <si>
    <t>ITA amlodpinie besilate PRICETAG SpA Tablet 10mg/</t>
  </si>
  <si>
    <t>ITA amlodpinie besilate GMM FARMA Srl Tablet 10mg/</t>
  </si>
  <si>
    <t>ITA amlodpinie besilate PFIZER ITALIA Srl Tablet 10mg/</t>
  </si>
  <si>
    <t>ITA amlodpinie besilate BB FARMA Srl Tablet 10mg/</t>
  </si>
  <si>
    <t>ITA amlodpine maleate FARMACEUTICI DAMOR SpA Tablet 10mg/</t>
  </si>
  <si>
    <t>ITA amlodpinie besilate AGIPS FARMACEUTICI Srl Tablet 5mg/</t>
  </si>
  <si>
    <t>ITA amlodpinie besilate EPIFARMA Srl Tablet 5mg/</t>
  </si>
  <si>
    <t>ITA amlodpinie besilate ABC FARMACEUTICI SpA Tablet 5mg/</t>
  </si>
  <si>
    <t>ITA amlodpinie besilate ACCORD HEALTHCARE SLU Tablet 5mg/</t>
  </si>
  <si>
    <t>ITA amlodpinie besilate ALMUS Srl Tablet 5mg/</t>
  </si>
  <si>
    <t>ITA amlodpinie besilate LABORATORI ALTER Srl Tablet 5mg/</t>
  </si>
  <si>
    <t>ITA amlodpinie besilate ARISTO PHARMA GMBH Tablet 5mg/</t>
  </si>
  <si>
    <t>ITA amlodpinie besilate AUROBINDO PHARMA ITALIA Srl Tablet 5mg/</t>
  </si>
  <si>
    <t>ITA amlodpinie besilate DOC GENERICI Srl Tablet 5mg/</t>
  </si>
  <si>
    <t>ITA amlodpinie besilate EG SpA Tablet 5mg/</t>
  </si>
  <si>
    <t>ITA amlodpinie besilate S.F. GROUP Srl Tablet 5mg/</t>
  </si>
  <si>
    <t>ITA amlodpinie besilate HEXAL AG Tablet 5mg/</t>
  </si>
  <si>
    <t>ITA amlodpinie besilate KRKA D.D.NOVO MESTO Tablet 5mg/</t>
  </si>
  <si>
    <t>ITA amlodpinie besilate MYLAN SpA Tablet 5mg/</t>
  </si>
  <si>
    <t>ITA amlodpinie besilate PENSA PHARMA SpA Tablet 5mg/</t>
  </si>
  <si>
    <t>ITA amlodpinie besilate SANDOZ SpA Tablet 5mg/</t>
  </si>
  <si>
    <t>ITA amlodpinie besilate PHARMEG Srl Tablet 5mg/</t>
  </si>
  <si>
    <t>ITA amlodpinie besilate TECNIGEN Srl Tablet 5mg/</t>
  </si>
  <si>
    <t>ITA amlodpinie besilate TEVA ITALIA Srl Tablet 5mg/</t>
  </si>
  <si>
    <t>ITA amlodpinie besilate ZENTIVA ITALIA Srl Tablet 5mg/</t>
  </si>
  <si>
    <t>ITA amlodpinie besilate POLIFARMA SpA Tablet 5mg/</t>
  </si>
  <si>
    <t>ITA amlodpinie besilate VIATRIS PHARMA Srl Tablet 5mg/</t>
  </si>
  <si>
    <t>ITA amlodpinie besilate SO.SE.PHARM Srl Tablet 5mg/</t>
  </si>
  <si>
    <t>ITA amlodpinie besilate S&amp;R FARMACEUTICI SpA Tablet 5mg/</t>
  </si>
  <si>
    <t>ITA amlodpinie besilate PRICETAG SpA Tablet 5mg/</t>
  </si>
  <si>
    <t>ITA amlodpinie besilate GMM FARMA Srl Tablet 5mg/</t>
  </si>
  <si>
    <t>ITA amlodpinie besilate PFIZER ITALIA Srl Tablet 5mg/</t>
  </si>
  <si>
    <t>ITA amlodpine maleate FARMACEUTICI DAMOR SpA Tablet 5mg/</t>
  </si>
  <si>
    <t>ITA carbamazepine NOVARTIS FARMA SpA Syrup 20mg/1mL</t>
  </si>
  <si>
    <t>ITA carbamazepine NOVARTIS FARMA SpA Modified-release tablet 200mg/</t>
  </si>
  <si>
    <t>ITA carbamazepine EG SpA Tablet 200mg/</t>
  </si>
  <si>
    <t>ITA carbamazepine NOVARTIS FARMA SpA Tablet 200mg/</t>
  </si>
  <si>
    <t>ITA carbamazepine EG SpA Tablet 400mg/</t>
  </si>
  <si>
    <t>ITA carbamazepine NOVARTIS FARMA SpA Tablet 400mg/</t>
  </si>
  <si>
    <t>ITA carbamazepine NOVARTIS FARMA SpA Modified-release tablet 400mg/</t>
  </si>
  <si>
    <t>ITA ibuprofen MYLAN ITALIA Srl Coated tablet 400mg/</t>
  </si>
  <si>
    <t>ITA ibuprofen PROGRAMMI SANIT.INTEGRATI Srl Coated tablet 400mg/</t>
  </si>
  <si>
    <t>ITA ibuprofen FARMA 1000 Srl Coated tablet 400mg/</t>
  </si>
  <si>
    <t>ITA ibuprofen AUROBINDO PHARMA ITALIA Srl Coated tablet 400mg/</t>
  </si>
  <si>
    <t>ITA ibuprofen DOC GENERICI Srl Film-coated tablet 400mg/</t>
  </si>
  <si>
    <t>ITA ibuprofen SO.SE.PHARM Srl Film-coated tablet 600mg/</t>
  </si>
  <si>
    <t>ITA ibuprofen MYLAN ITALIA Srl Coated tablet 600mg/</t>
  </si>
  <si>
    <t>ITA ibuprofen FARMA 1000 Srl Coated tablet 600mg/</t>
  </si>
  <si>
    <t>ITA ibuprofen MEDIFARM Srl Coated tablet 600mg/</t>
  </si>
  <si>
    <t>ITA ibuprofen GMM FARMA Srl Tablet 600mg/</t>
  </si>
  <si>
    <t>ITA ibuprofen FARMAVOX Srl Coated tablet 600mg/</t>
  </si>
  <si>
    <t>ITA ibuprofen FARMAROC Srl Coated tablet 600mg/</t>
  </si>
  <si>
    <t>ITA ibuprofen MYLAN ITALIA Srl Granules for oral suspension in sachet 600mg/</t>
  </si>
  <si>
    <t>ITA ibuprofen EPIFARMA Srl Film-coated tablet 600mg/</t>
  </si>
  <si>
    <t>ITA ibuprofen IPSO PHARMA Srl Film-coated tablet 600mg/</t>
  </si>
  <si>
    <t>ITA ibuprofen ABC FARMACEUTICI SpA Film-coated tablet 600mg/</t>
  </si>
  <si>
    <t>ITA ibuprofen LABORATORI ALTER Srl Film-coated tablet 600mg/</t>
  </si>
  <si>
    <t>ITA ibuprofen ANGELINI SpA Granules for oral solution 600mg/</t>
  </si>
  <si>
    <t>ITA ibuprofen ARISTO PHARMA GMBH Film-coated tablet 600mg/</t>
  </si>
  <si>
    <t>ITA ibuprofen AUROBINDO PHARMA ITALIA Srl Film-coated tablet 600mg/</t>
  </si>
  <si>
    <t>ITA ibuprofen DOC GENERICI Srl Film-coated tablet 600mg/</t>
  </si>
  <si>
    <t>ITA ibuprofen DOC GENERICI Srl Effervescent granules 600mg/</t>
  </si>
  <si>
    <t>ITA ibuprofen EG SpA Film-coated tablet 600mg/</t>
  </si>
  <si>
    <t>ITA ibuprofen EG SpA Effervescent granules for oral suspension 600mg/</t>
  </si>
  <si>
    <t>ITA ibuprofen FG Srl Film-coated tablet 600mg/</t>
  </si>
  <si>
    <t>ITA ibuprofen PHARMEG Srl Film-coated tablet 600mg/</t>
  </si>
  <si>
    <t>ITA ibuprofen TEVA ITALIA Srl Film-coated tablet 600mg/</t>
  </si>
  <si>
    <t>ITA ibuprofen arginine ZAMBON ITALIA Srl Granules for oral solution 600mg/</t>
  </si>
  <si>
    <t>ITA ibuprofen MYLAN ITALIA Srl Prolonged-release tablet 800mg/</t>
  </si>
  <si>
    <t>ITA ibuprofen lysine S.F. GROUP Srl Solution for injection 400mg/</t>
  </si>
  <si>
    <t>ITA ibuprofen lysine S.F. GROUP Srl Film-coated tablet 500mg/</t>
  </si>
  <si>
    <t>ITA simvastatin MYLAN SpA Film-coated tablet 20mg/</t>
  </si>
  <si>
    <t>ITA simvastatin EG SpA Film-coated tablet 20mg/</t>
  </si>
  <si>
    <t>ITA simvastatin DOC GENERICI Srl Coated tablet 20mg/</t>
  </si>
  <si>
    <t>ITA simvastatin NEOPHARMED GENTILI SpA Film-coated tablet 20mg/</t>
  </si>
  <si>
    <t>ITA simvastatin ALFASIGMA SpA Film-coated tablet 20mg/</t>
  </si>
  <si>
    <t>ITA simvastatin MYLAN SpA Film-coated tablet 40mg/</t>
  </si>
  <si>
    <t>ITA simvastatin DOC GENERICI Srl Coated tablet 40mg/</t>
  </si>
  <si>
    <t>ITA simvastatin NEOPHARMED GENTILI SpA Film-coated tablet 40mg/</t>
  </si>
  <si>
    <t>ITA simvastatin ALFASIGMA SpA Film-coated tablet 40mg/</t>
  </si>
  <si>
    <t>ITA simvastatin S.F. GROUP Srl Film-coated tablet 20mg/</t>
  </si>
  <si>
    <t>ITA simvastatin FARTO Srl Film-coated tablet 20mg/</t>
  </si>
  <si>
    <t>ITA simvastatin AGIPS FARMACEUTICI Srl Film-coated tablet 20mg/</t>
  </si>
  <si>
    <t>ITA simvastatin ECUPHARMA Srl Film-coated tablet 20mg/</t>
  </si>
  <si>
    <t>ITA simvastatin SUN PHARMACEUTICAL IND.EU.B.V. Film-coated tablet 20mg/</t>
  </si>
  <si>
    <t>ITA simvastatin SANDOZ SpA Film-coated tablet 20mg/</t>
  </si>
  <si>
    <t>ITA simvastatin ACCORD HEALTHCARE SLU Film-coated tablet 20mg/</t>
  </si>
  <si>
    <t>ITA simvastatin ABC FARMACEUTICI SpA Film-coated tablet 20mg/</t>
  </si>
  <si>
    <t>ITA simvastatin LABORATORI ALTER Srl Film-coated tablet 20mg/</t>
  </si>
  <si>
    <t>ITA simvastatin ARISTO PHARMA GMBH Film-coated tablet 20mg/</t>
  </si>
  <si>
    <t>ITA simvastatin ZENTIVA ITALIA Srl Film-coated tablet 20mg/</t>
  </si>
  <si>
    <t>ITA simvastatin KRKA D.D.NOVO MESTO Film-coated tablet 20mg/</t>
  </si>
  <si>
    <t>ITA simvastatin ALMUS Srl Film-coated tablet 20mg/</t>
  </si>
  <si>
    <t>ITA simvastatin PENSA PHARMA SpA Film-coated tablet 20mg/</t>
  </si>
  <si>
    <t>ITA simvastatin TECNIGEN Srl Film-coated tablet 20mg/</t>
  </si>
  <si>
    <t>ITA simvastatin AUROBINDO PHARMA ITALIA Srl Film-coated tablet 20mg/</t>
  </si>
  <si>
    <t>ITA simvastatin TEVA ITALIA Srl Film-coated tablet 20mg/</t>
  </si>
  <si>
    <t>ITA simvastatin DYMALIFE PHARMACEUTICAL Srl Film-coated tablet 20mg/</t>
  </si>
  <si>
    <t>ITA simvastatin GENETIC SpA Film-coated tablet 20mg/</t>
  </si>
  <si>
    <t>ITA simvastatin EPIFARMA Srl Film-coated tablet 20mg/</t>
  </si>
  <si>
    <t>ITA simvastatin SO.SE.PHARM Srl Film-coated tablet 20mg/</t>
  </si>
  <si>
    <t>ITA simvastatin RO-FARM.di DE MAIO SALVATORE&amp;C Film-coated tablet 20mg/</t>
  </si>
  <si>
    <t>ITA simvastatin MSD ITALIA Srl Film-coated tablet 20mg/</t>
  </si>
  <si>
    <t>ITA simvastatin S.F. GROUP Srl Film-coated tablet 40mg/</t>
  </si>
  <si>
    <t>ITA simvastatin FARTO Srl Film-coated tablet 40mg/</t>
  </si>
  <si>
    <t>ITA simvastatin AGIPS FARMACEUTICI Srl Film-coated tablet 40mg/</t>
  </si>
  <si>
    <t>ITA simvastatin ECUPHARMA Srl Film-coated tablet 40mg/</t>
  </si>
  <si>
    <t>ITA simvastatin SUN PHARMACEUTICAL IND.EU.B.V. Film-coated tablet 40mg/</t>
  </si>
  <si>
    <t>ITA simvastatin SANDOZ SpA Film-coated tablet 40mg/</t>
  </si>
  <si>
    <t>ITA simvastatin ACCORD HEALTHCARE SLU Film-coated tablet 40mg/</t>
  </si>
  <si>
    <t>ITA simvastatin LABORATORI ALTER Srl Film-coated tablet 40mg/</t>
  </si>
  <si>
    <t>ITA simvastatin EG SpA Film-coated tablet 40mg/</t>
  </si>
  <si>
    <t>ITA simvastatin ARISTO PHARMA GMBH Film-coated tablet 40mg/</t>
  </si>
  <si>
    <t>ITA simvastatin ZENTIVA ITALIA Srl Film-coated tablet 40mg/</t>
  </si>
  <si>
    <t>ITA simvastatin KRKA D.D.NOVO MESTO Film-coated tablet 40mg/</t>
  </si>
  <si>
    <t>ITA simvastatin ALMUS Srl Film-coated tablet 40mg/</t>
  </si>
  <si>
    <t>ITA simvastatin PENSA PHARMA SpA Film-coated tablet 40mg/</t>
  </si>
  <si>
    <t>ITA simvastatin TECNIGEN Srl Film-coated tablet 40mg/</t>
  </si>
  <si>
    <t>ITA simvastatin AUROBINDO PHARMA ITALIA Srl Film-coated tablet 40mg/</t>
  </si>
  <si>
    <t>ITA simvastatin TEVA ITALIA Srl Film-coated tablet 40mg/</t>
  </si>
  <si>
    <t>ITA simvastatin GENETIC SpA Film-coated tablet 40mg/</t>
  </si>
  <si>
    <t>ITA simvastatin EPIFARMA Srl Film-coated tablet 40mg/</t>
  </si>
  <si>
    <t>ITA simvastatin SO.SE.PHARM Srl Film-coated tablet 40mg/</t>
  </si>
  <si>
    <t>ITA simvastatin RO-FARM.di DE MAIO SALVATORE&amp;C Film-coated tablet 40mg/</t>
  </si>
  <si>
    <t>ITA simvastatin DYMALIFE PHARMACEUTICAL Srl Film-coated tablet 40mg/</t>
  </si>
  <si>
    <t>ITA simvastatin MSD ITALIA Srl Film-coated tablet 40mg/</t>
  </si>
  <si>
    <t>ITA simvastatin PENSA PHARMA SpA Film-coated tablet 10mg/</t>
  </si>
  <si>
    <t>ITA simvastatin SANDOZ SpA Film-coated tablet 10mg/</t>
  </si>
  <si>
    <t>ITA simvastatin MYLAN SpA Film-coated tablet 10mg/</t>
  </si>
  <si>
    <t>ITA simvastatin EG SpA Film-coated tablet 10mg/</t>
  </si>
  <si>
    <t>ITA simvastatin ZENTIVA ITALIA Srl Film-coated tablet 10mg/</t>
  </si>
  <si>
    <t>ITA simvastatin AUROBINDO PHARMA ITALIA Srl Film-coated tablet 10mg/</t>
  </si>
  <si>
    <t>ITA simvastatin DOC GENERICI Srl Coated tablet 10mg/</t>
  </si>
  <si>
    <t>ITA simvastatin TEVA ITALIA Srl Film-coated tablet 10mg/</t>
  </si>
  <si>
    <t>ITA simvastatin MSD ITALIA Srl Film-coated tablet 10mg/</t>
  </si>
  <si>
    <t>ITA simvastatin NEOPHARMED GENTILI SpA Film-coated tablet 10mg/</t>
  </si>
  <si>
    <t>ITA simvastatin ALFASIGMA SpA Film-coated tablet 10mg/</t>
  </si>
  <si>
    <t>Ssuppository</t>
  </si>
  <si>
    <t>modified-release tablet</t>
  </si>
  <si>
    <t>granules for oral suspension in sachet</t>
  </si>
  <si>
    <t>amlodpine oral 10mg/</t>
  </si>
  <si>
    <t>amlodpine oral 5mg/</t>
  </si>
  <si>
    <t>carbamazepine oral 300mg/</t>
  </si>
  <si>
    <t>carbamazepine oral 600mg/</t>
  </si>
  <si>
    <t>carbamazepine oral 100mg/</t>
  </si>
  <si>
    <t>carbamazepine oral 150mg/</t>
  </si>
  <si>
    <t>carbamazepine oral 250mg/</t>
  </si>
  <si>
    <t>ibuprofen oral 5mg/</t>
  </si>
  <si>
    <t>ibuprofen oral 400mg/</t>
  </si>
  <si>
    <t>ibuprofen oral 100mg/5mL</t>
  </si>
  <si>
    <t>ibuprofen oral 200mg/5mL</t>
  </si>
  <si>
    <t>ibuprofen oral 600mg/</t>
  </si>
  <si>
    <t>ibuprofen oral 200mg/</t>
  </si>
  <si>
    <t>ibuprofen oral 40mg/</t>
  </si>
  <si>
    <t>ibuprofen cutaneous 50mg/1g</t>
  </si>
  <si>
    <t>simvastatin oral 10mg/</t>
  </si>
  <si>
    <t>simvastatin oral 40mg/</t>
  </si>
  <si>
    <t>simvastatin oral 20mg/</t>
  </si>
  <si>
    <t>carbamazepine oral 20mg/1mL</t>
  </si>
  <si>
    <t>ibuprofen oral 800mg/</t>
  </si>
  <si>
    <t>ibuprofen injection 400mg/</t>
  </si>
  <si>
    <t>ibuprofen oral 500mg/</t>
  </si>
  <si>
    <t>ibuprofen  Effervescent granules 600mg/</t>
  </si>
  <si>
    <t>amlodipine mesilate monohydrate tablet 5mg/</t>
  </si>
  <si>
    <t>amlodipine mesilate monohydrate tablet 10mg/</t>
  </si>
  <si>
    <t>simvastatin film-coated tablet 20mg/</t>
  </si>
  <si>
    <t>simvastatin film-coated tablet 40mg/</t>
  </si>
  <si>
    <t>simvastatin film-coated tablet 10mg/</t>
  </si>
  <si>
    <t>simvastatin coated tablet 20mg/</t>
  </si>
  <si>
    <t>carbamazepine prolonged-release tablet 300mg/</t>
  </si>
  <si>
    <t>carbamazepine prolonged-release tablet 600mg/</t>
  </si>
  <si>
    <t>carbamazepine tablet 100mg/</t>
  </si>
  <si>
    <t>carbamazepine prolonged-release tablet 150mg/</t>
  </si>
  <si>
    <t>carbamazepine Ssuppository 250mg/</t>
  </si>
  <si>
    <t>carbamazepine oral suspension 100mg/5mL</t>
  </si>
  <si>
    <t>ibuprofen solution for injection 5mg/</t>
  </si>
  <si>
    <t>ibuprofen film coated tablet 400mg/</t>
  </si>
  <si>
    <t>ibuprofen oral suspension 200mg/5mL</t>
  </si>
  <si>
    <t>ibuprofen film coated tablet 600mg/</t>
  </si>
  <si>
    <t>ibuprofen solution for infusion 600mg/</t>
  </si>
  <si>
    <t>ibuprofen capsule, soft 400mg/</t>
  </si>
  <si>
    <t>ibuprofen oral suspension 40mg/</t>
  </si>
  <si>
    <t>ibuprofen film coated tablet 200mg/</t>
  </si>
  <si>
    <t>ibuprofen gel 50mg/1g</t>
  </si>
  <si>
    <t>simvastatin film coated tablet 10mg/</t>
  </si>
  <si>
    <t>simvastatin film coated tablet 40mg/</t>
  </si>
  <si>
    <t>simvastatin film coated tablet 20mg/</t>
  </si>
  <si>
    <t>amlodpinie besilate tablet 10mg/</t>
  </si>
  <si>
    <t>amlodpine maleate tablet 10mg/</t>
  </si>
  <si>
    <t>amlodpinie besilate tablet 5mg/</t>
  </si>
  <si>
    <t>amlodpine maleate tablet 5mg/</t>
  </si>
  <si>
    <t>carbamazepine syrup 20mg/1mL</t>
  </si>
  <si>
    <t>carbamazepine modified-release tablet 200mg/</t>
  </si>
  <si>
    <t>carbamazepine tablet 400mg/</t>
  </si>
  <si>
    <t>carbamazepine modified-release tablet 400mg/</t>
  </si>
  <si>
    <t>ibuprofen Film-coated tablet 400mg/</t>
  </si>
  <si>
    <t>ibuprofen Film-coated tablet 600mg/</t>
  </si>
  <si>
    <t>ibuprofen coated tablet 600mg/</t>
  </si>
  <si>
    <t>ibuprofen tablet 600mg/</t>
  </si>
  <si>
    <t>ibuprofen granules for oral suspension in sachet 600mg/</t>
  </si>
  <si>
    <t>ibuprofen Granules for oral solution 600mg/</t>
  </si>
  <si>
    <t>ibuprofen Effervescent granules 600mg/</t>
  </si>
  <si>
    <t>ibuprofen Effervescent granules for oral suspension 600mg/</t>
  </si>
  <si>
    <t>ibuprofen arginine granules for oral solution 600mg/</t>
  </si>
  <si>
    <t>ibuprofen prolonged-release tablet 800mg/</t>
  </si>
  <si>
    <t>ibuprofen lysine Solution for injection 400mg/</t>
  </si>
  <si>
    <t>ibuprofen lysine film-coated tablet 500mg/</t>
  </si>
  <si>
    <t>simvastatin coated tablet 40mg/</t>
  </si>
  <si>
    <t>simvastatin coated tablet 10mg/</t>
  </si>
  <si>
    <t>unique code and label MPP</t>
  </si>
  <si>
    <t>UNIQUE MP</t>
  </si>
  <si>
    <t>483 mps</t>
  </si>
  <si>
    <t>99 PhPIDs</t>
  </si>
  <si>
    <t>62 VMPS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</si>
</sst>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43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</font>
    <font>
      <sz val="11"/>
      <color rgb="FF000000"/>
      <name val="Calibri"/>
      <family val="2"/>
    </font>
    <font>
      <sz val="10"/>
      <color theme="1"/>
      <name val="Arial"/>
      <family val="2"/>
    </font>
    <font>
      <b/>
      <sz val="14"/>
      <name val="Arial"/>
      <family val="2"/>
      <scheme val="minor"/>
    </font>
    <font>
      <sz val="14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4"/>
      <color rgb="FF000000"/>
      <name val="Arial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sz val="10"/>
      <name val="Arial"/>
      <family val="2"/>
      <scheme val="minor"/>
    </font>
    <font>
      <sz val="11"/>
      <color rgb="FFFF0000"/>
      <name val="Arial"/>
      <family val="2"/>
      <scheme val="minor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1"/>
      <name val="Dialog"/>
    </font>
    <font>
      <sz val="10"/>
      <color theme="8" tint="0.79998168889431442"/>
      <name val="Arial"/>
      <family val="2"/>
      <scheme val="minor"/>
    </font>
    <font>
      <sz val="11"/>
      <color theme="8" tint="0.79998168889431442"/>
      <name val="Arial"/>
      <family val="2"/>
    </font>
    <font>
      <sz val="10"/>
      <color rgb="FF000000"/>
      <name val="Arial"/>
      <family val="2"/>
      <scheme val="minor"/>
    </font>
    <font>
      <sz val="18"/>
      <color rgb="FF000000"/>
      <name val="Calibri"/>
      <family val="2"/>
    </font>
    <font>
      <sz val="18"/>
      <color rgb="FF000000"/>
      <name val="Arial"/>
      <family val="2"/>
      <scheme val="minor"/>
    </font>
    <font>
      <sz val="14"/>
      <color rgb="FF000000"/>
      <name val="Calibri"/>
      <family val="2"/>
    </font>
    <font>
      <sz val="10"/>
      <color theme="7" tint="-0.249977111117893"/>
      <name val="Arial"/>
      <family val="2"/>
      <scheme val="minor"/>
    </font>
    <font>
      <sz val="11"/>
      <color theme="7" tint="-0.249977111117893"/>
      <name val="Arial"/>
      <family val="2"/>
    </font>
    <font>
      <sz val="10"/>
      <color theme="7" tint="-0.249977111117893"/>
      <name val="Arial"/>
      <family val="2"/>
    </font>
    <font>
      <sz val="11"/>
      <color theme="7" tint="-0.249977111117893"/>
      <name val="Arial"/>
      <family val="2"/>
      <scheme val="minor"/>
    </font>
    <font>
      <u/>
      <sz val="10"/>
      <color theme="10"/>
      <name val="Arial"/>
      <family val="2"/>
      <scheme val="minor"/>
    </font>
    <font>
      <b/>
      <sz val="14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theme="1"/>
      <name val="Dialog"/>
    </font>
    <font>
      <sz val="10"/>
      <color rgb="FF212529"/>
      <name val="Open Sans"/>
      <family val="2"/>
    </font>
    <font>
      <b/>
      <sz val="10"/>
      <color rgb="FF000000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5700"/>
      <name val="Arial"/>
      <family val="2"/>
      <scheme val="minor"/>
    </font>
    <font>
      <i/>
      <sz val="11"/>
      <color theme="1"/>
      <name val="Calibri"/>
      <family val="2"/>
    </font>
    <font>
      <i/>
      <sz val="11"/>
      <color theme="1"/>
      <name val="Arial"/>
      <family val="2"/>
      <scheme val="minor"/>
    </font>
    <font>
      <b/>
      <u/>
      <sz val="14"/>
      <color rgb="FF000000"/>
      <name val="Arial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ck">
        <color auto="1"/>
      </bottom>
      <diagonal/>
    </border>
  </borders>
  <cellStyleXfs count="18">
    <xf numFmtId="0" fontId="0" fillId="0" borderId="0"/>
    <xf numFmtId="0" fontId="6" fillId="0" borderId="0"/>
    <xf numFmtId="0" fontId="6" fillId="0" borderId="0"/>
    <xf numFmtId="0" fontId="5" fillId="0" borderId="0"/>
    <xf numFmtId="0" fontId="5" fillId="0" borderId="0"/>
    <xf numFmtId="43" fontId="23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4" fillId="0" borderId="0"/>
    <xf numFmtId="0" fontId="3" fillId="0" borderId="0"/>
    <xf numFmtId="0" fontId="38" fillId="20" borderId="0" applyNumberFormat="0" applyBorder="0" applyAlignment="0" applyProtection="0"/>
    <xf numFmtId="0" fontId="39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2" fillId="0" borderId="0" applyFont="0" applyFill="0" applyBorder="0" applyAlignment="0" applyProtection="0"/>
    <xf numFmtId="0" fontId="1" fillId="0" borderId="0"/>
    <xf numFmtId="0" fontId="1" fillId="0" borderId="0"/>
  </cellStyleXfs>
  <cellXfs count="227">
    <xf numFmtId="0" fontId="0" fillId="0" borderId="0" xfId="0"/>
    <xf numFmtId="0" fontId="8" fillId="0" borderId="0" xfId="0" applyFont="1" applyAlignment="1">
      <alignment horizontal="right"/>
    </xf>
    <xf numFmtId="0" fontId="7" fillId="7" borderId="1" xfId="0" applyFont="1" applyFill="1" applyBorder="1" applyAlignment="1">
      <alignment horizontal="center" wrapText="1"/>
    </xf>
    <xf numFmtId="0" fontId="8" fillId="7" borderId="0" xfId="0" applyFont="1" applyFill="1" applyAlignment="1">
      <alignment horizontal="right"/>
    </xf>
    <xf numFmtId="0" fontId="8" fillId="7" borderId="0" xfId="0" applyFont="1" applyFill="1"/>
    <xf numFmtId="0" fontId="0" fillId="7" borderId="0" xfId="0" applyFill="1"/>
    <xf numFmtId="0" fontId="7" fillId="7" borderId="2" xfId="0" applyFont="1" applyFill="1" applyBorder="1" applyAlignment="1">
      <alignment horizontal="center" wrapText="1"/>
    </xf>
    <xf numFmtId="0" fontId="15" fillId="9" borderId="3" xfId="0" applyFont="1" applyFill="1" applyBorder="1" applyAlignment="1">
      <alignment horizontal="center" wrapText="1"/>
    </xf>
    <xf numFmtId="0" fontId="14" fillId="7" borderId="1" xfId="0" applyFont="1" applyFill="1" applyBorder="1" applyAlignment="1">
      <alignment horizontal="center" wrapText="1"/>
    </xf>
    <xf numFmtId="0" fontId="14" fillId="9" borderId="1" xfId="0" applyFont="1" applyFill="1" applyBorder="1" applyAlignment="1">
      <alignment horizontal="center" wrapText="1"/>
    </xf>
    <xf numFmtId="0" fontId="7" fillId="9" borderId="1" xfId="0" applyFont="1" applyFill="1" applyBorder="1" applyAlignment="1">
      <alignment horizontal="center" wrapText="1"/>
    </xf>
    <xf numFmtId="0" fontId="14" fillId="8" borderId="1" xfId="0" applyFont="1" applyFill="1" applyBorder="1" applyAlignment="1">
      <alignment horizontal="center" wrapText="1"/>
    </xf>
    <xf numFmtId="0" fontId="7" fillId="8" borderId="1" xfId="0" applyFont="1" applyFill="1" applyBorder="1" applyAlignment="1">
      <alignment horizontal="center" wrapText="1"/>
    </xf>
    <xf numFmtId="0" fontId="14" fillId="10" borderId="6" xfId="0" applyFont="1" applyFill="1" applyBorder="1" applyAlignment="1">
      <alignment horizontal="center" wrapText="1"/>
    </xf>
    <xf numFmtId="0" fontId="12" fillId="0" borderId="0" xfId="0" applyFont="1"/>
    <xf numFmtId="0" fontId="13" fillId="0" borderId="0" xfId="0" applyFont="1"/>
    <xf numFmtId="0" fontId="14" fillId="7" borderId="2" xfId="0" applyFont="1" applyFill="1" applyBorder="1" applyAlignment="1">
      <alignment horizontal="center" wrapText="1"/>
    </xf>
    <xf numFmtId="0" fontId="7" fillId="9" borderId="5" xfId="0" applyFont="1" applyFill="1" applyBorder="1" applyAlignment="1">
      <alignment horizontal="center" wrapText="1"/>
    </xf>
    <xf numFmtId="0" fontId="7" fillId="9" borderId="4" xfId="0" applyFont="1" applyFill="1" applyBorder="1" applyAlignment="1">
      <alignment horizontal="center" wrapText="1"/>
    </xf>
    <xf numFmtId="0" fontId="7" fillId="9" borderId="0" xfId="0" applyFont="1" applyFill="1" applyAlignment="1">
      <alignment horizontal="center" wrapText="1"/>
    </xf>
    <xf numFmtId="0" fontId="0" fillId="8" borderId="0" xfId="0" applyFill="1"/>
    <xf numFmtId="1" fontId="9" fillId="11" borderId="4" xfId="0" applyNumberFormat="1" applyFont="1" applyFill="1" applyBorder="1" applyAlignment="1">
      <alignment horizontal="right" vertical="center" wrapText="1"/>
    </xf>
    <xf numFmtId="0" fontId="16" fillId="10" borderId="0" xfId="0" applyFont="1" applyFill="1"/>
    <xf numFmtId="0" fontId="7" fillId="10" borderId="0" xfId="0" applyFont="1" applyFill="1" applyAlignment="1">
      <alignment horizontal="center" wrapText="1"/>
    </xf>
    <xf numFmtId="1" fontId="0" fillId="0" borderId="0" xfId="0" applyNumberFormat="1"/>
    <xf numFmtId="0" fontId="7" fillId="7" borderId="7" xfId="0" applyFont="1" applyFill="1" applyBorder="1" applyAlignment="1">
      <alignment horizontal="center" wrapText="1"/>
    </xf>
    <xf numFmtId="0" fontId="0" fillId="8" borderId="4" xfId="0" applyFill="1" applyBorder="1"/>
    <xf numFmtId="0" fontId="7" fillId="8" borderId="3" xfId="0" applyFont="1" applyFill="1" applyBorder="1" applyAlignment="1">
      <alignment horizontal="center" wrapText="1"/>
    </xf>
    <xf numFmtId="0" fontId="7" fillId="8" borderId="0" xfId="0" applyFont="1" applyFill="1" applyAlignment="1">
      <alignment horizontal="center" wrapText="1"/>
    </xf>
    <xf numFmtId="1" fontId="6" fillId="0" borderId="0" xfId="1" applyNumberFormat="1"/>
    <xf numFmtId="1" fontId="5" fillId="0" borderId="0" xfId="3" applyNumberFormat="1"/>
    <xf numFmtId="0" fontId="13" fillId="4" borderId="0" xfId="0" applyFont="1" applyFill="1"/>
    <xf numFmtId="0" fontId="0" fillId="4" borderId="0" xfId="0" applyFill="1"/>
    <xf numFmtId="0" fontId="7" fillId="7" borderId="0" xfId="0" applyFont="1" applyFill="1" applyAlignment="1">
      <alignment horizontal="center" wrapText="1"/>
    </xf>
    <xf numFmtId="0" fontId="7" fillId="8" borderId="7" xfId="0" applyFont="1" applyFill="1" applyBorder="1" applyAlignment="1">
      <alignment horizontal="center" wrapText="1"/>
    </xf>
    <xf numFmtId="0" fontId="7" fillId="10" borderId="6" xfId="0" applyFont="1" applyFill="1" applyBorder="1" applyAlignment="1">
      <alignment horizontal="center" wrapText="1"/>
    </xf>
    <xf numFmtId="0" fontId="7" fillId="9" borderId="6" xfId="0" applyFont="1" applyFill="1" applyBorder="1" applyAlignment="1">
      <alignment horizontal="center" wrapText="1"/>
    </xf>
    <xf numFmtId="0" fontId="0" fillId="10" borderId="6" xfId="0" applyFill="1" applyBorder="1" applyAlignment="1">
      <alignment horizontal="center" wrapText="1"/>
    </xf>
    <xf numFmtId="0" fontId="7" fillId="7" borderId="1" xfId="0" applyFont="1" applyFill="1" applyBorder="1" applyAlignment="1">
      <alignment horizontal="left" wrapText="1"/>
    </xf>
    <xf numFmtId="0" fontId="7" fillId="9" borderId="4" xfId="0" applyFont="1" applyFill="1" applyBorder="1" applyAlignment="1">
      <alignment horizontal="right" wrapText="1"/>
    </xf>
    <xf numFmtId="0" fontId="0" fillId="8" borderId="4" xfId="0" applyFill="1" applyBorder="1" applyAlignment="1">
      <alignment horizontal="right"/>
    </xf>
    <xf numFmtId="0" fontId="7" fillId="7" borderId="7" xfId="0" applyFont="1" applyFill="1" applyBorder="1" applyAlignment="1">
      <alignment horizontal="right" wrapText="1"/>
    </xf>
    <xf numFmtId="0" fontId="12" fillId="7" borderId="0" xfId="0" applyFont="1" applyFill="1"/>
    <xf numFmtId="0" fontId="0" fillId="7" borderId="4" xfId="0" applyFill="1" applyBorder="1" applyAlignment="1">
      <alignment horizontal="right"/>
    </xf>
    <xf numFmtId="0" fontId="7" fillId="7" borderId="7" xfId="0" applyFont="1" applyFill="1" applyBorder="1" applyAlignment="1">
      <alignment horizontal="left" wrapText="1"/>
    </xf>
    <xf numFmtId="0" fontId="0" fillId="7" borderId="0" xfId="0" applyFill="1" applyAlignment="1">
      <alignment horizontal="left"/>
    </xf>
    <xf numFmtId="49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2" fillId="7" borderId="0" xfId="0" applyFont="1" applyFill="1" applyAlignment="1">
      <alignment horizontal="center"/>
    </xf>
    <xf numFmtId="1" fontId="18" fillId="11" borderId="4" xfId="0" applyNumberFormat="1" applyFont="1" applyFill="1" applyBorder="1" applyAlignment="1">
      <alignment horizontal="right" vertical="center" wrapText="1"/>
    </xf>
    <xf numFmtId="0" fontId="19" fillId="7" borderId="0" xfId="0" applyFont="1" applyFill="1"/>
    <xf numFmtId="1" fontId="17" fillId="0" borderId="0" xfId="1" applyNumberFormat="1" applyFont="1"/>
    <xf numFmtId="0" fontId="10" fillId="2" borderId="0" xfId="0" applyFont="1" applyFill="1"/>
    <xf numFmtId="0" fontId="11" fillId="2" borderId="0" xfId="0" applyFont="1" applyFill="1"/>
    <xf numFmtId="0" fontId="0" fillId="0" borderId="0" xfId="0" applyAlignment="1">
      <alignment horizontal="center"/>
    </xf>
    <xf numFmtId="0" fontId="0" fillId="13" borderId="0" xfId="0" applyFill="1"/>
    <xf numFmtId="0" fontId="20" fillId="0" borderId="0" xfId="0" applyFont="1" applyAlignment="1">
      <alignment horizontal="right"/>
    </xf>
    <xf numFmtId="0" fontId="7" fillId="14" borderId="0" xfId="0" applyFont="1" applyFill="1" applyAlignment="1">
      <alignment horizontal="center" wrapText="1"/>
    </xf>
    <xf numFmtId="0" fontId="21" fillId="0" borderId="0" xfId="0" applyFont="1"/>
    <xf numFmtId="0" fontId="16" fillId="0" borderId="0" xfId="0" applyFont="1"/>
    <xf numFmtId="1" fontId="20" fillId="0" borderId="0" xfId="0" applyNumberFormat="1" applyFont="1" applyAlignment="1">
      <alignment horizontal="right"/>
    </xf>
    <xf numFmtId="0" fontId="17" fillId="0" borderId="0" xfId="0" applyFont="1"/>
    <xf numFmtId="0" fontId="17" fillId="15" borderId="0" xfId="0" applyFont="1" applyFill="1"/>
    <xf numFmtId="0" fontId="0" fillId="15" borderId="0" xfId="0" applyFill="1"/>
    <xf numFmtId="49" fontId="0" fillId="0" borderId="0" xfId="0" applyNumberFormat="1" applyAlignment="1">
      <alignment horizontal="center"/>
    </xf>
    <xf numFmtId="0" fontId="22" fillId="14" borderId="0" xfId="0" applyFont="1" applyFill="1" applyAlignment="1">
      <alignment horizontal="center" wrapText="1"/>
    </xf>
    <xf numFmtId="0" fontId="21" fillId="14" borderId="0" xfId="0" applyFont="1" applyFill="1"/>
    <xf numFmtId="0" fontId="15" fillId="14" borderId="3" xfId="0" applyFont="1" applyFill="1" applyBorder="1" applyAlignment="1">
      <alignment horizontal="center" wrapText="1"/>
    </xf>
    <xf numFmtId="49" fontId="0" fillId="13" borderId="0" xfId="0" applyNumberFormat="1" applyFill="1"/>
    <xf numFmtId="0" fontId="19" fillId="0" borderId="0" xfId="0" applyFont="1"/>
    <xf numFmtId="1" fontId="19" fillId="0" borderId="0" xfId="0" applyNumberFormat="1" applyFont="1"/>
    <xf numFmtId="49" fontId="12" fillId="0" borderId="0" xfId="0" applyNumberFormat="1" applyFont="1"/>
    <xf numFmtId="1" fontId="9" fillId="13" borderId="4" xfId="0" applyNumberFormat="1" applyFont="1" applyFill="1" applyBorder="1" applyAlignment="1">
      <alignment horizontal="right" vertical="center" wrapText="1"/>
    </xf>
    <xf numFmtId="0" fontId="0" fillId="9" borderId="0" xfId="0" applyFill="1"/>
    <xf numFmtId="3" fontId="0" fillId="0" borderId="0" xfId="5" applyNumberFormat="1" applyFont="1"/>
    <xf numFmtId="49" fontId="19" fillId="0" borderId="0" xfId="0" applyNumberFormat="1" applyFont="1"/>
    <xf numFmtId="0" fontId="12" fillId="9" borderId="0" xfId="0" applyFont="1" applyFill="1"/>
    <xf numFmtId="0" fontId="12" fillId="13" borderId="0" xfId="0" applyFont="1" applyFill="1"/>
    <xf numFmtId="1" fontId="0" fillId="13" borderId="0" xfId="0" applyNumberFormat="1" applyFill="1"/>
    <xf numFmtId="3" fontId="0" fillId="0" borderId="0" xfId="0" applyNumberFormat="1"/>
    <xf numFmtId="3" fontId="0" fillId="13" borderId="0" xfId="0" applyNumberFormat="1" applyFill="1"/>
    <xf numFmtId="49" fontId="0" fillId="0" borderId="0" xfId="0" applyNumberFormat="1" applyAlignment="1">
      <alignment horizontal="left"/>
    </xf>
    <xf numFmtId="49" fontId="20" fillId="0" borderId="0" xfId="0" applyNumberFormat="1" applyFont="1" applyAlignment="1">
      <alignment horizontal="left"/>
    </xf>
    <xf numFmtId="0" fontId="12" fillId="8" borderId="0" xfId="0" applyFont="1" applyFill="1"/>
    <xf numFmtId="49" fontId="0" fillId="7" borderId="0" xfId="0" applyNumberFormat="1" applyFill="1"/>
    <xf numFmtId="0" fontId="12" fillId="7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7" fillId="15" borderId="1" xfId="0" applyFont="1" applyFill="1" applyBorder="1" applyAlignment="1">
      <alignment horizontal="left" wrapText="1"/>
    </xf>
    <xf numFmtId="0" fontId="7" fillId="7" borderId="1" xfId="0" applyFont="1" applyFill="1" applyBorder="1" applyAlignment="1">
      <alignment horizontal="right" wrapText="1"/>
    </xf>
    <xf numFmtId="0" fontId="15" fillId="7" borderId="3" xfId="0" applyFont="1" applyFill="1" applyBorder="1" applyAlignment="1">
      <alignment horizontal="center" wrapText="1"/>
    </xf>
    <xf numFmtId="0" fontId="24" fillId="0" borderId="0" xfId="0" applyFont="1" applyAlignment="1">
      <alignment horizontal="left" vertical="center" readingOrder="1"/>
    </xf>
    <xf numFmtId="0" fontId="24" fillId="0" borderId="8" xfId="0" applyFont="1" applyBorder="1" applyAlignment="1">
      <alignment horizontal="left" vertical="center" readingOrder="1"/>
    </xf>
    <xf numFmtId="0" fontId="0" fillId="0" borderId="8" xfId="0" applyBorder="1"/>
    <xf numFmtId="0" fontId="24" fillId="0" borderId="8" xfId="0" applyFont="1" applyBorder="1" applyAlignment="1">
      <alignment horizontal="center" vertical="center" readingOrder="1"/>
    </xf>
    <xf numFmtId="0" fontId="25" fillId="0" borderId="8" xfId="0" applyFont="1" applyBorder="1" applyAlignment="1">
      <alignment horizontal="center"/>
    </xf>
    <xf numFmtId="0" fontId="26" fillId="0" borderId="0" xfId="0" applyFont="1" applyAlignment="1">
      <alignment horizontal="center" vertical="center" readingOrder="1"/>
    </xf>
    <xf numFmtId="0" fontId="11" fillId="0" borderId="0" xfId="0" applyFont="1" applyAlignment="1">
      <alignment horizontal="center"/>
    </xf>
    <xf numFmtId="0" fontId="26" fillId="0" borderId="8" xfId="0" applyFont="1" applyBorder="1" applyAlignment="1">
      <alignment horizontal="center" vertical="center" readingOrder="1"/>
    </xf>
    <xf numFmtId="0" fontId="11" fillId="0" borderId="8" xfId="0" applyFont="1" applyBorder="1" applyAlignment="1">
      <alignment horizontal="center"/>
    </xf>
    <xf numFmtId="0" fontId="26" fillId="13" borderId="0" xfId="0" applyFont="1" applyFill="1" applyAlignment="1">
      <alignment horizontal="center" vertical="center" readingOrder="1"/>
    </xf>
    <xf numFmtId="0" fontId="26" fillId="13" borderId="8" xfId="0" applyFont="1" applyFill="1" applyBorder="1" applyAlignment="1">
      <alignment horizontal="center" vertical="center" readingOrder="1"/>
    </xf>
    <xf numFmtId="0" fontId="13" fillId="16" borderId="0" xfId="0" applyFont="1" applyFill="1"/>
    <xf numFmtId="0" fontId="0" fillId="16" borderId="0" xfId="0" applyFill="1"/>
    <xf numFmtId="0" fontId="16" fillId="17" borderId="0" xfId="0" applyFont="1" applyFill="1"/>
    <xf numFmtId="0" fontId="7" fillId="7" borderId="6" xfId="0" applyFont="1" applyFill="1" applyBorder="1" applyAlignment="1">
      <alignment horizontal="center" wrapText="1"/>
    </xf>
    <xf numFmtId="0" fontId="0" fillId="3" borderId="0" xfId="0" applyFill="1"/>
    <xf numFmtId="0" fontId="13" fillId="5" borderId="0" xfId="0" applyFont="1" applyFill="1"/>
    <xf numFmtId="0" fontId="0" fillId="5" borderId="0" xfId="0" applyFill="1"/>
    <xf numFmtId="0" fontId="13" fillId="6" borderId="0" xfId="0" applyFont="1" applyFill="1"/>
    <xf numFmtId="0" fontId="0" fillId="6" borderId="0" xfId="0" applyFill="1"/>
    <xf numFmtId="0" fontId="7" fillId="7" borderId="3" xfId="0" applyFont="1" applyFill="1" applyBorder="1" applyAlignment="1">
      <alignment horizontal="center" wrapText="1"/>
    </xf>
    <xf numFmtId="1" fontId="9" fillId="11" borderId="0" xfId="0" applyNumberFormat="1" applyFont="1" applyFill="1" applyAlignment="1">
      <alignment horizontal="right" vertical="center" wrapText="1"/>
    </xf>
    <xf numFmtId="0" fontId="0" fillId="7" borderId="1" xfId="0" applyFill="1" applyBorder="1"/>
    <xf numFmtId="0" fontId="7" fillId="18" borderId="2" xfId="0" applyFont="1" applyFill="1" applyBorder="1" applyAlignment="1">
      <alignment horizontal="center" wrapText="1"/>
    </xf>
    <xf numFmtId="0" fontId="10" fillId="18" borderId="0" xfId="0" applyFont="1" applyFill="1"/>
    <xf numFmtId="0" fontId="0" fillId="18" borderId="0" xfId="0" applyFill="1"/>
    <xf numFmtId="49" fontId="0" fillId="18" borderId="0" xfId="0" applyNumberFormat="1" applyFill="1" applyAlignment="1">
      <alignment horizontal="left"/>
    </xf>
    <xf numFmtId="49" fontId="20" fillId="18" borderId="0" xfId="0" applyNumberFormat="1" applyFont="1" applyFill="1" applyAlignment="1">
      <alignment horizontal="left"/>
    </xf>
    <xf numFmtId="49" fontId="19" fillId="18" borderId="0" xfId="0" applyNumberFormat="1" applyFont="1" applyFill="1"/>
    <xf numFmtId="0" fontId="19" fillId="18" borderId="0" xfId="0" applyFont="1" applyFill="1"/>
    <xf numFmtId="0" fontId="27" fillId="0" borderId="0" xfId="0" applyFont="1"/>
    <xf numFmtId="0" fontId="27" fillId="7" borderId="0" xfId="0" applyFont="1" applyFill="1"/>
    <xf numFmtId="0" fontId="28" fillId="7" borderId="0" xfId="0" applyFont="1" applyFill="1" applyAlignment="1">
      <alignment horizontal="center" wrapText="1"/>
    </xf>
    <xf numFmtId="0" fontId="28" fillId="9" borderId="0" xfId="0" applyFont="1" applyFill="1" applyAlignment="1">
      <alignment horizontal="right" wrapText="1"/>
    </xf>
    <xf numFmtId="0" fontId="27" fillId="14" borderId="0" xfId="0" applyFont="1" applyFill="1"/>
    <xf numFmtId="1" fontId="29" fillId="11" borderId="4" xfId="0" applyNumberFormat="1" applyFont="1" applyFill="1" applyBorder="1" applyAlignment="1">
      <alignment horizontal="right" vertical="center" wrapText="1"/>
    </xf>
    <xf numFmtId="0" fontId="27" fillId="9" borderId="0" xfId="0" applyFont="1" applyFill="1"/>
    <xf numFmtId="0" fontId="28" fillId="7" borderId="1" xfId="0" applyFont="1" applyFill="1" applyBorder="1" applyAlignment="1">
      <alignment horizontal="center" wrapText="1"/>
    </xf>
    <xf numFmtId="0" fontId="28" fillId="9" borderId="4" xfId="0" applyFont="1" applyFill="1" applyBorder="1" applyAlignment="1">
      <alignment horizontal="right" wrapText="1"/>
    </xf>
    <xf numFmtId="0" fontId="28" fillId="8" borderId="0" xfId="0" applyFont="1" applyFill="1" applyAlignment="1">
      <alignment horizontal="center" wrapText="1"/>
    </xf>
    <xf numFmtId="0" fontId="27" fillId="0" borderId="4" xfId="0" applyFont="1" applyBorder="1"/>
    <xf numFmtId="1" fontId="27" fillId="0" borderId="0" xfId="0" applyNumberFormat="1" applyFont="1"/>
    <xf numFmtId="0" fontId="27" fillId="8" borderId="0" xfId="0" applyFont="1" applyFill="1"/>
    <xf numFmtId="0" fontId="28" fillId="7" borderId="0" xfId="0" applyFont="1" applyFill="1" applyAlignment="1">
      <alignment horizontal="left" wrapText="1"/>
    </xf>
    <xf numFmtId="0" fontId="28" fillId="7" borderId="0" xfId="0" applyFont="1" applyFill="1" applyAlignment="1">
      <alignment horizontal="right" wrapText="1"/>
    </xf>
    <xf numFmtId="0" fontId="28" fillId="9" borderId="0" xfId="0" applyFont="1" applyFill="1" applyAlignment="1">
      <alignment horizontal="center" wrapText="1"/>
    </xf>
    <xf numFmtId="1" fontId="30" fillId="0" borderId="0" xfId="3" applyNumberFormat="1" applyFont="1"/>
    <xf numFmtId="49" fontId="0" fillId="18" borderId="0" xfId="0" applyNumberFormat="1" applyFill="1"/>
    <xf numFmtId="0" fontId="27" fillId="18" borderId="0" xfId="0" applyFont="1" applyFill="1"/>
    <xf numFmtId="0" fontId="31" fillId="18" borderId="0" xfId="6" applyFill="1"/>
    <xf numFmtId="0" fontId="12" fillId="18" borderId="0" xfId="0" applyFont="1" applyFill="1"/>
    <xf numFmtId="0" fontId="31" fillId="0" borderId="0" xfId="6"/>
    <xf numFmtId="0" fontId="32" fillId="7" borderId="0" xfId="0" applyFont="1" applyFill="1"/>
    <xf numFmtId="0" fontId="33" fillId="7" borderId="0" xfId="0" applyFont="1" applyFill="1"/>
    <xf numFmtId="0" fontId="34" fillId="7" borderId="0" xfId="0" applyFont="1" applyFill="1"/>
    <xf numFmtId="49" fontId="33" fillId="7" borderId="0" xfId="0" applyNumberFormat="1" applyFont="1" applyFill="1" applyAlignment="1">
      <alignment horizontal="left"/>
    </xf>
    <xf numFmtId="49" fontId="35" fillId="7" borderId="0" xfId="0" applyNumberFormat="1" applyFont="1" applyFill="1" applyAlignment="1">
      <alignment horizontal="left"/>
    </xf>
    <xf numFmtId="49" fontId="34" fillId="7" borderId="0" xfId="0" applyNumberFormat="1" applyFont="1" applyFill="1"/>
    <xf numFmtId="0" fontId="36" fillId="0" borderId="0" xfId="0" applyFont="1"/>
    <xf numFmtId="0" fontId="9" fillId="7" borderId="1" xfId="0" applyFont="1" applyFill="1" applyBorder="1" applyAlignment="1">
      <alignment horizontal="left" wrapText="1"/>
    </xf>
    <xf numFmtId="1" fontId="0" fillId="8" borderId="0" xfId="0" applyNumberFormat="1" applyFill="1"/>
    <xf numFmtId="1" fontId="36" fillId="0" borderId="0" xfId="0" applyNumberFormat="1" applyFont="1"/>
    <xf numFmtId="0" fontId="4" fillId="0" borderId="0" xfId="7"/>
    <xf numFmtId="0" fontId="7" fillId="15" borderId="0" xfId="0" applyFont="1" applyFill="1" applyAlignment="1">
      <alignment horizontal="center" wrapText="1"/>
    </xf>
    <xf numFmtId="0" fontId="7" fillId="19" borderId="1" xfId="0" applyFont="1" applyFill="1" applyBorder="1" applyAlignment="1">
      <alignment horizontal="center" wrapText="1"/>
    </xf>
    <xf numFmtId="1" fontId="7" fillId="7" borderId="1" xfId="0" applyNumberFormat="1" applyFont="1" applyFill="1" applyBorder="1" applyAlignment="1">
      <alignment horizontal="right" wrapText="1"/>
    </xf>
    <xf numFmtId="0" fontId="0" fillId="0" borderId="0" xfId="0" applyAlignment="1">
      <alignment wrapText="1"/>
    </xf>
    <xf numFmtId="0" fontId="3" fillId="0" borderId="0" xfId="8"/>
    <xf numFmtId="49" fontId="19" fillId="0" borderId="0" xfId="0" applyNumberFormat="1" applyFont="1" applyAlignment="1">
      <alignment horizontal="right"/>
    </xf>
    <xf numFmtId="0" fontId="12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" fontId="16" fillId="0" borderId="0" xfId="0" applyNumberFormat="1" applyFont="1" applyAlignment="1">
      <alignment horizontal="right" vertical="top" wrapText="1"/>
    </xf>
    <xf numFmtId="1" fontId="16" fillId="0" borderId="0" xfId="0" applyNumberFormat="1" applyFont="1" applyAlignment="1">
      <alignment horizontal="right"/>
    </xf>
    <xf numFmtId="1" fontId="16" fillId="15" borderId="0" xfId="0" quotePrefix="1" applyNumberFormat="1" applyFont="1" applyFill="1" applyAlignment="1">
      <alignment horizontal="right"/>
    </xf>
    <xf numFmtId="1" fontId="0" fillId="0" borderId="0" xfId="0" applyNumberFormat="1" applyAlignment="1">
      <alignment horizontal="right"/>
    </xf>
    <xf numFmtId="0" fontId="12" fillId="0" borderId="0" xfId="0" applyFont="1" applyAlignment="1">
      <alignment wrapText="1"/>
    </xf>
    <xf numFmtId="0" fontId="26" fillId="15" borderId="0" xfId="0" applyFont="1" applyFill="1" applyAlignment="1">
      <alignment horizontal="center" vertical="center" readingOrder="1"/>
    </xf>
    <xf numFmtId="0" fontId="2" fillId="0" borderId="0" xfId="7" applyFont="1"/>
    <xf numFmtId="0" fontId="7" fillId="7" borderId="0" xfId="0" applyFont="1" applyFill="1" applyAlignment="1">
      <alignment horizontal="left" wrapText="1"/>
    </xf>
    <xf numFmtId="0" fontId="9" fillId="7" borderId="0" xfId="0" applyFont="1" applyFill="1" applyAlignment="1">
      <alignment horizontal="left" wrapText="1"/>
    </xf>
    <xf numFmtId="49" fontId="0" fillId="22" borderId="0" xfId="0" applyNumberFormat="1" applyFill="1"/>
    <xf numFmtId="17" fontId="0" fillId="0" borderId="0" xfId="0" applyNumberFormat="1"/>
    <xf numFmtId="0" fontId="19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22" borderId="0" xfId="0" applyFill="1"/>
    <xf numFmtId="49" fontId="31" fillId="0" borderId="0" xfId="6" applyNumberFormat="1"/>
    <xf numFmtId="0" fontId="40" fillId="14" borderId="4" xfId="0" applyFont="1" applyFill="1" applyBorder="1" applyAlignment="1">
      <alignment horizontal="center" vertical="center"/>
    </xf>
    <xf numFmtId="0" fontId="41" fillId="14" borderId="4" xfId="9" applyFont="1" applyFill="1" applyBorder="1" applyAlignment="1">
      <alignment horizontal="center" vertical="center"/>
    </xf>
    <xf numFmtId="0" fontId="40" fillId="14" borderId="4" xfId="0" applyFont="1" applyFill="1" applyBorder="1" applyAlignment="1">
      <alignment horizontal="left" vertical="center"/>
    </xf>
    <xf numFmtId="0" fontId="41" fillId="14" borderId="4" xfId="9" applyFont="1" applyFill="1" applyBorder="1" applyAlignment="1">
      <alignment horizontal="left" vertical="center"/>
    </xf>
    <xf numFmtId="0" fontId="41" fillId="14" borderId="4" xfId="9" applyNumberFormat="1" applyFont="1" applyFill="1" applyBorder="1" applyAlignment="1">
      <alignment horizontal="left" vertical="center"/>
    </xf>
    <xf numFmtId="0" fontId="41" fillId="13" borderId="4" xfId="9" applyNumberFormat="1" applyFont="1" applyFill="1" applyBorder="1" applyAlignment="1">
      <alignment horizontal="left" vertical="center"/>
    </xf>
    <xf numFmtId="0" fontId="41" fillId="13" borderId="4" xfId="9" applyFont="1" applyFill="1" applyBorder="1" applyAlignment="1">
      <alignment horizontal="left" vertical="center"/>
    </xf>
    <xf numFmtId="49" fontId="41" fillId="14" borderId="4" xfId="10" applyNumberFormat="1" applyFont="1" applyFill="1" applyBorder="1" applyAlignment="1">
      <alignment horizontal="center" vertical="center"/>
    </xf>
    <xf numFmtId="0" fontId="41" fillId="14" borderId="4" xfId="10" applyFont="1" applyFill="1" applyBorder="1" applyAlignment="1">
      <alignment horizontal="center" vertical="center"/>
    </xf>
    <xf numFmtId="0" fontId="41" fillId="14" borderId="4" xfId="10" applyFont="1" applyFill="1" applyBorder="1" applyAlignment="1">
      <alignment horizontal="center" vertical="center" wrapText="1"/>
    </xf>
    <xf numFmtId="1" fontId="40" fillId="14" borderId="4" xfId="0" applyNumberFormat="1" applyFont="1" applyFill="1" applyBorder="1" applyAlignment="1">
      <alignment horizontal="center" vertical="center"/>
    </xf>
    <xf numFmtId="0" fontId="40" fillId="14" borderId="0" xfId="0" applyFont="1" applyFill="1" applyAlignment="1">
      <alignment horizontal="left" vertical="center"/>
    </xf>
    <xf numFmtId="0" fontId="42" fillId="0" borderId="0" xfId="0" applyFont="1"/>
    <xf numFmtId="0" fontId="40" fillId="14" borderId="0" xfId="0" applyFont="1" applyFill="1" applyAlignment="1">
      <alignment horizontal="center" vertical="center"/>
    </xf>
    <xf numFmtId="0" fontId="13" fillId="0" borderId="0" xfId="0" applyFont="1"/>
    <xf numFmtId="0" fontId="12" fillId="0" borderId="0" xfId="0" applyFont="1"/>
    <xf numFmtId="0" fontId="13" fillId="12" borderId="0" xfId="0" applyFont="1" applyFill="1" applyAlignment="1">
      <alignment horizontal="left"/>
    </xf>
    <xf numFmtId="0" fontId="13" fillId="3" borderId="0" xfId="0" applyFont="1" applyFill="1"/>
    <xf numFmtId="0" fontId="0" fillId="3" borderId="0" xfId="0" applyFill="1"/>
    <xf numFmtId="0" fontId="10" fillId="2" borderId="0" xfId="0" applyFont="1" applyFill="1"/>
    <xf numFmtId="0" fontId="11" fillId="2" borderId="0" xfId="0" applyFont="1" applyFill="1"/>
    <xf numFmtId="0" fontId="13" fillId="4" borderId="0" xfId="0" applyFont="1" applyFill="1"/>
    <xf numFmtId="0" fontId="0" fillId="4" borderId="0" xfId="0" applyFill="1"/>
    <xf numFmtId="0" fontId="13" fillId="5" borderId="0" xfId="0" applyFont="1" applyFill="1"/>
    <xf numFmtId="0" fontId="0" fillId="5" borderId="0" xfId="0" applyFill="1"/>
    <xf numFmtId="0" fontId="13" fillId="6" borderId="0" xfId="0" applyFont="1" applyFill="1"/>
    <xf numFmtId="0" fontId="0" fillId="6" borderId="0" xfId="0" applyFill="1"/>
    <xf numFmtId="49" fontId="0" fillId="13" borderId="0" xfId="0" applyNumberFormat="1" applyFill="1" applyAlignment="1">
      <alignment horizontal="right"/>
    </xf>
    <xf numFmtId="49" fontId="0" fillId="23" borderId="0" xfId="0" applyNumberFormat="1" applyFill="1" applyAlignment="1">
      <alignment horizontal="right"/>
    </xf>
    <xf numFmtId="0" fontId="0" fillId="23" borderId="0" xfId="0" applyFill="1"/>
    <xf numFmtId="49" fontId="0" fillId="23" borderId="0" xfId="0" applyNumberFormat="1" applyFill="1" applyAlignment="1">
      <alignment horizontal="left"/>
    </xf>
    <xf numFmtId="0" fontId="0" fillId="23" borderId="0" xfId="0" applyFill="1" applyAlignment="1">
      <alignment horizontal="right"/>
    </xf>
    <xf numFmtId="49" fontId="0" fillId="23" borderId="0" xfId="0" applyNumberFormat="1" applyFill="1"/>
    <xf numFmtId="1" fontId="0" fillId="23" borderId="0" xfId="0" applyNumberFormat="1" applyFill="1"/>
    <xf numFmtId="0" fontId="7" fillId="23" borderId="7" xfId="0" applyFont="1" applyFill="1" applyBorder="1" applyAlignment="1">
      <alignment horizontal="center" wrapText="1"/>
    </xf>
    <xf numFmtId="0" fontId="7" fillId="23" borderId="0" xfId="0" applyFont="1" applyFill="1" applyAlignment="1">
      <alignment horizontal="center" wrapText="1"/>
    </xf>
    <xf numFmtId="0" fontId="21" fillId="23" borderId="0" xfId="0" applyFont="1" applyFill="1"/>
    <xf numFmtId="0" fontId="12" fillId="23" borderId="0" xfId="0" applyFont="1" applyFill="1" applyAlignment="1">
      <alignment horizontal="center"/>
    </xf>
    <xf numFmtId="1" fontId="9" fillId="23" borderId="4" xfId="0" applyNumberFormat="1" applyFont="1" applyFill="1" applyBorder="1" applyAlignment="1">
      <alignment horizontal="right" vertical="center" wrapText="1"/>
    </xf>
    <xf numFmtId="49" fontId="12" fillId="23" borderId="0" xfId="0" applyNumberFormat="1" applyFont="1" applyFill="1"/>
    <xf numFmtId="0" fontId="19" fillId="23" borderId="0" xfId="0" applyFont="1" applyFill="1"/>
    <xf numFmtId="49" fontId="33" fillId="23" borderId="0" xfId="0" applyNumberFormat="1" applyFont="1" applyFill="1" applyAlignment="1">
      <alignment horizontal="left"/>
    </xf>
    <xf numFmtId="1" fontId="0" fillId="23" borderId="0" xfId="0" applyNumberFormat="1" applyFill="1" applyAlignment="1">
      <alignment horizontal="right"/>
    </xf>
    <xf numFmtId="3" fontId="0" fillId="23" borderId="0" xfId="0" applyNumberFormat="1" applyFill="1"/>
    <xf numFmtId="0" fontId="12" fillId="23" borderId="0" xfId="0" applyFont="1" applyFill="1"/>
    <xf numFmtId="49" fontId="33" fillId="15" borderId="0" xfId="0" applyNumberFormat="1" applyFont="1" applyFill="1" applyAlignment="1">
      <alignment horizontal="right"/>
    </xf>
    <xf numFmtId="49" fontId="12" fillId="0" borderId="0" xfId="0" applyNumberFormat="1" applyFont="1" applyAlignment="1">
      <alignment horizontal="right"/>
    </xf>
    <xf numFmtId="49" fontId="12" fillId="25" borderId="0" xfId="0" applyNumberFormat="1" applyFont="1" applyFill="1" applyAlignment="1">
      <alignment horizontal="right"/>
    </xf>
    <xf numFmtId="49" fontId="0" fillId="25" borderId="0" xfId="0" applyNumberFormat="1" applyFill="1" applyAlignment="1">
      <alignment horizontal="right"/>
    </xf>
    <xf numFmtId="49" fontId="12" fillId="24" borderId="0" xfId="0" applyNumberFormat="1" applyFont="1" applyFill="1" applyAlignment="1">
      <alignment horizontal="right"/>
    </xf>
  </cellXfs>
  <cellStyles count="18">
    <cellStyle name="Goed" xfId="9" builtinId="26"/>
    <cellStyle name="Hyperlink" xfId="6" builtinId="8"/>
    <cellStyle name="Komma" xfId="5" builtinId="3"/>
    <cellStyle name="Komma 2" xfId="15" xr:uid="{5BDAA67D-6873-49C9-9603-B09E96D449E7}"/>
    <cellStyle name="Neutraal" xfId="10" builtinId="28"/>
    <cellStyle name="Normal 2" xfId="2" xr:uid="{3ABE7C27-BE2D-47A9-926F-54AB8E82CB71}"/>
    <cellStyle name="Normal 2 2" xfId="4" xr:uid="{45AA3A8C-8F7C-4915-903C-3D2B6C29491B}"/>
    <cellStyle name="Normal 2 2 2" xfId="14" xr:uid="{2102F0DB-1FFF-4941-9BED-14E6CDD8389A}"/>
    <cellStyle name="Normal 2 3" xfId="12" xr:uid="{67BB29DF-F820-4A7C-A399-83F34FC9BF44}"/>
    <cellStyle name="Standaard" xfId="0" builtinId="0"/>
    <cellStyle name="Standaard 2" xfId="1" xr:uid="{932C50D9-F5D7-47F4-8955-F8D4FAD49533}"/>
    <cellStyle name="Standaard 2 2" xfId="11" xr:uid="{7E9A6F3E-3C8B-480B-901B-46C62791F79E}"/>
    <cellStyle name="Standaard 3" xfId="3" xr:uid="{757E8525-4A92-47B3-93E7-E62BBB94E9B7}"/>
    <cellStyle name="Standaard 3 2" xfId="13" xr:uid="{E86BDAB0-109B-49FC-918C-D4DF0FC22785}"/>
    <cellStyle name="Standaard 4" xfId="7" xr:uid="{A4DA0BC8-07B3-4AF9-BBEE-E90A1FF84F6B}"/>
    <cellStyle name="Standaard 4 2" xfId="16" xr:uid="{B43BCAF1-105F-4EC5-896D-C024691D122E}"/>
    <cellStyle name="Κανονικό 2" xfId="8" xr:uid="{F43DB655-7179-49F6-95DD-55C8756C1706}"/>
    <cellStyle name="Κανονικό 2 2" xfId="17" xr:uid="{B3980941-7C1B-4F01-AF10-F98D3E8347A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ert Vander Stichele" id="{825BCC57-E7B4-4C67-94BE-3A4643CFA843}" userId="S::Robert.VanderStichele@UGent.be::8a9ef2f6-a735-4d0e-8070-33150a046b6e" providerId="AD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R1" dT="2022-11-15T11:07:20.29" personId="{825BCC57-E7B4-4C67-94BE-3A4643CFA843}" id="{0F052EF4-F1A3-4740-BBEB-3497538609D1}">
    <text>Should be removed collum: is double</text>
  </threadedComment>
  <threadedComment ref="AS1" dT="2023-01-26T16:41:53.09" personId="{825BCC57-E7B4-4C67-94BE-3A4643CFA843}" id="{4ACC8A12-6126-4DA2-BB2D-76971D63D9EA}">
    <text>Local code used as primary key. Needs to be checked for uniqueness at MPP level</text>
  </threadedComment>
  <threadedComment ref="AU1" dT="2023-01-26T17:42:41.86" personId="{825BCC57-E7B4-4C67-94BE-3A4643CFA843}" id="{50E7A95E-D673-406F-9CCD-EB9103895D25}">
    <text>Cannot be filled yet</text>
  </threadedComment>
  <threadedComment ref="BN1" dT="2023-01-26T16:43:09.71" personId="{825BCC57-E7B4-4C67-94BE-3A4643CFA843}" id="{056F6327-25E8-4252-A598-916A96BCD295}">
    <text>We use text label as primary key because of abscense of PHPID</text>
  </threadedComment>
  <threadedComment ref="BO1" dT="2023-01-26T16:39:37.56" personId="{825BCC57-E7B4-4C67-94BE-3A4643CFA843}" id="{A288F0A3-5B4F-4620-9DC0-BABC3B2BB30D}">
    <text>Cannnot be filled yett</text>
  </threadedComment>
  <threadedComment ref="BQ1" dT="2023-01-26T16:40:31.97" personId="{825BCC57-E7B4-4C67-94BE-3A4643CFA843}" id="{4769CF07-DBE5-4159-8031-83697E465FDF}">
    <text>Not to be used, because incomplete and not stable yett</text>
  </threadedComment>
  <threadedComment ref="CA1" dT="2022-11-15T11:17:30.20" personId="{825BCC57-E7B4-4C67-94BE-3A4643CFA843}" id="{13BF75C9-A667-46F5-8229-CD1E0B91FC8F}">
    <text xml:space="preserve">Edqm code to be added manually 
</text>
  </threadedComment>
  <threadedComment ref="CA1" dT="2023-01-26T16:44:46.05" personId="{825BCC57-E7B4-4C67-94BE-3A4643CFA843}" id="{94EEFC81-BF12-4037-894E-27439D8992F6}" parentId="{13BF75C9-A667-46F5-8229-CD1E0B91FC8F}">
    <text>donee</text>
  </threadedComment>
  <threadedComment ref="CA1" dT="2023-01-26T16:45:28.43" personId="{825BCC57-E7B4-4C67-94BE-3A4643CFA843}" id="{7018A47E-6CB5-4392-82FF-0C9BBB3C7A74}" parentId="{13BF75C9-A667-46F5-8229-CD1E0B91FC8F}">
    <text>When the product has a concentration strength there is no unit of presentation and it is left blankk</text>
  </threadedComment>
  <threadedComment ref="CF1" dT="2022-10-14T06:20:46.44" personId="{825BCC57-E7B4-4C67-94BE-3A4643CFA843}" id="{09AD9F0D-E57B-4BFC-AD88-F8805D863FF2}">
    <text>Can be a semicolon separated list</text>
  </threadedComment>
  <threadedComment ref="CZ1" dT="2022-10-18T20:38:23.16" personId="{825BCC57-E7B4-4C67-94BE-3A4643CFA843}" id="{A197B81C-CB09-46C1-AEBB-F2DE6AA886FE}">
    <text xml:space="preserve">Some lysine could be sodium : to be checked
</text>
  </threadedComment>
  <threadedComment ref="FO1" dT="2022-10-04T14:08:22.61" personId="{825BCC57-E7B4-4C67-94BE-3A4643CFA843}" id="{A4D74546-9819-4465-9471-C7580EB67C65}">
    <text>Check whether the use of global substance identifier for this purpose is justified</text>
  </threadedComment>
  <threadedComment ref="DA2" dT="2022-10-14T06:23:23.92" personId="{825BCC57-E7B4-4C67-94BE-3A4643CFA843}" id="{24E0A5B1-2F5A-4203-B035-23DC1E5EC56B}">
    <text>Can be related to manufacturedItem and to substance !!! In case of complex products or combination products</text>
  </threadedComment>
  <threadedComment ref="AG43" dT="2022-11-10T15:41:58.43" personId="{825BCC57-E7B4-4C67-94BE-3A4643CFA843}" id="{DCCBBD0F-69DF-4A7F-94D3-BB1C17D68179}">
    <text>Prolonged-release film-coated tablet is a rejected term. The important characteristic is that it is prolonged.</text>
  </threadedComment>
  <threadedComment ref="BD43" dT="2022-11-10T15:41:58.43" personId="{825BCC57-E7B4-4C67-94BE-3A4643CFA843}" id="{18CEA27D-73FF-4476-AB67-636926529673}">
    <text>Prolonged-release film-coated tablet is a rejected term. The important characteristic is that it is prolonged.</text>
  </threadedComment>
  <threadedComment ref="BS43" dT="2022-11-10T15:41:58.43" personId="{825BCC57-E7B4-4C67-94BE-3A4643CFA843}" id="{FEAEEFE2-598A-4647-A3D3-5C9CB3071968}">
    <text>Prolonged-release film-coated tablet is a rejected term. The important characteristic is that it is prolonged.</text>
  </threadedComment>
  <threadedComment ref="AG44" dT="2022-11-10T15:41:58.43" personId="{825BCC57-E7B4-4C67-94BE-3A4643CFA843}" id="{BC3803D5-B501-4227-BDBD-7E45CF3506C3}">
    <text>Prolonged-release film-coated tablet is a rejected term. The important characteristic is that it is prolonged.</text>
  </threadedComment>
  <threadedComment ref="BD44" dT="2022-11-10T15:41:58.43" personId="{825BCC57-E7B4-4C67-94BE-3A4643CFA843}" id="{AF9C37D3-1DBA-4511-8C70-C519CE3AF6FC}">
    <text>Prolonged-release film-coated tablet is a rejected term. The important characteristic is that it is prolonged.</text>
  </threadedComment>
  <threadedComment ref="BS44" dT="2022-11-10T15:41:58.43" personId="{825BCC57-E7B4-4C67-94BE-3A4643CFA843}" id="{1F222B9E-749C-41C8-970A-757AE4792D8B}">
    <text>Prolonged-release film-coated tablet is a rejected term. The important characteristic is that it is prolonged.</text>
  </threadedComment>
  <threadedComment ref="B45" dT="2022-11-15T05:48:03.69" personId="{825BCC57-E7B4-4C67-94BE-3A4643CFA843}" id="{690DB5B0-A93D-4B52-B313-E42D3A58CB60}">
    <text>Identieke regel verwijderd</text>
  </threadedComment>
  <threadedComment ref="AG55" dT="2022-11-10T15:41:58.43" personId="{825BCC57-E7B4-4C67-94BE-3A4643CFA843}" id="{92330418-CEB4-48A7-9BEF-9B93ADE60EAF}">
    <text>Prolonged-release film-coated tablet is a rejected term. The important characteristic is that it is prolonged.</text>
  </threadedComment>
  <threadedComment ref="BD55" dT="2022-11-10T15:41:58.43" personId="{825BCC57-E7B4-4C67-94BE-3A4643CFA843}" id="{505F207B-B0FA-4861-992D-6FD148801F01}">
    <text>Prolonged-release film-coated tablet is a rejected term. The important characteristic is that it is prolonged.</text>
  </threadedComment>
  <threadedComment ref="BS55" dT="2022-11-10T15:41:58.43" personId="{825BCC57-E7B4-4C67-94BE-3A4643CFA843}" id="{6B9DF389-751F-4C1B-9286-1BE356CB09A5}">
    <text>Prolonged-release film-coated tablet is a rejected term. The important characteristic is that it is prolonged.</text>
  </threadedComment>
  <threadedComment ref="AG56" dT="2022-11-10T15:41:58.43" personId="{825BCC57-E7B4-4C67-94BE-3A4643CFA843}" id="{9F2B8A2C-EA2C-430C-B83C-16F3A8B9E32C}">
    <text>Prolonged-release film-coated tablet is a rejected term. The important characteristic is that it is prolonged.</text>
  </threadedComment>
  <threadedComment ref="BD56" dT="2022-11-10T15:41:58.43" personId="{825BCC57-E7B4-4C67-94BE-3A4643CFA843}" id="{53F90FEF-9E07-46A6-B78D-364DD1F9A122}">
    <text>Prolonged-release film-coated tablet is a rejected term. The important characteristic is that it is prolonged.</text>
  </threadedComment>
  <threadedComment ref="BS56" dT="2022-11-10T15:41:58.43" personId="{825BCC57-E7B4-4C67-94BE-3A4643CFA843}" id="{0D1AB289-6992-418C-978F-9F90356CF498}">
    <text>Prolonged-release film-coated tablet is a rejected term. The important characteristic is that it is prolonged.</text>
  </threadedComment>
  <threadedComment ref="AG57" dT="2022-11-10T15:41:58.43" personId="{825BCC57-E7B4-4C67-94BE-3A4643CFA843}" id="{B49186B0-81C1-48C0-B12B-64F3AD482FC1}">
    <text>Prolonged-release film-coated tablet is a rejected term. The important characteristic is that it is prolonged.</text>
  </threadedComment>
  <threadedComment ref="BD57" dT="2022-11-10T15:41:58.43" personId="{825BCC57-E7B4-4C67-94BE-3A4643CFA843}" id="{D9F25C4B-5899-418E-B687-80BE1FF26A0A}">
    <text>Prolonged-release film-coated tablet is a rejected term. The important characteristic is that it is prolonged.</text>
  </threadedComment>
  <threadedComment ref="BS57" dT="2022-11-10T15:41:58.43" personId="{825BCC57-E7B4-4C67-94BE-3A4643CFA843}" id="{3E57F6B8-4E64-4A0D-96DF-0928466F4EF6}">
    <text>Prolonged-release film-coated tablet is a rejected term. The important characteristic is that it is prolonged.</text>
  </threadedComment>
  <threadedComment ref="AG58" dT="2022-11-10T15:41:58.43" personId="{825BCC57-E7B4-4C67-94BE-3A4643CFA843}" id="{8633C233-A8DD-45D6-AA6F-45A7D1B98263}">
    <text>Prolonged-release film-coated tablet is a rejected term. The important characteristic is that it is prolonged.</text>
  </threadedComment>
  <threadedComment ref="BD58" dT="2022-11-10T15:41:58.43" personId="{825BCC57-E7B4-4C67-94BE-3A4643CFA843}" id="{861E6FA5-335E-4311-9EE1-98344D9E4E80}">
    <text>Prolonged-release film-coated tablet is a rejected term. The important characteristic is that it is prolonged.</text>
  </threadedComment>
  <threadedComment ref="BS58" dT="2022-11-10T15:41:58.43" personId="{825BCC57-E7B4-4C67-94BE-3A4643CFA843}" id="{93767E4F-77A3-444E-B225-F80581857102}">
    <text>Prolonged-release film-coated tablet is a rejected term. The important characteristic is that it is prolonged.</text>
  </threadedComment>
  <threadedComment ref="AG65" dT="2022-11-10T15:41:58.43" personId="{825BCC57-E7B4-4C67-94BE-3A4643CFA843}" id="{C5CFD55A-BAEE-47C5-B682-325695AAF40A}">
    <text>Prolonged-release film-coated tablet is a rejected term. The important characteristic is that it is prolonged.</text>
  </threadedComment>
  <threadedComment ref="AU65" dT="2023-01-26T17:42:01.91" personId="{825BCC57-E7B4-4C67-94BE-3A4643CFA843}" id="{7F46CD51-72FB-4837-980C-7F5C03C9195B}">
    <text>Cannot be filled yet</text>
  </threadedComment>
  <threadedComment ref="BD65" dT="2022-11-10T15:41:58.43" personId="{825BCC57-E7B4-4C67-94BE-3A4643CFA843}" id="{A3F29FF2-EC22-4079-B42A-5F75E884EBB0}">
    <text>Prolonged-release film-coated tablet is a rejected term. The important characteristic is that it is prolonged.</text>
  </threadedComment>
  <threadedComment ref="BS65" dT="2022-11-10T15:41:58.43" personId="{825BCC57-E7B4-4C67-94BE-3A4643CFA843}" id="{23EE9CA4-CCBE-4957-B9D1-AF861F7266C3}">
    <text>Prolonged-release film-coated tablet is a rejected term. The important characteristic is that it is prolonged.</text>
  </threadedComment>
  <threadedComment ref="DL87" dT="2022-10-19T09:07:47.26" personId="{825BCC57-E7B4-4C67-94BE-3A4643CFA843}" id="{759904BE-EF77-4547-9414-1E5FBEC5E11D}">
    <text>To be checked</text>
  </threadedComment>
  <threadedComment ref="DR87" dT="2022-10-19T09:07:47.26" personId="{825BCC57-E7B4-4C67-94BE-3A4643CFA843}" id="{ADFD432A-F16C-4B25-BEC7-B507EB9ECEB2}">
    <text>To be checked</text>
  </threadedComment>
  <threadedComment ref="EG87" dT="2022-10-19T09:07:47.26" personId="{825BCC57-E7B4-4C67-94BE-3A4643CFA843}" id="{899671D0-0236-4AFD-9906-66DD894140EE}">
    <text>To be checked</text>
  </threadedComment>
  <threadedComment ref="EM87" dT="2022-10-19T09:07:47.26" personId="{825BCC57-E7B4-4C67-94BE-3A4643CFA843}" id="{7F11F7E7-2FC2-4948-B32B-94FFE8A97344}">
    <text>To be checked</text>
  </threadedComment>
  <threadedComment ref="B89" dT="2022-11-15T05:48:23.97" personId="{825BCC57-E7B4-4C67-94BE-3A4643CFA843}" id="{BF37C765-A04D-4012-9AD5-F3F0562F88B1}">
    <text>Identieke regel verwijderd</text>
  </threadedComment>
  <threadedComment ref="CT144" dT="2022-10-24T18:58:20.34" personId="{825BCC57-E7B4-4C67-94BE-3A4643CFA843}" id="{4BFAC357-E2EF-4A56-A313-F66FAA3B5F61}">
    <text>Data in red filled by RVS</text>
  </threadedComment>
  <threadedComment ref="AG234" dT="2022-11-10T15:41:58.43" personId="{825BCC57-E7B4-4C67-94BE-3A4643CFA843}" id="{3560D594-E302-49E7-B506-ED60FA877BDB}">
    <text>Prolonged-release film-coated tablet is a rejected term. The important characteristic is that it is prolonged.</text>
  </threadedComment>
  <threadedComment ref="BD234" dT="2022-11-10T15:41:58.43" personId="{825BCC57-E7B4-4C67-94BE-3A4643CFA843}" id="{8578378A-34A7-4803-A4A6-65238FFD0C23}">
    <text>Prolonged-release film-coated tablet is a rejected term. The important characteristic is that it is prolonged.</text>
  </threadedComment>
  <threadedComment ref="BS234" dT="2022-11-10T15:41:58.43" personId="{825BCC57-E7B4-4C67-94BE-3A4643CFA843}" id="{6957633E-4336-4E45-9B3F-266D7E17E53B}">
    <text>Prolonged-release film-coated tablet is a rejected term. The important characteristic is that it is prolonged.</text>
  </threadedComment>
  <threadedComment ref="AG235" dT="2022-11-10T15:41:58.43" personId="{825BCC57-E7B4-4C67-94BE-3A4643CFA843}" id="{9B91BB19-1995-4509-A65D-E56EF566C538}">
    <text>Prolonged-release film-coated tablet is a rejected term. The important characteristic is that it is prolonged.</text>
  </threadedComment>
  <threadedComment ref="BD235" dT="2022-11-10T15:41:58.43" personId="{825BCC57-E7B4-4C67-94BE-3A4643CFA843}" id="{D76855EE-5164-46BA-8A62-FFAA63173D01}">
    <text>Prolonged-release film-coated tablet is a rejected term. The important characteristic is that it is prolonged.</text>
  </threadedComment>
  <threadedComment ref="BS235" dT="2022-11-10T15:41:58.43" personId="{825BCC57-E7B4-4C67-94BE-3A4643CFA843}" id="{3FDAF128-CA98-4036-9A12-7E8896505A70}">
    <text>Prolonged-release film-coated tablet is a rejected term. The important characteristic is that it is prolonged.</text>
  </threadedComment>
  <threadedComment ref="CU242" dT="2022-10-24T18:57:59.14" personId="{825BCC57-E7B4-4C67-94BE-3A4643CFA843}" id="{D9149694-8641-476A-A687-8BC251BFB039}">
    <text xml:space="preserve">Data in red filled by RVS
</text>
  </threadedComment>
  <threadedComment ref="CU243" dT="2022-10-24T18:57:59.14" personId="{825BCC57-E7B4-4C67-94BE-3A4643CFA843}" id="{65B044EF-CD82-4FD5-8C15-5F4FE663750B}">
    <text xml:space="preserve">Data in red filled by RVS
</text>
  </threadedComment>
  <threadedComment ref="CU244" dT="2022-10-24T18:57:59.14" personId="{825BCC57-E7B4-4C67-94BE-3A4643CFA843}" id="{5C7EB0D6-8B1C-43BB-95AD-AA407B0DBA42}">
    <text xml:space="preserve">Data in red filled by RVS
</text>
  </threadedComment>
  <threadedComment ref="CU245" dT="2022-10-24T18:57:59.14" personId="{825BCC57-E7B4-4C67-94BE-3A4643CFA843}" id="{7B0A7280-2BC7-484D-AEFB-9AB0BAD45336}">
    <text xml:space="preserve">Data in red filled by RVS
</text>
  </threadedComment>
  <threadedComment ref="CU246" dT="2022-10-24T18:57:59.14" personId="{825BCC57-E7B4-4C67-94BE-3A4643CFA843}" id="{91530C1A-2A2D-4A9B-9B55-F1ED6154DB8D}">
    <text xml:space="preserve">Data in red filled by RVS
</text>
  </threadedComment>
  <threadedComment ref="CU247" dT="2022-10-24T18:57:59.14" personId="{825BCC57-E7B4-4C67-94BE-3A4643CFA843}" id="{C60A2898-6A98-49AC-A8DB-2CB6FF48F979}">
    <text xml:space="preserve">Data in red filled by RVS
</text>
  </threadedComment>
  <threadedComment ref="CU248" dT="2022-10-24T18:57:59.14" personId="{825BCC57-E7B4-4C67-94BE-3A4643CFA843}" id="{ED2CF4D6-4BBA-40DA-B36F-B7C9B0E85F1D}">
    <text xml:space="preserve">Data in red filled by RVS
</text>
  </threadedComment>
  <threadedComment ref="CU249" dT="2022-10-24T18:57:59.14" personId="{825BCC57-E7B4-4C67-94BE-3A4643CFA843}" id="{82BCAD85-C62B-4540-A965-A2D8F64BE18E}">
    <text xml:space="preserve">Data in red filled by RVS
</text>
  </threadedComment>
  <threadedComment ref="AX531" dT="2023-03-12T06:24:59.06" personId="{825BCC57-E7B4-4C67-94BE-3A4643CFA843}" id="{AC40DC8E-C81D-448E-83D8-CA7A420401FB}">
    <text>ORIGINALLY / VORICONAZOLO TEVA PROBABLY AN ERROR</text>
  </threadedComment>
  <threadedComment ref="AX667" dT="2023-03-12T06:28:38.24" personId="{825BCC57-E7B4-4C67-94BE-3A4643CFA843}" id="{499835CC-50F0-46EB-9579-64321B1FEE18}">
    <text>CORRECTED : WAS VERWIJZING</text>
  </threadedComment>
  <threadedComment ref="CF791" dT="2022-10-26T06:06:56.29" personId="{825BCC57-E7B4-4C67-94BE-3A4643CFA843}" id="{7781291D-67E3-444E-AD82-2A1BE04CDE12}">
    <text>Edqm code according to finland</text>
  </threadedComment>
  <threadedComment ref="CR1074" dT="2022-11-10T18:16:51.84" personId="{825BCC57-E7B4-4C67-94BE-3A4643CFA843}" id="{00CC2B21-5BF8-47D6-B4EC-CB6F6B42711F}">
    <text xml:space="preserve">To be checked for salt </text>
  </threadedComment>
  <threadedComment ref="CR1074" dT="2022-11-10T18:17:01.54" personId="{825BCC57-E7B4-4C67-94BE-3A4643CFA843}" id="{DDA050D2-78AB-44A0-801C-9EFDB1A5BFFC}" parentId="{00CC2B21-5BF8-47D6-B4EC-CB6F6B42711F}">
    <text>To be checked for salt</text>
  </threadedComment>
  <threadedComment ref="DL1247" dT="2022-11-11T08:10:41.31" personId="{825BCC57-E7B4-4C67-94BE-3A4643CFA843}" id="{B79D67A0-565C-4D68-BC40-FABDA2810D14}">
    <text>400,0 aut 400,8</text>
  </threadedComment>
  <threadedComment ref="DR1247" dT="2022-11-11T08:10:41.31" personId="{825BCC57-E7B4-4C67-94BE-3A4643CFA843}" id="{2785297E-36DB-4D96-AE57-F917F1DDCD47}">
    <text>400,0 aut 400,8</text>
  </threadedComment>
  <threadedComment ref="EA1247" dT="2022-11-11T08:10:41.31" personId="{825BCC57-E7B4-4C67-94BE-3A4643CFA843}" id="{E61425C2-F505-48F4-9461-6957E8390F97}">
    <text>400,0 aut 400,8</text>
  </threadedComment>
  <threadedComment ref="DL1248" dT="2022-11-11T08:10:49.56" personId="{825BCC57-E7B4-4C67-94BE-3A4643CFA843}" id="{276A946E-681E-4EBC-90E6-32BC17F73144}">
    <text>400,0 aut 400,8</text>
  </threadedComment>
  <threadedComment ref="DR1248" dT="2022-11-11T08:10:49.56" personId="{825BCC57-E7B4-4C67-94BE-3A4643CFA843}" id="{74137A2A-4740-4AE3-8512-C824B01235A9}">
    <text>400,0 aut 400,8</text>
  </threadedComment>
  <threadedComment ref="EA1248" dT="2022-11-11T08:10:49.56" personId="{825BCC57-E7B4-4C67-94BE-3A4643CFA843}" id="{511F815D-CBC3-4584-BB31-E96639BE9246}">
    <text>400,0 aut 400,8</text>
  </threadedComment>
  <threadedComment ref="DL1249" dT="2022-11-11T08:10:59.33" personId="{825BCC57-E7B4-4C67-94BE-3A4643CFA843}" id="{DCA8B066-6B55-4376-A7CE-D3133188541B}">
    <text>400,0 aut 400,8</text>
  </threadedComment>
  <threadedComment ref="DR1249" dT="2022-11-11T08:10:59.33" personId="{825BCC57-E7B4-4C67-94BE-3A4643CFA843}" id="{1349525C-6D69-445E-A059-478E8E4EB309}">
    <text>400,0 aut 400,8</text>
  </threadedComment>
  <threadedComment ref="EA1249" dT="2022-11-11T08:10:59.33" personId="{825BCC57-E7B4-4C67-94BE-3A4643CFA843}" id="{7BB860BC-AE76-4D7A-9FB2-E11C07833018}">
    <text>400,0 aut 400,8</text>
  </threadedComment>
  <threadedComment ref="EA1884" dT="2022-11-11T09:14:42.50" personId="{825BCC57-E7B4-4C67-94BE-3A4643CFA843}" id="{6FA8EA2A-D6A6-4CCB-B2EB-0308DFE21E66}">
    <text>Unclear why the numerical value notation changes here</text>
  </threadedComment>
  <threadedComment ref="CR1931" dT="2022-11-10T18:17:29.59" personId="{825BCC57-E7B4-4C67-94BE-3A4643CFA843}" id="{FEE1707B-E005-48AB-B436-E828F13C9CDA}">
    <text>To be checked for salt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A4" dT="2022-11-10T15:41:58.43" personId="{825BCC57-E7B4-4C67-94BE-3A4643CFA843}" id="{67F99672-0C10-4351-8CEF-EBF019EAE6FC}">
    <text>Prolonged-release film-coated tablet is a rejected term. The important characteristic is that it is prolonged.</text>
  </threadedComment>
  <threadedComment ref="Y41" dT="2022-11-10T15:41:58.43" personId="{825BCC57-E7B4-4C67-94BE-3A4643CFA843}" id="{DFFE8EA3-22CC-49D0-A5F8-4C20C279E322}">
    <text>Prolonged-release film-coated tablet is a rejected term. The important characteristic is that it is prolonged.</text>
  </threadedComment>
  <threadedComment ref="Y42" dT="2022-11-10T15:41:58.43" personId="{825BCC57-E7B4-4C67-94BE-3A4643CFA843}" id="{4BF9ABD0-8EF1-438D-9CA0-B2796EDFCBA9}">
    <text>Prolonged-release film-coated tablet is a rejected term. The important characteristic is that it is prolonged.</text>
  </threadedComment>
  <threadedComment ref="B44" dT="2022-11-15T05:48:03.69" personId="{825BCC57-E7B4-4C67-94BE-3A4643CFA843}" id="{840FB0C4-B684-4E9E-BAF5-C158FC48809D}">
    <text>Identieke regel verwijderd</text>
  </threadedComment>
  <threadedComment ref="J44" dT="2022-11-15T05:48:03.69" personId="{825BCC57-E7B4-4C67-94BE-3A4643CFA843}" id="{A742D10E-4C61-4165-8CEC-71C592E88836}">
    <text>Identieke regel verwijderd</text>
  </threadedComment>
  <threadedComment ref="Y53" dT="2022-11-10T15:41:58.43" personId="{825BCC57-E7B4-4C67-94BE-3A4643CFA843}" id="{40D03A9D-9968-466A-817B-A9F996525956}">
    <text>Prolonged-release film-coated tablet is a rejected term. The important characteristic is that it is prolonged.</text>
  </threadedComment>
  <threadedComment ref="Y54" dT="2022-11-10T15:41:58.43" personId="{825BCC57-E7B4-4C67-94BE-3A4643CFA843}" id="{E3F16657-65E8-43B8-8DA4-690B5FE6B1AD}">
    <text>Prolonged-release film-coated tablet is a rejected term. The important characteristic is that it is prolonged.</text>
  </threadedComment>
  <threadedComment ref="AA54" dT="2022-11-10T15:41:58.43" personId="{825BCC57-E7B4-4C67-94BE-3A4643CFA843}" id="{AAEF110F-90D7-4482-BC4F-EA09B651EAC8}">
    <text>Prolonged-release film-coated tablet is a rejected term. The important characteristic is that it is prolonged.</text>
  </threadedComment>
  <threadedComment ref="Y55" dT="2022-11-10T15:41:58.43" personId="{825BCC57-E7B4-4C67-94BE-3A4643CFA843}" id="{65F7B293-27B5-4F0A-8C2A-EE3D5D73F748}">
    <text>Prolonged-release film-coated tablet is a rejected term. The important characteristic is that it is prolonged.</text>
  </threadedComment>
  <threadedComment ref="Y56" dT="2022-11-10T15:41:58.43" personId="{825BCC57-E7B4-4C67-94BE-3A4643CFA843}" id="{1797DE77-13D5-4A3D-9156-38CB780520DC}">
    <text>Prolonged-release film-coated tablet is a rejected term. The important characteristic is that it is prolonged.</text>
  </threadedComment>
  <threadedComment ref="AA62" dT="2022-11-10T15:41:58.43" personId="{825BCC57-E7B4-4C67-94BE-3A4643CFA843}" id="{89603DE5-C6F1-4994-8189-9D0D946B259C}">
    <text>Prolonged-release film-coated tablet is a rejected term. The important characteristic is that it is prolonged.</text>
  </threadedComment>
  <threadedComment ref="Y63" dT="2022-11-10T15:41:58.43" personId="{825BCC57-E7B4-4C67-94BE-3A4643CFA843}" id="{7589CCB3-C241-4346-B89B-E1ACCCE030CB}">
    <text>Prolonged-release film-coated tablet is a rejected term. The important characteristic is that it is prolonged.</text>
  </threadedComment>
  <threadedComment ref="AA63" dT="2022-11-10T15:41:58.43" personId="{825BCC57-E7B4-4C67-94BE-3A4643CFA843}" id="{2F09D8DE-DBE3-4ADC-9E74-8EF19D4E9CD5}">
    <text>Prolonged-release film-coated tablet is a rejected term. The important characteristic is that it is prolonged.</text>
  </threadedComment>
  <threadedComment ref="AA64" dT="2022-11-10T15:41:58.43" personId="{825BCC57-E7B4-4C67-94BE-3A4643CFA843}" id="{1EEADB51-6387-4B07-BD67-12DAE91F458F}">
    <text>Prolonged-release film-coated tablet is a rejected term. The important characteristic is that it is prolonged.</text>
  </threadedComment>
  <threadedComment ref="AA65" dT="2022-11-10T15:41:58.43" personId="{825BCC57-E7B4-4C67-94BE-3A4643CFA843}" id="{3B2F784C-3FE6-496B-A2CB-1A813B08C019}">
    <text>Prolonged-release film-coated tablet is a rejected term. The important characteristic is that it is prolonged.</text>
  </threadedComment>
  <threadedComment ref="AA71" dT="2022-11-10T15:41:58.43" personId="{825BCC57-E7B4-4C67-94BE-3A4643CFA843}" id="{EFBCAE03-8C37-49C7-B827-7FAFEE361059}">
    <text>Prolonged-release film-coated tablet is a rejected term. The important characteristic is that it is prolonged.</text>
  </threadedComment>
  <threadedComment ref="B88" dT="2022-11-15T05:48:23.97" personId="{825BCC57-E7B4-4C67-94BE-3A4643CFA843}" id="{DCFD80C1-1C81-4B80-BBB1-888B5DD3FAAD}">
    <text>Identieke regel verwijderd</text>
  </threadedComment>
  <threadedComment ref="J88" dT="2022-11-15T05:48:23.97" personId="{825BCC57-E7B4-4C67-94BE-3A4643CFA843}" id="{EBB6D9E1-85DF-4EE6-A8EF-EAAF28225B3E}">
    <text>Identieke regel verwijderd</text>
  </threadedComment>
  <threadedComment ref="Y232" dT="2022-11-10T15:41:58.43" personId="{825BCC57-E7B4-4C67-94BE-3A4643CFA843}" id="{116F2B05-9DB7-4F0B-9929-96064284B408}">
    <text>Prolonged-release film-coated tablet is a rejected term. The important characteristic is that it is prolonged.</text>
  </threadedComment>
  <threadedComment ref="Y233" dT="2022-11-10T15:41:58.43" personId="{825BCC57-E7B4-4C67-94BE-3A4643CFA843}" id="{2ACCF556-A637-44B6-BE54-FB21B26ED9AB}">
    <text>Prolonged-release film-coated tablet is a rejected term. The important characteristic is that it is prolonged.</text>
  </threadedComment>
  <threadedComment ref="AA234" dT="2022-11-10T15:41:58.43" personId="{825BCC57-E7B4-4C67-94BE-3A4643CFA843}" id="{B05CFB64-B9AC-416B-8AAF-3874EABD6E59}">
    <text>Prolonged-release film-coated tablet is a rejected term. The important characteristic is that it is prolonged.</text>
  </threadedComment>
  <threadedComment ref="AA235" dT="2022-11-10T15:41:58.43" personId="{825BCC57-E7B4-4C67-94BE-3A4643CFA843}" id="{036916A9-AA59-4079-B2E0-44F3BED49E9C}">
    <text>Prolonged-release film-coated tablet is a rejected term. The important characteristic is that it is prolonged.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Z1" dT="2022-10-14T06:23:23.92" personId="{825BCC57-E7B4-4C67-94BE-3A4643CFA843}" id="{03CDE186-ED96-439F-9A4A-7CCBFF138A7D}">
    <text>Can be related to manufacturedItem and to substance !!! In case of complex products or combination products</text>
  </threadedComment>
  <threadedComment ref="BJ2" dT="2022-10-14T06:20:46.44" personId="{825BCC57-E7B4-4C67-94BE-3A4643CFA843}" id="{327FF14F-96BC-44F4-8E1F-A08D82F2DFD8}">
    <text>Can be a semicolon separated list</text>
  </threadedComment>
  <threadedComment ref="DQ2" dT="2022-10-04T14:08:22.61" personId="{825BCC57-E7B4-4C67-94BE-3A4643CFA843}" id="{9E862F32-746A-45C7-919E-7D8BBCEF1F07}">
    <text>Check whether the use of global substance identifier for this purpose is justified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legemiddelsok.no/_layouts/15/Preparatomtaler/Spc/0000-07527.pdf" TargetMode="External"/><Relationship Id="rId1" Type="http://schemas.openxmlformats.org/officeDocument/2006/relationships/hyperlink" Target="https://bijsluiters.fagg-afmps.be/registrationSearchServlet?key=BE500080&amp;leafletType=skp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H3478"/>
  <sheetViews>
    <sheetView tabSelected="1" zoomScale="96" zoomScaleNormal="89" workbookViewId="0">
      <pane ySplit="1" topLeftCell="A440" activePane="bottomLeft" state="frozen"/>
      <selection activeCell="K1" sqref="K1"/>
      <selection pane="bottomLeft" activeCell="A451" sqref="A451"/>
    </sheetView>
  </sheetViews>
  <sheetFormatPr defaultColWidth="12.6640625" defaultRowHeight="15.75" customHeight="1"/>
  <cols>
    <col min="1" max="1" width="46.109375" customWidth="1"/>
    <col min="2" max="2" width="55.77734375" customWidth="1"/>
    <col min="3" max="3" width="44.5546875" style="116" bestFit="1" customWidth="1"/>
    <col min="4" max="4" width="46.109375" style="116" hidden="1" customWidth="1"/>
    <col min="5" max="5" width="50.5546875" style="116" bestFit="1" customWidth="1"/>
    <col min="6" max="6" width="63.44140625" style="116" bestFit="1" customWidth="1"/>
    <col min="7" max="8" width="39" customWidth="1"/>
    <col min="9" max="9" width="11.88671875" customWidth="1"/>
    <col min="10" max="11" width="89.88671875" style="5" customWidth="1"/>
    <col min="12" max="19" width="20.77734375" customWidth="1"/>
    <col min="20" max="20" width="46.109375" style="116" customWidth="1"/>
    <col min="21" max="23" width="19.109375" style="116" customWidth="1"/>
    <col min="24" max="24" width="20.77734375" customWidth="1"/>
    <col min="25" max="26" width="44.6640625" customWidth="1"/>
    <col min="27" max="31" width="20.77734375" customWidth="1"/>
    <col min="32" max="36" width="36.21875" customWidth="1"/>
    <col min="37" max="43" width="35" customWidth="1"/>
    <col min="44" max="44" width="25.44140625" customWidth="1"/>
    <col min="45" max="45" width="30.88671875" customWidth="1"/>
    <col min="46" max="47" width="77.21875" customWidth="1"/>
    <col min="48" max="48" width="12.6640625" style="67"/>
    <col min="50" max="50" width="29.77734375" customWidth="1"/>
    <col min="51" max="51" width="77.6640625" customWidth="1"/>
    <col min="53" max="54" width="17" customWidth="1"/>
    <col min="56" max="64" width="37.21875" customWidth="1"/>
    <col min="66" max="66" width="25.109375" customWidth="1"/>
    <col min="68" max="68" width="41.109375" customWidth="1"/>
    <col min="69" max="72" width="34" customWidth="1"/>
    <col min="73" max="73" width="21.5546875" style="116" bestFit="1" customWidth="1"/>
    <col min="74" max="74" width="38.109375" style="116" bestFit="1" customWidth="1"/>
    <col min="75" max="78" width="34" customWidth="1"/>
    <col min="79" max="86" width="45.33203125" customWidth="1"/>
    <col min="87" max="88" width="19.109375" style="116" customWidth="1"/>
    <col min="89" max="91" width="45.33203125" customWidth="1"/>
    <col min="92" max="92" width="29" customWidth="1"/>
    <col min="93" max="93" width="24.33203125" customWidth="1"/>
    <col min="94" max="94" width="24.21875" customWidth="1"/>
    <col min="95" max="95" width="17.5546875" customWidth="1"/>
    <col min="96" max="98" width="19.77734375" customWidth="1"/>
    <col min="99" max="99" width="17.5546875" customWidth="1"/>
    <col min="100" max="100" width="19.109375" style="116" customWidth="1"/>
    <col min="101" max="101" width="19.109375" style="144" customWidth="1"/>
    <col min="102" max="104" width="17.5546875" customWidth="1"/>
    <col min="105" max="110" width="30.5546875" customWidth="1"/>
    <col min="111" max="114" width="19.109375" style="116" customWidth="1"/>
    <col min="115" max="115" width="22.44140625" style="116" customWidth="1"/>
    <col min="116" max="117" width="30.5546875" customWidth="1"/>
    <col min="118" max="118" width="15.44140625" customWidth="1"/>
    <col min="119" max="119" width="9.6640625" customWidth="1"/>
    <col min="120" max="120" width="11.6640625" customWidth="1"/>
    <col min="121" max="121" width="11.77734375" customWidth="1"/>
    <col min="122" max="122" width="11.77734375" style="74" customWidth="1"/>
    <col min="123" max="124" width="4" style="74" customWidth="1"/>
    <col min="125" max="125" width="5.44140625" style="74" customWidth="1"/>
    <col min="126" max="127" width="4" style="74" customWidth="1"/>
    <col min="128" max="128" width="8.109375" style="74" customWidth="1"/>
    <col min="129" max="129" width="7.6640625" style="74" customWidth="1"/>
    <col min="130" max="130" width="36.21875" customWidth="1"/>
    <col min="131" max="131" width="40.77734375" customWidth="1"/>
    <col min="132" max="133" width="19.21875" customWidth="1"/>
    <col min="134" max="148" width="37.33203125" customWidth="1"/>
    <col min="154" max="154" width="14.5546875" customWidth="1"/>
    <col min="155" max="155" width="26.44140625" customWidth="1"/>
    <col min="156" max="156" width="34.5546875" customWidth="1"/>
    <col min="157" max="157" width="39.21875" customWidth="1"/>
    <col min="161" max="161" width="24" customWidth="1"/>
    <col min="163" max="163" width="19.33203125" customWidth="1"/>
    <col min="164" max="164" width="13.77734375" customWidth="1"/>
    <col min="165" max="165" width="20.6640625" customWidth="1"/>
    <col min="168" max="168" width="24.109375" customWidth="1"/>
    <col min="170" max="172" width="19.6640625" customWidth="1"/>
    <col min="173" max="173" width="22.5546875" customWidth="1"/>
  </cols>
  <sheetData>
    <row r="1" spans="1:216" ht="165.6">
      <c r="A1" s="6" t="s">
        <v>0</v>
      </c>
      <c r="B1" s="16" t="s">
        <v>104</v>
      </c>
      <c r="C1" s="114" t="s">
        <v>2959</v>
      </c>
      <c r="D1" s="114" t="s">
        <v>2947</v>
      </c>
      <c r="E1" s="114" t="s">
        <v>2961</v>
      </c>
      <c r="F1" s="114" t="s">
        <v>2960</v>
      </c>
      <c r="G1" s="27" t="s">
        <v>204</v>
      </c>
      <c r="H1" s="27" t="s">
        <v>692</v>
      </c>
      <c r="I1" s="7" t="s">
        <v>21</v>
      </c>
      <c r="J1" s="90" t="s">
        <v>2452</v>
      </c>
      <c r="K1" s="90" t="s">
        <v>2379</v>
      </c>
      <c r="L1" s="2" t="s">
        <v>2</v>
      </c>
      <c r="M1" s="2" t="s">
        <v>258</v>
      </c>
      <c r="N1" s="25" t="s">
        <v>224</v>
      </c>
      <c r="O1" s="25" t="s">
        <v>694</v>
      </c>
      <c r="P1" s="25" t="s">
        <v>225</v>
      </c>
      <c r="Q1" s="25" t="s">
        <v>226</v>
      </c>
      <c r="R1" s="25" t="s">
        <v>2345</v>
      </c>
      <c r="S1" s="25" t="s">
        <v>2346</v>
      </c>
      <c r="T1" s="114" t="s">
        <v>2948</v>
      </c>
      <c r="U1" s="114" t="s">
        <v>2949</v>
      </c>
      <c r="V1" s="114" t="s">
        <v>2950</v>
      </c>
      <c r="W1" s="114" t="s">
        <v>2951</v>
      </c>
      <c r="X1" s="28" t="s">
        <v>3002</v>
      </c>
      <c r="Y1" s="28" t="s">
        <v>1192</v>
      </c>
      <c r="Z1" s="28" t="s">
        <v>1193</v>
      </c>
      <c r="AA1" s="18" t="s">
        <v>227</v>
      </c>
      <c r="AB1" s="18" t="s">
        <v>261</v>
      </c>
      <c r="AC1" s="18" t="s">
        <v>262</v>
      </c>
      <c r="AD1" s="18" t="s">
        <v>207</v>
      </c>
      <c r="AE1" s="17" t="s">
        <v>693</v>
      </c>
      <c r="AF1" s="2" t="s">
        <v>211</v>
      </c>
      <c r="AG1" s="8" t="s">
        <v>22</v>
      </c>
      <c r="AH1" s="2" t="s">
        <v>3896</v>
      </c>
      <c r="AI1" s="12" t="s">
        <v>23</v>
      </c>
      <c r="AJ1" s="11" t="s">
        <v>24</v>
      </c>
      <c r="AK1" s="2" t="s">
        <v>243</v>
      </c>
      <c r="AL1" s="2" t="s">
        <v>25</v>
      </c>
      <c r="AM1" s="2" t="s">
        <v>3895</v>
      </c>
      <c r="AN1" s="9" t="s">
        <v>26</v>
      </c>
      <c r="AO1" s="9" t="s">
        <v>27</v>
      </c>
      <c r="AP1" s="11" t="s">
        <v>28</v>
      </c>
      <c r="AQ1" s="12" t="s">
        <v>29</v>
      </c>
      <c r="AR1" s="12" t="s">
        <v>30</v>
      </c>
      <c r="AS1" s="2" t="s">
        <v>5</v>
      </c>
      <c r="AT1" s="2" t="s">
        <v>2453</v>
      </c>
      <c r="AU1" s="111" t="s">
        <v>969</v>
      </c>
      <c r="AV1" s="68" t="s">
        <v>1904</v>
      </c>
      <c r="AW1" s="27" t="s">
        <v>209</v>
      </c>
      <c r="AX1" s="27" t="s">
        <v>973</v>
      </c>
      <c r="AY1" s="2" t="s">
        <v>2451</v>
      </c>
      <c r="AZ1" s="2" t="s">
        <v>241</v>
      </c>
      <c r="BA1" s="2" t="s">
        <v>242</v>
      </c>
      <c r="BB1" s="2" t="s">
        <v>3738</v>
      </c>
      <c r="BC1" s="2" t="s">
        <v>2450</v>
      </c>
      <c r="BD1" s="2" t="s">
        <v>212</v>
      </c>
      <c r="BE1" s="2" t="s">
        <v>3739</v>
      </c>
      <c r="BF1" s="2" t="s">
        <v>240</v>
      </c>
      <c r="BG1" s="8" t="s">
        <v>37</v>
      </c>
      <c r="BH1" s="2" t="s">
        <v>3745</v>
      </c>
      <c r="BI1" s="2" t="s">
        <v>3744</v>
      </c>
      <c r="BJ1" s="12" t="s">
        <v>1908</v>
      </c>
      <c r="BK1" s="12" t="s">
        <v>38</v>
      </c>
      <c r="BL1" s="12" t="s">
        <v>39</v>
      </c>
      <c r="BM1" s="2" t="s">
        <v>7</v>
      </c>
      <c r="BN1" s="2" t="s">
        <v>2454</v>
      </c>
      <c r="BO1" s="2" t="s">
        <v>2455</v>
      </c>
      <c r="BP1" s="2" t="s">
        <v>8</v>
      </c>
      <c r="BQ1" s="155" t="s">
        <v>611</v>
      </c>
      <c r="BR1" s="2" t="s">
        <v>214</v>
      </c>
      <c r="BS1" s="8" t="s">
        <v>31</v>
      </c>
      <c r="BT1" s="111" t="s">
        <v>3740</v>
      </c>
      <c r="BU1" s="114" t="s">
        <v>3462</v>
      </c>
      <c r="BV1" s="114" t="s">
        <v>2964</v>
      </c>
      <c r="BW1" s="10" t="s">
        <v>2272</v>
      </c>
      <c r="BX1" s="10" t="s">
        <v>2273</v>
      </c>
      <c r="BY1" s="12" t="s">
        <v>706</v>
      </c>
      <c r="BZ1" s="12" t="s">
        <v>705</v>
      </c>
      <c r="CA1" s="2" t="s">
        <v>215</v>
      </c>
      <c r="CB1" s="2" t="s">
        <v>3741</v>
      </c>
      <c r="CC1" s="111" t="s">
        <v>3742</v>
      </c>
      <c r="CD1" s="27" t="s">
        <v>34</v>
      </c>
      <c r="CE1" s="27" t="s">
        <v>33</v>
      </c>
      <c r="CF1" s="2" t="s">
        <v>216</v>
      </c>
      <c r="CG1" s="8" t="s">
        <v>36</v>
      </c>
      <c r="CH1" s="111" t="s">
        <v>3743</v>
      </c>
      <c r="CI1" s="114" t="s">
        <v>2962</v>
      </c>
      <c r="CJ1" s="114" t="s">
        <v>2963</v>
      </c>
      <c r="CK1" s="10" t="s">
        <v>707</v>
      </c>
      <c r="CL1" s="10" t="s">
        <v>708</v>
      </c>
      <c r="CM1" s="12" t="s">
        <v>35</v>
      </c>
      <c r="CN1" s="12" t="s">
        <v>40</v>
      </c>
      <c r="CO1" s="2" t="s">
        <v>10</v>
      </c>
      <c r="CP1" s="2" t="s">
        <v>9</v>
      </c>
      <c r="CQ1" s="2" t="s">
        <v>11</v>
      </c>
      <c r="CR1" s="2" t="s">
        <v>12</v>
      </c>
      <c r="CS1" s="2" t="s">
        <v>170</v>
      </c>
      <c r="CT1" s="2" t="s">
        <v>42</v>
      </c>
      <c r="CU1" s="2" t="s">
        <v>154</v>
      </c>
      <c r="CV1" s="114" t="s">
        <v>2952</v>
      </c>
      <c r="CW1" s="6" t="s">
        <v>2953</v>
      </c>
      <c r="CX1" s="11" t="s">
        <v>152</v>
      </c>
      <c r="CY1" s="11" t="s">
        <v>43</v>
      </c>
      <c r="CZ1" s="12" t="s">
        <v>151</v>
      </c>
      <c r="DA1" s="2" t="s">
        <v>13</v>
      </c>
      <c r="DB1" s="2" t="s">
        <v>623</v>
      </c>
      <c r="DC1" s="2" t="s">
        <v>616</v>
      </c>
      <c r="DD1" s="2" t="s">
        <v>689</v>
      </c>
      <c r="DE1" s="2" t="s">
        <v>691</v>
      </c>
      <c r="DF1" s="2" t="s">
        <v>690</v>
      </c>
      <c r="DG1" s="114" t="s">
        <v>2954</v>
      </c>
      <c r="DH1" s="114" t="s">
        <v>2955</v>
      </c>
      <c r="DI1" s="114" t="s">
        <v>2956</v>
      </c>
      <c r="DJ1" s="114" t="s">
        <v>2957</v>
      </c>
      <c r="DK1" s="114" t="s">
        <v>2958</v>
      </c>
      <c r="DL1" s="2" t="s">
        <v>2322</v>
      </c>
      <c r="DM1" s="2" t="s">
        <v>3461</v>
      </c>
      <c r="DN1" s="2" t="s">
        <v>2323</v>
      </c>
      <c r="DO1" s="2" t="s">
        <v>217</v>
      </c>
      <c r="DP1" s="2" t="s">
        <v>624</v>
      </c>
      <c r="DQ1" s="2" t="s">
        <v>218</v>
      </c>
      <c r="DR1" s="10" t="s">
        <v>2328</v>
      </c>
      <c r="DS1" s="10" t="s">
        <v>2329</v>
      </c>
      <c r="DT1" s="10" t="s">
        <v>2330</v>
      </c>
      <c r="DU1" s="10" t="s">
        <v>2327</v>
      </c>
      <c r="DV1" s="10" t="s">
        <v>2331</v>
      </c>
      <c r="DW1" s="10" t="s">
        <v>2332</v>
      </c>
      <c r="DX1" s="10"/>
      <c r="DY1" s="10"/>
      <c r="DZ1" s="11" t="s">
        <v>44</v>
      </c>
      <c r="EA1" s="11" t="s">
        <v>45</v>
      </c>
      <c r="EB1" s="12" t="s">
        <v>2333</v>
      </c>
      <c r="EC1" s="12" t="s">
        <v>617</v>
      </c>
      <c r="ED1" s="12" t="s">
        <v>46</v>
      </c>
      <c r="EE1" s="12" t="s">
        <v>2334</v>
      </c>
      <c r="EF1" s="11" t="s">
        <v>48</v>
      </c>
      <c r="EG1" s="8" t="s">
        <v>14</v>
      </c>
      <c r="EH1" s="2" t="s">
        <v>625</v>
      </c>
      <c r="EI1" s="2" t="s">
        <v>219</v>
      </c>
      <c r="EJ1" s="2" t="s">
        <v>15</v>
      </c>
      <c r="EK1" s="2" t="s">
        <v>626</v>
      </c>
      <c r="EL1" s="2" t="s">
        <v>220</v>
      </c>
      <c r="EM1" s="2" t="s">
        <v>16</v>
      </c>
      <c r="EN1" s="2" t="s">
        <v>165</v>
      </c>
      <c r="EO1" s="2" t="s">
        <v>221</v>
      </c>
      <c r="EP1" s="2" t="s">
        <v>2324</v>
      </c>
      <c r="EQ1" s="2" t="s">
        <v>50</v>
      </c>
      <c r="ER1" s="2" t="s">
        <v>222</v>
      </c>
      <c r="ES1" s="13" t="s">
        <v>54</v>
      </c>
      <c r="ET1" s="13" t="s">
        <v>51</v>
      </c>
      <c r="EU1" s="13" t="s">
        <v>52</v>
      </c>
      <c r="EV1" s="13" t="s">
        <v>53</v>
      </c>
      <c r="EW1" s="36" t="s">
        <v>206</v>
      </c>
      <c r="EX1" s="105" t="s">
        <v>2440</v>
      </c>
      <c r="EY1" s="105" t="s">
        <v>2441</v>
      </c>
      <c r="EZ1" s="35" t="s">
        <v>56</v>
      </c>
      <c r="FA1" s="35" t="s">
        <v>55</v>
      </c>
      <c r="FB1" s="13" t="s">
        <v>57</v>
      </c>
      <c r="FC1" s="13" t="s">
        <v>58</v>
      </c>
      <c r="FD1" s="35" t="s">
        <v>235</v>
      </c>
      <c r="FE1" s="35" t="s">
        <v>236</v>
      </c>
      <c r="FF1" s="35" t="s">
        <v>233</v>
      </c>
      <c r="FG1" s="37" t="s">
        <v>662</v>
      </c>
      <c r="FH1" s="13" t="s">
        <v>59</v>
      </c>
      <c r="FI1" s="35" t="s">
        <v>60</v>
      </c>
      <c r="FJ1" s="35" t="s">
        <v>239</v>
      </c>
      <c r="FK1" s="35" t="s">
        <v>2442</v>
      </c>
      <c r="FO1" s="23" t="s">
        <v>230</v>
      </c>
      <c r="FP1" s="23" t="s">
        <v>231</v>
      </c>
      <c r="FQ1" s="23" t="s">
        <v>229</v>
      </c>
      <c r="FR1" s="23" t="s">
        <v>232</v>
      </c>
      <c r="FS1" s="23" t="s">
        <v>194</v>
      </c>
      <c r="FT1" s="22" t="s">
        <v>193</v>
      </c>
      <c r="FU1" s="22" t="s">
        <v>195</v>
      </c>
      <c r="FV1" s="22" t="s">
        <v>196</v>
      </c>
      <c r="FW1" s="22" t="s">
        <v>197</v>
      </c>
      <c r="FX1" s="22" t="s">
        <v>198</v>
      </c>
      <c r="FY1" s="22" t="s">
        <v>199</v>
      </c>
      <c r="FZ1" s="22" t="s">
        <v>200</v>
      </c>
      <c r="GB1" s="22" t="s">
        <v>677</v>
      </c>
      <c r="GC1" s="22" t="s">
        <v>678</v>
      </c>
      <c r="GD1" s="22" t="s">
        <v>679</v>
      </c>
      <c r="GE1" s="22" t="s">
        <v>680</v>
      </c>
      <c r="GG1" s="22" t="s">
        <v>682</v>
      </c>
      <c r="GH1" s="22" t="s">
        <v>687</v>
      </c>
    </row>
    <row r="2" spans="1:216" ht="15.75" customHeight="1">
      <c r="A2" s="53" t="s">
        <v>591</v>
      </c>
      <c r="B2" s="53"/>
      <c r="C2" s="115"/>
      <c r="D2" s="115"/>
      <c r="E2" s="115"/>
      <c r="F2" s="115"/>
      <c r="G2" s="53"/>
      <c r="H2" s="53"/>
      <c r="I2" s="54"/>
      <c r="J2" s="54"/>
      <c r="L2" s="54"/>
      <c r="M2" s="54"/>
      <c r="N2" s="54"/>
      <c r="O2" s="54"/>
      <c r="P2" s="54"/>
      <c r="Q2" s="54"/>
      <c r="R2" s="54"/>
      <c r="S2" s="54"/>
      <c r="T2" s="115"/>
      <c r="U2" s="115"/>
      <c r="V2" s="115"/>
      <c r="W2" s="115"/>
      <c r="X2" s="54"/>
      <c r="Y2" s="54"/>
      <c r="Z2" s="54"/>
      <c r="AA2" s="54"/>
      <c r="AB2" s="54"/>
      <c r="AC2" s="54"/>
      <c r="AD2" s="54"/>
      <c r="AE2" s="54"/>
      <c r="AF2" s="194" t="s">
        <v>20</v>
      </c>
      <c r="AG2" s="194"/>
      <c r="AH2" s="194"/>
      <c r="AI2" s="194"/>
      <c r="AJ2" s="194"/>
      <c r="AK2" s="195"/>
      <c r="AL2" s="195"/>
      <c r="AM2" s="195"/>
      <c r="AN2" s="195"/>
      <c r="AO2" s="195"/>
      <c r="AP2" s="195"/>
      <c r="AQ2" s="195"/>
      <c r="AR2" s="195"/>
      <c r="AS2" s="195"/>
      <c r="AT2" s="195"/>
      <c r="AU2" s="195"/>
      <c r="AV2" s="195"/>
      <c r="AW2" s="195"/>
      <c r="AX2" s="195"/>
      <c r="AY2" s="195"/>
      <c r="AZ2" s="195"/>
      <c r="BA2" s="195"/>
      <c r="BB2" s="195"/>
      <c r="BC2" s="195"/>
      <c r="BD2" s="195"/>
      <c r="BE2" s="195"/>
      <c r="BF2" s="195"/>
      <c r="BG2" s="195"/>
      <c r="BH2" s="195"/>
      <c r="BI2" s="195"/>
      <c r="BJ2" s="195"/>
      <c r="BK2" s="195"/>
      <c r="BL2" s="195"/>
      <c r="BM2" s="195"/>
      <c r="BN2" s="106"/>
      <c r="BO2" s="106"/>
      <c r="BP2" s="31" t="s">
        <v>17</v>
      </c>
      <c r="BQ2" s="31"/>
      <c r="BR2" s="31"/>
      <c r="BS2" s="31"/>
      <c r="BT2" s="31"/>
      <c r="BU2" s="115"/>
      <c r="BV2" s="115"/>
      <c r="BW2" s="31"/>
      <c r="BX2" s="31"/>
      <c r="BY2" s="31"/>
      <c r="BZ2" s="31"/>
      <c r="CA2" s="32"/>
      <c r="CB2" s="32"/>
      <c r="CC2" s="32"/>
      <c r="CD2" s="32"/>
      <c r="CE2" s="32"/>
      <c r="CF2" s="32"/>
      <c r="CG2" s="32"/>
      <c r="CH2" s="32"/>
      <c r="CI2" s="115"/>
      <c r="CJ2" s="115"/>
      <c r="CK2" s="32"/>
      <c r="CL2" s="32"/>
      <c r="CM2" s="32"/>
      <c r="CN2" s="32"/>
      <c r="CO2" s="107" t="s">
        <v>18</v>
      </c>
      <c r="CP2" s="108"/>
      <c r="CQ2" s="108"/>
      <c r="CR2" s="108"/>
      <c r="CS2" s="108"/>
      <c r="CT2" s="108"/>
      <c r="CU2" s="108"/>
      <c r="CV2" s="115"/>
      <c r="CW2" s="143"/>
      <c r="CX2" s="108"/>
      <c r="CY2" s="108"/>
      <c r="CZ2" s="108"/>
      <c r="DA2" s="109" t="s">
        <v>19</v>
      </c>
      <c r="DB2" s="109"/>
      <c r="DC2" s="110"/>
      <c r="DD2" s="110"/>
      <c r="DE2" s="110"/>
      <c r="DF2" s="110"/>
      <c r="DG2" s="115"/>
      <c r="DH2" s="115"/>
      <c r="DI2" s="115"/>
      <c r="DJ2" s="115"/>
      <c r="DK2" s="115"/>
      <c r="DL2" s="110"/>
      <c r="DM2" s="110"/>
      <c r="DN2" s="110"/>
      <c r="DO2" s="110"/>
      <c r="DP2" s="110"/>
      <c r="DQ2" s="110"/>
      <c r="DR2" s="110"/>
      <c r="DS2" s="110"/>
      <c r="DT2" s="110"/>
      <c r="DU2" s="110"/>
      <c r="DV2" s="110"/>
      <c r="DW2" s="110"/>
      <c r="DX2" s="110"/>
      <c r="DY2" s="110"/>
      <c r="DZ2" s="110"/>
      <c r="EA2" s="110"/>
      <c r="EB2" s="110"/>
      <c r="EC2" s="110"/>
      <c r="ED2" s="110"/>
      <c r="EE2" s="110"/>
      <c r="EF2" s="110"/>
      <c r="EG2" s="110"/>
      <c r="EH2" s="110"/>
      <c r="EI2" s="110"/>
      <c r="EJ2" s="110"/>
      <c r="EK2" s="110"/>
      <c r="EL2" s="110"/>
      <c r="EM2" s="110"/>
      <c r="EN2" s="110"/>
      <c r="EO2" s="110"/>
      <c r="EP2" s="110"/>
      <c r="EQ2" s="110"/>
      <c r="ER2" s="110"/>
      <c r="ES2" s="191" t="s">
        <v>62</v>
      </c>
      <c r="ET2" s="191"/>
      <c r="EU2" s="191"/>
      <c r="EV2" s="191"/>
      <c r="EW2" s="192"/>
      <c r="EX2" s="14"/>
      <c r="EY2" s="14"/>
      <c r="EZ2" s="15" t="s">
        <v>63</v>
      </c>
      <c r="FM2" s="193" t="s">
        <v>64</v>
      </c>
      <c r="FN2" s="193"/>
      <c r="FO2" s="193"/>
      <c r="FP2" s="193"/>
      <c r="FQ2" s="193"/>
      <c r="FR2" s="193"/>
      <c r="FS2" s="31" t="s">
        <v>676</v>
      </c>
      <c r="FT2" s="31"/>
      <c r="FU2" s="32"/>
      <c r="FV2" s="32"/>
      <c r="FW2" s="32"/>
      <c r="FX2" s="32"/>
      <c r="FY2" s="32"/>
      <c r="FZ2" s="32"/>
      <c r="GB2" s="15" t="s">
        <v>681</v>
      </c>
    </row>
    <row r="3" spans="1:216" ht="13.8">
      <c r="A3" t="s">
        <v>105</v>
      </c>
      <c r="B3" t="s">
        <v>182</v>
      </c>
      <c r="C3" s="140" t="str">
        <f t="shared" ref="C3:C33" si="0">HYPERLINK(D3)</f>
        <v>https://samviewer.digile.be/nl/sam/ampps/534942-07</v>
      </c>
      <c r="D3" s="116" t="s">
        <v>2879</v>
      </c>
      <c r="E3" s="116" t="s">
        <v>2880</v>
      </c>
      <c r="F3" s="116" t="s">
        <v>2881</v>
      </c>
      <c r="G3">
        <v>4219846</v>
      </c>
      <c r="H3" t="s">
        <v>105</v>
      </c>
      <c r="I3" t="s">
        <v>105</v>
      </c>
      <c r="J3" s="5" t="str">
        <f t="shared" ref="J3:J66" si="1">CONCATENATE(BM3," ",CR3," ",BG3," ",BS3," ",R3,S3," x ",DR3,DS3,"/",DU3,DV3)</f>
        <v>BEL amlodipine besilate Aurobindo tablet 100 x 10mg/</v>
      </c>
      <c r="K3" s="5" t="str">
        <f t="shared" ref="K3:K66" si="2">CONCATENATE(BM3," ",CR3," ",BG3," ",BS3," ",R3,S3," x ",DR3,DS3,"/",DU3,DV3)</f>
        <v>BEL amlodipine besilate Aurobindo tablet 100 x 10mg/</v>
      </c>
      <c r="L3" s="2"/>
      <c r="M3" s="2"/>
      <c r="N3" s="2"/>
      <c r="O3" s="2"/>
      <c r="P3" s="5">
        <v>100</v>
      </c>
      <c r="Q3" s="33"/>
      <c r="R3" s="5">
        <v>100</v>
      </c>
      <c r="S3" s="33"/>
      <c r="T3" s="116">
        <v>100</v>
      </c>
      <c r="W3" s="116" t="s">
        <v>2465</v>
      </c>
      <c r="X3" s="64">
        <v>28</v>
      </c>
      <c r="Y3" t="s">
        <v>137</v>
      </c>
      <c r="AD3">
        <v>1</v>
      </c>
      <c r="AE3">
        <v>100</v>
      </c>
      <c r="AF3">
        <v>10219000</v>
      </c>
      <c r="AG3" s="70" t="s">
        <v>173</v>
      </c>
      <c r="AH3" s="70"/>
      <c r="AI3" s="14" t="s">
        <v>173</v>
      </c>
      <c r="AJ3">
        <v>313</v>
      </c>
      <c r="AK3" s="24">
        <v>15054000</v>
      </c>
      <c r="AL3" s="38" t="s">
        <v>173</v>
      </c>
      <c r="AM3" s="169"/>
      <c r="AN3" s="24">
        <v>15054000</v>
      </c>
      <c r="AO3" s="2" t="s">
        <v>173</v>
      </c>
      <c r="AP3" s="12" t="s">
        <v>173</v>
      </c>
      <c r="AQ3" s="12"/>
      <c r="AR3" s="12"/>
      <c r="AS3">
        <v>13156</v>
      </c>
      <c r="AT3" s="25" t="str">
        <f>CONCATENATE(BM3," ",CR3," ",BG3," ",BS3," ",DR3,DS3,"/",DU3,DV3)</f>
        <v>BEL amlodipine besilate Aurobindo tablet 10mg/</v>
      </c>
      <c r="AU3" s="33"/>
      <c r="AV3" s="66" t="s">
        <v>2378</v>
      </c>
      <c r="AW3" s="26">
        <v>13156</v>
      </c>
      <c r="AX3" s="20"/>
      <c r="AY3" t="s">
        <v>66</v>
      </c>
      <c r="AZ3" t="s">
        <v>65</v>
      </c>
      <c r="BA3" s="14" t="s">
        <v>2253</v>
      </c>
      <c r="BB3" s="14"/>
      <c r="BC3">
        <v>10219000</v>
      </c>
      <c r="BD3" s="70" t="s">
        <v>173</v>
      </c>
      <c r="BE3" s="70"/>
      <c r="BF3" s="151">
        <v>1302</v>
      </c>
      <c r="BG3" s="20" t="s">
        <v>155</v>
      </c>
      <c r="BH3" s="20"/>
      <c r="BI3" s="20"/>
      <c r="BJ3" s="33"/>
      <c r="BK3" s="20" t="s">
        <v>155</v>
      </c>
      <c r="BL3" s="20">
        <v>1302</v>
      </c>
      <c r="BM3" s="2" t="s">
        <v>228</v>
      </c>
      <c r="BN3" t="str">
        <f>CONCATENATE(CR3," ",BS3," ",DR3,DS3,"/",DU3,DV3)</f>
        <v>amlodipine besilate tablet 10mg/</v>
      </c>
      <c r="BO3" s="33"/>
      <c r="BP3" t="str">
        <f>CONCATENATE(CR3," ",BS3," ",DR3,DS3,"/",DU3,DV3)</f>
        <v>amlodipine besilate tablet 10mg/</v>
      </c>
      <c r="BQ3" t="s">
        <v>178</v>
      </c>
      <c r="BR3">
        <v>10219000</v>
      </c>
      <c r="BS3" s="70" t="s">
        <v>173</v>
      </c>
      <c r="BT3" s="70"/>
      <c r="BU3" s="116" t="s">
        <v>173</v>
      </c>
      <c r="BV3" s="116" t="s">
        <v>173</v>
      </c>
      <c r="BW3">
        <v>10219000</v>
      </c>
      <c r="BX3" t="s">
        <v>173</v>
      </c>
      <c r="BY3">
        <v>10219000</v>
      </c>
      <c r="BZ3" t="s">
        <v>173</v>
      </c>
      <c r="CA3" s="24">
        <v>15054000</v>
      </c>
      <c r="CB3" s="38" t="s">
        <v>173</v>
      </c>
      <c r="CC3" s="169"/>
      <c r="CD3" s="40"/>
      <c r="CE3" s="43" t="s">
        <v>173</v>
      </c>
      <c r="CF3">
        <v>20053000</v>
      </c>
      <c r="CG3" t="s">
        <v>175</v>
      </c>
      <c r="CI3" s="116" t="s">
        <v>175</v>
      </c>
      <c r="CJ3" s="116" t="s">
        <v>175</v>
      </c>
      <c r="CK3" s="10"/>
      <c r="CL3" s="10"/>
      <c r="CN3" s="12"/>
      <c r="CO3" s="21">
        <v>100000090079</v>
      </c>
      <c r="CP3" s="21" t="s">
        <v>41</v>
      </c>
      <c r="CQ3" s="21">
        <v>100000090079</v>
      </c>
      <c r="CR3" s="8" t="s">
        <v>2984</v>
      </c>
      <c r="CS3" s="2" t="s">
        <v>171</v>
      </c>
      <c r="CT3" s="29">
        <v>100000085259</v>
      </c>
      <c r="CU3" s="8" t="s">
        <v>149</v>
      </c>
      <c r="CV3" s="116" t="s">
        <v>2526</v>
      </c>
      <c r="CW3" s="144" t="s">
        <v>2745</v>
      </c>
      <c r="CX3" s="20" t="s">
        <v>153</v>
      </c>
      <c r="CY3" s="20" t="s">
        <v>149</v>
      </c>
      <c r="CZ3" s="20" t="s">
        <v>150</v>
      </c>
      <c r="DE3" s="2"/>
      <c r="DG3" s="116" t="s">
        <v>2526</v>
      </c>
      <c r="DH3" s="116" t="s">
        <v>2544</v>
      </c>
      <c r="DI3" s="116" t="s">
        <v>2253</v>
      </c>
      <c r="DJ3" s="116" t="s">
        <v>2544</v>
      </c>
      <c r="DK3" s="141" t="s">
        <v>2461</v>
      </c>
      <c r="DL3">
        <v>10</v>
      </c>
      <c r="DM3" t="s">
        <v>164</v>
      </c>
      <c r="DN3" s="2"/>
      <c r="DO3" s="154">
        <v>1</v>
      </c>
      <c r="DP3" s="38" t="s">
        <v>173</v>
      </c>
      <c r="DQ3" s="24">
        <v>15054000</v>
      </c>
      <c r="DR3">
        <v>10</v>
      </c>
      <c r="DS3" t="s">
        <v>164</v>
      </c>
      <c r="DT3" s="19"/>
      <c r="DU3" s="19"/>
      <c r="DV3" s="19"/>
      <c r="DW3" s="19"/>
      <c r="DX3" s="19"/>
      <c r="DY3" s="19"/>
      <c r="EA3">
        <v>10</v>
      </c>
      <c r="EB3" t="s">
        <v>164</v>
      </c>
      <c r="EF3" s="30">
        <v>100000110655</v>
      </c>
      <c r="EI3" s="2"/>
      <c r="EJ3" s="2"/>
      <c r="EK3" s="2"/>
      <c r="EL3" s="2"/>
      <c r="EO3" s="2"/>
      <c r="EP3" s="2"/>
      <c r="EQ3" s="2"/>
      <c r="ER3" s="2"/>
      <c r="ES3">
        <v>200</v>
      </c>
      <c r="ET3" s="14">
        <v>5</v>
      </c>
      <c r="EU3" t="s">
        <v>164</v>
      </c>
      <c r="EV3" s="14" t="s">
        <v>176</v>
      </c>
      <c r="EW3">
        <v>100</v>
      </c>
      <c r="EY3" s="70" t="str">
        <f>CONCATENATE(CU3," ",FK3," ",DR3,DS3,"/",DU3,DV3)</f>
        <v>amlodipine oral 10mg/</v>
      </c>
      <c r="EZ3">
        <v>1651</v>
      </c>
      <c r="FA3" t="s">
        <v>80</v>
      </c>
      <c r="FB3" s="14" t="s">
        <v>177</v>
      </c>
      <c r="FC3" s="14" t="s">
        <v>238</v>
      </c>
      <c r="FD3" s="14" t="s">
        <v>177</v>
      </c>
      <c r="FE3" s="14" t="s">
        <v>2985</v>
      </c>
      <c r="FF3" s="14" t="s">
        <v>177</v>
      </c>
      <c r="FG3" s="14" t="s">
        <v>237</v>
      </c>
      <c r="FH3" s="14" t="s">
        <v>177</v>
      </c>
      <c r="FI3" s="14" t="s">
        <v>3374</v>
      </c>
      <c r="FJ3" s="14" t="s">
        <v>177</v>
      </c>
      <c r="FK3" s="14" t="s">
        <v>163</v>
      </c>
      <c r="FL3" s="70" t="str">
        <f>CONCATENATE(CU3," ",FK3," ",DR3,DS3,"/",DU3,DV3)</f>
        <v>amlodipine oral 10mg/</v>
      </c>
      <c r="FO3" t="s">
        <v>203</v>
      </c>
      <c r="FP3" s="14" t="s">
        <v>2986</v>
      </c>
      <c r="FQ3" s="14" t="s">
        <v>177</v>
      </c>
      <c r="FR3" s="14" t="s">
        <v>2349</v>
      </c>
      <c r="FS3">
        <v>69</v>
      </c>
      <c r="FT3" t="s">
        <v>173</v>
      </c>
      <c r="FU3">
        <v>19</v>
      </c>
      <c r="FV3" t="s">
        <v>202</v>
      </c>
      <c r="FW3">
        <v>31</v>
      </c>
      <c r="FX3" t="s">
        <v>163</v>
      </c>
      <c r="FY3">
        <v>47</v>
      </c>
      <c r="FZ3" t="s">
        <v>201</v>
      </c>
      <c r="GB3">
        <v>69</v>
      </c>
      <c r="GC3">
        <v>19</v>
      </c>
      <c r="GD3">
        <v>31</v>
      </c>
      <c r="GE3">
        <v>47</v>
      </c>
      <c r="GG3" t="s">
        <v>649</v>
      </c>
      <c r="GH3" t="s">
        <v>684</v>
      </c>
      <c r="HH3">
        <v>0</v>
      </c>
    </row>
    <row r="4" spans="1:216" ht="13.8">
      <c r="A4" t="s">
        <v>106</v>
      </c>
      <c r="B4" t="s">
        <v>183</v>
      </c>
      <c r="C4" s="140" t="str">
        <f t="shared" si="0"/>
        <v>https://samviewer.digile.be/nl/sam/ampps/534942-03</v>
      </c>
      <c r="D4" s="116" t="s">
        <v>2876</v>
      </c>
      <c r="E4" s="116" t="s">
        <v>2877</v>
      </c>
      <c r="F4" s="116" t="s">
        <v>2878</v>
      </c>
      <c r="G4">
        <v>4219838</v>
      </c>
      <c r="H4" t="s">
        <v>106</v>
      </c>
      <c r="I4" t="s">
        <v>106</v>
      </c>
      <c r="J4" s="5" t="str">
        <f t="shared" si="1"/>
        <v>BEL amlodipine besilate Aurobindo tablet 30 x 10mg/</v>
      </c>
      <c r="K4" s="5" t="str">
        <f t="shared" si="2"/>
        <v>BEL amlodipine besilate Aurobindo tablet 30 x 10mg/</v>
      </c>
      <c r="L4" s="2"/>
      <c r="M4" s="2"/>
      <c r="N4" s="2"/>
      <c r="O4" s="2"/>
      <c r="P4" s="5">
        <v>30</v>
      </c>
      <c r="Q4" s="33"/>
      <c r="R4" s="5">
        <v>30</v>
      </c>
      <c r="S4" s="33"/>
      <c r="T4" s="116">
        <v>30</v>
      </c>
      <c r="W4" s="116" t="s">
        <v>2470</v>
      </c>
      <c r="X4" s="64">
        <v>98</v>
      </c>
      <c r="Y4" t="s">
        <v>137</v>
      </c>
      <c r="AD4">
        <v>1</v>
      </c>
      <c r="AE4">
        <v>30</v>
      </c>
      <c r="AF4">
        <v>10219000</v>
      </c>
      <c r="AG4" s="70" t="s">
        <v>173</v>
      </c>
      <c r="AH4" s="70"/>
      <c r="AI4" t="s">
        <v>173</v>
      </c>
      <c r="AJ4">
        <v>313</v>
      </c>
      <c r="AK4" s="24">
        <v>15054000</v>
      </c>
      <c r="AL4" s="38" t="s">
        <v>173</v>
      </c>
      <c r="AM4" s="169"/>
      <c r="AN4" s="24">
        <v>15054000</v>
      </c>
      <c r="AO4" s="2" t="s">
        <v>173</v>
      </c>
      <c r="AP4" s="12" t="s">
        <v>173</v>
      </c>
      <c r="AQ4" s="12"/>
      <c r="AR4" s="12"/>
      <c r="AS4">
        <v>13156</v>
      </c>
      <c r="AT4" s="25" t="str">
        <f t="shared" ref="AT4:AT42" si="3">CONCATENATE(BM4," ",CR4," ",BG4," ",BS4," ",DR4,DS4,"/",DU4,DV4)</f>
        <v>BEL amlodipine besilate Aurobindo tablet 10mg/</v>
      </c>
      <c r="AU4" s="33"/>
      <c r="AV4" s="66"/>
      <c r="AW4" s="26">
        <v>13156</v>
      </c>
      <c r="AX4" s="20"/>
      <c r="AY4" t="s">
        <v>66</v>
      </c>
      <c r="AZ4" t="s">
        <v>65</v>
      </c>
      <c r="BA4" s="14" t="s">
        <v>2253</v>
      </c>
      <c r="BB4" s="14"/>
      <c r="BC4">
        <v>10219000</v>
      </c>
      <c r="BD4" s="70" t="s">
        <v>173</v>
      </c>
      <c r="BE4" s="70"/>
      <c r="BF4" s="151">
        <v>1302</v>
      </c>
      <c r="BG4" s="20" t="s">
        <v>155</v>
      </c>
      <c r="BH4" s="20"/>
      <c r="BI4" s="20"/>
      <c r="BJ4" s="33"/>
      <c r="BK4" s="84" t="s">
        <v>155</v>
      </c>
      <c r="BL4" s="20">
        <v>1302</v>
      </c>
      <c r="BM4" s="2" t="s">
        <v>228</v>
      </c>
      <c r="BN4" t="str">
        <f t="shared" ref="BN4:BN67" si="4">CONCATENATE(CR4," ",BS4," ",DR4,DS4,"/",DU4,DV4)</f>
        <v>amlodipine besilate tablet 10mg/</v>
      </c>
      <c r="BO4" s="33"/>
      <c r="BP4" t="str">
        <f t="shared" ref="BP4:BP42" si="5">CONCATENATE(CR4," ",BS4," ",DR4,DS4,"/",DU4,DV4)</f>
        <v>amlodipine besilate tablet 10mg/</v>
      </c>
      <c r="BQ4" t="s">
        <v>178</v>
      </c>
      <c r="BR4">
        <v>10219000</v>
      </c>
      <c r="BS4" s="70" t="s">
        <v>173</v>
      </c>
      <c r="BT4" s="70"/>
      <c r="BU4" s="116" t="s">
        <v>173</v>
      </c>
      <c r="BV4" s="116" t="s">
        <v>173</v>
      </c>
      <c r="BW4">
        <v>10219000</v>
      </c>
      <c r="BX4" t="s">
        <v>173</v>
      </c>
      <c r="BY4">
        <v>10219000</v>
      </c>
      <c r="BZ4" t="s">
        <v>173</v>
      </c>
      <c r="CA4" s="24">
        <v>15054000</v>
      </c>
      <c r="CB4" s="38" t="s">
        <v>173</v>
      </c>
      <c r="CC4" s="169"/>
      <c r="CD4" s="40"/>
      <c r="CE4" s="43" t="s">
        <v>173</v>
      </c>
      <c r="CF4">
        <v>20053000</v>
      </c>
      <c r="CG4" t="s">
        <v>175</v>
      </c>
      <c r="CI4" s="116" t="s">
        <v>175</v>
      </c>
      <c r="CJ4" s="116" t="s">
        <v>175</v>
      </c>
      <c r="CK4" s="10"/>
      <c r="CL4" s="10"/>
      <c r="CN4" s="12"/>
      <c r="CO4" s="21">
        <v>100000090079</v>
      </c>
      <c r="CP4" s="21" t="s">
        <v>41</v>
      </c>
      <c r="CQ4" s="21">
        <v>100000090079</v>
      </c>
      <c r="CR4" s="8" t="s">
        <v>2984</v>
      </c>
      <c r="CS4" s="2" t="s">
        <v>171</v>
      </c>
      <c r="CT4" s="29">
        <v>100000085259</v>
      </c>
      <c r="CU4" s="8" t="s">
        <v>149</v>
      </c>
      <c r="CV4" s="116" t="s">
        <v>2526</v>
      </c>
      <c r="CW4" s="144" t="s">
        <v>2745</v>
      </c>
      <c r="CX4" s="20" t="s">
        <v>153</v>
      </c>
      <c r="CY4" s="20" t="s">
        <v>149</v>
      </c>
      <c r="CZ4" s="20" t="s">
        <v>150</v>
      </c>
      <c r="DE4" s="2"/>
      <c r="DG4" s="116" t="s">
        <v>2526</v>
      </c>
      <c r="DH4" s="116" t="s">
        <v>2544</v>
      </c>
      <c r="DI4" s="116" t="s">
        <v>2253</v>
      </c>
      <c r="DJ4" s="116" t="s">
        <v>2544</v>
      </c>
      <c r="DK4" s="116" t="s">
        <v>2461</v>
      </c>
      <c r="DL4">
        <v>10</v>
      </c>
      <c r="DM4" t="s">
        <v>164</v>
      </c>
      <c r="DN4" s="2"/>
      <c r="DO4" s="154">
        <v>1</v>
      </c>
      <c r="DP4" s="38" t="s">
        <v>173</v>
      </c>
      <c r="DQ4" s="24">
        <v>15054000</v>
      </c>
      <c r="DR4">
        <v>10</v>
      </c>
      <c r="DS4" t="s">
        <v>164</v>
      </c>
      <c r="DT4" s="19"/>
      <c r="DU4" s="19"/>
      <c r="DV4" s="19"/>
      <c r="DW4" s="19"/>
      <c r="DX4" s="19"/>
      <c r="DY4" s="19"/>
      <c r="EA4">
        <v>10</v>
      </c>
      <c r="EB4" t="s">
        <v>164</v>
      </c>
      <c r="EF4" s="30">
        <v>100000110655</v>
      </c>
      <c r="EI4" s="2"/>
      <c r="EJ4" s="2"/>
      <c r="EK4" s="2"/>
      <c r="EL4" s="2"/>
      <c r="EO4" s="2"/>
      <c r="EP4" s="2"/>
      <c r="EQ4" s="2"/>
      <c r="ER4" s="2"/>
      <c r="ES4">
        <v>60</v>
      </c>
      <c r="ET4">
        <v>5</v>
      </c>
      <c r="EU4" t="s">
        <v>164</v>
      </c>
      <c r="EV4" s="14" t="s">
        <v>176</v>
      </c>
      <c r="EW4">
        <v>30</v>
      </c>
      <c r="EY4" s="70" t="str">
        <f t="shared" ref="EY4:EY67" si="6">CONCATENATE(CU4," ",FK4," ",DR4,DS4,"/",DU4,DV4)</f>
        <v>amlodipine oral 10mg/</v>
      </c>
      <c r="EZ4">
        <v>1651</v>
      </c>
      <c r="FA4" t="s">
        <v>80</v>
      </c>
      <c r="FB4" s="14" t="s">
        <v>177</v>
      </c>
      <c r="FC4" s="14" t="s">
        <v>238</v>
      </c>
      <c r="FD4" s="14" t="s">
        <v>177</v>
      </c>
      <c r="FE4" s="14" t="s">
        <v>2985</v>
      </c>
      <c r="FF4" s="14" t="s">
        <v>177</v>
      </c>
      <c r="FG4" s="14" t="s">
        <v>237</v>
      </c>
      <c r="FH4" s="14" t="s">
        <v>177</v>
      </c>
      <c r="FI4" s="14" t="s">
        <v>3374</v>
      </c>
      <c r="FJ4" s="14" t="s">
        <v>177</v>
      </c>
      <c r="FK4" s="14" t="s">
        <v>163</v>
      </c>
      <c r="FL4" s="70" t="str">
        <f t="shared" ref="FL4:FL34" si="7">CONCATENATE(CU4," ",FK4," ",DR4,DS4,"/",DU4,DV4)</f>
        <v>amlodipine oral 10mg/</v>
      </c>
      <c r="FO4" t="s">
        <v>203</v>
      </c>
      <c r="FP4" s="14" t="s">
        <v>2986</v>
      </c>
      <c r="FQ4" s="14" t="s">
        <v>177</v>
      </c>
      <c r="FR4" s="14" t="s">
        <v>2349</v>
      </c>
      <c r="FS4">
        <v>69</v>
      </c>
      <c r="FT4" t="s">
        <v>173</v>
      </c>
      <c r="FU4">
        <v>19</v>
      </c>
      <c r="FV4" t="s">
        <v>202</v>
      </c>
      <c r="FW4">
        <v>31</v>
      </c>
      <c r="FX4" t="s">
        <v>163</v>
      </c>
      <c r="FY4">
        <v>47</v>
      </c>
      <c r="FZ4" t="s">
        <v>201</v>
      </c>
      <c r="GB4">
        <v>69</v>
      </c>
      <c r="GC4">
        <v>19</v>
      </c>
      <c r="GD4">
        <v>31</v>
      </c>
      <c r="GE4">
        <v>47</v>
      </c>
      <c r="GG4" t="s">
        <v>649</v>
      </c>
      <c r="GH4" t="s">
        <v>684</v>
      </c>
    </row>
    <row r="5" spans="1:216" ht="13.8">
      <c r="A5" t="s">
        <v>107</v>
      </c>
      <c r="B5" t="s">
        <v>184</v>
      </c>
      <c r="C5" s="140" t="str">
        <f t="shared" si="0"/>
        <v>https://samviewer.digile.be/nl/sam/ampps/404415-01</v>
      </c>
      <c r="D5" s="116" t="s">
        <v>2808</v>
      </c>
      <c r="E5" s="116" t="s">
        <v>2809</v>
      </c>
      <c r="F5" s="116" t="s">
        <v>2810</v>
      </c>
      <c r="G5">
        <v>2926590</v>
      </c>
      <c r="H5" t="s">
        <v>107</v>
      </c>
      <c r="I5" t="s">
        <v>107</v>
      </c>
      <c r="J5" s="5" t="str">
        <f t="shared" si="1"/>
        <v>BEL amlodipine besilate Impexeco tablet 100 x 10mg/</v>
      </c>
      <c r="K5" s="5" t="str">
        <f t="shared" si="2"/>
        <v>BEL amlodipine besilate Impexeco tablet 100 x 10mg/</v>
      </c>
      <c r="L5" s="2"/>
      <c r="M5" s="2"/>
      <c r="N5" s="2"/>
      <c r="O5" s="2"/>
      <c r="P5" s="5">
        <v>100</v>
      </c>
      <c r="Q5" s="33"/>
      <c r="R5" s="5">
        <v>100</v>
      </c>
      <c r="S5" s="33"/>
      <c r="T5" s="138" t="s">
        <v>1289</v>
      </c>
      <c r="W5" s="116" t="s">
        <v>2465</v>
      </c>
      <c r="X5" s="64">
        <v>100</v>
      </c>
      <c r="AD5">
        <v>1</v>
      </c>
      <c r="AE5">
        <v>100</v>
      </c>
      <c r="AF5">
        <v>10219000</v>
      </c>
      <c r="AG5" s="70" t="s">
        <v>173</v>
      </c>
      <c r="AH5" s="70"/>
      <c r="AI5" t="s">
        <v>173</v>
      </c>
      <c r="AJ5">
        <v>313</v>
      </c>
      <c r="AK5" s="24">
        <v>15054000</v>
      </c>
      <c r="AL5" s="38" t="s">
        <v>173</v>
      </c>
      <c r="AM5" s="169"/>
      <c r="AN5" s="24">
        <v>15054000</v>
      </c>
      <c r="AO5" s="2" t="s">
        <v>173</v>
      </c>
      <c r="AP5" s="12" t="s">
        <v>173</v>
      </c>
      <c r="AQ5" s="12"/>
      <c r="AR5" s="12"/>
      <c r="AS5">
        <v>7975</v>
      </c>
      <c r="AT5" s="25" t="str">
        <f t="shared" si="3"/>
        <v>BEL amlodipine besilate Impexeco tablet 10mg/</v>
      </c>
      <c r="AU5" s="33"/>
      <c r="AV5" s="66"/>
      <c r="AW5" s="26">
        <v>7975</v>
      </c>
      <c r="AX5" s="20"/>
      <c r="AY5" t="s">
        <v>67</v>
      </c>
      <c r="AZ5" t="s">
        <v>65</v>
      </c>
      <c r="BA5" s="14" t="s">
        <v>2253</v>
      </c>
      <c r="BB5" s="14"/>
      <c r="BC5">
        <v>10219000</v>
      </c>
      <c r="BD5" s="70" t="s">
        <v>173</v>
      </c>
      <c r="BE5" s="70"/>
      <c r="BF5" s="151">
        <v>1307</v>
      </c>
      <c r="BG5" s="20" t="s">
        <v>156</v>
      </c>
      <c r="BH5" s="20"/>
      <c r="BI5" s="20"/>
      <c r="BJ5" s="33"/>
      <c r="BK5" s="20" t="s">
        <v>156</v>
      </c>
      <c r="BL5" s="20">
        <v>1307</v>
      </c>
      <c r="BM5" s="2" t="s">
        <v>228</v>
      </c>
      <c r="BN5" t="str">
        <f t="shared" si="4"/>
        <v>amlodipine besilate tablet 10mg/</v>
      </c>
      <c r="BO5" s="33"/>
      <c r="BP5" t="str">
        <f>CONCATENATE(CR5," ",BS5," ",DR5,DS5,"/",DU5,DV5)</f>
        <v>amlodipine besilate tablet 10mg/</v>
      </c>
      <c r="BQ5" t="s">
        <v>178</v>
      </c>
      <c r="BR5">
        <v>10219000</v>
      </c>
      <c r="BS5" s="70" t="s">
        <v>173</v>
      </c>
      <c r="BT5" s="70"/>
      <c r="BU5" s="116" t="s">
        <v>173</v>
      </c>
      <c r="BV5" s="116" t="s">
        <v>173</v>
      </c>
      <c r="BW5">
        <v>10219000</v>
      </c>
      <c r="BX5" t="s">
        <v>173</v>
      </c>
      <c r="BY5">
        <v>10219000</v>
      </c>
      <c r="BZ5" t="s">
        <v>173</v>
      </c>
      <c r="CA5" s="24">
        <v>15054000</v>
      </c>
      <c r="CB5" s="38" t="s">
        <v>173</v>
      </c>
      <c r="CC5" s="169"/>
      <c r="CD5" s="40"/>
      <c r="CE5" s="43" t="s">
        <v>173</v>
      </c>
      <c r="CF5">
        <v>20053000</v>
      </c>
      <c r="CG5" t="s">
        <v>175</v>
      </c>
      <c r="CI5" s="116" t="s">
        <v>175</v>
      </c>
      <c r="CJ5" s="116" t="s">
        <v>175</v>
      </c>
      <c r="CK5" s="10"/>
      <c r="CL5" s="10"/>
      <c r="CN5" s="12"/>
      <c r="CO5" s="21">
        <v>100000090079</v>
      </c>
      <c r="CP5" s="21" t="s">
        <v>41</v>
      </c>
      <c r="CQ5" s="21">
        <v>100000090079</v>
      </c>
      <c r="CR5" s="8" t="s">
        <v>2984</v>
      </c>
      <c r="CS5" s="2" t="s">
        <v>171</v>
      </c>
      <c r="CT5" s="29">
        <v>100000085259</v>
      </c>
      <c r="CU5" s="8" t="s">
        <v>149</v>
      </c>
      <c r="CV5" s="116" t="s">
        <v>2526</v>
      </c>
      <c r="CW5" s="144" t="s">
        <v>2745</v>
      </c>
      <c r="CX5" s="20" t="s">
        <v>153</v>
      </c>
      <c r="CY5" s="20" t="s">
        <v>149</v>
      </c>
      <c r="CZ5" s="20" t="s">
        <v>150</v>
      </c>
      <c r="DE5" s="2"/>
      <c r="DG5" s="116" t="s">
        <v>2253</v>
      </c>
      <c r="DH5" s="116" t="s">
        <v>2544</v>
      </c>
      <c r="DI5" s="116" t="s">
        <v>2253</v>
      </c>
      <c r="DJ5" s="116" t="s">
        <v>2544</v>
      </c>
      <c r="DK5" s="116" t="s">
        <v>2461</v>
      </c>
      <c r="DL5">
        <v>10</v>
      </c>
      <c r="DM5" t="s">
        <v>164</v>
      </c>
      <c r="DN5" s="2"/>
      <c r="DO5" s="154">
        <v>1</v>
      </c>
      <c r="DP5" s="38" t="s">
        <v>173</v>
      </c>
      <c r="DQ5" s="24">
        <v>15054000</v>
      </c>
      <c r="DR5">
        <v>10</v>
      </c>
      <c r="DS5" t="s">
        <v>164</v>
      </c>
      <c r="DT5" s="19"/>
      <c r="DU5" s="19"/>
      <c r="DV5" s="19"/>
      <c r="DW5" s="19"/>
      <c r="DX5" s="19"/>
      <c r="DY5" s="19"/>
      <c r="EA5">
        <v>10</v>
      </c>
      <c r="EB5" t="s">
        <v>164</v>
      </c>
      <c r="EF5" s="30">
        <v>100000110655</v>
      </c>
      <c r="EI5" s="2"/>
      <c r="EJ5" s="2"/>
      <c r="EK5" s="2"/>
      <c r="EL5" s="2"/>
      <c r="EO5" s="2"/>
      <c r="EP5" s="2"/>
      <c r="EQ5" s="2"/>
      <c r="ER5" s="2"/>
      <c r="ES5">
        <v>200</v>
      </c>
      <c r="ET5">
        <v>5</v>
      </c>
      <c r="EU5" t="s">
        <v>164</v>
      </c>
      <c r="EV5" s="14" t="s">
        <v>176</v>
      </c>
      <c r="EW5">
        <v>100</v>
      </c>
      <c r="EY5" s="70" t="str">
        <f t="shared" si="6"/>
        <v>amlodipine oral 10mg/</v>
      </c>
      <c r="EZ5">
        <v>1651</v>
      </c>
      <c r="FA5" t="s">
        <v>80</v>
      </c>
      <c r="FB5" s="14" t="s">
        <v>177</v>
      </c>
      <c r="FC5" s="14" t="s">
        <v>238</v>
      </c>
      <c r="FD5" s="14" t="s">
        <v>177</v>
      </c>
      <c r="FE5" s="14" t="s">
        <v>2985</v>
      </c>
      <c r="FF5" s="14" t="s">
        <v>177</v>
      </c>
      <c r="FG5" s="14" t="s">
        <v>237</v>
      </c>
      <c r="FH5" s="14" t="s">
        <v>177</v>
      </c>
      <c r="FI5" s="14" t="s">
        <v>3374</v>
      </c>
      <c r="FJ5" s="14" t="s">
        <v>177</v>
      </c>
      <c r="FK5" s="14" t="s">
        <v>163</v>
      </c>
      <c r="FL5" s="70" t="str">
        <f t="shared" si="7"/>
        <v>amlodipine oral 10mg/</v>
      </c>
      <c r="FO5" t="s">
        <v>203</v>
      </c>
      <c r="FP5" s="14" t="s">
        <v>2986</v>
      </c>
      <c r="FQ5" s="14" t="s">
        <v>177</v>
      </c>
      <c r="FR5" s="14" t="s">
        <v>2349</v>
      </c>
      <c r="FS5">
        <v>69</v>
      </c>
      <c r="FT5" t="s">
        <v>173</v>
      </c>
      <c r="FU5">
        <v>19</v>
      </c>
      <c r="FV5" t="s">
        <v>202</v>
      </c>
      <c r="FW5">
        <v>31</v>
      </c>
      <c r="FX5" t="s">
        <v>163</v>
      </c>
      <c r="FY5">
        <v>47</v>
      </c>
      <c r="FZ5" t="s">
        <v>201</v>
      </c>
      <c r="GB5">
        <v>69</v>
      </c>
      <c r="GC5">
        <v>19</v>
      </c>
      <c r="GD5">
        <v>31</v>
      </c>
      <c r="GE5">
        <v>47</v>
      </c>
      <c r="GG5" t="s">
        <v>649</v>
      </c>
      <c r="GH5" t="s">
        <v>684</v>
      </c>
    </row>
    <row r="6" spans="1:216" ht="13.8">
      <c r="A6" t="s">
        <v>108</v>
      </c>
      <c r="B6" t="s">
        <v>185</v>
      </c>
      <c r="C6" s="140" t="str">
        <f t="shared" si="0"/>
        <v>https://samviewer.digile.be/nl/sam/ampps/292257-09</v>
      </c>
      <c r="D6" s="116" t="s">
        <v>2746</v>
      </c>
      <c r="E6" s="116" t="s">
        <v>2747</v>
      </c>
      <c r="F6" s="116" t="s">
        <v>2748</v>
      </c>
      <c r="G6">
        <v>2399657</v>
      </c>
      <c r="H6" t="s">
        <v>108</v>
      </c>
      <c r="I6" t="s">
        <v>108</v>
      </c>
      <c r="J6" s="5" t="str">
        <f t="shared" si="1"/>
        <v>BEL amlodipine besilate Sandoz tablet 100 x 10mg/</v>
      </c>
      <c r="K6" s="5" t="str">
        <f t="shared" si="2"/>
        <v>BEL amlodipine besilate Sandoz tablet 100 x 10mg/</v>
      </c>
      <c r="L6" s="2"/>
      <c r="M6" s="2"/>
      <c r="N6" s="2"/>
      <c r="O6" s="2"/>
      <c r="P6" s="5">
        <v>100</v>
      </c>
      <c r="Q6" s="33"/>
      <c r="R6" s="5">
        <v>100</v>
      </c>
      <c r="S6" s="33"/>
      <c r="T6" s="116">
        <v>100</v>
      </c>
      <c r="W6" s="116" t="s">
        <v>2465</v>
      </c>
      <c r="X6" s="64">
        <v>30</v>
      </c>
      <c r="Y6" t="s">
        <v>138</v>
      </c>
      <c r="AD6">
        <v>1</v>
      </c>
      <c r="AE6">
        <v>100</v>
      </c>
      <c r="AF6">
        <v>10219000</v>
      </c>
      <c r="AG6" s="70" t="s">
        <v>173</v>
      </c>
      <c r="AH6" s="70"/>
      <c r="AI6" t="s">
        <v>173</v>
      </c>
      <c r="AJ6">
        <v>313</v>
      </c>
      <c r="AK6" s="24">
        <v>15054000</v>
      </c>
      <c r="AL6" s="38" t="s">
        <v>173</v>
      </c>
      <c r="AM6" s="169"/>
      <c r="AN6" s="24">
        <v>15054000</v>
      </c>
      <c r="AO6" s="2" t="s">
        <v>173</v>
      </c>
      <c r="AP6" s="12" t="s">
        <v>173</v>
      </c>
      <c r="AQ6" s="12"/>
      <c r="AR6" s="12"/>
      <c r="AS6">
        <v>5016</v>
      </c>
      <c r="AT6" s="25" t="str">
        <f t="shared" si="3"/>
        <v>BEL amlodipine besilate Sandoz tablet 10mg/</v>
      </c>
      <c r="AU6" s="33"/>
      <c r="AV6" s="66"/>
      <c r="AW6" s="26">
        <v>5016</v>
      </c>
      <c r="AX6" s="20"/>
      <c r="AY6" t="s">
        <v>68</v>
      </c>
      <c r="AZ6" t="s">
        <v>65</v>
      </c>
      <c r="BA6" s="14" t="s">
        <v>2253</v>
      </c>
      <c r="BB6" s="14"/>
      <c r="BC6">
        <v>10219000</v>
      </c>
      <c r="BD6" s="70" t="s">
        <v>173</v>
      </c>
      <c r="BE6" s="70"/>
      <c r="BF6" s="151">
        <v>1308</v>
      </c>
      <c r="BG6" s="20" t="s">
        <v>157</v>
      </c>
      <c r="BH6" s="20"/>
      <c r="BI6" s="20"/>
      <c r="BJ6" s="33"/>
      <c r="BK6" s="20" t="s">
        <v>157</v>
      </c>
      <c r="BL6" s="20">
        <v>1308</v>
      </c>
      <c r="BM6" s="2" t="s">
        <v>228</v>
      </c>
      <c r="BN6" t="str">
        <f t="shared" si="4"/>
        <v>amlodipine besilate tablet 10mg/</v>
      </c>
      <c r="BO6" s="33"/>
      <c r="BP6" t="str">
        <f t="shared" si="5"/>
        <v>amlodipine besilate tablet 10mg/</v>
      </c>
      <c r="BQ6" t="s">
        <v>178</v>
      </c>
      <c r="BR6">
        <v>10219000</v>
      </c>
      <c r="BS6" s="70" t="s">
        <v>173</v>
      </c>
      <c r="BT6" s="70"/>
      <c r="BU6" s="116" t="s">
        <v>173</v>
      </c>
      <c r="BV6" s="116" t="s">
        <v>173</v>
      </c>
      <c r="BW6">
        <v>10219000</v>
      </c>
      <c r="BX6" t="s">
        <v>173</v>
      </c>
      <c r="BY6">
        <v>10219000</v>
      </c>
      <c r="BZ6" t="s">
        <v>173</v>
      </c>
      <c r="CA6" s="24">
        <v>15054000</v>
      </c>
      <c r="CB6" s="38" t="s">
        <v>173</v>
      </c>
      <c r="CC6" s="169"/>
      <c r="CD6" s="40"/>
      <c r="CE6" s="43" t="s">
        <v>173</v>
      </c>
      <c r="CF6">
        <v>20053000</v>
      </c>
      <c r="CG6" t="s">
        <v>175</v>
      </c>
      <c r="CI6" s="116" t="s">
        <v>175</v>
      </c>
      <c r="CJ6" s="116" t="s">
        <v>175</v>
      </c>
      <c r="CK6" s="10"/>
      <c r="CL6" s="10"/>
      <c r="CN6" s="12"/>
      <c r="CO6" s="21">
        <v>100000090079</v>
      </c>
      <c r="CP6" s="21" t="s">
        <v>41</v>
      </c>
      <c r="CQ6" s="21">
        <v>100000090079</v>
      </c>
      <c r="CR6" s="8" t="s">
        <v>2984</v>
      </c>
      <c r="CS6" s="2" t="s">
        <v>171</v>
      </c>
      <c r="CT6" s="29">
        <v>100000085259</v>
      </c>
      <c r="CU6" s="8" t="s">
        <v>149</v>
      </c>
      <c r="CV6" s="116" t="s">
        <v>2526</v>
      </c>
      <c r="CW6" s="144" t="s">
        <v>2745</v>
      </c>
      <c r="CX6" s="20" t="s">
        <v>153</v>
      </c>
      <c r="CY6" s="20" t="s">
        <v>149</v>
      </c>
      <c r="CZ6" s="20" t="s">
        <v>150</v>
      </c>
      <c r="DE6" s="2"/>
      <c r="DG6" s="116" t="s">
        <v>2253</v>
      </c>
      <c r="DH6" s="116" t="s">
        <v>2544</v>
      </c>
      <c r="DI6" s="116" t="s">
        <v>2253</v>
      </c>
      <c r="DJ6" s="116" t="s">
        <v>2544</v>
      </c>
      <c r="DK6" s="116" t="s">
        <v>2461</v>
      </c>
      <c r="DL6">
        <v>10</v>
      </c>
      <c r="DM6" t="s">
        <v>164</v>
      </c>
      <c r="DN6" s="2"/>
      <c r="DO6" s="154">
        <v>1</v>
      </c>
      <c r="DP6" s="38" t="s">
        <v>173</v>
      </c>
      <c r="DQ6" s="24">
        <v>15054000</v>
      </c>
      <c r="DR6">
        <v>10</v>
      </c>
      <c r="DS6" t="s">
        <v>164</v>
      </c>
      <c r="DT6" s="19"/>
      <c r="DU6" s="19"/>
      <c r="DV6" s="19"/>
      <c r="DW6" s="19"/>
      <c r="DX6" s="19"/>
      <c r="DY6" s="19"/>
      <c r="EA6">
        <v>10</v>
      </c>
      <c r="EB6" t="s">
        <v>164</v>
      </c>
      <c r="EF6" s="30">
        <v>100000110655</v>
      </c>
      <c r="EI6" s="2"/>
      <c r="EJ6" s="2"/>
      <c r="EK6" s="2"/>
      <c r="EL6" s="2"/>
      <c r="EO6" s="2"/>
      <c r="EP6" s="2"/>
      <c r="EQ6" s="2"/>
      <c r="ER6" s="2"/>
      <c r="ES6">
        <v>200</v>
      </c>
      <c r="ET6">
        <v>5</v>
      </c>
      <c r="EU6" t="s">
        <v>164</v>
      </c>
      <c r="EV6" s="14" t="s">
        <v>176</v>
      </c>
      <c r="EW6">
        <v>100</v>
      </c>
      <c r="EY6" s="70" t="str">
        <f t="shared" si="6"/>
        <v>amlodipine oral 10mg/</v>
      </c>
      <c r="EZ6">
        <v>1651</v>
      </c>
      <c r="FA6" t="s">
        <v>80</v>
      </c>
      <c r="FB6" s="14" t="s">
        <v>177</v>
      </c>
      <c r="FC6" s="14" t="s">
        <v>238</v>
      </c>
      <c r="FD6" s="14" t="s">
        <v>177</v>
      </c>
      <c r="FE6" s="14" t="s">
        <v>2985</v>
      </c>
      <c r="FF6" s="14" t="s">
        <v>177</v>
      </c>
      <c r="FG6" s="14" t="s">
        <v>237</v>
      </c>
      <c r="FH6" s="14" t="s">
        <v>177</v>
      </c>
      <c r="FI6" s="14" t="s">
        <v>3374</v>
      </c>
      <c r="FJ6" s="14" t="s">
        <v>177</v>
      </c>
      <c r="FK6" s="14" t="s">
        <v>163</v>
      </c>
      <c r="FL6" s="70" t="str">
        <f t="shared" si="7"/>
        <v>amlodipine oral 10mg/</v>
      </c>
      <c r="FO6" t="s">
        <v>203</v>
      </c>
      <c r="FP6" s="14" t="s">
        <v>2986</v>
      </c>
      <c r="FQ6" s="14" t="s">
        <v>177</v>
      </c>
      <c r="FR6" s="14" t="s">
        <v>2349</v>
      </c>
      <c r="FS6">
        <v>69</v>
      </c>
      <c r="FT6" t="s">
        <v>173</v>
      </c>
      <c r="FU6">
        <v>19</v>
      </c>
      <c r="FV6" t="s">
        <v>202</v>
      </c>
      <c r="FW6">
        <v>31</v>
      </c>
      <c r="FX6" t="s">
        <v>163</v>
      </c>
      <c r="FY6">
        <v>47</v>
      </c>
      <c r="FZ6" t="s">
        <v>201</v>
      </c>
      <c r="GB6">
        <v>69</v>
      </c>
      <c r="GC6">
        <v>19</v>
      </c>
      <c r="GD6">
        <v>31</v>
      </c>
      <c r="GE6">
        <v>47</v>
      </c>
      <c r="GG6" t="s">
        <v>649</v>
      </c>
      <c r="GH6" t="s">
        <v>684</v>
      </c>
    </row>
    <row r="7" spans="1:216" ht="13.8">
      <c r="A7" t="s">
        <v>109</v>
      </c>
      <c r="B7" t="s">
        <v>186</v>
      </c>
      <c r="C7" s="140" t="str">
        <f t="shared" si="0"/>
        <v>https://samviewer.digile.be/nl/sam/ampps/292266-05</v>
      </c>
      <c r="D7" s="116" t="s">
        <v>2749</v>
      </c>
      <c r="E7" s="116" t="s">
        <v>2747</v>
      </c>
      <c r="F7" s="116" t="s">
        <v>2750</v>
      </c>
      <c r="G7">
        <v>3266640</v>
      </c>
      <c r="H7" t="s">
        <v>109</v>
      </c>
      <c r="I7" t="s">
        <v>109</v>
      </c>
      <c r="J7" s="5" t="str">
        <f t="shared" si="1"/>
        <v>BEL amlodipine besilate Sandoz tablet 100 x 10mg/</v>
      </c>
      <c r="K7" s="5" t="str">
        <f t="shared" si="2"/>
        <v>BEL amlodipine besilate Sandoz tablet 100 x 10mg/</v>
      </c>
      <c r="L7" s="2"/>
      <c r="M7" s="2"/>
      <c r="N7" s="2"/>
      <c r="O7" s="2"/>
      <c r="P7" s="5">
        <v>100</v>
      </c>
      <c r="Q7" s="33"/>
      <c r="R7" s="5">
        <v>100</v>
      </c>
      <c r="S7" s="33"/>
      <c r="T7" s="116">
        <v>100</v>
      </c>
      <c r="W7" s="116" t="s">
        <v>2465</v>
      </c>
      <c r="X7" s="64">
        <v>28</v>
      </c>
      <c r="Y7" t="s">
        <v>138</v>
      </c>
      <c r="AD7">
        <v>1</v>
      </c>
      <c r="AE7">
        <v>100</v>
      </c>
      <c r="AF7">
        <v>10219000</v>
      </c>
      <c r="AG7" s="70" t="s">
        <v>173</v>
      </c>
      <c r="AH7" s="70"/>
      <c r="AI7" t="s">
        <v>173</v>
      </c>
      <c r="AJ7">
        <v>313</v>
      </c>
      <c r="AK7" s="24">
        <v>15054000</v>
      </c>
      <c r="AL7" s="38" t="s">
        <v>173</v>
      </c>
      <c r="AM7" s="169"/>
      <c r="AN7" s="24">
        <v>15054000</v>
      </c>
      <c r="AO7" s="2" t="s">
        <v>173</v>
      </c>
      <c r="AP7" s="12" t="s">
        <v>173</v>
      </c>
      <c r="AQ7" s="12"/>
      <c r="AR7" s="12"/>
      <c r="AS7">
        <v>5016</v>
      </c>
      <c r="AT7" s="25" t="str">
        <f t="shared" si="3"/>
        <v>BEL amlodipine besilate Sandoz tablet 10mg/</v>
      </c>
      <c r="AU7" s="33"/>
      <c r="AV7" s="66"/>
      <c r="AW7" s="26">
        <v>5016</v>
      </c>
      <c r="AX7" s="20"/>
      <c r="AY7" t="s">
        <v>68</v>
      </c>
      <c r="AZ7" t="s">
        <v>65</v>
      </c>
      <c r="BA7" s="14" t="s">
        <v>2253</v>
      </c>
      <c r="BB7" s="14"/>
      <c r="BC7">
        <v>10219000</v>
      </c>
      <c r="BD7" s="70" t="s">
        <v>173</v>
      </c>
      <c r="BE7" s="70"/>
      <c r="BF7" s="151">
        <v>1308</v>
      </c>
      <c r="BG7" s="20" t="s">
        <v>157</v>
      </c>
      <c r="BH7" s="20"/>
      <c r="BI7" s="20"/>
      <c r="BJ7" s="33"/>
      <c r="BK7" s="20" t="s">
        <v>157</v>
      </c>
      <c r="BL7" s="20">
        <v>1308</v>
      </c>
      <c r="BM7" s="2" t="s">
        <v>228</v>
      </c>
      <c r="BN7" t="str">
        <f t="shared" si="4"/>
        <v>amlodipine besilate tablet 10mg/</v>
      </c>
      <c r="BO7" s="33"/>
      <c r="BP7" t="str">
        <f t="shared" si="5"/>
        <v>amlodipine besilate tablet 10mg/</v>
      </c>
      <c r="BQ7" t="s">
        <v>178</v>
      </c>
      <c r="BR7">
        <v>10219000</v>
      </c>
      <c r="BS7" s="70" t="s">
        <v>173</v>
      </c>
      <c r="BT7" s="70"/>
      <c r="BU7" s="116" t="s">
        <v>173</v>
      </c>
      <c r="BV7" s="116" t="s">
        <v>173</v>
      </c>
      <c r="BW7">
        <v>10219000</v>
      </c>
      <c r="BX7" t="s">
        <v>173</v>
      </c>
      <c r="BY7">
        <v>10219000</v>
      </c>
      <c r="BZ7" t="s">
        <v>173</v>
      </c>
      <c r="CA7" s="24">
        <v>15054000</v>
      </c>
      <c r="CB7" s="38" t="s">
        <v>173</v>
      </c>
      <c r="CC7" s="169"/>
      <c r="CD7" s="40"/>
      <c r="CE7" s="43" t="s">
        <v>173</v>
      </c>
      <c r="CF7">
        <v>20053000</v>
      </c>
      <c r="CG7" t="s">
        <v>175</v>
      </c>
      <c r="CI7" s="116" t="s">
        <v>175</v>
      </c>
      <c r="CJ7" s="116" t="s">
        <v>175</v>
      </c>
      <c r="CK7" s="10"/>
      <c r="CL7" s="10"/>
      <c r="CN7" s="12"/>
      <c r="CO7" s="21">
        <v>100000090079</v>
      </c>
      <c r="CP7" s="21" t="s">
        <v>41</v>
      </c>
      <c r="CQ7" s="21">
        <v>100000090079</v>
      </c>
      <c r="CR7" s="8" t="s">
        <v>2984</v>
      </c>
      <c r="CS7" s="2" t="s">
        <v>171</v>
      </c>
      <c r="CT7" s="29">
        <v>100000085259</v>
      </c>
      <c r="CU7" s="2" t="s">
        <v>149</v>
      </c>
      <c r="CV7" s="116" t="s">
        <v>2526</v>
      </c>
      <c r="CW7" s="144" t="s">
        <v>2745</v>
      </c>
      <c r="CX7" s="20" t="s">
        <v>153</v>
      </c>
      <c r="CY7" s="20" t="s">
        <v>149</v>
      </c>
      <c r="CZ7" s="20" t="s">
        <v>150</v>
      </c>
      <c r="DE7" s="2"/>
      <c r="DG7" s="116" t="s">
        <v>2253</v>
      </c>
      <c r="DH7" s="116" t="s">
        <v>2544</v>
      </c>
      <c r="DI7" s="116" t="s">
        <v>2253</v>
      </c>
      <c r="DJ7" s="116" t="s">
        <v>2544</v>
      </c>
      <c r="DK7" s="116" t="s">
        <v>2461</v>
      </c>
      <c r="DL7">
        <v>10</v>
      </c>
      <c r="DM7" t="s">
        <v>164</v>
      </c>
      <c r="DN7" s="2"/>
      <c r="DO7" s="154">
        <v>1</v>
      </c>
      <c r="DP7" s="38" t="s">
        <v>173</v>
      </c>
      <c r="DQ7" s="24">
        <v>15054000</v>
      </c>
      <c r="DR7">
        <v>10</v>
      </c>
      <c r="DS7" t="s">
        <v>164</v>
      </c>
      <c r="DT7" s="19"/>
      <c r="DU7" s="19"/>
      <c r="DV7" s="19"/>
      <c r="DW7" s="19"/>
      <c r="DX7" s="19"/>
      <c r="DY7" s="19"/>
      <c r="EA7">
        <v>10</v>
      </c>
      <c r="EB7" t="s">
        <v>164</v>
      </c>
      <c r="EF7" s="30">
        <v>100000110655</v>
      </c>
      <c r="EI7" s="2"/>
      <c r="EJ7" s="2"/>
      <c r="EK7" s="2"/>
      <c r="EL7" s="2"/>
      <c r="EO7" s="2"/>
      <c r="EP7" s="2"/>
      <c r="EQ7" s="2"/>
      <c r="ER7" s="2"/>
      <c r="ES7">
        <v>200</v>
      </c>
      <c r="ET7">
        <v>5</v>
      </c>
      <c r="EU7" t="s">
        <v>164</v>
      </c>
      <c r="EV7" s="14" t="s">
        <v>176</v>
      </c>
      <c r="EW7">
        <v>100</v>
      </c>
      <c r="EY7" s="70" t="str">
        <f t="shared" si="6"/>
        <v>amlodipine oral 10mg/</v>
      </c>
      <c r="EZ7">
        <v>1651</v>
      </c>
      <c r="FA7" t="s">
        <v>80</v>
      </c>
      <c r="FB7" s="14" t="s">
        <v>177</v>
      </c>
      <c r="FC7" s="14" t="s">
        <v>238</v>
      </c>
      <c r="FD7" s="14" t="s">
        <v>177</v>
      </c>
      <c r="FE7" s="14" t="s">
        <v>2985</v>
      </c>
      <c r="FF7" s="14" t="s">
        <v>177</v>
      </c>
      <c r="FG7" s="14" t="s">
        <v>237</v>
      </c>
      <c r="FH7" s="14" t="s">
        <v>177</v>
      </c>
      <c r="FI7" s="14" t="s">
        <v>3374</v>
      </c>
      <c r="FJ7" s="14" t="s">
        <v>177</v>
      </c>
      <c r="FK7" s="14" t="s">
        <v>163</v>
      </c>
      <c r="FL7" s="70" t="str">
        <f t="shared" si="7"/>
        <v>amlodipine oral 10mg/</v>
      </c>
      <c r="FO7" t="s">
        <v>203</v>
      </c>
      <c r="FP7" s="14" t="s">
        <v>2986</v>
      </c>
      <c r="FQ7" s="14" t="s">
        <v>177</v>
      </c>
      <c r="FR7" s="14" t="s">
        <v>2349</v>
      </c>
      <c r="FS7">
        <v>69</v>
      </c>
      <c r="FT7" t="s">
        <v>173</v>
      </c>
      <c r="FU7">
        <v>19</v>
      </c>
      <c r="FV7" t="s">
        <v>202</v>
      </c>
      <c r="FW7">
        <v>31</v>
      </c>
      <c r="FX7" t="s">
        <v>163</v>
      </c>
      <c r="FY7">
        <v>47</v>
      </c>
      <c r="FZ7" t="s">
        <v>201</v>
      </c>
      <c r="GB7">
        <v>69</v>
      </c>
      <c r="GC7">
        <v>19</v>
      </c>
      <c r="GD7">
        <v>31</v>
      </c>
      <c r="GE7">
        <v>47</v>
      </c>
      <c r="GG7" t="s">
        <v>649</v>
      </c>
      <c r="GH7" t="s">
        <v>684</v>
      </c>
    </row>
    <row r="8" spans="1:216" ht="13.8">
      <c r="A8" t="s">
        <v>110</v>
      </c>
      <c r="B8" t="s">
        <v>187</v>
      </c>
      <c r="C8" s="140" t="str">
        <f t="shared" si="0"/>
        <v>https://samviewer.digile.be/nl/sam/ampps/292257-05</v>
      </c>
      <c r="D8" s="116" t="s">
        <v>2742</v>
      </c>
      <c r="E8" s="116" t="s">
        <v>2743</v>
      </c>
      <c r="F8" s="116" t="s">
        <v>2744</v>
      </c>
      <c r="G8">
        <v>2399665</v>
      </c>
      <c r="H8" t="s">
        <v>110</v>
      </c>
      <c r="I8" t="s">
        <v>110</v>
      </c>
      <c r="J8" s="5" t="str">
        <f t="shared" si="1"/>
        <v>BEL amlodipine besilate Sandoz tablet 30 x 10mg/</v>
      </c>
      <c r="K8" s="5" t="str">
        <f t="shared" si="2"/>
        <v>BEL amlodipine besilate Sandoz tablet 30 x 10mg/</v>
      </c>
      <c r="L8" s="2"/>
      <c r="M8" s="2"/>
      <c r="N8" s="2"/>
      <c r="O8" s="2"/>
      <c r="P8" s="5">
        <v>30</v>
      </c>
      <c r="Q8" s="33"/>
      <c r="R8" s="5">
        <v>30</v>
      </c>
      <c r="S8" s="33"/>
      <c r="T8" s="116">
        <v>30</v>
      </c>
      <c r="W8" s="116" t="s">
        <v>2470</v>
      </c>
      <c r="X8" s="64">
        <v>56</v>
      </c>
      <c r="Y8" t="s">
        <v>138</v>
      </c>
      <c r="AD8">
        <v>1</v>
      </c>
      <c r="AE8">
        <v>30</v>
      </c>
      <c r="AF8">
        <v>10219000</v>
      </c>
      <c r="AG8" s="70" t="s">
        <v>173</v>
      </c>
      <c r="AH8" s="70"/>
      <c r="AI8" t="s">
        <v>173</v>
      </c>
      <c r="AJ8">
        <v>313</v>
      </c>
      <c r="AK8" s="24">
        <v>15054000</v>
      </c>
      <c r="AL8" s="38" t="s">
        <v>173</v>
      </c>
      <c r="AM8" s="169"/>
      <c r="AN8" s="24">
        <v>15054000</v>
      </c>
      <c r="AO8" s="2" t="s">
        <v>173</v>
      </c>
      <c r="AP8" s="12" t="s">
        <v>173</v>
      </c>
      <c r="AQ8" s="12"/>
      <c r="AR8" s="12"/>
      <c r="AS8">
        <v>5016</v>
      </c>
      <c r="AT8" s="25" t="str">
        <f t="shared" si="3"/>
        <v>BEL amlodipine besilate Sandoz tablet 10mg/</v>
      </c>
      <c r="AU8" s="33"/>
      <c r="AV8" s="66"/>
      <c r="AW8" s="26">
        <v>5016</v>
      </c>
      <c r="AX8" s="20"/>
      <c r="AY8" t="s">
        <v>68</v>
      </c>
      <c r="AZ8" t="s">
        <v>65</v>
      </c>
      <c r="BA8" s="14" t="s">
        <v>2253</v>
      </c>
      <c r="BB8" s="14"/>
      <c r="BC8">
        <v>10219000</v>
      </c>
      <c r="BD8" s="70" t="s">
        <v>173</v>
      </c>
      <c r="BE8" s="70"/>
      <c r="BF8" s="151">
        <v>1308</v>
      </c>
      <c r="BG8" s="20" t="s">
        <v>157</v>
      </c>
      <c r="BH8" s="20"/>
      <c r="BI8" s="20"/>
      <c r="BJ8" s="33"/>
      <c r="BK8" s="20" t="s">
        <v>157</v>
      </c>
      <c r="BL8" s="20">
        <v>1308</v>
      </c>
      <c r="BM8" s="2" t="s">
        <v>228</v>
      </c>
      <c r="BN8" t="str">
        <f t="shared" si="4"/>
        <v>amlodipine besilate tablet 10mg/</v>
      </c>
      <c r="BO8" s="33"/>
      <c r="BP8" t="str">
        <f t="shared" si="5"/>
        <v>amlodipine besilate tablet 10mg/</v>
      </c>
      <c r="BQ8" t="s">
        <v>178</v>
      </c>
      <c r="BR8">
        <v>10219000</v>
      </c>
      <c r="BS8" s="70" t="s">
        <v>173</v>
      </c>
      <c r="BT8" s="70"/>
      <c r="BU8" s="116" t="s">
        <v>173</v>
      </c>
      <c r="BV8" s="116" t="s">
        <v>173</v>
      </c>
      <c r="BW8">
        <v>10219000</v>
      </c>
      <c r="BX8" t="s">
        <v>173</v>
      </c>
      <c r="BY8">
        <v>10219000</v>
      </c>
      <c r="BZ8" t="s">
        <v>173</v>
      </c>
      <c r="CA8" s="24">
        <v>15054000</v>
      </c>
      <c r="CB8" s="38" t="s">
        <v>173</v>
      </c>
      <c r="CC8" s="169"/>
      <c r="CD8" s="40"/>
      <c r="CE8" s="43" t="s">
        <v>173</v>
      </c>
      <c r="CF8">
        <v>20053000</v>
      </c>
      <c r="CG8" t="s">
        <v>175</v>
      </c>
      <c r="CI8" s="116" t="s">
        <v>175</v>
      </c>
      <c r="CJ8" s="116" t="s">
        <v>175</v>
      </c>
      <c r="CK8" s="10"/>
      <c r="CL8" s="10"/>
      <c r="CN8" s="12"/>
      <c r="CO8" s="21">
        <v>100000090079</v>
      </c>
      <c r="CP8" s="21" t="s">
        <v>41</v>
      </c>
      <c r="CQ8" s="21">
        <v>100000090079</v>
      </c>
      <c r="CR8" s="8" t="s">
        <v>2984</v>
      </c>
      <c r="CS8" s="2" t="s">
        <v>171</v>
      </c>
      <c r="CT8" s="29">
        <v>100000085259</v>
      </c>
      <c r="CU8" s="8" t="s">
        <v>149</v>
      </c>
      <c r="CV8" s="116" t="s">
        <v>2526</v>
      </c>
      <c r="CW8" s="144" t="s">
        <v>2745</v>
      </c>
      <c r="CX8" s="20" t="s">
        <v>153</v>
      </c>
      <c r="CY8" s="20" t="s">
        <v>149</v>
      </c>
      <c r="CZ8" s="20" t="s">
        <v>150</v>
      </c>
      <c r="DE8" s="2"/>
      <c r="DG8" s="116" t="s">
        <v>2253</v>
      </c>
      <c r="DH8" s="116" t="s">
        <v>2544</v>
      </c>
      <c r="DI8" s="116" t="s">
        <v>2253</v>
      </c>
      <c r="DJ8" s="116" t="s">
        <v>2544</v>
      </c>
      <c r="DK8" s="116" t="s">
        <v>2461</v>
      </c>
      <c r="DL8">
        <v>10</v>
      </c>
      <c r="DM8" t="s">
        <v>164</v>
      </c>
      <c r="DN8" s="2"/>
      <c r="DO8" s="154">
        <v>1</v>
      </c>
      <c r="DP8" s="38" t="s">
        <v>173</v>
      </c>
      <c r="DQ8" s="24">
        <v>15054000</v>
      </c>
      <c r="DR8">
        <v>10</v>
      </c>
      <c r="DS8" t="s">
        <v>164</v>
      </c>
      <c r="DT8" s="19"/>
      <c r="DU8" s="19"/>
      <c r="DV8" s="19"/>
      <c r="DW8" s="19"/>
      <c r="DX8" s="19"/>
      <c r="DY8" s="19"/>
      <c r="EA8">
        <v>10</v>
      </c>
      <c r="EB8" t="s">
        <v>164</v>
      </c>
      <c r="EF8" s="30">
        <v>100000110655</v>
      </c>
      <c r="EI8" s="2"/>
      <c r="EJ8" s="2"/>
      <c r="EK8" s="2"/>
      <c r="EL8" s="2"/>
      <c r="EO8" s="2"/>
      <c r="EP8" s="2"/>
      <c r="EQ8" s="2"/>
      <c r="ER8" s="2"/>
      <c r="ES8">
        <v>60</v>
      </c>
      <c r="ET8">
        <v>5</v>
      </c>
      <c r="EU8" t="s">
        <v>164</v>
      </c>
      <c r="EV8" s="14" t="s">
        <v>176</v>
      </c>
      <c r="EW8">
        <v>30</v>
      </c>
      <c r="EY8" s="70" t="str">
        <f t="shared" si="6"/>
        <v>amlodipine oral 10mg/</v>
      </c>
      <c r="EZ8">
        <v>1651</v>
      </c>
      <c r="FA8" t="s">
        <v>80</v>
      </c>
      <c r="FB8" s="14" t="s">
        <v>177</v>
      </c>
      <c r="FC8" s="14" t="s">
        <v>238</v>
      </c>
      <c r="FD8" s="14" t="s">
        <v>177</v>
      </c>
      <c r="FE8" s="14" t="s">
        <v>2985</v>
      </c>
      <c r="FF8" s="14" t="s">
        <v>177</v>
      </c>
      <c r="FG8" s="14" t="s">
        <v>237</v>
      </c>
      <c r="FH8" s="14" t="s">
        <v>177</v>
      </c>
      <c r="FI8" s="14" t="s">
        <v>3374</v>
      </c>
      <c r="FJ8" s="14" t="s">
        <v>177</v>
      </c>
      <c r="FK8" s="14" t="s">
        <v>163</v>
      </c>
      <c r="FL8" s="70" t="str">
        <f t="shared" si="7"/>
        <v>amlodipine oral 10mg/</v>
      </c>
      <c r="FO8" t="s">
        <v>203</v>
      </c>
      <c r="FP8" s="14" t="s">
        <v>2986</v>
      </c>
      <c r="FQ8" s="14" t="s">
        <v>177</v>
      </c>
      <c r="FR8" s="14" t="s">
        <v>2349</v>
      </c>
      <c r="FS8">
        <v>69</v>
      </c>
      <c r="FT8" t="s">
        <v>173</v>
      </c>
      <c r="FU8">
        <v>19</v>
      </c>
      <c r="FV8" t="s">
        <v>202</v>
      </c>
      <c r="FW8">
        <v>31</v>
      </c>
      <c r="FX8" t="s">
        <v>163</v>
      </c>
      <c r="FY8">
        <v>47</v>
      </c>
      <c r="FZ8" t="s">
        <v>201</v>
      </c>
      <c r="GB8">
        <v>69</v>
      </c>
      <c r="GC8">
        <v>19</v>
      </c>
      <c r="GD8">
        <v>31</v>
      </c>
      <c r="GE8">
        <v>47</v>
      </c>
      <c r="GG8" t="s">
        <v>649</v>
      </c>
      <c r="GH8" t="s">
        <v>684</v>
      </c>
    </row>
    <row r="9" spans="1:216" ht="13.8">
      <c r="A9" t="s">
        <v>111</v>
      </c>
      <c r="B9" t="s">
        <v>188</v>
      </c>
      <c r="C9" s="140" t="str">
        <f t="shared" si="0"/>
        <v>https://samviewer.digile.be/nl/sam/ampps/530986-12</v>
      </c>
      <c r="D9" s="116" t="s">
        <v>2867</v>
      </c>
      <c r="E9" s="116" t="s">
        <v>2868</v>
      </c>
      <c r="F9" s="116" t="s">
        <v>2869</v>
      </c>
      <c r="G9">
        <v>2630770</v>
      </c>
      <c r="H9" t="s">
        <v>111</v>
      </c>
      <c r="I9" t="s">
        <v>111</v>
      </c>
      <c r="J9" s="5" t="str">
        <f t="shared" si="1"/>
        <v>BEL amlodipine besilate PI-Pharma tablet 100 x 10mg/</v>
      </c>
      <c r="K9" s="5" t="str">
        <f t="shared" si="2"/>
        <v>BEL amlodipine besilate PI-Pharma tablet 100 x 10mg/</v>
      </c>
      <c r="L9" s="2"/>
      <c r="M9" s="2"/>
      <c r="N9" s="2"/>
      <c r="O9" s="2"/>
      <c r="P9" s="5">
        <v>100</v>
      </c>
      <c r="Q9" s="33"/>
      <c r="R9" s="5">
        <v>100</v>
      </c>
      <c r="S9" s="33"/>
      <c r="T9" s="116">
        <v>100</v>
      </c>
      <c r="W9" s="116" t="s">
        <v>2465</v>
      </c>
      <c r="X9" s="64">
        <v>98</v>
      </c>
      <c r="AD9">
        <v>1</v>
      </c>
      <c r="AE9">
        <v>100</v>
      </c>
      <c r="AF9">
        <v>10219000</v>
      </c>
      <c r="AG9" s="70" t="s">
        <v>173</v>
      </c>
      <c r="AH9" s="70"/>
      <c r="AI9" t="s">
        <v>173</v>
      </c>
      <c r="AJ9">
        <v>313</v>
      </c>
      <c r="AK9" s="24">
        <v>15054000</v>
      </c>
      <c r="AL9" s="38" t="s">
        <v>173</v>
      </c>
      <c r="AM9" s="169"/>
      <c r="AN9" s="24">
        <v>15054000</v>
      </c>
      <c r="AO9" s="2" t="s">
        <v>173</v>
      </c>
      <c r="AP9" s="12" t="s">
        <v>173</v>
      </c>
      <c r="AQ9" s="12"/>
      <c r="AR9" s="12"/>
      <c r="AS9">
        <v>11567</v>
      </c>
      <c r="AT9" s="25" t="str">
        <f t="shared" si="3"/>
        <v>BEL amlodipine besilate PI-Pharma tablet 10mg/</v>
      </c>
      <c r="AU9" s="33"/>
      <c r="AV9" s="66"/>
      <c r="AW9" s="26">
        <v>11567</v>
      </c>
      <c r="AX9" s="20"/>
      <c r="AY9" t="s">
        <v>69</v>
      </c>
      <c r="AZ9" t="s">
        <v>65</v>
      </c>
      <c r="BA9" s="14" t="s">
        <v>2253</v>
      </c>
      <c r="BB9" s="14"/>
      <c r="BC9">
        <v>10219000</v>
      </c>
      <c r="BD9" s="70" t="s">
        <v>173</v>
      </c>
      <c r="BE9" s="70"/>
      <c r="BF9" s="151">
        <v>1303</v>
      </c>
      <c r="BG9" s="20" t="s">
        <v>158</v>
      </c>
      <c r="BH9" s="20"/>
      <c r="BI9" s="20"/>
      <c r="BJ9" s="33"/>
      <c r="BK9" s="20" t="s">
        <v>158</v>
      </c>
      <c r="BL9" s="20">
        <v>1303</v>
      </c>
      <c r="BM9" s="2" t="s">
        <v>228</v>
      </c>
      <c r="BN9" t="str">
        <f t="shared" si="4"/>
        <v>amlodipine besilate tablet 10mg/</v>
      </c>
      <c r="BO9" s="33"/>
      <c r="BP9" t="str">
        <f t="shared" si="5"/>
        <v>amlodipine besilate tablet 10mg/</v>
      </c>
      <c r="BQ9" t="s">
        <v>178</v>
      </c>
      <c r="BR9">
        <v>10219000</v>
      </c>
      <c r="BS9" s="70" t="s">
        <v>173</v>
      </c>
      <c r="BT9" s="70"/>
      <c r="BU9" s="116" t="s">
        <v>173</v>
      </c>
      <c r="BW9">
        <v>10219000</v>
      </c>
      <c r="BX9" t="s">
        <v>173</v>
      </c>
      <c r="BY9">
        <v>10219000</v>
      </c>
      <c r="BZ9" t="s">
        <v>173</v>
      </c>
      <c r="CA9" s="24">
        <v>15054000</v>
      </c>
      <c r="CB9" s="38" t="s">
        <v>173</v>
      </c>
      <c r="CC9" s="169"/>
      <c r="CD9" s="40"/>
      <c r="CE9" s="43" t="s">
        <v>173</v>
      </c>
      <c r="CF9">
        <v>20053000</v>
      </c>
      <c r="CG9" t="s">
        <v>175</v>
      </c>
      <c r="CI9" s="116" t="s">
        <v>175</v>
      </c>
      <c r="CK9" s="10"/>
      <c r="CL9" s="10"/>
      <c r="CN9" s="12"/>
      <c r="CO9" s="21">
        <v>100000090079</v>
      </c>
      <c r="CP9" s="21" t="s">
        <v>41</v>
      </c>
      <c r="CQ9" s="21">
        <v>100000090079</v>
      </c>
      <c r="CR9" s="8" t="s">
        <v>2984</v>
      </c>
      <c r="CS9" s="2" t="s">
        <v>171</v>
      </c>
      <c r="CT9" s="29">
        <v>100000085259</v>
      </c>
      <c r="CU9" s="8" t="s">
        <v>149</v>
      </c>
      <c r="CV9" s="116" t="s">
        <v>2526</v>
      </c>
      <c r="CW9" s="144" t="s">
        <v>2797</v>
      </c>
      <c r="CX9" s="20" t="s">
        <v>153</v>
      </c>
      <c r="CY9" s="20" t="s">
        <v>149</v>
      </c>
      <c r="CZ9" s="20" t="s">
        <v>150</v>
      </c>
      <c r="DE9" s="2"/>
      <c r="DG9" s="116" t="s">
        <v>2526</v>
      </c>
      <c r="DH9" s="116" t="s">
        <v>2544</v>
      </c>
      <c r="DJ9" s="116" t="s">
        <v>292</v>
      </c>
      <c r="DK9" s="116" t="s">
        <v>292</v>
      </c>
      <c r="DL9">
        <v>10</v>
      </c>
      <c r="DM9" t="s">
        <v>164</v>
      </c>
      <c r="DN9" s="2"/>
      <c r="DO9" s="154">
        <v>1</v>
      </c>
      <c r="DP9" s="38" t="s">
        <v>173</v>
      </c>
      <c r="DQ9" s="24">
        <v>15054000</v>
      </c>
      <c r="DR9">
        <v>10</v>
      </c>
      <c r="DS9" t="s">
        <v>164</v>
      </c>
      <c r="DT9" s="19"/>
      <c r="DU9" s="19"/>
      <c r="DV9" s="19"/>
      <c r="DW9" s="19"/>
      <c r="DX9" s="19"/>
      <c r="DY9" s="19"/>
      <c r="EA9">
        <v>10</v>
      </c>
      <c r="EB9" t="s">
        <v>164</v>
      </c>
      <c r="EF9" s="30">
        <v>100000110655</v>
      </c>
      <c r="EI9" s="2"/>
      <c r="EJ9" s="2"/>
      <c r="EK9" s="2"/>
      <c r="EL9" s="2"/>
      <c r="EO9" s="2"/>
      <c r="EP9" s="2"/>
      <c r="EQ9" s="2"/>
      <c r="ER9" s="2"/>
      <c r="ES9">
        <v>200</v>
      </c>
      <c r="ET9">
        <v>5</v>
      </c>
      <c r="EU9" t="s">
        <v>164</v>
      </c>
      <c r="EV9" s="14" t="s">
        <v>176</v>
      </c>
      <c r="EW9">
        <v>100</v>
      </c>
      <c r="EY9" s="70" t="str">
        <f t="shared" si="6"/>
        <v>amlodipine oral 10mg/</v>
      </c>
      <c r="EZ9">
        <v>1651</v>
      </c>
      <c r="FA9" t="s">
        <v>80</v>
      </c>
      <c r="FB9" s="14" t="s">
        <v>177</v>
      </c>
      <c r="FC9" s="14" t="s">
        <v>238</v>
      </c>
      <c r="FD9" s="14" t="s">
        <v>177</v>
      </c>
      <c r="FE9" s="14" t="s">
        <v>2985</v>
      </c>
      <c r="FF9" s="14" t="s">
        <v>177</v>
      </c>
      <c r="FG9" s="14" t="s">
        <v>237</v>
      </c>
      <c r="FH9" s="14" t="s">
        <v>177</v>
      </c>
      <c r="FI9" s="14" t="s">
        <v>3374</v>
      </c>
      <c r="FJ9" s="14" t="s">
        <v>177</v>
      </c>
      <c r="FK9" s="14" t="s">
        <v>163</v>
      </c>
      <c r="FL9" s="70" t="str">
        <f t="shared" si="7"/>
        <v>amlodipine oral 10mg/</v>
      </c>
      <c r="FO9" t="s">
        <v>203</v>
      </c>
      <c r="FP9" s="14" t="s">
        <v>2986</v>
      </c>
      <c r="FQ9" s="14" t="s">
        <v>177</v>
      </c>
      <c r="FR9" s="14" t="s">
        <v>2349</v>
      </c>
      <c r="FS9">
        <v>69</v>
      </c>
      <c r="FT9" t="s">
        <v>173</v>
      </c>
      <c r="FU9">
        <v>19</v>
      </c>
      <c r="FV9" t="s">
        <v>202</v>
      </c>
      <c r="FW9">
        <v>31</v>
      </c>
      <c r="FX9" t="s">
        <v>163</v>
      </c>
      <c r="FY9">
        <v>47</v>
      </c>
      <c r="FZ9" t="s">
        <v>201</v>
      </c>
      <c r="GB9">
        <v>69</v>
      </c>
      <c r="GC9">
        <v>19</v>
      </c>
      <c r="GD9">
        <v>31</v>
      </c>
      <c r="GE9">
        <v>47</v>
      </c>
      <c r="GG9" t="s">
        <v>649</v>
      </c>
      <c r="GH9" t="s">
        <v>684</v>
      </c>
    </row>
    <row r="10" spans="1:216" ht="13.8">
      <c r="A10" t="s">
        <v>112</v>
      </c>
      <c r="B10" t="s">
        <v>189</v>
      </c>
      <c r="C10" s="140" t="str">
        <f t="shared" si="0"/>
        <v>https://samviewer.digile.be/nl/sam/ampps/291557-12</v>
      </c>
      <c r="D10" s="116" t="s">
        <v>2728</v>
      </c>
      <c r="E10" s="116" t="s">
        <v>2729</v>
      </c>
      <c r="F10" s="116" t="s">
        <v>2730</v>
      </c>
      <c r="G10">
        <v>2430395</v>
      </c>
      <c r="H10" t="s">
        <v>112</v>
      </c>
      <c r="I10" t="s">
        <v>112</v>
      </c>
      <c r="J10" s="5" t="str">
        <f t="shared" si="1"/>
        <v>BEL amlodipine besilate EG tablet 100 x 10mg/</v>
      </c>
      <c r="K10" s="5" t="str">
        <f t="shared" si="2"/>
        <v>BEL amlodipine besilate EG tablet 100 x 10mg/</v>
      </c>
      <c r="L10" s="2"/>
      <c r="M10" s="2"/>
      <c r="N10" s="2"/>
      <c r="O10" s="2"/>
      <c r="P10" s="5">
        <v>100</v>
      </c>
      <c r="Q10" s="33"/>
      <c r="R10" s="5">
        <v>100</v>
      </c>
      <c r="S10" s="33"/>
      <c r="T10" s="116">
        <v>100</v>
      </c>
      <c r="W10" s="116" t="s">
        <v>2465</v>
      </c>
      <c r="X10" s="64">
        <v>28</v>
      </c>
      <c r="Y10" t="s">
        <v>139</v>
      </c>
      <c r="AD10">
        <v>1</v>
      </c>
      <c r="AE10">
        <v>100</v>
      </c>
      <c r="AF10">
        <v>10219000</v>
      </c>
      <c r="AG10" s="70" t="s">
        <v>173</v>
      </c>
      <c r="AH10" s="70"/>
      <c r="AI10" t="s">
        <v>173</v>
      </c>
      <c r="AJ10">
        <v>313</v>
      </c>
      <c r="AK10" s="24">
        <v>15054000</v>
      </c>
      <c r="AL10" s="38" t="s">
        <v>173</v>
      </c>
      <c r="AM10" s="169"/>
      <c r="AN10" s="24">
        <v>15054000</v>
      </c>
      <c r="AO10" s="2" t="s">
        <v>173</v>
      </c>
      <c r="AP10" s="12" t="s">
        <v>173</v>
      </c>
      <c r="AQ10" s="12"/>
      <c r="AR10" s="12"/>
      <c r="AS10">
        <v>4991</v>
      </c>
      <c r="AT10" s="25" t="str">
        <f t="shared" si="3"/>
        <v>BEL amlodipine besilate EG tablet 10mg/</v>
      </c>
      <c r="AU10" s="33"/>
      <c r="AV10" s="66"/>
      <c r="AW10" s="26">
        <v>4991</v>
      </c>
      <c r="AX10" s="20"/>
      <c r="AY10" t="s">
        <v>70</v>
      </c>
      <c r="AZ10" t="s">
        <v>65</v>
      </c>
      <c r="BA10" s="14" t="s">
        <v>2253</v>
      </c>
      <c r="BB10" s="14"/>
      <c r="BC10">
        <v>10219000</v>
      </c>
      <c r="BD10" s="70" t="s">
        <v>173</v>
      </c>
      <c r="BE10" s="70"/>
      <c r="BF10" s="151">
        <v>1304</v>
      </c>
      <c r="BG10" s="20" t="s">
        <v>159</v>
      </c>
      <c r="BH10" s="20"/>
      <c r="BI10" s="20"/>
      <c r="BJ10" s="33"/>
      <c r="BK10" s="20" t="s">
        <v>159</v>
      </c>
      <c r="BL10" s="20">
        <v>1304</v>
      </c>
      <c r="BM10" s="2" t="s">
        <v>228</v>
      </c>
      <c r="BN10" t="str">
        <f t="shared" si="4"/>
        <v>amlodipine besilate tablet 10mg/</v>
      </c>
      <c r="BO10" s="33"/>
      <c r="BP10" t="str">
        <f t="shared" si="5"/>
        <v>amlodipine besilate tablet 10mg/</v>
      </c>
      <c r="BQ10" t="s">
        <v>178</v>
      </c>
      <c r="BR10">
        <v>10219000</v>
      </c>
      <c r="BS10" s="70" t="s">
        <v>173</v>
      </c>
      <c r="BT10" s="70"/>
      <c r="BU10" s="116" t="s">
        <v>173</v>
      </c>
      <c r="BV10" s="116" t="s">
        <v>173</v>
      </c>
      <c r="BW10">
        <v>10219000</v>
      </c>
      <c r="BX10" t="s">
        <v>173</v>
      </c>
      <c r="BY10">
        <v>10219000</v>
      </c>
      <c r="BZ10" t="s">
        <v>173</v>
      </c>
      <c r="CA10" s="24">
        <v>15054000</v>
      </c>
      <c r="CB10" s="38" t="s">
        <v>173</v>
      </c>
      <c r="CC10" s="169"/>
      <c r="CD10" s="40"/>
      <c r="CE10" s="43" t="s">
        <v>173</v>
      </c>
      <c r="CF10">
        <v>20053000</v>
      </c>
      <c r="CG10" t="s">
        <v>175</v>
      </c>
      <c r="CI10" s="116" t="s">
        <v>175</v>
      </c>
      <c r="CJ10" s="116" t="s">
        <v>175</v>
      </c>
      <c r="CK10" s="10"/>
      <c r="CL10" s="10"/>
      <c r="CN10" s="12"/>
      <c r="CO10" s="21">
        <v>100000090079</v>
      </c>
      <c r="CP10" s="21" t="s">
        <v>41</v>
      </c>
      <c r="CQ10" s="21">
        <v>100000090079</v>
      </c>
      <c r="CR10" s="8" t="s">
        <v>2984</v>
      </c>
      <c r="CS10" s="2" t="s">
        <v>171</v>
      </c>
      <c r="CT10" s="29">
        <v>100000085259</v>
      </c>
      <c r="CU10" s="8" t="s">
        <v>149</v>
      </c>
      <c r="CV10" s="116" t="s">
        <v>2526</v>
      </c>
      <c r="CW10" s="144" t="s">
        <v>2797</v>
      </c>
      <c r="CX10" s="20" t="s">
        <v>153</v>
      </c>
      <c r="CY10" s="20" t="s">
        <v>149</v>
      </c>
      <c r="CZ10" s="20" t="s">
        <v>150</v>
      </c>
      <c r="DE10" s="2"/>
      <c r="DG10" s="116" t="s">
        <v>2253</v>
      </c>
      <c r="DH10" s="116" t="s">
        <v>2544</v>
      </c>
      <c r="DI10" s="116" t="s">
        <v>2253</v>
      </c>
      <c r="DJ10" s="116" t="s">
        <v>2544</v>
      </c>
      <c r="DK10" s="116" t="s">
        <v>2461</v>
      </c>
      <c r="DL10">
        <v>10</v>
      </c>
      <c r="DM10" t="s">
        <v>164</v>
      </c>
      <c r="DN10" s="2"/>
      <c r="DO10" s="154">
        <v>1</v>
      </c>
      <c r="DP10" s="38" t="s">
        <v>173</v>
      </c>
      <c r="DQ10" s="24">
        <v>15054000</v>
      </c>
      <c r="DR10">
        <v>10</v>
      </c>
      <c r="DS10" t="s">
        <v>164</v>
      </c>
      <c r="DT10" s="19"/>
      <c r="DU10" s="19"/>
      <c r="DV10" s="19"/>
      <c r="DW10" s="19"/>
      <c r="DX10" s="19"/>
      <c r="DY10" s="19"/>
      <c r="EA10">
        <v>10</v>
      </c>
      <c r="EB10" t="s">
        <v>164</v>
      </c>
      <c r="EF10" s="30">
        <v>100000110655</v>
      </c>
      <c r="EI10" s="2"/>
      <c r="EJ10" s="2"/>
      <c r="EK10" s="2"/>
      <c r="EL10" s="2"/>
      <c r="EO10" s="2"/>
      <c r="EP10" s="2"/>
      <c r="EQ10" s="2"/>
      <c r="ER10" s="2"/>
      <c r="ES10">
        <v>200</v>
      </c>
      <c r="ET10">
        <v>5</v>
      </c>
      <c r="EU10" t="s">
        <v>164</v>
      </c>
      <c r="EV10" s="14" t="s">
        <v>176</v>
      </c>
      <c r="EW10">
        <v>100</v>
      </c>
      <c r="EY10" s="70" t="str">
        <f t="shared" si="6"/>
        <v>amlodipine oral 10mg/</v>
      </c>
      <c r="EZ10">
        <v>1651</v>
      </c>
      <c r="FA10" t="s">
        <v>80</v>
      </c>
      <c r="FB10" s="14" t="s">
        <v>177</v>
      </c>
      <c r="FC10" s="14" t="s">
        <v>238</v>
      </c>
      <c r="FD10" s="14" t="s">
        <v>177</v>
      </c>
      <c r="FE10" s="14" t="s">
        <v>2985</v>
      </c>
      <c r="FF10" s="14" t="s">
        <v>177</v>
      </c>
      <c r="FG10" s="14" t="s">
        <v>237</v>
      </c>
      <c r="FH10" s="14" t="s">
        <v>177</v>
      </c>
      <c r="FI10" s="14" t="s">
        <v>3374</v>
      </c>
      <c r="FJ10" s="14" t="s">
        <v>177</v>
      </c>
      <c r="FK10" s="14" t="s">
        <v>163</v>
      </c>
      <c r="FL10" s="70" t="str">
        <f t="shared" si="7"/>
        <v>amlodipine oral 10mg/</v>
      </c>
      <c r="FO10" t="s">
        <v>203</v>
      </c>
      <c r="FP10" s="14" t="s">
        <v>2986</v>
      </c>
      <c r="FQ10" s="14" t="s">
        <v>177</v>
      </c>
      <c r="FR10" s="14" t="s">
        <v>2349</v>
      </c>
      <c r="FS10">
        <v>69</v>
      </c>
      <c r="FT10" t="s">
        <v>173</v>
      </c>
      <c r="FU10">
        <v>19</v>
      </c>
      <c r="FV10" t="s">
        <v>202</v>
      </c>
      <c r="FW10">
        <v>31</v>
      </c>
      <c r="FX10" t="s">
        <v>163</v>
      </c>
      <c r="FY10">
        <v>47</v>
      </c>
      <c r="FZ10" t="s">
        <v>201</v>
      </c>
      <c r="GB10">
        <v>69</v>
      </c>
      <c r="GC10">
        <v>19</v>
      </c>
      <c r="GD10">
        <v>31</v>
      </c>
      <c r="GE10">
        <v>47</v>
      </c>
      <c r="GG10" t="s">
        <v>649</v>
      </c>
      <c r="GH10" t="s">
        <v>684</v>
      </c>
    </row>
    <row r="11" spans="1:216" ht="13.8">
      <c r="A11" t="s">
        <v>113</v>
      </c>
      <c r="B11" t="s">
        <v>190</v>
      </c>
      <c r="C11" s="140" t="str">
        <f t="shared" si="0"/>
        <v>https://samviewer.digile.be/nl/sam/ampps/291557-07</v>
      </c>
      <c r="D11" s="116" t="s">
        <v>2725</v>
      </c>
      <c r="E11" s="116" t="s">
        <v>2726</v>
      </c>
      <c r="F11" s="116" t="s">
        <v>2727</v>
      </c>
      <c r="G11">
        <v>2430353</v>
      </c>
      <c r="H11" t="s">
        <v>113</v>
      </c>
      <c r="I11" t="s">
        <v>113</v>
      </c>
      <c r="J11" s="5" t="str">
        <f t="shared" si="1"/>
        <v>BEL amlodipine besilate EG tablet 30 x 10mg/</v>
      </c>
      <c r="K11" s="5" t="str">
        <f t="shared" si="2"/>
        <v>BEL amlodipine besilate EG tablet 30 x 10mg/</v>
      </c>
      <c r="L11" s="2"/>
      <c r="M11" s="2"/>
      <c r="N11" s="2"/>
      <c r="O11" s="2"/>
      <c r="P11" s="5">
        <v>30</v>
      </c>
      <c r="Q11" s="33"/>
      <c r="R11" s="5">
        <v>30</v>
      </c>
      <c r="S11" s="33"/>
      <c r="T11" s="116">
        <v>30</v>
      </c>
      <c r="W11" s="116" t="s">
        <v>2470</v>
      </c>
      <c r="X11" s="64">
        <v>30</v>
      </c>
      <c r="Y11" t="s">
        <v>139</v>
      </c>
      <c r="AD11">
        <v>1</v>
      </c>
      <c r="AE11">
        <v>30</v>
      </c>
      <c r="AF11">
        <v>10219000</v>
      </c>
      <c r="AG11" s="70" t="s">
        <v>173</v>
      </c>
      <c r="AH11" s="70"/>
      <c r="AI11" t="s">
        <v>173</v>
      </c>
      <c r="AJ11">
        <v>313</v>
      </c>
      <c r="AK11" s="24">
        <v>15054000</v>
      </c>
      <c r="AL11" s="38" t="s">
        <v>173</v>
      </c>
      <c r="AM11" s="169"/>
      <c r="AN11" s="24">
        <v>15054000</v>
      </c>
      <c r="AO11" s="2" t="s">
        <v>173</v>
      </c>
      <c r="AP11" s="12" t="s">
        <v>173</v>
      </c>
      <c r="AQ11" s="12"/>
      <c r="AR11" s="12"/>
      <c r="AS11">
        <v>4991</v>
      </c>
      <c r="AT11" s="25" t="str">
        <f t="shared" si="3"/>
        <v>BEL amlodipine besilate EG tablet 10mg/</v>
      </c>
      <c r="AU11" s="33"/>
      <c r="AV11" s="66"/>
      <c r="AW11" s="26">
        <v>4991</v>
      </c>
      <c r="AX11" s="20"/>
      <c r="AY11" t="s">
        <v>70</v>
      </c>
      <c r="AZ11" t="s">
        <v>65</v>
      </c>
      <c r="BA11" s="14" t="s">
        <v>2253</v>
      </c>
      <c r="BB11" s="14"/>
      <c r="BC11">
        <v>10219000</v>
      </c>
      <c r="BD11" s="70" t="s">
        <v>173</v>
      </c>
      <c r="BE11" s="70"/>
      <c r="BF11" s="151">
        <v>1304</v>
      </c>
      <c r="BG11" s="20" t="s">
        <v>159</v>
      </c>
      <c r="BH11" s="20"/>
      <c r="BI11" s="20"/>
      <c r="BJ11" s="33"/>
      <c r="BK11" s="20" t="s">
        <v>159</v>
      </c>
      <c r="BL11" s="20">
        <v>1304</v>
      </c>
      <c r="BM11" s="2" t="s">
        <v>228</v>
      </c>
      <c r="BN11" t="str">
        <f t="shared" si="4"/>
        <v>amlodipine besilate tablet 10mg/</v>
      </c>
      <c r="BO11" s="33"/>
      <c r="BP11" t="str">
        <f t="shared" si="5"/>
        <v>amlodipine besilate tablet 10mg/</v>
      </c>
      <c r="BQ11" t="s">
        <v>178</v>
      </c>
      <c r="BR11">
        <v>10219000</v>
      </c>
      <c r="BS11" s="70" t="s">
        <v>173</v>
      </c>
      <c r="BT11" s="70"/>
      <c r="BU11" s="116" t="s">
        <v>173</v>
      </c>
      <c r="BV11" s="116" t="s">
        <v>173</v>
      </c>
      <c r="BW11">
        <v>10219000</v>
      </c>
      <c r="BX11" t="s">
        <v>173</v>
      </c>
      <c r="BY11">
        <v>10219000</v>
      </c>
      <c r="BZ11" t="s">
        <v>173</v>
      </c>
      <c r="CA11" s="24">
        <v>15054000</v>
      </c>
      <c r="CB11" s="38" t="s">
        <v>173</v>
      </c>
      <c r="CC11" s="169"/>
      <c r="CD11" s="40"/>
      <c r="CE11" s="43" t="s">
        <v>173</v>
      </c>
      <c r="CF11">
        <v>20053000</v>
      </c>
      <c r="CG11" t="s">
        <v>175</v>
      </c>
      <c r="CI11" s="116" t="s">
        <v>175</v>
      </c>
      <c r="CJ11" s="116" t="s">
        <v>175</v>
      </c>
      <c r="CK11" s="10"/>
      <c r="CL11" s="10"/>
      <c r="CN11" s="12"/>
      <c r="CO11" s="21">
        <v>100000090079</v>
      </c>
      <c r="CP11" s="21" t="s">
        <v>41</v>
      </c>
      <c r="CQ11" s="21">
        <v>100000090079</v>
      </c>
      <c r="CR11" s="8" t="s">
        <v>2984</v>
      </c>
      <c r="CS11" s="2" t="s">
        <v>171</v>
      </c>
      <c r="CT11" s="29">
        <v>100000085259</v>
      </c>
      <c r="CU11" s="8" t="s">
        <v>149</v>
      </c>
      <c r="CV11" s="116" t="s">
        <v>2526</v>
      </c>
      <c r="CW11" s="144" t="s">
        <v>2797</v>
      </c>
      <c r="CX11" s="20" t="s">
        <v>153</v>
      </c>
      <c r="CY11" s="20" t="s">
        <v>149</v>
      </c>
      <c r="CZ11" s="20" t="s">
        <v>150</v>
      </c>
      <c r="DE11" s="2"/>
      <c r="DG11" s="116" t="s">
        <v>2253</v>
      </c>
      <c r="DH11" s="116" t="s">
        <v>2544</v>
      </c>
      <c r="DI11" s="116" t="s">
        <v>2253</v>
      </c>
      <c r="DJ11" s="116" t="s">
        <v>2544</v>
      </c>
      <c r="DK11" s="116" t="s">
        <v>2461</v>
      </c>
      <c r="DL11">
        <v>10</v>
      </c>
      <c r="DM11" t="s">
        <v>164</v>
      </c>
      <c r="DN11" s="2"/>
      <c r="DO11" s="154">
        <v>1</v>
      </c>
      <c r="DP11" s="38" t="s">
        <v>173</v>
      </c>
      <c r="DQ11" s="24">
        <v>15054000</v>
      </c>
      <c r="DR11">
        <v>10</v>
      </c>
      <c r="DS11" t="s">
        <v>164</v>
      </c>
      <c r="DT11" s="19"/>
      <c r="DU11" s="19"/>
      <c r="DV11" s="19"/>
      <c r="DW11" s="19"/>
      <c r="DX11" s="19"/>
      <c r="DY11" s="19"/>
      <c r="EA11">
        <v>10</v>
      </c>
      <c r="EB11" t="s">
        <v>164</v>
      </c>
      <c r="EF11" s="30">
        <v>100000110655</v>
      </c>
      <c r="EI11" s="2"/>
      <c r="EJ11" s="2"/>
      <c r="EK11" s="2"/>
      <c r="EL11" s="2"/>
      <c r="EO11" s="2"/>
      <c r="EP11" s="2"/>
      <c r="EQ11" s="2"/>
      <c r="ER11" s="2"/>
      <c r="ES11">
        <v>60</v>
      </c>
      <c r="ET11">
        <v>5</v>
      </c>
      <c r="EU11" t="s">
        <v>164</v>
      </c>
      <c r="EV11" s="14" t="s">
        <v>176</v>
      </c>
      <c r="EW11">
        <v>30</v>
      </c>
      <c r="EY11" s="70" t="str">
        <f t="shared" si="6"/>
        <v>amlodipine oral 10mg/</v>
      </c>
      <c r="EZ11">
        <v>1651</v>
      </c>
      <c r="FA11" t="s">
        <v>80</v>
      </c>
      <c r="FB11" s="14" t="s">
        <v>177</v>
      </c>
      <c r="FC11" s="14" t="s">
        <v>238</v>
      </c>
      <c r="FD11" s="14" t="s">
        <v>177</v>
      </c>
      <c r="FE11" s="14" t="s">
        <v>2985</v>
      </c>
      <c r="FF11" s="14" t="s">
        <v>177</v>
      </c>
      <c r="FG11" s="14" t="s">
        <v>237</v>
      </c>
      <c r="FH11" s="14" t="s">
        <v>177</v>
      </c>
      <c r="FI11" s="14" t="s">
        <v>3374</v>
      </c>
      <c r="FJ11" s="14" t="s">
        <v>177</v>
      </c>
      <c r="FK11" s="14" t="s">
        <v>163</v>
      </c>
      <c r="FL11" s="70" t="str">
        <f t="shared" si="7"/>
        <v>amlodipine oral 10mg/</v>
      </c>
      <c r="FO11" t="s">
        <v>203</v>
      </c>
      <c r="FP11" s="14" t="s">
        <v>2986</v>
      </c>
      <c r="FQ11" s="14" t="s">
        <v>177</v>
      </c>
      <c r="FR11" s="14" t="s">
        <v>2349</v>
      </c>
      <c r="FS11">
        <v>69</v>
      </c>
      <c r="FT11" t="s">
        <v>173</v>
      </c>
      <c r="FU11">
        <v>19</v>
      </c>
      <c r="FV11" t="s">
        <v>202</v>
      </c>
      <c r="FW11">
        <v>31</v>
      </c>
      <c r="FX11" t="s">
        <v>163</v>
      </c>
      <c r="FY11">
        <v>47</v>
      </c>
      <c r="FZ11" t="s">
        <v>201</v>
      </c>
      <c r="GB11">
        <v>69</v>
      </c>
      <c r="GC11">
        <v>19</v>
      </c>
      <c r="GD11">
        <v>31</v>
      </c>
      <c r="GE11">
        <v>47</v>
      </c>
      <c r="GG11" t="s">
        <v>649</v>
      </c>
      <c r="GH11" t="s">
        <v>684</v>
      </c>
    </row>
    <row r="12" spans="1:216" ht="13.8">
      <c r="A12" t="s">
        <v>114</v>
      </c>
      <c r="B12" t="s">
        <v>191</v>
      </c>
      <c r="C12" s="140" t="str">
        <f t="shared" si="0"/>
        <v>https://samviewer.digile.be/nl/sam/ampps/369117-04</v>
      </c>
      <c r="D12" s="116" t="s">
        <v>2798</v>
      </c>
      <c r="E12" s="116" t="s">
        <v>2799</v>
      </c>
      <c r="F12" s="116" t="s">
        <v>2800</v>
      </c>
      <c r="G12">
        <v>2761179</v>
      </c>
      <c r="H12" t="s">
        <v>114</v>
      </c>
      <c r="I12" t="s">
        <v>114</v>
      </c>
      <c r="J12" s="5" t="str">
        <f t="shared" si="1"/>
        <v>BEL amlodipine besilate Mylan tablet 100 x 10mg/</v>
      </c>
      <c r="K12" s="5" t="str">
        <f t="shared" si="2"/>
        <v>BEL amlodipine besilate Mylan tablet 100 x 10mg/</v>
      </c>
      <c r="L12" s="2"/>
      <c r="M12" s="2"/>
      <c r="N12" s="2"/>
      <c r="O12" s="2"/>
      <c r="P12" s="5">
        <v>100</v>
      </c>
      <c r="Q12" s="33"/>
      <c r="R12" s="5">
        <v>100</v>
      </c>
      <c r="S12" s="33"/>
      <c r="T12" s="116">
        <v>100</v>
      </c>
      <c r="W12" s="116" t="s">
        <v>2465</v>
      </c>
      <c r="X12" s="64">
        <v>56</v>
      </c>
      <c r="Y12" t="s">
        <v>140</v>
      </c>
      <c r="AD12">
        <v>1</v>
      </c>
      <c r="AE12">
        <v>100</v>
      </c>
      <c r="AF12">
        <v>10219000</v>
      </c>
      <c r="AG12" s="70" t="s">
        <v>173</v>
      </c>
      <c r="AH12" s="70"/>
      <c r="AI12" t="s">
        <v>173</v>
      </c>
      <c r="AJ12">
        <v>313</v>
      </c>
      <c r="AK12" s="24">
        <v>15054000</v>
      </c>
      <c r="AL12" s="38" t="s">
        <v>173</v>
      </c>
      <c r="AM12" s="169"/>
      <c r="AN12" s="24">
        <v>15054000</v>
      </c>
      <c r="AO12" s="2" t="s">
        <v>173</v>
      </c>
      <c r="AP12" s="12" t="s">
        <v>173</v>
      </c>
      <c r="AQ12" s="12"/>
      <c r="AR12" s="12"/>
      <c r="AS12">
        <v>7003</v>
      </c>
      <c r="AT12" s="25" t="str">
        <f t="shared" si="3"/>
        <v>BEL amlodipine besilate Mylan tablet 10mg/</v>
      </c>
      <c r="AU12" s="33"/>
      <c r="AV12" s="66"/>
      <c r="AW12" s="26">
        <v>7003</v>
      </c>
      <c r="AX12" s="20"/>
      <c r="AY12" t="s">
        <v>71</v>
      </c>
      <c r="AZ12" t="s">
        <v>65</v>
      </c>
      <c r="BA12" s="14" t="s">
        <v>2253</v>
      </c>
      <c r="BB12" s="14"/>
      <c r="BC12">
        <v>10219000</v>
      </c>
      <c r="BD12" s="70" t="s">
        <v>173</v>
      </c>
      <c r="BE12" s="70"/>
      <c r="BF12" s="151">
        <v>1305</v>
      </c>
      <c r="BG12" s="20" t="s">
        <v>160</v>
      </c>
      <c r="BH12" s="20"/>
      <c r="BI12" s="20"/>
      <c r="BJ12" s="33"/>
      <c r="BK12" s="20" t="s">
        <v>160</v>
      </c>
      <c r="BL12" s="20">
        <v>1305</v>
      </c>
      <c r="BM12" s="2" t="s">
        <v>228</v>
      </c>
      <c r="BN12" t="str">
        <f t="shared" si="4"/>
        <v>amlodipine besilate tablet 10mg/</v>
      </c>
      <c r="BO12" s="33"/>
      <c r="BP12" t="str">
        <f t="shared" si="5"/>
        <v>amlodipine besilate tablet 10mg/</v>
      </c>
      <c r="BQ12" t="s">
        <v>178</v>
      </c>
      <c r="BR12">
        <v>10219000</v>
      </c>
      <c r="BS12" s="70" t="s">
        <v>173</v>
      </c>
      <c r="BT12" s="70"/>
      <c r="BU12" s="116" t="s">
        <v>173</v>
      </c>
      <c r="BV12" s="116" t="s">
        <v>173</v>
      </c>
      <c r="BW12">
        <v>10219000</v>
      </c>
      <c r="BX12" t="s">
        <v>173</v>
      </c>
      <c r="BY12">
        <v>10219000</v>
      </c>
      <c r="BZ12" t="s">
        <v>173</v>
      </c>
      <c r="CA12" s="24">
        <v>15054000</v>
      </c>
      <c r="CB12" s="38" t="s">
        <v>173</v>
      </c>
      <c r="CC12" s="169"/>
      <c r="CD12" s="40"/>
      <c r="CE12" s="43" t="s">
        <v>173</v>
      </c>
      <c r="CF12">
        <v>20053000</v>
      </c>
      <c r="CG12" t="s">
        <v>175</v>
      </c>
      <c r="CI12" s="116" t="s">
        <v>175</v>
      </c>
      <c r="CJ12" s="116" t="s">
        <v>175</v>
      </c>
      <c r="CK12" s="10"/>
      <c r="CL12" s="10"/>
      <c r="CN12" s="12"/>
      <c r="CO12" s="21">
        <v>100000090079</v>
      </c>
      <c r="CP12" s="21" t="s">
        <v>41</v>
      </c>
      <c r="CQ12" s="21">
        <v>100000090079</v>
      </c>
      <c r="CR12" s="8" t="s">
        <v>2984</v>
      </c>
      <c r="CS12" s="2" t="s">
        <v>171</v>
      </c>
      <c r="CT12" s="29">
        <v>100000085259</v>
      </c>
      <c r="CU12" s="8" t="s">
        <v>149</v>
      </c>
      <c r="CV12" s="116" t="s">
        <v>2526</v>
      </c>
      <c r="CW12" s="144" t="s">
        <v>2797</v>
      </c>
      <c r="CX12" s="20" t="s">
        <v>153</v>
      </c>
      <c r="CY12" s="20" t="s">
        <v>149</v>
      </c>
      <c r="CZ12" s="20" t="s">
        <v>150</v>
      </c>
      <c r="DE12" s="2"/>
      <c r="DG12" s="116" t="s">
        <v>2526</v>
      </c>
      <c r="DH12" s="116" t="s">
        <v>2544</v>
      </c>
      <c r="DI12" s="116" t="s">
        <v>2253</v>
      </c>
      <c r="DJ12" s="116" t="s">
        <v>2544</v>
      </c>
      <c r="DK12" s="116" t="s">
        <v>2461</v>
      </c>
      <c r="DL12">
        <v>10</v>
      </c>
      <c r="DM12" t="s">
        <v>164</v>
      </c>
      <c r="DN12" s="2"/>
      <c r="DO12" s="154">
        <v>1</v>
      </c>
      <c r="DP12" s="38" t="s">
        <v>173</v>
      </c>
      <c r="DQ12" s="24">
        <v>15054000</v>
      </c>
      <c r="DR12">
        <v>10</v>
      </c>
      <c r="DS12" t="s">
        <v>164</v>
      </c>
      <c r="DT12" s="19"/>
      <c r="DU12" s="19"/>
      <c r="DV12" s="19"/>
      <c r="DW12" s="19"/>
      <c r="DX12" s="19"/>
      <c r="DY12" s="19"/>
      <c r="EA12">
        <v>10</v>
      </c>
      <c r="EB12" t="s">
        <v>164</v>
      </c>
      <c r="EF12" s="30">
        <v>100000110655</v>
      </c>
      <c r="EI12" s="2"/>
      <c r="EJ12" s="2"/>
      <c r="EK12" s="2"/>
      <c r="EL12" s="2"/>
      <c r="EO12" s="2"/>
      <c r="EP12" s="2"/>
      <c r="EQ12" s="2"/>
      <c r="ER12" s="2"/>
      <c r="ES12">
        <v>200</v>
      </c>
      <c r="ET12">
        <v>5</v>
      </c>
      <c r="EU12" t="s">
        <v>164</v>
      </c>
      <c r="EV12" s="14" t="s">
        <v>176</v>
      </c>
      <c r="EW12">
        <v>100</v>
      </c>
      <c r="EY12" s="70" t="str">
        <f t="shared" si="6"/>
        <v>amlodipine oral 10mg/</v>
      </c>
      <c r="EZ12">
        <v>1651</v>
      </c>
      <c r="FA12" t="s">
        <v>80</v>
      </c>
      <c r="FB12" s="14" t="s">
        <v>177</v>
      </c>
      <c r="FC12" s="14" t="s">
        <v>238</v>
      </c>
      <c r="FD12" s="14" t="s">
        <v>177</v>
      </c>
      <c r="FE12" s="14" t="s">
        <v>2985</v>
      </c>
      <c r="FF12" s="14" t="s">
        <v>177</v>
      </c>
      <c r="FG12" s="14" t="s">
        <v>237</v>
      </c>
      <c r="FH12" s="14" t="s">
        <v>177</v>
      </c>
      <c r="FI12" s="14" t="s">
        <v>3374</v>
      </c>
      <c r="FJ12" s="14" t="s">
        <v>177</v>
      </c>
      <c r="FK12" s="14" t="s">
        <v>163</v>
      </c>
      <c r="FL12" s="70" t="str">
        <f t="shared" si="7"/>
        <v>amlodipine oral 10mg/</v>
      </c>
      <c r="FO12" t="s">
        <v>203</v>
      </c>
      <c r="FP12" s="14" t="s">
        <v>2986</v>
      </c>
      <c r="FQ12" s="14" t="s">
        <v>177</v>
      </c>
      <c r="FR12" s="14" t="s">
        <v>2349</v>
      </c>
      <c r="FS12">
        <v>69</v>
      </c>
      <c r="FT12" t="s">
        <v>173</v>
      </c>
      <c r="FU12">
        <v>19</v>
      </c>
      <c r="FV12" t="s">
        <v>202</v>
      </c>
      <c r="FW12">
        <v>31</v>
      </c>
      <c r="FX12" t="s">
        <v>163</v>
      </c>
      <c r="FY12">
        <v>47</v>
      </c>
      <c r="FZ12" t="s">
        <v>201</v>
      </c>
      <c r="GB12">
        <v>69</v>
      </c>
      <c r="GC12">
        <v>19</v>
      </c>
      <c r="GD12">
        <v>31</v>
      </c>
      <c r="GE12">
        <v>47</v>
      </c>
      <c r="GG12" t="s">
        <v>649</v>
      </c>
      <c r="GH12" t="s">
        <v>684</v>
      </c>
    </row>
    <row r="13" spans="1:216" ht="13.8">
      <c r="A13" t="s">
        <v>115</v>
      </c>
      <c r="B13" t="s">
        <v>82</v>
      </c>
      <c r="C13" s="140" t="str">
        <f t="shared" si="0"/>
        <v>https://samviewer.digile.be/nl/sam/ampps/320871-11</v>
      </c>
      <c r="D13" s="116" t="s">
        <v>2785</v>
      </c>
      <c r="E13" s="116" t="s">
        <v>2786</v>
      </c>
      <c r="F13" s="116" t="s">
        <v>2787</v>
      </c>
      <c r="G13">
        <v>2550002</v>
      </c>
      <c r="H13" t="s">
        <v>115</v>
      </c>
      <c r="I13" t="s">
        <v>115</v>
      </c>
      <c r="J13" s="5" t="str">
        <f t="shared" si="1"/>
        <v>BEL amlodipine besilate Teva tablet 100 x 10mg/</v>
      </c>
      <c r="K13" s="5" t="str">
        <f t="shared" si="2"/>
        <v>BEL amlodipine besilate Teva tablet 100 x 10mg/</v>
      </c>
      <c r="L13" s="2"/>
      <c r="M13" s="2"/>
      <c r="N13" s="2"/>
      <c r="O13" s="2"/>
      <c r="P13" s="5">
        <v>100</v>
      </c>
      <c r="Q13" s="33"/>
      <c r="R13" s="5">
        <v>100</v>
      </c>
      <c r="S13" s="33"/>
      <c r="T13" s="116">
        <v>100</v>
      </c>
      <c r="W13" s="116" t="s">
        <v>2465</v>
      </c>
      <c r="X13" s="64">
        <v>98</v>
      </c>
      <c r="Y13" t="s">
        <v>141</v>
      </c>
      <c r="AD13">
        <v>1</v>
      </c>
      <c r="AE13">
        <v>100</v>
      </c>
      <c r="AF13">
        <v>10219000</v>
      </c>
      <c r="AG13" s="70" t="s">
        <v>173</v>
      </c>
      <c r="AH13" s="70"/>
      <c r="AI13" t="s">
        <v>173</v>
      </c>
      <c r="AJ13">
        <v>313</v>
      </c>
      <c r="AK13" s="24">
        <v>15054000</v>
      </c>
      <c r="AL13" s="38" t="s">
        <v>173</v>
      </c>
      <c r="AM13" s="169"/>
      <c r="AN13" s="24">
        <v>15054000</v>
      </c>
      <c r="AO13" s="2" t="s">
        <v>173</v>
      </c>
      <c r="AP13" s="12" t="s">
        <v>173</v>
      </c>
      <c r="AQ13" s="12"/>
      <c r="AR13" s="12"/>
      <c r="AS13">
        <v>5709</v>
      </c>
      <c r="AT13" s="25" t="str">
        <f t="shared" si="3"/>
        <v>BEL amlodipine besilate Teva tablet 10mg/</v>
      </c>
      <c r="AU13" s="33"/>
      <c r="AV13" s="66"/>
      <c r="AW13" s="26">
        <v>5709</v>
      </c>
      <c r="AX13" s="20"/>
      <c r="AY13" t="s">
        <v>72</v>
      </c>
      <c r="AZ13" t="s">
        <v>65</v>
      </c>
      <c r="BA13" s="14" t="s">
        <v>2253</v>
      </c>
      <c r="BB13" s="14"/>
      <c r="BC13">
        <v>10219000</v>
      </c>
      <c r="BD13" s="70" t="s">
        <v>173</v>
      </c>
      <c r="BE13" s="70"/>
      <c r="BF13" s="151">
        <v>1306</v>
      </c>
      <c r="BG13" s="20" t="s">
        <v>161</v>
      </c>
      <c r="BH13" s="20"/>
      <c r="BI13" s="20"/>
      <c r="BJ13" s="33"/>
      <c r="BK13" s="20" t="s">
        <v>161</v>
      </c>
      <c r="BL13" s="20">
        <v>1306</v>
      </c>
      <c r="BM13" s="2" t="s">
        <v>228</v>
      </c>
      <c r="BN13" t="str">
        <f t="shared" si="4"/>
        <v>amlodipine besilate tablet 10mg/</v>
      </c>
      <c r="BO13" s="33"/>
      <c r="BP13" t="str">
        <f t="shared" si="5"/>
        <v>amlodipine besilate tablet 10mg/</v>
      </c>
      <c r="BQ13" t="s">
        <v>178</v>
      </c>
      <c r="BR13">
        <v>10219000</v>
      </c>
      <c r="BS13" s="70" t="s">
        <v>173</v>
      </c>
      <c r="BT13" s="70"/>
      <c r="BU13" s="116" t="s">
        <v>173</v>
      </c>
      <c r="BV13" s="116" t="s">
        <v>173</v>
      </c>
      <c r="BW13">
        <v>10219000</v>
      </c>
      <c r="BX13" t="s">
        <v>173</v>
      </c>
      <c r="BY13">
        <v>10219000</v>
      </c>
      <c r="BZ13" t="s">
        <v>173</v>
      </c>
      <c r="CA13" s="24">
        <v>15054000</v>
      </c>
      <c r="CB13" s="38" t="s">
        <v>173</v>
      </c>
      <c r="CC13" s="44"/>
      <c r="CD13" s="41"/>
      <c r="CE13" s="41" t="s">
        <v>173</v>
      </c>
      <c r="CF13">
        <v>20053000</v>
      </c>
      <c r="CG13" t="s">
        <v>175</v>
      </c>
      <c r="CI13" s="116" t="s">
        <v>175</v>
      </c>
      <c r="CJ13" s="116" t="s">
        <v>175</v>
      </c>
      <c r="CK13" s="10"/>
      <c r="CL13" s="10"/>
      <c r="CN13" s="12"/>
      <c r="CO13" s="21">
        <v>100000090079</v>
      </c>
      <c r="CP13" s="21" t="s">
        <v>41</v>
      </c>
      <c r="CQ13" s="21">
        <v>100000090079</v>
      </c>
      <c r="CR13" s="8" t="s">
        <v>2984</v>
      </c>
      <c r="CS13" s="2" t="s">
        <v>171</v>
      </c>
      <c r="CT13" s="29">
        <v>100000085259</v>
      </c>
      <c r="CU13" s="8" t="s">
        <v>149</v>
      </c>
      <c r="CV13" s="116" t="s">
        <v>2526</v>
      </c>
      <c r="CW13" s="144" t="s">
        <v>2784</v>
      </c>
      <c r="CX13" s="20" t="s">
        <v>153</v>
      </c>
      <c r="CY13" s="20" t="s">
        <v>149</v>
      </c>
      <c r="CZ13" s="20" t="s">
        <v>150</v>
      </c>
      <c r="DE13" s="2"/>
      <c r="DG13" s="116" t="s">
        <v>2526</v>
      </c>
      <c r="DH13" s="116" t="s">
        <v>2544</v>
      </c>
      <c r="DI13" s="116" t="s">
        <v>2253</v>
      </c>
      <c r="DJ13" s="116" t="s">
        <v>2544</v>
      </c>
      <c r="DK13" s="116" t="s">
        <v>2461</v>
      </c>
      <c r="DL13">
        <v>10</v>
      </c>
      <c r="DM13" t="s">
        <v>164</v>
      </c>
      <c r="DN13" s="2"/>
      <c r="DO13" s="154">
        <v>1</v>
      </c>
      <c r="DP13" s="38" t="s">
        <v>173</v>
      </c>
      <c r="DQ13" s="24">
        <v>15054000</v>
      </c>
      <c r="DR13">
        <v>10</v>
      </c>
      <c r="DS13" t="s">
        <v>164</v>
      </c>
      <c r="DT13" s="19"/>
      <c r="DU13" s="19"/>
      <c r="DV13" s="19"/>
      <c r="DW13" s="19"/>
      <c r="DX13" s="19"/>
      <c r="DY13" s="19"/>
      <c r="EA13">
        <v>10</v>
      </c>
      <c r="EB13" t="s">
        <v>164</v>
      </c>
      <c r="EF13" s="30">
        <v>100000110655</v>
      </c>
      <c r="EI13" s="2"/>
      <c r="EJ13" s="2"/>
      <c r="EK13" s="2"/>
      <c r="EL13" s="2"/>
      <c r="EO13" s="2"/>
      <c r="EP13" s="2"/>
      <c r="EQ13" s="2"/>
      <c r="ER13" s="2"/>
      <c r="ES13">
        <v>200</v>
      </c>
      <c r="ET13">
        <v>5</v>
      </c>
      <c r="EU13" t="s">
        <v>164</v>
      </c>
      <c r="EV13" s="14" t="s">
        <v>176</v>
      </c>
      <c r="EW13">
        <v>100</v>
      </c>
      <c r="EY13" s="70" t="str">
        <f t="shared" si="6"/>
        <v>amlodipine oral 10mg/</v>
      </c>
      <c r="EZ13">
        <v>1651</v>
      </c>
      <c r="FA13" t="s">
        <v>80</v>
      </c>
      <c r="FB13" s="14" t="s">
        <v>177</v>
      </c>
      <c r="FC13" s="14" t="s">
        <v>238</v>
      </c>
      <c r="FD13" s="14" t="s">
        <v>177</v>
      </c>
      <c r="FE13" s="14" t="s">
        <v>2985</v>
      </c>
      <c r="FF13" s="14" t="s">
        <v>177</v>
      </c>
      <c r="FG13" s="14" t="s">
        <v>237</v>
      </c>
      <c r="FH13" s="14" t="s">
        <v>177</v>
      </c>
      <c r="FI13" s="14" t="s">
        <v>3374</v>
      </c>
      <c r="FJ13" s="14" t="s">
        <v>177</v>
      </c>
      <c r="FK13" s="14" t="s">
        <v>163</v>
      </c>
      <c r="FL13" s="70" t="str">
        <f t="shared" si="7"/>
        <v>amlodipine oral 10mg/</v>
      </c>
      <c r="FO13" t="s">
        <v>203</v>
      </c>
      <c r="FP13" s="14" t="s">
        <v>2986</v>
      </c>
      <c r="FQ13" s="14" t="s">
        <v>177</v>
      </c>
      <c r="FR13" s="14" t="s">
        <v>2349</v>
      </c>
      <c r="FS13">
        <v>69</v>
      </c>
      <c r="FT13" t="s">
        <v>173</v>
      </c>
      <c r="FU13">
        <v>19</v>
      </c>
      <c r="FV13" t="s">
        <v>202</v>
      </c>
      <c r="FW13">
        <v>31</v>
      </c>
      <c r="FX13" t="s">
        <v>163</v>
      </c>
      <c r="FY13">
        <v>47</v>
      </c>
      <c r="FZ13" t="s">
        <v>201</v>
      </c>
      <c r="GB13">
        <v>69</v>
      </c>
      <c r="GC13">
        <v>19</v>
      </c>
      <c r="GD13">
        <v>31</v>
      </c>
      <c r="GE13">
        <v>47</v>
      </c>
      <c r="GG13" t="s">
        <v>649</v>
      </c>
      <c r="GH13" t="s">
        <v>684</v>
      </c>
    </row>
    <row r="14" spans="1:216" ht="13.8">
      <c r="A14" t="s">
        <v>116</v>
      </c>
      <c r="B14" t="s">
        <v>83</v>
      </c>
      <c r="C14" s="140" t="str">
        <f t="shared" si="0"/>
        <v>https://samviewer.digile.be/nl/sam/ampps/320871-05</v>
      </c>
      <c r="D14" s="116" t="s">
        <v>2781</v>
      </c>
      <c r="E14" s="116" t="s">
        <v>2782</v>
      </c>
      <c r="F14" s="116" t="s">
        <v>2783</v>
      </c>
      <c r="G14">
        <v>2549996</v>
      </c>
      <c r="H14" t="s">
        <v>116</v>
      </c>
      <c r="I14" t="s">
        <v>116</v>
      </c>
      <c r="J14" s="5" t="str">
        <f t="shared" si="1"/>
        <v>BEL amlodipine besilate Teva tablet 30 x 10mg/</v>
      </c>
      <c r="K14" s="5" t="str">
        <f t="shared" si="2"/>
        <v>BEL amlodipine besilate Teva tablet 30 x 10mg/</v>
      </c>
      <c r="L14" s="2"/>
      <c r="M14" s="2"/>
      <c r="N14" s="2"/>
      <c r="O14" s="2"/>
      <c r="P14" s="5">
        <v>30</v>
      </c>
      <c r="Q14" s="33"/>
      <c r="R14" s="5">
        <v>30</v>
      </c>
      <c r="S14" s="33"/>
      <c r="T14" s="116">
        <v>30</v>
      </c>
      <c r="W14" s="116" t="s">
        <v>2470</v>
      </c>
      <c r="X14">
        <v>50</v>
      </c>
      <c r="Y14" t="s">
        <v>141</v>
      </c>
      <c r="AD14">
        <v>1</v>
      </c>
      <c r="AE14">
        <v>30</v>
      </c>
      <c r="AF14">
        <v>10219000</v>
      </c>
      <c r="AG14" s="70" t="s">
        <v>173</v>
      </c>
      <c r="AH14" s="70"/>
      <c r="AI14" t="s">
        <v>173</v>
      </c>
      <c r="AJ14">
        <v>313</v>
      </c>
      <c r="AK14" s="24">
        <v>15054000</v>
      </c>
      <c r="AL14" s="38" t="s">
        <v>173</v>
      </c>
      <c r="AM14" s="169"/>
      <c r="AN14" s="24">
        <v>15054000</v>
      </c>
      <c r="AO14" s="2" t="s">
        <v>173</v>
      </c>
      <c r="AP14" s="12" t="s">
        <v>173</v>
      </c>
      <c r="AQ14" s="12"/>
      <c r="AR14" s="12"/>
      <c r="AS14">
        <v>5709</v>
      </c>
      <c r="AT14" s="25" t="str">
        <f t="shared" si="3"/>
        <v>BEL amlodipine besilate Teva tablet 10mg/</v>
      </c>
      <c r="AU14" s="33"/>
      <c r="AV14" s="66"/>
      <c r="AW14" s="26">
        <v>5709</v>
      </c>
      <c r="AX14" s="20"/>
      <c r="AY14" t="s">
        <v>72</v>
      </c>
      <c r="AZ14" t="s">
        <v>65</v>
      </c>
      <c r="BA14" s="14" t="s">
        <v>2253</v>
      </c>
      <c r="BB14" s="14"/>
      <c r="BC14">
        <v>10219000</v>
      </c>
      <c r="BD14" s="70" t="s">
        <v>173</v>
      </c>
      <c r="BE14" s="70"/>
      <c r="BF14" s="151">
        <v>1306</v>
      </c>
      <c r="BG14" s="20" t="s">
        <v>161</v>
      </c>
      <c r="BH14" s="20"/>
      <c r="BI14" s="20"/>
      <c r="BJ14" s="33"/>
      <c r="BK14" s="20" t="s">
        <v>161</v>
      </c>
      <c r="BL14" s="20">
        <v>1306</v>
      </c>
      <c r="BM14" s="2" t="s">
        <v>228</v>
      </c>
      <c r="BN14" t="str">
        <f t="shared" si="4"/>
        <v>amlodipine besilate tablet 10mg/</v>
      </c>
      <c r="BO14" s="33"/>
      <c r="BP14" t="str">
        <f t="shared" si="5"/>
        <v>amlodipine besilate tablet 10mg/</v>
      </c>
      <c r="BQ14" t="s">
        <v>178</v>
      </c>
      <c r="BR14">
        <v>10219000</v>
      </c>
      <c r="BS14" s="70" t="s">
        <v>173</v>
      </c>
      <c r="BT14" s="70"/>
      <c r="BU14" s="116" t="s">
        <v>173</v>
      </c>
      <c r="BV14" s="116" t="s">
        <v>173</v>
      </c>
      <c r="BW14">
        <v>10219000</v>
      </c>
      <c r="BX14" t="s">
        <v>173</v>
      </c>
      <c r="BY14">
        <v>10219000</v>
      </c>
      <c r="BZ14" t="s">
        <v>173</v>
      </c>
      <c r="CA14" s="24">
        <v>15054000</v>
      </c>
      <c r="CB14" s="38" t="s">
        <v>173</v>
      </c>
      <c r="CC14" s="44"/>
      <c r="CD14" s="41"/>
      <c r="CE14" s="41" t="s">
        <v>173</v>
      </c>
      <c r="CF14">
        <v>20053000</v>
      </c>
      <c r="CG14" t="s">
        <v>175</v>
      </c>
      <c r="CI14" s="116" t="s">
        <v>175</v>
      </c>
      <c r="CJ14" s="116" t="s">
        <v>175</v>
      </c>
      <c r="CK14" s="10"/>
      <c r="CL14" s="10"/>
      <c r="CN14" s="12"/>
      <c r="CO14" s="21">
        <v>100000090079</v>
      </c>
      <c r="CP14" s="21" t="s">
        <v>41</v>
      </c>
      <c r="CQ14" s="21">
        <v>100000090079</v>
      </c>
      <c r="CR14" s="8" t="s">
        <v>2984</v>
      </c>
      <c r="CS14" s="2" t="s">
        <v>171</v>
      </c>
      <c r="CT14" s="29">
        <v>100000085259</v>
      </c>
      <c r="CU14" s="8" t="s">
        <v>149</v>
      </c>
      <c r="CV14" s="116" t="s">
        <v>2526</v>
      </c>
      <c r="CW14" s="144" t="s">
        <v>2784</v>
      </c>
      <c r="CX14" s="20" t="s">
        <v>153</v>
      </c>
      <c r="CY14" s="20" t="s">
        <v>149</v>
      </c>
      <c r="CZ14" s="20" t="s">
        <v>150</v>
      </c>
      <c r="DE14" s="2"/>
      <c r="DG14" s="116" t="s">
        <v>2526</v>
      </c>
      <c r="DH14" s="116" t="s">
        <v>2544</v>
      </c>
      <c r="DI14" s="116" t="s">
        <v>2253</v>
      </c>
      <c r="DJ14" s="116" t="s">
        <v>2544</v>
      </c>
      <c r="DK14" s="116" t="s">
        <v>2461</v>
      </c>
      <c r="DL14">
        <v>10</v>
      </c>
      <c r="DM14" t="s">
        <v>164</v>
      </c>
      <c r="DN14" s="2"/>
      <c r="DO14" s="154">
        <v>1</v>
      </c>
      <c r="DP14" s="38" t="s">
        <v>173</v>
      </c>
      <c r="DQ14" s="24">
        <v>15054000</v>
      </c>
      <c r="DR14">
        <v>10</v>
      </c>
      <c r="DS14" t="s">
        <v>164</v>
      </c>
      <c r="DT14" s="19"/>
      <c r="DU14" s="19"/>
      <c r="DV14" s="19"/>
      <c r="DW14" s="19"/>
      <c r="DX14" s="19"/>
      <c r="DY14" s="19"/>
      <c r="EA14">
        <v>10</v>
      </c>
      <c r="EB14" t="s">
        <v>164</v>
      </c>
      <c r="EF14" s="30">
        <v>100000110655</v>
      </c>
      <c r="EI14" s="2"/>
      <c r="EJ14" s="2"/>
      <c r="EK14" s="2"/>
      <c r="EL14" s="2"/>
      <c r="EO14" s="2"/>
      <c r="EP14" s="2"/>
      <c r="EQ14" s="2"/>
      <c r="ER14" s="2"/>
      <c r="ES14">
        <v>60</v>
      </c>
      <c r="ET14">
        <v>5</v>
      </c>
      <c r="EU14" t="s">
        <v>164</v>
      </c>
      <c r="EV14" s="14" t="s">
        <v>176</v>
      </c>
      <c r="EW14">
        <v>30</v>
      </c>
      <c r="EY14" s="70" t="str">
        <f t="shared" si="6"/>
        <v>amlodipine oral 10mg/</v>
      </c>
      <c r="EZ14">
        <v>1651</v>
      </c>
      <c r="FA14" t="s">
        <v>80</v>
      </c>
      <c r="FB14" s="14" t="s">
        <v>177</v>
      </c>
      <c r="FC14" s="14" t="s">
        <v>238</v>
      </c>
      <c r="FD14" s="14" t="s">
        <v>177</v>
      </c>
      <c r="FE14" s="14" t="s">
        <v>2985</v>
      </c>
      <c r="FF14" s="14" t="s">
        <v>177</v>
      </c>
      <c r="FG14" s="14" t="s">
        <v>237</v>
      </c>
      <c r="FH14" s="14" t="s">
        <v>177</v>
      </c>
      <c r="FI14" s="14" t="s">
        <v>3374</v>
      </c>
      <c r="FJ14" s="14" t="s">
        <v>177</v>
      </c>
      <c r="FK14" s="14" t="s">
        <v>163</v>
      </c>
      <c r="FL14" s="70" t="str">
        <f t="shared" si="7"/>
        <v>amlodipine oral 10mg/</v>
      </c>
      <c r="FO14" t="s">
        <v>203</v>
      </c>
      <c r="FP14" s="14" t="s">
        <v>2986</v>
      </c>
      <c r="FQ14" s="14" t="s">
        <v>177</v>
      </c>
      <c r="FR14" s="14" t="s">
        <v>2349</v>
      </c>
      <c r="FS14">
        <v>69</v>
      </c>
      <c r="FT14" t="s">
        <v>173</v>
      </c>
      <c r="FU14">
        <v>19</v>
      </c>
      <c r="FV14" t="s">
        <v>202</v>
      </c>
      <c r="FW14">
        <v>31</v>
      </c>
      <c r="FX14" t="s">
        <v>163</v>
      </c>
      <c r="FY14">
        <v>47</v>
      </c>
      <c r="FZ14" t="s">
        <v>201</v>
      </c>
      <c r="GB14">
        <v>69</v>
      </c>
      <c r="GC14">
        <v>19</v>
      </c>
      <c r="GD14">
        <v>31</v>
      </c>
      <c r="GE14">
        <v>47</v>
      </c>
      <c r="GG14" t="s">
        <v>649</v>
      </c>
      <c r="GH14" t="s">
        <v>684</v>
      </c>
    </row>
    <row r="15" spans="1:216" ht="13.8">
      <c r="A15" t="s">
        <v>117</v>
      </c>
      <c r="B15" t="s">
        <v>84</v>
      </c>
      <c r="C15" s="140" t="str">
        <f t="shared" si="0"/>
        <v>https://samviewer.digile.be/nl/sam/ampps/148303-02</v>
      </c>
      <c r="D15" s="116" t="s">
        <v>2545</v>
      </c>
      <c r="E15" s="116" t="s">
        <v>2546</v>
      </c>
      <c r="F15" s="116" t="s">
        <v>2547</v>
      </c>
      <c r="G15">
        <v>1752542</v>
      </c>
      <c r="H15" t="s">
        <v>117</v>
      </c>
      <c r="I15" t="s">
        <v>117</v>
      </c>
      <c r="J15" s="5" t="str">
        <f t="shared" si="1"/>
        <v>BEL amlodipine besilate Upjohn capsule, hard 100 x 10mg/</v>
      </c>
      <c r="K15" s="5" t="str">
        <f t="shared" si="2"/>
        <v>BEL amlodipine besilate Upjohn capsule, hard 100 x 10mg/</v>
      </c>
      <c r="L15" s="2"/>
      <c r="M15" s="2"/>
      <c r="N15" s="2"/>
      <c r="O15" s="2"/>
      <c r="P15" s="5">
        <v>100</v>
      </c>
      <c r="Q15" s="33"/>
      <c r="R15" s="5">
        <v>100</v>
      </c>
      <c r="S15" s="33"/>
      <c r="T15" s="116">
        <v>100</v>
      </c>
      <c r="W15" s="116" t="s">
        <v>2465</v>
      </c>
      <c r="X15">
        <v>50</v>
      </c>
      <c r="Y15" t="s">
        <v>142</v>
      </c>
      <c r="AD15">
        <v>1</v>
      </c>
      <c r="AE15">
        <v>100</v>
      </c>
      <c r="AF15">
        <v>10210000</v>
      </c>
      <c r="AG15" s="70" t="s">
        <v>174</v>
      </c>
      <c r="AH15" s="70"/>
      <c r="AI15" t="s">
        <v>174</v>
      </c>
      <c r="AJ15">
        <v>11</v>
      </c>
      <c r="AK15" s="24">
        <v>15012000</v>
      </c>
      <c r="AL15" s="38" t="s">
        <v>192</v>
      </c>
      <c r="AM15" s="169"/>
      <c r="AN15" s="24">
        <v>15012000</v>
      </c>
      <c r="AO15" s="2" t="s">
        <v>192</v>
      </c>
      <c r="AP15" s="12" t="s">
        <v>192</v>
      </c>
      <c r="AQ15" s="12"/>
      <c r="AR15" s="12"/>
      <c r="AS15">
        <v>1372</v>
      </c>
      <c r="AT15" s="25" t="str">
        <f t="shared" si="3"/>
        <v>BEL amlodipine besilate Upjohn capsule, hard 10mg/</v>
      </c>
      <c r="AU15" s="33"/>
      <c r="AV15" s="66"/>
      <c r="AW15" s="26">
        <v>1372</v>
      </c>
      <c r="AX15" s="20"/>
      <c r="AY15" t="s">
        <v>73</v>
      </c>
      <c r="AZ15" t="s">
        <v>65</v>
      </c>
      <c r="BA15" s="14" t="s">
        <v>2253</v>
      </c>
      <c r="BB15" s="14"/>
      <c r="BC15">
        <v>10210000</v>
      </c>
      <c r="BD15" s="70" t="s">
        <v>174</v>
      </c>
      <c r="BE15" s="70"/>
      <c r="BF15" s="151">
        <v>1300</v>
      </c>
      <c r="BG15" s="20" t="s">
        <v>162</v>
      </c>
      <c r="BH15" s="20"/>
      <c r="BI15" s="20"/>
      <c r="BJ15" s="33"/>
      <c r="BK15" s="20" t="s">
        <v>162</v>
      </c>
      <c r="BL15" s="20">
        <v>1300</v>
      </c>
      <c r="BM15" s="2" t="s">
        <v>228</v>
      </c>
      <c r="BN15" t="str">
        <f t="shared" si="4"/>
        <v>amlodipine besilate capsule, hard 10mg/</v>
      </c>
      <c r="BO15" s="33"/>
      <c r="BP15" t="str">
        <f t="shared" si="5"/>
        <v>amlodipine besilate capsule, hard 10mg/</v>
      </c>
      <c r="BQ15" t="s">
        <v>179</v>
      </c>
      <c r="BR15">
        <v>10210000</v>
      </c>
      <c r="BS15" s="70" t="s">
        <v>174</v>
      </c>
      <c r="BT15" s="70"/>
      <c r="BU15" s="116" t="s">
        <v>174</v>
      </c>
      <c r="BV15" s="116" t="s">
        <v>192</v>
      </c>
      <c r="BW15">
        <v>10210000</v>
      </c>
      <c r="BX15" t="s">
        <v>174</v>
      </c>
      <c r="BY15">
        <v>10210000</v>
      </c>
      <c r="BZ15" t="s">
        <v>174</v>
      </c>
      <c r="CA15" s="24">
        <v>15012000</v>
      </c>
      <c r="CB15" s="38" t="s">
        <v>192</v>
      </c>
      <c r="CC15" s="44"/>
      <c r="CD15" s="41"/>
      <c r="CE15" s="41" t="s">
        <v>192</v>
      </c>
      <c r="CF15">
        <v>20053000</v>
      </c>
      <c r="CG15" t="s">
        <v>175</v>
      </c>
      <c r="CI15" s="116" t="s">
        <v>175</v>
      </c>
      <c r="CJ15" s="116" t="s">
        <v>175</v>
      </c>
      <c r="CK15" s="10"/>
      <c r="CL15" s="10"/>
      <c r="CN15" s="12"/>
      <c r="CO15" s="21">
        <v>100000090079</v>
      </c>
      <c r="CP15" s="21" t="s">
        <v>41</v>
      </c>
      <c r="CQ15" s="21">
        <v>100000090079</v>
      </c>
      <c r="CR15" s="8" t="s">
        <v>2984</v>
      </c>
      <c r="CS15" s="2" t="s">
        <v>171</v>
      </c>
      <c r="CT15" s="29">
        <v>100000085259</v>
      </c>
      <c r="CU15" s="8" t="s">
        <v>149</v>
      </c>
      <c r="CV15" s="116" t="s">
        <v>2526</v>
      </c>
      <c r="CW15" s="144" t="s">
        <v>2784</v>
      </c>
      <c r="CX15" s="20" t="s">
        <v>153</v>
      </c>
      <c r="CY15" s="20" t="s">
        <v>149</v>
      </c>
      <c r="CZ15" s="20" t="s">
        <v>150</v>
      </c>
      <c r="DE15" s="2"/>
      <c r="DG15" s="116" t="s">
        <v>2253</v>
      </c>
      <c r="DH15" s="116" t="s">
        <v>2544</v>
      </c>
      <c r="DI15" s="116" t="s">
        <v>2253</v>
      </c>
      <c r="DJ15" s="116" t="s">
        <v>2544</v>
      </c>
      <c r="DK15" s="116" t="s">
        <v>2461</v>
      </c>
      <c r="DL15">
        <v>10</v>
      </c>
      <c r="DM15" t="s">
        <v>164</v>
      </c>
      <c r="DN15" s="2"/>
      <c r="DO15" s="154">
        <v>1</v>
      </c>
      <c r="DP15" s="38" t="s">
        <v>192</v>
      </c>
      <c r="DQ15" s="24">
        <v>15012000</v>
      </c>
      <c r="DR15">
        <v>10</v>
      </c>
      <c r="DS15" t="s">
        <v>164</v>
      </c>
      <c r="DT15" s="19"/>
      <c r="DU15" s="19"/>
      <c r="DV15" s="19"/>
      <c r="DW15" s="19"/>
      <c r="DX15" s="19"/>
      <c r="DY15" s="19"/>
      <c r="EA15">
        <v>10</v>
      </c>
      <c r="EB15" t="s">
        <v>164</v>
      </c>
      <c r="EF15" s="30">
        <v>100000110655</v>
      </c>
      <c r="EI15" s="2"/>
      <c r="EJ15" s="2"/>
      <c r="EK15" s="2"/>
      <c r="EL15" s="2"/>
      <c r="EO15" s="2"/>
      <c r="EP15" s="2"/>
      <c r="EQ15" s="2"/>
      <c r="ER15" s="2"/>
      <c r="ES15">
        <v>200</v>
      </c>
      <c r="ET15">
        <v>5</v>
      </c>
      <c r="EU15" t="s">
        <v>164</v>
      </c>
      <c r="EV15" s="14" t="s">
        <v>176</v>
      </c>
      <c r="EW15">
        <v>100</v>
      </c>
      <c r="EY15" s="70" t="str">
        <f t="shared" si="6"/>
        <v>amlodipine oral 10mg/</v>
      </c>
      <c r="EZ15">
        <v>1651</v>
      </c>
      <c r="FA15" t="s">
        <v>80</v>
      </c>
      <c r="FB15" s="14" t="s">
        <v>177</v>
      </c>
      <c r="FC15" s="14" t="s">
        <v>238</v>
      </c>
      <c r="FD15" s="14" t="s">
        <v>177</v>
      </c>
      <c r="FE15" s="14" t="s">
        <v>2985</v>
      </c>
      <c r="FF15" s="14" t="s">
        <v>177</v>
      </c>
      <c r="FG15" s="14" t="s">
        <v>237</v>
      </c>
      <c r="FH15" s="14" t="s">
        <v>177</v>
      </c>
      <c r="FI15" s="14" t="s">
        <v>3374</v>
      </c>
      <c r="FJ15" s="14" t="s">
        <v>177</v>
      </c>
      <c r="FK15" s="14" t="s">
        <v>163</v>
      </c>
      <c r="FL15" s="70" t="str">
        <f t="shared" si="7"/>
        <v>amlodipine oral 10mg/</v>
      </c>
      <c r="FO15" t="s">
        <v>203</v>
      </c>
      <c r="FP15" s="14" t="s">
        <v>2986</v>
      </c>
      <c r="FQ15" s="14" t="s">
        <v>177</v>
      </c>
      <c r="FR15" s="14" t="s">
        <v>2349</v>
      </c>
      <c r="FS15">
        <v>51</v>
      </c>
      <c r="FT15" t="s">
        <v>192</v>
      </c>
      <c r="FU15">
        <v>19</v>
      </c>
      <c r="FV15" t="s">
        <v>202</v>
      </c>
      <c r="FW15">
        <v>31</v>
      </c>
      <c r="FX15" t="s">
        <v>163</v>
      </c>
      <c r="FY15">
        <v>47</v>
      </c>
      <c r="FZ15" t="s">
        <v>201</v>
      </c>
      <c r="GB15">
        <v>51</v>
      </c>
      <c r="GC15">
        <v>19</v>
      </c>
      <c r="GD15">
        <v>31</v>
      </c>
      <c r="GE15">
        <v>47</v>
      </c>
      <c r="GG15" t="s">
        <v>649</v>
      </c>
      <c r="GH15" t="s">
        <v>684</v>
      </c>
    </row>
    <row r="16" spans="1:216" ht="13.8">
      <c r="A16" t="s">
        <v>118</v>
      </c>
      <c r="B16" t="s">
        <v>85</v>
      </c>
      <c r="C16" s="140" t="str">
        <f t="shared" si="0"/>
        <v>https://samviewer.digile.be/nl/sam/ampps/148303-01</v>
      </c>
      <c r="D16" s="116" t="s">
        <v>2541</v>
      </c>
      <c r="E16" s="116" t="s">
        <v>2542</v>
      </c>
      <c r="F16" s="116" t="s">
        <v>2543</v>
      </c>
      <c r="G16">
        <v>1588581</v>
      </c>
      <c r="H16" t="s">
        <v>118</v>
      </c>
      <c r="I16" t="s">
        <v>118</v>
      </c>
      <c r="J16" s="5" t="str">
        <f t="shared" si="1"/>
        <v>BEL amlodipine besilate Upjohn capsule, hard 30 x 10mg/</v>
      </c>
      <c r="K16" s="5" t="str">
        <f t="shared" si="2"/>
        <v>BEL amlodipine besilate Upjohn capsule, hard 30 x 10mg/</v>
      </c>
      <c r="L16" s="2"/>
      <c r="M16" s="2"/>
      <c r="N16" s="2"/>
      <c r="O16" s="2"/>
      <c r="P16" s="5">
        <v>30</v>
      </c>
      <c r="Q16" s="33"/>
      <c r="R16" s="5">
        <v>30</v>
      </c>
      <c r="S16" s="33"/>
      <c r="T16" s="116">
        <v>30</v>
      </c>
      <c r="W16" s="116" t="s">
        <v>2470</v>
      </c>
      <c r="X16" t="s">
        <v>279</v>
      </c>
      <c r="Y16" t="s">
        <v>142</v>
      </c>
      <c r="AD16">
        <v>1</v>
      </c>
      <c r="AE16">
        <v>30</v>
      </c>
      <c r="AF16">
        <v>10210000</v>
      </c>
      <c r="AG16" s="70" t="s">
        <v>174</v>
      </c>
      <c r="AH16" s="70"/>
      <c r="AI16" t="s">
        <v>174</v>
      </c>
      <c r="AJ16">
        <v>11</v>
      </c>
      <c r="AK16" s="24">
        <v>15012000</v>
      </c>
      <c r="AL16" s="38" t="s">
        <v>192</v>
      </c>
      <c r="AM16" s="169"/>
      <c r="AN16" s="24">
        <v>15012000</v>
      </c>
      <c r="AO16" s="2" t="s">
        <v>192</v>
      </c>
      <c r="AP16" s="12" t="s">
        <v>192</v>
      </c>
      <c r="AQ16" s="12"/>
      <c r="AR16" s="12"/>
      <c r="AS16">
        <v>1372</v>
      </c>
      <c r="AT16" s="25" t="str">
        <f t="shared" si="3"/>
        <v>BEL amlodipine besilate Upjohn capsule, hard 10mg/</v>
      </c>
      <c r="AU16" s="33"/>
      <c r="AV16" s="66"/>
      <c r="AW16" s="26">
        <v>1372</v>
      </c>
      <c r="AX16" s="20"/>
      <c r="AY16" t="s">
        <v>73</v>
      </c>
      <c r="AZ16" t="s">
        <v>65</v>
      </c>
      <c r="BA16" s="14" t="s">
        <v>2253</v>
      </c>
      <c r="BB16" s="14"/>
      <c r="BC16">
        <v>10210000</v>
      </c>
      <c r="BD16" s="70" t="s">
        <v>174</v>
      </c>
      <c r="BE16" s="70"/>
      <c r="BF16" s="151">
        <v>1300</v>
      </c>
      <c r="BG16" s="20" t="s">
        <v>162</v>
      </c>
      <c r="BH16" s="20"/>
      <c r="BI16" s="20"/>
      <c r="BJ16" s="33"/>
      <c r="BK16" s="20" t="s">
        <v>162</v>
      </c>
      <c r="BL16" s="20">
        <v>1300</v>
      </c>
      <c r="BM16" s="2" t="s">
        <v>228</v>
      </c>
      <c r="BN16" t="str">
        <f t="shared" si="4"/>
        <v>amlodipine besilate capsule, hard 10mg/</v>
      </c>
      <c r="BO16" s="33"/>
      <c r="BP16" t="str">
        <f t="shared" si="5"/>
        <v>amlodipine besilate capsule, hard 10mg/</v>
      </c>
      <c r="BQ16" t="s">
        <v>179</v>
      </c>
      <c r="BR16">
        <v>10210000</v>
      </c>
      <c r="BS16" s="70" t="s">
        <v>174</v>
      </c>
      <c r="BT16" s="70"/>
      <c r="BU16" s="116" t="s">
        <v>174</v>
      </c>
      <c r="BV16" s="116" t="s">
        <v>192</v>
      </c>
      <c r="BW16">
        <v>10210000</v>
      </c>
      <c r="BX16" t="s">
        <v>174</v>
      </c>
      <c r="BY16">
        <v>10210000</v>
      </c>
      <c r="BZ16" t="s">
        <v>174</v>
      </c>
      <c r="CA16" s="24">
        <v>15012000</v>
      </c>
      <c r="CB16" s="38" t="s">
        <v>192</v>
      </c>
      <c r="CC16" s="44"/>
      <c r="CD16" s="41"/>
      <c r="CE16" s="41" t="s">
        <v>192</v>
      </c>
      <c r="CF16">
        <v>20053000</v>
      </c>
      <c r="CG16" t="s">
        <v>175</v>
      </c>
      <c r="CI16" s="116" t="s">
        <v>175</v>
      </c>
      <c r="CJ16" s="116" t="s">
        <v>175</v>
      </c>
      <c r="CK16" s="10"/>
      <c r="CL16" s="10"/>
      <c r="CN16" s="12"/>
      <c r="CO16" s="21">
        <v>100000090079</v>
      </c>
      <c r="CP16" s="21" t="s">
        <v>41</v>
      </c>
      <c r="CQ16" s="21">
        <v>100000090079</v>
      </c>
      <c r="CR16" s="8" t="s">
        <v>2984</v>
      </c>
      <c r="CS16" s="2" t="s">
        <v>171</v>
      </c>
      <c r="CT16" s="29">
        <v>100000085259</v>
      </c>
      <c r="CU16" s="8" t="s">
        <v>149</v>
      </c>
      <c r="CV16" s="116" t="s">
        <v>2526</v>
      </c>
      <c r="CW16" s="144" t="s">
        <v>2784</v>
      </c>
      <c r="CX16" s="20" t="s">
        <v>153</v>
      </c>
      <c r="CY16" s="20" t="s">
        <v>149</v>
      </c>
      <c r="CZ16" s="20" t="s">
        <v>150</v>
      </c>
      <c r="DE16" s="2"/>
      <c r="DG16" s="116" t="s">
        <v>2253</v>
      </c>
      <c r="DH16" s="116" t="s">
        <v>2544</v>
      </c>
      <c r="DI16" s="116" t="s">
        <v>2253</v>
      </c>
      <c r="DJ16" s="116" t="s">
        <v>2544</v>
      </c>
      <c r="DK16" s="116" t="s">
        <v>2461</v>
      </c>
      <c r="DL16">
        <v>10</v>
      </c>
      <c r="DM16" t="s">
        <v>164</v>
      </c>
      <c r="DN16" s="2"/>
      <c r="DO16" s="154">
        <v>1</v>
      </c>
      <c r="DP16" s="38" t="s">
        <v>192</v>
      </c>
      <c r="DQ16" s="24">
        <v>15012000</v>
      </c>
      <c r="DR16">
        <v>10</v>
      </c>
      <c r="DS16" t="s">
        <v>164</v>
      </c>
      <c r="DT16" s="19"/>
      <c r="DU16" s="19"/>
      <c r="DV16" s="19"/>
      <c r="DW16" s="19"/>
      <c r="DX16" s="19"/>
      <c r="DY16" s="19"/>
      <c r="EA16">
        <v>10</v>
      </c>
      <c r="EB16" t="s">
        <v>164</v>
      </c>
      <c r="EF16" s="30">
        <v>100000110655</v>
      </c>
      <c r="EI16" s="2"/>
      <c r="EJ16" s="2"/>
      <c r="EK16" s="2"/>
      <c r="EL16" s="2"/>
      <c r="EO16" s="2"/>
      <c r="EP16" s="2"/>
      <c r="EQ16" s="2"/>
      <c r="ER16" s="2"/>
      <c r="ES16">
        <v>60</v>
      </c>
      <c r="ET16">
        <v>5</v>
      </c>
      <c r="EU16" t="s">
        <v>164</v>
      </c>
      <c r="EV16" s="14" t="s">
        <v>176</v>
      </c>
      <c r="EW16">
        <v>30</v>
      </c>
      <c r="EY16" s="70" t="str">
        <f t="shared" si="6"/>
        <v>amlodipine oral 10mg/</v>
      </c>
      <c r="EZ16">
        <v>1651</v>
      </c>
      <c r="FA16" t="s">
        <v>80</v>
      </c>
      <c r="FB16" s="14" t="s">
        <v>177</v>
      </c>
      <c r="FC16" s="14" t="s">
        <v>238</v>
      </c>
      <c r="FD16" s="14" t="s">
        <v>177</v>
      </c>
      <c r="FE16" s="14" t="s">
        <v>2985</v>
      </c>
      <c r="FF16" s="14" t="s">
        <v>177</v>
      </c>
      <c r="FG16" s="14" t="s">
        <v>237</v>
      </c>
      <c r="FH16" s="14" t="s">
        <v>177</v>
      </c>
      <c r="FI16" s="14" t="s">
        <v>3374</v>
      </c>
      <c r="FJ16" s="14" t="s">
        <v>177</v>
      </c>
      <c r="FK16" s="14" t="s">
        <v>163</v>
      </c>
      <c r="FL16" s="70" t="str">
        <f t="shared" si="7"/>
        <v>amlodipine oral 10mg/</v>
      </c>
      <c r="FO16" t="s">
        <v>203</v>
      </c>
      <c r="FP16" s="14" t="s">
        <v>2986</v>
      </c>
      <c r="FQ16" s="14" t="s">
        <v>177</v>
      </c>
      <c r="FR16" s="14" t="s">
        <v>2349</v>
      </c>
      <c r="FS16">
        <v>51</v>
      </c>
      <c r="FT16" t="s">
        <v>192</v>
      </c>
      <c r="FU16">
        <v>19</v>
      </c>
      <c r="FV16" t="s">
        <v>202</v>
      </c>
      <c r="FW16">
        <v>31</v>
      </c>
      <c r="FX16" t="s">
        <v>163</v>
      </c>
      <c r="FY16">
        <v>47</v>
      </c>
      <c r="FZ16" t="s">
        <v>201</v>
      </c>
      <c r="GB16">
        <v>51</v>
      </c>
      <c r="GC16">
        <v>19</v>
      </c>
      <c r="GD16">
        <v>31</v>
      </c>
      <c r="GE16">
        <v>47</v>
      </c>
      <c r="GG16" t="s">
        <v>649</v>
      </c>
      <c r="GH16" t="s">
        <v>684</v>
      </c>
    </row>
    <row r="17" spans="1:190" ht="13.8">
      <c r="A17" t="s">
        <v>119</v>
      </c>
      <c r="B17" t="s">
        <v>86</v>
      </c>
      <c r="C17" s="140" t="str">
        <f t="shared" si="0"/>
        <v>https://samviewer.digile.be/nl/sam/ampps/148303-08</v>
      </c>
      <c r="D17" s="116" t="s">
        <v>2548</v>
      </c>
      <c r="E17" s="116" t="s">
        <v>2549</v>
      </c>
      <c r="F17" s="116" t="s">
        <v>2550</v>
      </c>
      <c r="G17">
        <v>1678754</v>
      </c>
      <c r="H17" t="s">
        <v>119</v>
      </c>
      <c r="I17" t="s">
        <v>119</v>
      </c>
      <c r="J17" s="5" t="str">
        <f t="shared" si="1"/>
        <v>BEL amlodipine besilate Upjohn capsule, hard 30 x 10mg/</v>
      </c>
      <c r="K17" s="5" t="str">
        <f t="shared" si="2"/>
        <v>BEL amlodipine besilate Upjohn capsule, hard 30 x 10mg/</v>
      </c>
      <c r="L17" s="2"/>
      <c r="M17" s="2"/>
      <c r="N17" s="2"/>
      <c r="O17" s="2"/>
      <c r="P17" s="5">
        <v>30</v>
      </c>
      <c r="Q17" s="33"/>
      <c r="R17" s="5">
        <v>30</v>
      </c>
      <c r="S17" s="33"/>
      <c r="T17" s="116" t="s">
        <v>2539</v>
      </c>
      <c r="V17" s="116">
        <v>30</v>
      </c>
      <c r="W17" s="116" t="s">
        <v>2540</v>
      </c>
      <c r="X17">
        <v>50</v>
      </c>
      <c r="Y17" t="s">
        <v>142</v>
      </c>
      <c r="AD17">
        <v>1</v>
      </c>
      <c r="AE17">
        <v>30</v>
      </c>
      <c r="AF17">
        <v>10210000</v>
      </c>
      <c r="AG17" s="70" t="s">
        <v>174</v>
      </c>
      <c r="AH17" s="70"/>
      <c r="AI17" t="s">
        <v>174</v>
      </c>
      <c r="AJ17">
        <v>11</v>
      </c>
      <c r="AK17" s="24">
        <v>15012000</v>
      </c>
      <c r="AL17" s="38" t="s">
        <v>192</v>
      </c>
      <c r="AM17" s="169"/>
      <c r="AN17" s="24">
        <v>15012000</v>
      </c>
      <c r="AO17" s="2" t="s">
        <v>192</v>
      </c>
      <c r="AP17" s="12" t="s">
        <v>192</v>
      </c>
      <c r="AQ17" s="12"/>
      <c r="AR17" s="12"/>
      <c r="AS17">
        <v>1372</v>
      </c>
      <c r="AT17" s="25" t="str">
        <f t="shared" si="3"/>
        <v>BEL amlodipine besilate Upjohn capsule, hard 10mg/</v>
      </c>
      <c r="AU17" s="33"/>
      <c r="AV17" s="66"/>
      <c r="AW17" s="26">
        <v>1372</v>
      </c>
      <c r="AX17" s="20"/>
      <c r="AY17" t="s">
        <v>73</v>
      </c>
      <c r="AZ17" t="s">
        <v>65</v>
      </c>
      <c r="BA17" s="14" t="s">
        <v>2253</v>
      </c>
      <c r="BB17" s="14"/>
      <c r="BC17">
        <v>10210000</v>
      </c>
      <c r="BD17" s="70" t="s">
        <v>174</v>
      </c>
      <c r="BE17" s="70"/>
      <c r="BF17" s="151">
        <v>1300</v>
      </c>
      <c r="BG17" s="20" t="s">
        <v>162</v>
      </c>
      <c r="BH17" s="20"/>
      <c r="BI17" s="20"/>
      <c r="BJ17" s="33"/>
      <c r="BK17" s="20" t="s">
        <v>162</v>
      </c>
      <c r="BL17" s="20">
        <v>1300</v>
      </c>
      <c r="BM17" s="2" t="s">
        <v>228</v>
      </c>
      <c r="BN17" t="str">
        <f t="shared" si="4"/>
        <v>amlodipine besilate capsule, hard 10mg/</v>
      </c>
      <c r="BO17" s="33"/>
      <c r="BP17" t="str">
        <f t="shared" si="5"/>
        <v>amlodipine besilate capsule, hard 10mg/</v>
      </c>
      <c r="BQ17" t="s">
        <v>179</v>
      </c>
      <c r="BR17">
        <v>10210000</v>
      </c>
      <c r="BS17" s="70" t="s">
        <v>174</v>
      </c>
      <c r="BT17" s="70"/>
      <c r="BU17" s="116" t="s">
        <v>174</v>
      </c>
      <c r="BV17" s="116" t="s">
        <v>192</v>
      </c>
      <c r="BW17">
        <v>10210000</v>
      </c>
      <c r="BX17" t="s">
        <v>174</v>
      </c>
      <c r="BY17">
        <v>10210000</v>
      </c>
      <c r="BZ17" t="s">
        <v>174</v>
      </c>
      <c r="CA17" s="24">
        <v>15012000</v>
      </c>
      <c r="CB17" s="38" t="s">
        <v>192</v>
      </c>
      <c r="CC17" s="44"/>
      <c r="CD17" s="41"/>
      <c r="CE17" s="41" t="s">
        <v>192</v>
      </c>
      <c r="CF17">
        <v>20053000</v>
      </c>
      <c r="CG17" t="s">
        <v>175</v>
      </c>
      <c r="CI17" s="116" t="s">
        <v>175</v>
      </c>
      <c r="CJ17" s="116" t="s">
        <v>175</v>
      </c>
      <c r="CK17" s="10"/>
      <c r="CL17" s="10"/>
      <c r="CN17" s="12"/>
      <c r="CO17" s="21">
        <v>100000090079</v>
      </c>
      <c r="CP17" s="21" t="s">
        <v>41</v>
      </c>
      <c r="CQ17" s="21">
        <v>100000090079</v>
      </c>
      <c r="CR17" s="8" t="s">
        <v>2984</v>
      </c>
      <c r="CS17" s="2" t="s">
        <v>171</v>
      </c>
      <c r="CT17" s="29">
        <v>100000085259</v>
      </c>
      <c r="CU17" s="8" t="s">
        <v>149</v>
      </c>
      <c r="CV17" s="116" t="s">
        <v>2526</v>
      </c>
      <c r="CW17" s="144" t="s">
        <v>2784</v>
      </c>
      <c r="CX17" s="20" t="s">
        <v>153</v>
      </c>
      <c r="CY17" s="20" t="s">
        <v>149</v>
      </c>
      <c r="CZ17" s="20" t="s">
        <v>150</v>
      </c>
      <c r="DE17" s="2"/>
      <c r="DG17" s="116" t="s">
        <v>2253</v>
      </c>
      <c r="DH17" s="116" t="s">
        <v>2544</v>
      </c>
      <c r="DI17" s="116" t="s">
        <v>2253</v>
      </c>
      <c r="DJ17" s="116" t="s">
        <v>2544</v>
      </c>
      <c r="DK17" s="116" t="s">
        <v>2461</v>
      </c>
      <c r="DL17">
        <v>10</v>
      </c>
      <c r="DM17" t="s">
        <v>164</v>
      </c>
      <c r="DN17" s="2"/>
      <c r="DO17" s="154">
        <v>1</v>
      </c>
      <c r="DP17" s="38" t="s">
        <v>192</v>
      </c>
      <c r="DQ17" s="24">
        <v>15012000</v>
      </c>
      <c r="DR17">
        <v>10</v>
      </c>
      <c r="DS17" t="s">
        <v>164</v>
      </c>
      <c r="DT17" s="19"/>
      <c r="DU17" s="19"/>
      <c r="DV17" s="19"/>
      <c r="DW17" s="19"/>
      <c r="DX17" s="19"/>
      <c r="DY17" s="19"/>
      <c r="EA17">
        <v>10</v>
      </c>
      <c r="EB17" t="s">
        <v>164</v>
      </c>
      <c r="EF17" s="30">
        <v>100000110655</v>
      </c>
      <c r="EI17" s="2"/>
      <c r="EJ17" s="2"/>
      <c r="EK17" s="2"/>
      <c r="EL17" s="2"/>
      <c r="EO17" s="2"/>
      <c r="EP17" s="2"/>
      <c r="EQ17" s="2"/>
      <c r="ER17" s="2"/>
      <c r="ES17">
        <v>60</v>
      </c>
      <c r="ET17">
        <v>5</v>
      </c>
      <c r="EU17" t="s">
        <v>164</v>
      </c>
      <c r="EV17" s="14" t="s">
        <v>176</v>
      </c>
      <c r="EW17">
        <v>30</v>
      </c>
      <c r="EY17" s="70" t="str">
        <f t="shared" si="6"/>
        <v>amlodipine oral 10mg/</v>
      </c>
      <c r="EZ17">
        <v>1651</v>
      </c>
      <c r="FA17" t="s">
        <v>80</v>
      </c>
      <c r="FB17" s="14" t="s">
        <v>177</v>
      </c>
      <c r="FC17" s="14" t="s">
        <v>238</v>
      </c>
      <c r="FD17" s="14" t="s">
        <v>177</v>
      </c>
      <c r="FE17" s="14" t="s">
        <v>2985</v>
      </c>
      <c r="FF17" s="14" t="s">
        <v>177</v>
      </c>
      <c r="FG17" s="14" t="s">
        <v>237</v>
      </c>
      <c r="FH17" s="14" t="s">
        <v>177</v>
      </c>
      <c r="FI17" s="14" t="s">
        <v>3374</v>
      </c>
      <c r="FJ17" s="14" t="s">
        <v>177</v>
      </c>
      <c r="FK17" s="14" t="s">
        <v>163</v>
      </c>
      <c r="FL17" s="70" t="str">
        <f t="shared" si="7"/>
        <v>amlodipine oral 10mg/</v>
      </c>
      <c r="FO17" t="s">
        <v>203</v>
      </c>
      <c r="FP17" s="14" t="s">
        <v>2986</v>
      </c>
      <c r="FQ17" s="14" t="s">
        <v>177</v>
      </c>
      <c r="FR17" s="14" t="s">
        <v>2349</v>
      </c>
      <c r="FS17">
        <v>51</v>
      </c>
      <c r="FT17" t="s">
        <v>192</v>
      </c>
      <c r="FU17">
        <v>19</v>
      </c>
      <c r="FV17" t="s">
        <v>202</v>
      </c>
      <c r="FW17">
        <v>31</v>
      </c>
      <c r="FX17" t="s">
        <v>163</v>
      </c>
      <c r="FY17">
        <v>47</v>
      </c>
      <c r="FZ17" t="s">
        <v>201</v>
      </c>
      <c r="GB17">
        <v>51</v>
      </c>
      <c r="GC17">
        <v>19</v>
      </c>
      <c r="GD17">
        <v>31</v>
      </c>
      <c r="GE17">
        <v>47</v>
      </c>
      <c r="GG17" t="s">
        <v>649</v>
      </c>
      <c r="GH17" t="s">
        <v>684</v>
      </c>
    </row>
    <row r="18" spans="1:190" ht="13.8">
      <c r="A18" t="s">
        <v>120</v>
      </c>
      <c r="B18" t="s">
        <v>87</v>
      </c>
      <c r="C18" s="140" t="str">
        <f t="shared" si="0"/>
        <v>https://samviewer.digile.be/nl/sam/ampps/534933-02</v>
      </c>
      <c r="D18" s="116" t="s">
        <v>2870</v>
      </c>
      <c r="E18" s="116" t="s">
        <v>2871</v>
      </c>
      <c r="F18" s="116" t="s">
        <v>2872</v>
      </c>
      <c r="G18">
        <v>4219812</v>
      </c>
      <c r="H18" t="s">
        <v>120</v>
      </c>
      <c r="I18" t="s">
        <v>120</v>
      </c>
      <c r="J18" s="5" t="str">
        <f t="shared" si="1"/>
        <v>BEL amlodipine besilate Aurobindo tablet 28 x 5mg/</v>
      </c>
      <c r="K18" s="5" t="str">
        <f t="shared" si="2"/>
        <v>BEL amlodipine besilate Aurobindo tablet 28 x 5mg/</v>
      </c>
      <c r="L18" s="2"/>
      <c r="M18" s="2"/>
      <c r="N18" s="2"/>
      <c r="O18" s="2"/>
      <c r="P18" s="5">
        <v>28</v>
      </c>
      <c r="Q18" s="33"/>
      <c r="R18" s="5">
        <v>28</v>
      </c>
      <c r="S18" s="33"/>
      <c r="T18" s="116">
        <v>28</v>
      </c>
      <c r="W18" s="116" t="s">
        <v>2525</v>
      </c>
      <c r="X18" t="s">
        <v>210</v>
      </c>
      <c r="Y18" t="s">
        <v>143</v>
      </c>
      <c r="AD18">
        <v>1</v>
      </c>
      <c r="AE18">
        <v>28</v>
      </c>
      <c r="AF18">
        <v>10219000</v>
      </c>
      <c r="AG18" s="70" t="s">
        <v>173</v>
      </c>
      <c r="AH18" s="70"/>
      <c r="AI18" t="s">
        <v>173</v>
      </c>
      <c r="AJ18">
        <v>313</v>
      </c>
      <c r="AK18" s="24">
        <v>15054000</v>
      </c>
      <c r="AL18" s="38" t="s">
        <v>173</v>
      </c>
      <c r="AM18" s="169"/>
      <c r="AN18" s="24">
        <v>15054000</v>
      </c>
      <c r="AO18" s="2" t="s">
        <v>173</v>
      </c>
      <c r="AP18" s="12" t="s">
        <v>173</v>
      </c>
      <c r="AQ18" s="12"/>
      <c r="AR18" s="12"/>
      <c r="AS18">
        <v>13155</v>
      </c>
      <c r="AT18" s="25" t="str">
        <f t="shared" si="3"/>
        <v>BEL amlodipine besilate Aurobindo tablet 5mg/</v>
      </c>
      <c r="AU18" s="33"/>
      <c r="AV18" s="66"/>
      <c r="AW18" s="26">
        <v>13155</v>
      </c>
      <c r="AX18" s="20"/>
      <c r="AY18" t="s">
        <v>74</v>
      </c>
      <c r="AZ18" t="s">
        <v>65</v>
      </c>
      <c r="BA18" s="14" t="s">
        <v>2253</v>
      </c>
      <c r="BB18" s="14"/>
      <c r="BC18">
        <v>10219000</v>
      </c>
      <c r="BD18" s="70" t="s">
        <v>173</v>
      </c>
      <c r="BE18" s="70"/>
      <c r="BF18" s="151">
        <v>1311</v>
      </c>
      <c r="BG18" s="20" t="s">
        <v>155</v>
      </c>
      <c r="BH18" s="20"/>
      <c r="BI18" s="20"/>
      <c r="BJ18" s="33"/>
      <c r="BK18" s="20" t="s">
        <v>155</v>
      </c>
      <c r="BL18" s="20">
        <v>1311</v>
      </c>
      <c r="BM18" s="2" t="s">
        <v>228</v>
      </c>
      <c r="BN18" t="str">
        <f t="shared" si="4"/>
        <v>amlodipine besilate tablet 5mg/</v>
      </c>
      <c r="BO18" s="33"/>
      <c r="BP18" t="str">
        <f t="shared" si="5"/>
        <v>amlodipine besilate tablet 5mg/</v>
      </c>
      <c r="BQ18" t="s">
        <v>180</v>
      </c>
      <c r="BR18">
        <v>10219000</v>
      </c>
      <c r="BS18" s="70" t="s">
        <v>173</v>
      </c>
      <c r="BT18" s="70"/>
      <c r="BU18" s="116" t="s">
        <v>173</v>
      </c>
      <c r="BV18" s="116" t="s">
        <v>173</v>
      </c>
      <c r="BW18">
        <v>10219000</v>
      </c>
      <c r="BX18" t="s">
        <v>173</v>
      </c>
      <c r="BY18">
        <v>10219000</v>
      </c>
      <c r="BZ18" t="s">
        <v>173</v>
      </c>
      <c r="CA18" s="24">
        <v>15054000</v>
      </c>
      <c r="CB18" s="38" t="s">
        <v>173</v>
      </c>
      <c r="CC18" s="44"/>
      <c r="CD18" s="41"/>
      <c r="CE18" s="41" t="s">
        <v>173</v>
      </c>
      <c r="CF18">
        <v>20053000</v>
      </c>
      <c r="CG18" t="s">
        <v>175</v>
      </c>
      <c r="CI18" s="116" t="s">
        <v>175</v>
      </c>
      <c r="CJ18" s="116" t="s">
        <v>175</v>
      </c>
      <c r="CK18" s="10"/>
      <c r="CL18" s="10"/>
      <c r="CN18" s="12"/>
      <c r="CO18" s="21">
        <v>100000090079</v>
      </c>
      <c r="CP18" s="21" t="s">
        <v>41</v>
      </c>
      <c r="CQ18" s="21">
        <v>100000090079</v>
      </c>
      <c r="CR18" s="8" t="s">
        <v>2984</v>
      </c>
      <c r="CS18" s="2" t="s">
        <v>171</v>
      </c>
      <c r="CT18" s="29">
        <v>100000085259</v>
      </c>
      <c r="CU18" s="8" t="s">
        <v>149</v>
      </c>
      <c r="CV18" s="116" t="s">
        <v>2526</v>
      </c>
      <c r="CW18" s="144" t="s">
        <v>2784</v>
      </c>
      <c r="CX18" s="20" t="s">
        <v>153</v>
      </c>
      <c r="CY18" s="20" t="s">
        <v>149</v>
      </c>
      <c r="CZ18" s="20" t="s">
        <v>150</v>
      </c>
      <c r="DE18" s="2"/>
      <c r="DG18" s="116" t="s">
        <v>2526</v>
      </c>
      <c r="DH18" s="116" t="s">
        <v>2527</v>
      </c>
      <c r="DI18" s="116" t="s">
        <v>2253</v>
      </c>
      <c r="DJ18" s="116" t="s">
        <v>2527</v>
      </c>
      <c r="DK18" s="116" t="s">
        <v>2461</v>
      </c>
      <c r="DL18">
        <v>5</v>
      </c>
      <c r="DM18" t="s">
        <v>164</v>
      </c>
      <c r="DN18" s="2"/>
      <c r="DO18" s="154">
        <v>1</v>
      </c>
      <c r="DP18" s="38" t="s">
        <v>173</v>
      </c>
      <c r="DQ18" s="24">
        <v>15054000</v>
      </c>
      <c r="DR18">
        <v>5</v>
      </c>
      <c r="DS18" t="s">
        <v>164</v>
      </c>
      <c r="DT18" s="19"/>
      <c r="DU18" s="19"/>
      <c r="DV18" s="19"/>
      <c r="DW18" s="19"/>
      <c r="DX18" s="19"/>
      <c r="DY18" s="19"/>
      <c r="EA18">
        <v>5</v>
      </c>
      <c r="EB18" t="s">
        <v>164</v>
      </c>
      <c r="EF18" s="30">
        <v>100000110655</v>
      </c>
      <c r="EI18" s="2"/>
      <c r="EJ18" s="2"/>
      <c r="EK18" s="2"/>
      <c r="EL18" s="2"/>
      <c r="EO18" s="2"/>
      <c r="EP18" s="2"/>
      <c r="EQ18" s="2"/>
      <c r="ER18" s="2"/>
      <c r="ES18">
        <v>28</v>
      </c>
      <c r="ET18">
        <v>5</v>
      </c>
      <c r="EU18" t="s">
        <v>164</v>
      </c>
      <c r="EV18" s="14" t="s">
        <v>176</v>
      </c>
      <c r="EW18">
        <v>28</v>
      </c>
      <c r="EY18" s="70" t="str">
        <f t="shared" si="6"/>
        <v>amlodipine oral 5mg/</v>
      </c>
      <c r="EZ18">
        <v>1701</v>
      </c>
      <c r="FA18" t="s">
        <v>81</v>
      </c>
      <c r="FB18" s="14" t="s">
        <v>177</v>
      </c>
      <c r="FC18" s="14" t="s">
        <v>238</v>
      </c>
      <c r="FD18" s="14" t="s">
        <v>177</v>
      </c>
      <c r="FE18" s="14" t="s">
        <v>2985</v>
      </c>
      <c r="FF18" s="14" t="s">
        <v>177</v>
      </c>
      <c r="FG18" s="14" t="s">
        <v>237</v>
      </c>
      <c r="FH18" s="14" t="s">
        <v>177</v>
      </c>
      <c r="FI18" s="14" t="s">
        <v>3374</v>
      </c>
      <c r="FJ18" s="14" t="s">
        <v>177</v>
      </c>
      <c r="FK18" s="14" t="s">
        <v>163</v>
      </c>
      <c r="FL18" s="70" t="str">
        <f t="shared" si="7"/>
        <v>amlodipine oral 5mg/</v>
      </c>
      <c r="FO18" t="s">
        <v>203</v>
      </c>
      <c r="FP18" s="14" t="s">
        <v>2986</v>
      </c>
      <c r="FQ18" s="14" t="s">
        <v>177</v>
      </c>
      <c r="FR18" s="14" t="s">
        <v>2349</v>
      </c>
      <c r="FS18">
        <v>69</v>
      </c>
      <c r="FT18" t="s">
        <v>173</v>
      </c>
      <c r="FU18">
        <v>19</v>
      </c>
      <c r="FV18" t="s">
        <v>202</v>
      </c>
      <c r="FW18">
        <v>31</v>
      </c>
      <c r="FX18" t="s">
        <v>163</v>
      </c>
      <c r="FY18">
        <v>47</v>
      </c>
      <c r="FZ18" t="s">
        <v>201</v>
      </c>
      <c r="GB18">
        <v>69</v>
      </c>
      <c r="GC18">
        <v>19</v>
      </c>
      <c r="GD18">
        <v>31</v>
      </c>
      <c r="GE18">
        <v>47</v>
      </c>
      <c r="GG18" t="s">
        <v>649</v>
      </c>
      <c r="GH18" t="s">
        <v>684</v>
      </c>
    </row>
    <row r="19" spans="1:190" ht="13.8">
      <c r="A19" t="s">
        <v>121</v>
      </c>
      <c r="B19" t="s">
        <v>88</v>
      </c>
      <c r="C19" s="140" t="str">
        <f t="shared" si="0"/>
        <v>https://samviewer.digile.be/nl/sam/ampps/534933-06</v>
      </c>
      <c r="D19" s="116" t="s">
        <v>2873</v>
      </c>
      <c r="E19" s="116" t="s">
        <v>2874</v>
      </c>
      <c r="F19" s="116" t="s">
        <v>2875</v>
      </c>
      <c r="G19">
        <v>4219820</v>
      </c>
      <c r="H19" t="s">
        <v>121</v>
      </c>
      <c r="I19" t="s">
        <v>121</v>
      </c>
      <c r="J19" s="5" t="str">
        <f t="shared" si="1"/>
        <v>BEL amlodipine besilate Aurobindo tablet 98 x 5mg/</v>
      </c>
      <c r="K19" s="5" t="str">
        <f t="shared" si="2"/>
        <v>BEL amlodipine besilate Aurobindo tablet 98 x 5mg/</v>
      </c>
      <c r="L19" s="2"/>
      <c r="M19" s="2"/>
      <c r="N19" s="2"/>
      <c r="O19" s="2"/>
      <c r="P19" s="5">
        <v>98</v>
      </c>
      <c r="Q19" s="33"/>
      <c r="R19" s="5">
        <v>98</v>
      </c>
      <c r="S19" s="33"/>
      <c r="T19" s="116">
        <v>98</v>
      </c>
      <c r="W19" s="116" t="s">
        <v>2535</v>
      </c>
      <c r="X19" t="s">
        <v>210</v>
      </c>
      <c r="Y19" t="s">
        <v>143</v>
      </c>
      <c r="AD19">
        <v>1</v>
      </c>
      <c r="AE19">
        <v>98</v>
      </c>
      <c r="AF19">
        <v>10219000</v>
      </c>
      <c r="AG19" s="70" t="s">
        <v>173</v>
      </c>
      <c r="AH19" s="70"/>
      <c r="AI19" t="s">
        <v>173</v>
      </c>
      <c r="AJ19">
        <v>313</v>
      </c>
      <c r="AK19" s="24">
        <v>15054000</v>
      </c>
      <c r="AL19" s="38" t="s">
        <v>173</v>
      </c>
      <c r="AM19" s="169"/>
      <c r="AN19" s="24">
        <v>15054000</v>
      </c>
      <c r="AO19" s="2" t="s">
        <v>173</v>
      </c>
      <c r="AP19" s="12" t="s">
        <v>173</v>
      </c>
      <c r="AQ19" s="12"/>
      <c r="AR19" s="12"/>
      <c r="AS19">
        <v>13155</v>
      </c>
      <c r="AT19" s="25" t="str">
        <f t="shared" si="3"/>
        <v>BEL amlodipine besilate Aurobindo tablet 5mg/</v>
      </c>
      <c r="AU19" s="33"/>
      <c r="AV19" s="66"/>
      <c r="AW19" s="26">
        <v>13155</v>
      </c>
      <c r="AX19" s="20"/>
      <c r="AY19" t="s">
        <v>74</v>
      </c>
      <c r="AZ19" t="s">
        <v>65</v>
      </c>
      <c r="BA19" s="14" t="s">
        <v>2253</v>
      </c>
      <c r="BB19" s="14"/>
      <c r="BC19">
        <v>10219000</v>
      </c>
      <c r="BD19" s="70" t="s">
        <v>173</v>
      </c>
      <c r="BE19" s="70"/>
      <c r="BF19" s="151">
        <v>1311</v>
      </c>
      <c r="BG19" s="20" t="s">
        <v>155</v>
      </c>
      <c r="BH19" s="20"/>
      <c r="BI19" s="20"/>
      <c r="BJ19" s="33"/>
      <c r="BK19" s="20" t="s">
        <v>155</v>
      </c>
      <c r="BL19" s="20">
        <v>1311</v>
      </c>
      <c r="BM19" s="2" t="s">
        <v>228</v>
      </c>
      <c r="BN19" t="str">
        <f t="shared" si="4"/>
        <v>amlodipine besilate tablet 5mg/</v>
      </c>
      <c r="BO19" s="33"/>
      <c r="BP19" t="str">
        <f t="shared" si="5"/>
        <v>amlodipine besilate tablet 5mg/</v>
      </c>
      <c r="BQ19" t="s">
        <v>180</v>
      </c>
      <c r="BR19">
        <v>10219000</v>
      </c>
      <c r="BS19" s="70" t="s">
        <v>173</v>
      </c>
      <c r="BT19" s="70"/>
      <c r="BU19" s="116" t="s">
        <v>173</v>
      </c>
      <c r="BV19" s="116" t="s">
        <v>173</v>
      </c>
      <c r="BW19">
        <v>10219000</v>
      </c>
      <c r="BX19" t="s">
        <v>173</v>
      </c>
      <c r="BY19">
        <v>10219000</v>
      </c>
      <c r="BZ19" t="s">
        <v>173</v>
      </c>
      <c r="CA19" s="24">
        <v>15054000</v>
      </c>
      <c r="CB19" s="38" t="s">
        <v>173</v>
      </c>
      <c r="CC19" s="44"/>
      <c r="CD19" s="41"/>
      <c r="CE19" s="41" t="s">
        <v>173</v>
      </c>
      <c r="CF19">
        <v>20053000</v>
      </c>
      <c r="CG19" t="s">
        <v>175</v>
      </c>
      <c r="CI19" s="116" t="s">
        <v>175</v>
      </c>
      <c r="CJ19" s="116" t="s">
        <v>175</v>
      </c>
      <c r="CK19" s="10"/>
      <c r="CL19" s="10"/>
      <c r="CN19" s="12"/>
      <c r="CO19" s="21">
        <v>100000090079</v>
      </c>
      <c r="CP19" s="21" t="s">
        <v>41</v>
      </c>
      <c r="CQ19" s="21">
        <v>100000090079</v>
      </c>
      <c r="CR19" s="8" t="s">
        <v>2984</v>
      </c>
      <c r="CS19" s="2" t="s">
        <v>171</v>
      </c>
      <c r="CT19" s="29">
        <v>100000085259</v>
      </c>
      <c r="CU19" s="8" t="s">
        <v>149</v>
      </c>
      <c r="CV19" s="116" t="s">
        <v>2526</v>
      </c>
      <c r="CW19" s="144" t="s">
        <v>2784</v>
      </c>
      <c r="CX19" s="20" t="s">
        <v>153</v>
      </c>
      <c r="CY19" s="20" t="s">
        <v>149</v>
      </c>
      <c r="CZ19" s="20" t="s">
        <v>150</v>
      </c>
      <c r="DE19" s="2"/>
      <c r="DG19" s="116" t="s">
        <v>2526</v>
      </c>
      <c r="DH19" s="116" t="s">
        <v>2527</v>
      </c>
      <c r="DI19" s="116" t="s">
        <v>2253</v>
      </c>
      <c r="DJ19" s="116" t="s">
        <v>2527</v>
      </c>
      <c r="DK19" s="116" t="s">
        <v>2461</v>
      </c>
      <c r="DL19">
        <v>5</v>
      </c>
      <c r="DM19" t="s">
        <v>164</v>
      </c>
      <c r="DN19" s="2"/>
      <c r="DO19" s="154">
        <v>1</v>
      </c>
      <c r="DP19" s="38" t="s">
        <v>173</v>
      </c>
      <c r="DQ19" s="24">
        <v>15054000</v>
      </c>
      <c r="DR19">
        <v>5</v>
      </c>
      <c r="DS19" t="s">
        <v>164</v>
      </c>
      <c r="DT19" s="19"/>
      <c r="DU19" s="19"/>
      <c r="DV19" s="19"/>
      <c r="DW19" s="19"/>
      <c r="DX19" s="19"/>
      <c r="DY19" s="19"/>
      <c r="EA19">
        <v>5</v>
      </c>
      <c r="EB19" t="s">
        <v>164</v>
      </c>
      <c r="EF19" s="30">
        <v>100000110655</v>
      </c>
      <c r="EI19" s="2"/>
      <c r="EJ19" s="2"/>
      <c r="EK19" s="2"/>
      <c r="EL19" s="2"/>
      <c r="EO19" s="2"/>
      <c r="EP19" s="2"/>
      <c r="EQ19" s="2"/>
      <c r="ER19" s="2"/>
      <c r="ES19">
        <v>98</v>
      </c>
      <c r="ET19">
        <v>5</v>
      </c>
      <c r="EU19" t="s">
        <v>164</v>
      </c>
      <c r="EV19" s="14" t="s">
        <v>176</v>
      </c>
      <c r="EW19">
        <v>98</v>
      </c>
      <c r="EY19" s="70" t="str">
        <f t="shared" si="6"/>
        <v>amlodipine oral 5mg/</v>
      </c>
      <c r="EZ19">
        <v>1701</v>
      </c>
      <c r="FA19" t="s">
        <v>81</v>
      </c>
      <c r="FB19" s="14" t="s">
        <v>177</v>
      </c>
      <c r="FC19" s="14" t="s">
        <v>238</v>
      </c>
      <c r="FD19" s="14" t="s">
        <v>177</v>
      </c>
      <c r="FE19" s="14" t="s">
        <v>2985</v>
      </c>
      <c r="FF19" s="14" t="s">
        <v>177</v>
      </c>
      <c r="FG19" s="14" t="s">
        <v>237</v>
      </c>
      <c r="FH19" s="14" t="s">
        <v>177</v>
      </c>
      <c r="FI19" s="14" t="s">
        <v>3374</v>
      </c>
      <c r="FJ19" s="14" t="s">
        <v>177</v>
      </c>
      <c r="FK19" s="14" t="s">
        <v>163</v>
      </c>
      <c r="FL19" s="70" t="str">
        <f t="shared" si="7"/>
        <v>amlodipine oral 5mg/</v>
      </c>
      <c r="FO19" t="s">
        <v>203</v>
      </c>
      <c r="FP19" s="14" t="s">
        <v>2986</v>
      </c>
      <c r="FQ19" s="14" t="s">
        <v>177</v>
      </c>
      <c r="FR19" s="14" t="s">
        <v>2349</v>
      </c>
      <c r="FS19">
        <v>69</v>
      </c>
      <c r="FT19" t="s">
        <v>173</v>
      </c>
      <c r="FU19">
        <v>19</v>
      </c>
      <c r="FV19" t="s">
        <v>202</v>
      </c>
      <c r="FW19">
        <v>31</v>
      </c>
      <c r="FX19" t="s">
        <v>163</v>
      </c>
      <c r="FY19">
        <v>47</v>
      </c>
      <c r="FZ19" t="s">
        <v>201</v>
      </c>
      <c r="GB19">
        <v>69</v>
      </c>
      <c r="GC19">
        <v>19</v>
      </c>
      <c r="GD19">
        <v>31</v>
      </c>
      <c r="GE19">
        <v>47</v>
      </c>
      <c r="GG19" t="s">
        <v>649</v>
      </c>
      <c r="GH19" t="s">
        <v>684</v>
      </c>
    </row>
    <row r="20" spans="1:190" ht="13.8">
      <c r="A20" t="s">
        <v>122</v>
      </c>
      <c r="B20" t="s">
        <v>89</v>
      </c>
      <c r="C20" s="140" t="str">
        <f t="shared" si="0"/>
        <v>https://samviewer.digile.be/nl/sam/ampps/292205-09</v>
      </c>
      <c r="D20" s="116" t="s">
        <v>2737</v>
      </c>
      <c r="E20" s="116" t="s">
        <v>2738</v>
      </c>
      <c r="F20" s="116" t="s">
        <v>2739</v>
      </c>
      <c r="G20">
        <v>2399640</v>
      </c>
      <c r="H20" t="s">
        <v>122</v>
      </c>
      <c r="I20" t="s">
        <v>122</v>
      </c>
      <c r="J20" s="5" t="str">
        <f t="shared" si="1"/>
        <v>BEL amlodipine besilate Sandoz tablet 100 x 5mg/</v>
      </c>
      <c r="K20" s="5" t="str">
        <f t="shared" si="2"/>
        <v>BEL amlodipine besilate Sandoz tablet 100 x 5mg/</v>
      </c>
      <c r="L20" s="2"/>
      <c r="M20" s="2"/>
      <c r="N20" s="2"/>
      <c r="O20" s="2"/>
      <c r="P20" s="5">
        <v>100</v>
      </c>
      <c r="Q20" s="33"/>
      <c r="R20" s="5">
        <v>100</v>
      </c>
      <c r="S20" s="33"/>
      <c r="T20" s="116">
        <v>100</v>
      </c>
      <c r="W20" s="116" t="s">
        <v>2465</v>
      </c>
      <c r="X20" t="s">
        <v>210</v>
      </c>
      <c r="Y20" t="s">
        <v>144</v>
      </c>
      <c r="AD20">
        <v>1</v>
      </c>
      <c r="AE20">
        <v>100</v>
      </c>
      <c r="AF20">
        <v>10219000</v>
      </c>
      <c r="AG20" s="70" t="s">
        <v>173</v>
      </c>
      <c r="AH20" s="70"/>
      <c r="AI20" t="s">
        <v>173</v>
      </c>
      <c r="AJ20">
        <v>313</v>
      </c>
      <c r="AK20" s="24">
        <v>15054000</v>
      </c>
      <c r="AL20" s="38" t="s">
        <v>173</v>
      </c>
      <c r="AM20" s="169"/>
      <c r="AN20" s="24">
        <v>15054000</v>
      </c>
      <c r="AO20" s="2" t="s">
        <v>173</v>
      </c>
      <c r="AP20" s="12" t="s">
        <v>173</v>
      </c>
      <c r="AQ20" s="12"/>
      <c r="AR20" s="12"/>
      <c r="AS20">
        <v>5015</v>
      </c>
      <c r="AT20" s="25" t="str">
        <f t="shared" si="3"/>
        <v>BEL amlodipine besilate Sandoz tablet 5mg/</v>
      </c>
      <c r="AU20" s="33"/>
      <c r="AV20" s="66"/>
      <c r="AW20" s="26">
        <v>5015</v>
      </c>
      <c r="AX20" s="20"/>
      <c r="AY20" t="s">
        <v>75</v>
      </c>
      <c r="AZ20" t="s">
        <v>65</v>
      </c>
      <c r="BA20" s="14" t="s">
        <v>2253</v>
      </c>
      <c r="BB20" s="14"/>
      <c r="BC20">
        <v>10219000</v>
      </c>
      <c r="BD20" s="70" t="s">
        <v>173</v>
      </c>
      <c r="BE20" s="70"/>
      <c r="BF20" s="151">
        <v>1316</v>
      </c>
      <c r="BG20" s="20" t="s">
        <v>157</v>
      </c>
      <c r="BH20" s="20"/>
      <c r="BI20" s="20"/>
      <c r="BJ20" s="33"/>
      <c r="BK20" s="20" t="s">
        <v>157</v>
      </c>
      <c r="BL20" s="20">
        <v>1316</v>
      </c>
      <c r="BM20" s="2" t="s">
        <v>228</v>
      </c>
      <c r="BN20" t="str">
        <f t="shared" si="4"/>
        <v>amlodipine besilate tablet 5mg/</v>
      </c>
      <c r="BO20" s="33"/>
      <c r="BP20" t="str">
        <f t="shared" si="5"/>
        <v>amlodipine besilate tablet 5mg/</v>
      </c>
      <c r="BQ20" t="s">
        <v>180</v>
      </c>
      <c r="BR20">
        <v>10219000</v>
      </c>
      <c r="BS20" s="70" t="s">
        <v>173</v>
      </c>
      <c r="BT20" s="70"/>
      <c r="BU20" s="116" t="s">
        <v>173</v>
      </c>
      <c r="BV20" s="116" t="s">
        <v>173</v>
      </c>
      <c r="BW20">
        <v>10219000</v>
      </c>
      <c r="BX20" t="s">
        <v>173</v>
      </c>
      <c r="BY20">
        <v>10219000</v>
      </c>
      <c r="BZ20" t="s">
        <v>173</v>
      </c>
      <c r="CA20" s="24">
        <v>15054000</v>
      </c>
      <c r="CB20" s="38" t="s">
        <v>173</v>
      </c>
      <c r="CC20" s="44"/>
      <c r="CD20" s="41"/>
      <c r="CE20" s="41" t="s">
        <v>173</v>
      </c>
      <c r="CF20">
        <v>20053000</v>
      </c>
      <c r="CG20" t="s">
        <v>175</v>
      </c>
      <c r="CI20" s="116" t="s">
        <v>175</v>
      </c>
      <c r="CJ20" s="116" t="s">
        <v>175</v>
      </c>
      <c r="CK20" s="10"/>
      <c r="CL20" s="10"/>
      <c r="CN20" s="12"/>
      <c r="CO20" s="21">
        <v>100000090079</v>
      </c>
      <c r="CP20" s="21" t="s">
        <v>41</v>
      </c>
      <c r="CQ20" s="21">
        <v>100000090079</v>
      </c>
      <c r="CR20" s="8" t="s">
        <v>2984</v>
      </c>
      <c r="CS20" s="2" t="s">
        <v>171</v>
      </c>
      <c r="CT20" s="29">
        <v>100000085259</v>
      </c>
      <c r="CU20" s="8" t="s">
        <v>149</v>
      </c>
      <c r="CV20" s="116" t="s">
        <v>2526</v>
      </c>
      <c r="CW20" s="144" t="s">
        <v>2784</v>
      </c>
      <c r="CX20" s="20" t="s">
        <v>153</v>
      </c>
      <c r="CY20" s="20" t="s">
        <v>149</v>
      </c>
      <c r="CZ20" s="20" t="s">
        <v>150</v>
      </c>
      <c r="DE20" s="2"/>
      <c r="DG20" s="116" t="s">
        <v>2253</v>
      </c>
      <c r="DH20" s="116" t="s">
        <v>2527</v>
      </c>
      <c r="DI20" s="116" t="s">
        <v>2253</v>
      </c>
      <c r="DJ20" s="116" t="s">
        <v>2527</v>
      </c>
      <c r="DK20" s="116" t="s">
        <v>2461</v>
      </c>
      <c r="DL20">
        <v>5</v>
      </c>
      <c r="DM20" t="s">
        <v>164</v>
      </c>
      <c r="DN20" s="2"/>
      <c r="DO20" s="154">
        <v>1</v>
      </c>
      <c r="DP20" s="38" t="s">
        <v>173</v>
      </c>
      <c r="DQ20" s="24">
        <v>15054000</v>
      </c>
      <c r="DR20">
        <v>5</v>
      </c>
      <c r="DS20" t="s">
        <v>164</v>
      </c>
      <c r="DT20" s="19"/>
      <c r="DU20" s="19"/>
      <c r="DV20" s="19"/>
      <c r="DW20" s="19"/>
      <c r="DX20" s="19"/>
      <c r="DY20" s="19"/>
      <c r="EA20">
        <v>5</v>
      </c>
      <c r="EB20" t="s">
        <v>164</v>
      </c>
      <c r="EF20" s="30">
        <v>100000110655</v>
      </c>
      <c r="EI20" s="2"/>
      <c r="EJ20" s="2"/>
      <c r="EK20" s="2"/>
      <c r="EL20" s="2"/>
      <c r="EO20" s="2"/>
      <c r="EP20" s="2"/>
      <c r="EQ20" s="2"/>
      <c r="ER20" s="2"/>
      <c r="ES20">
        <v>100</v>
      </c>
      <c r="ET20">
        <v>5</v>
      </c>
      <c r="EU20" t="s">
        <v>164</v>
      </c>
      <c r="EV20" s="14" t="s">
        <v>176</v>
      </c>
      <c r="EW20" s="5">
        <v>100</v>
      </c>
      <c r="EY20" s="70" t="str">
        <f t="shared" si="6"/>
        <v>amlodipine oral 5mg/</v>
      </c>
      <c r="EZ20">
        <v>1701</v>
      </c>
      <c r="FA20" t="s">
        <v>81</v>
      </c>
      <c r="FB20" s="14" t="s">
        <v>177</v>
      </c>
      <c r="FC20" s="14" t="s">
        <v>238</v>
      </c>
      <c r="FD20" s="14" t="s">
        <v>177</v>
      </c>
      <c r="FE20" s="14" t="s">
        <v>2985</v>
      </c>
      <c r="FF20" s="14" t="s">
        <v>177</v>
      </c>
      <c r="FG20" s="14" t="s">
        <v>237</v>
      </c>
      <c r="FH20" s="14" t="s">
        <v>177</v>
      </c>
      <c r="FI20" s="14" t="s">
        <v>3374</v>
      </c>
      <c r="FJ20" s="14" t="s">
        <v>177</v>
      </c>
      <c r="FK20" s="14" t="s">
        <v>163</v>
      </c>
      <c r="FL20" s="70" t="str">
        <f t="shared" si="7"/>
        <v>amlodipine oral 5mg/</v>
      </c>
      <c r="FO20" t="s">
        <v>203</v>
      </c>
      <c r="FP20" s="14" t="s">
        <v>2985</v>
      </c>
      <c r="FQ20" s="14" t="s">
        <v>177</v>
      </c>
      <c r="FR20" s="14" t="s">
        <v>237</v>
      </c>
      <c r="FS20">
        <v>69</v>
      </c>
      <c r="FT20" t="s">
        <v>173</v>
      </c>
      <c r="FU20">
        <v>19</v>
      </c>
      <c r="FV20" t="s">
        <v>202</v>
      </c>
      <c r="FW20">
        <v>31</v>
      </c>
      <c r="FX20" t="s">
        <v>163</v>
      </c>
      <c r="FY20">
        <v>47</v>
      </c>
      <c r="FZ20" t="s">
        <v>201</v>
      </c>
      <c r="GB20">
        <v>69</v>
      </c>
      <c r="GC20">
        <v>19</v>
      </c>
      <c r="GD20">
        <v>31</v>
      </c>
      <c r="GE20">
        <v>47</v>
      </c>
      <c r="GG20" t="s">
        <v>649</v>
      </c>
      <c r="GH20" t="s">
        <v>684</v>
      </c>
    </row>
    <row r="21" spans="1:190" ht="13.8">
      <c r="A21" t="s">
        <v>123</v>
      </c>
      <c r="B21" t="s">
        <v>90</v>
      </c>
      <c r="C21" s="140" t="str">
        <f t="shared" si="0"/>
        <v>https://samviewer.digile.be/nl/sam/ampps/292223-05</v>
      </c>
      <c r="D21" s="116" t="s">
        <v>2740</v>
      </c>
      <c r="E21" s="116" t="s">
        <v>2738</v>
      </c>
      <c r="F21" s="116" t="s">
        <v>2741</v>
      </c>
      <c r="G21">
        <v>3271632</v>
      </c>
      <c r="H21" t="s">
        <v>123</v>
      </c>
      <c r="I21" t="s">
        <v>123</v>
      </c>
      <c r="J21" s="5" t="str">
        <f t="shared" si="1"/>
        <v>BEL amlodipine besilate Sandoz tablet 100 x 5mg/</v>
      </c>
      <c r="K21" s="5" t="str">
        <f t="shared" si="2"/>
        <v>BEL amlodipine besilate Sandoz tablet 100 x 5mg/</v>
      </c>
      <c r="L21" s="2"/>
      <c r="M21" s="2"/>
      <c r="N21" s="2"/>
      <c r="O21" s="2"/>
      <c r="P21" s="5">
        <v>100</v>
      </c>
      <c r="Q21" s="33"/>
      <c r="R21" s="5">
        <v>100</v>
      </c>
      <c r="S21" s="33"/>
      <c r="T21" s="116">
        <v>100</v>
      </c>
      <c r="W21" s="116" t="s">
        <v>2465</v>
      </c>
      <c r="X21">
        <v>4</v>
      </c>
      <c r="Y21" t="s">
        <v>144</v>
      </c>
      <c r="AD21">
        <v>1</v>
      </c>
      <c r="AE21">
        <v>100</v>
      </c>
      <c r="AF21">
        <v>10219000</v>
      </c>
      <c r="AG21" s="70" t="s">
        <v>173</v>
      </c>
      <c r="AH21" s="70"/>
      <c r="AI21" t="s">
        <v>173</v>
      </c>
      <c r="AJ21">
        <v>313</v>
      </c>
      <c r="AK21" s="24">
        <v>15054000</v>
      </c>
      <c r="AL21" s="38" t="s">
        <v>173</v>
      </c>
      <c r="AM21" s="169"/>
      <c r="AN21" s="24">
        <v>15054000</v>
      </c>
      <c r="AO21" s="2" t="s">
        <v>173</v>
      </c>
      <c r="AP21" s="12" t="s">
        <v>173</v>
      </c>
      <c r="AQ21" s="12"/>
      <c r="AR21" s="12"/>
      <c r="AS21">
        <v>5015</v>
      </c>
      <c r="AT21" s="25" t="str">
        <f t="shared" si="3"/>
        <v>BEL amlodipine besilate Sandoz tablet 5mg/</v>
      </c>
      <c r="AU21" s="33"/>
      <c r="AV21" s="66"/>
      <c r="AW21" s="26">
        <v>5015</v>
      </c>
      <c r="AX21" s="20"/>
      <c r="AY21" t="s">
        <v>75</v>
      </c>
      <c r="AZ21" t="s">
        <v>65</v>
      </c>
      <c r="BA21" s="14" t="s">
        <v>2253</v>
      </c>
      <c r="BB21" s="14"/>
      <c r="BC21">
        <v>10219000</v>
      </c>
      <c r="BD21" s="70" t="s">
        <v>173</v>
      </c>
      <c r="BE21" s="70"/>
      <c r="BF21" s="151">
        <v>1316</v>
      </c>
      <c r="BG21" s="20" t="s">
        <v>157</v>
      </c>
      <c r="BH21" s="20"/>
      <c r="BI21" s="20"/>
      <c r="BJ21" s="33"/>
      <c r="BK21" s="20" t="s">
        <v>157</v>
      </c>
      <c r="BL21" s="20">
        <v>1316</v>
      </c>
      <c r="BM21" s="2" t="s">
        <v>228</v>
      </c>
      <c r="BN21" t="str">
        <f t="shared" si="4"/>
        <v>amlodipine besilate tablet 5mg/</v>
      </c>
      <c r="BO21" s="33"/>
      <c r="BP21" t="str">
        <f t="shared" si="5"/>
        <v>amlodipine besilate tablet 5mg/</v>
      </c>
      <c r="BQ21" t="s">
        <v>180</v>
      </c>
      <c r="BR21">
        <v>10219000</v>
      </c>
      <c r="BS21" s="70" t="s">
        <v>173</v>
      </c>
      <c r="BT21" s="70"/>
      <c r="BU21" s="116" t="s">
        <v>173</v>
      </c>
      <c r="BV21" s="116" t="s">
        <v>173</v>
      </c>
      <c r="BW21">
        <v>10219000</v>
      </c>
      <c r="BX21" t="s">
        <v>173</v>
      </c>
      <c r="BY21">
        <v>10219000</v>
      </c>
      <c r="BZ21" t="s">
        <v>173</v>
      </c>
      <c r="CA21" s="24">
        <v>15054000</v>
      </c>
      <c r="CB21" s="38" t="s">
        <v>173</v>
      </c>
      <c r="CC21" s="44"/>
      <c r="CD21" s="41"/>
      <c r="CE21" s="41" t="s">
        <v>173</v>
      </c>
      <c r="CF21">
        <v>20053000</v>
      </c>
      <c r="CG21" t="s">
        <v>175</v>
      </c>
      <c r="CI21" s="116" t="s">
        <v>175</v>
      </c>
      <c r="CJ21" s="116" t="s">
        <v>175</v>
      </c>
      <c r="CK21" s="10"/>
      <c r="CL21" s="10"/>
      <c r="CN21" s="12"/>
      <c r="CO21" s="21">
        <v>100000090079</v>
      </c>
      <c r="CP21" s="21" t="s">
        <v>41</v>
      </c>
      <c r="CQ21" s="21">
        <v>100000090079</v>
      </c>
      <c r="CR21" s="8" t="s">
        <v>2984</v>
      </c>
      <c r="CS21" s="2" t="s">
        <v>171</v>
      </c>
      <c r="CT21" s="29">
        <v>100000085259</v>
      </c>
      <c r="CU21" s="8" t="s">
        <v>149</v>
      </c>
      <c r="CV21" s="116" t="s">
        <v>2526</v>
      </c>
      <c r="CW21" s="144" t="s">
        <v>2784</v>
      </c>
      <c r="CX21" s="20" t="s">
        <v>153</v>
      </c>
      <c r="CY21" s="20" t="s">
        <v>149</v>
      </c>
      <c r="CZ21" s="20" t="s">
        <v>150</v>
      </c>
      <c r="DE21" s="2"/>
      <c r="DG21" s="116" t="s">
        <v>2253</v>
      </c>
      <c r="DH21" s="116" t="s">
        <v>2527</v>
      </c>
      <c r="DI21" s="116" t="s">
        <v>2253</v>
      </c>
      <c r="DJ21" s="116" t="s">
        <v>2527</v>
      </c>
      <c r="DK21" s="116" t="s">
        <v>2461</v>
      </c>
      <c r="DL21">
        <v>5</v>
      </c>
      <c r="DM21" t="s">
        <v>164</v>
      </c>
      <c r="DN21" s="2"/>
      <c r="DO21" s="154">
        <v>1</v>
      </c>
      <c r="DP21" s="38" t="s">
        <v>173</v>
      </c>
      <c r="DQ21" s="24">
        <v>15054000</v>
      </c>
      <c r="DR21">
        <v>5</v>
      </c>
      <c r="DS21" t="s">
        <v>164</v>
      </c>
      <c r="DT21" s="19"/>
      <c r="DU21" s="19"/>
      <c r="DV21" s="19"/>
      <c r="DW21" s="19"/>
      <c r="DX21" s="19"/>
      <c r="DY21" s="19"/>
      <c r="EA21">
        <v>5</v>
      </c>
      <c r="EB21" t="s">
        <v>164</v>
      </c>
      <c r="EF21" s="30">
        <v>100000110655</v>
      </c>
      <c r="EI21" s="2"/>
      <c r="EJ21" s="2"/>
      <c r="EK21" s="2"/>
      <c r="EL21" s="2"/>
      <c r="EO21" s="2"/>
      <c r="EP21" s="2"/>
      <c r="EQ21" s="2"/>
      <c r="ER21" s="2"/>
      <c r="ES21">
        <v>100</v>
      </c>
      <c r="ET21">
        <v>5</v>
      </c>
      <c r="EU21" t="s">
        <v>164</v>
      </c>
      <c r="EV21" s="14" t="s">
        <v>176</v>
      </c>
      <c r="EW21" s="5">
        <v>100</v>
      </c>
      <c r="EY21" s="70" t="str">
        <f t="shared" si="6"/>
        <v>amlodipine oral 5mg/</v>
      </c>
      <c r="EZ21">
        <v>1701</v>
      </c>
      <c r="FA21" t="s">
        <v>81</v>
      </c>
      <c r="FB21" s="14" t="s">
        <v>177</v>
      </c>
      <c r="FC21" s="14" t="s">
        <v>238</v>
      </c>
      <c r="FD21" s="14" t="s">
        <v>177</v>
      </c>
      <c r="FE21" s="14" t="s">
        <v>2985</v>
      </c>
      <c r="FF21" s="14" t="s">
        <v>177</v>
      </c>
      <c r="FG21" s="14" t="s">
        <v>237</v>
      </c>
      <c r="FH21" s="14" t="s">
        <v>177</v>
      </c>
      <c r="FI21" s="14" t="s">
        <v>3374</v>
      </c>
      <c r="FJ21" s="14" t="s">
        <v>177</v>
      </c>
      <c r="FK21" s="14" t="s">
        <v>163</v>
      </c>
      <c r="FL21" s="70" t="str">
        <f t="shared" si="7"/>
        <v>amlodipine oral 5mg/</v>
      </c>
      <c r="FO21" t="s">
        <v>203</v>
      </c>
      <c r="FP21" s="14" t="s">
        <v>2985</v>
      </c>
      <c r="FQ21" s="14" t="s">
        <v>177</v>
      </c>
      <c r="FR21" s="14" t="s">
        <v>237</v>
      </c>
      <c r="FS21">
        <v>69</v>
      </c>
      <c r="FT21" t="s">
        <v>173</v>
      </c>
      <c r="FU21">
        <v>19</v>
      </c>
      <c r="FV21" t="s">
        <v>202</v>
      </c>
      <c r="FW21">
        <v>31</v>
      </c>
      <c r="FX21" t="s">
        <v>163</v>
      </c>
      <c r="FY21">
        <v>47</v>
      </c>
      <c r="FZ21" t="s">
        <v>201</v>
      </c>
      <c r="GB21">
        <v>69</v>
      </c>
      <c r="GC21">
        <v>19</v>
      </c>
      <c r="GD21">
        <v>31</v>
      </c>
      <c r="GE21">
        <v>47</v>
      </c>
      <c r="GG21" t="s">
        <v>649</v>
      </c>
      <c r="GH21" t="s">
        <v>684</v>
      </c>
    </row>
    <row r="22" spans="1:190" ht="13.8">
      <c r="A22" t="s">
        <v>124</v>
      </c>
      <c r="B22" t="s">
        <v>91</v>
      </c>
      <c r="C22" s="140" t="str">
        <f t="shared" si="0"/>
        <v>https://samviewer.digile.be/nl/sam/ampps/292205-05</v>
      </c>
      <c r="D22" s="116" t="s">
        <v>2731</v>
      </c>
      <c r="E22" s="116" t="s">
        <v>2732</v>
      </c>
      <c r="F22" s="116" t="s">
        <v>2733</v>
      </c>
      <c r="G22">
        <v>2399582</v>
      </c>
      <c r="H22" t="s">
        <v>124</v>
      </c>
      <c r="I22" t="s">
        <v>124</v>
      </c>
      <c r="J22" s="5" t="str">
        <f t="shared" si="1"/>
        <v>BEL amlodipine besilate Sandoz tablet 30 x 5mg/</v>
      </c>
      <c r="K22" s="5" t="str">
        <f t="shared" si="2"/>
        <v>BEL amlodipine besilate Sandoz tablet 30 x 5mg/</v>
      </c>
      <c r="L22" s="2"/>
      <c r="M22" s="2"/>
      <c r="N22" s="2"/>
      <c r="O22" s="2"/>
      <c r="P22" s="5">
        <v>30</v>
      </c>
      <c r="Q22" s="33"/>
      <c r="R22" s="5">
        <v>30</v>
      </c>
      <c r="S22" s="33"/>
      <c r="T22" s="116">
        <v>30</v>
      </c>
      <c r="W22" s="116" t="s">
        <v>2470</v>
      </c>
      <c r="X22">
        <v>10</v>
      </c>
      <c r="Y22" t="s">
        <v>144</v>
      </c>
      <c r="AD22">
        <v>1</v>
      </c>
      <c r="AE22">
        <v>30</v>
      </c>
      <c r="AF22">
        <v>10219000</v>
      </c>
      <c r="AG22" s="70" t="s">
        <v>173</v>
      </c>
      <c r="AH22" s="70"/>
      <c r="AI22" t="s">
        <v>173</v>
      </c>
      <c r="AJ22">
        <v>313</v>
      </c>
      <c r="AK22" s="24">
        <v>15054000</v>
      </c>
      <c r="AL22" s="38" t="s">
        <v>173</v>
      </c>
      <c r="AM22" s="169"/>
      <c r="AN22" s="24">
        <v>15054000</v>
      </c>
      <c r="AO22" s="2" t="s">
        <v>173</v>
      </c>
      <c r="AP22" s="12" t="s">
        <v>173</v>
      </c>
      <c r="AQ22" s="12"/>
      <c r="AR22" s="12"/>
      <c r="AS22">
        <v>5015</v>
      </c>
      <c r="AT22" s="25" t="str">
        <f t="shared" si="3"/>
        <v>BEL amlodipine besilate Sandoz tablet 5mg/</v>
      </c>
      <c r="AU22" s="33"/>
      <c r="AV22" s="66"/>
      <c r="AW22" s="26">
        <v>5015</v>
      </c>
      <c r="AX22" s="20"/>
      <c r="AY22" t="s">
        <v>75</v>
      </c>
      <c r="AZ22" t="s">
        <v>65</v>
      </c>
      <c r="BA22" s="14" t="s">
        <v>2253</v>
      </c>
      <c r="BB22" s="14"/>
      <c r="BC22">
        <v>10219000</v>
      </c>
      <c r="BD22" s="70" t="s">
        <v>173</v>
      </c>
      <c r="BE22" s="70"/>
      <c r="BF22" s="151">
        <v>1316</v>
      </c>
      <c r="BG22" s="20" t="s">
        <v>157</v>
      </c>
      <c r="BH22" s="20"/>
      <c r="BI22" s="20"/>
      <c r="BJ22" s="33"/>
      <c r="BK22" s="20" t="s">
        <v>157</v>
      </c>
      <c r="BL22" s="20">
        <v>1316</v>
      </c>
      <c r="BM22" s="2" t="s">
        <v>228</v>
      </c>
      <c r="BN22" t="str">
        <f t="shared" si="4"/>
        <v>amlodipine besilate tablet 5mg/</v>
      </c>
      <c r="BO22" s="33"/>
      <c r="BP22" t="str">
        <f t="shared" si="5"/>
        <v>amlodipine besilate tablet 5mg/</v>
      </c>
      <c r="BQ22" t="s">
        <v>180</v>
      </c>
      <c r="BR22">
        <v>10219000</v>
      </c>
      <c r="BS22" s="70" t="s">
        <v>173</v>
      </c>
      <c r="BT22" s="70"/>
      <c r="BU22" s="116" t="s">
        <v>173</v>
      </c>
      <c r="BV22" s="116" t="s">
        <v>173</v>
      </c>
      <c r="BW22">
        <v>10219000</v>
      </c>
      <c r="BX22" t="s">
        <v>173</v>
      </c>
      <c r="BY22">
        <v>10219000</v>
      </c>
      <c r="BZ22" t="s">
        <v>173</v>
      </c>
      <c r="CA22" s="24">
        <v>15054000</v>
      </c>
      <c r="CB22" s="38" t="s">
        <v>173</v>
      </c>
      <c r="CC22" s="44"/>
      <c r="CD22" s="41"/>
      <c r="CE22" s="41" t="s">
        <v>173</v>
      </c>
      <c r="CF22">
        <v>20053000</v>
      </c>
      <c r="CG22" t="s">
        <v>175</v>
      </c>
      <c r="CI22" s="116" t="s">
        <v>175</v>
      </c>
      <c r="CJ22" s="116" t="s">
        <v>175</v>
      </c>
      <c r="CK22" s="10"/>
      <c r="CL22" s="10"/>
      <c r="CN22" s="12"/>
      <c r="CO22" s="21">
        <v>100000090079</v>
      </c>
      <c r="CP22" s="21" t="s">
        <v>41</v>
      </c>
      <c r="CQ22" s="21">
        <v>100000090079</v>
      </c>
      <c r="CR22" s="8" t="s">
        <v>2984</v>
      </c>
      <c r="CS22" s="2" t="s">
        <v>171</v>
      </c>
      <c r="CT22" s="29">
        <v>100000085259</v>
      </c>
      <c r="CU22" s="8" t="s">
        <v>149</v>
      </c>
      <c r="CV22" s="116" t="s">
        <v>2526</v>
      </c>
      <c r="CW22" s="144" t="s">
        <v>2784</v>
      </c>
      <c r="CX22" s="20" t="s">
        <v>153</v>
      </c>
      <c r="CY22" s="20" t="s">
        <v>149</v>
      </c>
      <c r="CZ22" s="20" t="s">
        <v>150</v>
      </c>
      <c r="DE22" s="2"/>
      <c r="DG22" s="116" t="s">
        <v>2253</v>
      </c>
      <c r="DH22" s="116" t="s">
        <v>2527</v>
      </c>
      <c r="DI22" s="116" t="s">
        <v>2253</v>
      </c>
      <c r="DJ22" s="116" t="s">
        <v>2527</v>
      </c>
      <c r="DK22" s="116" t="s">
        <v>2461</v>
      </c>
      <c r="DL22">
        <v>5</v>
      </c>
      <c r="DM22" t="s">
        <v>164</v>
      </c>
      <c r="DN22" s="2"/>
      <c r="DO22" s="154">
        <v>1</v>
      </c>
      <c r="DP22" s="38" t="s">
        <v>173</v>
      </c>
      <c r="DQ22" s="24">
        <v>15054000</v>
      </c>
      <c r="DR22">
        <v>5</v>
      </c>
      <c r="DS22" t="s">
        <v>164</v>
      </c>
      <c r="DT22" s="19"/>
      <c r="DU22" s="19"/>
      <c r="DV22" s="19"/>
      <c r="DW22" s="19"/>
      <c r="DX22" s="19"/>
      <c r="DY22" s="19"/>
      <c r="EA22">
        <v>5</v>
      </c>
      <c r="EB22" t="s">
        <v>164</v>
      </c>
      <c r="EF22" s="30">
        <v>100000110655</v>
      </c>
      <c r="EI22" s="2"/>
      <c r="EJ22" s="2"/>
      <c r="EK22" s="2"/>
      <c r="EL22" s="2"/>
      <c r="EO22" s="2"/>
      <c r="EP22" s="2"/>
      <c r="EQ22" s="2"/>
      <c r="ER22" s="2"/>
      <c r="ES22">
        <v>30</v>
      </c>
      <c r="ET22">
        <v>5</v>
      </c>
      <c r="EU22" t="s">
        <v>164</v>
      </c>
      <c r="EV22" s="14" t="s">
        <v>176</v>
      </c>
      <c r="EW22" s="5">
        <v>30</v>
      </c>
      <c r="EY22" s="70" t="str">
        <f t="shared" si="6"/>
        <v>amlodipine oral 5mg/</v>
      </c>
      <c r="EZ22">
        <v>1701</v>
      </c>
      <c r="FA22" t="s">
        <v>81</v>
      </c>
      <c r="FB22" s="14" t="s">
        <v>177</v>
      </c>
      <c r="FC22" s="14" t="s">
        <v>238</v>
      </c>
      <c r="FD22" s="14" t="s">
        <v>177</v>
      </c>
      <c r="FE22" s="14" t="s">
        <v>2985</v>
      </c>
      <c r="FF22" s="14" t="s">
        <v>177</v>
      </c>
      <c r="FG22" s="14" t="s">
        <v>237</v>
      </c>
      <c r="FH22" s="14" t="s">
        <v>177</v>
      </c>
      <c r="FI22" s="14" t="s">
        <v>3374</v>
      </c>
      <c r="FJ22" s="14" t="s">
        <v>177</v>
      </c>
      <c r="FK22" s="14" t="s">
        <v>163</v>
      </c>
      <c r="FL22" s="70" t="str">
        <f t="shared" si="7"/>
        <v>amlodipine oral 5mg/</v>
      </c>
      <c r="FO22" t="s">
        <v>203</v>
      </c>
      <c r="FP22" s="14" t="s">
        <v>2985</v>
      </c>
      <c r="FQ22" s="14" t="s">
        <v>177</v>
      </c>
      <c r="FR22" s="14" t="s">
        <v>237</v>
      </c>
      <c r="FS22">
        <v>69</v>
      </c>
      <c r="FT22" t="s">
        <v>173</v>
      </c>
      <c r="FU22">
        <v>19</v>
      </c>
      <c r="FV22" t="s">
        <v>202</v>
      </c>
      <c r="FW22">
        <v>31</v>
      </c>
      <c r="FX22" t="s">
        <v>163</v>
      </c>
      <c r="FY22">
        <v>47</v>
      </c>
      <c r="FZ22" t="s">
        <v>201</v>
      </c>
      <c r="GB22">
        <v>69</v>
      </c>
      <c r="GC22">
        <v>19</v>
      </c>
      <c r="GD22">
        <v>31</v>
      </c>
      <c r="GE22">
        <v>47</v>
      </c>
      <c r="GG22" t="s">
        <v>649</v>
      </c>
      <c r="GH22" t="s">
        <v>684</v>
      </c>
    </row>
    <row r="23" spans="1:190" ht="13.8">
      <c r="A23" t="s">
        <v>125</v>
      </c>
      <c r="B23" t="s">
        <v>92</v>
      </c>
      <c r="C23" s="140" t="str">
        <f t="shared" si="0"/>
        <v>https://samviewer.digile.be/nl/sam/ampps/292205-08</v>
      </c>
      <c r="D23" s="116" t="s">
        <v>2734</v>
      </c>
      <c r="E23" s="116" t="s">
        <v>2735</v>
      </c>
      <c r="F23" s="116" t="s">
        <v>2736</v>
      </c>
      <c r="G23">
        <v>2399590</v>
      </c>
      <c r="H23" t="s">
        <v>125</v>
      </c>
      <c r="I23" t="s">
        <v>125</v>
      </c>
      <c r="J23" s="5" t="str">
        <f t="shared" si="1"/>
        <v>BEL amlodipine besilate Sandoz tablet 60 x 5mg/</v>
      </c>
      <c r="K23" s="5" t="str">
        <f t="shared" si="2"/>
        <v>BEL amlodipine besilate Sandoz tablet 60 x 5mg/</v>
      </c>
      <c r="L23" s="2"/>
      <c r="M23" s="2"/>
      <c r="N23" s="2"/>
      <c r="O23" s="2"/>
      <c r="P23" s="5">
        <v>60</v>
      </c>
      <c r="Q23" s="33"/>
      <c r="R23" s="5">
        <v>60</v>
      </c>
      <c r="S23" s="33"/>
      <c r="T23" s="116">
        <v>60</v>
      </c>
      <c r="W23" s="116" t="s">
        <v>2475</v>
      </c>
      <c r="X23">
        <v>10</v>
      </c>
      <c r="Y23" t="s">
        <v>144</v>
      </c>
      <c r="AD23">
        <v>1</v>
      </c>
      <c r="AE23">
        <v>60</v>
      </c>
      <c r="AF23">
        <v>10219000</v>
      </c>
      <c r="AG23" s="70" t="s">
        <v>173</v>
      </c>
      <c r="AH23" s="70"/>
      <c r="AI23" t="s">
        <v>173</v>
      </c>
      <c r="AJ23">
        <v>313</v>
      </c>
      <c r="AK23" s="24">
        <v>15054000</v>
      </c>
      <c r="AL23" s="38" t="s">
        <v>173</v>
      </c>
      <c r="AM23" s="169"/>
      <c r="AN23" s="24">
        <v>15054000</v>
      </c>
      <c r="AO23" s="2" t="s">
        <v>173</v>
      </c>
      <c r="AP23" s="12" t="s">
        <v>173</v>
      </c>
      <c r="AQ23" s="12"/>
      <c r="AR23" s="12"/>
      <c r="AS23">
        <v>5015</v>
      </c>
      <c r="AT23" s="25" t="str">
        <f t="shared" si="3"/>
        <v>BEL amlodipine besilate Sandoz tablet 5mg/</v>
      </c>
      <c r="AU23" s="33"/>
      <c r="AV23" s="66"/>
      <c r="AW23" s="26">
        <v>5015</v>
      </c>
      <c r="AX23" s="20"/>
      <c r="AY23" t="s">
        <v>75</v>
      </c>
      <c r="AZ23" t="s">
        <v>65</v>
      </c>
      <c r="BA23" s="14" t="s">
        <v>2253</v>
      </c>
      <c r="BB23" s="14"/>
      <c r="BC23">
        <v>10219000</v>
      </c>
      <c r="BD23" s="70" t="s">
        <v>173</v>
      </c>
      <c r="BE23" s="70"/>
      <c r="BF23" s="151">
        <v>1316</v>
      </c>
      <c r="BG23" s="20" t="s">
        <v>157</v>
      </c>
      <c r="BH23" s="20"/>
      <c r="BI23" s="20"/>
      <c r="BJ23" s="33"/>
      <c r="BK23" s="20" t="s">
        <v>157</v>
      </c>
      <c r="BL23" s="20">
        <v>1316</v>
      </c>
      <c r="BM23" s="2" t="s">
        <v>228</v>
      </c>
      <c r="BN23" t="str">
        <f t="shared" si="4"/>
        <v>amlodipine besilate tablet 5mg/</v>
      </c>
      <c r="BO23" s="33"/>
      <c r="BP23" t="str">
        <f t="shared" si="5"/>
        <v>amlodipine besilate tablet 5mg/</v>
      </c>
      <c r="BQ23" t="s">
        <v>180</v>
      </c>
      <c r="BR23">
        <v>10219000</v>
      </c>
      <c r="BS23" s="70" t="s">
        <v>173</v>
      </c>
      <c r="BT23" s="70"/>
      <c r="BU23" s="116" t="s">
        <v>173</v>
      </c>
      <c r="BV23" s="116" t="s">
        <v>173</v>
      </c>
      <c r="BW23">
        <v>10219000</v>
      </c>
      <c r="BX23" t="s">
        <v>173</v>
      </c>
      <c r="BY23">
        <v>10219000</v>
      </c>
      <c r="BZ23" t="s">
        <v>173</v>
      </c>
      <c r="CA23" s="24">
        <v>15054000</v>
      </c>
      <c r="CB23" s="38" t="s">
        <v>173</v>
      </c>
      <c r="CC23" s="44"/>
      <c r="CD23" s="41"/>
      <c r="CE23" s="44" t="s">
        <v>173</v>
      </c>
      <c r="CF23">
        <v>20053000</v>
      </c>
      <c r="CG23" t="s">
        <v>175</v>
      </c>
      <c r="CI23" s="116" t="s">
        <v>175</v>
      </c>
      <c r="CJ23" s="116" t="s">
        <v>175</v>
      </c>
      <c r="CK23" s="10"/>
      <c r="CL23" s="10"/>
      <c r="CN23" s="12"/>
      <c r="CO23" s="21">
        <v>100000090079</v>
      </c>
      <c r="CP23" s="21" t="s">
        <v>41</v>
      </c>
      <c r="CQ23" s="21">
        <v>100000090079</v>
      </c>
      <c r="CR23" s="8" t="s">
        <v>2984</v>
      </c>
      <c r="CS23" s="2" t="s">
        <v>171</v>
      </c>
      <c r="CT23" s="29">
        <v>100000085259</v>
      </c>
      <c r="CU23" s="8" t="s">
        <v>149</v>
      </c>
      <c r="CV23" s="116" t="s">
        <v>2526</v>
      </c>
      <c r="CW23" s="144" t="s">
        <v>2784</v>
      </c>
      <c r="CX23" s="20" t="s">
        <v>153</v>
      </c>
      <c r="CY23" s="20" t="s">
        <v>149</v>
      </c>
      <c r="CZ23" s="20" t="s">
        <v>150</v>
      </c>
      <c r="DE23" s="2"/>
      <c r="DG23" s="116" t="s">
        <v>2253</v>
      </c>
      <c r="DH23" s="116" t="s">
        <v>2527</v>
      </c>
      <c r="DI23" s="116" t="s">
        <v>2253</v>
      </c>
      <c r="DJ23" s="116" t="s">
        <v>2527</v>
      </c>
      <c r="DK23" s="116" t="s">
        <v>2461</v>
      </c>
      <c r="DL23">
        <v>5</v>
      </c>
      <c r="DM23" t="s">
        <v>164</v>
      </c>
      <c r="DN23" s="2"/>
      <c r="DO23" s="154">
        <v>1</v>
      </c>
      <c r="DP23" s="38" t="s">
        <v>173</v>
      </c>
      <c r="DQ23" s="24">
        <v>15054000</v>
      </c>
      <c r="DR23">
        <v>5</v>
      </c>
      <c r="DS23" t="s">
        <v>164</v>
      </c>
      <c r="DT23" s="19"/>
      <c r="DU23" s="19"/>
      <c r="DV23" s="19"/>
      <c r="DW23" s="19"/>
      <c r="DX23" s="19"/>
      <c r="DY23" s="19"/>
      <c r="EA23">
        <v>5</v>
      </c>
      <c r="EB23" t="s">
        <v>164</v>
      </c>
      <c r="EF23" s="30">
        <v>100000110655</v>
      </c>
      <c r="EI23" s="2"/>
      <c r="EJ23" s="2"/>
      <c r="EK23" s="2"/>
      <c r="EL23" s="2"/>
      <c r="EO23" s="2"/>
      <c r="EP23" s="2"/>
      <c r="EQ23" s="2"/>
      <c r="ER23" s="2"/>
      <c r="ES23">
        <v>60</v>
      </c>
      <c r="ET23">
        <v>5</v>
      </c>
      <c r="EU23" t="s">
        <v>164</v>
      </c>
      <c r="EV23" s="14" t="s">
        <v>176</v>
      </c>
      <c r="EW23" s="5">
        <v>60</v>
      </c>
      <c r="EY23" s="70" t="str">
        <f t="shared" si="6"/>
        <v>amlodipine oral 5mg/</v>
      </c>
      <c r="EZ23">
        <v>1701</v>
      </c>
      <c r="FA23" t="s">
        <v>81</v>
      </c>
      <c r="FB23" s="14" t="s">
        <v>177</v>
      </c>
      <c r="FC23" s="14" t="s">
        <v>238</v>
      </c>
      <c r="FD23" s="14" t="s">
        <v>177</v>
      </c>
      <c r="FE23" s="14" t="s">
        <v>2985</v>
      </c>
      <c r="FF23" s="14" t="s">
        <v>177</v>
      </c>
      <c r="FG23" s="14" t="s">
        <v>237</v>
      </c>
      <c r="FH23" s="14" t="s">
        <v>177</v>
      </c>
      <c r="FI23" s="14" t="s">
        <v>3374</v>
      </c>
      <c r="FJ23" s="14" t="s">
        <v>177</v>
      </c>
      <c r="FK23" s="14" t="s">
        <v>163</v>
      </c>
      <c r="FL23" s="70" t="str">
        <f t="shared" si="7"/>
        <v>amlodipine oral 5mg/</v>
      </c>
      <c r="FO23" t="s">
        <v>203</v>
      </c>
      <c r="FP23" s="14" t="s">
        <v>2985</v>
      </c>
      <c r="FQ23" s="14" t="s">
        <v>177</v>
      </c>
      <c r="FR23" s="14" t="s">
        <v>237</v>
      </c>
      <c r="FS23">
        <v>69</v>
      </c>
      <c r="FT23" t="s">
        <v>173</v>
      </c>
      <c r="FU23">
        <v>19</v>
      </c>
      <c r="FV23" t="s">
        <v>202</v>
      </c>
      <c r="FW23">
        <v>31</v>
      </c>
      <c r="FX23" t="s">
        <v>163</v>
      </c>
      <c r="FY23">
        <v>47</v>
      </c>
      <c r="FZ23" t="s">
        <v>201</v>
      </c>
      <c r="GB23">
        <v>69</v>
      </c>
      <c r="GC23">
        <v>19</v>
      </c>
      <c r="GD23">
        <v>31</v>
      </c>
      <c r="GE23">
        <v>47</v>
      </c>
      <c r="GG23" t="s">
        <v>649</v>
      </c>
      <c r="GH23" t="s">
        <v>684</v>
      </c>
    </row>
    <row r="24" spans="1:190" ht="13.8">
      <c r="A24" t="s">
        <v>126</v>
      </c>
      <c r="B24" t="s">
        <v>93</v>
      </c>
      <c r="C24" s="140" t="str">
        <f t="shared" si="0"/>
        <v>https://samviewer.digile.be/nl/sam/ampps/291541-06</v>
      </c>
      <c r="D24" s="116" t="s">
        <v>2719</v>
      </c>
      <c r="E24" s="116" t="s">
        <v>2720</v>
      </c>
      <c r="F24" s="116" t="s">
        <v>2721</v>
      </c>
      <c r="G24">
        <v>2430361</v>
      </c>
      <c r="H24" t="s">
        <v>126</v>
      </c>
      <c r="I24" t="s">
        <v>126</v>
      </c>
      <c r="J24" s="5" t="str">
        <f t="shared" si="1"/>
        <v>BEL amlodipine besilate EG tablet 28 x 5mg/</v>
      </c>
      <c r="K24" s="5" t="str">
        <f t="shared" si="2"/>
        <v>BEL amlodipine besilate EG tablet 28 x 5mg/</v>
      </c>
      <c r="L24" s="2"/>
      <c r="M24" s="2"/>
      <c r="N24" s="2"/>
      <c r="O24" s="2"/>
      <c r="P24" s="5">
        <v>28</v>
      </c>
      <c r="Q24" s="33"/>
      <c r="R24" s="5">
        <v>28</v>
      </c>
      <c r="S24" s="33"/>
      <c r="T24" s="116">
        <v>28</v>
      </c>
      <c r="W24" s="116" t="s">
        <v>2525</v>
      </c>
      <c r="X24">
        <v>10</v>
      </c>
      <c r="Y24" t="s">
        <v>145</v>
      </c>
      <c r="AD24">
        <v>1</v>
      </c>
      <c r="AE24">
        <v>28</v>
      </c>
      <c r="AF24">
        <v>10219000</v>
      </c>
      <c r="AG24" s="70" t="s">
        <v>173</v>
      </c>
      <c r="AH24" s="70"/>
      <c r="AI24" t="s">
        <v>173</v>
      </c>
      <c r="AJ24">
        <v>313</v>
      </c>
      <c r="AK24" s="24">
        <v>15054000</v>
      </c>
      <c r="AL24" s="38" t="s">
        <v>173</v>
      </c>
      <c r="AM24" s="169"/>
      <c r="AN24" s="24">
        <v>15054000</v>
      </c>
      <c r="AO24" s="2" t="s">
        <v>173</v>
      </c>
      <c r="AP24" s="12" t="s">
        <v>173</v>
      </c>
      <c r="AQ24" s="2"/>
      <c r="AR24" s="12"/>
      <c r="AS24">
        <v>4990</v>
      </c>
      <c r="AT24" s="25" t="str">
        <f t="shared" si="3"/>
        <v>BEL amlodipine besilate EG tablet 5mg/</v>
      </c>
      <c r="AU24" s="33"/>
      <c r="AW24" s="26">
        <v>4990</v>
      </c>
      <c r="AX24" s="20"/>
      <c r="AY24" t="s">
        <v>76</v>
      </c>
      <c r="AZ24" t="s">
        <v>65</v>
      </c>
      <c r="BA24" s="14" t="s">
        <v>2253</v>
      </c>
      <c r="BB24" s="14"/>
      <c r="BC24">
        <v>10219000</v>
      </c>
      <c r="BD24" s="70" t="s">
        <v>173</v>
      </c>
      <c r="BE24" s="70"/>
      <c r="BF24" s="151">
        <v>1312</v>
      </c>
      <c r="BG24" s="20" t="s">
        <v>159</v>
      </c>
      <c r="BH24" s="20"/>
      <c r="BI24" s="20"/>
      <c r="BJ24" s="33"/>
      <c r="BK24" s="20" t="s">
        <v>159</v>
      </c>
      <c r="BL24" s="20">
        <v>1312</v>
      </c>
      <c r="BM24" s="2" t="s">
        <v>228</v>
      </c>
      <c r="BN24" t="str">
        <f t="shared" si="4"/>
        <v>amlodipine besilate tablet 5mg/</v>
      </c>
      <c r="BO24" s="33"/>
      <c r="BP24" t="str">
        <f t="shared" si="5"/>
        <v>amlodipine besilate tablet 5mg/</v>
      </c>
      <c r="BQ24" t="s">
        <v>180</v>
      </c>
      <c r="BR24">
        <v>10219000</v>
      </c>
      <c r="BS24" s="70" t="s">
        <v>173</v>
      </c>
      <c r="BT24" s="70"/>
      <c r="BU24" s="116" t="s">
        <v>173</v>
      </c>
      <c r="BV24" s="116" t="s">
        <v>173</v>
      </c>
      <c r="BW24">
        <v>10219000</v>
      </c>
      <c r="BX24" t="s">
        <v>173</v>
      </c>
      <c r="BY24">
        <v>10219000</v>
      </c>
      <c r="BZ24" t="s">
        <v>173</v>
      </c>
      <c r="CA24" s="24">
        <v>15054000</v>
      </c>
      <c r="CB24" s="38" t="s">
        <v>173</v>
      </c>
      <c r="CC24" s="44"/>
      <c r="CD24" s="41"/>
      <c r="CE24" s="44" t="s">
        <v>173</v>
      </c>
      <c r="CF24">
        <v>20053000</v>
      </c>
      <c r="CG24" t="s">
        <v>175</v>
      </c>
      <c r="CI24" s="116" t="s">
        <v>175</v>
      </c>
      <c r="CJ24" s="116" t="s">
        <v>175</v>
      </c>
      <c r="CK24" s="10"/>
      <c r="CL24" s="12"/>
      <c r="CN24" s="2"/>
      <c r="CO24" s="21">
        <v>100000090079</v>
      </c>
      <c r="CP24" s="21" t="s">
        <v>41</v>
      </c>
      <c r="CQ24" s="21">
        <v>100000090079</v>
      </c>
      <c r="CR24" s="8" t="s">
        <v>2984</v>
      </c>
      <c r="CS24" s="2" t="s">
        <v>171</v>
      </c>
      <c r="CT24" s="29">
        <v>100000085259</v>
      </c>
      <c r="CU24" s="8" t="s">
        <v>149</v>
      </c>
      <c r="CV24" s="116" t="s">
        <v>2526</v>
      </c>
      <c r="CW24" s="144" t="s">
        <v>2784</v>
      </c>
      <c r="CX24" s="20" t="s">
        <v>153</v>
      </c>
      <c r="CY24" s="20" t="s">
        <v>149</v>
      </c>
      <c r="CZ24" s="20" t="s">
        <v>150</v>
      </c>
      <c r="DE24" s="2"/>
      <c r="DG24" s="116" t="s">
        <v>2253</v>
      </c>
      <c r="DH24" s="116" t="s">
        <v>2527</v>
      </c>
      <c r="DI24" s="116" t="s">
        <v>2253</v>
      </c>
      <c r="DJ24" s="116" t="s">
        <v>2527</v>
      </c>
      <c r="DK24" s="116" t="s">
        <v>2461</v>
      </c>
      <c r="DL24">
        <v>5</v>
      </c>
      <c r="DM24" t="s">
        <v>164</v>
      </c>
      <c r="DN24" s="2"/>
      <c r="DO24" s="154">
        <v>1</v>
      </c>
      <c r="DP24" s="38" t="s">
        <v>173</v>
      </c>
      <c r="DQ24" s="24">
        <v>15054000</v>
      </c>
      <c r="DR24">
        <v>5</v>
      </c>
      <c r="DS24" t="s">
        <v>164</v>
      </c>
      <c r="DT24" s="19"/>
      <c r="DU24" s="19"/>
      <c r="DV24" s="19"/>
      <c r="DW24" s="19"/>
      <c r="DX24" s="19"/>
      <c r="DY24" s="19"/>
      <c r="EA24">
        <v>5</v>
      </c>
      <c r="EB24" t="s">
        <v>164</v>
      </c>
      <c r="EF24" s="30">
        <v>100000110655</v>
      </c>
      <c r="EI24" s="2"/>
      <c r="EJ24" s="2"/>
      <c r="EK24" s="2"/>
      <c r="EL24" s="2"/>
      <c r="EO24" s="2"/>
      <c r="EP24" s="2"/>
      <c r="EQ24" s="2"/>
      <c r="ES24">
        <v>28</v>
      </c>
      <c r="ET24">
        <v>5</v>
      </c>
      <c r="EU24" t="s">
        <v>164</v>
      </c>
      <c r="EV24" s="14" t="s">
        <v>176</v>
      </c>
      <c r="EW24" s="5">
        <v>28</v>
      </c>
      <c r="EY24" s="70" t="str">
        <f t="shared" si="6"/>
        <v>amlodipine oral 5mg/</v>
      </c>
      <c r="EZ24">
        <v>1701</v>
      </c>
      <c r="FA24" t="s">
        <v>81</v>
      </c>
      <c r="FB24" s="14" t="s">
        <v>177</v>
      </c>
      <c r="FC24" s="14" t="s">
        <v>238</v>
      </c>
      <c r="FD24" s="14" t="s">
        <v>177</v>
      </c>
      <c r="FE24" s="14" t="s">
        <v>2985</v>
      </c>
      <c r="FF24" s="14" t="s">
        <v>177</v>
      </c>
      <c r="FG24" s="14" t="s">
        <v>237</v>
      </c>
      <c r="FH24" s="14" t="s">
        <v>177</v>
      </c>
      <c r="FI24" s="14" t="s">
        <v>3374</v>
      </c>
      <c r="FJ24" s="14" t="s">
        <v>177</v>
      </c>
      <c r="FK24" s="14" t="s">
        <v>163</v>
      </c>
      <c r="FL24" s="70" t="str">
        <f t="shared" si="7"/>
        <v>amlodipine oral 5mg/</v>
      </c>
      <c r="FO24" t="s">
        <v>203</v>
      </c>
      <c r="FP24" s="14" t="s">
        <v>2985</v>
      </c>
      <c r="FQ24" s="14" t="s">
        <v>177</v>
      </c>
      <c r="FR24" s="14" t="s">
        <v>237</v>
      </c>
      <c r="FS24">
        <v>69</v>
      </c>
      <c r="FT24" t="s">
        <v>173</v>
      </c>
      <c r="FU24">
        <v>19</v>
      </c>
      <c r="FV24" t="s">
        <v>202</v>
      </c>
      <c r="FW24">
        <v>31</v>
      </c>
      <c r="FX24" t="s">
        <v>163</v>
      </c>
      <c r="FY24">
        <v>47</v>
      </c>
      <c r="FZ24" t="s">
        <v>201</v>
      </c>
      <c r="GB24">
        <v>69</v>
      </c>
      <c r="GC24">
        <v>19</v>
      </c>
      <c r="GD24">
        <v>31</v>
      </c>
      <c r="GE24">
        <v>47</v>
      </c>
      <c r="GG24" t="s">
        <v>649</v>
      </c>
      <c r="GH24" t="s">
        <v>684</v>
      </c>
    </row>
    <row r="25" spans="1:190" ht="13.8">
      <c r="A25" t="s">
        <v>127</v>
      </c>
      <c r="B25" t="s">
        <v>94</v>
      </c>
      <c r="C25" s="140" t="str">
        <f t="shared" si="0"/>
        <v>https://samviewer.digile.be/nl/sam/ampps/291541-11</v>
      </c>
      <c r="D25" s="116" t="s">
        <v>2722</v>
      </c>
      <c r="E25" s="116" t="s">
        <v>2723</v>
      </c>
      <c r="F25" s="116" t="s">
        <v>2724</v>
      </c>
      <c r="G25">
        <v>2430387</v>
      </c>
      <c r="H25" t="s">
        <v>127</v>
      </c>
      <c r="I25" t="s">
        <v>127</v>
      </c>
      <c r="J25" s="5" t="str">
        <f t="shared" si="1"/>
        <v>BEL amlodipine besilate EG tablet 98 x 5mg/</v>
      </c>
      <c r="K25" s="5" t="str">
        <f t="shared" si="2"/>
        <v>BEL amlodipine besilate EG tablet 98 x 5mg/</v>
      </c>
      <c r="L25" s="2"/>
      <c r="M25" s="2"/>
      <c r="N25" s="2"/>
      <c r="O25" s="2"/>
      <c r="P25" s="5">
        <v>98</v>
      </c>
      <c r="Q25" s="33"/>
      <c r="R25" s="5">
        <v>98</v>
      </c>
      <c r="S25" s="33"/>
      <c r="T25" s="116">
        <v>98</v>
      </c>
      <c r="W25" s="116" t="s">
        <v>2535</v>
      </c>
      <c r="X25">
        <v>28</v>
      </c>
      <c r="Y25" t="s">
        <v>145</v>
      </c>
      <c r="AD25">
        <v>1</v>
      </c>
      <c r="AE25">
        <v>98</v>
      </c>
      <c r="AF25">
        <v>10219000</v>
      </c>
      <c r="AG25" s="70" t="s">
        <v>173</v>
      </c>
      <c r="AH25" s="70"/>
      <c r="AI25" t="s">
        <v>173</v>
      </c>
      <c r="AJ25">
        <v>313</v>
      </c>
      <c r="AK25" s="24">
        <v>15054000</v>
      </c>
      <c r="AL25" s="38" t="s">
        <v>173</v>
      </c>
      <c r="AM25" s="169"/>
      <c r="AN25" s="24">
        <v>15054000</v>
      </c>
      <c r="AO25" s="2" t="s">
        <v>173</v>
      </c>
      <c r="AP25" s="12" t="s">
        <v>173</v>
      </c>
      <c r="AQ25" s="2"/>
      <c r="AR25" s="12"/>
      <c r="AS25">
        <v>4990</v>
      </c>
      <c r="AT25" s="25" t="str">
        <f t="shared" si="3"/>
        <v>BEL amlodipine besilate EG tablet 5mg/</v>
      </c>
      <c r="AU25" s="33"/>
      <c r="AW25" s="26">
        <v>4990</v>
      </c>
      <c r="AX25" s="20"/>
      <c r="AY25" t="s">
        <v>76</v>
      </c>
      <c r="AZ25" t="s">
        <v>65</v>
      </c>
      <c r="BA25" s="14" t="s">
        <v>2253</v>
      </c>
      <c r="BB25" s="14"/>
      <c r="BC25">
        <v>10219000</v>
      </c>
      <c r="BD25" s="70" t="s">
        <v>173</v>
      </c>
      <c r="BE25" s="70"/>
      <c r="BF25" s="151">
        <v>1312</v>
      </c>
      <c r="BG25" s="20" t="s">
        <v>159</v>
      </c>
      <c r="BH25" s="20"/>
      <c r="BI25" s="20"/>
      <c r="BJ25" s="33"/>
      <c r="BK25" s="20" t="s">
        <v>159</v>
      </c>
      <c r="BL25" s="20">
        <v>1312</v>
      </c>
      <c r="BM25" s="2" t="s">
        <v>228</v>
      </c>
      <c r="BN25" t="str">
        <f t="shared" si="4"/>
        <v>amlodipine besilate tablet 5mg/</v>
      </c>
      <c r="BO25" s="33"/>
      <c r="BP25" t="str">
        <f t="shared" si="5"/>
        <v>amlodipine besilate tablet 5mg/</v>
      </c>
      <c r="BQ25" t="s">
        <v>180</v>
      </c>
      <c r="BR25">
        <v>10219000</v>
      </c>
      <c r="BS25" s="70" t="s">
        <v>173</v>
      </c>
      <c r="BT25" s="70"/>
      <c r="BU25" s="116" t="s">
        <v>173</v>
      </c>
      <c r="BV25" s="116" t="s">
        <v>173</v>
      </c>
      <c r="BW25">
        <v>10219000</v>
      </c>
      <c r="BX25" t="s">
        <v>173</v>
      </c>
      <c r="BY25">
        <v>10219000</v>
      </c>
      <c r="BZ25" t="s">
        <v>173</v>
      </c>
      <c r="CA25" s="24">
        <v>15054000</v>
      </c>
      <c r="CB25" s="38" t="s">
        <v>173</v>
      </c>
      <c r="CC25" s="44"/>
      <c r="CD25" s="41"/>
      <c r="CE25" s="44" t="s">
        <v>173</v>
      </c>
      <c r="CF25">
        <v>20053000</v>
      </c>
      <c r="CG25" t="s">
        <v>175</v>
      </c>
      <c r="CI25" s="116" t="s">
        <v>175</v>
      </c>
      <c r="CJ25" s="116" t="s">
        <v>175</v>
      </c>
      <c r="CK25" s="10"/>
      <c r="CL25" s="12"/>
      <c r="CN25" s="2"/>
      <c r="CO25" s="21">
        <v>100000090079</v>
      </c>
      <c r="CP25" s="21" t="s">
        <v>41</v>
      </c>
      <c r="CQ25" s="21">
        <v>100000090079</v>
      </c>
      <c r="CR25" s="8" t="s">
        <v>2984</v>
      </c>
      <c r="CS25" s="2" t="s">
        <v>171</v>
      </c>
      <c r="CT25" s="29">
        <v>100000085259</v>
      </c>
      <c r="CU25" s="8" t="s">
        <v>149</v>
      </c>
      <c r="CV25" s="116" t="s">
        <v>2526</v>
      </c>
      <c r="CW25" s="144" t="s">
        <v>2784</v>
      </c>
      <c r="CX25" s="20" t="s">
        <v>153</v>
      </c>
      <c r="CY25" s="20" t="s">
        <v>149</v>
      </c>
      <c r="CZ25" s="20" t="s">
        <v>150</v>
      </c>
      <c r="DE25" s="2"/>
      <c r="DG25" s="116" t="s">
        <v>2253</v>
      </c>
      <c r="DH25" s="116" t="s">
        <v>2527</v>
      </c>
      <c r="DI25" s="116" t="s">
        <v>2253</v>
      </c>
      <c r="DJ25" s="116" t="s">
        <v>2527</v>
      </c>
      <c r="DK25" s="116" t="s">
        <v>2461</v>
      </c>
      <c r="DL25">
        <v>5</v>
      </c>
      <c r="DM25" t="s">
        <v>164</v>
      </c>
      <c r="DN25" s="2"/>
      <c r="DO25" s="154">
        <v>1</v>
      </c>
      <c r="DP25" s="38" t="s">
        <v>173</v>
      </c>
      <c r="DQ25" s="24">
        <v>15054000</v>
      </c>
      <c r="DR25">
        <v>5</v>
      </c>
      <c r="DS25" t="s">
        <v>164</v>
      </c>
      <c r="DT25" s="19"/>
      <c r="DU25" s="19"/>
      <c r="DV25" s="19"/>
      <c r="DW25" s="19"/>
      <c r="DX25" s="19"/>
      <c r="DY25" s="19"/>
      <c r="EA25">
        <v>5</v>
      </c>
      <c r="EB25" t="s">
        <v>164</v>
      </c>
      <c r="EF25" s="30">
        <v>100000110655</v>
      </c>
      <c r="EI25" s="2"/>
      <c r="EJ25" s="2"/>
      <c r="EK25" s="2"/>
      <c r="EL25" s="2"/>
      <c r="EO25" s="2"/>
      <c r="EP25" s="2"/>
      <c r="EQ25" s="2"/>
      <c r="ES25">
        <v>98</v>
      </c>
      <c r="ET25">
        <v>5</v>
      </c>
      <c r="EU25" t="s">
        <v>164</v>
      </c>
      <c r="EV25" s="14" t="s">
        <v>176</v>
      </c>
      <c r="EW25" s="5">
        <v>98</v>
      </c>
      <c r="EY25" s="70" t="str">
        <f t="shared" si="6"/>
        <v>amlodipine oral 5mg/</v>
      </c>
      <c r="EZ25">
        <v>1701</v>
      </c>
      <c r="FA25" t="s">
        <v>81</v>
      </c>
      <c r="FB25" s="14" t="s">
        <v>177</v>
      </c>
      <c r="FC25" s="14" t="s">
        <v>238</v>
      </c>
      <c r="FD25" s="14" t="s">
        <v>177</v>
      </c>
      <c r="FE25" s="14" t="s">
        <v>2985</v>
      </c>
      <c r="FF25" s="14" t="s">
        <v>177</v>
      </c>
      <c r="FG25" s="14" t="s">
        <v>237</v>
      </c>
      <c r="FH25" s="14" t="s">
        <v>177</v>
      </c>
      <c r="FI25" s="14" t="s">
        <v>3374</v>
      </c>
      <c r="FJ25" s="14" t="s">
        <v>177</v>
      </c>
      <c r="FK25" s="14" t="s">
        <v>163</v>
      </c>
      <c r="FL25" s="70" t="str">
        <f t="shared" si="7"/>
        <v>amlodipine oral 5mg/</v>
      </c>
      <c r="FO25" t="s">
        <v>203</v>
      </c>
      <c r="FP25" s="14" t="s">
        <v>2985</v>
      </c>
      <c r="FQ25" s="14" t="s">
        <v>177</v>
      </c>
      <c r="FR25" s="14" t="s">
        <v>237</v>
      </c>
      <c r="FS25">
        <v>69</v>
      </c>
      <c r="FT25" t="s">
        <v>173</v>
      </c>
      <c r="FU25">
        <v>19</v>
      </c>
      <c r="FV25" t="s">
        <v>202</v>
      </c>
      <c r="FW25">
        <v>31</v>
      </c>
      <c r="FX25" t="s">
        <v>163</v>
      </c>
      <c r="FY25">
        <v>47</v>
      </c>
      <c r="FZ25" t="s">
        <v>201</v>
      </c>
      <c r="GB25">
        <v>69</v>
      </c>
      <c r="GC25">
        <v>19</v>
      </c>
      <c r="GD25">
        <v>31</v>
      </c>
      <c r="GE25">
        <v>47</v>
      </c>
      <c r="GG25" t="s">
        <v>649</v>
      </c>
      <c r="GH25" t="s">
        <v>684</v>
      </c>
    </row>
    <row r="26" spans="1:190" ht="13.8">
      <c r="A26" t="s">
        <v>128</v>
      </c>
      <c r="B26" t="s">
        <v>95</v>
      </c>
      <c r="C26" s="140" t="str">
        <f t="shared" si="0"/>
        <v>https://samviewer.digile.be/nl/sam/ampps/369083-08</v>
      </c>
      <c r="D26" s="116" t="s">
        <v>2791</v>
      </c>
      <c r="E26" s="116" t="s">
        <v>2792</v>
      </c>
      <c r="F26" s="116" t="s">
        <v>2793</v>
      </c>
      <c r="G26">
        <v>2761146</v>
      </c>
      <c r="H26" t="s">
        <v>128</v>
      </c>
      <c r="I26" t="s">
        <v>128</v>
      </c>
      <c r="J26" s="5" t="str">
        <f t="shared" si="1"/>
        <v>BEL amlodipine besilate Mylan tablet 100 x 5mg/</v>
      </c>
      <c r="K26" s="5" t="str">
        <f t="shared" si="2"/>
        <v>BEL amlodipine besilate Mylan tablet 100 x 5mg/</v>
      </c>
      <c r="L26" s="2"/>
      <c r="M26" s="2"/>
      <c r="N26" s="2"/>
      <c r="O26" s="2"/>
      <c r="P26" s="5">
        <v>100</v>
      </c>
      <c r="Q26" s="33"/>
      <c r="R26" s="5">
        <v>100</v>
      </c>
      <c r="S26" s="33"/>
      <c r="T26" s="116">
        <v>100</v>
      </c>
      <c r="W26" s="116" t="s">
        <v>2465</v>
      </c>
      <c r="X26">
        <v>60</v>
      </c>
      <c r="Y26" t="s">
        <v>146</v>
      </c>
      <c r="AD26">
        <v>1</v>
      </c>
      <c r="AE26">
        <v>100</v>
      </c>
      <c r="AF26">
        <v>10219000</v>
      </c>
      <c r="AG26" s="70" t="s">
        <v>173</v>
      </c>
      <c r="AH26" s="70"/>
      <c r="AI26" t="s">
        <v>173</v>
      </c>
      <c r="AJ26">
        <v>313</v>
      </c>
      <c r="AK26" s="24">
        <v>15054000</v>
      </c>
      <c r="AL26" s="38" t="s">
        <v>173</v>
      </c>
      <c r="AM26" s="169"/>
      <c r="AN26" s="24">
        <v>15054000</v>
      </c>
      <c r="AO26" s="2" t="s">
        <v>173</v>
      </c>
      <c r="AP26" s="12" t="s">
        <v>173</v>
      </c>
      <c r="AQ26" s="2"/>
      <c r="AR26" s="12"/>
      <c r="AS26">
        <v>7002</v>
      </c>
      <c r="AT26" s="25" t="str">
        <f t="shared" si="3"/>
        <v>BEL amlodipine besilate Mylan tablet 5mg/</v>
      </c>
      <c r="AU26" s="33"/>
      <c r="AW26" s="26">
        <v>7002</v>
      </c>
      <c r="AX26" s="20"/>
      <c r="AY26" t="s">
        <v>77</v>
      </c>
      <c r="AZ26" t="s">
        <v>65</v>
      </c>
      <c r="BA26" s="14" t="s">
        <v>2253</v>
      </c>
      <c r="BB26" s="14"/>
      <c r="BC26">
        <v>10219000</v>
      </c>
      <c r="BD26" s="70" t="s">
        <v>173</v>
      </c>
      <c r="BE26" s="70"/>
      <c r="BF26" s="151">
        <v>1313</v>
      </c>
      <c r="BG26" s="20" t="s">
        <v>160</v>
      </c>
      <c r="BH26" s="20"/>
      <c r="BI26" s="20"/>
      <c r="BJ26" s="33"/>
      <c r="BK26" s="20" t="s">
        <v>160</v>
      </c>
      <c r="BL26" s="20">
        <v>1313</v>
      </c>
      <c r="BM26" s="2" t="s">
        <v>228</v>
      </c>
      <c r="BN26" t="str">
        <f t="shared" si="4"/>
        <v>amlodipine besilate tablet 5mg/</v>
      </c>
      <c r="BO26" s="33"/>
      <c r="BP26" t="str">
        <f t="shared" si="5"/>
        <v>amlodipine besilate tablet 5mg/</v>
      </c>
      <c r="BQ26" t="s">
        <v>180</v>
      </c>
      <c r="BR26">
        <v>10219000</v>
      </c>
      <c r="BS26" s="70" t="s">
        <v>173</v>
      </c>
      <c r="BT26" s="70"/>
      <c r="BU26" s="116" t="s">
        <v>173</v>
      </c>
      <c r="BV26" s="116" t="s">
        <v>173</v>
      </c>
      <c r="BW26">
        <v>10219000</v>
      </c>
      <c r="BX26" t="s">
        <v>173</v>
      </c>
      <c r="BY26">
        <v>10219000</v>
      </c>
      <c r="BZ26" t="s">
        <v>173</v>
      </c>
      <c r="CA26" s="24">
        <v>15054000</v>
      </c>
      <c r="CB26" s="38" t="s">
        <v>173</v>
      </c>
      <c r="CC26" s="44"/>
      <c r="CD26" s="41"/>
      <c r="CE26" s="44" t="s">
        <v>173</v>
      </c>
      <c r="CF26">
        <v>20053000</v>
      </c>
      <c r="CG26" t="s">
        <v>175</v>
      </c>
      <c r="CI26" s="116" t="s">
        <v>175</v>
      </c>
      <c r="CJ26" s="116" t="s">
        <v>175</v>
      </c>
      <c r="CK26" s="10"/>
      <c r="CL26" s="12"/>
      <c r="CN26" s="2"/>
      <c r="CO26" s="21">
        <v>100000090079</v>
      </c>
      <c r="CP26" s="21" t="s">
        <v>41</v>
      </c>
      <c r="CQ26" s="21">
        <v>100000090079</v>
      </c>
      <c r="CR26" s="8" t="s">
        <v>2984</v>
      </c>
      <c r="CS26" s="2" t="s">
        <v>171</v>
      </c>
      <c r="CT26" s="29">
        <v>100000085259</v>
      </c>
      <c r="CU26" s="8" t="s">
        <v>149</v>
      </c>
      <c r="CV26" s="116" t="s">
        <v>2526</v>
      </c>
      <c r="CW26" s="144" t="s">
        <v>2784</v>
      </c>
      <c r="CX26" s="20" t="s">
        <v>153</v>
      </c>
      <c r="CY26" s="20" t="s">
        <v>149</v>
      </c>
      <c r="CZ26" s="20" t="s">
        <v>150</v>
      </c>
      <c r="DE26" s="2"/>
      <c r="DG26" s="116" t="s">
        <v>2526</v>
      </c>
      <c r="DH26" s="116" t="s">
        <v>2527</v>
      </c>
      <c r="DI26" s="116" t="s">
        <v>2253</v>
      </c>
      <c r="DJ26" s="116" t="s">
        <v>2527</v>
      </c>
      <c r="DK26" s="116" t="s">
        <v>2461</v>
      </c>
      <c r="DL26">
        <v>5</v>
      </c>
      <c r="DM26" t="s">
        <v>164</v>
      </c>
      <c r="DN26" s="2"/>
      <c r="DO26" s="154">
        <v>1</v>
      </c>
      <c r="DP26" s="38" t="s">
        <v>173</v>
      </c>
      <c r="DQ26" s="24">
        <v>15054000</v>
      </c>
      <c r="DR26">
        <v>5</v>
      </c>
      <c r="DS26" t="s">
        <v>164</v>
      </c>
      <c r="DT26" s="19"/>
      <c r="DU26" s="19"/>
      <c r="DV26" s="19"/>
      <c r="DW26" s="19"/>
      <c r="DX26" s="19"/>
      <c r="DY26" s="19"/>
      <c r="EA26">
        <v>5</v>
      </c>
      <c r="EB26" t="s">
        <v>164</v>
      </c>
      <c r="EF26" s="30">
        <v>100000110655</v>
      </c>
      <c r="EI26" s="2"/>
      <c r="EJ26" s="2"/>
      <c r="EK26" s="2"/>
      <c r="EL26" s="2"/>
      <c r="EO26" s="2"/>
      <c r="EP26" s="2"/>
      <c r="EQ26" s="2"/>
      <c r="ES26">
        <v>100</v>
      </c>
      <c r="ET26">
        <v>5</v>
      </c>
      <c r="EU26" t="s">
        <v>164</v>
      </c>
      <c r="EV26" s="14" t="s">
        <v>176</v>
      </c>
      <c r="EW26" s="5">
        <v>100</v>
      </c>
      <c r="EY26" s="70" t="str">
        <f t="shared" si="6"/>
        <v>amlodipine oral 5mg/</v>
      </c>
      <c r="EZ26">
        <v>1701</v>
      </c>
      <c r="FA26" t="s">
        <v>81</v>
      </c>
      <c r="FB26" s="14" t="s">
        <v>177</v>
      </c>
      <c r="FC26" s="14" t="s">
        <v>238</v>
      </c>
      <c r="FD26" s="14" t="s">
        <v>177</v>
      </c>
      <c r="FE26" s="14" t="s">
        <v>2985</v>
      </c>
      <c r="FF26" s="14" t="s">
        <v>177</v>
      </c>
      <c r="FG26" s="14" t="s">
        <v>237</v>
      </c>
      <c r="FH26" s="14" t="s">
        <v>177</v>
      </c>
      <c r="FI26" s="14" t="s">
        <v>3374</v>
      </c>
      <c r="FJ26" s="14" t="s">
        <v>177</v>
      </c>
      <c r="FK26" s="14" t="s">
        <v>163</v>
      </c>
      <c r="FL26" s="70" t="str">
        <f t="shared" si="7"/>
        <v>amlodipine oral 5mg/</v>
      </c>
      <c r="FO26" t="s">
        <v>203</v>
      </c>
      <c r="FP26" s="14" t="s">
        <v>2985</v>
      </c>
      <c r="FQ26" s="14" t="s">
        <v>177</v>
      </c>
      <c r="FR26" s="14" t="s">
        <v>237</v>
      </c>
      <c r="FS26">
        <v>69</v>
      </c>
      <c r="FT26" t="s">
        <v>173</v>
      </c>
      <c r="FU26">
        <v>19</v>
      </c>
      <c r="FV26" t="s">
        <v>202</v>
      </c>
      <c r="FW26">
        <v>31</v>
      </c>
      <c r="FX26" t="s">
        <v>163</v>
      </c>
      <c r="FY26">
        <v>47</v>
      </c>
      <c r="FZ26" t="s">
        <v>201</v>
      </c>
      <c r="GB26">
        <v>69</v>
      </c>
      <c r="GC26">
        <v>19</v>
      </c>
      <c r="GD26">
        <v>31</v>
      </c>
      <c r="GE26">
        <v>47</v>
      </c>
      <c r="GG26" t="s">
        <v>649</v>
      </c>
      <c r="GH26" t="s">
        <v>684</v>
      </c>
    </row>
    <row r="27" spans="1:190" ht="13.8">
      <c r="A27" t="s">
        <v>129</v>
      </c>
      <c r="B27" t="s">
        <v>96</v>
      </c>
      <c r="C27" s="140" t="str">
        <f t="shared" si="0"/>
        <v>https://samviewer.digile.be/nl/sam/ampps/369083-04</v>
      </c>
      <c r="D27" s="116" t="s">
        <v>2788</v>
      </c>
      <c r="E27" s="116" t="s">
        <v>2789</v>
      </c>
      <c r="F27" s="116" t="s">
        <v>2790</v>
      </c>
      <c r="G27">
        <v>2761138</v>
      </c>
      <c r="H27" t="s">
        <v>129</v>
      </c>
      <c r="I27" t="s">
        <v>129</v>
      </c>
      <c r="J27" s="5" t="str">
        <f t="shared" si="1"/>
        <v>BEL amlodipine besilate Mylan tablet 30 x 5mg/</v>
      </c>
      <c r="K27" s="5" t="str">
        <f t="shared" si="2"/>
        <v>BEL amlodipine besilate Mylan tablet 30 x 5mg/</v>
      </c>
      <c r="L27" s="2"/>
      <c r="M27" s="2"/>
      <c r="N27" s="2"/>
      <c r="O27" s="2"/>
      <c r="P27" s="5">
        <v>30</v>
      </c>
      <c r="Q27" s="33"/>
      <c r="R27" s="5">
        <v>30</v>
      </c>
      <c r="S27" s="33"/>
      <c r="T27" s="116">
        <v>30</v>
      </c>
      <c r="W27" s="116" t="s">
        <v>2470</v>
      </c>
      <c r="X27">
        <v>30</v>
      </c>
      <c r="Y27" t="s">
        <v>146</v>
      </c>
      <c r="AD27">
        <v>1</v>
      </c>
      <c r="AE27">
        <v>30</v>
      </c>
      <c r="AF27">
        <v>10219000</v>
      </c>
      <c r="AG27" s="70" t="s">
        <v>173</v>
      </c>
      <c r="AH27" s="70"/>
      <c r="AI27" t="s">
        <v>173</v>
      </c>
      <c r="AJ27">
        <v>313</v>
      </c>
      <c r="AK27" s="24">
        <v>15054000</v>
      </c>
      <c r="AL27" s="38" t="s">
        <v>173</v>
      </c>
      <c r="AM27" s="169"/>
      <c r="AN27" s="24">
        <v>15054000</v>
      </c>
      <c r="AO27" s="2" t="s">
        <v>173</v>
      </c>
      <c r="AP27" s="12" t="s">
        <v>173</v>
      </c>
      <c r="AQ27" s="2"/>
      <c r="AR27" s="12"/>
      <c r="AS27">
        <v>7002</v>
      </c>
      <c r="AT27" s="25" t="str">
        <f t="shared" si="3"/>
        <v>BEL amlodipine besilate Mylan tablet 5mg/</v>
      </c>
      <c r="AU27" s="33"/>
      <c r="AW27" s="26">
        <v>7002</v>
      </c>
      <c r="AX27" s="20"/>
      <c r="AY27" t="s">
        <v>77</v>
      </c>
      <c r="AZ27" t="s">
        <v>65</v>
      </c>
      <c r="BA27" s="14" t="s">
        <v>2253</v>
      </c>
      <c r="BB27" s="14"/>
      <c r="BC27">
        <v>10219000</v>
      </c>
      <c r="BD27" s="70" t="s">
        <v>173</v>
      </c>
      <c r="BE27" s="70"/>
      <c r="BF27" s="151">
        <v>1313</v>
      </c>
      <c r="BG27" s="20" t="s">
        <v>160</v>
      </c>
      <c r="BH27" s="20"/>
      <c r="BI27" s="20"/>
      <c r="BJ27" s="33"/>
      <c r="BK27" s="20" t="s">
        <v>160</v>
      </c>
      <c r="BL27" s="20">
        <v>1313</v>
      </c>
      <c r="BM27" s="2" t="s">
        <v>228</v>
      </c>
      <c r="BN27" t="str">
        <f t="shared" si="4"/>
        <v>amlodipine besilate tablet 5mg/</v>
      </c>
      <c r="BO27" s="33"/>
      <c r="BP27" t="str">
        <f t="shared" si="5"/>
        <v>amlodipine besilate tablet 5mg/</v>
      </c>
      <c r="BQ27" t="s">
        <v>180</v>
      </c>
      <c r="BR27">
        <v>10219000</v>
      </c>
      <c r="BS27" s="70" t="s">
        <v>173</v>
      </c>
      <c r="BT27" s="70"/>
      <c r="BU27" s="116" t="s">
        <v>173</v>
      </c>
      <c r="BV27" s="116" t="s">
        <v>173</v>
      </c>
      <c r="BW27">
        <v>10219000</v>
      </c>
      <c r="BX27" t="s">
        <v>173</v>
      </c>
      <c r="BY27">
        <v>10219000</v>
      </c>
      <c r="BZ27" t="s">
        <v>173</v>
      </c>
      <c r="CA27" s="24">
        <v>15054000</v>
      </c>
      <c r="CB27" s="38" t="s">
        <v>173</v>
      </c>
      <c r="CC27" s="44"/>
      <c r="CD27" s="41"/>
      <c r="CE27" s="44" t="s">
        <v>173</v>
      </c>
      <c r="CF27">
        <v>20053000</v>
      </c>
      <c r="CG27" t="s">
        <v>175</v>
      </c>
      <c r="CI27" s="116" t="s">
        <v>175</v>
      </c>
      <c r="CJ27" s="116" t="s">
        <v>175</v>
      </c>
      <c r="CK27" s="10"/>
      <c r="CL27" s="12"/>
      <c r="CN27" s="2"/>
      <c r="CO27" s="21">
        <v>100000090079</v>
      </c>
      <c r="CP27" s="21" t="s">
        <v>41</v>
      </c>
      <c r="CQ27" s="21">
        <v>100000090079</v>
      </c>
      <c r="CR27" s="8" t="s">
        <v>2984</v>
      </c>
      <c r="CS27" s="2" t="s">
        <v>171</v>
      </c>
      <c r="CT27" s="29">
        <v>100000085259</v>
      </c>
      <c r="CU27" s="8" t="s">
        <v>149</v>
      </c>
      <c r="CV27" s="116" t="s">
        <v>2526</v>
      </c>
      <c r="CW27" s="144" t="s">
        <v>2784</v>
      </c>
      <c r="CX27" s="20" t="s">
        <v>153</v>
      </c>
      <c r="CY27" s="20" t="s">
        <v>149</v>
      </c>
      <c r="CZ27" s="20" t="s">
        <v>150</v>
      </c>
      <c r="DE27" s="2"/>
      <c r="DG27" s="116" t="s">
        <v>2526</v>
      </c>
      <c r="DH27" s="116" t="s">
        <v>2527</v>
      </c>
      <c r="DI27" s="116" t="s">
        <v>2253</v>
      </c>
      <c r="DJ27" s="116" t="s">
        <v>2527</v>
      </c>
      <c r="DK27" s="116" t="s">
        <v>2461</v>
      </c>
      <c r="DL27">
        <v>5</v>
      </c>
      <c r="DM27" t="s">
        <v>164</v>
      </c>
      <c r="DN27" s="2"/>
      <c r="DO27" s="154">
        <v>1</v>
      </c>
      <c r="DP27" s="38" t="s">
        <v>173</v>
      </c>
      <c r="DQ27" s="24">
        <v>15054000</v>
      </c>
      <c r="DR27">
        <v>5</v>
      </c>
      <c r="DS27" t="s">
        <v>164</v>
      </c>
      <c r="DT27" s="19"/>
      <c r="DU27" s="19"/>
      <c r="DV27" s="19"/>
      <c r="DW27" s="19"/>
      <c r="DX27" s="19"/>
      <c r="DY27" s="19"/>
      <c r="EA27">
        <v>5</v>
      </c>
      <c r="EB27" t="s">
        <v>164</v>
      </c>
      <c r="EF27" s="30">
        <v>100000110655</v>
      </c>
      <c r="EI27" s="2"/>
      <c r="EJ27" s="2"/>
      <c r="EK27" s="2"/>
      <c r="EL27" s="2"/>
      <c r="EO27" s="2"/>
      <c r="EP27" s="2"/>
      <c r="EQ27" s="2"/>
      <c r="ES27">
        <v>30</v>
      </c>
      <c r="ET27">
        <v>5</v>
      </c>
      <c r="EU27" t="s">
        <v>164</v>
      </c>
      <c r="EV27" s="14" t="s">
        <v>176</v>
      </c>
      <c r="EW27" s="5">
        <v>30</v>
      </c>
      <c r="EY27" s="70" t="str">
        <f t="shared" si="6"/>
        <v>amlodipine oral 5mg/</v>
      </c>
      <c r="EZ27">
        <v>1701</v>
      </c>
      <c r="FA27" t="s">
        <v>81</v>
      </c>
      <c r="FB27" s="14" t="s">
        <v>177</v>
      </c>
      <c r="FC27" s="14" t="s">
        <v>238</v>
      </c>
      <c r="FD27" s="14" t="s">
        <v>177</v>
      </c>
      <c r="FE27" s="14" t="s">
        <v>2985</v>
      </c>
      <c r="FF27" s="14" t="s">
        <v>177</v>
      </c>
      <c r="FG27" s="14" t="s">
        <v>237</v>
      </c>
      <c r="FH27" s="14" t="s">
        <v>177</v>
      </c>
      <c r="FI27" s="14" t="s">
        <v>3374</v>
      </c>
      <c r="FJ27" s="14" t="s">
        <v>177</v>
      </c>
      <c r="FK27" s="14" t="s">
        <v>163</v>
      </c>
      <c r="FL27" s="70" t="str">
        <f t="shared" si="7"/>
        <v>amlodipine oral 5mg/</v>
      </c>
      <c r="FO27" t="s">
        <v>203</v>
      </c>
      <c r="FP27" s="14" t="s">
        <v>2985</v>
      </c>
      <c r="FQ27" s="14" t="s">
        <v>177</v>
      </c>
      <c r="FR27" s="14" t="s">
        <v>237</v>
      </c>
      <c r="FS27">
        <v>69</v>
      </c>
      <c r="FT27" t="s">
        <v>173</v>
      </c>
      <c r="FU27">
        <v>19</v>
      </c>
      <c r="FV27" t="s">
        <v>202</v>
      </c>
      <c r="FW27">
        <v>31</v>
      </c>
      <c r="FX27" t="s">
        <v>163</v>
      </c>
      <c r="FY27">
        <v>47</v>
      </c>
      <c r="FZ27" t="s">
        <v>201</v>
      </c>
      <c r="GB27">
        <v>69</v>
      </c>
      <c r="GC27">
        <v>19</v>
      </c>
      <c r="GD27">
        <v>31</v>
      </c>
      <c r="GE27">
        <v>47</v>
      </c>
      <c r="GG27" t="s">
        <v>649</v>
      </c>
      <c r="GH27" t="s">
        <v>684</v>
      </c>
    </row>
    <row r="28" spans="1:190" ht="13.8">
      <c r="A28" t="s">
        <v>130</v>
      </c>
      <c r="B28" t="s">
        <v>97</v>
      </c>
      <c r="C28" s="140" t="str">
        <f t="shared" si="0"/>
        <v>https://samviewer.digile.be/nl/sam/ampps/320862-03</v>
      </c>
      <c r="D28" s="116" t="s">
        <v>2772</v>
      </c>
      <c r="E28" s="116" t="s">
        <v>2773</v>
      </c>
      <c r="F28" s="116" t="s">
        <v>2774</v>
      </c>
      <c r="G28">
        <v>2550010</v>
      </c>
      <c r="H28" t="s">
        <v>130</v>
      </c>
      <c r="I28" t="s">
        <v>130</v>
      </c>
      <c r="J28" s="5" t="str">
        <f t="shared" si="1"/>
        <v>BEL amlodipine besilate Teva tablet 28 x 5mg/</v>
      </c>
      <c r="K28" s="5" t="str">
        <f t="shared" si="2"/>
        <v>BEL amlodipine besilate Teva tablet 28 x 5mg/</v>
      </c>
      <c r="L28" s="2"/>
      <c r="M28" s="2"/>
      <c r="N28" s="2"/>
      <c r="O28" s="2"/>
      <c r="P28" s="5">
        <v>28</v>
      </c>
      <c r="Q28" s="33"/>
      <c r="R28" s="5">
        <v>28</v>
      </c>
      <c r="S28" s="33"/>
      <c r="T28" s="116">
        <v>28</v>
      </c>
      <c r="W28" s="116" t="s">
        <v>2525</v>
      </c>
      <c r="X28">
        <v>60</v>
      </c>
      <c r="Y28" t="s">
        <v>147</v>
      </c>
      <c r="AD28">
        <v>1</v>
      </c>
      <c r="AE28">
        <v>28</v>
      </c>
      <c r="AF28">
        <v>10219000</v>
      </c>
      <c r="AG28" s="70" t="s">
        <v>173</v>
      </c>
      <c r="AH28" s="70"/>
      <c r="AI28" t="s">
        <v>173</v>
      </c>
      <c r="AJ28">
        <v>313</v>
      </c>
      <c r="AK28" s="24">
        <v>15054000</v>
      </c>
      <c r="AL28" s="38" t="s">
        <v>173</v>
      </c>
      <c r="AM28" s="169"/>
      <c r="AN28" s="24">
        <v>15054000</v>
      </c>
      <c r="AO28" s="2" t="s">
        <v>173</v>
      </c>
      <c r="AP28" s="12" t="s">
        <v>173</v>
      </c>
      <c r="AQ28" s="2"/>
      <c r="AR28" s="12"/>
      <c r="AS28">
        <v>5708</v>
      </c>
      <c r="AT28" s="25" t="str">
        <f t="shared" si="3"/>
        <v>BEL amlodipine besilate Teva tablet 5mg/</v>
      </c>
      <c r="AU28" s="33"/>
      <c r="AW28" s="26">
        <v>5708</v>
      </c>
      <c r="AX28" s="20"/>
      <c r="AY28" t="s">
        <v>78</v>
      </c>
      <c r="AZ28" t="s">
        <v>65</v>
      </c>
      <c r="BA28" s="14" t="s">
        <v>2253</v>
      </c>
      <c r="BB28" s="14"/>
      <c r="BC28">
        <v>10219000</v>
      </c>
      <c r="BD28" s="70" t="s">
        <v>173</v>
      </c>
      <c r="BE28" s="70"/>
      <c r="BF28" s="151">
        <v>1314</v>
      </c>
      <c r="BG28" s="20" t="s">
        <v>161</v>
      </c>
      <c r="BH28" s="20"/>
      <c r="BI28" s="20"/>
      <c r="BJ28" s="33"/>
      <c r="BK28" s="20" t="s">
        <v>161</v>
      </c>
      <c r="BL28" s="20">
        <v>1314</v>
      </c>
      <c r="BM28" s="2" t="s">
        <v>228</v>
      </c>
      <c r="BN28" t="str">
        <f t="shared" si="4"/>
        <v>amlodipine besilate tablet 5mg/</v>
      </c>
      <c r="BO28" s="33"/>
      <c r="BP28" t="str">
        <f t="shared" si="5"/>
        <v>amlodipine besilate tablet 5mg/</v>
      </c>
      <c r="BQ28" t="s">
        <v>180</v>
      </c>
      <c r="BR28">
        <v>10219000</v>
      </c>
      <c r="BS28" s="70" t="s">
        <v>173</v>
      </c>
      <c r="BT28" s="70"/>
      <c r="BU28" s="116" t="s">
        <v>173</v>
      </c>
      <c r="BV28" s="116" t="s">
        <v>173</v>
      </c>
      <c r="BW28">
        <v>10219000</v>
      </c>
      <c r="BX28" t="s">
        <v>173</v>
      </c>
      <c r="BY28">
        <v>10219000</v>
      </c>
      <c r="BZ28" t="s">
        <v>173</v>
      </c>
      <c r="CA28" s="24">
        <v>15054000</v>
      </c>
      <c r="CB28" s="38" t="s">
        <v>173</v>
      </c>
      <c r="CC28" s="44"/>
      <c r="CD28" s="41"/>
      <c r="CE28" s="44" t="s">
        <v>173</v>
      </c>
      <c r="CF28">
        <v>20053000</v>
      </c>
      <c r="CG28" t="s">
        <v>175</v>
      </c>
      <c r="CI28" s="116" t="s">
        <v>175</v>
      </c>
      <c r="CJ28" s="116" t="s">
        <v>175</v>
      </c>
      <c r="CK28" s="10"/>
      <c r="CL28" s="12"/>
      <c r="CN28" s="2"/>
      <c r="CO28" s="21">
        <v>100000090079</v>
      </c>
      <c r="CP28" s="21" t="s">
        <v>41</v>
      </c>
      <c r="CQ28" s="21">
        <v>100000090079</v>
      </c>
      <c r="CR28" s="8" t="s">
        <v>2984</v>
      </c>
      <c r="CS28" s="2" t="s">
        <v>171</v>
      </c>
      <c r="CT28" s="29">
        <v>100000085259</v>
      </c>
      <c r="CU28" s="8" t="s">
        <v>149</v>
      </c>
      <c r="CV28" s="116" t="s">
        <v>2526</v>
      </c>
      <c r="CW28" s="144" t="s">
        <v>2784</v>
      </c>
      <c r="CX28" s="20" t="s">
        <v>153</v>
      </c>
      <c r="CY28" s="20" t="s">
        <v>149</v>
      </c>
      <c r="CZ28" s="20" t="s">
        <v>150</v>
      </c>
      <c r="DE28" s="2"/>
      <c r="DG28" s="116" t="s">
        <v>2526</v>
      </c>
      <c r="DH28" s="116" t="s">
        <v>2527</v>
      </c>
      <c r="DI28" s="116" t="s">
        <v>2253</v>
      </c>
      <c r="DJ28" s="116" t="s">
        <v>2527</v>
      </c>
      <c r="DK28" s="116" t="s">
        <v>2461</v>
      </c>
      <c r="DL28">
        <v>5</v>
      </c>
      <c r="DM28" t="s">
        <v>164</v>
      </c>
      <c r="DN28" s="2"/>
      <c r="DO28" s="154">
        <v>1</v>
      </c>
      <c r="DP28" s="38" t="s">
        <v>173</v>
      </c>
      <c r="DQ28" s="24">
        <v>15054000</v>
      </c>
      <c r="DR28">
        <v>5</v>
      </c>
      <c r="DS28" t="s">
        <v>164</v>
      </c>
      <c r="DT28" s="19"/>
      <c r="DU28" s="19"/>
      <c r="DV28" s="19"/>
      <c r="DW28" s="19"/>
      <c r="DX28" s="19"/>
      <c r="DY28" s="19"/>
      <c r="EA28">
        <v>5</v>
      </c>
      <c r="EB28" t="s">
        <v>164</v>
      </c>
      <c r="EF28" s="30">
        <v>100000110655</v>
      </c>
      <c r="EI28" s="2"/>
      <c r="EJ28" s="2"/>
      <c r="EK28" s="2"/>
      <c r="EL28" s="2"/>
      <c r="EO28" s="2"/>
      <c r="EP28" s="2"/>
      <c r="EQ28" s="2"/>
      <c r="ES28">
        <v>28</v>
      </c>
      <c r="ET28">
        <v>5</v>
      </c>
      <c r="EU28" t="s">
        <v>164</v>
      </c>
      <c r="EV28" s="14" t="s">
        <v>176</v>
      </c>
      <c r="EW28" s="5">
        <v>28</v>
      </c>
      <c r="EY28" s="70" t="str">
        <f t="shared" si="6"/>
        <v>amlodipine oral 5mg/</v>
      </c>
      <c r="EZ28">
        <v>1701</v>
      </c>
      <c r="FA28" t="s">
        <v>81</v>
      </c>
      <c r="FB28" s="14" t="s">
        <v>177</v>
      </c>
      <c r="FC28" s="14" t="s">
        <v>238</v>
      </c>
      <c r="FD28" s="14" t="s">
        <v>177</v>
      </c>
      <c r="FE28" s="14" t="s">
        <v>2985</v>
      </c>
      <c r="FF28" s="14" t="s">
        <v>177</v>
      </c>
      <c r="FG28" s="14" t="s">
        <v>237</v>
      </c>
      <c r="FH28" s="14" t="s">
        <v>177</v>
      </c>
      <c r="FI28" s="14" t="s">
        <v>3374</v>
      </c>
      <c r="FJ28" s="14" t="s">
        <v>177</v>
      </c>
      <c r="FK28" s="14" t="s">
        <v>163</v>
      </c>
      <c r="FL28" s="70" t="str">
        <f t="shared" si="7"/>
        <v>amlodipine oral 5mg/</v>
      </c>
      <c r="FO28" t="s">
        <v>203</v>
      </c>
      <c r="FP28" s="14" t="s">
        <v>2985</v>
      </c>
      <c r="FQ28" s="14" t="s">
        <v>177</v>
      </c>
      <c r="FR28" s="14" t="s">
        <v>237</v>
      </c>
      <c r="FS28">
        <v>69</v>
      </c>
      <c r="FT28" t="s">
        <v>173</v>
      </c>
      <c r="FU28">
        <v>19</v>
      </c>
      <c r="FV28" t="s">
        <v>202</v>
      </c>
      <c r="FW28">
        <v>31</v>
      </c>
      <c r="FX28" t="s">
        <v>163</v>
      </c>
      <c r="FY28">
        <v>47</v>
      </c>
      <c r="FZ28" t="s">
        <v>201</v>
      </c>
      <c r="GB28">
        <v>69</v>
      </c>
      <c r="GC28">
        <v>19</v>
      </c>
      <c r="GD28">
        <v>31</v>
      </c>
      <c r="GE28">
        <v>47</v>
      </c>
      <c r="GG28" t="s">
        <v>649</v>
      </c>
      <c r="GH28" t="s">
        <v>684</v>
      </c>
    </row>
    <row r="29" spans="1:190" ht="13.8">
      <c r="A29" t="s">
        <v>131</v>
      </c>
      <c r="B29" t="s">
        <v>98</v>
      </c>
      <c r="C29" s="140" t="str">
        <f t="shared" si="0"/>
        <v>https://samviewer.digile.be/nl/sam/ampps/320862-06</v>
      </c>
      <c r="D29" s="116" t="s">
        <v>2775</v>
      </c>
      <c r="E29" s="116" t="s">
        <v>2776</v>
      </c>
      <c r="F29" s="116" t="s">
        <v>2777</v>
      </c>
      <c r="G29">
        <v>2550028</v>
      </c>
      <c r="H29" t="s">
        <v>131</v>
      </c>
      <c r="I29" t="s">
        <v>131</v>
      </c>
      <c r="J29" s="5" t="str">
        <f t="shared" si="1"/>
        <v>BEL amlodipine besilate Teva tablet 56 x 5mg/</v>
      </c>
      <c r="K29" s="5" t="str">
        <f t="shared" si="2"/>
        <v>BEL amlodipine besilate Teva tablet 56 x 5mg/</v>
      </c>
      <c r="L29" s="2"/>
      <c r="M29" s="2"/>
      <c r="N29" s="2"/>
      <c r="O29" s="2"/>
      <c r="P29" s="5">
        <v>56</v>
      </c>
      <c r="Q29" s="33"/>
      <c r="R29" s="5">
        <v>56</v>
      </c>
      <c r="S29" s="33"/>
      <c r="T29" s="116">
        <v>56</v>
      </c>
      <c r="W29" s="116" t="s">
        <v>2531</v>
      </c>
      <c r="X29">
        <v>24</v>
      </c>
      <c r="Y29" t="s">
        <v>147</v>
      </c>
      <c r="AD29">
        <v>1</v>
      </c>
      <c r="AE29">
        <v>56</v>
      </c>
      <c r="AF29">
        <v>10219000</v>
      </c>
      <c r="AG29" s="70" t="s">
        <v>173</v>
      </c>
      <c r="AH29" s="70"/>
      <c r="AI29" t="s">
        <v>173</v>
      </c>
      <c r="AJ29">
        <v>313</v>
      </c>
      <c r="AK29" s="24">
        <v>15054000</v>
      </c>
      <c r="AL29" s="38" t="s">
        <v>173</v>
      </c>
      <c r="AM29" s="169"/>
      <c r="AN29" s="24">
        <v>15054000</v>
      </c>
      <c r="AO29" s="2" t="s">
        <v>173</v>
      </c>
      <c r="AP29" s="12" t="s">
        <v>173</v>
      </c>
      <c r="AQ29" s="2"/>
      <c r="AR29" s="12"/>
      <c r="AS29">
        <v>5708</v>
      </c>
      <c r="AT29" s="25" t="str">
        <f t="shared" si="3"/>
        <v>BEL amlodipine besilate Teva tablet 5mg/</v>
      </c>
      <c r="AU29" s="33"/>
      <c r="AW29" s="26">
        <v>5708</v>
      </c>
      <c r="AX29" s="20"/>
      <c r="AY29" t="s">
        <v>78</v>
      </c>
      <c r="AZ29" t="s">
        <v>65</v>
      </c>
      <c r="BA29" s="14" t="s">
        <v>2253</v>
      </c>
      <c r="BB29" s="14"/>
      <c r="BC29">
        <v>10219000</v>
      </c>
      <c r="BD29" s="70" t="s">
        <v>173</v>
      </c>
      <c r="BE29" s="70"/>
      <c r="BF29" s="151">
        <v>1314</v>
      </c>
      <c r="BG29" s="20" t="s">
        <v>161</v>
      </c>
      <c r="BH29" s="20"/>
      <c r="BI29" s="20"/>
      <c r="BJ29" s="33"/>
      <c r="BK29" s="20" t="s">
        <v>161</v>
      </c>
      <c r="BL29" s="20">
        <v>1314</v>
      </c>
      <c r="BM29" s="2" t="s">
        <v>228</v>
      </c>
      <c r="BN29" t="str">
        <f t="shared" si="4"/>
        <v>amlodipine besilate tablet 5mg/</v>
      </c>
      <c r="BO29" s="33"/>
      <c r="BP29" t="str">
        <f t="shared" si="5"/>
        <v>amlodipine besilate tablet 5mg/</v>
      </c>
      <c r="BQ29" t="s">
        <v>180</v>
      </c>
      <c r="BR29">
        <v>10219000</v>
      </c>
      <c r="BS29" s="70" t="s">
        <v>173</v>
      </c>
      <c r="BT29" s="70"/>
      <c r="BU29" s="116" t="s">
        <v>173</v>
      </c>
      <c r="BV29" s="116" t="s">
        <v>173</v>
      </c>
      <c r="BW29">
        <v>10219000</v>
      </c>
      <c r="BX29" t="s">
        <v>173</v>
      </c>
      <c r="BY29">
        <v>10219000</v>
      </c>
      <c r="BZ29" t="s">
        <v>173</v>
      </c>
      <c r="CA29" s="24">
        <v>15054000</v>
      </c>
      <c r="CB29" s="38" t="s">
        <v>173</v>
      </c>
      <c r="CC29" s="44"/>
      <c r="CD29" s="41"/>
      <c r="CE29" s="44" t="s">
        <v>173</v>
      </c>
      <c r="CF29">
        <v>20053000</v>
      </c>
      <c r="CG29" t="s">
        <v>175</v>
      </c>
      <c r="CI29" s="116" t="s">
        <v>175</v>
      </c>
      <c r="CJ29" s="116" t="s">
        <v>175</v>
      </c>
      <c r="CK29" s="10"/>
      <c r="CL29" s="12"/>
      <c r="CN29" s="2"/>
      <c r="CO29" s="21">
        <v>100000090079</v>
      </c>
      <c r="CP29" s="21" t="s">
        <v>41</v>
      </c>
      <c r="CQ29" s="21">
        <v>100000090079</v>
      </c>
      <c r="CR29" s="8" t="s">
        <v>2984</v>
      </c>
      <c r="CS29" s="2" t="s">
        <v>171</v>
      </c>
      <c r="CT29" s="29">
        <v>100000085259</v>
      </c>
      <c r="CU29" s="8" t="s">
        <v>149</v>
      </c>
      <c r="CV29" s="116" t="s">
        <v>2526</v>
      </c>
      <c r="CW29" s="144" t="s">
        <v>2784</v>
      </c>
      <c r="CX29" s="20" t="s">
        <v>153</v>
      </c>
      <c r="CY29" s="20" t="s">
        <v>149</v>
      </c>
      <c r="CZ29" s="20" t="s">
        <v>150</v>
      </c>
      <c r="DE29" s="2"/>
      <c r="DG29" s="116" t="s">
        <v>2526</v>
      </c>
      <c r="DH29" s="116" t="s">
        <v>2527</v>
      </c>
      <c r="DI29" s="116" t="s">
        <v>2253</v>
      </c>
      <c r="DJ29" s="116" t="s">
        <v>2527</v>
      </c>
      <c r="DK29" s="116" t="s">
        <v>2461</v>
      </c>
      <c r="DL29">
        <v>5</v>
      </c>
      <c r="DM29" t="s">
        <v>164</v>
      </c>
      <c r="DN29" s="2"/>
      <c r="DO29" s="154">
        <v>1</v>
      </c>
      <c r="DP29" s="38" t="s">
        <v>173</v>
      </c>
      <c r="DQ29" s="24">
        <v>15054000</v>
      </c>
      <c r="DR29">
        <v>5</v>
      </c>
      <c r="DS29" t="s">
        <v>164</v>
      </c>
      <c r="DT29" s="19"/>
      <c r="DU29" s="19"/>
      <c r="DV29" s="19"/>
      <c r="DW29" s="19"/>
      <c r="DX29" s="19"/>
      <c r="DY29" s="19"/>
      <c r="EA29">
        <v>5</v>
      </c>
      <c r="EB29" t="s">
        <v>164</v>
      </c>
      <c r="EF29" s="30">
        <v>100000110655</v>
      </c>
      <c r="EI29" s="2"/>
      <c r="EJ29" s="2"/>
      <c r="EK29" s="2"/>
      <c r="EL29" s="2"/>
      <c r="EO29" s="2"/>
      <c r="EP29" s="2"/>
      <c r="EQ29" s="2"/>
      <c r="ES29">
        <v>56</v>
      </c>
      <c r="ET29">
        <v>5</v>
      </c>
      <c r="EU29" t="s">
        <v>164</v>
      </c>
      <c r="EV29" s="14" t="s">
        <v>176</v>
      </c>
      <c r="EW29" s="5">
        <v>56</v>
      </c>
      <c r="EY29" s="70" t="str">
        <f t="shared" si="6"/>
        <v>amlodipine oral 5mg/</v>
      </c>
      <c r="EZ29">
        <v>1701</v>
      </c>
      <c r="FA29" t="s">
        <v>81</v>
      </c>
      <c r="FB29" s="14" t="s">
        <v>177</v>
      </c>
      <c r="FC29" s="14" t="s">
        <v>238</v>
      </c>
      <c r="FD29" s="14" t="s">
        <v>177</v>
      </c>
      <c r="FE29" s="14" t="s">
        <v>2985</v>
      </c>
      <c r="FF29" s="14" t="s">
        <v>177</v>
      </c>
      <c r="FG29" s="14" t="s">
        <v>237</v>
      </c>
      <c r="FH29" s="14" t="s">
        <v>177</v>
      </c>
      <c r="FI29" s="14" t="s">
        <v>3374</v>
      </c>
      <c r="FJ29" s="14" t="s">
        <v>177</v>
      </c>
      <c r="FK29" s="14" t="s">
        <v>163</v>
      </c>
      <c r="FL29" s="70" t="str">
        <f t="shared" si="7"/>
        <v>amlodipine oral 5mg/</v>
      </c>
      <c r="FO29" t="s">
        <v>203</v>
      </c>
      <c r="FP29" s="14" t="s">
        <v>2985</v>
      </c>
      <c r="FQ29" s="14" t="s">
        <v>177</v>
      </c>
      <c r="FR29" s="14" t="s">
        <v>237</v>
      </c>
      <c r="FS29">
        <v>69</v>
      </c>
      <c r="FT29" t="s">
        <v>173</v>
      </c>
      <c r="FU29">
        <v>19</v>
      </c>
      <c r="FV29" t="s">
        <v>202</v>
      </c>
      <c r="FW29">
        <v>31</v>
      </c>
      <c r="FX29" t="s">
        <v>163</v>
      </c>
      <c r="FY29">
        <v>47</v>
      </c>
      <c r="FZ29" t="s">
        <v>201</v>
      </c>
      <c r="GB29">
        <v>69</v>
      </c>
      <c r="GC29">
        <v>19</v>
      </c>
      <c r="GD29">
        <v>31</v>
      </c>
      <c r="GE29">
        <v>47</v>
      </c>
      <c r="GG29" t="s">
        <v>649</v>
      </c>
      <c r="GH29" t="s">
        <v>684</v>
      </c>
    </row>
    <row r="30" spans="1:190" ht="13.8">
      <c r="A30" t="s">
        <v>132</v>
      </c>
      <c r="B30" t="s">
        <v>99</v>
      </c>
      <c r="C30" s="140" t="str">
        <f t="shared" si="0"/>
        <v>https://samviewer.digile.be/nl/sam/ampps/320862-09</v>
      </c>
      <c r="D30" s="116" t="s">
        <v>2778</v>
      </c>
      <c r="E30" s="116" t="s">
        <v>2779</v>
      </c>
      <c r="F30" s="116" t="s">
        <v>2780</v>
      </c>
      <c r="G30">
        <v>2550036</v>
      </c>
      <c r="H30" t="s">
        <v>132</v>
      </c>
      <c r="I30" t="s">
        <v>132</v>
      </c>
      <c r="J30" s="5" t="str">
        <f t="shared" si="1"/>
        <v>BEL amlodipine besilate Teva tablet 98 x 5mg/</v>
      </c>
      <c r="K30" s="5" t="str">
        <f t="shared" si="2"/>
        <v>BEL amlodipine besilate Teva tablet 98 x 5mg/</v>
      </c>
      <c r="L30" s="2"/>
      <c r="M30" s="2"/>
      <c r="N30" s="2"/>
      <c r="O30" s="2"/>
      <c r="P30" s="5">
        <v>98</v>
      </c>
      <c r="Q30" s="33"/>
      <c r="R30" s="5">
        <v>98</v>
      </c>
      <c r="S30" s="33"/>
      <c r="T30" s="116">
        <v>98</v>
      </c>
      <c r="W30" s="116" t="s">
        <v>2535</v>
      </c>
      <c r="X30" t="s">
        <v>210</v>
      </c>
      <c r="Y30" t="s">
        <v>147</v>
      </c>
      <c r="AD30">
        <v>1</v>
      </c>
      <c r="AE30">
        <v>98</v>
      </c>
      <c r="AF30">
        <v>10219000</v>
      </c>
      <c r="AG30" s="70" t="s">
        <v>173</v>
      </c>
      <c r="AH30" s="70"/>
      <c r="AI30" t="s">
        <v>173</v>
      </c>
      <c r="AJ30">
        <v>313</v>
      </c>
      <c r="AK30" s="24">
        <v>15054000</v>
      </c>
      <c r="AL30" s="38" t="s">
        <v>173</v>
      </c>
      <c r="AM30" s="169"/>
      <c r="AN30" s="24">
        <v>15054000</v>
      </c>
      <c r="AO30" s="2" t="s">
        <v>173</v>
      </c>
      <c r="AP30" s="12" t="s">
        <v>173</v>
      </c>
      <c r="AQ30" s="2"/>
      <c r="AR30" s="12"/>
      <c r="AS30">
        <v>5708</v>
      </c>
      <c r="AT30" s="25" t="str">
        <f t="shared" si="3"/>
        <v>BEL amlodipine besilate Teva tablet 5mg/</v>
      </c>
      <c r="AU30" s="33"/>
      <c r="AW30" s="26">
        <v>5708</v>
      </c>
      <c r="AX30" s="20"/>
      <c r="AY30" t="s">
        <v>78</v>
      </c>
      <c r="AZ30" t="s">
        <v>65</v>
      </c>
      <c r="BA30" s="14" t="s">
        <v>2253</v>
      </c>
      <c r="BB30" s="14"/>
      <c r="BC30">
        <v>10219000</v>
      </c>
      <c r="BD30" s="70" t="s">
        <v>173</v>
      </c>
      <c r="BE30" s="70"/>
      <c r="BF30" s="151">
        <v>1314</v>
      </c>
      <c r="BG30" s="20" t="s">
        <v>161</v>
      </c>
      <c r="BH30" s="20"/>
      <c r="BI30" s="20"/>
      <c r="BJ30" s="33"/>
      <c r="BK30" s="20" t="s">
        <v>161</v>
      </c>
      <c r="BL30" s="20">
        <v>1314</v>
      </c>
      <c r="BM30" s="2" t="s">
        <v>228</v>
      </c>
      <c r="BN30" t="str">
        <f t="shared" si="4"/>
        <v>amlodipine besilate tablet 5mg/</v>
      </c>
      <c r="BO30" s="33"/>
      <c r="BP30" t="str">
        <f t="shared" si="5"/>
        <v>amlodipine besilate tablet 5mg/</v>
      </c>
      <c r="BQ30" t="s">
        <v>180</v>
      </c>
      <c r="BR30">
        <v>10219000</v>
      </c>
      <c r="BS30" s="70" t="s">
        <v>173</v>
      </c>
      <c r="BT30" s="70"/>
      <c r="BU30" s="116" t="s">
        <v>173</v>
      </c>
      <c r="BV30" s="116" t="s">
        <v>173</v>
      </c>
      <c r="BW30">
        <v>10219000</v>
      </c>
      <c r="BX30" t="s">
        <v>173</v>
      </c>
      <c r="BY30">
        <v>10219000</v>
      </c>
      <c r="BZ30" t="s">
        <v>173</v>
      </c>
      <c r="CA30" s="24">
        <v>15054000</v>
      </c>
      <c r="CB30" s="38" t="s">
        <v>173</v>
      </c>
      <c r="CC30" s="44"/>
      <c r="CD30" s="41"/>
      <c r="CE30" s="44" t="s">
        <v>173</v>
      </c>
      <c r="CF30">
        <v>20053000</v>
      </c>
      <c r="CG30" t="s">
        <v>175</v>
      </c>
      <c r="CI30" s="116" t="s">
        <v>175</v>
      </c>
      <c r="CJ30" s="116" t="s">
        <v>175</v>
      </c>
      <c r="CK30" s="10"/>
      <c r="CL30" s="12"/>
      <c r="CN30" s="2"/>
      <c r="CO30" s="21">
        <v>100000090079</v>
      </c>
      <c r="CP30" s="21" t="s">
        <v>41</v>
      </c>
      <c r="CQ30" s="21">
        <v>100000090079</v>
      </c>
      <c r="CR30" s="8" t="s">
        <v>2984</v>
      </c>
      <c r="CS30" s="2" t="s">
        <v>171</v>
      </c>
      <c r="CT30" s="29">
        <v>100000085259</v>
      </c>
      <c r="CU30" s="8" t="s">
        <v>149</v>
      </c>
      <c r="CV30" s="116" t="s">
        <v>2526</v>
      </c>
      <c r="CW30" s="144" t="s">
        <v>2784</v>
      </c>
      <c r="CX30" s="20" t="s">
        <v>153</v>
      </c>
      <c r="CY30" s="20" t="s">
        <v>149</v>
      </c>
      <c r="CZ30" s="20" t="s">
        <v>150</v>
      </c>
      <c r="DE30" s="2"/>
      <c r="DG30" s="116" t="s">
        <v>2526</v>
      </c>
      <c r="DH30" s="116" t="s">
        <v>2527</v>
      </c>
      <c r="DI30" s="116" t="s">
        <v>2253</v>
      </c>
      <c r="DJ30" s="116" t="s">
        <v>2527</v>
      </c>
      <c r="DK30" s="116" t="s">
        <v>2461</v>
      </c>
      <c r="DL30">
        <v>5</v>
      </c>
      <c r="DM30" t="s">
        <v>164</v>
      </c>
      <c r="DN30" s="2"/>
      <c r="DO30" s="154">
        <v>1</v>
      </c>
      <c r="DP30" s="38" t="s">
        <v>173</v>
      </c>
      <c r="DQ30" s="24">
        <v>15054000</v>
      </c>
      <c r="DR30">
        <v>5</v>
      </c>
      <c r="DS30" t="s">
        <v>164</v>
      </c>
      <c r="DT30" s="19"/>
      <c r="DU30" s="19"/>
      <c r="DV30" s="19"/>
      <c r="DW30" s="19"/>
      <c r="DX30" s="19"/>
      <c r="DY30" s="19"/>
      <c r="EA30">
        <v>5</v>
      </c>
      <c r="EB30" t="s">
        <v>164</v>
      </c>
      <c r="EF30" s="30">
        <v>100000110655</v>
      </c>
      <c r="EI30" s="2"/>
      <c r="EJ30" s="2"/>
      <c r="EK30" s="2"/>
      <c r="EL30" s="2"/>
      <c r="EO30" s="2"/>
      <c r="EP30" s="2"/>
      <c r="EQ30" s="2"/>
      <c r="ES30">
        <v>98</v>
      </c>
      <c r="ET30">
        <v>5</v>
      </c>
      <c r="EU30" t="s">
        <v>164</v>
      </c>
      <c r="EV30" s="14" t="s">
        <v>176</v>
      </c>
      <c r="EW30" s="5">
        <v>98</v>
      </c>
      <c r="EY30" s="70" t="str">
        <f t="shared" si="6"/>
        <v>amlodipine oral 5mg/</v>
      </c>
      <c r="EZ30">
        <v>1701</v>
      </c>
      <c r="FA30" t="s">
        <v>81</v>
      </c>
      <c r="FB30" s="14" t="s">
        <v>177</v>
      </c>
      <c r="FC30" s="14" t="s">
        <v>238</v>
      </c>
      <c r="FD30" s="14" t="s">
        <v>177</v>
      </c>
      <c r="FE30" s="14" t="s">
        <v>2985</v>
      </c>
      <c r="FF30" s="14" t="s">
        <v>177</v>
      </c>
      <c r="FG30" s="14" t="s">
        <v>237</v>
      </c>
      <c r="FH30" s="14" t="s">
        <v>177</v>
      </c>
      <c r="FI30" s="14" t="s">
        <v>3374</v>
      </c>
      <c r="FJ30" s="14" t="s">
        <v>177</v>
      </c>
      <c r="FK30" s="14" t="s">
        <v>163</v>
      </c>
      <c r="FL30" s="70" t="str">
        <f t="shared" si="7"/>
        <v>amlodipine oral 5mg/</v>
      </c>
      <c r="FO30" t="s">
        <v>203</v>
      </c>
      <c r="FP30" s="14" t="s">
        <v>2985</v>
      </c>
      <c r="FQ30" s="14" t="s">
        <v>177</v>
      </c>
      <c r="FR30" s="14" t="s">
        <v>237</v>
      </c>
      <c r="FS30">
        <v>69</v>
      </c>
      <c r="FT30" t="s">
        <v>173</v>
      </c>
      <c r="FU30">
        <v>19</v>
      </c>
      <c r="FV30" t="s">
        <v>202</v>
      </c>
      <c r="FW30">
        <v>31</v>
      </c>
      <c r="FX30" t="s">
        <v>163</v>
      </c>
      <c r="FY30">
        <v>47</v>
      </c>
      <c r="FZ30" t="s">
        <v>201</v>
      </c>
      <c r="GB30">
        <v>69</v>
      </c>
      <c r="GC30">
        <v>19</v>
      </c>
      <c r="GD30">
        <v>31</v>
      </c>
      <c r="GE30">
        <v>47</v>
      </c>
      <c r="GG30" t="s">
        <v>649</v>
      </c>
      <c r="GH30" t="s">
        <v>684</v>
      </c>
    </row>
    <row r="31" spans="1:190" ht="13.8">
      <c r="A31" t="s">
        <v>133</v>
      </c>
      <c r="B31" t="s">
        <v>100</v>
      </c>
      <c r="C31" s="140" t="str">
        <f t="shared" si="0"/>
        <v>https://samviewer.digile.be/nl/sam/ampps/148041-01</v>
      </c>
      <c r="D31" s="116" t="s">
        <v>2522</v>
      </c>
      <c r="E31" s="116" t="s">
        <v>2523</v>
      </c>
      <c r="F31" s="116" t="s">
        <v>2524</v>
      </c>
      <c r="G31">
        <v>447706</v>
      </c>
      <c r="H31" t="s">
        <v>133</v>
      </c>
      <c r="I31" t="s">
        <v>133</v>
      </c>
      <c r="J31" s="5" t="str">
        <f t="shared" si="1"/>
        <v>BEL amlodipine besilate Upjohn capsule, hard 28 x 5mg/</v>
      </c>
      <c r="K31" s="5" t="str">
        <f t="shared" si="2"/>
        <v>BEL amlodipine besilate Upjohn capsule, hard 28 x 5mg/</v>
      </c>
      <c r="L31" s="2"/>
      <c r="M31" s="2"/>
      <c r="N31" s="2"/>
      <c r="O31" s="2"/>
      <c r="P31" s="5">
        <v>28</v>
      </c>
      <c r="Q31" s="33"/>
      <c r="R31" s="5">
        <v>28</v>
      </c>
      <c r="S31" s="33"/>
      <c r="T31" s="116">
        <v>28</v>
      </c>
      <c r="W31" s="116" t="s">
        <v>2525</v>
      </c>
      <c r="X31" t="s">
        <v>210</v>
      </c>
      <c r="Y31" t="s">
        <v>148</v>
      </c>
      <c r="AD31">
        <v>1</v>
      </c>
      <c r="AE31">
        <v>28</v>
      </c>
      <c r="AF31">
        <v>10210000</v>
      </c>
      <c r="AG31" s="70" t="s">
        <v>174</v>
      </c>
      <c r="AH31" s="70"/>
      <c r="AI31" t="s">
        <v>174</v>
      </c>
      <c r="AJ31">
        <v>11</v>
      </c>
      <c r="AK31" s="24">
        <v>15012000</v>
      </c>
      <c r="AL31" s="38" t="s">
        <v>192</v>
      </c>
      <c r="AM31" s="169"/>
      <c r="AN31" s="24">
        <v>15012000</v>
      </c>
      <c r="AO31" s="2" t="s">
        <v>192</v>
      </c>
      <c r="AP31" s="12" t="s">
        <v>192</v>
      </c>
      <c r="AQ31" s="2"/>
      <c r="AR31" s="12"/>
      <c r="AS31">
        <v>1369</v>
      </c>
      <c r="AT31" s="25" t="str">
        <f t="shared" si="3"/>
        <v>BEL amlodipine besilate Upjohn capsule, hard 5mg/</v>
      </c>
      <c r="AU31" s="33"/>
      <c r="AW31" s="26">
        <v>1369</v>
      </c>
      <c r="AX31" s="20"/>
      <c r="AY31" t="s">
        <v>79</v>
      </c>
      <c r="AZ31" t="s">
        <v>65</v>
      </c>
      <c r="BA31" s="14" t="s">
        <v>2253</v>
      </c>
      <c r="BB31" s="14"/>
      <c r="BC31">
        <v>10210000</v>
      </c>
      <c r="BD31" s="70" t="s">
        <v>174</v>
      </c>
      <c r="BE31" s="70"/>
      <c r="BF31" s="151">
        <v>1309</v>
      </c>
      <c r="BG31" s="20" t="s">
        <v>162</v>
      </c>
      <c r="BH31" s="20"/>
      <c r="BI31" s="20"/>
      <c r="BJ31" s="33"/>
      <c r="BK31" s="20" t="s">
        <v>162</v>
      </c>
      <c r="BL31" s="20">
        <v>1309</v>
      </c>
      <c r="BM31" s="2" t="s">
        <v>228</v>
      </c>
      <c r="BN31" t="str">
        <f t="shared" si="4"/>
        <v>amlodipine besilate capsule, hard 5mg/</v>
      </c>
      <c r="BO31" s="33"/>
      <c r="BP31" t="str">
        <f t="shared" si="5"/>
        <v>amlodipine besilate capsule, hard 5mg/</v>
      </c>
      <c r="BQ31" t="s">
        <v>181</v>
      </c>
      <c r="BR31">
        <v>10210000</v>
      </c>
      <c r="BS31" s="70" t="s">
        <v>174</v>
      </c>
      <c r="BT31" s="70"/>
      <c r="BU31" s="116" t="s">
        <v>174</v>
      </c>
      <c r="BV31" s="116" t="s">
        <v>192</v>
      </c>
      <c r="BW31">
        <v>10210000</v>
      </c>
      <c r="BX31" t="s">
        <v>174</v>
      </c>
      <c r="BY31">
        <v>10210000</v>
      </c>
      <c r="BZ31" t="s">
        <v>174</v>
      </c>
      <c r="CA31" s="24">
        <v>15012000</v>
      </c>
      <c r="CB31" s="38" t="s">
        <v>192</v>
      </c>
      <c r="CC31" s="44"/>
      <c r="CD31" s="41"/>
      <c r="CE31" s="44" t="s">
        <v>192</v>
      </c>
      <c r="CF31">
        <v>20053000</v>
      </c>
      <c r="CG31" t="s">
        <v>175</v>
      </c>
      <c r="CI31" s="116" t="s">
        <v>175</v>
      </c>
      <c r="CJ31" s="116" t="s">
        <v>175</v>
      </c>
      <c r="CK31" s="10"/>
      <c r="CL31" s="12"/>
      <c r="CN31" s="2"/>
      <c r="CO31" s="21">
        <v>100000090079</v>
      </c>
      <c r="CP31" s="21" t="s">
        <v>41</v>
      </c>
      <c r="CQ31" s="21">
        <v>100000090079</v>
      </c>
      <c r="CR31" s="8" t="s">
        <v>2984</v>
      </c>
      <c r="CS31" s="2" t="s">
        <v>171</v>
      </c>
      <c r="CT31" s="29">
        <v>100000085259</v>
      </c>
      <c r="CU31" s="8" t="s">
        <v>149</v>
      </c>
      <c r="CV31" s="116" t="s">
        <v>2526</v>
      </c>
      <c r="CW31" s="144" t="s">
        <v>2784</v>
      </c>
      <c r="CX31" s="20" t="s">
        <v>153</v>
      </c>
      <c r="CY31" s="20" t="s">
        <v>149</v>
      </c>
      <c r="CZ31" s="20" t="s">
        <v>150</v>
      </c>
      <c r="DE31" s="2"/>
      <c r="DG31" s="116" t="s">
        <v>2253</v>
      </c>
      <c r="DH31" s="116" t="s">
        <v>2527</v>
      </c>
      <c r="DI31" s="116" t="s">
        <v>2253</v>
      </c>
      <c r="DJ31" s="116" t="s">
        <v>2527</v>
      </c>
      <c r="DK31" s="116" t="s">
        <v>2461</v>
      </c>
      <c r="DL31">
        <v>5</v>
      </c>
      <c r="DM31" t="s">
        <v>164</v>
      </c>
      <c r="DN31" s="2"/>
      <c r="DO31" s="154">
        <v>1</v>
      </c>
      <c r="DP31" s="38" t="s">
        <v>192</v>
      </c>
      <c r="DQ31" s="24">
        <v>15012000</v>
      </c>
      <c r="DR31">
        <v>5</v>
      </c>
      <c r="DS31" t="s">
        <v>164</v>
      </c>
      <c r="DT31" s="19"/>
      <c r="DU31" s="19"/>
      <c r="DV31" s="19"/>
      <c r="DW31" s="19"/>
      <c r="DX31" s="19"/>
      <c r="DY31" s="19"/>
      <c r="EA31">
        <v>5</v>
      </c>
      <c r="EB31" t="s">
        <v>164</v>
      </c>
      <c r="EF31" s="30">
        <v>100000110655</v>
      </c>
      <c r="EI31" s="2"/>
      <c r="EJ31" s="2"/>
      <c r="EK31" s="2"/>
      <c r="EL31" s="2"/>
      <c r="EO31" s="2"/>
      <c r="EP31" s="2"/>
      <c r="EQ31" s="2"/>
      <c r="ES31">
        <v>28</v>
      </c>
      <c r="ET31">
        <v>5</v>
      </c>
      <c r="EU31" t="s">
        <v>164</v>
      </c>
      <c r="EV31" s="14" t="s">
        <v>176</v>
      </c>
      <c r="EW31" s="5">
        <v>28</v>
      </c>
      <c r="EY31" s="70" t="str">
        <f t="shared" si="6"/>
        <v>amlodipine oral 5mg/</v>
      </c>
      <c r="EZ31">
        <v>1701</v>
      </c>
      <c r="FA31" t="s">
        <v>81</v>
      </c>
      <c r="FB31" s="14" t="s">
        <v>177</v>
      </c>
      <c r="FC31" s="14" t="s">
        <v>238</v>
      </c>
      <c r="FD31" s="14" t="s">
        <v>177</v>
      </c>
      <c r="FE31" s="14" t="s">
        <v>2985</v>
      </c>
      <c r="FF31" s="14" t="s">
        <v>177</v>
      </c>
      <c r="FG31" s="14" t="s">
        <v>237</v>
      </c>
      <c r="FH31" s="14" t="s">
        <v>177</v>
      </c>
      <c r="FI31" s="14" t="s">
        <v>3374</v>
      </c>
      <c r="FJ31" s="14" t="s">
        <v>177</v>
      </c>
      <c r="FK31" s="14" t="s">
        <v>163</v>
      </c>
      <c r="FL31" s="70" t="str">
        <f t="shared" si="7"/>
        <v>amlodipine oral 5mg/</v>
      </c>
      <c r="FO31" t="s">
        <v>203</v>
      </c>
      <c r="FP31" s="14" t="s">
        <v>2985</v>
      </c>
      <c r="FQ31" s="14" t="s">
        <v>177</v>
      </c>
      <c r="FR31" s="14" t="s">
        <v>237</v>
      </c>
      <c r="FS31">
        <v>51</v>
      </c>
      <c r="FT31" t="s">
        <v>192</v>
      </c>
      <c r="FU31">
        <v>19</v>
      </c>
      <c r="FV31" t="s">
        <v>202</v>
      </c>
      <c r="FW31">
        <v>31</v>
      </c>
      <c r="FX31" t="s">
        <v>163</v>
      </c>
      <c r="FY31">
        <v>47</v>
      </c>
      <c r="FZ31" t="s">
        <v>201</v>
      </c>
      <c r="GB31">
        <v>51</v>
      </c>
      <c r="GC31">
        <v>19</v>
      </c>
      <c r="GD31">
        <v>31</v>
      </c>
      <c r="GE31">
        <v>47</v>
      </c>
      <c r="GG31" t="s">
        <v>649</v>
      </c>
      <c r="GH31" t="s">
        <v>684</v>
      </c>
    </row>
    <row r="32" spans="1:190" ht="13.8">
      <c r="A32" t="s">
        <v>134</v>
      </c>
      <c r="B32" t="s">
        <v>101</v>
      </c>
      <c r="C32" s="140" t="str">
        <f t="shared" si="0"/>
        <v>https://samviewer.digile.be/nl/sam/ampps/148041-04</v>
      </c>
      <c r="D32" s="116" t="s">
        <v>2536</v>
      </c>
      <c r="E32" s="116" t="s">
        <v>2537</v>
      </c>
      <c r="F32" s="116" t="s">
        <v>2538</v>
      </c>
      <c r="G32">
        <v>2879344</v>
      </c>
      <c r="H32" t="s">
        <v>134</v>
      </c>
      <c r="I32" t="s">
        <v>134</v>
      </c>
      <c r="J32" s="5" t="str">
        <f t="shared" si="1"/>
        <v>BEL amlodipine besilate Upjohn capsule, hard 30 x 5mg/</v>
      </c>
      <c r="K32" s="5" t="str">
        <f t="shared" si="2"/>
        <v>BEL amlodipine besilate Upjohn capsule, hard 30 x 5mg/</v>
      </c>
      <c r="L32" s="2"/>
      <c r="M32" s="2"/>
      <c r="N32" s="2"/>
      <c r="O32" s="2"/>
      <c r="P32" s="5">
        <v>30</v>
      </c>
      <c r="Q32" s="33"/>
      <c r="R32" s="5">
        <v>30</v>
      </c>
      <c r="S32" s="33"/>
      <c r="T32" s="116" t="s">
        <v>2539</v>
      </c>
      <c r="V32" s="116">
        <v>30</v>
      </c>
      <c r="W32" s="116" t="s">
        <v>2540</v>
      </c>
      <c r="X32" t="s">
        <v>210</v>
      </c>
      <c r="Y32" t="s">
        <v>148</v>
      </c>
      <c r="AD32">
        <v>1</v>
      </c>
      <c r="AE32">
        <v>30</v>
      </c>
      <c r="AF32">
        <v>10210000</v>
      </c>
      <c r="AG32" s="70" t="s">
        <v>174</v>
      </c>
      <c r="AH32" s="70"/>
      <c r="AI32" t="s">
        <v>174</v>
      </c>
      <c r="AJ32">
        <v>11</v>
      </c>
      <c r="AK32" s="24">
        <v>15012000</v>
      </c>
      <c r="AL32" s="38" t="s">
        <v>192</v>
      </c>
      <c r="AM32" s="169"/>
      <c r="AN32" s="24">
        <v>15012000</v>
      </c>
      <c r="AO32" s="2" t="s">
        <v>192</v>
      </c>
      <c r="AP32" s="12" t="s">
        <v>192</v>
      </c>
      <c r="AQ32" s="2"/>
      <c r="AR32" s="12"/>
      <c r="AS32">
        <v>1369</v>
      </c>
      <c r="AT32" s="25" t="str">
        <f t="shared" si="3"/>
        <v>BEL amlodipine besilate Upjohn capsule, hard 5mg/</v>
      </c>
      <c r="AU32" s="33"/>
      <c r="AW32" s="26">
        <v>1369</v>
      </c>
      <c r="AX32" s="20"/>
      <c r="AY32" t="s">
        <v>79</v>
      </c>
      <c r="AZ32" t="s">
        <v>65</v>
      </c>
      <c r="BA32" s="14" t="s">
        <v>2253</v>
      </c>
      <c r="BB32" s="14"/>
      <c r="BC32">
        <v>10210000</v>
      </c>
      <c r="BD32" s="70" t="s">
        <v>174</v>
      </c>
      <c r="BE32" s="70"/>
      <c r="BF32" s="151">
        <v>1309</v>
      </c>
      <c r="BG32" s="20" t="s">
        <v>162</v>
      </c>
      <c r="BH32" s="20"/>
      <c r="BI32" s="20"/>
      <c r="BJ32" s="33"/>
      <c r="BK32" s="20" t="s">
        <v>162</v>
      </c>
      <c r="BL32" s="20">
        <v>1309</v>
      </c>
      <c r="BM32" s="2" t="s">
        <v>228</v>
      </c>
      <c r="BN32" t="str">
        <f t="shared" si="4"/>
        <v>amlodipine besilate capsule, hard 5mg/</v>
      </c>
      <c r="BO32" s="33"/>
      <c r="BP32" t="str">
        <f t="shared" si="5"/>
        <v>amlodipine besilate capsule, hard 5mg/</v>
      </c>
      <c r="BQ32" t="s">
        <v>181</v>
      </c>
      <c r="BR32">
        <v>10210000</v>
      </c>
      <c r="BS32" s="70" t="s">
        <v>174</v>
      </c>
      <c r="BT32" s="70"/>
      <c r="BU32" s="116" t="s">
        <v>174</v>
      </c>
      <c r="BV32" s="116" t="s">
        <v>192</v>
      </c>
      <c r="BW32">
        <v>10210000</v>
      </c>
      <c r="BX32" t="s">
        <v>174</v>
      </c>
      <c r="BY32">
        <v>10210000</v>
      </c>
      <c r="BZ32" t="s">
        <v>174</v>
      </c>
      <c r="CA32" s="24">
        <v>15012000</v>
      </c>
      <c r="CB32" s="38" t="s">
        <v>192</v>
      </c>
      <c r="CC32" s="44"/>
      <c r="CD32" s="41"/>
      <c r="CE32" s="44" t="s">
        <v>192</v>
      </c>
      <c r="CF32">
        <v>20053000</v>
      </c>
      <c r="CG32" t="s">
        <v>175</v>
      </c>
      <c r="CI32" s="116" t="s">
        <v>175</v>
      </c>
      <c r="CJ32" s="116" t="s">
        <v>175</v>
      </c>
      <c r="CK32" s="10"/>
      <c r="CL32" s="12"/>
      <c r="CN32" s="2"/>
      <c r="CO32" s="21">
        <v>100000090079</v>
      </c>
      <c r="CP32" s="21" t="s">
        <v>41</v>
      </c>
      <c r="CQ32" s="21">
        <v>100000090079</v>
      </c>
      <c r="CR32" s="8" t="s">
        <v>2984</v>
      </c>
      <c r="CS32" s="2" t="s">
        <v>171</v>
      </c>
      <c r="CT32" s="29">
        <v>100000085259</v>
      </c>
      <c r="CU32" s="8" t="s">
        <v>149</v>
      </c>
      <c r="CV32" s="116" t="s">
        <v>2526</v>
      </c>
      <c r="CW32" s="144" t="s">
        <v>2784</v>
      </c>
      <c r="CX32" s="20" t="s">
        <v>153</v>
      </c>
      <c r="CY32" s="20" t="s">
        <v>149</v>
      </c>
      <c r="CZ32" s="20" t="s">
        <v>150</v>
      </c>
      <c r="DE32" s="2"/>
      <c r="DG32" s="116" t="s">
        <v>2253</v>
      </c>
      <c r="DH32" s="116" t="s">
        <v>2527</v>
      </c>
      <c r="DI32" s="116" t="s">
        <v>2253</v>
      </c>
      <c r="DJ32" s="116" t="s">
        <v>2527</v>
      </c>
      <c r="DK32" s="116" t="s">
        <v>2461</v>
      </c>
      <c r="DL32">
        <v>5</v>
      </c>
      <c r="DM32" t="s">
        <v>164</v>
      </c>
      <c r="DN32" s="2"/>
      <c r="DO32" s="154">
        <v>1</v>
      </c>
      <c r="DP32" s="38" t="s">
        <v>192</v>
      </c>
      <c r="DQ32" s="24">
        <v>15012000</v>
      </c>
      <c r="DR32">
        <v>5</v>
      </c>
      <c r="DS32" t="s">
        <v>164</v>
      </c>
      <c r="DT32" s="19"/>
      <c r="DU32" s="19"/>
      <c r="DV32" s="19"/>
      <c r="DW32" s="19"/>
      <c r="DX32" s="19"/>
      <c r="DY32" s="19"/>
      <c r="EA32">
        <v>5</v>
      </c>
      <c r="EB32" t="s">
        <v>164</v>
      </c>
      <c r="EF32" s="30">
        <v>100000110655</v>
      </c>
      <c r="EI32" s="2"/>
      <c r="EJ32" s="2"/>
      <c r="EK32" s="2"/>
      <c r="EL32" s="2"/>
      <c r="EO32" s="2"/>
      <c r="EP32" s="2"/>
      <c r="EQ32" s="2"/>
      <c r="ES32">
        <v>30</v>
      </c>
      <c r="ET32">
        <v>5</v>
      </c>
      <c r="EU32" t="s">
        <v>164</v>
      </c>
      <c r="EV32" s="14" t="s">
        <v>176</v>
      </c>
      <c r="EW32" s="5">
        <v>30</v>
      </c>
      <c r="EY32" s="70" t="str">
        <f t="shared" si="6"/>
        <v>amlodipine oral 5mg/</v>
      </c>
      <c r="EZ32">
        <v>1701</v>
      </c>
      <c r="FA32" t="s">
        <v>81</v>
      </c>
      <c r="FB32" s="14" t="s">
        <v>177</v>
      </c>
      <c r="FC32" s="14" t="s">
        <v>238</v>
      </c>
      <c r="FD32" s="14" t="s">
        <v>177</v>
      </c>
      <c r="FE32" s="14" t="s">
        <v>2985</v>
      </c>
      <c r="FF32" s="14" t="s">
        <v>177</v>
      </c>
      <c r="FG32" s="14" t="s">
        <v>237</v>
      </c>
      <c r="FH32" s="14" t="s">
        <v>177</v>
      </c>
      <c r="FI32" s="14" t="s">
        <v>3374</v>
      </c>
      <c r="FJ32" s="14" t="s">
        <v>177</v>
      </c>
      <c r="FK32" s="14" t="s">
        <v>163</v>
      </c>
      <c r="FL32" s="70" t="str">
        <f t="shared" si="7"/>
        <v>amlodipine oral 5mg/</v>
      </c>
      <c r="FO32" t="s">
        <v>203</v>
      </c>
      <c r="FP32" s="14" t="s">
        <v>2985</v>
      </c>
      <c r="FQ32" s="14" t="s">
        <v>177</v>
      </c>
      <c r="FR32" s="14" t="s">
        <v>237</v>
      </c>
      <c r="FS32">
        <v>51</v>
      </c>
      <c r="FT32" t="s">
        <v>192</v>
      </c>
      <c r="FU32">
        <v>19</v>
      </c>
      <c r="FV32" t="s">
        <v>202</v>
      </c>
      <c r="FW32">
        <v>31</v>
      </c>
      <c r="FX32" t="s">
        <v>163</v>
      </c>
      <c r="FY32">
        <v>47</v>
      </c>
      <c r="FZ32" t="s">
        <v>201</v>
      </c>
      <c r="GB32">
        <v>51</v>
      </c>
      <c r="GC32">
        <v>19</v>
      </c>
      <c r="GD32">
        <v>31</v>
      </c>
      <c r="GE32">
        <v>47</v>
      </c>
      <c r="GG32" t="s">
        <v>649</v>
      </c>
      <c r="GH32" t="s">
        <v>684</v>
      </c>
    </row>
    <row r="33" spans="1:193" ht="13.8">
      <c r="A33" t="s">
        <v>135</v>
      </c>
      <c r="B33" t="s">
        <v>102</v>
      </c>
      <c r="C33" s="140" t="str">
        <f t="shared" si="0"/>
        <v>https://samviewer.digile.be/nl/sam/ampps/148041-02</v>
      </c>
      <c r="D33" s="116" t="s">
        <v>2528</v>
      </c>
      <c r="E33" s="116" t="s">
        <v>2529</v>
      </c>
      <c r="F33" s="116" t="s">
        <v>2530</v>
      </c>
      <c r="G33">
        <v>1799501</v>
      </c>
      <c r="H33" t="s">
        <v>135</v>
      </c>
      <c r="I33" t="s">
        <v>135</v>
      </c>
      <c r="J33" s="5" t="str">
        <f t="shared" si="1"/>
        <v>BEL amlodipine besilate Upjohn capsule, hard 56 x 5mg/</v>
      </c>
      <c r="K33" s="5" t="str">
        <f t="shared" si="2"/>
        <v>BEL amlodipine besilate Upjohn capsule, hard 56 x 5mg/</v>
      </c>
      <c r="L33" s="2"/>
      <c r="M33" s="2"/>
      <c r="N33" s="2"/>
      <c r="O33" s="2"/>
      <c r="P33" s="5">
        <v>56</v>
      </c>
      <c r="Q33" s="33"/>
      <c r="R33" s="5">
        <v>56</v>
      </c>
      <c r="S33" s="33"/>
      <c r="T33" s="116">
        <v>56</v>
      </c>
      <c r="W33" s="116" t="s">
        <v>2531</v>
      </c>
      <c r="X33" t="s">
        <v>210</v>
      </c>
      <c r="Y33" t="s">
        <v>148</v>
      </c>
      <c r="AD33">
        <v>1</v>
      </c>
      <c r="AE33">
        <v>56</v>
      </c>
      <c r="AF33">
        <v>10210000</v>
      </c>
      <c r="AG33" s="70" t="s">
        <v>174</v>
      </c>
      <c r="AH33" s="70"/>
      <c r="AI33" t="s">
        <v>174</v>
      </c>
      <c r="AJ33">
        <v>11</v>
      </c>
      <c r="AK33" s="24">
        <v>15012000</v>
      </c>
      <c r="AL33" s="38" t="s">
        <v>192</v>
      </c>
      <c r="AM33" s="169"/>
      <c r="AN33" s="24">
        <v>15012000</v>
      </c>
      <c r="AO33" s="2" t="s">
        <v>192</v>
      </c>
      <c r="AP33" s="12" t="s">
        <v>192</v>
      </c>
      <c r="AQ33" s="2"/>
      <c r="AR33" s="12"/>
      <c r="AS33">
        <v>1369</v>
      </c>
      <c r="AT33" s="25" t="str">
        <f t="shared" si="3"/>
        <v>BEL amlodipine besilate Upjohn capsule, hard 5mg/</v>
      </c>
      <c r="AU33" s="33"/>
      <c r="AW33" s="26">
        <v>1369</v>
      </c>
      <c r="AX33" s="20"/>
      <c r="AY33" t="s">
        <v>79</v>
      </c>
      <c r="AZ33" t="s">
        <v>65</v>
      </c>
      <c r="BA33" s="14" t="s">
        <v>2253</v>
      </c>
      <c r="BB33" s="14"/>
      <c r="BC33">
        <v>10210000</v>
      </c>
      <c r="BD33" s="70" t="s">
        <v>174</v>
      </c>
      <c r="BE33" s="70"/>
      <c r="BF33" s="151">
        <v>1309</v>
      </c>
      <c r="BG33" s="20" t="s">
        <v>162</v>
      </c>
      <c r="BH33" s="20"/>
      <c r="BI33" s="20"/>
      <c r="BJ33" s="33"/>
      <c r="BK33" s="20" t="s">
        <v>162</v>
      </c>
      <c r="BL33" s="20">
        <v>1309</v>
      </c>
      <c r="BM33" s="2" t="s">
        <v>228</v>
      </c>
      <c r="BN33" t="str">
        <f t="shared" si="4"/>
        <v>amlodipine besilate capsule, hard 5mg/</v>
      </c>
      <c r="BO33" s="33"/>
      <c r="BP33" t="str">
        <f t="shared" si="5"/>
        <v>amlodipine besilate capsule, hard 5mg/</v>
      </c>
      <c r="BQ33" t="s">
        <v>181</v>
      </c>
      <c r="BR33">
        <v>10210000</v>
      </c>
      <c r="BS33" s="70" t="s">
        <v>174</v>
      </c>
      <c r="BT33" s="70"/>
      <c r="BU33" s="116" t="s">
        <v>174</v>
      </c>
      <c r="BV33" s="116" t="s">
        <v>192</v>
      </c>
      <c r="BW33">
        <v>10210000</v>
      </c>
      <c r="BX33" t="s">
        <v>174</v>
      </c>
      <c r="BY33">
        <v>10210000</v>
      </c>
      <c r="BZ33" t="s">
        <v>174</v>
      </c>
      <c r="CA33" s="24">
        <v>15012000</v>
      </c>
      <c r="CB33" s="38" t="s">
        <v>192</v>
      </c>
      <c r="CC33" s="44"/>
      <c r="CD33" s="41"/>
      <c r="CE33" s="44" t="s">
        <v>192</v>
      </c>
      <c r="CF33">
        <v>20053000</v>
      </c>
      <c r="CG33" t="s">
        <v>175</v>
      </c>
      <c r="CI33" s="116" t="s">
        <v>175</v>
      </c>
      <c r="CJ33" s="116" t="s">
        <v>175</v>
      </c>
      <c r="CK33" s="10"/>
      <c r="CL33" s="12"/>
      <c r="CN33" s="2"/>
      <c r="CO33" s="21">
        <v>100000090079</v>
      </c>
      <c r="CP33" s="21" t="s">
        <v>41</v>
      </c>
      <c r="CQ33" s="21">
        <v>100000090079</v>
      </c>
      <c r="CR33" s="8" t="s">
        <v>2984</v>
      </c>
      <c r="CS33" s="2" t="s">
        <v>171</v>
      </c>
      <c r="CT33" s="29">
        <v>100000085259</v>
      </c>
      <c r="CU33" s="8" t="s">
        <v>149</v>
      </c>
      <c r="CV33" s="116" t="s">
        <v>2526</v>
      </c>
      <c r="CW33" s="144" t="s">
        <v>2784</v>
      </c>
      <c r="CX33" s="20" t="s">
        <v>153</v>
      </c>
      <c r="CY33" s="20" t="s">
        <v>149</v>
      </c>
      <c r="CZ33" s="20" t="s">
        <v>150</v>
      </c>
      <c r="DE33" s="2"/>
      <c r="DG33" s="116" t="s">
        <v>2253</v>
      </c>
      <c r="DH33" s="116" t="s">
        <v>2527</v>
      </c>
      <c r="DI33" s="116" t="s">
        <v>2253</v>
      </c>
      <c r="DJ33" s="116" t="s">
        <v>2527</v>
      </c>
      <c r="DK33" s="116" t="s">
        <v>2461</v>
      </c>
      <c r="DL33">
        <v>5</v>
      </c>
      <c r="DM33" t="s">
        <v>164</v>
      </c>
      <c r="DN33" s="2"/>
      <c r="DO33" s="154">
        <v>1</v>
      </c>
      <c r="DP33" s="38" t="s">
        <v>192</v>
      </c>
      <c r="DQ33" s="24">
        <v>15012000</v>
      </c>
      <c r="DR33">
        <v>5</v>
      </c>
      <c r="DS33" t="s">
        <v>164</v>
      </c>
      <c r="DT33" s="19"/>
      <c r="DU33" s="19"/>
      <c r="DV33" s="19"/>
      <c r="DW33" s="19"/>
      <c r="DX33" s="19"/>
      <c r="DY33" s="19"/>
      <c r="EA33">
        <v>5</v>
      </c>
      <c r="EB33" t="s">
        <v>164</v>
      </c>
      <c r="EF33" s="30">
        <v>100000110655</v>
      </c>
      <c r="EI33" s="2"/>
      <c r="EJ33" s="2"/>
      <c r="EK33" s="2"/>
      <c r="EL33" s="2"/>
      <c r="EO33" s="2"/>
      <c r="EP33" s="2"/>
      <c r="EQ33" s="2"/>
      <c r="ES33">
        <v>56</v>
      </c>
      <c r="ET33">
        <v>5</v>
      </c>
      <c r="EU33" t="s">
        <v>164</v>
      </c>
      <c r="EV33" s="14" t="s">
        <v>176</v>
      </c>
      <c r="EW33" s="5">
        <v>56</v>
      </c>
      <c r="EY33" s="70" t="str">
        <f t="shared" si="6"/>
        <v>amlodipine oral 5mg/</v>
      </c>
      <c r="EZ33">
        <v>1701</v>
      </c>
      <c r="FA33" t="s">
        <v>81</v>
      </c>
      <c r="FB33" s="14" t="s">
        <v>177</v>
      </c>
      <c r="FC33" s="14" t="s">
        <v>238</v>
      </c>
      <c r="FD33" s="14" t="s">
        <v>177</v>
      </c>
      <c r="FE33" s="14" t="s">
        <v>2985</v>
      </c>
      <c r="FF33" s="14" t="s">
        <v>177</v>
      </c>
      <c r="FG33" s="14" t="s">
        <v>237</v>
      </c>
      <c r="FH33" s="14" t="s">
        <v>177</v>
      </c>
      <c r="FI33" s="14" t="s">
        <v>3374</v>
      </c>
      <c r="FJ33" s="14" t="s">
        <v>177</v>
      </c>
      <c r="FK33" s="14" t="s">
        <v>163</v>
      </c>
      <c r="FL33" s="70" t="str">
        <f t="shared" si="7"/>
        <v>amlodipine oral 5mg/</v>
      </c>
      <c r="FO33" t="s">
        <v>203</v>
      </c>
      <c r="FP33" s="14" t="s">
        <v>2985</v>
      </c>
      <c r="FQ33" s="14" t="s">
        <v>177</v>
      </c>
      <c r="FR33" s="14" t="s">
        <v>237</v>
      </c>
      <c r="FS33">
        <v>51</v>
      </c>
      <c r="FT33" t="s">
        <v>192</v>
      </c>
      <c r="FU33">
        <v>19</v>
      </c>
      <c r="FV33" t="s">
        <v>202</v>
      </c>
      <c r="FW33">
        <v>31</v>
      </c>
      <c r="FX33" t="s">
        <v>163</v>
      </c>
      <c r="FY33">
        <v>47</v>
      </c>
      <c r="FZ33" t="s">
        <v>201</v>
      </c>
      <c r="GB33">
        <v>51</v>
      </c>
      <c r="GC33">
        <v>19</v>
      </c>
      <c r="GD33">
        <v>31</v>
      </c>
      <c r="GE33">
        <v>47</v>
      </c>
      <c r="GG33" t="s">
        <v>649</v>
      </c>
      <c r="GH33" t="s">
        <v>684</v>
      </c>
    </row>
    <row r="34" spans="1:193" ht="13.8">
      <c r="A34" t="s">
        <v>136</v>
      </c>
      <c r="B34" t="s">
        <v>103</v>
      </c>
      <c r="C34" s="140" t="str">
        <f t="shared" ref="C34:C64" si="8">HYPERLINK(D34)</f>
        <v>https://samviewer.digile.be/nl/sam/ampps/148041-03</v>
      </c>
      <c r="D34" s="116" t="s">
        <v>2532</v>
      </c>
      <c r="E34" s="116" t="s">
        <v>2533</v>
      </c>
      <c r="F34" s="116" t="s">
        <v>2534</v>
      </c>
      <c r="G34">
        <v>2837409</v>
      </c>
      <c r="H34" t="s">
        <v>136</v>
      </c>
      <c r="I34" t="s">
        <v>136</v>
      </c>
      <c r="J34" s="5" t="str">
        <f t="shared" si="1"/>
        <v>BEL amlodipine besilate Upjohn capsule, hard 98 x 5mg/</v>
      </c>
      <c r="K34" s="5" t="str">
        <f t="shared" si="2"/>
        <v>BEL amlodipine besilate Upjohn capsule, hard 98 x 5mg/</v>
      </c>
      <c r="L34" s="2"/>
      <c r="M34" s="2"/>
      <c r="N34" s="2"/>
      <c r="O34" s="2"/>
      <c r="P34" s="5">
        <v>98</v>
      </c>
      <c r="Q34" s="33"/>
      <c r="R34" s="5">
        <v>98</v>
      </c>
      <c r="S34" s="33"/>
      <c r="T34" s="116">
        <v>98</v>
      </c>
      <c r="W34" s="116" t="s">
        <v>2535</v>
      </c>
      <c r="X34" t="s">
        <v>210</v>
      </c>
      <c r="Y34" t="s">
        <v>148</v>
      </c>
      <c r="AD34">
        <v>1</v>
      </c>
      <c r="AE34">
        <v>98</v>
      </c>
      <c r="AF34">
        <v>10210000</v>
      </c>
      <c r="AG34" s="70" t="s">
        <v>174</v>
      </c>
      <c r="AH34" s="70"/>
      <c r="AI34" t="s">
        <v>174</v>
      </c>
      <c r="AJ34">
        <v>11</v>
      </c>
      <c r="AK34" s="24">
        <v>15012000</v>
      </c>
      <c r="AL34" s="38" t="s">
        <v>192</v>
      </c>
      <c r="AM34" s="169"/>
      <c r="AN34" s="24">
        <v>15012000</v>
      </c>
      <c r="AO34" s="2" t="s">
        <v>192</v>
      </c>
      <c r="AP34" s="12" t="s">
        <v>192</v>
      </c>
      <c r="AQ34" s="2"/>
      <c r="AR34" s="12"/>
      <c r="AS34">
        <v>1369</v>
      </c>
      <c r="AT34" s="25" t="str">
        <f t="shared" si="3"/>
        <v>BEL amlodipine besilate Upjohn capsule, hard 5mg/</v>
      </c>
      <c r="AU34" s="33"/>
      <c r="AW34" s="26">
        <v>1369</v>
      </c>
      <c r="AX34" s="20"/>
      <c r="AY34" t="s">
        <v>79</v>
      </c>
      <c r="AZ34" t="s">
        <v>65</v>
      </c>
      <c r="BA34" s="14" t="s">
        <v>2253</v>
      </c>
      <c r="BB34" s="14"/>
      <c r="BC34">
        <v>10210000</v>
      </c>
      <c r="BD34" s="70" t="s">
        <v>174</v>
      </c>
      <c r="BE34" s="70"/>
      <c r="BF34" s="151">
        <v>1309</v>
      </c>
      <c r="BG34" s="20" t="s">
        <v>162</v>
      </c>
      <c r="BH34" s="20"/>
      <c r="BI34" s="20"/>
      <c r="BJ34" s="33"/>
      <c r="BK34" s="20" t="s">
        <v>162</v>
      </c>
      <c r="BL34" s="20">
        <v>1309</v>
      </c>
      <c r="BM34" s="2" t="s">
        <v>228</v>
      </c>
      <c r="BN34" t="str">
        <f t="shared" si="4"/>
        <v>amlodipine besilate capsule, hard 5mg/</v>
      </c>
      <c r="BO34" s="33"/>
      <c r="BP34" t="str">
        <f t="shared" si="5"/>
        <v>amlodipine besilate capsule, hard 5mg/</v>
      </c>
      <c r="BQ34" t="s">
        <v>181</v>
      </c>
      <c r="BR34">
        <v>10210000</v>
      </c>
      <c r="BS34" s="70" t="s">
        <v>174</v>
      </c>
      <c r="BT34" s="70"/>
      <c r="BU34" s="116" t="s">
        <v>174</v>
      </c>
      <c r="BV34" s="116" t="s">
        <v>192</v>
      </c>
      <c r="BW34">
        <v>10210000</v>
      </c>
      <c r="BX34" t="s">
        <v>174</v>
      </c>
      <c r="BY34">
        <v>10210000</v>
      </c>
      <c r="BZ34" t="s">
        <v>174</v>
      </c>
      <c r="CA34" s="24">
        <v>15012000</v>
      </c>
      <c r="CB34" s="38" t="s">
        <v>192</v>
      </c>
      <c r="CC34" s="44"/>
      <c r="CD34" s="41"/>
      <c r="CE34" s="44" t="s">
        <v>192</v>
      </c>
      <c r="CF34">
        <v>20053000</v>
      </c>
      <c r="CG34" t="s">
        <v>175</v>
      </c>
      <c r="CI34" s="116" t="s">
        <v>175</v>
      </c>
      <c r="CJ34" s="116" t="s">
        <v>175</v>
      </c>
      <c r="CK34" s="10"/>
      <c r="CL34" s="12"/>
      <c r="CN34" s="2"/>
      <c r="CO34" s="21">
        <v>100000090079</v>
      </c>
      <c r="CP34" s="21" t="s">
        <v>41</v>
      </c>
      <c r="CQ34" s="21">
        <v>100000090079</v>
      </c>
      <c r="CR34" s="8" t="s">
        <v>2984</v>
      </c>
      <c r="CS34" s="2" t="s">
        <v>171</v>
      </c>
      <c r="CT34" s="29">
        <v>100000085259</v>
      </c>
      <c r="CU34" s="8" t="s">
        <v>149</v>
      </c>
      <c r="CV34" s="116" t="s">
        <v>2526</v>
      </c>
      <c r="CW34" s="144" t="s">
        <v>2784</v>
      </c>
      <c r="CX34" s="20" t="s">
        <v>153</v>
      </c>
      <c r="CY34" s="20" t="s">
        <v>149</v>
      </c>
      <c r="CZ34" s="20" t="s">
        <v>150</v>
      </c>
      <c r="DE34" s="2"/>
      <c r="DG34" s="116" t="s">
        <v>2253</v>
      </c>
      <c r="DH34" s="116" t="s">
        <v>2527</v>
      </c>
      <c r="DI34" s="116" t="s">
        <v>2253</v>
      </c>
      <c r="DJ34" s="116" t="s">
        <v>2527</v>
      </c>
      <c r="DK34" s="116" t="s">
        <v>2461</v>
      </c>
      <c r="DL34">
        <v>5</v>
      </c>
      <c r="DM34" t="s">
        <v>164</v>
      </c>
      <c r="DN34" s="2"/>
      <c r="DO34" s="154">
        <v>1</v>
      </c>
      <c r="DP34" s="38" t="s">
        <v>192</v>
      </c>
      <c r="DQ34" s="24">
        <v>15012000</v>
      </c>
      <c r="DR34">
        <v>5</v>
      </c>
      <c r="DS34" t="s">
        <v>164</v>
      </c>
      <c r="DT34" s="19"/>
      <c r="DU34" s="19"/>
      <c r="DV34" s="19"/>
      <c r="DW34" s="19"/>
      <c r="DX34" s="19"/>
      <c r="DY34" s="19"/>
      <c r="EA34">
        <v>5</v>
      </c>
      <c r="EB34" t="s">
        <v>164</v>
      </c>
      <c r="EF34" s="30">
        <v>100000110655</v>
      </c>
      <c r="EI34" s="2"/>
      <c r="EJ34" s="2"/>
      <c r="EK34" s="2"/>
      <c r="EL34" s="2"/>
      <c r="EO34" s="2"/>
      <c r="EP34" s="2"/>
      <c r="EQ34" s="2"/>
      <c r="ES34">
        <v>98</v>
      </c>
      <c r="ET34">
        <v>5</v>
      </c>
      <c r="EU34" t="s">
        <v>164</v>
      </c>
      <c r="EV34" s="14" t="s">
        <v>176</v>
      </c>
      <c r="EW34" s="5">
        <v>98</v>
      </c>
      <c r="EY34" s="70" t="str">
        <f t="shared" si="6"/>
        <v>amlodipine oral 5mg/</v>
      </c>
      <c r="EZ34">
        <v>1701</v>
      </c>
      <c r="FA34" t="s">
        <v>81</v>
      </c>
      <c r="FB34" s="14" t="s">
        <v>177</v>
      </c>
      <c r="FC34" s="14" t="s">
        <v>238</v>
      </c>
      <c r="FD34" s="14" t="s">
        <v>177</v>
      </c>
      <c r="FE34" s="14" t="s">
        <v>2985</v>
      </c>
      <c r="FF34" s="14" t="s">
        <v>177</v>
      </c>
      <c r="FG34" s="14" t="s">
        <v>237</v>
      </c>
      <c r="FH34" s="14" t="s">
        <v>177</v>
      </c>
      <c r="FI34" s="14" t="s">
        <v>3374</v>
      </c>
      <c r="FJ34" s="14" t="s">
        <v>177</v>
      </c>
      <c r="FK34" s="14" t="s">
        <v>163</v>
      </c>
      <c r="FL34" s="70" t="str">
        <f t="shared" si="7"/>
        <v>amlodipine oral 5mg/</v>
      </c>
      <c r="FO34" t="s">
        <v>203</v>
      </c>
      <c r="FP34" s="14" t="s">
        <v>2985</v>
      </c>
      <c r="FQ34" s="14" t="s">
        <v>177</v>
      </c>
      <c r="FR34" s="14" t="s">
        <v>237</v>
      </c>
      <c r="FS34">
        <v>51</v>
      </c>
      <c r="FT34" t="s">
        <v>192</v>
      </c>
      <c r="FU34">
        <v>19</v>
      </c>
      <c r="FV34" t="s">
        <v>202</v>
      </c>
      <c r="FW34">
        <v>31</v>
      </c>
      <c r="FX34" t="s">
        <v>163</v>
      </c>
      <c r="FY34">
        <v>47</v>
      </c>
      <c r="FZ34" t="s">
        <v>201</v>
      </c>
      <c r="GB34">
        <v>51</v>
      </c>
      <c r="GC34">
        <v>19</v>
      </c>
      <c r="GD34">
        <v>31</v>
      </c>
      <c r="GE34">
        <v>47</v>
      </c>
      <c r="GG34" t="s">
        <v>649</v>
      </c>
      <c r="GH34" t="s">
        <v>684</v>
      </c>
    </row>
    <row r="35" spans="1:193" ht="15">
      <c r="A35" s="121" t="s">
        <v>2794</v>
      </c>
      <c r="B35" s="139" t="s">
        <v>2796</v>
      </c>
      <c r="C35" s="140" t="str">
        <f t="shared" si="8"/>
        <v>https://samviewer.digile.be/nl/sam/ampps/369101-08</v>
      </c>
      <c r="D35" s="139" t="s">
        <v>2795</v>
      </c>
      <c r="E35" s="139" t="s">
        <v>2796</v>
      </c>
      <c r="F35" s="139" t="s">
        <v>2991</v>
      </c>
      <c r="H35" s="121" t="s">
        <v>2794</v>
      </c>
      <c r="I35" s="121" t="s">
        <v>2794</v>
      </c>
      <c r="J35" s="5" t="str">
        <f t="shared" si="1"/>
        <v>BEL amlodipine besilate Mylan EPD tablet 100 x 5mg/</v>
      </c>
      <c r="K35" s="5" t="str">
        <f t="shared" si="2"/>
        <v>BEL amlodipine besilate Mylan EPD tablet 100 x 5mg/</v>
      </c>
      <c r="L35" s="2"/>
      <c r="M35" s="2"/>
      <c r="N35" s="2"/>
      <c r="O35" s="2"/>
      <c r="P35" s="139">
        <v>100</v>
      </c>
      <c r="Q35" s="123"/>
      <c r="R35" s="139">
        <v>100</v>
      </c>
      <c r="S35" s="123"/>
      <c r="T35" s="139">
        <v>100</v>
      </c>
      <c r="U35" s="139"/>
      <c r="V35" s="139"/>
      <c r="W35" s="139" t="s">
        <v>2465</v>
      </c>
      <c r="X35" s="121"/>
      <c r="Y35" s="121"/>
      <c r="Z35" s="121"/>
      <c r="AA35" s="121"/>
      <c r="AB35" s="121"/>
      <c r="AC35" s="121"/>
      <c r="AD35" s="131"/>
      <c r="AE35" s="121"/>
      <c r="AF35">
        <v>10219000</v>
      </c>
      <c r="AG35" s="139" t="s">
        <v>173</v>
      </c>
      <c r="AH35" s="139"/>
      <c r="AI35" s="121"/>
      <c r="AJ35" s="121"/>
      <c r="AK35" s="24">
        <v>15054000</v>
      </c>
      <c r="AL35" s="38" t="s">
        <v>173</v>
      </c>
      <c r="AM35" s="169"/>
      <c r="AN35" s="132"/>
      <c r="AO35" s="123"/>
      <c r="AP35" s="130"/>
      <c r="AQ35" s="123"/>
      <c r="AR35" s="130"/>
      <c r="AS35" s="149">
        <v>369101</v>
      </c>
      <c r="AT35" s="25" t="str">
        <f t="shared" si="3"/>
        <v>BEL amlodipine besilate Mylan EPD tablet 5mg/</v>
      </c>
      <c r="AU35" s="123"/>
      <c r="AV35" s="125"/>
      <c r="AW35" s="133"/>
      <c r="AX35" s="133"/>
      <c r="AY35" s="139" t="s">
        <v>2966</v>
      </c>
      <c r="AZ35" t="s">
        <v>65</v>
      </c>
      <c r="BA35" s="14" t="s">
        <v>2253</v>
      </c>
      <c r="BB35" s="14"/>
      <c r="BC35">
        <v>10219000</v>
      </c>
      <c r="BD35" s="139" t="s">
        <v>173</v>
      </c>
      <c r="BE35" s="139"/>
      <c r="BF35">
        <v>1447</v>
      </c>
      <c r="BG35" t="s">
        <v>584</v>
      </c>
      <c r="BJ35" s="123"/>
      <c r="BK35" s="133"/>
      <c r="BL35" s="133"/>
      <c r="BM35" s="2" t="s">
        <v>228</v>
      </c>
      <c r="BN35" t="str">
        <f t="shared" si="4"/>
        <v>amlodipine besilate tablet 5mg/</v>
      </c>
      <c r="BO35" s="123"/>
      <c r="BP35" t="str">
        <f t="shared" si="5"/>
        <v>amlodipine besilate tablet 5mg/</v>
      </c>
      <c r="BQ35" s="121"/>
      <c r="BR35">
        <v>10219000</v>
      </c>
      <c r="BS35" s="139" t="s">
        <v>173</v>
      </c>
      <c r="BT35" s="139"/>
      <c r="BU35" s="139" t="s">
        <v>173</v>
      </c>
      <c r="BV35" s="139" t="s">
        <v>173</v>
      </c>
      <c r="BW35" s="121"/>
      <c r="BX35" s="121"/>
      <c r="BY35" s="121"/>
      <c r="BZ35" s="121"/>
      <c r="CA35" s="24">
        <v>15054000</v>
      </c>
      <c r="CB35" s="38" t="s">
        <v>173</v>
      </c>
      <c r="CC35" s="169"/>
      <c r="CD35" s="135"/>
      <c r="CE35" s="134"/>
      <c r="CF35">
        <v>20053000</v>
      </c>
      <c r="CG35" t="s">
        <v>175</v>
      </c>
      <c r="CI35" s="139" t="s">
        <v>175</v>
      </c>
      <c r="CJ35" s="139" t="s">
        <v>175</v>
      </c>
      <c r="CK35" s="136"/>
      <c r="CL35" s="130"/>
      <c r="CM35" s="121"/>
      <c r="CN35" s="123"/>
      <c r="CO35" s="21">
        <v>100000090079</v>
      </c>
      <c r="CP35" s="126" t="s">
        <v>41</v>
      </c>
      <c r="CQ35" s="21">
        <v>100000090079</v>
      </c>
      <c r="CR35" s="139" t="s">
        <v>2984</v>
      </c>
      <c r="CS35" s="2" t="s">
        <v>171</v>
      </c>
      <c r="CT35" s="29">
        <v>100000085259</v>
      </c>
      <c r="CU35" s="8" t="s">
        <v>149</v>
      </c>
      <c r="CV35" s="139" t="s">
        <v>2526</v>
      </c>
      <c r="CW35" s="144" t="s">
        <v>2784</v>
      </c>
      <c r="CX35" s="133"/>
      <c r="CY35" s="133"/>
      <c r="CZ35" s="133"/>
      <c r="DA35" s="121"/>
      <c r="DB35" s="121"/>
      <c r="DC35" s="121"/>
      <c r="DD35" s="121"/>
      <c r="DE35" s="123"/>
      <c r="DF35" s="121"/>
      <c r="DG35" s="139" t="s">
        <v>2526</v>
      </c>
      <c r="DH35" s="139" t="s">
        <v>2544</v>
      </c>
      <c r="DI35" s="139" t="s">
        <v>2253</v>
      </c>
      <c r="DJ35" s="139" t="s">
        <v>2544</v>
      </c>
      <c r="DK35" s="139" t="s">
        <v>2461</v>
      </c>
      <c r="DL35" s="121">
        <v>5</v>
      </c>
      <c r="DM35" t="s">
        <v>164</v>
      </c>
      <c r="DN35" s="2"/>
      <c r="DO35" s="154">
        <v>1</v>
      </c>
      <c r="DP35" s="38" t="s">
        <v>173</v>
      </c>
      <c r="DQ35" s="24">
        <v>15054000</v>
      </c>
      <c r="DR35">
        <v>5</v>
      </c>
      <c r="DS35" t="s">
        <v>164</v>
      </c>
      <c r="DT35" s="136"/>
      <c r="DU35" s="136"/>
      <c r="DV35" s="136"/>
      <c r="DW35" s="136"/>
      <c r="DX35" s="136"/>
      <c r="DY35" s="136"/>
      <c r="DZ35" s="121"/>
      <c r="EA35" s="121"/>
      <c r="EB35" s="121"/>
      <c r="EC35" s="121"/>
      <c r="ED35" s="121"/>
      <c r="EE35" s="121"/>
      <c r="EF35" s="137"/>
      <c r="EG35" s="121"/>
      <c r="EI35" s="123"/>
      <c r="EJ35" s="123"/>
      <c r="EK35" s="123"/>
      <c r="EL35" s="123"/>
      <c r="EO35" s="123"/>
      <c r="EP35" s="123"/>
      <c r="EQ35" s="123"/>
      <c r="ER35" s="121"/>
      <c r="ES35" s="139">
        <v>100</v>
      </c>
      <c r="ET35">
        <v>5</v>
      </c>
      <c r="EU35" t="s">
        <v>164</v>
      </c>
      <c r="EV35" s="14" t="s">
        <v>176</v>
      </c>
      <c r="EW35" s="139">
        <v>100</v>
      </c>
      <c r="EY35" s="70" t="str">
        <f t="shared" si="6"/>
        <v>amlodipine oral 5mg/</v>
      </c>
      <c r="EZ35">
        <v>1701</v>
      </c>
      <c r="FA35" t="s">
        <v>81</v>
      </c>
      <c r="FB35" s="14" t="s">
        <v>177</v>
      </c>
      <c r="FC35" s="14" t="s">
        <v>238</v>
      </c>
      <c r="FD35" s="14" t="s">
        <v>177</v>
      </c>
      <c r="FE35" s="14" t="s">
        <v>2985</v>
      </c>
      <c r="FF35" s="14" t="s">
        <v>177</v>
      </c>
      <c r="FG35" s="14" t="s">
        <v>237</v>
      </c>
      <c r="FH35" s="14" t="s">
        <v>177</v>
      </c>
      <c r="FI35" s="14" t="s">
        <v>3374</v>
      </c>
      <c r="FJ35" s="14" t="s">
        <v>177</v>
      </c>
      <c r="FK35" s="14" t="s">
        <v>163</v>
      </c>
      <c r="FL35" s="70" t="str">
        <f t="shared" ref="FL35:FL36" si="9">CONCATENATE(CU35," ",FK35," ",DR35,DS35,"/",DU35,DV35)</f>
        <v>amlodipine oral 5mg/</v>
      </c>
      <c r="FN35" s="121"/>
      <c r="FO35" t="s">
        <v>203</v>
      </c>
      <c r="FP35" s="14" t="s">
        <v>2985</v>
      </c>
      <c r="FQ35" s="14" t="s">
        <v>177</v>
      </c>
      <c r="FR35" s="14" t="s">
        <v>237</v>
      </c>
      <c r="FS35">
        <v>51</v>
      </c>
      <c r="FT35" t="s">
        <v>192</v>
      </c>
      <c r="FU35">
        <v>19</v>
      </c>
      <c r="FV35" t="s">
        <v>202</v>
      </c>
      <c r="FW35">
        <v>31</v>
      </c>
      <c r="FX35" t="s">
        <v>163</v>
      </c>
      <c r="FY35">
        <v>47</v>
      </c>
      <c r="FZ35" t="s">
        <v>201</v>
      </c>
      <c r="GB35">
        <v>51</v>
      </c>
      <c r="GC35">
        <v>19</v>
      </c>
      <c r="GD35">
        <v>31</v>
      </c>
      <c r="GE35">
        <v>47</v>
      </c>
      <c r="GG35" t="s">
        <v>649</v>
      </c>
      <c r="GH35" t="s">
        <v>684</v>
      </c>
      <c r="GI35" s="121"/>
      <c r="GJ35" s="121"/>
      <c r="GK35" s="121"/>
    </row>
    <row r="36" spans="1:193" ht="15">
      <c r="A36" s="121" t="s">
        <v>2703</v>
      </c>
      <c r="B36" s="139" t="s">
        <v>2975</v>
      </c>
      <c r="C36" s="140" t="str">
        <f t="shared" si="8"/>
        <v>https://samviewer.digile.be/nl/sam/ampps/271302-03</v>
      </c>
      <c r="D36" s="139" t="s">
        <v>2704</v>
      </c>
      <c r="E36" s="139" t="s">
        <v>2975</v>
      </c>
      <c r="F36" s="139" t="s">
        <v>2992</v>
      </c>
      <c r="H36" s="121" t="s">
        <v>2703</v>
      </c>
      <c r="I36" s="121" t="s">
        <v>2703</v>
      </c>
      <c r="J36" s="5" t="str">
        <f t="shared" si="1"/>
        <v>BEL amlodipine maleate SMB coated tablet 28 x 10mg/</v>
      </c>
      <c r="K36" s="5" t="str">
        <f t="shared" si="2"/>
        <v>BEL amlodipine maleate SMB coated tablet 28 x 10mg/</v>
      </c>
      <c r="L36" s="2"/>
      <c r="M36" s="2"/>
      <c r="N36" s="2"/>
      <c r="O36" s="2"/>
      <c r="P36" s="139">
        <v>28</v>
      </c>
      <c r="Q36" s="122"/>
      <c r="R36" s="139">
        <v>28</v>
      </c>
      <c r="S36" s="122"/>
      <c r="T36" s="139">
        <v>28</v>
      </c>
      <c r="U36" s="139"/>
      <c r="V36" s="139"/>
      <c r="W36" s="139" t="s">
        <v>2525</v>
      </c>
      <c r="X36" s="122"/>
      <c r="Y36" s="121"/>
      <c r="Z36" s="121"/>
      <c r="AA36" s="122"/>
      <c r="AB36" s="122"/>
      <c r="AC36" s="122"/>
      <c r="AD36" s="129"/>
      <c r="AE36" s="121"/>
      <c r="AF36">
        <v>10220000</v>
      </c>
      <c r="AG36" s="139" t="s">
        <v>2326</v>
      </c>
      <c r="AH36" s="139"/>
      <c r="AI36" s="121"/>
      <c r="AJ36" s="122"/>
      <c r="AK36" s="24">
        <v>15054000</v>
      </c>
      <c r="AL36" s="38" t="s">
        <v>173</v>
      </c>
      <c r="AM36" s="169"/>
      <c r="AN36" s="122"/>
      <c r="AO36" s="122"/>
      <c r="AP36" s="122"/>
      <c r="AQ36" s="122"/>
      <c r="AR36" s="122"/>
      <c r="AS36" s="149">
        <v>271302</v>
      </c>
      <c r="AT36" s="25" t="str">
        <f t="shared" si="3"/>
        <v>BEL amlodipine maleate SMB coated tablet 10mg/</v>
      </c>
      <c r="AU36" s="123"/>
      <c r="AV36" s="125"/>
      <c r="AW36" s="121"/>
      <c r="AX36" s="121"/>
      <c r="AY36" s="139" t="s">
        <v>2967</v>
      </c>
      <c r="AZ36" t="s">
        <v>65</v>
      </c>
      <c r="BA36" s="14" t="s">
        <v>2253</v>
      </c>
      <c r="BB36" s="14"/>
      <c r="BC36">
        <v>10220000</v>
      </c>
      <c r="BD36" s="139" t="s">
        <v>2326</v>
      </c>
      <c r="BE36" s="139"/>
      <c r="BF36" s="152">
        <v>1212</v>
      </c>
      <c r="BG36" s="121" t="s">
        <v>2977</v>
      </c>
      <c r="BH36" s="121"/>
      <c r="BI36" s="121"/>
      <c r="BJ36" s="122"/>
      <c r="BK36" s="121"/>
      <c r="BL36" s="121"/>
      <c r="BM36" s="2" t="s">
        <v>228</v>
      </c>
      <c r="BN36" t="str">
        <f t="shared" si="4"/>
        <v>amlodipine maleate coated tablet 10mg/</v>
      </c>
      <c r="BO36" s="123"/>
      <c r="BP36" t="str">
        <f t="shared" si="5"/>
        <v>amlodipine maleate coated tablet 10mg/</v>
      </c>
      <c r="BQ36" s="121"/>
      <c r="BR36">
        <v>10220000</v>
      </c>
      <c r="BS36" s="139" t="s">
        <v>2326</v>
      </c>
      <c r="BT36" s="139"/>
      <c r="BU36" s="139" t="s">
        <v>2326</v>
      </c>
      <c r="BV36" s="139" t="s">
        <v>173</v>
      </c>
      <c r="BW36" s="121"/>
      <c r="BX36" s="121"/>
      <c r="BY36" s="121"/>
      <c r="BZ36" s="121"/>
      <c r="CA36" s="24">
        <v>15054000</v>
      </c>
      <c r="CB36" s="38" t="s">
        <v>173</v>
      </c>
      <c r="CC36" s="169"/>
      <c r="CD36" s="122"/>
      <c r="CE36" s="122"/>
      <c r="CF36">
        <v>20053000</v>
      </c>
      <c r="CG36" t="s">
        <v>175</v>
      </c>
      <c r="CI36" s="139" t="s">
        <v>175</v>
      </c>
      <c r="CJ36" s="139" t="s">
        <v>175</v>
      </c>
      <c r="CK36" s="122"/>
      <c r="CL36" s="122"/>
      <c r="CM36" s="122"/>
      <c r="CN36" s="122"/>
      <c r="CO36" s="21">
        <v>100000089370</v>
      </c>
      <c r="CP36" s="21" t="s">
        <v>41</v>
      </c>
      <c r="CQ36" s="21">
        <v>100000089370</v>
      </c>
      <c r="CR36" s="139" t="s">
        <v>2965</v>
      </c>
      <c r="CS36" s="2" t="s">
        <v>171</v>
      </c>
      <c r="CT36" s="29">
        <v>100000085259</v>
      </c>
      <c r="CU36" s="8" t="s">
        <v>149</v>
      </c>
      <c r="CV36" s="139" t="s">
        <v>2678</v>
      </c>
      <c r="CW36" s="145" t="s">
        <v>2679</v>
      </c>
      <c r="CX36" s="121"/>
      <c r="CY36" s="121"/>
      <c r="CZ36" s="122"/>
      <c r="DA36" s="122"/>
      <c r="DB36" s="122"/>
      <c r="DC36" s="122"/>
      <c r="DD36" s="122"/>
      <c r="DE36" s="121"/>
      <c r="DF36" s="122"/>
      <c r="DG36" s="139" t="s">
        <v>2678</v>
      </c>
      <c r="DH36" s="139" t="s">
        <v>2544</v>
      </c>
      <c r="DI36" s="139" t="s">
        <v>2253</v>
      </c>
      <c r="DJ36" s="139" t="s">
        <v>2544</v>
      </c>
      <c r="DK36" s="139" t="s">
        <v>2461</v>
      </c>
      <c r="DL36" s="121">
        <v>10</v>
      </c>
      <c r="DM36" t="s">
        <v>164</v>
      </c>
      <c r="DN36" s="2"/>
      <c r="DO36" s="154">
        <v>1</v>
      </c>
      <c r="DP36" s="38" t="s">
        <v>173</v>
      </c>
      <c r="DQ36" s="24">
        <v>15054000</v>
      </c>
      <c r="DR36" s="121">
        <v>10</v>
      </c>
      <c r="DS36" t="s">
        <v>164</v>
      </c>
      <c r="DT36" s="127"/>
      <c r="DU36" s="127"/>
      <c r="DV36" s="127"/>
      <c r="DW36" s="127"/>
      <c r="DX36" s="127"/>
      <c r="DY36" s="127"/>
      <c r="DZ36" s="122"/>
      <c r="EA36" s="122"/>
      <c r="EB36" s="122"/>
      <c r="EC36" s="122"/>
      <c r="ED36" s="122"/>
      <c r="EE36" s="122"/>
      <c r="EF36" s="122"/>
      <c r="EG36" s="121"/>
      <c r="EI36" s="122"/>
      <c r="EJ36" s="121"/>
      <c r="EK36" s="121"/>
      <c r="EL36" s="122"/>
      <c r="EM36" s="121"/>
      <c r="EO36" s="122"/>
      <c r="EP36" s="122"/>
      <c r="EQ36" s="122"/>
      <c r="ER36" s="122"/>
      <c r="ES36" s="139">
        <v>28</v>
      </c>
      <c r="ET36">
        <v>5</v>
      </c>
      <c r="EU36" t="s">
        <v>164</v>
      </c>
      <c r="EV36" s="14" t="s">
        <v>176</v>
      </c>
      <c r="EW36" s="139">
        <v>28</v>
      </c>
      <c r="EY36" s="70" t="str">
        <f t="shared" si="6"/>
        <v>amlodipine oral 10mg/</v>
      </c>
      <c r="EZ36">
        <v>1701</v>
      </c>
      <c r="FA36" t="s">
        <v>81</v>
      </c>
      <c r="FB36" s="14" t="s">
        <v>177</v>
      </c>
      <c r="FC36" s="14" t="s">
        <v>238</v>
      </c>
      <c r="FD36" s="14" t="s">
        <v>177</v>
      </c>
      <c r="FE36" s="14" t="s">
        <v>2985</v>
      </c>
      <c r="FF36" s="14" t="s">
        <v>177</v>
      </c>
      <c r="FG36" s="14" t="s">
        <v>237</v>
      </c>
      <c r="FH36" s="14" t="s">
        <v>177</v>
      </c>
      <c r="FI36" s="14" t="s">
        <v>3374</v>
      </c>
      <c r="FJ36" s="14" t="s">
        <v>177</v>
      </c>
      <c r="FK36" s="14" t="s">
        <v>163</v>
      </c>
      <c r="FL36" s="70" t="str">
        <f t="shared" si="9"/>
        <v>amlodipine oral 10mg/</v>
      </c>
      <c r="FN36" s="121"/>
      <c r="FO36" t="s">
        <v>203</v>
      </c>
      <c r="FP36" s="14" t="s">
        <v>2989</v>
      </c>
      <c r="FQ36" s="14" t="s">
        <v>177</v>
      </c>
      <c r="FR36" s="14" t="s">
        <v>237</v>
      </c>
      <c r="FS36">
        <v>51</v>
      </c>
      <c r="FT36" t="s">
        <v>192</v>
      </c>
      <c r="FU36">
        <v>19</v>
      </c>
      <c r="FV36" t="s">
        <v>202</v>
      </c>
      <c r="FW36">
        <v>31</v>
      </c>
      <c r="FX36" t="s">
        <v>163</v>
      </c>
      <c r="FY36">
        <v>47</v>
      </c>
      <c r="FZ36" t="s">
        <v>201</v>
      </c>
      <c r="GB36">
        <v>51</v>
      </c>
      <c r="GC36">
        <v>19</v>
      </c>
      <c r="GD36">
        <v>31</v>
      </c>
      <c r="GE36">
        <v>47</v>
      </c>
      <c r="GG36" t="s">
        <v>649</v>
      </c>
      <c r="GH36" t="s">
        <v>684</v>
      </c>
      <c r="GI36" s="121"/>
      <c r="GJ36" s="121"/>
      <c r="GK36" s="121"/>
    </row>
    <row r="37" spans="1:193" ht="15">
      <c r="A37" s="121" t="s">
        <v>2705</v>
      </c>
      <c r="B37" s="139" t="s">
        <v>2976</v>
      </c>
      <c r="C37" s="140" t="str">
        <f t="shared" si="8"/>
        <v>https://samviewer.digile.be/nl/sam/ampps/271302-09</v>
      </c>
      <c r="D37" s="139" t="s">
        <v>2706</v>
      </c>
      <c r="E37" s="139" t="s">
        <v>2976</v>
      </c>
      <c r="F37" s="139" t="s">
        <v>2993</v>
      </c>
      <c r="H37" s="121" t="s">
        <v>2705</v>
      </c>
      <c r="I37" s="121" t="s">
        <v>2705</v>
      </c>
      <c r="J37" s="5" t="str">
        <f t="shared" si="1"/>
        <v>BEL amlodipine maleate SMB coated tablet 98 x 10mg/</v>
      </c>
      <c r="K37" s="5" t="str">
        <f t="shared" si="2"/>
        <v>BEL amlodipine maleate SMB coated tablet 98 x 10mg/</v>
      </c>
      <c r="L37" s="2"/>
      <c r="M37" s="2"/>
      <c r="N37" s="2"/>
      <c r="O37" s="2"/>
      <c r="P37" s="139">
        <v>98</v>
      </c>
      <c r="Q37" s="122"/>
      <c r="R37" s="139">
        <v>98</v>
      </c>
      <c r="S37" s="122"/>
      <c r="T37" s="139">
        <v>98</v>
      </c>
      <c r="U37" s="139"/>
      <c r="V37" s="139"/>
      <c r="W37" s="139" t="s">
        <v>2535</v>
      </c>
      <c r="X37" s="122"/>
      <c r="Y37" s="121"/>
      <c r="Z37" s="121"/>
      <c r="AA37" s="122"/>
      <c r="AB37" s="122"/>
      <c r="AC37" s="122"/>
      <c r="AD37" s="129"/>
      <c r="AE37" s="121"/>
      <c r="AF37">
        <v>10220000</v>
      </c>
      <c r="AG37" s="139" t="s">
        <v>2326</v>
      </c>
      <c r="AH37" s="139"/>
      <c r="AI37" s="121"/>
      <c r="AJ37" s="122"/>
      <c r="AK37" s="24">
        <v>15054000</v>
      </c>
      <c r="AL37" s="38" t="s">
        <v>173</v>
      </c>
      <c r="AM37" s="169"/>
      <c r="AN37" s="122"/>
      <c r="AO37" s="122"/>
      <c r="AP37" s="122"/>
      <c r="AQ37" s="122"/>
      <c r="AR37" s="122"/>
      <c r="AS37" s="149">
        <v>271302</v>
      </c>
      <c r="AT37" s="25" t="str">
        <f t="shared" si="3"/>
        <v>BEL amlodipine maleate SMB coated tablet 10mg/</v>
      </c>
      <c r="AU37" s="123"/>
      <c r="AV37" s="125"/>
      <c r="AW37" s="121"/>
      <c r="AX37" s="121"/>
      <c r="AY37" s="139" t="s">
        <v>2968</v>
      </c>
      <c r="AZ37" t="s">
        <v>65</v>
      </c>
      <c r="BA37" s="14" t="s">
        <v>2253</v>
      </c>
      <c r="BB37" s="14"/>
      <c r="BC37">
        <v>10220000</v>
      </c>
      <c r="BD37" s="139" t="s">
        <v>2326</v>
      </c>
      <c r="BE37" s="139"/>
      <c r="BF37" s="152">
        <v>1212</v>
      </c>
      <c r="BG37" s="121" t="s">
        <v>2977</v>
      </c>
      <c r="BH37" s="121"/>
      <c r="BI37" s="121"/>
      <c r="BJ37" s="122"/>
      <c r="BK37" s="121"/>
      <c r="BL37" s="121"/>
      <c r="BM37" s="2" t="s">
        <v>228</v>
      </c>
      <c r="BN37" t="str">
        <f t="shared" si="4"/>
        <v>amlodipine maleate coated tablet 10mg/</v>
      </c>
      <c r="BO37" s="123"/>
      <c r="BP37" t="str">
        <f t="shared" si="5"/>
        <v>amlodipine maleate coated tablet 10mg/</v>
      </c>
      <c r="BQ37" s="121"/>
      <c r="BR37">
        <v>10220000</v>
      </c>
      <c r="BS37" s="139" t="s">
        <v>2326</v>
      </c>
      <c r="BT37" s="139"/>
      <c r="BU37" s="139" t="s">
        <v>2326</v>
      </c>
      <c r="BV37" s="139" t="s">
        <v>173</v>
      </c>
      <c r="BW37" s="121"/>
      <c r="BX37" s="121"/>
      <c r="BY37" s="121"/>
      <c r="BZ37" s="121"/>
      <c r="CA37" s="24">
        <v>15054000</v>
      </c>
      <c r="CB37" s="38" t="s">
        <v>173</v>
      </c>
      <c r="CC37" s="169"/>
      <c r="CD37" s="122"/>
      <c r="CE37" s="122"/>
      <c r="CF37">
        <v>20053000</v>
      </c>
      <c r="CG37" t="s">
        <v>175</v>
      </c>
      <c r="CI37" s="139" t="s">
        <v>175</v>
      </c>
      <c r="CJ37" s="139" t="s">
        <v>175</v>
      </c>
      <c r="CK37" s="122"/>
      <c r="CL37" s="122"/>
      <c r="CM37" s="122"/>
      <c r="CN37" s="122"/>
      <c r="CO37" s="21">
        <v>100000089370</v>
      </c>
      <c r="CP37" s="21" t="s">
        <v>41</v>
      </c>
      <c r="CQ37" s="21">
        <v>100000089370</v>
      </c>
      <c r="CR37" s="139" t="s">
        <v>2965</v>
      </c>
      <c r="CS37" s="2" t="s">
        <v>171</v>
      </c>
      <c r="CT37" s="29">
        <v>100000085259</v>
      </c>
      <c r="CU37" s="8" t="s">
        <v>149</v>
      </c>
      <c r="CV37" s="139" t="s">
        <v>2678</v>
      </c>
      <c r="CW37" s="145" t="s">
        <v>2679</v>
      </c>
      <c r="CX37" s="121"/>
      <c r="CY37" s="121"/>
      <c r="CZ37" s="122"/>
      <c r="DA37" s="122"/>
      <c r="DB37" s="122"/>
      <c r="DC37" s="122"/>
      <c r="DD37" s="122"/>
      <c r="DE37" s="121"/>
      <c r="DF37" s="122"/>
      <c r="DG37" s="139" t="s">
        <v>2678</v>
      </c>
      <c r="DH37" s="139" t="s">
        <v>2544</v>
      </c>
      <c r="DI37" s="139" t="s">
        <v>2253</v>
      </c>
      <c r="DJ37" s="139" t="s">
        <v>2544</v>
      </c>
      <c r="DK37" s="139" t="s">
        <v>2461</v>
      </c>
      <c r="DL37" s="121">
        <v>10</v>
      </c>
      <c r="DM37" t="s">
        <v>164</v>
      </c>
      <c r="DN37" s="2"/>
      <c r="DO37" s="154">
        <v>1</v>
      </c>
      <c r="DP37" s="38" t="s">
        <v>173</v>
      </c>
      <c r="DQ37" s="24">
        <v>15054000</v>
      </c>
      <c r="DR37" s="121">
        <v>10</v>
      </c>
      <c r="DS37" t="s">
        <v>164</v>
      </c>
      <c r="DT37" s="127"/>
      <c r="DU37" s="127"/>
      <c r="DV37" s="127"/>
      <c r="DW37" s="127"/>
      <c r="DX37" s="127"/>
      <c r="DY37" s="127"/>
      <c r="DZ37" s="122"/>
      <c r="EA37" s="122"/>
      <c r="EB37" s="122"/>
      <c r="EC37" s="122"/>
      <c r="ED37" s="122"/>
      <c r="EE37" s="122"/>
      <c r="EF37" s="122"/>
      <c r="EG37" s="121"/>
      <c r="EI37" s="122"/>
      <c r="EJ37" s="121"/>
      <c r="EK37" s="121"/>
      <c r="EL37" s="122"/>
      <c r="EM37" s="121"/>
      <c r="EO37" s="122"/>
      <c r="EP37" s="122"/>
      <c r="EQ37" s="122"/>
      <c r="ER37" s="122"/>
      <c r="ES37" s="139">
        <v>98</v>
      </c>
      <c r="ET37">
        <v>5</v>
      </c>
      <c r="EU37" t="s">
        <v>164</v>
      </c>
      <c r="EV37" s="14" t="s">
        <v>176</v>
      </c>
      <c r="EW37" s="139">
        <v>98</v>
      </c>
      <c r="EY37" s="70" t="str">
        <f t="shared" si="6"/>
        <v>amlodipine oral 10mg/</v>
      </c>
      <c r="EZ37">
        <v>1701</v>
      </c>
      <c r="FA37" t="s">
        <v>81</v>
      </c>
      <c r="FB37" s="14" t="s">
        <v>177</v>
      </c>
      <c r="FC37" s="14" t="s">
        <v>238</v>
      </c>
      <c r="FD37" s="14" t="s">
        <v>177</v>
      </c>
      <c r="FE37" s="14" t="s">
        <v>2985</v>
      </c>
      <c r="FF37" s="14" t="s">
        <v>177</v>
      </c>
      <c r="FG37" s="14" t="s">
        <v>237</v>
      </c>
      <c r="FH37" s="14" t="s">
        <v>177</v>
      </c>
      <c r="FI37" s="14" t="s">
        <v>3374</v>
      </c>
      <c r="FJ37" s="14" t="s">
        <v>177</v>
      </c>
      <c r="FK37" s="14" t="s">
        <v>163</v>
      </c>
      <c r="FL37" s="70" t="str">
        <f t="shared" ref="FL37:FL42" si="10">CONCATENATE(CU37," ",FK37," ",DR37,DS37,"/",DU37,DV37)</f>
        <v>amlodipine oral 10mg/</v>
      </c>
      <c r="FM37" s="121"/>
      <c r="FN37" s="121"/>
      <c r="FO37" t="s">
        <v>203</v>
      </c>
      <c r="FP37" s="14" t="s">
        <v>2990</v>
      </c>
      <c r="FQ37" s="14" t="s">
        <v>177</v>
      </c>
      <c r="FR37" s="14" t="s">
        <v>237</v>
      </c>
      <c r="FS37">
        <v>51</v>
      </c>
      <c r="FT37" t="s">
        <v>192</v>
      </c>
      <c r="FU37">
        <v>19</v>
      </c>
      <c r="FV37" t="s">
        <v>202</v>
      </c>
      <c r="FW37">
        <v>31</v>
      </c>
      <c r="FX37" t="s">
        <v>163</v>
      </c>
      <c r="FY37">
        <v>47</v>
      </c>
      <c r="FZ37" t="s">
        <v>201</v>
      </c>
      <c r="GB37">
        <v>51</v>
      </c>
      <c r="GC37">
        <v>19</v>
      </c>
      <c r="GD37">
        <v>31</v>
      </c>
      <c r="GE37">
        <v>47</v>
      </c>
      <c r="GG37" t="s">
        <v>649</v>
      </c>
      <c r="GH37" t="s">
        <v>684</v>
      </c>
      <c r="GI37" s="121"/>
      <c r="GJ37" s="121"/>
      <c r="GK37" s="121"/>
    </row>
    <row r="38" spans="1:193" ht="15">
      <c r="A38" s="121" t="s">
        <v>2675</v>
      </c>
      <c r="B38" s="139" t="s">
        <v>2677</v>
      </c>
      <c r="C38" s="140" t="str">
        <f t="shared" si="8"/>
        <v>https://samviewer.digile.be/nl/sam/ampps/262963-04</v>
      </c>
      <c r="D38" s="139" t="s">
        <v>2676</v>
      </c>
      <c r="E38" s="139" t="s">
        <v>2677</v>
      </c>
      <c r="F38" s="139" t="s">
        <v>2995</v>
      </c>
      <c r="H38" s="121" t="s">
        <v>2675</v>
      </c>
      <c r="I38" s="121" t="s">
        <v>2675</v>
      </c>
      <c r="J38" s="5" t="str">
        <f t="shared" si="1"/>
        <v>BEL amlodipine maleate Krka tablet 30 x 10mg/</v>
      </c>
      <c r="K38" s="5" t="str">
        <f t="shared" si="2"/>
        <v>BEL amlodipine maleate Krka tablet 30 x 10mg/</v>
      </c>
      <c r="L38" s="2"/>
      <c r="M38" s="2"/>
      <c r="N38" s="2"/>
      <c r="O38" s="2"/>
      <c r="P38" s="139">
        <v>30</v>
      </c>
      <c r="Q38" s="122"/>
      <c r="R38" s="139">
        <v>30</v>
      </c>
      <c r="S38" s="122"/>
      <c r="T38" s="139">
        <v>30</v>
      </c>
      <c r="U38" s="139"/>
      <c r="V38" s="139"/>
      <c r="W38" s="139" t="s">
        <v>2470</v>
      </c>
      <c r="X38" s="121"/>
      <c r="Y38" s="121"/>
      <c r="Z38" s="121"/>
      <c r="AA38" s="122"/>
      <c r="AB38" s="122"/>
      <c r="AC38" s="122"/>
      <c r="AD38" s="129"/>
      <c r="AE38" s="121"/>
      <c r="AF38">
        <v>10219000</v>
      </c>
      <c r="AG38" s="139" t="s">
        <v>173</v>
      </c>
      <c r="AH38" s="139"/>
      <c r="AI38" s="121"/>
      <c r="AJ38" s="122"/>
      <c r="AK38" s="24">
        <v>15054000</v>
      </c>
      <c r="AL38" s="38" t="s">
        <v>173</v>
      </c>
      <c r="AM38" s="169"/>
      <c r="AN38" s="122"/>
      <c r="AO38" s="122"/>
      <c r="AP38" s="122"/>
      <c r="AQ38" s="122"/>
      <c r="AR38" s="122"/>
      <c r="AS38" s="121">
        <v>262963</v>
      </c>
      <c r="AT38" s="25" t="str">
        <f t="shared" si="3"/>
        <v>BEL amlodipine maleate Krka tablet 10mg/</v>
      </c>
      <c r="AU38" s="123"/>
      <c r="AV38" s="125"/>
      <c r="AW38" s="121"/>
      <c r="AX38" s="121"/>
      <c r="AY38" s="139" t="s">
        <v>2971</v>
      </c>
      <c r="AZ38" t="s">
        <v>65</v>
      </c>
      <c r="BA38" s="14" t="s">
        <v>2253</v>
      </c>
      <c r="BB38" s="14"/>
      <c r="BC38">
        <v>10219000</v>
      </c>
      <c r="BD38" s="139" t="s">
        <v>173</v>
      </c>
      <c r="BE38" s="139"/>
      <c r="BF38" s="152">
        <v>9200</v>
      </c>
      <c r="BG38" s="121" t="s">
        <v>2973</v>
      </c>
      <c r="BH38" s="121"/>
      <c r="BI38" s="121"/>
      <c r="BJ38" s="122"/>
      <c r="BK38" s="121"/>
      <c r="BL38" s="121"/>
      <c r="BM38" s="2" t="s">
        <v>228</v>
      </c>
      <c r="BN38" t="str">
        <f t="shared" si="4"/>
        <v>amlodipine maleate tablet 10mg/</v>
      </c>
      <c r="BO38" s="123"/>
      <c r="BP38" t="str">
        <f t="shared" si="5"/>
        <v>amlodipine maleate tablet 10mg/</v>
      </c>
      <c r="BQ38" s="121"/>
      <c r="BR38">
        <v>10219000</v>
      </c>
      <c r="BS38" s="139" t="s">
        <v>173</v>
      </c>
      <c r="BT38" s="139"/>
      <c r="BU38" s="139" t="s">
        <v>173</v>
      </c>
      <c r="BV38" s="139" t="s">
        <v>173</v>
      </c>
      <c r="BW38" s="121"/>
      <c r="BX38" s="121"/>
      <c r="BY38" s="121"/>
      <c r="BZ38" s="121"/>
      <c r="CA38" s="24">
        <v>15054000</v>
      </c>
      <c r="CB38" s="38" t="s">
        <v>173</v>
      </c>
      <c r="CC38" s="169"/>
      <c r="CD38" s="122"/>
      <c r="CE38" s="122"/>
      <c r="CF38">
        <v>20053000</v>
      </c>
      <c r="CG38" t="s">
        <v>175</v>
      </c>
      <c r="CI38" s="139" t="s">
        <v>175</v>
      </c>
      <c r="CJ38" s="139" t="s">
        <v>175</v>
      </c>
      <c r="CK38" s="122"/>
      <c r="CL38" s="122"/>
      <c r="CM38" s="122"/>
      <c r="CN38" s="122"/>
      <c r="CO38" s="21">
        <v>100000089370</v>
      </c>
      <c r="CP38" s="21" t="s">
        <v>41</v>
      </c>
      <c r="CQ38" s="21">
        <v>100000089370</v>
      </c>
      <c r="CR38" s="139" t="s">
        <v>2965</v>
      </c>
      <c r="CS38" s="2" t="s">
        <v>171</v>
      </c>
      <c r="CT38" s="29">
        <v>100000085259</v>
      </c>
      <c r="CU38" s="8" t="s">
        <v>149</v>
      </c>
      <c r="CV38" s="139" t="s">
        <v>2678</v>
      </c>
      <c r="CW38" s="145" t="s">
        <v>2679</v>
      </c>
      <c r="CX38" s="121"/>
      <c r="CY38" s="121"/>
      <c r="CZ38" s="122"/>
      <c r="DA38" s="122"/>
      <c r="DB38" s="122"/>
      <c r="DC38" s="122"/>
      <c r="DD38" s="122"/>
      <c r="DE38" s="121"/>
      <c r="DF38" s="122"/>
      <c r="DG38" s="139" t="s">
        <v>2678</v>
      </c>
      <c r="DH38" s="139" t="s">
        <v>2544</v>
      </c>
      <c r="DI38" s="139" t="s">
        <v>2253</v>
      </c>
      <c r="DJ38" s="139" t="s">
        <v>2544</v>
      </c>
      <c r="DK38" s="139" t="s">
        <v>2461</v>
      </c>
      <c r="DL38" s="121">
        <v>10</v>
      </c>
      <c r="DM38" t="s">
        <v>164</v>
      </c>
      <c r="DN38" s="2"/>
      <c r="DO38" s="154">
        <v>1</v>
      </c>
      <c r="DP38" s="38" t="s">
        <v>173</v>
      </c>
      <c r="DQ38" s="24">
        <v>15054000</v>
      </c>
      <c r="DR38" s="121">
        <v>10</v>
      </c>
      <c r="DS38" t="s">
        <v>164</v>
      </c>
      <c r="DT38" s="127"/>
      <c r="DU38" s="127"/>
      <c r="DV38" s="127"/>
      <c r="DW38" s="127"/>
      <c r="DX38" s="127"/>
      <c r="DY38" s="127"/>
      <c r="DZ38" s="122"/>
      <c r="EA38" s="122"/>
      <c r="EB38" s="122"/>
      <c r="EC38" s="122"/>
      <c r="ED38" s="122"/>
      <c r="EE38" s="122"/>
      <c r="EF38" s="122"/>
      <c r="EG38" s="121"/>
      <c r="EI38" s="122"/>
      <c r="EJ38" s="121"/>
      <c r="EK38" s="121"/>
      <c r="EL38" s="122"/>
      <c r="EM38" s="121"/>
      <c r="EO38" s="122"/>
      <c r="EP38" s="122"/>
      <c r="EQ38" s="122"/>
      <c r="ER38" s="122"/>
      <c r="ES38" s="139">
        <v>30</v>
      </c>
      <c r="ET38">
        <v>5</v>
      </c>
      <c r="EU38" t="s">
        <v>164</v>
      </c>
      <c r="EV38" s="14" t="s">
        <v>176</v>
      </c>
      <c r="EW38" s="139">
        <v>30</v>
      </c>
      <c r="EY38" s="70" t="str">
        <f t="shared" si="6"/>
        <v>amlodipine oral 10mg/</v>
      </c>
      <c r="EZ38">
        <v>1701</v>
      </c>
      <c r="FA38" t="s">
        <v>81</v>
      </c>
      <c r="FB38" s="14" t="s">
        <v>177</v>
      </c>
      <c r="FC38" s="14" t="s">
        <v>238</v>
      </c>
      <c r="FD38" s="14" t="s">
        <v>177</v>
      </c>
      <c r="FE38" s="14" t="s">
        <v>2985</v>
      </c>
      <c r="FF38" s="14" t="s">
        <v>177</v>
      </c>
      <c r="FG38" s="14" t="s">
        <v>237</v>
      </c>
      <c r="FH38" s="14" t="s">
        <v>177</v>
      </c>
      <c r="FI38" s="14" t="s">
        <v>3374</v>
      </c>
      <c r="FJ38" s="14" t="s">
        <v>177</v>
      </c>
      <c r="FK38" s="14" t="s">
        <v>163</v>
      </c>
      <c r="FL38" s="70" t="str">
        <f t="shared" si="10"/>
        <v>amlodipine oral 10mg/</v>
      </c>
      <c r="FM38" s="121"/>
      <c r="FN38" s="121"/>
      <c r="FO38" t="s">
        <v>203</v>
      </c>
      <c r="FP38" s="14" t="s">
        <v>2990</v>
      </c>
      <c r="FQ38" s="14" t="s">
        <v>177</v>
      </c>
      <c r="FR38" s="14" t="s">
        <v>237</v>
      </c>
      <c r="FS38">
        <v>51</v>
      </c>
      <c r="FT38" t="s">
        <v>192</v>
      </c>
      <c r="FU38">
        <v>19</v>
      </c>
      <c r="FV38" t="s">
        <v>202</v>
      </c>
      <c r="FW38">
        <v>31</v>
      </c>
      <c r="FX38" t="s">
        <v>163</v>
      </c>
      <c r="FY38">
        <v>47</v>
      </c>
      <c r="FZ38" t="s">
        <v>201</v>
      </c>
      <c r="GB38">
        <v>51</v>
      </c>
      <c r="GC38">
        <v>19</v>
      </c>
      <c r="GD38">
        <v>31</v>
      </c>
      <c r="GE38">
        <v>47</v>
      </c>
      <c r="GG38" t="s">
        <v>649</v>
      </c>
      <c r="GH38" t="s">
        <v>684</v>
      </c>
      <c r="GI38" s="121"/>
      <c r="GJ38" s="121"/>
      <c r="GK38" s="121"/>
    </row>
    <row r="39" spans="1:193" ht="15">
      <c r="A39" s="121" t="s">
        <v>2680</v>
      </c>
      <c r="B39" s="139" t="s">
        <v>2682</v>
      </c>
      <c r="C39" s="140" t="str">
        <f t="shared" si="8"/>
        <v>https://samviewer.digile.be/nl/sam/ampps/262963-11</v>
      </c>
      <c r="D39" s="139" t="s">
        <v>2681</v>
      </c>
      <c r="E39" s="139" t="s">
        <v>2682</v>
      </c>
      <c r="F39" s="139" t="s">
        <v>2994</v>
      </c>
      <c r="H39" s="121" t="s">
        <v>2680</v>
      </c>
      <c r="I39" s="121" t="s">
        <v>2680</v>
      </c>
      <c r="J39" s="5" t="str">
        <f t="shared" si="1"/>
        <v>BEL amlodipine maleate Krka tablet 100 x 10mg/</v>
      </c>
      <c r="K39" s="5" t="str">
        <f t="shared" si="2"/>
        <v>BEL amlodipine maleate Krka tablet 100 x 10mg/</v>
      </c>
      <c r="L39" s="2"/>
      <c r="M39" s="2"/>
      <c r="N39" s="2"/>
      <c r="O39" s="2"/>
      <c r="P39" s="139">
        <v>100</v>
      </c>
      <c r="Q39" s="122"/>
      <c r="R39" s="139">
        <v>100</v>
      </c>
      <c r="S39" s="122"/>
      <c r="T39" s="139">
        <v>100</v>
      </c>
      <c r="U39" s="139"/>
      <c r="V39" s="139"/>
      <c r="W39" s="139" t="s">
        <v>2465</v>
      </c>
      <c r="X39" s="121"/>
      <c r="Y39" s="121"/>
      <c r="Z39" s="121"/>
      <c r="AA39" s="122"/>
      <c r="AB39" s="122"/>
      <c r="AC39" s="122"/>
      <c r="AD39" s="129"/>
      <c r="AE39" s="121"/>
      <c r="AF39">
        <v>10219000</v>
      </c>
      <c r="AG39" s="139" t="s">
        <v>173</v>
      </c>
      <c r="AH39" s="139"/>
      <c r="AI39" s="121"/>
      <c r="AJ39" s="122"/>
      <c r="AK39" s="24">
        <v>15054000</v>
      </c>
      <c r="AL39" s="38" t="s">
        <v>173</v>
      </c>
      <c r="AM39" s="169"/>
      <c r="AN39" s="122"/>
      <c r="AO39" s="122"/>
      <c r="AP39" s="122"/>
      <c r="AQ39" s="122"/>
      <c r="AR39" s="122"/>
      <c r="AS39" s="121">
        <v>262963</v>
      </c>
      <c r="AT39" s="25" t="str">
        <f t="shared" si="3"/>
        <v>BEL amlodipine maleate Krka tablet 10mg/</v>
      </c>
      <c r="AU39" s="123"/>
      <c r="AV39" s="125"/>
      <c r="AW39" s="121"/>
      <c r="AX39" s="121"/>
      <c r="AY39" s="139" t="s">
        <v>2969</v>
      </c>
      <c r="AZ39" t="s">
        <v>65</v>
      </c>
      <c r="BA39" s="14" t="s">
        <v>2253</v>
      </c>
      <c r="BB39" s="14"/>
      <c r="BC39">
        <v>10219000</v>
      </c>
      <c r="BD39" s="139" t="s">
        <v>173</v>
      </c>
      <c r="BE39" s="139"/>
      <c r="BF39" s="152">
        <v>9200</v>
      </c>
      <c r="BG39" s="121" t="s">
        <v>2973</v>
      </c>
      <c r="BH39" s="121"/>
      <c r="BI39" s="121"/>
      <c r="BJ39" s="122"/>
      <c r="BK39" s="121"/>
      <c r="BL39" s="121"/>
      <c r="BM39" s="2" t="s">
        <v>228</v>
      </c>
      <c r="BN39" t="str">
        <f t="shared" si="4"/>
        <v>amlodipine maleate tablet 10mg/</v>
      </c>
      <c r="BO39" s="123"/>
      <c r="BP39" t="str">
        <f t="shared" si="5"/>
        <v>amlodipine maleate tablet 10mg/</v>
      </c>
      <c r="BQ39" s="121"/>
      <c r="BR39">
        <v>10219000</v>
      </c>
      <c r="BS39" s="139" t="s">
        <v>173</v>
      </c>
      <c r="BT39" s="139"/>
      <c r="BU39" s="139" t="s">
        <v>173</v>
      </c>
      <c r="BV39" s="139" t="s">
        <v>173</v>
      </c>
      <c r="BW39" s="121"/>
      <c r="BX39" s="121"/>
      <c r="BY39" s="121"/>
      <c r="BZ39" s="121"/>
      <c r="CA39" s="24">
        <v>15054000</v>
      </c>
      <c r="CB39" s="38" t="s">
        <v>173</v>
      </c>
      <c r="CC39" s="169"/>
      <c r="CD39" s="122"/>
      <c r="CE39" s="122"/>
      <c r="CF39">
        <v>20053000</v>
      </c>
      <c r="CG39" t="s">
        <v>175</v>
      </c>
      <c r="CI39" s="139" t="s">
        <v>175</v>
      </c>
      <c r="CJ39" s="139" t="s">
        <v>175</v>
      </c>
      <c r="CK39" s="122"/>
      <c r="CL39" s="122"/>
      <c r="CM39" s="122"/>
      <c r="CN39" s="122"/>
      <c r="CO39" s="21">
        <v>100000089370</v>
      </c>
      <c r="CP39" s="21" t="s">
        <v>41</v>
      </c>
      <c r="CQ39" s="21">
        <v>100000089370</v>
      </c>
      <c r="CR39" s="139" t="s">
        <v>2965</v>
      </c>
      <c r="CS39" s="2" t="s">
        <v>171</v>
      </c>
      <c r="CT39" s="29">
        <v>100000085259</v>
      </c>
      <c r="CU39" s="8" t="s">
        <v>149</v>
      </c>
      <c r="CV39" s="139" t="s">
        <v>2678</v>
      </c>
      <c r="CW39" s="145" t="s">
        <v>2679</v>
      </c>
      <c r="CX39" s="121"/>
      <c r="CY39" s="121"/>
      <c r="CZ39" s="122"/>
      <c r="DA39" s="122"/>
      <c r="DB39" s="122"/>
      <c r="DC39" s="122"/>
      <c r="DD39" s="122"/>
      <c r="DE39" s="121"/>
      <c r="DF39" s="122"/>
      <c r="DG39" s="139" t="s">
        <v>2678</v>
      </c>
      <c r="DH39" s="139" t="s">
        <v>2544</v>
      </c>
      <c r="DI39" s="139" t="s">
        <v>2253</v>
      </c>
      <c r="DJ39" s="139" t="s">
        <v>2544</v>
      </c>
      <c r="DK39" s="139" t="s">
        <v>2461</v>
      </c>
      <c r="DL39" s="121">
        <v>10</v>
      </c>
      <c r="DM39" t="s">
        <v>164</v>
      </c>
      <c r="DN39" s="2"/>
      <c r="DO39" s="154">
        <v>1</v>
      </c>
      <c r="DP39" s="38" t="s">
        <v>173</v>
      </c>
      <c r="DQ39" s="24">
        <v>15054000</v>
      </c>
      <c r="DR39" s="121">
        <v>10</v>
      </c>
      <c r="DS39" t="s">
        <v>164</v>
      </c>
      <c r="DT39" s="127"/>
      <c r="DU39" s="127"/>
      <c r="DV39" s="127"/>
      <c r="DW39" s="127"/>
      <c r="DX39" s="127"/>
      <c r="DY39" s="127"/>
      <c r="DZ39" s="122"/>
      <c r="EA39" s="122"/>
      <c r="EB39" s="122"/>
      <c r="EC39" s="122"/>
      <c r="ED39" s="122"/>
      <c r="EE39" s="122"/>
      <c r="EF39" s="122"/>
      <c r="EG39" s="121"/>
      <c r="EI39" s="122"/>
      <c r="EJ39" s="121"/>
      <c r="EK39" s="121"/>
      <c r="EL39" s="122"/>
      <c r="EM39" s="121"/>
      <c r="EO39" s="122"/>
      <c r="EP39" s="122"/>
      <c r="EQ39" s="122"/>
      <c r="ER39" s="122"/>
      <c r="ES39" s="139">
        <v>100</v>
      </c>
      <c r="ET39">
        <v>5</v>
      </c>
      <c r="EU39" t="s">
        <v>164</v>
      </c>
      <c r="EV39" s="14" t="s">
        <v>176</v>
      </c>
      <c r="EW39" s="139">
        <v>100</v>
      </c>
      <c r="EY39" s="70" t="str">
        <f t="shared" si="6"/>
        <v>amlodipine oral 10mg/</v>
      </c>
      <c r="EZ39">
        <v>1701</v>
      </c>
      <c r="FA39" t="s">
        <v>81</v>
      </c>
      <c r="FB39" s="14" t="s">
        <v>177</v>
      </c>
      <c r="FC39" s="14" t="s">
        <v>238</v>
      </c>
      <c r="FD39" s="14" t="s">
        <v>177</v>
      </c>
      <c r="FE39" s="14" t="s">
        <v>2985</v>
      </c>
      <c r="FF39" s="14" t="s">
        <v>177</v>
      </c>
      <c r="FG39" s="14" t="s">
        <v>237</v>
      </c>
      <c r="FH39" s="14" t="s">
        <v>177</v>
      </c>
      <c r="FI39" s="14" t="s">
        <v>3374</v>
      </c>
      <c r="FJ39" s="14" t="s">
        <v>177</v>
      </c>
      <c r="FK39" s="14" t="s">
        <v>163</v>
      </c>
      <c r="FL39" s="70" t="str">
        <f t="shared" si="10"/>
        <v>amlodipine oral 10mg/</v>
      </c>
      <c r="FM39" s="121"/>
      <c r="FN39" s="121"/>
      <c r="FO39" s="56"/>
      <c r="FP39" s="14" t="s">
        <v>2990</v>
      </c>
      <c r="FQ39" s="14" t="s">
        <v>177</v>
      </c>
      <c r="FR39" s="14" t="s">
        <v>237</v>
      </c>
      <c r="FS39">
        <v>51</v>
      </c>
      <c r="FT39" t="s">
        <v>192</v>
      </c>
      <c r="FU39">
        <v>19</v>
      </c>
      <c r="FV39" t="s">
        <v>202</v>
      </c>
      <c r="FW39">
        <v>31</v>
      </c>
      <c r="FX39" t="s">
        <v>163</v>
      </c>
      <c r="FY39">
        <v>47</v>
      </c>
      <c r="FZ39" t="s">
        <v>201</v>
      </c>
      <c r="GB39">
        <v>51</v>
      </c>
      <c r="GC39">
        <v>19</v>
      </c>
      <c r="GD39">
        <v>31</v>
      </c>
      <c r="GE39">
        <v>47</v>
      </c>
      <c r="GG39" t="s">
        <v>649</v>
      </c>
      <c r="GH39" t="s">
        <v>684</v>
      </c>
      <c r="GI39" s="121"/>
      <c r="GJ39" s="121"/>
      <c r="GK39" s="121"/>
    </row>
    <row r="40" spans="1:193" ht="15">
      <c r="A40" s="121" t="s">
        <v>2683</v>
      </c>
      <c r="B40" s="139" t="s">
        <v>2685</v>
      </c>
      <c r="C40" s="140" t="str">
        <f t="shared" si="8"/>
        <v>https://samviewer.digile.be/nl/sam/ampps/262972-04</v>
      </c>
      <c r="D40" s="139" t="s">
        <v>2684</v>
      </c>
      <c r="E40" s="139" t="s">
        <v>2685</v>
      </c>
      <c r="F40" s="139" t="s">
        <v>2996</v>
      </c>
      <c r="H40" s="121" t="s">
        <v>2683</v>
      </c>
      <c r="I40" s="121" t="s">
        <v>2683</v>
      </c>
      <c r="J40" s="5" t="str">
        <f t="shared" si="1"/>
        <v>BEL amlodipine maleate Krka tablet 28 x 5mg/</v>
      </c>
      <c r="K40" s="5" t="str">
        <f t="shared" si="2"/>
        <v>BEL amlodipine maleate Krka tablet 28 x 5mg/</v>
      </c>
      <c r="L40" s="2"/>
      <c r="M40" s="2"/>
      <c r="N40" s="2"/>
      <c r="O40" s="2"/>
      <c r="P40" s="139">
        <v>28</v>
      </c>
      <c r="Q40" s="122"/>
      <c r="R40" s="139">
        <v>28</v>
      </c>
      <c r="S40" s="122"/>
      <c r="T40" s="139">
        <v>28</v>
      </c>
      <c r="U40" s="139"/>
      <c r="V40" s="139"/>
      <c r="W40" s="139" t="s">
        <v>2525</v>
      </c>
      <c r="X40" s="121"/>
      <c r="Y40" s="121"/>
      <c r="Z40" s="121"/>
      <c r="AA40" s="122"/>
      <c r="AB40" s="122"/>
      <c r="AC40" s="122"/>
      <c r="AD40" s="129"/>
      <c r="AE40" s="121"/>
      <c r="AF40">
        <v>10219000</v>
      </c>
      <c r="AG40" s="139" t="s">
        <v>173</v>
      </c>
      <c r="AH40" s="139"/>
      <c r="AI40" s="121"/>
      <c r="AJ40" s="122"/>
      <c r="AK40" s="24">
        <v>15054000</v>
      </c>
      <c r="AL40" s="38" t="s">
        <v>173</v>
      </c>
      <c r="AM40" s="169"/>
      <c r="AN40" s="122"/>
      <c r="AO40" s="122"/>
      <c r="AP40" s="122"/>
      <c r="AQ40" s="122"/>
      <c r="AR40" s="122"/>
      <c r="AS40" s="121">
        <v>262972</v>
      </c>
      <c r="AT40" s="25" t="str">
        <f t="shared" si="3"/>
        <v>BEL amlodipine maleate Krka tablet 5mg/</v>
      </c>
      <c r="AU40" s="123"/>
      <c r="AV40" s="125"/>
      <c r="AW40" s="121"/>
      <c r="AX40" s="121"/>
      <c r="AY40" s="139" t="s">
        <v>2970</v>
      </c>
      <c r="AZ40" t="s">
        <v>65</v>
      </c>
      <c r="BA40" s="14" t="s">
        <v>2253</v>
      </c>
      <c r="BB40" s="14"/>
      <c r="BC40">
        <v>10219000</v>
      </c>
      <c r="BD40" s="139" t="s">
        <v>173</v>
      </c>
      <c r="BE40" s="139"/>
      <c r="BF40" s="152">
        <v>9200</v>
      </c>
      <c r="BG40" s="121" t="s">
        <v>2973</v>
      </c>
      <c r="BH40" s="121"/>
      <c r="BI40" s="121"/>
      <c r="BJ40" s="122"/>
      <c r="BK40" s="121"/>
      <c r="BL40" s="121"/>
      <c r="BM40" s="2" t="s">
        <v>228</v>
      </c>
      <c r="BN40" t="str">
        <f t="shared" si="4"/>
        <v>amlodipine maleate tablet 5mg/</v>
      </c>
      <c r="BO40" s="123"/>
      <c r="BP40" t="str">
        <f t="shared" si="5"/>
        <v>amlodipine maleate tablet 5mg/</v>
      </c>
      <c r="BQ40" s="121"/>
      <c r="BR40">
        <v>10219000</v>
      </c>
      <c r="BS40" s="139" t="s">
        <v>173</v>
      </c>
      <c r="BT40" s="139"/>
      <c r="BU40" s="139" t="s">
        <v>173</v>
      </c>
      <c r="BV40" s="139" t="s">
        <v>173</v>
      </c>
      <c r="BW40" s="121"/>
      <c r="BX40" s="121"/>
      <c r="BY40" s="121"/>
      <c r="BZ40" s="121"/>
      <c r="CA40" s="24">
        <v>15054000</v>
      </c>
      <c r="CB40" s="38" t="s">
        <v>173</v>
      </c>
      <c r="CC40" s="169"/>
      <c r="CD40" s="122"/>
      <c r="CE40" s="122"/>
      <c r="CF40">
        <v>20053000</v>
      </c>
      <c r="CG40" t="s">
        <v>175</v>
      </c>
      <c r="CI40" s="139" t="s">
        <v>175</v>
      </c>
      <c r="CJ40" s="139" t="s">
        <v>175</v>
      </c>
      <c r="CK40" s="122"/>
      <c r="CL40" s="122"/>
      <c r="CM40" s="122"/>
      <c r="CN40" s="122"/>
      <c r="CO40" s="21">
        <v>100000089370</v>
      </c>
      <c r="CP40" s="21" t="s">
        <v>41</v>
      </c>
      <c r="CQ40" s="21">
        <v>100000089370</v>
      </c>
      <c r="CR40" s="139" t="s">
        <v>2965</v>
      </c>
      <c r="CS40" s="2" t="s">
        <v>171</v>
      </c>
      <c r="CT40" s="29">
        <v>100000085259</v>
      </c>
      <c r="CU40" s="8" t="s">
        <v>149</v>
      </c>
      <c r="CV40" s="139" t="s">
        <v>2678</v>
      </c>
      <c r="CW40" s="145" t="s">
        <v>2686</v>
      </c>
      <c r="CX40" s="121"/>
      <c r="CY40" s="121"/>
      <c r="CZ40" s="122"/>
      <c r="DA40" s="122"/>
      <c r="DB40" s="122"/>
      <c r="DC40" s="122"/>
      <c r="DD40" s="122"/>
      <c r="DE40" s="121"/>
      <c r="DF40" s="122"/>
      <c r="DG40" s="139" t="s">
        <v>2678</v>
      </c>
      <c r="DH40" s="139" t="s">
        <v>2527</v>
      </c>
      <c r="DI40" s="139" t="s">
        <v>2253</v>
      </c>
      <c r="DJ40" s="139" t="s">
        <v>2527</v>
      </c>
      <c r="DK40" s="139" t="s">
        <v>2461</v>
      </c>
      <c r="DL40" s="121">
        <v>5</v>
      </c>
      <c r="DM40" t="s">
        <v>164</v>
      </c>
      <c r="DN40" s="2"/>
      <c r="DO40" s="154">
        <v>1</v>
      </c>
      <c r="DP40" s="38" t="s">
        <v>173</v>
      </c>
      <c r="DQ40" s="24">
        <v>15054000</v>
      </c>
      <c r="DR40" s="121">
        <v>5</v>
      </c>
      <c r="DS40" t="s">
        <v>164</v>
      </c>
      <c r="DT40" s="127"/>
      <c r="DU40" s="127"/>
      <c r="DV40" s="127"/>
      <c r="DW40" s="127"/>
      <c r="DX40" s="127"/>
      <c r="DY40" s="127"/>
      <c r="DZ40" s="122"/>
      <c r="EA40" s="122"/>
      <c r="EB40" s="122"/>
      <c r="EC40" s="122"/>
      <c r="ED40" s="122"/>
      <c r="EE40" s="122"/>
      <c r="EF40" s="122"/>
      <c r="EG40" s="121"/>
      <c r="EI40" s="122"/>
      <c r="EJ40" s="121"/>
      <c r="EK40" s="121"/>
      <c r="EL40" s="122"/>
      <c r="EM40" s="121"/>
      <c r="EO40" s="122"/>
      <c r="EP40" s="122"/>
      <c r="EQ40" s="122"/>
      <c r="ER40" s="122"/>
      <c r="ES40" s="139">
        <v>28</v>
      </c>
      <c r="ET40">
        <v>5</v>
      </c>
      <c r="EU40" t="s">
        <v>164</v>
      </c>
      <c r="EV40" s="14" t="s">
        <v>176</v>
      </c>
      <c r="EW40" s="139">
        <v>28</v>
      </c>
      <c r="EY40" s="70" t="str">
        <f t="shared" si="6"/>
        <v>amlodipine oral 5mg/</v>
      </c>
      <c r="EZ40">
        <v>1701</v>
      </c>
      <c r="FA40" t="s">
        <v>81</v>
      </c>
      <c r="FB40" s="14" t="s">
        <v>177</v>
      </c>
      <c r="FC40" s="14" t="s">
        <v>238</v>
      </c>
      <c r="FD40" s="14" t="s">
        <v>177</v>
      </c>
      <c r="FE40" s="14" t="s">
        <v>2985</v>
      </c>
      <c r="FF40" s="14" t="s">
        <v>177</v>
      </c>
      <c r="FG40" s="14" t="s">
        <v>237</v>
      </c>
      <c r="FH40" s="14" t="s">
        <v>177</v>
      </c>
      <c r="FI40" s="14" t="s">
        <v>3374</v>
      </c>
      <c r="FJ40" s="14" t="s">
        <v>177</v>
      </c>
      <c r="FK40" s="14" t="s">
        <v>163</v>
      </c>
      <c r="FL40" s="70" t="str">
        <f t="shared" si="10"/>
        <v>amlodipine oral 5mg/</v>
      </c>
      <c r="FM40" s="121"/>
      <c r="FN40" s="121"/>
      <c r="FO40" s="56"/>
      <c r="FP40" s="14" t="s">
        <v>2990</v>
      </c>
      <c r="FQ40" s="14" t="s">
        <v>177</v>
      </c>
      <c r="FR40" s="14" t="s">
        <v>237</v>
      </c>
      <c r="FS40">
        <v>51</v>
      </c>
      <c r="FT40" t="s">
        <v>192</v>
      </c>
      <c r="FU40">
        <v>19</v>
      </c>
      <c r="FV40" t="s">
        <v>202</v>
      </c>
      <c r="FW40">
        <v>31</v>
      </c>
      <c r="FX40" t="s">
        <v>163</v>
      </c>
      <c r="FY40">
        <v>47</v>
      </c>
      <c r="FZ40" t="s">
        <v>201</v>
      </c>
      <c r="GB40">
        <v>51</v>
      </c>
      <c r="GC40">
        <v>19</v>
      </c>
      <c r="GD40">
        <v>31</v>
      </c>
      <c r="GE40">
        <v>47</v>
      </c>
      <c r="GG40" t="s">
        <v>649</v>
      </c>
      <c r="GH40" t="s">
        <v>684</v>
      </c>
      <c r="GI40" s="121"/>
      <c r="GJ40" s="121"/>
      <c r="GK40" s="121"/>
    </row>
    <row r="41" spans="1:193" ht="15">
      <c r="A41" s="121" t="s">
        <v>2687</v>
      </c>
      <c r="B41" s="139" t="s">
        <v>2689</v>
      </c>
      <c r="C41" s="140" t="str">
        <f t="shared" si="8"/>
        <v>https://samviewer.digile.be/nl/sam/ampps/262972-08</v>
      </c>
      <c r="D41" s="139" t="s">
        <v>2688</v>
      </c>
      <c r="E41" s="139" t="s">
        <v>2689</v>
      </c>
      <c r="F41" s="139" t="s">
        <v>2997</v>
      </c>
      <c r="H41" s="121" t="s">
        <v>2687</v>
      </c>
      <c r="I41" s="121" t="s">
        <v>2687</v>
      </c>
      <c r="J41" s="5" t="str">
        <f t="shared" si="1"/>
        <v>BEL amlodipine maleate Krka tablet 56 x 5mg/</v>
      </c>
      <c r="K41" s="5" t="str">
        <f t="shared" si="2"/>
        <v>BEL amlodipine maleate Krka tablet 56 x 5mg/</v>
      </c>
      <c r="L41" s="2"/>
      <c r="M41" s="2"/>
      <c r="N41" s="2"/>
      <c r="O41" s="2"/>
      <c r="P41" s="139">
        <v>56</v>
      </c>
      <c r="Q41" s="122"/>
      <c r="R41" s="139">
        <v>56</v>
      </c>
      <c r="S41" s="122"/>
      <c r="T41" s="139">
        <v>56</v>
      </c>
      <c r="U41" s="139"/>
      <c r="V41" s="139"/>
      <c r="W41" s="139" t="s">
        <v>2531</v>
      </c>
      <c r="X41" s="121"/>
      <c r="Y41" s="121"/>
      <c r="Z41" s="121"/>
      <c r="AA41" s="122"/>
      <c r="AB41" s="122"/>
      <c r="AC41" s="122"/>
      <c r="AD41" s="129"/>
      <c r="AE41" s="121"/>
      <c r="AF41">
        <v>10219000</v>
      </c>
      <c r="AG41" s="139" t="s">
        <v>173</v>
      </c>
      <c r="AH41" s="139"/>
      <c r="AI41" s="121"/>
      <c r="AJ41" s="122"/>
      <c r="AK41" s="24">
        <v>15054000</v>
      </c>
      <c r="AL41" s="38" t="s">
        <v>173</v>
      </c>
      <c r="AM41" s="169"/>
      <c r="AN41" s="122"/>
      <c r="AO41" s="122"/>
      <c r="AP41" s="122"/>
      <c r="AQ41" s="122"/>
      <c r="AR41" s="122"/>
      <c r="AS41" s="121">
        <v>262972</v>
      </c>
      <c r="AT41" s="25" t="str">
        <f t="shared" si="3"/>
        <v>BEL amlodipine maleate Krka tablet 5mg/</v>
      </c>
      <c r="AU41" s="123"/>
      <c r="AV41" s="125"/>
      <c r="AW41" s="121"/>
      <c r="AX41" s="121"/>
      <c r="AY41" s="139" t="s">
        <v>2972</v>
      </c>
      <c r="AZ41" t="s">
        <v>65</v>
      </c>
      <c r="BA41" s="14" t="s">
        <v>2253</v>
      </c>
      <c r="BB41" s="14"/>
      <c r="BC41">
        <v>10219000</v>
      </c>
      <c r="BD41" s="139" t="s">
        <v>173</v>
      </c>
      <c r="BE41" s="139"/>
      <c r="BF41" s="152">
        <v>9200</v>
      </c>
      <c r="BG41" s="121" t="s">
        <v>2973</v>
      </c>
      <c r="BH41" s="121"/>
      <c r="BI41" s="121"/>
      <c r="BJ41" s="122"/>
      <c r="BK41" s="121"/>
      <c r="BL41" s="121"/>
      <c r="BM41" s="2" t="s">
        <v>228</v>
      </c>
      <c r="BN41" t="str">
        <f t="shared" si="4"/>
        <v>amlodipine maleate tablet 5mg/</v>
      </c>
      <c r="BO41" s="123"/>
      <c r="BP41" t="str">
        <f t="shared" si="5"/>
        <v>amlodipine maleate tablet 5mg/</v>
      </c>
      <c r="BQ41" s="121"/>
      <c r="BR41">
        <v>10219000</v>
      </c>
      <c r="BS41" s="139" t="s">
        <v>173</v>
      </c>
      <c r="BT41" s="139"/>
      <c r="BU41" s="139" t="s">
        <v>173</v>
      </c>
      <c r="BV41" s="139" t="s">
        <v>173</v>
      </c>
      <c r="BW41" s="121"/>
      <c r="BX41" s="121"/>
      <c r="BY41" s="121"/>
      <c r="BZ41" s="121"/>
      <c r="CA41" s="24">
        <v>15054000</v>
      </c>
      <c r="CB41" s="38" t="s">
        <v>173</v>
      </c>
      <c r="CC41" s="169"/>
      <c r="CD41" s="122"/>
      <c r="CE41" s="122"/>
      <c r="CF41">
        <v>20053000</v>
      </c>
      <c r="CG41" t="s">
        <v>175</v>
      </c>
      <c r="CI41" s="139" t="s">
        <v>175</v>
      </c>
      <c r="CJ41" s="139" t="s">
        <v>175</v>
      </c>
      <c r="CK41" s="122"/>
      <c r="CL41" s="122"/>
      <c r="CM41" s="122"/>
      <c r="CN41" s="122"/>
      <c r="CO41" s="21">
        <v>100000089370</v>
      </c>
      <c r="CP41" s="21" t="s">
        <v>41</v>
      </c>
      <c r="CQ41" s="21">
        <v>100000089370</v>
      </c>
      <c r="CR41" s="139" t="s">
        <v>2965</v>
      </c>
      <c r="CS41" s="2" t="s">
        <v>171</v>
      </c>
      <c r="CT41" s="29">
        <v>100000085259</v>
      </c>
      <c r="CU41" s="8" t="s">
        <v>149</v>
      </c>
      <c r="CV41" s="139" t="s">
        <v>2678</v>
      </c>
      <c r="CW41" s="145" t="s">
        <v>2686</v>
      </c>
      <c r="CX41" s="121"/>
      <c r="CY41" s="121"/>
      <c r="CZ41" s="122"/>
      <c r="DA41" s="122"/>
      <c r="DB41" s="122"/>
      <c r="DC41" s="122"/>
      <c r="DD41" s="122"/>
      <c r="DE41" s="121"/>
      <c r="DF41" s="122"/>
      <c r="DG41" s="139" t="s">
        <v>2678</v>
      </c>
      <c r="DH41" s="139" t="s">
        <v>2527</v>
      </c>
      <c r="DI41" s="139" t="s">
        <v>2253</v>
      </c>
      <c r="DJ41" s="139" t="s">
        <v>2527</v>
      </c>
      <c r="DK41" s="139" t="s">
        <v>2461</v>
      </c>
      <c r="DL41" s="121">
        <v>5</v>
      </c>
      <c r="DM41" t="s">
        <v>164</v>
      </c>
      <c r="DN41" s="2"/>
      <c r="DO41" s="154">
        <v>1</v>
      </c>
      <c r="DP41" s="38" t="s">
        <v>173</v>
      </c>
      <c r="DQ41" s="24">
        <v>15054000</v>
      </c>
      <c r="DR41" s="121">
        <v>5</v>
      </c>
      <c r="DS41" t="s">
        <v>164</v>
      </c>
      <c r="DT41" s="127"/>
      <c r="DU41" s="127"/>
      <c r="DV41" s="127"/>
      <c r="DW41" s="127"/>
      <c r="DX41" s="127"/>
      <c r="DY41" s="127"/>
      <c r="DZ41" s="122"/>
      <c r="EA41" s="122"/>
      <c r="EB41" s="122"/>
      <c r="EC41" s="122"/>
      <c r="ED41" s="122"/>
      <c r="EE41" s="122"/>
      <c r="EF41" s="122"/>
      <c r="EG41" s="121"/>
      <c r="EI41" s="122"/>
      <c r="EJ41" s="121"/>
      <c r="EK41" s="121"/>
      <c r="EL41" s="122"/>
      <c r="EM41" s="121"/>
      <c r="EO41" s="122"/>
      <c r="EP41" s="122"/>
      <c r="EQ41" s="122"/>
      <c r="ER41" s="122"/>
      <c r="ES41" s="139">
        <v>56</v>
      </c>
      <c r="ET41">
        <v>5</v>
      </c>
      <c r="EU41" t="s">
        <v>164</v>
      </c>
      <c r="EV41" s="14" t="s">
        <v>176</v>
      </c>
      <c r="EW41" s="139">
        <v>56</v>
      </c>
      <c r="EY41" s="70" t="str">
        <f t="shared" si="6"/>
        <v>amlodipine oral 5mg/</v>
      </c>
      <c r="EZ41">
        <v>1701</v>
      </c>
      <c r="FA41" t="s">
        <v>81</v>
      </c>
      <c r="FB41" s="14" t="s">
        <v>177</v>
      </c>
      <c r="FC41" s="14" t="s">
        <v>238</v>
      </c>
      <c r="FD41" s="14" t="s">
        <v>177</v>
      </c>
      <c r="FE41" s="14" t="s">
        <v>2985</v>
      </c>
      <c r="FF41" s="14" t="s">
        <v>177</v>
      </c>
      <c r="FG41" s="14" t="s">
        <v>237</v>
      </c>
      <c r="FH41" s="14" t="s">
        <v>177</v>
      </c>
      <c r="FI41" s="14" t="s">
        <v>3374</v>
      </c>
      <c r="FJ41" s="14" t="s">
        <v>177</v>
      </c>
      <c r="FK41" s="14" t="s">
        <v>163</v>
      </c>
      <c r="FL41" s="70" t="str">
        <f t="shared" si="10"/>
        <v>amlodipine oral 5mg/</v>
      </c>
      <c r="FM41" s="121"/>
      <c r="FN41" s="121"/>
      <c r="FO41" s="56"/>
      <c r="FP41" s="14" t="s">
        <v>2990</v>
      </c>
      <c r="FQ41" s="14" t="s">
        <v>177</v>
      </c>
      <c r="FR41" s="14" t="s">
        <v>237</v>
      </c>
      <c r="FS41">
        <v>51</v>
      </c>
      <c r="FT41" t="s">
        <v>192</v>
      </c>
      <c r="FU41">
        <v>19</v>
      </c>
      <c r="FV41" t="s">
        <v>202</v>
      </c>
      <c r="FW41">
        <v>31</v>
      </c>
      <c r="FX41" t="s">
        <v>163</v>
      </c>
      <c r="FY41">
        <v>47</v>
      </c>
      <c r="FZ41" t="s">
        <v>201</v>
      </c>
      <c r="GB41">
        <v>51</v>
      </c>
      <c r="GC41">
        <v>19</v>
      </c>
      <c r="GD41">
        <v>31</v>
      </c>
      <c r="GE41">
        <v>47</v>
      </c>
      <c r="GG41" t="s">
        <v>649</v>
      </c>
      <c r="GH41" t="s">
        <v>684</v>
      </c>
      <c r="GI41" s="121"/>
      <c r="GJ41" s="121"/>
      <c r="GK41" s="121"/>
    </row>
    <row r="42" spans="1:193" ht="15">
      <c r="A42" s="121" t="s">
        <v>2690</v>
      </c>
      <c r="B42" s="139" t="s">
        <v>2692</v>
      </c>
      <c r="C42" s="140" t="str">
        <f t="shared" si="8"/>
        <v>https://samviewer.digile.be/nl/sam/ampps/262972-15</v>
      </c>
      <c r="D42" s="139" t="s">
        <v>2691</v>
      </c>
      <c r="E42" s="139" t="s">
        <v>2692</v>
      </c>
      <c r="F42" s="139" t="s">
        <v>2998</v>
      </c>
      <c r="H42" s="121" t="s">
        <v>2690</v>
      </c>
      <c r="I42" s="121" t="s">
        <v>2690</v>
      </c>
      <c r="J42" s="5" t="str">
        <f t="shared" si="1"/>
        <v>BEL amlodipine maleate Krka tablet 98 x 5mg/</v>
      </c>
      <c r="K42" s="5" t="str">
        <f t="shared" si="2"/>
        <v>BEL amlodipine maleate Krka tablet 98 x 5mg/</v>
      </c>
      <c r="L42" s="2"/>
      <c r="M42" s="2"/>
      <c r="N42" s="2"/>
      <c r="O42" s="2"/>
      <c r="P42" s="139">
        <v>98</v>
      </c>
      <c r="Q42" s="122"/>
      <c r="R42" s="139">
        <v>98</v>
      </c>
      <c r="S42" s="122"/>
      <c r="T42" s="139">
        <v>98</v>
      </c>
      <c r="U42" s="139"/>
      <c r="V42" s="139"/>
      <c r="W42" s="139" t="s">
        <v>2535</v>
      </c>
      <c r="X42" s="121"/>
      <c r="Y42" s="121"/>
      <c r="Z42" s="121"/>
      <c r="AA42" s="122"/>
      <c r="AB42" s="122"/>
      <c r="AC42" s="122"/>
      <c r="AD42" s="129"/>
      <c r="AE42" s="121"/>
      <c r="AF42">
        <v>10219000</v>
      </c>
      <c r="AG42" s="139" t="s">
        <v>173</v>
      </c>
      <c r="AH42" s="139"/>
      <c r="AI42" s="121"/>
      <c r="AJ42" s="122"/>
      <c r="AK42" s="24">
        <v>15054000</v>
      </c>
      <c r="AL42" s="38" t="s">
        <v>173</v>
      </c>
      <c r="AM42" s="169"/>
      <c r="AN42" s="122"/>
      <c r="AO42" s="122"/>
      <c r="AP42" s="122"/>
      <c r="AQ42" s="122"/>
      <c r="AR42" s="122"/>
      <c r="AS42" s="121">
        <v>262972</v>
      </c>
      <c r="AT42" s="25" t="str">
        <f t="shared" si="3"/>
        <v>BEL amlodipine maleate Krka tablet 5mg/</v>
      </c>
      <c r="AU42" s="123"/>
      <c r="AV42" s="125"/>
      <c r="AW42" s="121"/>
      <c r="AX42" s="121"/>
      <c r="AY42" s="139" t="s">
        <v>2974</v>
      </c>
      <c r="AZ42" t="s">
        <v>65</v>
      </c>
      <c r="BA42" s="14" t="s">
        <v>2253</v>
      </c>
      <c r="BB42" s="14"/>
      <c r="BC42">
        <v>10219000</v>
      </c>
      <c r="BD42" s="139" t="s">
        <v>173</v>
      </c>
      <c r="BE42" s="139"/>
      <c r="BF42" s="152">
        <v>9200</v>
      </c>
      <c r="BG42" s="121" t="s">
        <v>2973</v>
      </c>
      <c r="BH42" s="121"/>
      <c r="BI42" s="121"/>
      <c r="BJ42" s="122"/>
      <c r="BK42" s="121"/>
      <c r="BL42" s="121"/>
      <c r="BM42" s="2" t="s">
        <v>228</v>
      </c>
      <c r="BN42" t="str">
        <f t="shared" si="4"/>
        <v>amlodipine maleate tablet 5mg/</v>
      </c>
      <c r="BO42" s="123"/>
      <c r="BP42" t="str">
        <f t="shared" si="5"/>
        <v>amlodipine maleate tablet 5mg/</v>
      </c>
      <c r="BQ42" s="121"/>
      <c r="BR42">
        <v>10219000</v>
      </c>
      <c r="BS42" s="139" t="s">
        <v>173</v>
      </c>
      <c r="BT42" s="139"/>
      <c r="BU42" s="139" t="s">
        <v>173</v>
      </c>
      <c r="BV42" s="139" t="s">
        <v>173</v>
      </c>
      <c r="BW42" s="121"/>
      <c r="BX42" s="121"/>
      <c r="BY42" s="121"/>
      <c r="BZ42" s="121"/>
      <c r="CA42" s="24">
        <v>15054000</v>
      </c>
      <c r="CB42" s="38" t="s">
        <v>173</v>
      </c>
      <c r="CC42" s="169"/>
      <c r="CD42" s="122"/>
      <c r="CE42" s="122"/>
      <c r="CF42">
        <v>20053000</v>
      </c>
      <c r="CG42" t="s">
        <v>175</v>
      </c>
      <c r="CI42" s="139" t="s">
        <v>175</v>
      </c>
      <c r="CJ42" s="139" t="s">
        <v>175</v>
      </c>
      <c r="CK42" s="122"/>
      <c r="CL42" s="122"/>
      <c r="CM42" s="122"/>
      <c r="CN42" s="122"/>
      <c r="CO42" s="21">
        <v>100000089370</v>
      </c>
      <c r="CP42" s="21" t="s">
        <v>41</v>
      </c>
      <c r="CQ42" s="21">
        <v>100000089370</v>
      </c>
      <c r="CR42" s="139" t="s">
        <v>2965</v>
      </c>
      <c r="CS42" s="2" t="s">
        <v>171</v>
      </c>
      <c r="CT42" s="29">
        <v>100000085259</v>
      </c>
      <c r="CU42" s="8" t="s">
        <v>149</v>
      </c>
      <c r="CV42" s="139" t="s">
        <v>2678</v>
      </c>
      <c r="CW42" s="145" t="s">
        <v>2686</v>
      </c>
      <c r="CX42" s="121"/>
      <c r="CY42" s="121"/>
      <c r="CZ42" s="122"/>
      <c r="DA42" s="122"/>
      <c r="DB42" s="122"/>
      <c r="DC42" s="122"/>
      <c r="DD42" s="122"/>
      <c r="DE42" s="121"/>
      <c r="DF42" s="122"/>
      <c r="DG42" s="139" t="s">
        <v>2678</v>
      </c>
      <c r="DH42" s="139" t="s">
        <v>2527</v>
      </c>
      <c r="DI42" s="139" t="s">
        <v>2253</v>
      </c>
      <c r="DJ42" s="139" t="s">
        <v>2527</v>
      </c>
      <c r="DK42" s="139" t="s">
        <v>2461</v>
      </c>
      <c r="DL42" s="121">
        <v>5</v>
      </c>
      <c r="DM42" t="s">
        <v>164</v>
      </c>
      <c r="DN42" s="2"/>
      <c r="DO42" s="154">
        <v>1</v>
      </c>
      <c r="DP42" s="38" t="s">
        <v>173</v>
      </c>
      <c r="DQ42" s="24">
        <v>15054000</v>
      </c>
      <c r="DR42" s="121">
        <v>5</v>
      </c>
      <c r="DS42" t="s">
        <v>164</v>
      </c>
      <c r="DT42" s="127"/>
      <c r="DU42" s="127"/>
      <c r="DV42" s="127"/>
      <c r="DW42" s="127"/>
      <c r="DX42" s="127"/>
      <c r="DY42" s="127"/>
      <c r="DZ42" s="122"/>
      <c r="EA42" s="122"/>
      <c r="EB42" s="122"/>
      <c r="EC42" s="122"/>
      <c r="ED42" s="122"/>
      <c r="EE42" s="122"/>
      <c r="EF42" s="122"/>
      <c r="EG42" s="121"/>
      <c r="EI42" s="122"/>
      <c r="EJ42" s="121"/>
      <c r="EK42" s="121"/>
      <c r="EL42" s="122"/>
      <c r="EM42" s="121"/>
      <c r="EO42" s="122"/>
      <c r="EP42" s="122"/>
      <c r="EQ42" s="122"/>
      <c r="ER42" s="122"/>
      <c r="ES42" s="139">
        <v>98</v>
      </c>
      <c r="ET42">
        <v>5</v>
      </c>
      <c r="EU42" t="s">
        <v>164</v>
      </c>
      <c r="EV42" s="14" t="s">
        <v>176</v>
      </c>
      <c r="EW42" s="139">
        <v>98</v>
      </c>
      <c r="EY42" s="70" t="str">
        <f t="shared" si="6"/>
        <v>amlodipine oral 5mg/</v>
      </c>
      <c r="EZ42">
        <v>1701</v>
      </c>
      <c r="FA42" t="s">
        <v>81</v>
      </c>
      <c r="FB42" s="14" t="s">
        <v>177</v>
      </c>
      <c r="FC42" s="14" t="s">
        <v>238</v>
      </c>
      <c r="FD42" s="14" t="s">
        <v>177</v>
      </c>
      <c r="FE42" s="14" t="s">
        <v>2985</v>
      </c>
      <c r="FF42" s="14" t="s">
        <v>177</v>
      </c>
      <c r="FG42" s="14" t="s">
        <v>237</v>
      </c>
      <c r="FH42" s="14" t="s">
        <v>177</v>
      </c>
      <c r="FI42" s="14" t="s">
        <v>3374</v>
      </c>
      <c r="FJ42" s="14" t="s">
        <v>177</v>
      </c>
      <c r="FK42" s="14" t="s">
        <v>163</v>
      </c>
      <c r="FL42" s="70" t="str">
        <f t="shared" si="10"/>
        <v>amlodipine oral 5mg/</v>
      </c>
      <c r="FM42" s="121"/>
      <c r="FN42" s="121"/>
      <c r="FO42" s="56"/>
      <c r="FP42" s="14" t="s">
        <v>2990</v>
      </c>
      <c r="FQ42" s="14" t="s">
        <v>177</v>
      </c>
      <c r="FR42" s="14" t="s">
        <v>237</v>
      </c>
      <c r="FS42">
        <v>51</v>
      </c>
      <c r="FT42" t="s">
        <v>192</v>
      </c>
      <c r="FU42">
        <v>19</v>
      </c>
      <c r="FV42" t="s">
        <v>202</v>
      </c>
      <c r="FW42">
        <v>31</v>
      </c>
      <c r="FX42" t="s">
        <v>163</v>
      </c>
      <c r="FY42">
        <v>47</v>
      </c>
      <c r="FZ42" t="s">
        <v>201</v>
      </c>
      <c r="GB42">
        <v>51</v>
      </c>
      <c r="GC42">
        <v>19</v>
      </c>
      <c r="GD42">
        <v>31</v>
      </c>
      <c r="GE42">
        <v>47</v>
      </c>
      <c r="GG42" t="s">
        <v>649</v>
      </c>
      <c r="GH42" t="s">
        <v>684</v>
      </c>
      <c r="GI42" s="121"/>
      <c r="GJ42" s="121"/>
      <c r="GK42" s="121"/>
    </row>
    <row r="43" spans="1:193" ht="13.8">
      <c r="A43" t="s">
        <v>250</v>
      </c>
      <c r="B43" t="s">
        <v>246</v>
      </c>
      <c r="C43" s="140" t="str">
        <f t="shared" si="8"/>
        <v>https://samviewer.digile.be/nl/sam/ampps/147831-01</v>
      </c>
      <c r="D43" s="116" t="s">
        <v>2519</v>
      </c>
      <c r="E43" s="116" t="s">
        <v>2520</v>
      </c>
      <c r="F43" s="116" t="s">
        <v>2521</v>
      </c>
      <c r="G43">
        <v>431486</v>
      </c>
      <c r="H43" t="s">
        <v>250</v>
      </c>
      <c r="I43" t="s">
        <v>250</v>
      </c>
      <c r="J43" s="5" t="str">
        <f t="shared" si="1"/>
        <v>BEL carbamazepine Novartis Pharma prolonged-release tablet 50 x 200mg/</v>
      </c>
      <c r="K43" s="5" t="str">
        <f t="shared" si="2"/>
        <v>BEL carbamazepine Novartis Pharma prolonged-release tablet 50 x 200mg/</v>
      </c>
      <c r="L43" s="2"/>
      <c r="M43" s="2"/>
      <c r="N43" s="2"/>
      <c r="O43" s="2"/>
      <c r="P43">
        <v>50</v>
      </c>
      <c r="Q43" s="34"/>
      <c r="R43">
        <v>50</v>
      </c>
      <c r="S43" s="34"/>
      <c r="T43" s="116">
        <v>50</v>
      </c>
      <c r="W43" s="116" t="s">
        <v>2459</v>
      </c>
      <c r="X43">
        <v>30</v>
      </c>
      <c r="Y43" t="s">
        <v>266</v>
      </c>
      <c r="AA43" s="19"/>
      <c r="AB43" s="19"/>
      <c r="AC43" s="19"/>
      <c r="AD43" s="18">
        <v>1</v>
      </c>
      <c r="AE43">
        <v>50</v>
      </c>
      <c r="AF43">
        <v>10226000</v>
      </c>
      <c r="AG43" s="51" t="s">
        <v>1219</v>
      </c>
      <c r="AH43" s="51"/>
      <c r="AI43" t="s">
        <v>270</v>
      </c>
      <c r="AJ43">
        <v>176</v>
      </c>
      <c r="AK43" s="24">
        <v>15054000</v>
      </c>
      <c r="AL43" s="38" t="s">
        <v>173</v>
      </c>
      <c r="AM43" s="169"/>
      <c r="AN43" s="24">
        <v>15054000</v>
      </c>
      <c r="AO43" s="2" t="s">
        <v>173</v>
      </c>
      <c r="AP43" s="2" t="s">
        <v>173</v>
      </c>
      <c r="AQ43" s="2"/>
      <c r="AR43" s="12"/>
      <c r="AS43">
        <v>1366</v>
      </c>
      <c r="AT43" s="25" t="str">
        <f t="shared" ref="AT43:AT73" si="11">CONCATENATE(BM43," ",CR43," ",BG43," ",BS43," ",DR43,DS43,"/",DU43,DV43)</f>
        <v>BEL carbamazepine Novartis Pharma prolonged-release tablet 200mg/</v>
      </c>
      <c r="AU43" s="33"/>
      <c r="AV43" s="66"/>
      <c r="AW43">
        <v>1366</v>
      </c>
      <c r="AY43" t="s">
        <v>280</v>
      </c>
      <c r="AZ43" t="s">
        <v>287</v>
      </c>
      <c r="BA43" s="150" t="s">
        <v>965</v>
      </c>
      <c r="BB43" s="170"/>
      <c r="BC43">
        <v>10226000</v>
      </c>
      <c r="BD43" s="51" t="s">
        <v>1219</v>
      </c>
      <c r="BE43" s="51"/>
      <c r="BF43" s="24">
        <v>1355</v>
      </c>
      <c r="BG43" t="s">
        <v>284</v>
      </c>
      <c r="BJ43" s="33"/>
      <c r="BK43" t="s">
        <v>284</v>
      </c>
      <c r="BL43">
        <v>1355</v>
      </c>
      <c r="BM43" s="2" t="s">
        <v>228</v>
      </c>
      <c r="BN43" t="str">
        <f t="shared" si="4"/>
        <v>carbamazepine prolonged-release tablet 200mg/</v>
      </c>
      <c r="BO43" s="33"/>
      <c r="BP43" t="str">
        <f t="shared" ref="BP43:BP73" si="12">CONCATENATE(CR43," ",BS43," ",DR43,DS43,"/",DU43,DV43)</f>
        <v>carbamazepine prolonged-release tablet 200mg/</v>
      </c>
      <c r="BQ43" t="s">
        <v>288</v>
      </c>
      <c r="BR43">
        <v>10226000</v>
      </c>
      <c r="BS43" s="51" t="s">
        <v>1219</v>
      </c>
      <c r="BT43" s="51"/>
      <c r="BU43" s="116" t="s">
        <v>2518</v>
      </c>
      <c r="BV43" s="116" t="s">
        <v>270</v>
      </c>
      <c r="BW43">
        <v>10227000</v>
      </c>
      <c r="BX43" t="s">
        <v>270</v>
      </c>
      <c r="BY43">
        <v>10227000</v>
      </c>
      <c r="BZ43" t="s">
        <v>270</v>
      </c>
      <c r="CA43" s="24">
        <v>15054000</v>
      </c>
      <c r="CB43" s="38" t="s">
        <v>173</v>
      </c>
      <c r="CC43" s="44"/>
      <c r="CD43" s="41"/>
      <c r="CE43" s="44" t="s">
        <v>173</v>
      </c>
      <c r="CF43">
        <v>20053000</v>
      </c>
      <c r="CG43" t="s">
        <v>175</v>
      </c>
      <c r="CI43" s="116" t="s">
        <v>175</v>
      </c>
      <c r="CJ43" s="116" t="s">
        <v>175</v>
      </c>
      <c r="CK43" s="10"/>
      <c r="CL43" s="12"/>
      <c r="CN43" s="2"/>
      <c r="CO43" s="21">
        <v>100000092127</v>
      </c>
      <c r="CP43" s="21" t="s">
        <v>41</v>
      </c>
      <c r="CQ43" s="21">
        <v>100000092127</v>
      </c>
      <c r="CR43" t="s">
        <v>276</v>
      </c>
      <c r="CS43" s="2" t="s">
        <v>171</v>
      </c>
      <c r="CT43" s="21">
        <v>100000092127</v>
      </c>
      <c r="CU43" s="2" t="s">
        <v>303</v>
      </c>
      <c r="CV43" s="116" t="s">
        <v>965</v>
      </c>
      <c r="CW43" s="144" t="s">
        <v>2460</v>
      </c>
      <c r="CX43" s="12" t="s">
        <v>276</v>
      </c>
      <c r="CY43" s="12" t="s">
        <v>276</v>
      </c>
      <c r="CZ43" s="12" t="s">
        <v>210</v>
      </c>
      <c r="DA43" s="2"/>
      <c r="DB43" s="2"/>
      <c r="DC43" s="2"/>
      <c r="DD43" s="2"/>
      <c r="DE43" s="2"/>
      <c r="DF43" s="2"/>
      <c r="DH43" s="116" t="s">
        <v>292</v>
      </c>
      <c r="DI43" s="116" t="s">
        <v>965</v>
      </c>
      <c r="DJ43" s="116" t="s">
        <v>2460</v>
      </c>
      <c r="DK43" s="116" t="s">
        <v>2461</v>
      </c>
      <c r="DL43">
        <v>200</v>
      </c>
      <c r="DM43" s="88" t="s">
        <v>164</v>
      </c>
      <c r="DN43" s="2"/>
      <c r="DO43" s="154">
        <v>1</v>
      </c>
      <c r="DP43" s="38" t="s">
        <v>173</v>
      </c>
      <c r="DQ43" s="24">
        <v>15054000</v>
      </c>
      <c r="DR43">
        <v>200</v>
      </c>
      <c r="DS43" t="s">
        <v>164</v>
      </c>
      <c r="DT43" s="19"/>
      <c r="DU43" s="19"/>
      <c r="DV43" s="19"/>
      <c r="DW43" s="19"/>
      <c r="DX43" s="19"/>
      <c r="DY43" s="19"/>
      <c r="EA43">
        <v>200</v>
      </c>
      <c r="EB43" t="s">
        <v>164</v>
      </c>
      <c r="EF43" s="30">
        <v>100000110655</v>
      </c>
      <c r="EH43" s="88"/>
      <c r="EI43" s="2"/>
      <c r="EJ43" s="2"/>
      <c r="EK43" s="2"/>
      <c r="EL43" s="2"/>
      <c r="EO43" s="2"/>
      <c r="EP43" s="2"/>
      <c r="EQ43" s="2"/>
      <c r="ES43">
        <v>10</v>
      </c>
      <c r="ET43">
        <v>1000</v>
      </c>
      <c r="EU43" t="s">
        <v>164</v>
      </c>
      <c r="EV43" s="14" t="s">
        <v>176</v>
      </c>
      <c r="EW43">
        <v>50</v>
      </c>
      <c r="EY43" s="70" t="str">
        <f t="shared" si="6"/>
        <v>carbamezepine oral, prolonged 200mg/</v>
      </c>
      <c r="EZ43">
        <v>5165</v>
      </c>
      <c r="FA43" t="s">
        <v>296</v>
      </c>
      <c r="FB43" s="14" t="s">
        <v>177</v>
      </c>
      <c r="FC43" s="14" t="s">
        <v>293</v>
      </c>
      <c r="FD43" s="14" t="s">
        <v>177</v>
      </c>
      <c r="FE43" s="14" t="s">
        <v>294</v>
      </c>
      <c r="FF43" s="14" t="s">
        <v>177</v>
      </c>
      <c r="FG43" s="14" t="s">
        <v>295</v>
      </c>
      <c r="FH43" s="14" t="s">
        <v>177</v>
      </c>
      <c r="FI43" s="14" t="s">
        <v>3374</v>
      </c>
      <c r="FJ43" s="14" t="s">
        <v>177</v>
      </c>
      <c r="FK43" s="14" t="s">
        <v>3378</v>
      </c>
      <c r="FL43" s="70" t="str">
        <f t="shared" ref="FL43:FL73" si="13">CONCATENATE(CU43," ",FK43," ",DR43,DS43,"/",DU43,DV43)</f>
        <v>carbamezepine oral, prolonged 200mg/</v>
      </c>
      <c r="FO43" t="s">
        <v>300</v>
      </c>
      <c r="FP43" s="14" t="s">
        <v>294</v>
      </c>
      <c r="FQ43" s="14" t="s">
        <v>177</v>
      </c>
      <c r="FR43" s="14" t="s">
        <v>295</v>
      </c>
      <c r="FS43">
        <v>69</v>
      </c>
      <c r="FT43" t="s">
        <v>173</v>
      </c>
      <c r="FU43">
        <v>19</v>
      </c>
      <c r="FV43" t="s">
        <v>202</v>
      </c>
      <c r="FW43">
        <v>31</v>
      </c>
      <c r="FX43" t="s">
        <v>163</v>
      </c>
      <c r="FY43">
        <v>46</v>
      </c>
      <c r="FZ43" t="s">
        <v>301</v>
      </c>
      <c r="GB43">
        <v>69</v>
      </c>
      <c r="GC43">
        <v>19</v>
      </c>
      <c r="GD43">
        <v>31</v>
      </c>
      <c r="GE43">
        <v>46</v>
      </c>
      <c r="GG43" t="s">
        <v>649</v>
      </c>
      <c r="GH43" t="s">
        <v>684</v>
      </c>
    </row>
    <row r="44" spans="1:193" ht="13.8">
      <c r="A44" t="s">
        <v>251</v>
      </c>
      <c r="B44" t="s">
        <v>247</v>
      </c>
      <c r="C44" s="140" t="str">
        <f t="shared" si="8"/>
        <v>https://samviewer.digile.be/nl/sam/ampps/147725-01</v>
      </c>
      <c r="D44" s="116" t="s">
        <v>2515</v>
      </c>
      <c r="E44" s="116" t="s">
        <v>2516</v>
      </c>
      <c r="F44" s="116" t="s">
        <v>2517</v>
      </c>
      <c r="G44">
        <v>431494</v>
      </c>
      <c r="H44" t="s">
        <v>251</v>
      </c>
      <c r="I44" t="s">
        <v>251</v>
      </c>
      <c r="J44" s="5" t="str">
        <f t="shared" si="1"/>
        <v>BEL carbamazepine Novartis Pharma prolonged-release tablet 50 x 400mg/</v>
      </c>
      <c r="K44" s="5" t="str">
        <f t="shared" si="2"/>
        <v>BEL carbamazepine Novartis Pharma prolonged-release tablet 50 x 400mg/</v>
      </c>
      <c r="L44" s="2"/>
      <c r="M44" s="2"/>
      <c r="N44" s="2"/>
      <c r="O44" s="2"/>
      <c r="P44">
        <v>50</v>
      </c>
      <c r="Q44" s="5"/>
      <c r="R44">
        <v>50</v>
      </c>
      <c r="S44" s="5"/>
      <c r="T44" s="116">
        <v>50</v>
      </c>
      <c r="W44" s="116" t="s">
        <v>2459</v>
      </c>
      <c r="X44">
        <v>30</v>
      </c>
      <c r="Y44" t="s">
        <v>267</v>
      </c>
      <c r="AA44" s="10"/>
      <c r="AB44" s="10"/>
      <c r="AC44" s="10"/>
      <c r="AD44" s="18">
        <v>1</v>
      </c>
      <c r="AE44">
        <v>50</v>
      </c>
      <c r="AF44">
        <v>10226000</v>
      </c>
      <c r="AG44" s="51" t="s">
        <v>1219</v>
      </c>
      <c r="AH44" s="51"/>
      <c r="AI44" t="s">
        <v>270</v>
      </c>
      <c r="AJ44">
        <v>176</v>
      </c>
      <c r="AK44" s="24">
        <v>15054000</v>
      </c>
      <c r="AL44" s="38" t="s">
        <v>173</v>
      </c>
      <c r="AM44" s="169"/>
      <c r="AN44" s="24">
        <v>15054000</v>
      </c>
      <c r="AO44" s="2" t="s">
        <v>173</v>
      </c>
      <c r="AP44" s="2" t="s">
        <v>173</v>
      </c>
      <c r="AQ44" s="2"/>
      <c r="AR44" s="12"/>
      <c r="AS44">
        <v>1363</v>
      </c>
      <c r="AT44" s="25" t="str">
        <f t="shared" si="11"/>
        <v>BEL carbamazepine Novartis Pharma prolonged-release tablet 400mg/</v>
      </c>
      <c r="AU44" s="33"/>
      <c r="AV44" s="66"/>
      <c r="AW44">
        <v>1363</v>
      </c>
      <c r="AY44" t="s">
        <v>281</v>
      </c>
      <c r="AZ44" t="s">
        <v>287</v>
      </c>
      <c r="BA44" s="150" t="s">
        <v>965</v>
      </c>
      <c r="BB44" s="170"/>
      <c r="BC44">
        <v>10226000</v>
      </c>
      <c r="BD44" s="51" t="s">
        <v>1219</v>
      </c>
      <c r="BE44" s="51"/>
      <c r="BF44" s="24">
        <v>1357</v>
      </c>
      <c r="BG44" t="s">
        <v>284</v>
      </c>
      <c r="BJ44" s="33"/>
      <c r="BK44" t="s">
        <v>284</v>
      </c>
      <c r="BL44">
        <v>1357</v>
      </c>
      <c r="BM44" s="2" t="s">
        <v>228</v>
      </c>
      <c r="BN44" t="str">
        <f t="shared" si="4"/>
        <v>carbamazepine prolonged-release tablet 400mg/</v>
      </c>
      <c r="BO44" s="33"/>
      <c r="BP44" t="str">
        <f t="shared" si="12"/>
        <v>carbamazepine prolonged-release tablet 400mg/</v>
      </c>
      <c r="BQ44" t="s">
        <v>289</v>
      </c>
      <c r="BR44">
        <v>10226000</v>
      </c>
      <c r="BS44" s="51" t="s">
        <v>1219</v>
      </c>
      <c r="BT44" s="51"/>
      <c r="BU44" s="116" t="s">
        <v>2518</v>
      </c>
      <c r="BV44" s="116" t="s">
        <v>270</v>
      </c>
      <c r="BW44">
        <v>10227000</v>
      </c>
      <c r="BX44" t="s">
        <v>270</v>
      </c>
      <c r="BY44">
        <v>10227000</v>
      </c>
      <c r="BZ44" t="s">
        <v>270</v>
      </c>
      <c r="CA44" s="24">
        <v>15054000</v>
      </c>
      <c r="CB44" s="38" t="s">
        <v>173</v>
      </c>
      <c r="CC44" s="44"/>
      <c r="CD44" s="41"/>
      <c r="CE44" s="44" t="s">
        <v>173</v>
      </c>
      <c r="CF44">
        <v>20053000</v>
      </c>
      <c r="CG44" t="s">
        <v>175</v>
      </c>
      <c r="CI44" s="116" t="s">
        <v>175</v>
      </c>
      <c r="CJ44" s="116" t="s">
        <v>175</v>
      </c>
      <c r="CK44" s="10"/>
      <c r="CL44" s="12"/>
      <c r="CN44" s="2"/>
      <c r="CO44" s="21">
        <v>100000092127</v>
      </c>
      <c r="CP44" s="21" t="s">
        <v>41</v>
      </c>
      <c r="CQ44" s="21">
        <v>100000092127</v>
      </c>
      <c r="CR44" t="s">
        <v>276</v>
      </c>
      <c r="CS44" s="2" t="s">
        <v>171</v>
      </c>
      <c r="CT44" s="21">
        <v>100000092127</v>
      </c>
      <c r="CU44" s="2" t="s">
        <v>303</v>
      </c>
      <c r="CV44" s="116" t="s">
        <v>965</v>
      </c>
      <c r="CW44" s="144" t="s">
        <v>2466</v>
      </c>
      <c r="CX44" s="12" t="s">
        <v>276</v>
      </c>
      <c r="CY44" s="12" t="s">
        <v>276</v>
      </c>
      <c r="CZ44" s="12" t="s">
        <v>210</v>
      </c>
      <c r="DB44" s="2"/>
      <c r="DC44" s="19"/>
      <c r="DD44" s="19"/>
      <c r="DE44" s="19"/>
      <c r="DF44" s="2"/>
      <c r="DH44" s="116" t="s">
        <v>292</v>
      </c>
      <c r="DI44" s="116" t="s">
        <v>965</v>
      </c>
      <c r="DJ44" s="116" t="s">
        <v>2466</v>
      </c>
      <c r="DK44" s="116" t="s">
        <v>2461</v>
      </c>
      <c r="DL44">
        <v>400</v>
      </c>
      <c r="DM44" s="38" t="s">
        <v>164</v>
      </c>
      <c r="DN44" s="2"/>
      <c r="DO44" s="154">
        <v>1</v>
      </c>
      <c r="DP44" s="38" t="s">
        <v>173</v>
      </c>
      <c r="DQ44" s="24">
        <v>15054000</v>
      </c>
      <c r="DR44">
        <v>400</v>
      </c>
      <c r="DS44" s="2" t="s">
        <v>164</v>
      </c>
      <c r="DT44" s="19"/>
      <c r="DU44" s="19"/>
      <c r="DV44" s="19"/>
      <c r="DW44" s="19"/>
      <c r="DX44" s="19"/>
      <c r="DY44" s="19"/>
      <c r="EA44">
        <v>400</v>
      </c>
      <c r="EB44" t="s">
        <v>164</v>
      </c>
      <c r="EF44" s="30">
        <v>100000110655</v>
      </c>
      <c r="EH44" s="38"/>
      <c r="EI44" s="2"/>
      <c r="EJ44" s="2"/>
      <c r="EK44" s="2"/>
      <c r="EL44" s="2"/>
      <c r="EN44" s="2"/>
      <c r="EO44" s="2"/>
      <c r="EP44" s="2"/>
      <c r="EQ44" s="2"/>
      <c r="ES44">
        <v>20</v>
      </c>
      <c r="ET44">
        <v>1000</v>
      </c>
      <c r="EU44" t="s">
        <v>164</v>
      </c>
      <c r="EV44" s="14" t="s">
        <v>176</v>
      </c>
      <c r="EW44">
        <v>50</v>
      </c>
      <c r="EY44" s="70" t="str">
        <f t="shared" si="6"/>
        <v>carbamezepine oral, prolonged 400mg/</v>
      </c>
      <c r="EZ44">
        <v>5173</v>
      </c>
      <c r="FA44" t="s">
        <v>297</v>
      </c>
      <c r="FB44" s="14" t="s">
        <v>177</v>
      </c>
      <c r="FC44" s="14" t="s">
        <v>293</v>
      </c>
      <c r="FD44" s="14" t="s">
        <v>177</v>
      </c>
      <c r="FE44" s="14" t="s">
        <v>294</v>
      </c>
      <c r="FF44" s="14" t="s">
        <v>177</v>
      </c>
      <c r="FG44" s="14" t="s">
        <v>295</v>
      </c>
      <c r="FH44" s="14" t="s">
        <v>177</v>
      </c>
      <c r="FI44" s="14" t="s">
        <v>3374</v>
      </c>
      <c r="FJ44" s="14" t="s">
        <v>177</v>
      </c>
      <c r="FK44" s="14" t="s">
        <v>3378</v>
      </c>
      <c r="FL44" s="70" t="str">
        <f t="shared" si="13"/>
        <v>carbamezepine oral, prolonged 400mg/</v>
      </c>
      <c r="FO44" t="s">
        <v>300</v>
      </c>
      <c r="FP44" s="14" t="s">
        <v>294</v>
      </c>
      <c r="FQ44" s="14" t="s">
        <v>177</v>
      </c>
      <c r="FR44" s="14" t="s">
        <v>295</v>
      </c>
      <c r="FS44">
        <v>69</v>
      </c>
      <c r="FT44" t="s">
        <v>173</v>
      </c>
      <c r="FU44">
        <v>19</v>
      </c>
      <c r="FV44" t="s">
        <v>202</v>
      </c>
      <c r="FW44">
        <v>31</v>
      </c>
      <c r="FX44" t="s">
        <v>163</v>
      </c>
      <c r="FY44">
        <v>46</v>
      </c>
      <c r="FZ44" t="s">
        <v>301</v>
      </c>
      <c r="GB44">
        <v>69</v>
      </c>
      <c r="GC44">
        <v>19</v>
      </c>
      <c r="GD44">
        <v>31</v>
      </c>
      <c r="GE44">
        <v>46</v>
      </c>
      <c r="GG44" t="s">
        <v>649</v>
      </c>
      <c r="GH44" t="s">
        <v>684</v>
      </c>
    </row>
    <row r="45" spans="1:193" ht="13.8">
      <c r="A45" t="s">
        <v>252</v>
      </c>
      <c r="B45" s="56" t="s">
        <v>248</v>
      </c>
      <c r="C45" s="140" t="str">
        <f t="shared" si="8"/>
        <v>https://samviewer.digile.be/nl/sam/ampps/130286-01</v>
      </c>
      <c r="D45" s="116" t="s">
        <v>2476</v>
      </c>
      <c r="E45" s="116" t="s">
        <v>2477</v>
      </c>
      <c r="F45" s="116" t="s">
        <v>2478</v>
      </c>
      <c r="G45">
        <v>1256999</v>
      </c>
      <c r="H45" t="s">
        <v>252</v>
      </c>
      <c r="I45" t="s">
        <v>252</v>
      </c>
      <c r="J45" s="5" t="str">
        <f t="shared" si="1"/>
        <v>BEL carbamazepine Novartis Pharma syrup 250mL x 100mg/5mL</v>
      </c>
      <c r="K45" s="5" t="str">
        <f t="shared" si="2"/>
        <v>BEL carbamazepine Novartis Pharma syrup 250mL x 100mg/5mL</v>
      </c>
      <c r="L45" s="2"/>
      <c r="M45" s="2"/>
      <c r="N45" s="2"/>
      <c r="O45" s="2"/>
      <c r="P45">
        <v>250</v>
      </c>
      <c r="Q45" s="42" t="s">
        <v>622</v>
      </c>
      <c r="R45">
        <v>250</v>
      </c>
      <c r="S45" s="42" t="s">
        <v>622</v>
      </c>
      <c r="T45" s="116" t="s">
        <v>2479</v>
      </c>
      <c r="W45" s="116" t="s">
        <v>2480</v>
      </c>
      <c r="X45">
        <v>30</v>
      </c>
      <c r="Y45" t="s">
        <v>268</v>
      </c>
      <c r="AA45" s="10"/>
      <c r="AB45" s="10"/>
      <c r="AC45" s="10"/>
      <c r="AD45" s="39">
        <v>1</v>
      </c>
      <c r="AE45">
        <v>50</v>
      </c>
      <c r="AF45">
        <v>10117000</v>
      </c>
      <c r="AG45" s="70" t="s">
        <v>302</v>
      </c>
      <c r="AH45" s="70"/>
      <c r="AI45" t="s">
        <v>271</v>
      </c>
      <c r="AJ45">
        <v>1000066</v>
      </c>
      <c r="AK45" s="71"/>
      <c r="AL45" s="161"/>
      <c r="AM45" s="161"/>
      <c r="AN45" s="2"/>
      <c r="AO45" s="2" t="s">
        <v>278</v>
      </c>
      <c r="AP45" s="2" t="s">
        <v>278</v>
      </c>
      <c r="AQ45" s="2"/>
      <c r="AR45" s="12"/>
      <c r="AS45" s="56">
        <v>1014</v>
      </c>
      <c r="AT45" s="25" t="str">
        <f t="shared" si="11"/>
        <v>BEL carbamazepine Novartis Pharma syrup 100mg/5mL</v>
      </c>
      <c r="AU45" s="33"/>
      <c r="AV45" s="66"/>
      <c r="AW45">
        <v>1014</v>
      </c>
      <c r="AY45" t="s">
        <v>282</v>
      </c>
      <c r="AZ45" t="s">
        <v>287</v>
      </c>
      <c r="BA45" s="150" t="s">
        <v>965</v>
      </c>
      <c r="BB45" s="170"/>
      <c r="BC45">
        <v>10117000</v>
      </c>
      <c r="BD45" s="70" t="s">
        <v>302</v>
      </c>
      <c r="BE45" s="70"/>
      <c r="BF45" s="24">
        <v>1357</v>
      </c>
      <c r="BG45" t="s">
        <v>284</v>
      </c>
      <c r="BJ45" s="33"/>
      <c r="BK45" t="s">
        <v>284</v>
      </c>
      <c r="BM45" s="2" t="s">
        <v>228</v>
      </c>
      <c r="BN45" t="str">
        <f t="shared" si="4"/>
        <v>carbamazepine syrup 100mg/5mL</v>
      </c>
      <c r="BO45" s="33"/>
      <c r="BP45" t="str">
        <f t="shared" si="12"/>
        <v>carbamazepine syrup 100mg/5mL</v>
      </c>
      <c r="BQ45" s="121" t="s">
        <v>210</v>
      </c>
      <c r="BR45">
        <v>10117000</v>
      </c>
      <c r="BS45" s="70" t="s">
        <v>302</v>
      </c>
      <c r="BT45" s="70"/>
      <c r="BU45" s="116" t="s">
        <v>302</v>
      </c>
      <c r="BV45" s="116" t="s">
        <v>2482</v>
      </c>
      <c r="BW45">
        <v>10117000</v>
      </c>
      <c r="BX45" t="s">
        <v>277</v>
      </c>
      <c r="BY45">
        <v>10117000</v>
      </c>
      <c r="BZ45" t="s">
        <v>277</v>
      </c>
      <c r="CA45" s="71"/>
      <c r="CB45" s="161"/>
      <c r="CC45" s="161"/>
      <c r="CD45" s="41"/>
      <c r="CE45" s="44" t="s">
        <v>292</v>
      </c>
      <c r="CF45">
        <v>20053000</v>
      </c>
      <c r="CG45" t="s">
        <v>175</v>
      </c>
      <c r="CI45" s="116" t="s">
        <v>175</v>
      </c>
      <c r="CJ45" s="116" t="s">
        <v>175</v>
      </c>
      <c r="CK45" s="10"/>
      <c r="CL45" s="12"/>
      <c r="CN45" s="2"/>
      <c r="CO45" s="21">
        <v>100000092127</v>
      </c>
      <c r="CP45" s="21" t="s">
        <v>41</v>
      </c>
      <c r="CQ45" s="21">
        <v>100000092127</v>
      </c>
      <c r="CR45" t="s">
        <v>276</v>
      </c>
      <c r="CS45" s="2" t="s">
        <v>171</v>
      </c>
      <c r="CT45" s="21">
        <v>100000092127</v>
      </c>
      <c r="CU45" s="2" t="s">
        <v>303</v>
      </c>
      <c r="CV45" s="116" t="s">
        <v>965</v>
      </c>
      <c r="CW45" s="144" t="s">
        <v>2481</v>
      </c>
      <c r="CX45" s="12" t="s">
        <v>276</v>
      </c>
      <c r="CY45" s="12" t="s">
        <v>276</v>
      </c>
      <c r="CZ45" s="12" t="s">
        <v>210</v>
      </c>
      <c r="DA45">
        <v>100</v>
      </c>
      <c r="DB45" s="28" t="s">
        <v>164</v>
      </c>
      <c r="DC45" s="153"/>
      <c r="DD45" s="19">
        <v>5</v>
      </c>
      <c r="DE45" s="19" t="s">
        <v>622</v>
      </c>
      <c r="DF45" s="168" t="s">
        <v>292</v>
      </c>
      <c r="DH45" s="116" t="s">
        <v>292</v>
      </c>
      <c r="DI45" s="116" t="s">
        <v>965</v>
      </c>
      <c r="DJ45" s="116" t="s">
        <v>2483</v>
      </c>
      <c r="DK45" s="116" t="s">
        <v>2484</v>
      </c>
      <c r="DM45" s="2"/>
      <c r="DN45" s="2"/>
      <c r="DO45" s="154"/>
      <c r="DP45" s="161"/>
      <c r="DQ45" s="71"/>
      <c r="DR45">
        <v>100</v>
      </c>
      <c r="DS45" s="2" t="s">
        <v>164</v>
      </c>
      <c r="DT45" s="19"/>
      <c r="DU45" s="19">
        <v>5</v>
      </c>
      <c r="DV45" s="19" t="s">
        <v>622</v>
      </c>
      <c r="DW45" s="19"/>
      <c r="DX45" s="19"/>
      <c r="DY45" s="19"/>
      <c r="EF45" s="30"/>
      <c r="EH45" s="2"/>
      <c r="EI45" s="2"/>
      <c r="EJ45" s="2">
        <v>5</v>
      </c>
      <c r="EK45" s="2" t="s">
        <v>263</v>
      </c>
      <c r="EL45" s="2"/>
      <c r="EN45" s="2"/>
      <c r="EO45" s="2"/>
      <c r="EP45" s="2"/>
      <c r="EQ45" s="2"/>
      <c r="ES45">
        <v>5</v>
      </c>
      <c r="ET45">
        <v>1000</v>
      </c>
      <c r="EU45" t="s">
        <v>164</v>
      </c>
      <c r="EV45" s="14" t="s">
        <v>176</v>
      </c>
      <c r="EW45" t="s">
        <v>279</v>
      </c>
      <c r="EY45" s="70" t="str">
        <f t="shared" si="6"/>
        <v>carbamezepine oral 100mg/5mL</v>
      </c>
      <c r="EZ45">
        <v>5140</v>
      </c>
      <c r="FA45" t="s">
        <v>298</v>
      </c>
      <c r="FB45" s="14" t="s">
        <v>177</v>
      </c>
      <c r="FC45" s="14" t="s">
        <v>293</v>
      </c>
      <c r="FD45" s="14" t="s">
        <v>177</v>
      </c>
      <c r="FE45" s="14" t="s">
        <v>294</v>
      </c>
      <c r="FF45" s="14" t="s">
        <v>177</v>
      </c>
      <c r="FG45" s="14" t="s">
        <v>295</v>
      </c>
      <c r="FH45" s="14" t="s">
        <v>177</v>
      </c>
      <c r="FI45" s="14" t="s">
        <v>3376</v>
      </c>
      <c r="FJ45" s="14" t="s">
        <v>177</v>
      </c>
      <c r="FK45" s="14" t="s">
        <v>163</v>
      </c>
      <c r="FL45" s="70" t="str">
        <f t="shared" si="13"/>
        <v>carbamezepine oral 100mg/5mL</v>
      </c>
      <c r="FO45" t="s">
        <v>300</v>
      </c>
      <c r="FP45" s="14" t="s">
        <v>294</v>
      </c>
      <c r="FQ45" s="14" t="s">
        <v>177</v>
      </c>
      <c r="FR45" s="14" t="s">
        <v>295</v>
      </c>
      <c r="FS45">
        <v>86</v>
      </c>
      <c r="FT45" t="s">
        <v>302</v>
      </c>
      <c r="FU45">
        <v>19</v>
      </c>
      <c r="FV45" t="s">
        <v>202</v>
      </c>
      <c r="FW45">
        <v>31</v>
      </c>
      <c r="FX45" t="s">
        <v>163</v>
      </c>
      <c r="FY45">
        <v>47</v>
      </c>
      <c r="FZ45" t="s">
        <v>201</v>
      </c>
      <c r="GC45">
        <v>19</v>
      </c>
      <c r="GD45">
        <v>31</v>
      </c>
      <c r="GE45">
        <v>47</v>
      </c>
      <c r="GG45" t="s">
        <v>649</v>
      </c>
      <c r="GH45" t="s">
        <v>684</v>
      </c>
    </row>
    <row r="46" spans="1:193" ht="13.8">
      <c r="A46" t="s">
        <v>253</v>
      </c>
      <c r="B46" t="s">
        <v>249</v>
      </c>
      <c r="C46" s="140" t="str">
        <f t="shared" si="8"/>
        <v>https://samviewer.digile.be/nl/sam/ampps/085617-01</v>
      </c>
      <c r="D46" s="116" t="s">
        <v>2456</v>
      </c>
      <c r="E46" s="116" t="s">
        <v>2457</v>
      </c>
      <c r="F46" s="116" t="s">
        <v>2458</v>
      </c>
      <c r="G46">
        <v>132167</v>
      </c>
      <c r="H46" t="s">
        <v>253</v>
      </c>
      <c r="I46" t="s">
        <v>253</v>
      </c>
      <c r="J46" s="5" t="str">
        <f t="shared" si="1"/>
        <v>BEL carbamazepine Novartis Pharma tablet 50 x 200mg/</v>
      </c>
      <c r="K46" s="5" t="str">
        <f t="shared" si="2"/>
        <v>BEL carbamazepine Novartis Pharma tablet 50 x 200mg/</v>
      </c>
      <c r="L46" s="2"/>
      <c r="M46" s="2"/>
      <c r="N46" s="2"/>
      <c r="O46" s="2"/>
      <c r="P46">
        <v>50</v>
      </c>
      <c r="Q46" s="5"/>
      <c r="R46">
        <v>50</v>
      </c>
      <c r="S46" s="5"/>
      <c r="T46" s="116">
        <v>50</v>
      </c>
      <c r="W46" s="116" t="s">
        <v>2459</v>
      </c>
      <c r="X46">
        <v>48</v>
      </c>
      <c r="Y46" t="s">
        <v>269</v>
      </c>
      <c r="AA46" s="10"/>
      <c r="AB46" s="10"/>
      <c r="AC46" s="10"/>
      <c r="AD46" s="39">
        <v>1</v>
      </c>
      <c r="AE46">
        <v>50</v>
      </c>
      <c r="AF46">
        <v>10219000</v>
      </c>
      <c r="AG46" s="70" t="s">
        <v>173</v>
      </c>
      <c r="AH46" s="70"/>
      <c r="AI46" t="s">
        <v>173</v>
      </c>
      <c r="AJ46">
        <v>313</v>
      </c>
      <c r="AK46" s="24">
        <v>15054000</v>
      </c>
      <c r="AL46" s="38" t="s">
        <v>173</v>
      </c>
      <c r="AM46" s="169"/>
      <c r="AN46" s="24">
        <v>15054000</v>
      </c>
      <c r="AO46" s="2" t="s">
        <v>173</v>
      </c>
      <c r="AP46" s="2" t="s">
        <v>173</v>
      </c>
      <c r="AQ46" s="2"/>
      <c r="AR46" s="12"/>
      <c r="AS46">
        <v>503</v>
      </c>
      <c r="AT46" s="25" t="str">
        <f t="shared" si="11"/>
        <v>BEL carbamazepine Novartis Pharma tablet 200mg/</v>
      </c>
      <c r="AU46" s="33"/>
      <c r="AV46" s="66"/>
      <c r="AW46">
        <v>503</v>
      </c>
      <c r="AY46" t="s">
        <v>283</v>
      </c>
      <c r="AZ46" t="s">
        <v>287</v>
      </c>
      <c r="BA46" s="150" t="s">
        <v>965</v>
      </c>
      <c r="BB46" s="170"/>
      <c r="BC46">
        <v>10219000</v>
      </c>
      <c r="BD46" s="70" t="s">
        <v>173</v>
      </c>
      <c r="BE46" s="70"/>
      <c r="BF46" s="24">
        <v>1356</v>
      </c>
      <c r="BG46" t="s">
        <v>284</v>
      </c>
      <c r="BJ46" s="33"/>
      <c r="BK46" t="s">
        <v>284</v>
      </c>
      <c r="BL46">
        <v>1356</v>
      </c>
      <c r="BM46" s="2" t="s">
        <v>228</v>
      </c>
      <c r="BN46" t="str">
        <f t="shared" si="4"/>
        <v>carbamazepine tablet 200mg/</v>
      </c>
      <c r="BO46" s="33"/>
      <c r="BP46" t="str">
        <f t="shared" si="12"/>
        <v>carbamazepine tablet 200mg/</v>
      </c>
      <c r="BQ46" t="s">
        <v>290</v>
      </c>
      <c r="BR46">
        <v>10219000</v>
      </c>
      <c r="BS46" s="70" t="s">
        <v>173</v>
      </c>
      <c r="BT46" s="70"/>
      <c r="BU46" s="116" t="s">
        <v>173</v>
      </c>
      <c r="BV46" s="116" t="s">
        <v>173</v>
      </c>
      <c r="BW46">
        <v>10219000</v>
      </c>
      <c r="BX46" t="s">
        <v>173</v>
      </c>
      <c r="BY46">
        <v>10219000</v>
      </c>
      <c r="BZ46" t="s">
        <v>173</v>
      </c>
      <c r="CA46" s="24">
        <v>15054000</v>
      </c>
      <c r="CB46" s="38" t="s">
        <v>173</v>
      </c>
      <c r="CC46" s="44"/>
      <c r="CD46" s="41"/>
      <c r="CE46" s="44" t="s">
        <v>173</v>
      </c>
      <c r="CF46">
        <v>20053000</v>
      </c>
      <c r="CG46" t="s">
        <v>175</v>
      </c>
      <c r="CI46" s="116" t="s">
        <v>175</v>
      </c>
      <c r="CJ46" s="116" t="s">
        <v>175</v>
      </c>
      <c r="CK46" s="10"/>
      <c r="CL46" s="12"/>
      <c r="CN46" s="2"/>
      <c r="CO46" s="21">
        <v>100000092127</v>
      </c>
      <c r="CP46" s="21" t="s">
        <v>41</v>
      </c>
      <c r="CQ46" s="21">
        <v>100000092127</v>
      </c>
      <c r="CR46" t="s">
        <v>276</v>
      </c>
      <c r="CS46" s="2" t="s">
        <v>171</v>
      </c>
      <c r="CT46" s="21">
        <v>100000092127</v>
      </c>
      <c r="CU46" s="2" t="s">
        <v>303</v>
      </c>
      <c r="CV46" s="116" t="s">
        <v>965</v>
      </c>
      <c r="CW46" s="144" t="s">
        <v>2460</v>
      </c>
      <c r="CX46" s="12" t="s">
        <v>276</v>
      </c>
      <c r="CY46" s="12" t="s">
        <v>276</v>
      </c>
      <c r="CZ46" s="12" t="s">
        <v>210</v>
      </c>
      <c r="DA46" s="2"/>
      <c r="DB46" s="2"/>
      <c r="DC46" s="2"/>
      <c r="DD46" s="89"/>
      <c r="DE46" s="2"/>
      <c r="DF46" s="2"/>
      <c r="DH46" s="116" t="s">
        <v>292</v>
      </c>
      <c r="DI46" s="116" t="s">
        <v>965</v>
      </c>
      <c r="DJ46" s="116" t="s">
        <v>2460</v>
      </c>
      <c r="DK46" s="116" t="s">
        <v>2461</v>
      </c>
      <c r="DL46">
        <v>200</v>
      </c>
      <c r="DM46" s="88" t="s">
        <v>164</v>
      </c>
      <c r="DN46" s="2"/>
      <c r="DO46" s="154">
        <v>1</v>
      </c>
      <c r="DP46" s="38" t="s">
        <v>173</v>
      </c>
      <c r="DQ46" s="24">
        <v>15054000</v>
      </c>
      <c r="DR46">
        <v>200</v>
      </c>
      <c r="DS46" s="2" t="s">
        <v>164</v>
      </c>
      <c r="DT46" s="19"/>
      <c r="DU46" s="19"/>
      <c r="DV46" s="19"/>
      <c r="DW46" s="19"/>
      <c r="DX46" s="19"/>
      <c r="DY46" s="19"/>
      <c r="EA46">
        <v>200</v>
      </c>
      <c r="EB46" t="s">
        <v>164</v>
      </c>
      <c r="EF46" s="30">
        <v>100000110655</v>
      </c>
      <c r="EH46" s="88"/>
      <c r="EI46" s="2"/>
      <c r="EJ46" s="2"/>
      <c r="EK46" s="2"/>
      <c r="EL46" s="2"/>
      <c r="EN46" s="2"/>
      <c r="EO46" s="2"/>
      <c r="EP46" s="2"/>
      <c r="EQ46" s="2"/>
      <c r="ES46">
        <v>10</v>
      </c>
      <c r="ET46">
        <v>1000</v>
      </c>
      <c r="EU46" t="s">
        <v>164</v>
      </c>
      <c r="EV46" t="s">
        <v>176</v>
      </c>
      <c r="EW46">
        <v>50</v>
      </c>
      <c r="EY46" s="70" t="str">
        <f t="shared" si="6"/>
        <v>carbamezepine oral 200mg/</v>
      </c>
      <c r="EZ46">
        <v>5157</v>
      </c>
      <c r="FA46" t="s">
        <v>299</v>
      </c>
      <c r="FB46" s="14" t="s">
        <v>177</v>
      </c>
      <c r="FC46" s="14" t="s">
        <v>293</v>
      </c>
      <c r="FD46" s="14" t="s">
        <v>177</v>
      </c>
      <c r="FE46" s="14" t="s">
        <v>294</v>
      </c>
      <c r="FF46" s="14" t="s">
        <v>177</v>
      </c>
      <c r="FG46" s="14" t="s">
        <v>295</v>
      </c>
      <c r="FH46" s="14" t="s">
        <v>177</v>
      </c>
      <c r="FI46" s="14" t="s">
        <v>3374</v>
      </c>
      <c r="FJ46" s="14" t="s">
        <v>177</v>
      </c>
      <c r="FK46" s="14" t="s">
        <v>163</v>
      </c>
      <c r="FL46" s="70" t="str">
        <f t="shared" si="13"/>
        <v>carbamezepine oral 200mg/</v>
      </c>
      <c r="FO46" t="s">
        <v>300</v>
      </c>
      <c r="FP46" s="14" t="s">
        <v>294</v>
      </c>
      <c r="FQ46" s="14" t="s">
        <v>177</v>
      </c>
      <c r="FR46" s="14" t="s">
        <v>295</v>
      </c>
      <c r="FS46">
        <v>69</v>
      </c>
      <c r="FT46" t="s">
        <v>173</v>
      </c>
      <c r="FU46">
        <v>19</v>
      </c>
      <c r="FV46" t="s">
        <v>202</v>
      </c>
      <c r="FW46">
        <v>31</v>
      </c>
      <c r="FX46" t="s">
        <v>163</v>
      </c>
      <c r="FY46">
        <v>47</v>
      </c>
      <c r="FZ46" t="s">
        <v>201</v>
      </c>
      <c r="GB46">
        <v>69</v>
      </c>
      <c r="GC46">
        <v>19</v>
      </c>
      <c r="GD46">
        <v>31</v>
      </c>
      <c r="GE46">
        <v>47</v>
      </c>
      <c r="GG46" t="s">
        <v>649</v>
      </c>
      <c r="GH46" t="s">
        <v>684</v>
      </c>
    </row>
    <row r="47" spans="1:193" ht="13.8">
      <c r="A47" t="s">
        <v>365</v>
      </c>
      <c r="B47" t="s">
        <v>304</v>
      </c>
      <c r="C47" s="140" t="str">
        <f t="shared" si="8"/>
        <v>https://samviewer.digile.be/nl/sam/ampps/221471-01</v>
      </c>
      <c r="D47" s="116" t="s">
        <v>2606</v>
      </c>
      <c r="E47" s="116" t="s">
        <v>2607</v>
      </c>
      <c r="F47" s="116" t="s">
        <v>2608</v>
      </c>
      <c r="G47">
        <v>1626233</v>
      </c>
      <c r="H47" t="s">
        <v>365</v>
      </c>
      <c r="I47" t="s">
        <v>365</v>
      </c>
      <c r="J47" s="5" t="str">
        <f t="shared" si="1"/>
        <v>BEL ibuprofen  Qualiphar transdermal gel 50g x 50mg/1g</v>
      </c>
      <c r="K47" s="5" t="str">
        <f t="shared" si="2"/>
        <v>BEL ibuprofen  Qualiphar transdermal gel 50g x 50mg/1g</v>
      </c>
      <c r="L47" s="2"/>
      <c r="M47" s="2"/>
      <c r="N47" s="2"/>
      <c r="O47" s="2"/>
      <c r="P47">
        <v>50</v>
      </c>
      <c r="Q47" s="42" t="s">
        <v>621</v>
      </c>
      <c r="R47">
        <v>50</v>
      </c>
      <c r="S47" s="42" t="s">
        <v>621</v>
      </c>
      <c r="T47" s="116" t="s">
        <v>1329</v>
      </c>
      <c r="W47" s="116" t="s">
        <v>2569</v>
      </c>
      <c r="X47">
        <v>24</v>
      </c>
      <c r="Y47" t="s">
        <v>457</v>
      </c>
      <c r="AA47" s="10"/>
      <c r="AB47" s="10"/>
      <c r="AC47" s="10"/>
      <c r="AD47" s="39">
        <v>1</v>
      </c>
      <c r="AE47" t="s">
        <v>210</v>
      </c>
      <c r="AF47">
        <v>10546250</v>
      </c>
      <c r="AG47" s="70" t="s">
        <v>2341</v>
      </c>
      <c r="AH47" s="70"/>
      <c r="AI47" t="s">
        <v>695</v>
      </c>
      <c r="AJ47" s="2"/>
      <c r="AK47" s="156"/>
      <c r="AL47" s="38"/>
      <c r="AM47" s="38"/>
      <c r="AN47" s="10"/>
      <c r="AO47" s="12"/>
      <c r="AP47" s="12"/>
      <c r="AQ47" s="2"/>
      <c r="AR47" s="2"/>
      <c r="AS47">
        <v>170</v>
      </c>
      <c r="AT47" s="25" t="str">
        <f t="shared" si="11"/>
        <v>BEL ibuprofen  Qualiphar transdermal gel 50mg/1g</v>
      </c>
      <c r="AU47" s="33"/>
      <c r="AV47" s="66"/>
      <c r="AW47">
        <v>170</v>
      </c>
      <c r="AY47" t="s">
        <v>531</v>
      </c>
      <c r="AZ47" t="s">
        <v>576</v>
      </c>
      <c r="BA47" s="150" t="s">
        <v>966</v>
      </c>
      <c r="BB47" s="170"/>
      <c r="BC47">
        <v>10546250</v>
      </c>
      <c r="BD47" s="70" t="s">
        <v>2341</v>
      </c>
      <c r="BE47" s="70"/>
      <c r="BF47">
        <v>1437</v>
      </c>
      <c r="BG47" t="s">
        <v>580</v>
      </c>
      <c r="BJ47" s="33"/>
      <c r="BK47" t="s">
        <v>580</v>
      </c>
      <c r="BL47">
        <v>1437</v>
      </c>
      <c r="BM47" s="2" t="s">
        <v>228</v>
      </c>
      <c r="BN47" t="str">
        <f t="shared" si="4"/>
        <v>ibuprofen  transdermal gel 50mg/1g</v>
      </c>
      <c r="BO47" s="33"/>
      <c r="BP47" t="str">
        <f t="shared" si="12"/>
        <v>ibuprofen  transdermal gel 50mg/1g</v>
      </c>
      <c r="BQ47" t="s">
        <v>592</v>
      </c>
      <c r="BR47">
        <v>10546250</v>
      </c>
      <c r="BS47" s="70" t="s">
        <v>2341</v>
      </c>
      <c r="BT47" s="70"/>
      <c r="BU47" s="116" t="s">
        <v>2208</v>
      </c>
      <c r="BV47" s="116" t="s">
        <v>664</v>
      </c>
      <c r="BW47">
        <v>10546250</v>
      </c>
      <c r="BX47" t="s">
        <v>521</v>
      </c>
      <c r="BY47">
        <v>10546250</v>
      </c>
      <c r="BZ47" t="s">
        <v>521</v>
      </c>
      <c r="CA47" s="156"/>
      <c r="CB47" s="38"/>
      <c r="CC47" s="38"/>
      <c r="CD47" s="12"/>
      <c r="CE47" s="12"/>
      <c r="CF47">
        <v>20003000</v>
      </c>
      <c r="CG47" t="s">
        <v>3000</v>
      </c>
      <c r="CI47" s="116" t="s">
        <v>2268</v>
      </c>
      <c r="CJ47" s="116" t="s">
        <v>2571</v>
      </c>
      <c r="CK47" s="10"/>
      <c r="CL47" s="12"/>
      <c r="CM47" s="12"/>
      <c r="CN47" s="2"/>
      <c r="CO47" s="71">
        <v>100000090365</v>
      </c>
      <c r="CP47" s="21" t="s">
        <v>41</v>
      </c>
      <c r="CQ47" s="71">
        <v>100000090365</v>
      </c>
      <c r="CR47" t="s">
        <v>620</v>
      </c>
      <c r="CS47" s="2" t="s">
        <v>171</v>
      </c>
      <c r="CT47" s="71">
        <v>100000090365</v>
      </c>
      <c r="CU47" t="s">
        <v>620</v>
      </c>
      <c r="CV47" s="116" t="s">
        <v>966</v>
      </c>
      <c r="CW47" s="144" t="s">
        <v>2570</v>
      </c>
      <c r="CX47" t="s">
        <v>618</v>
      </c>
      <c r="CY47" t="s">
        <v>620</v>
      </c>
      <c r="CZ47" s="12" t="s">
        <v>619</v>
      </c>
      <c r="DA47">
        <v>50</v>
      </c>
      <c r="DB47" t="s">
        <v>164</v>
      </c>
      <c r="DC47" s="153"/>
      <c r="DD47">
        <v>1</v>
      </c>
      <c r="DE47" t="s">
        <v>621</v>
      </c>
      <c r="DH47" s="116" t="s">
        <v>292</v>
      </c>
      <c r="DI47" s="116" t="s">
        <v>966</v>
      </c>
      <c r="DJ47" s="116" t="s">
        <v>2572</v>
      </c>
      <c r="DK47" s="116" t="s">
        <v>2573</v>
      </c>
      <c r="DN47" s="2"/>
      <c r="DO47" s="64"/>
      <c r="DP47" s="38"/>
      <c r="DQ47" s="156"/>
      <c r="DR47">
        <v>50</v>
      </c>
      <c r="DS47" t="s">
        <v>164</v>
      </c>
      <c r="DT47"/>
      <c r="DU47">
        <v>1</v>
      </c>
      <c r="DV47" t="s">
        <v>621</v>
      </c>
      <c r="DW47" s="19"/>
      <c r="DX47" s="19"/>
      <c r="DY47" s="19"/>
      <c r="EA47" s="12"/>
      <c r="EB47" s="12"/>
      <c r="EC47" s="12"/>
      <c r="EF47" s="12"/>
      <c r="EJ47">
        <v>1</v>
      </c>
      <c r="EK47" t="s">
        <v>621</v>
      </c>
      <c r="EL47" s="2"/>
      <c r="EO47" s="2"/>
      <c r="EP47" s="2"/>
      <c r="EQ47" s="2"/>
      <c r="ET47">
        <v>500</v>
      </c>
      <c r="EU47" t="s">
        <v>164</v>
      </c>
      <c r="EV47" t="s">
        <v>646</v>
      </c>
      <c r="EW47" t="s">
        <v>210</v>
      </c>
      <c r="EY47" s="70" t="str">
        <f t="shared" si="6"/>
        <v>ibuprofen  transdermal 50mg/1g</v>
      </c>
      <c r="FA47" t="s">
        <v>627</v>
      </c>
      <c r="FB47" s="14" t="s">
        <v>177</v>
      </c>
      <c r="FC47" s="14" t="s">
        <v>614</v>
      </c>
      <c r="FD47" s="14" t="s">
        <v>177</v>
      </c>
      <c r="FE47" s="14" t="s">
        <v>650</v>
      </c>
      <c r="FF47" s="14" t="s">
        <v>177</v>
      </c>
      <c r="FG47" s="14" t="s">
        <v>651</v>
      </c>
      <c r="FH47" s="14" t="s">
        <v>177</v>
      </c>
      <c r="FI47" s="14" t="s">
        <v>652</v>
      </c>
      <c r="FJ47" s="14" t="s">
        <v>177</v>
      </c>
      <c r="FK47" s="14" t="s">
        <v>654</v>
      </c>
      <c r="FL47" s="70" t="str">
        <f t="shared" si="13"/>
        <v>ibuprofen  transdermal 50mg/1g</v>
      </c>
      <c r="FO47" t="s">
        <v>659</v>
      </c>
      <c r="FP47" s="14" t="s">
        <v>663</v>
      </c>
      <c r="FQ47" s="14" t="s">
        <v>177</v>
      </c>
      <c r="FR47" s="14" t="s">
        <v>651</v>
      </c>
      <c r="FS47">
        <v>73</v>
      </c>
      <c r="FT47" t="s">
        <v>664</v>
      </c>
      <c r="FU47">
        <v>5</v>
      </c>
      <c r="FV47" t="s">
        <v>668</v>
      </c>
      <c r="FW47">
        <v>22</v>
      </c>
      <c r="FX47" t="s">
        <v>654</v>
      </c>
      <c r="FY47">
        <v>47</v>
      </c>
      <c r="FZ47" t="s">
        <v>201</v>
      </c>
      <c r="GB47">
        <v>73</v>
      </c>
      <c r="GC47">
        <v>5</v>
      </c>
      <c r="GD47">
        <v>22</v>
      </c>
      <c r="GE47">
        <v>47</v>
      </c>
      <c r="GG47" t="s">
        <v>683</v>
      </c>
      <c r="GH47" t="s">
        <v>684</v>
      </c>
    </row>
    <row r="48" spans="1:193" ht="13.8">
      <c r="A48" t="s">
        <v>366</v>
      </c>
      <c r="B48" t="s">
        <v>305</v>
      </c>
      <c r="C48" s="140" t="str">
        <f t="shared" si="8"/>
        <v>https://samviewer.digile.be/nl/sam/ampps/205712-01</v>
      </c>
      <c r="D48" s="116" t="s">
        <v>2602</v>
      </c>
      <c r="E48" s="116" t="s">
        <v>2603</v>
      </c>
      <c r="F48" s="116" t="s">
        <v>2604</v>
      </c>
      <c r="G48">
        <v>2346286</v>
      </c>
      <c r="H48" t="s">
        <v>366</v>
      </c>
      <c r="I48" t="s">
        <v>366</v>
      </c>
      <c r="J48" s="5" t="str">
        <f t="shared" si="1"/>
        <v>BEL ibuprofen  Kela transdermal gel 50g x 50mg/1g</v>
      </c>
      <c r="K48" s="5" t="str">
        <f t="shared" si="2"/>
        <v>BEL ibuprofen  Kela transdermal gel 50g x 50mg/1g</v>
      </c>
      <c r="L48" s="2"/>
      <c r="M48" s="2"/>
      <c r="N48" s="2"/>
      <c r="O48" s="2"/>
      <c r="P48">
        <v>50</v>
      </c>
      <c r="Q48" s="42" t="s">
        <v>621</v>
      </c>
      <c r="R48">
        <v>50</v>
      </c>
      <c r="S48" s="42" t="s">
        <v>621</v>
      </c>
      <c r="T48" s="116" t="s">
        <v>1329</v>
      </c>
      <c r="W48" s="116" t="s">
        <v>2569</v>
      </c>
      <c r="X48">
        <v>24</v>
      </c>
      <c r="Y48" t="s">
        <v>458</v>
      </c>
      <c r="AA48" s="5"/>
      <c r="AB48" s="5"/>
      <c r="AC48" s="5"/>
      <c r="AD48" s="39">
        <v>1</v>
      </c>
      <c r="AE48" t="s">
        <v>210</v>
      </c>
      <c r="AF48">
        <v>10546250</v>
      </c>
      <c r="AG48" s="70" t="s">
        <v>2341</v>
      </c>
      <c r="AH48" s="70"/>
      <c r="AI48" t="s">
        <v>695</v>
      </c>
      <c r="AJ48" s="5"/>
      <c r="AK48" s="156"/>
      <c r="AL48" s="38"/>
      <c r="AM48" s="169"/>
      <c r="AN48" s="5"/>
      <c r="AO48" s="5"/>
      <c r="AP48" s="5"/>
      <c r="AQ48" s="5"/>
      <c r="AR48" s="5"/>
      <c r="AS48">
        <v>171</v>
      </c>
      <c r="AT48" s="25" t="str">
        <f t="shared" si="11"/>
        <v>BEL ibuprofen  Kela transdermal gel 50mg/1g</v>
      </c>
      <c r="AU48" s="33"/>
      <c r="AW48">
        <v>171</v>
      </c>
      <c r="AY48" t="s">
        <v>532</v>
      </c>
      <c r="AZ48" t="s">
        <v>576</v>
      </c>
      <c r="BA48" s="150" t="s">
        <v>966</v>
      </c>
      <c r="BB48" s="170"/>
      <c r="BC48">
        <v>10546250</v>
      </c>
      <c r="BD48" s="70" t="s">
        <v>2341</v>
      </c>
      <c r="BE48" s="70"/>
      <c r="BF48">
        <v>1438</v>
      </c>
      <c r="BG48" t="s">
        <v>581</v>
      </c>
      <c r="BJ48" s="5"/>
      <c r="BK48" t="s">
        <v>581</v>
      </c>
      <c r="BL48">
        <v>1438</v>
      </c>
      <c r="BM48" s="2" t="s">
        <v>228</v>
      </c>
      <c r="BN48" t="str">
        <f t="shared" si="4"/>
        <v>ibuprofen  transdermal gel 50mg/1g</v>
      </c>
      <c r="BO48" s="33"/>
      <c r="BP48" t="str">
        <f t="shared" si="12"/>
        <v>ibuprofen  transdermal gel 50mg/1g</v>
      </c>
      <c r="BQ48" t="s">
        <v>592</v>
      </c>
      <c r="BR48">
        <v>10546250</v>
      </c>
      <c r="BS48" s="70" t="s">
        <v>2341</v>
      </c>
      <c r="BT48" s="70"/>
      <c r="BU48" s="116" t="s">
        <v>2208</v>
      </c>
      <c r="BV48" s="116" t="s">
        <v>664</v>
      </c>
      <c r="BW48">
        <v>10546250</v>
      </c>
      <c r="BX48" t="s">
        <v>521</v>
      </c>
      <c r="BY48">
        <v>10546250</v>
      </c>
      <c r="BZ48" t="s">
        <v>521</v>
      </c>
      <c r="CA48" s="156"/>
      <c r="CB48" s="38"/>
      <c r="CC48" s="169"/>
      <c r="CD48" s="5"/>
      <c r="CE48" s="5"/>
      <c r="CF48">
        <v>20003000</v>
      </c>
      <c r="CG48" t="s">
        <v>3000</v>
      </c>
      <c r="CI48" s="116" t="s">
        <v>2268</v>
      </c>
      <c r="CJ48" s="116" t="s">
        <v>2571</v>
      </c>
      <c r="CK48" s="5"/>
      <c r="CL48" s="5"/>
      <c r="CM48" s="5"/>
      <c r="CN48" s="5"/>
      <c r="CO48" s="71">
        <v>100000090365</v>
      </c>
      <c r="CP48" s="21" t="s">
        <v>41</v>
      </c>
      <c r="CQ48" s="71">
        <v>100000090365</v>
      </c>
      <c r="CR48" t="s">
        <v>620</v>
      </c>
      <c r="CS48" s="2" t="s">
        <v>171</v>
      </c>
      <c r="CT48" s="71">
        <v>100000090365</v>
      </c>
      <c r="CU48" t="s">
        <v>620</v>
      </c>
      <c r="CV48" s="116" t="s">
        <v>966</v>
      </c>
      <c r="CW48" s="144" t="s">
        <v>2605</v>
      </c>
      <c r="CX48" t="s">
        <v>618</v>
      </c>
      <c r="CY48" t="s">
        <v>620</v>
      </c>
      <c r="CZ48" s="12" t="s">
        <v>619</v>
      </c>
      <c r="DA48">
        <v>50</v>
      </c>
      <c r="DB48" t="s">
        <v>164</v>
      </c>
      <c r="DC48" s="153"/>
      <c r="DD48">
        <v>1</v>
      </c>
      <c r="DE48" t="s">
        <v>621</v>
      </c>
      <c r="DH48" s="116" t="s">
        <v>292</v>
      </c>
      <c r="DI48" s="116" t="s">
        <v>966</v>
      </c>
      <c r="DJ48" s="116" t="s">
        <v>2572</v>
      </c>
      <c r="DK48" s="116" t="s">
        <v>2573</v>
      </c>
      <c r="DN48" s="5"/>
      <c r="DO48" s="64"/>
      <c r="DP48" s="38"/>
      <c r="DQ48" s="156"/>
      <c r="DR48">
        <v>50</v>
      </c>
      <c r="DS48" t="s">
        <v>164</v>
      </c>
      <c r="DT48"/>
      <c r="DU48">
        <v>1</v>
      </c>
      <c r="DV48" t="s">
        <v>621</v>
      </c>
      <c r="DZ48" s="5"/>
      <c r="EA48" s="5"/>
      <c r="EB48" s="5"/>
      <c r="EC48" s="5"/>
      <c r="ED48" s="5"/>
      <c r="EE48" s="5"/>
      <c r="EF48" s="5"/>
      <c r="EJ48">
        <v>1</v>
      </c>
      <c r="EK48" t="s">
        <v>621</v>
      </c>
      <c r="EL48" s="5"/>
      <c r="EO48" s="5"/>
      <c r="EP48" s="5"/>
      <c r="EQ48" s="5"/>
      <c r="ER48" s="5"/>
      <c r="ET48">
        <v>500</v>
      </c>
      <c r="EU48" t="s">
        <v>164</v>
      </c>
      <c r="EV48" t="s">
        <v>646</v>
      </c>
      <c r="EW48" t="s">
        <v>210</v>
      </c>
      <c r="EY48" s="70" t="str">
        <f t="shared" si="6"/>
        <v>ibuprofen  transdermal 50mg/1g</v>
      </c>
      <c r="FA48" t="s">
        <v>627</v>
      </c>
      <c r="FB48" s="14" t="s">
        <v>177</v>
      </c>
      <c r="FC48" s="14" t="s">
        <v>614</v>
      </c>
      <c r="FD48" s="14" t="s">
        <v>177</v>
      </c>
      <c r="FE48" s="14" t="s">
        <v>650</v>
      </c>
      <c r="FF48" s="14" t="s">
        <v>177</v>
      </c>
      <c r="FG48" s="14" t="s">
        <v>651</v>
      </c>
      <c r="FH48" s="14" t="s">
        <v>177</v>
      </c>
      <c r="FI48" s="14" t="s">
        <v>652</v>
      </c>
      <c r="FJ48" s="14" t="s">
        <v>177</v>
      </c>
      <c r="FK48" s="14" t="s">
        <v>654</v>
      </c>
      <c r="FL48" s="70" t="str">
        <f t="shared" si="13"/>
        <v>ibuprofen  transdermal 50mg/1g</v>
      </c>
      <c r="FO48" t="s">
        <v>659</v>
      </c>
      <c r="FP48" s="14" t="s">
        <v>663</v>
      </c>
      <c r="FQ48" s="14" t="s">
        <v>177</v>
      </c>
      <c r="FR48" s="14" t="s">
        <v>651</v>
      </c>
      <c r="FS48">
        <v>73</v>
      </c>
      <c r="FT48" t="s">
        <v>664</v>
      </c>
      <c r="FU48">
        <v>5</v>
      </c>
      <c r="FV48" t="s">
        <v>668</v>
      </c>
      <c r="FW48">
        <v>22</v>
      </c>
      <c r="FX48" t="s">
        <v>654</v>
      </c>
      <c r="FY48">
        <v>47</v>
      </c>
      <c r="FZ48" t="s">
        <v>201</v>
      </c>
      <c r="GB48">
        <v>73</v>
      </c>
      <c r="GC48">
        <v>5</v>
      </c>
      <c r="GD48">
        <v>22</v>
      </c>
      <c r="GE48">
        <v>47</v>
      </c>
      <c r="GG48" t="s">
        <v>683</v>
      </c>
      <c r="GH48" t="s">
        <v>684</v>
      </c>
    </row>
    <row r="49" spans="1:190" ht="13.8">
      <c r="A49" t="s">
        <v>367</v>
      </c>
      <c r="B49" t="s">
        <v>306</v>
      </c>
      <c r="C49" s="140" t="str">
        <f t="shared" si="8"/>
        <v>https://samviewer.digile.be/nl/sam/ampps/179715-02</v>
      </c>
      <c r="D49" s="116" t="s">
        <v>2574</v>
      </c>
      <c r="E49" s="116" t="s">
        <v>2575</v>
      </c>
      <c r="F49" s="116" t="s">
        <v>2576</v>
      </c>
      <c r="G49">
        <v>2765162</v>
      </c>
      <c r="H49" t="s">
        <v>367</v>
      </c>
      <c r="I49" t="s">
        <v>367</v>
      </c>
      <c r="J49" s="5" t="str">
        <f t="shared" si="1"/>
        <v>BEL ibuprofen  Teva transdermal gel 120g x 50mg/1g</v>
      </c>
      <c r="K49" s="5" t="str">
        <f t="shared" si="2"/>
        <v>BEL ibuprofen  Teva transdermal gel 120g x 50mg/1g</v>
      </c>
      <c r="L49" s="2"/>
      <c r="M49" s="2"/>
      <c r="N49" s="2"/>
      <c r="O49" s="2"/>
      <c r="P49">
        <v>120</v>
      </c>
      <c r="Q49" s="42" t="s">
        <v>621</v>
      </c>
      <c r="R49">
        <v>120</v>
      </c>
      <c r="S49" s="42" t="s">
        <v>621</v>
      </c>
      <c r="T49" s="116" t="s">
        <v>2577</v>
      </c>
      <c r="W49" s="116" t="s">
        <v>2578</v>
      </c>
      <c r="X49" t="s">
        <v>210</v>
      </c>
      <c r="Y49" t="s">
        <v>459</v>
      </c>
      <c r="AA49" s="5"/>
      <c r="AB49" s="5"/>
      <c r="AC49" s="5"/>
      <c r="AD49" s="39">
        <v>1</v>
      </c>
      <c r="AE49" t="s">
        <v>210</v>
      </c>
      <c r="AF49">
        <v>10546250</v>
      </c>
      <c r="AG49" s="70" t="s">
        <v>2341</v>
      </c>
      <c r="AH49" s="70"/>
      <c r="AI49" t="s">
        <v>695</v>
      </c>
      <c r="AJ49" s="5"/>
      <c r="AK49" s="156"/>
      <c r="AL49" s="38"/>
      <c r="AM49" s="169"/>
      <c r="AN49" s="5"/>
      <c r="AO49" s="5"/>
      <c r="AP49" s="5"/>
      <c r="AQ49" s="5"/>
      <c r="AR49" s="5"/>
      <c r="AS49">
        <v>172</v>
      </c>
      <c r="AT49" s="25" t="str">
        <f t="shared" si="11"/>
        <v>BEL ibuprofen  Teva transdermal gel 50mg/1g</v>
      </c>
      <c r="AU49" s="33"/>
      <c r="AW49">
        <v>172</v>
      </c>
      <c r="AY49" t="s">
        <v>533</v>
      </c>
      <c r="AZ49" t="s">
        <v>576</v>
      </c>
      <c r="BA49" s="150" t="s">
        <v>966</v>
      </c>
      <c r="BB49" s="170"/>
      <c r="BC49">
        <v>10546250</v>
      </c>
      <c r="BD49" s="70" t="s">
        <v>2341</v>
      </c>
      <c r="BE49" s="70"/>
      <c r="BF49">
        <v>1439</v>
      </c>
      <c r="BG49" t="s">
        <v>161</v>
      </c>
      <c r="BJ49" s="5"/>
      <c r="BK49" t="s">
        <v>161</v>
      </c>
      <c r="BL49">
        <v>1439</v>
      </c>
      <c r="BM49" s="2" t="s">
        <v>228</v>
      </c>
      <c r="BN49" t="str">
        <f t="shared" si="4"/>
        <v>ibuprofen  transdermal gel 50mg/1g</v>
      </c>
      <c r="BO49" s="33"/>
      <c r="BP49" t="str">
        <f t="shared" si="12"/>
        <v>ibuprofen  transdermal gel 50mg/1g</v>
      </c>
      <c r="BQ49" t="s">
        <v>592</v>
      </c>
      <c r="BR49">
        <v>10546250</v>
      </c>
      <c r="BS49" s="70" t="s">
        <v>2341</v>
      </c>
      <c r="BT49" s="70"/>
      <c r="BU49" s="116" t="s">
        <v>2208</v>
      </c>
      <c r="BV49" s="116" t="s">
        <v>664</v>
      </c>
      <c r="BW49">
        <v>10546250</v>
      </c>
      <c r="BX49" t="s">
        <v>521</v>
      </c>
      <c r="BY49">
        <v>10546250</v>
      </c>
      <c r="BZ49" t="s">
        <v>521</v>
      </c>
      <c r="CA49" s="156"/>
      <c r="CB49" s="38"/>
      <c r="CC49" s="169"/>
      <c r="CD49" s="5"/>
      <c r="CE49" s="5"/>
      <c r="CF49">
        <v>20003000</v>
      </c>
      <c r="CG49" t="s">
        <v>3000</v>
      </c>
      <c r="CI49" s="116" t="s">
        <v>2268</v>
      </c>
      <c r="CJ49" s="116" t="s">
        <v>2571</v>
      </c>
      <c r="CK49" s="5"/>
      <c r="CL49" s="5"/>
      <c r="CM49" s="5"/>
      <c r="CN49" s="5"/>
      <c r="CO49" s="71">
        <v>100000090365</v>
      </c>
      <c r="CP49" s="21" t="s">
        <v>41</v>
      </c>
      <c r="CQ49" s="71">
        <v>100000090365</v>
      </c>
      <c r="CR49" t="s">
        <v>620</v>
      </c>
      <c r="CS49" s="2" t="s">
        <v>171</v>
      </c>
      <c r="CT49" s="71">
        <v>100000090365</v>
      </c>
      <c r="CU49" t="s">
        <v>620</v>
      </c>
      <c r="CV49" s="116" t="s">
        <v>966</v>
      </c>
      <c r="CW49" s="144" t="s">
        <v>2570</v>
      </c>
      <c r="CX49" t="s">
        <v>618</v>
      </c>
      <c r="CY49" t="s">
        <v>620</v>
      </c>
      <c r="CZ49" s="12" t="s">
        <v>619</v>
      </c>
      <c r="DA49">
        <v>50</v>
      </c>
      <c r="DB49" t="s">
        <v>164</v>
      </c>
      <c r="DC49" s="153"/>
      <c r="DD49">
        <v>1</v>
      </c>
      <c r="DE49" t="s">
        <v>621</v>
      </c>
      <c r="DH49" s="116" t="s">
        <v>292</v>
      </c>
      <c r="DI49" s="116" t="s">
        <v>966</v>
      </c>
      <c r="DJ49" s="116" t="s">
        <v>2572</v>
      </c>
      <c r="DK49" s="116" t="s">
        <v>2573</v>
      </c>
      <c r="DN49" s="5"/>
      <c r="DO49" s="64"/>
      <c r="DP49" s="38"/>
      <c r="DQ49" s="156"/>
      <c r="DR49">
        <v>50</v>
      </c>
      <c r="DS49" t="s">
        <v>164</v>
      </c>
      <c r="DT49"/>
      <c r="DU49">
        <v>1</v>
      </c>
      <c r="DV49" t="s">
        <v>621</v>
      </c>
      <c r="DZ49" s="5"/>
      <c r="EA49" s="5"/>
      <c r="EB49" s="5"/>
      <c r="EC49" s="5"/>
      <c r="ED49" s="5"/>
      <c r="EE49" s="5"/>
      <c r="EF49" s="5"/>
      <c r="EJ49">
        <v>1</v>
      </c>
      <c r="EK49" t="s">
        <v>621</v>
      </c>
      <c r="EL49" s="5"/>
      <c r="EO49" s="5"/>
      <c r="EP49" s="5"/>
      <c r="EQ49" s="5"/>
      <c r="ER49" s="5"/>
      <c r="ET49">
        <v>500</v>
      </c>
      <c r="EU49" t="s">
        <v>164</v>
      </c>
      <c r="EV49" t="s">
        <v>646</v>
      </c>
      <c r="EW49" t="s">
        <v>210</v>
      </c>
      <c r="EY49" s="70" t="str">
        <f t="shared" si="6"/>
        <v>ibuprofen  transdermal 50mg/1g</v>
      </c>
      <c r="FA49" t="s">
        <v>627</v>
      </c>
      <c r="FB49" s="14" t="s">
        <v>177</v>
      </c>
      <c r="FC49" s="14" t="s">
        <v>614</v>
      </c>
      <c r="FD49" s="14" t="s">
        <v>177</v>
      </c>
      <c r="FE49" s="14" t="s">
        <v>650</v>
      </c>
      <c r="FF49" s="14" t="s">
        <v>177</v>
      </c>
      <c r="FG49" s="14" t="s">
        <v>651</v>
      </c>
      <c r="FH49" s="14" t="s">
        <v>177</v>
      </c>
      <c r="FI49" s="14" t="s">
        <v>652</v>
      </c>
      <c r="FJ49" s="14" t="s">
        <v>177</v>
      </c>
      <c r="FK49" s="14" t="s">
        <v>654</v>
      </c>
      <c r="FL49" s="70" t="str">
        <f t="shared" si="13"/>
        <v>ibuprofen  transdermal 50mg/1g</v>
      </c>
      <c r="FO49" t="s">
        <v>659</v>
      </c>
      <c r="FP49" s="14" t="s">
        <v>663</v>
      </c>
      <c r="FQ49" s="14" t="s">
        <v>177</v>
      </c>
      <c r="FR49" s="14" t="s">
        <v>651</v>
      </c>
      <c r="FS49">
        <v>73</v>
      </c>
      <c r="FT49" t="s">
        <v>664</v>
      </c>
      <c r="FU49">
        <v>5</v>
      </c>
      <c r="FV49" t="s">
        <v>668</v>
      </c>
      <c r="FW49">
        <v>22</v>
      </c>
      <c r="FX49" t="s">
        <v>654</v>
      </c>
      <c r="FY49">
        <v>47</v>
      </c>
      <c r="FZ49" t="s">
        <v>201</v>
      </c>
      <c r="GB49">
        <v>73</v>
      </c>
      <c r="GC49">
        <v>5</v>
      </c>
      <c r="GD49">
        <v>22</v>
      </c>
      <c r="GE49">
        <v>47</v>
      </c>
      <c r="GG49" t="s">
        <v>683</v>
      </c>
      <c r="GH49" t="s">
        <v>684</v>
      </c>
    </row>
    <row r="50" spans="1:190" ht="13.8">
      <c r="A50" t="s">
        <v>368</v>
      </c>
      <c r="B50" t="s">
        <v>307</v>
      </c>
      <c r="C50" s="140" t="str">
        <f t="shared" si="8"/>
        <v>https://samviewer.digile.be/nl/sam/ampps/179715-01</v>
      </c>
      <c r="D50" s="116" t="s">
        <v>2566</v>
      </c>
      <c r="E50" s="116" t="s">
        <v>2567</v>
      </c>
      <c r="F50" s="116" t="s">
        <v>2568</v>
      </c>
      <c r="G50">
        <v>1361161</v>
      </c>
      <c r="H50" t="s">
        <v>368</v>
      </c>
      <c r="I50" t="s">
        <v>368</v>
      </c>
      <c r="J50" s="5" t="str">
        <f t="shared" si="1"/>
        <v>BEL ibuprofen  Teva transdermal gel 50g x 50mg/1g</v>
      </c>
      <c r="K50" s="5" t="str">
        <f t="shared" si="2"/>
        <v>BEL ibuprofen  Teva transdermal gel 50g x 50mg/1g</v>
      </c>
      <c r="L50" s="2"/>
      <c r="M50" s="2"/>
      <c r="N50" s="2"/>
      <c r="O50" s="2"/>
      <c r="P50">
        <v>50</v>
      </c>
      <c r="Q50" s="42" t="s">
        <v>621</v>
      </c>
      <c r="R50">
        <v>50</v>
      </c>
      <c r="S50" s="42" t="s">
        <v>621</v>
      </c>
      <c r="T50" s="116" t="s">
        <v>1329</v>
      </c>
      <c r="W50" s="116" t="s">
        <v>2569</v>
      </c>
      <c r="X50" t="s">
        <v>210</v>
      </c>
      <c r="Y50" t="s">
        <v>459</v>
      </c>
      <c r="AA50" s="5"/>
      <c r="AB50" s="5"/>
      <c r="AC50" s="5"/>
      <c r="AD50" s="39">
        <v>1</v>
      </c>
      <c r="AE50" t="s">
        <v>210</v>
      </c>
      <c r="AF50">
        <v>10546250</v>
      </c>
      <c r="AG50" s="70" t="s">
        <v>2341</v>
      </c>
      <c r="AH50" s="70"/>
      <c r="AI50" t="s">
        <v>695</v>
      </c>
      <c r="AJ50" s="5"/>
      <c r="AK50" s="156"/>
      <c r="AL50" s="38"/>
      <c r="AM50" s="169"/>
      <c r="AN50" s="5"/>
      <c r="AO50" s="5"/>
      <c r="AP50" s="5"/>
      <c r="AQ50" s="5"/>
      <c r="AR50" s="5"/>
      <c r="AS50">
        <v>172</v>
      </c>
      <c r="AT50" s="25" t="str">
        <f t="shared" si="11"/>
        <v>BEL ibuprofen  Teva transdermal gel 50mg/1g</v>
      </c>
      <c r="AU50" s="33"/>
      <c r="AW50">
        <v>172</v>
      </c>
      <c r="AY50" t="s">
        <v>533</v>
      </c>
      <c r="AZ50" t="s">
        <v>576</v>
      </c>
      <c r="BA50" s="150" t="s">
        <v>966</v>
      </c>
      <c r="BB50" s="170"/>
      <c r="BC50">
        <v>10546250</v>
      </c>
      <c r="BD50" s="70" t="s">
        <v>2341</v>
      </c>
      <c r="BE50" s="70"/>
      <c r="BF50">
        <v>1439</v>
      </c>
      <c r="BG50" t="s">
        <v>161</v>
      </c>
      <c r="BJ50" s="5"/>
      <c r="BK50" t="s">
        <v>161</v>
      </c>
      <c r="BL50">
        <v>1439</v>
      </c>
      <c r="BM50" s="2" t="s">
        <v>228</v>
      </c>
      <c r="BN50" t="str">
        <f t="shared" si="4"/>
        <v>ibuprofen  transdermal gel 50mg/1g</v>
      </c>
      <c r="BO50" s="33"/>
      <c r="BP50" t="str">
        <f t="shared" si="12"/>
        <v>ibuprofen  transdermal gel 50mg/1g</v>
      </c>
      <c r="BQ50" t="s">
        <v>592</v>
      </c>
      <c r="BR50">
        <v>10546250</v>
      </c>
      <c r="BS50" s="70" t="s">
        <v>2341</v>
      </c>
      <c r="BT50" s="70"/>
      <c r="BU50" s="116" t="s">
        <v>2208</v>
      </c>
      <c r="BV50" s="116" t="s">
        <v>664</v>
      </c>
      <c r="BW50">
        <v>10546250</v>
      </c>
      <c r="BX50" t="s">
        <v>521</v>
      </c>
      <c r="BY50">
        <v>10546250</v>
      </c>
      <c r="BZ50" t="s">
        <v>521</v>
      </c>
      <c r="CA50" s="156"/>
      <c r="CB50" s="38"/>
      <c r="CC50" s="169"/>
      <c r="CD50" s="5"/>
      <c r="CE50" s="5"/>
      <c r="CF50">
        <v>20003000</v>
      </c>
      <c r="CG50" t="s">
        <v>3000</v>
      </c>
      <c r="CI50" s="116" t="s">
        <v>2268</v>
      </c>
      <c r="CJ50" s="116" t="s">
        <v>2571</v>
      </c>
      <c r="CK50" s="5"/>
      <c r="CL50" s="5"/>
      <c r="CM50" s="5"/>
      <c r="CN50" s="5"/>
      <c r="CO50" s="71">
        <v>100000090365</v>
      </c>
      <c r="CP50" s="21" t="s">
        <v>41</v>
      </c>
      <c r="CQ50" s="71">
        <v>100000090365</v>
      </c>
      <c r="CR50" t="s">
        <v>620</v>
      </c>
      <c r="CS50" s="2" t="s">
        <v>171</v>
      </c>
      <c r="CT50" s="71">
        <v>100000090365</v>
      </c>
      <c r="CU50" t="s">
        <v>620</v>
      </c>
      <c r="CV50" s="116" t="s">
        <v>966</v>
      </c>
      <c r="CW50" s="144" t="s">
        <v>2570</v>
      </c>
      <c r="CX50" t="s">
        <v>618</v>
      </c>
      <c r="CY50" t="s">
        <v>620</v>
      </c>
      <c r="CZ50" s="12" t="s">
        <v>619</v>
      </c>
      <c r="DA50">
        <v>50</v>
      </c>
      <c r="DB50" t="s">
        <v>164</v>
      </c>
      <c r="DC50" s="153"/>
      <c r="DD50">
        <v>1</v>
      </c>
      <c r="DE50" t="s">
        <v>621</v>
      </c>
      <c r="DH50" s="116" t="s">
        <v>292</v>
      </c>
      <c r="DI50" s="116" t="s">
        <v>966</v>
      </c>
      <c r="DJ50" s="116" t="s">
        <v>2572</v>
      </c>
      <c r="DK50" s="116" t="s">
        <v>2573</v>
      </c>
      <c r="DN50" s="5"/>
      <c r="DO50" s="64"/>
      <c r="DP50" s="38"/>
      <c r="DQ50" s="156"/>
      <c r="DR50">
        <v>50</v>
      </c>
      <c r="DS50" t="s">
        <v>164</v>
      </c>
      <c r="DT50"/>
      <c r="DU50">
        <v>1</v>
      </c>
      <c r="DV50" t="s">
        <v>621</v>
      </c>
      <c r="DZ50" s="5"/>
      <c r="EA50" s="5"/>
      <c r="EB50" s="5"/>
      <c r="EC50" s="5"/>
      <c r="ED50" s="5"/>
      <c r="EE50" s="5"/>
      <c r="EF50" s="5"/>
      <c r="EJ50">
        <v>1</v>
      </c>
      <c r="EK50" t="s">
        <v>621</v>
      </c>
      <c r="EL50" s="5"/>
      <c r="EO50" s="5"/>
      <c r="EP50" s="5"/>
      <c r="EQ50" s="5"/>
      <c r="ER50" s="5"/>
      <c r="ET50">
        <v>500</v>
      </c>
      <c r="EU50" t="s">
        <v>164</v>
      </c>
      <c r="EV50" t="s">
        <v>646</v>
      </c>
      <c r="EW50" t="s">
        <v>210</v>
      </c>
      <c r="EY50" s="70" t="str">
        <f t="shared" si="6"/>
        <v>ibuprofen  transdermal 50mg/1g</v>
      </c>
      <c r="FA50" t="s">
        <v>627</v>
      </c>
      <c r="FB50" s="14" t="s">
        <v>177</v>
      </c>
      <c r="FC50" s="14" t="s">
        <v>614</v>
      </c>
      <c r="FD50" s="14" t="s">
        <v>177</v>
      </c>
      <c r="FE50" s="14" t="s">
        <v>650</v>
      </c>
      <c r="FF50" s="14" t="s">
        <v>177</v>
      </c>
      <c r="FG50" s="14" t="s">
        <v>651</v>
      </c>
      <c r="FH50" s="14" t="s">
        <v>177</v>
      </c>
      <c r="FI50" s="14" t="s">
        <v>652</v>
      </c>
      <c r="FJ50" s="14" t="s">
        <v>177</v>
      </c>
      <c r="FK50" s="14" t="s">
        <v>654</v>
      </c>
      <c r="FL50" s="70" t="str">
        <f t="shared" si="13"/>
        <v>ibuprofen  transdermal 50mg/1g</v>
      </c>
      <c r="FO50" t="s">
        <v>659</v>
      </c>
      <c r="FP50" s="14" t="s">
        <v>663</v>
      </c>
      <c r="FQ50" s="14" t="s">
        <v>177</v>
      </c>
      <c r="FR50" s="14" t="s">
        <v>651</v>
      </c>
      <c r="FS50">
        <v>73</v>
      </c>
      <c r="FT50" t="s">
        <v>664</v>
      </c>
      <c r="FU50">
        <v>5</v>
      </c>
      <c r="FV50" t="s">
        <v>668</v>
      </c>
      <c r="FW50">
        <v>22</v>
      </c>
      <c r="FX50" t="s">
        <v>654</v>
      </c>
      <c r="FY50">
        <v>47</v>
      </c>
      <c r="FZ50" t="s">
        <v>201</v>
      </c>
      <c r="GB50">
        <v>73</v>
      </c>
      <c r="GC50">
        <v>5</v>
      </c>
      <c r="GD50">
        <v>22</v>
      </c>
      <c r="GE50">
        <v>47</v>
      </c>
      <c r="GG50" t="s">
        <v>683</v>
      </c>
      <c r="GH50" t="s">
        <v>684</v>
      </c>
    </row>
    <row r="51" spans="1:190" ht="13.8">
      <c r="A51" t="s">
        <v>369</v>
      </c>
      <c r="B51" t="s">
        <v>308</v>
      </c>
      <c r="C51" s="140" t="str">
        <f t="shared" si="8"/>
        <v>https://samviewer.digile.be/nl/sam/ampps/267495-01</v>
      </c>
      <c r="D51" s="116" t="s">
        <v>2693</v>
      </c>
      <c r="E51" s="116" t="s">
        <v>2694</v>
      </c>
      <c r="F51" s="116" t="s">
        <v>2695</v>
      </c>
      <c r="G51">
        <v>2164036</v>
      </c>
      <c r="H51" t="s">
        <v>369</v>
      </c>
      <c r="I51" t="s">
        <v>369</v>
      </c>
      <c r="J51" s="5" t="str">
        <f t="shared" si="1"/>
        <v>BEL ibuprofen  Recordati solution for infusion  4 x 10mg/2mL</v>
      </c>
      <c r="K51" s="5" t="str">
        <f t="shared" si="2"/>
        <v>BEL ibuprofen  Recordati solution for infusion  4 x 10mg/2mL</v>
      </c>
      <c r="L51" s="2"/>
      <c r="M51" s="2"/>
      <c r="N51" s="2"/>
      <c r="O51" s="2"/>
      <c r="P51">
        <v>4</v>
      </c>
      <c r="Q51" s="5"/>
      <c r="R51">
        <v>4</v>
      </c>
      <c r="S51" s="5"/>
      <c r="T51" s="116" t="s">
        <v>1342</v>
      </c>
      <c r="W51" s="116" t="s">
        <v>2696</v>
      </c>
      <c r="X51" t="s">
        <v>210</v>
      </c>
      <c r="Y51" t="s">
        <v>460</v>
      </c>
      <c r="AA51" s="5"/>
      <c r="AB51" s="5"/>
      <c r="AC51" s="5"/>
      <c r="AD51" s="39">
        <v>1</v>
      </c>
      <c r="AE51">
        <v>4</v>
      </c>
      <c r="AF51">
        <v>11210000</v>
      </c>
      <c r="AG51" s="70" t="s">
        <v>2340</v>
      </c>
      <c r="AH51" s="70"/>
      <c r="AI51" t="s">
        <v>696</v>
      </c>
      <c r="AJ51" s="5"/>
      <c r="AK51" s="5"/>
      <c r="AL51" s="45"/>
      <c r="AM51" s="45"/>
      <c r="AN51" s="5"/>
      <c r="AO51" s="5"/>
      <c r="AP51" s="5"/>
      <c r="AQ51" s="5"/>
      <c r="AR51" s="5"/>
      <c r="AS51" s="70">
        <v>456118</v>
      </c>
      <c r="AT51" s="25" t="str">
        <f t="shared" si="11"/>
        <v>BEL ibuprofen  Recordati solution for infusion  10mg/2mL</v>
      </c>
      <c r="AU51" s="33"/>
      <c r="AY51" t="s">
        <v>534</v>
      </c>
      <c r="AZ51" t="s">
        <v>577</v>
      </c>
      <c r="BA51" s="150" t="s">
        <v>966</v>
      </c>
      <c r="BB51" s="170"/>
      <c r="BC51">
        <v>11210000</v>
      </c>
      <c r="BD51" s="70" t="s">
        <v>2340</v>
      </c>
      <c r="BE51" s="70"/>
      <c r="BF51" s="14">
        <v>2519</v>
      </c>
      <c r="BG51" t="s">
        <v>582</v>
      </c>
      <c r="BJ51" s="5"/>
      <c r="BK51" t="s">
        <v>582</v>
      </c>
      <c r="BM51" s="2" t="s">
        <v>228</v>
      </c>
      <c r="BN51" t="str">
        <f t="shared" si="4"/>
        <v>ibuprofen  solution for infusion  10mg/2mL</v>
      </c>
      <c r="BO51" s="33"/>
      <c r="BP51" t="str">
        <f t="shared" si="12"/>
        <v>ibuprofen  solution for infusion  10mg/2mL</v>
      </c>
      <c r="BQ51" t="s">
        <v>210</v>
      </c>
      <c r="BR51">
        <v>11210000</v>
      </c>
      <c r="BS51" s="70" t="s">
        <v>2340</v>
      </c>
      <c r="BT51" s="70"/>
      <c r="BU51" s="116" t="s">
        <v>2697</v>
      </c>
      <c r="BV51" s="116" t="s">
        <v>696</v>
      </c>
      <c r="BW51">
        <v>11210000</v>
      </c>
      <c r="BX51" t="s">
        <v>522</v>
      </c>
      <c r="BY51">
        <v>11210000</v>
      </c>
      <c r="BZ51" t="s">
        <v>522</v>
      </c>
      <c r="CA51" s="5"/>
      <c r="CB51" s="45"/>
      <c r="CC51" s="45"/>
      <c r="CD51" s="5"/>
      <c r="CE51" s="5"/>
      <c r="CF51">
        <v>20045000</v>
      </c>
      <c r="CG51" t="s">
        <v>612</v>
      </c>
      <c r="CI51" s="116" t="s">
        <v>1238</v>
      </c>
      <c r="CJ51" s="116" t="s">
        <v>1238</v>
      </c>
      <c r="CK51" s="5"/>
      <c r="CL51" s="5"/>
      <c r="CM51" s="5"/>
      <c r="CN51" s="5"/>
      <c r="CO51" s="71">
        <v>100000090365</v>
      </c>
      <c r="CP51" s="21" t="s">
        <v>41</v>
      </c>
      <c r="CQ51" s="71">
        <v>100000090365</v>
      </c>
      <c r="CR51" t="s">
        <v>620</v>
      </c>
      <c r="CS51" s="2" t="s">
        <v>171</v>
      </c>
      <c r="CT51" s="71">
        <v>100000090365</v>
      </c>
      <c r="CU51" t="s">
        <v>620</v>
      </c>
      <c r="CV51" s="116" t="s">
        <v>966</v>
      </c>
      <c r="CW51" s="144" t="s">
        <v>2698</v>
      </c>
      <c r="CX51" t="s">
        <v>618</v>
      </c>
      <c r="CY51" t="s">
        <v>620</v>
      </c>
      <c r="CZ51" s="12" t="s">
        <v>619</v>
      </c>
      <c r="DA51">
        <v>10</v>
      </c>
      <c r="DB51" t="s">
        <v>164</v>
      </c>
      <c r="DC51" s="153"/>
      <c r="DD51">
        <v>2</v>
      </c>
      <c r="DE51" t="s">
        <v>622</v>
      </c>
      <c r="DF51" s="153"/>
      <c r="DH51" s="116" t="s">
        <v>292</v>
      </c>
      <c r="DI51" s="116" t="s">
        <v>966</v>
      </c>
      <c r="DJ51" s="116" t="s">
        <v>2544</v>
      </c>
      <c r="DK51" s="116" t="s">
        <v>2696</v>
      </c>
      <c r="DN51" s="5"/>
      <c r="DO51" s="64"/>
      <c r="DP51" s="45"/>
      <c r="DQ51" s="5"/>
      <c r="DR51">
        <v>10</v>
      </c>
      <c r="DS51" t="s">
        <v>164</v>
      </c>
      <c r="DT51"/>
      <c r="DU51">
        <v>2</v>
      </c>
      <c r="DV51" t="s">
        <v>622</v>
      </c>
      <c r="DZ51" s="5"/>
      <c r="EA51" s="5"/>
      <c r="EB51" s="5"/>
      <c r="EC51" s="5"/>
      <c r="ED51" s="5"/>
      <c r="EE51" s="5"/>
      <c r="EF51" s="5"/>
      <c r="EJ51">
        <v>2</v>
      </c>
      <c r="EK51" t="s">
        <v>622</v>
      </c>
      <c r="EL51" s="5"/>
      <c r="EO51" s="5"/>
      <c r="EP51" s="5"/>
      <c r="EQ51" s="5"/>
      <c r="ER51" s="5"/>
      <c r="ET51">
        <v>1200</v>
      </c>
      <c r="EU51" t="s">
        <v>164</v>
      </c>
      <c r="EV51" t="s">
        <v>647</v>
      </c>
      <c r="EW51">
        <v>4</v>
      </c>
      <c r="EY51" s="70" t="str">
        <f t="shared" si="6"/>
        <v>ibuprofen  infusion 10mg/2mL</v>
      </c>
      <c r="FA51" t="s">
        <v>628</v>
      </c>
      <c r="FB51" s="14" t="s">
        <v>177</v>
      </c>
      <c r="FC51" s="14" t="s">
        <v>614</v>
      </c>
      <c r="FD51" s="14" t="s">
        <v>177</v>
      </c>
      <c r="FE51" s="14" t="s">
        <v>650</v>
      </c>
      <c r="FF51" s="14" t="s">
        <v>177</v>
      </c>
      <c r="FG51" s="14" t="s">
        <v>651</v>
      </c>
      <c r="FH51" s="14" t="s">
        <v>177</v>
      </c>
      <c r="FI51" s="14" t="s">
        <v>653</v>
      </c>
      <c r="FJ51" s="14" t="s">
        <v>177</v>
      </c>
      <c r="FK51" s="14" t="s">
        <v>669</v>
      </c>
      <c r="FL51" s="70" t="str">
        <f t="shared" si="13"/>
        <v>ibuprofen  infusion 10mg/2mL</v>
      </c>
      <c r="FO51" t="s">
        <v>659</v>
      </c>
      <c r="FP51" s="14" t="s">
        <v>663</v>
      </c>
      <c r="FQ51" s="14" t="s">
        <v>177</v>
      </c>
      <c r="FR51" s="14" t="s">
        <v>651</v>
      </c>
      <c r="FS51">
        <v>83</v>
      </c>
      <c r="FT51" t="s">
        <v>665</v>
      </c>
      <c r="FU51">
        <v>9</v>
      </c>
      <c r="FV51" t="s">
        <v>669</v>
      </c>
      <c r="FW51">
        <v>33</v>
      </c>
      <c r="FX51" t="s">
        <v>672</v>
      </c>
      <c r="FY51">
        <v>47</v>
      </c>
      <c r="FZ51" t="s">
        <v>201</v>
      </c>
      <c r="GH51" t="s">
        <v>684</v>
      </c>
    </row>
    <row r="52" spans="1:190" ht="13.8">
      <c r="A52" t="s">
        <v>370</v>
      </c>
      <c r="B52" t="s">
        <v>309</v>
      </c>
      <c r="C52" s="140" t="str">
        <f t="shared" si="8"/>
        <v>https://samviewer.digile.be/nl/sam/ampps/557600-01</v>
      </c>
      <c r="D52" s="116" t="s">
        <v>2889</v>
      </c>
      <c r="E52" s="116" t="s">
        <v>2890</v>
      </c>
      <c r="F52" s="116" t="s">
        <v>2891</v>
      </c>
      <c r="G52">
        <v>4339867</v>
      </c>
      <c r="H52" t="s">
        <v>370</v>
      </c>
      <c r="I52" t="s">
        <v>370</v>
      </c>
      <c r="J52" s="5" t="str">
        <f t="shared" si="1"/>
        <v>BEL ibuprofen  B. Braun solution for infusion  10 x 200mg/50mL</v>
      </c>
      <c r="K52" s="5" t="str">
        <f t="shared" si="2"/>
        <v>BEL ibuprofen  B. Braun solution for infusion  10 x 200mg/50mL</v>
      </c>
      <c r="L52" s="2"/>
      <c r="M52" s="2"/>
      <c r="N52" s="2"/>
      <c r="O52" s="2"/>
      <c r="P52">
        <v>10</v>
      </c>
      <c r="Q52" s="5"/>
      <c r="R52">
        <v>10</v>
      </c>
      <c r="S52" s="5"/>
      <c r="T52" s="116" t="s">
        <v>1339</v>
      </c>
      <c r="W52" s="116" t="s">
        <v>2892</v>
      </c>
      <c r="X52" t="s">
        <v>210</v>
      </c>
      <c r="Y52" t="s">
        <v>461</v>
      </c>
      <c r="AA52" s="5"/>
      <c r="AB52" s="5"/>
      <c r="AC52" s="5"/>
      <c r="AD52" s="39">
        <v>1</v>
      </c>
      <c r="AE52">
        <v>10</v>
      </c>
      <c r="AF52">
        <v>11210000</v>
      </c>
      <c r="AG52" s="70" t="s">
        <v>2340</v>
      </c>
      <c r="AH52" s="70"/>
      <c r="AI52" t="s">
        <v>696</v>
      </c>
      <c r="AJ52" s="5"/>
      <c r="AK52" s="5"/>
      <c r="AL52" s="45"/>
      <c r="AM52" s="45"/>
      <c r="AN52" s="5"/>
      <c r="AO52" s="5"/>
      <c r="AP52" s="5"/>
      <c r="AQ52" s="5"/>
      <c r="AR52" s="5"/>
      <c r="AS52" s="70">
        <v>456119</v>
      </c>
      <c r="AT52" s="25" t="str">
        <f t="shared" si="11"/>
        <v>BEL ibuprofen  B. Braun solution for infusion  200mg/50mL</v>
      </c>
      <c r="AU52" s="33"/>
      <c r="AY52" t="s">
        <v>535</v>
      </c>
      <c r="AZ52" t="s">
        <v>578</v>
      </c>
      <c r="BA52" s="150" t="s">
        <v>966</v>
      </c>
      <c r="BB52" s="170"/>
      <c r="BC52">
        <v>11210000</v>
      </c>
      <c r="BD52" s="70" t="s">
        <v>2340</v>
      </c>
      <c r="BE52" s="70"/>
      <c r="BF52" s="14">
        <v>3534</v>
      </c>
      <c r="BG52" t="s">
        <v>583</v>
      </c>
      <c r="BJ52" s="5"/>
      <c r="BK52" t="s">
        <v>583</v>
      </c>
      <c r="BM52" s="2" t="s">
        <v>228</v>
      </c>
      <c r="BN52" t="str">
        <f t="shared" si="4"/>
        <v>ibuprofen  solution for infusion  200mg/50mL</v>
      </c>
      <c r="BO52" s="33"/>
      <c r="BP52" t="str">
        <f t="shared" si="12"/>
        <v>ibuprofen  solution for infusion  200mg/50mL</v>
      </c>
      <c r="BQ52" t="s">
        <v>210</v>
      </c>
      <c r="BR52">
        <v>11210000</v>
      </c>
      <c r="BS52" s="70" t="s">
        <v>2340</v>
      </c>
      <c r="BT52" s="70"/>
      <c r="BU52" s="116" t="s">
        <v>2697</v>
      </c>
      <c r="BV52" s="116" t="s">
        <v>696</v>
      </c>
      <c r="BW52">
        <v>11210000</v>
      </c>
      <c r="BX52" t="s">
        <v>522</v>
      </c>
      <c r="BY52">
        <v>11210000</v>
      </c>
      <c r="BZ52" t="s">
        <v>522</v>
      </c>
      <c r="CA52" s="5"/>
      <c r="CB52" s="45"/>
      <c r="CC52" s="45"/>
      <c r="CD52" s="5"/>
      <c r="CE52" s="5"/>
      <c r="CF52">
        <v>20045000</v>
      </c>
      <c r="CG52" t="s">
        <v>612</v>
      </c>
      <c r="CI52" s="116" t="s">
        <v>1238</v>
      </c>
      <c r="CJ52" s="116" t="s">
        <v>1238</v>
      </c>
      <c r="CK52" s="5"/>
      <c r="CL52" s="5"/>
      <c r="CM52" s="5"/>
      <c r="CN52" s="5"/>
      <c r="CO52" s="71">
        <v>100000090365</v>
      </c>
      <c r="CP52" s="21" t="s">
        <v>41</v>
      </c>
      <c r="CQ52" s="71">
        <v>100000090365</v>
      </c>
      <c r="CR52" t="s">
        <v>620</v>
      </c>
      <c r="CS52" s="2" t="s">
        <v>171</v>
      </c>
      <c r="CT52" s="71">
        <v>100000090365</v>
      </c>
      <c r="CU52" t="s">
        <v>620</v>
      </c>
      <c r="CV52" s="116" t="s">
        <v>966</v>
      </c>
      <c r="CW52" s="144" t="s">
        <v>2460</v>
      </c>
      <c r="CX52" t="s">
        <v>618</v>
      </c>
      <c r="CY52" t="s">
        <v>620</v>
      </c>
      <c r="CZ52" s="12" t="s">
        <v>619</v>
      </c>
      <c r="DA52">
        <v>200</v>
      </c>
      <c r="DB52" t="s">
        <v>164</v>
      </c>
      <c r="DC52" s="153"/>
      <c r="DD52">
        <v>50</v>
      </c>
      <c r="DE52" t="s">
        <v>622</v>
      </c>
      <c r="DF52" s="153"/>
      <c r="DH52" s="116" t="s">
        <v>292</v>
      </c>
      <c r="DI52" s="116" t="s">
        <v>966</v>
      </c>
      <c r="DJ52" s="116" t="s">
        <v>2460</v>
      </c>
      <c r="DK52" s="116" t="s">
        <v>2892</v>
      </c>
      <c r="DN52" s="5"/>
      <c r="DO52" s="64"/>
      <c r="DP52" s="45"/>
      <c r="DQ52" s="5"/>
      <c r="DR52">
        <v>200</v>
      </c>
      <c r="DS52" t="s">
        <v>164</v>
      </c>
      <c r="DT52"/>
      <c r="DU52">
        <v>50</v>
      </c>
      <c r="DV52" t="s">
        <v>622</v>
      </c>
      <c r="DZ52" s="5"/>
      <c r="EA52" s="5"/>
      <c r="EB52" s="5"/>
      <c r="EC52" s="5"/>
      <c r="ED52" s="5"/>
      <c r="EE52" s="5"/>
      <c r="EF52" s="5"/>
      <c r="EJ52">
        <v>50</v>
      </c>
      <c r="EK52" t="s">
        <v>622</v>
      </c>
      <c r="EL52" s="5"/>
      <c r="EO52" s="5"/>
      <c r="EP52" s="5"/>
      <c r="EQ52" s="5"/>
      <c r="ER52" s="5"/>
      <c r="ET52">
        <v>1200</v>
      </c>
      <c r="EU52" t="s">
        <v>164</v>
      </c>
      <c r="EV52" t="s">
        <v>647</v>
      </c>
      <c r="EW52">
        <v>10</v>
      </c>
      <c r="EY52" s="70" t="str">
        <f t="shared" si="6"/>
        <v>ibuprofen  infusion 200mg/50mL</v>
      </c>
      <c r="FA52" t="s">
        <v>629</v>
      </c>
      <c r="FB52" s="14" t="s">
        <v>177</v>
      </c>
      <c r="FC52" s="14" t="s">
        <v>614</v>
      </c>
      <c r="FD52" s="14" t="s">
        <v>177</v>
      </c>
      <c r="FE52" s="14" t="s">
        <v>650</v>
      </c>
      <c r="FF52" s="14" t="s">
        <v>177</v>
      </c>
      <c r="FG52" s="14" t="s">
        <v>651</v>
      </c>
      <c r="FH52" s="14" t="s">
        <v>177</v>
      </c>
      <c r="FI52" s="14" t="s">
        <v>653</v>
      </c>
      <c r="FJ52" s="14" t="s">
        <v>177</v>
      </c>
      <c r="FK52" s="14" t="s">
        <v>669</v>
      </c>
      <c r="FL52" s="70" t="str">
        <f t="shared" si="13"/>
        <v>ibuprofen  infusion 200mg/50mL</v>
      </c>
      <c r="FO52" t="s">
        <v>659</v>
      </c>
      <c r="FP52" s="14" t="s">
        <v>663</v>
      </c>
      <c r="FQ52" s="14" t="s">
        <v>177</v>
      </c>
      <c r="FR52" s="14" t="s">
        <v>651</v>
      </c>
      <c r="FS52">
        <v>83</v>
      </c>
      <c r="FT52" t="s">
        <v>665</v>
      </c>
      <c r="FU52">
        <v>9</v>
      </c>
      <c r="FV52" t="s">
        <v>669</v>
      </c>
      <c r="FW52">
        <v>33</v>
      </c>
      <c r="FX52" t="s">
        <v>672</v>
      </c>
      <c r="FY52">
        <v>47</v>
      </c>
      <c r="FZ52" t="s">
        <v>201</v>
      </c>
      <c r="GH52" t="s">
        <v>684</v>
      </c>
    </row>
    <row r="53" spans="1:190" ht="13.8">
      <c r="A53" t="s">
        <v>371</v>
      </c>
      <c r="B53" t="s">
        <v>310</v>
      </c>
      <c r="C53" s="140" t="str">
        <f t="shared" si="8"/>
        <v>https://samviewer.digile.be/nl/sam/ampps/512240-01</v>
      </c>
      <c r="D53" s="116" t="s">
        <v>2861</v>
      </c>
      <c r="E53" s="116" t="s">
        <v>2862</v>
      </c>
      <c r="F53" s="116" t="s">
        <v>2863</v>
      </c>
      <c r="G53">
        <v>3913027</v>
      </c>
      <c r="H53" t="s">
        <v>371</v>
      </c>
      <c r="I53" t="s">
        <v>371</v>
      </c>
      <c r="J53" s="5" t="str">
        <f t="shared" si="1"/>
        <v>BEL ibuprofen  B. Braun solution for infusion  10 x 400mg/100mL</v>
      </c>
      <c r="K53" s="5" t="str">
        <f t="shared" si="2"/>
        <v>BEL ibuprofen  B. Braun solution for infusion  10 x 400mg/100mL</v>
      </c>
      <c r="L53" s="2"/>
      <c r="M53" s="2"/>
      <c r="N53" s="2"/>
      <c r="O53" s="2"/>
      <c r="P53">
        <v>10</v>
      </c>
      <c r="Q53" s="5"/>
      <c r="R53">
        <v>10</v>
      </c>
      <c r="S53" s="5"/>
      <c r="T53" s="116" t="s">
        <v>1338</v>
      </c>
      <c r="W53" s="116" t="s">
        <v>2655</v>
      </c>
      <c r="X53">
        <v>100</v>
      </c>
      <c r="Y53" t="s">
        <v>462</v>
      </c>
      <c r="AA53" s="5"/>
      <c r="AB53" s="5"/>
      <c r="AC53" s="5"/>
      <c r="AD53" s="39">
        <v>1</v>
      </c>
      <c r="AE53">
        <v>10</v>
      </c>
      <c r="AF53">
        <v>11210000</v>
      </c>
      <c r="AG53" s="70" t="s">
        <v>2340</v>
      </c>
      <c r="AH53" s="70"/>
      <c r="AI53" t="s">
        <v>696</v>
      </c>
      <c r="AJ53" s="5"/>
      <c r="AK53" s="5"/>
      <c r="AL53" s="45"/>
      <c r="AM53" s="45"/>
      <c r="AN53" s="5"/>
      <c r="AO53" s="5"/>
      <c r="AP53" s="5"/>
      <c r="AQ53" s="5"/>
      <c r="AR53" s="5"/>
      <c r="AS53" s="70">
        <v>456121</v>
      </c>
      <c r="AT53" s="25" t="str">
        <f t="shared" si="11"/>
        <v>BEL ibuprofen  B. Braun solution for infusion  400mg/100mL</v>
      </c>
      <c r="AU53" s="33"/>
      <c r="AY53" t="s">
        <v>536</v>
      </c>
      <c r="AZ53" t="s">
        <v>578</v>
      </c>
      <c r="BA53" s="150" t="s">
        <v>966</v>
      </c>
      <c r="BB53" s="170"/>
      <c r="BC53">
        <v>11210000</v>
      </c>
      <c r="BD53" s="70" t="s">
        <v>2340</v>
      </c>
      <c r="BE53" s="70"/>
      <c r="BF53" s="14">
        <v>3534</v>
      </c>
      <c r="BG53" t="s">
        <v>583</v>
      </c>
      <c r="BJ53" s="5"/>
      <c r="BK53" t="s">
        <v>583</v>
      </c>
      <c r="BM53" s="2" t="s">
        <v>228</v>
      </c>
      <c r="BN53" t="str">
        <f t="shared" si="4"/>
        <v>ibuprofen  solution for infusion  400mg/100mL</v>
      </c>
      <c r="BO53" s="33"/>
      <c r="BP53" t="str">
        <f t="shared" si="12"/>
        <v>ibuprofen  solution for infusion  400mg/100mL</v>
      </c>
      <c r="BQ53" t="s">
        <v>210</v>
      </c>
      <c r="BR53">
        <v>11210000</v>
      </c>
      <c r="BS53" s="70" t="s">
        <v>2340</v>
      </c>
      <c r="BT53" s="70"/>
      <c r="BU53" s="116" t="s">
        <v>2697</v>
      </c>
      <c r="BV53" s="116" t="s">
        <v>696</v>
      </c>
      <c r="BW53">
        <v>11210000</v>
      </c>
      <c r="BX53" t="s">
        <v>522</v>
      </c>
      <c r="BY53">
        <v>11210000</v>
      </c>
      <c r="BZ53" t="s">
        <v>522</v>
      </c>
      <c r="CA53" s="5"/>
      <c r="CB53" s="45"/>
      <c r="CC53" s="45"/>
      <c r="CD53" s="5"/>
      <c r="CE53" s="5"/>
      <c r="CF53">
        <v>20045000</v>
      </c>
      <c r="CG53" t="s">
        <v>612</v>
      </c>
      <c r="CI53" s="116" t="s">
        <v>1238</v>
      </c>
      <c r="CJ53" s="116" t="s">
        <v>1238</v>
      </c>
      <c r="CK53" s="5"/>
      <c r="CL53" s="5"/>
      <c r="CM53" s="5"/>
      <c r="CN53" s="5"/>
      <c r="CO53" s="71">
        <v>100000090365</v>
      </c>
      <c r="CP53" s="21" t="s">
        <v>41</v>
      </c>
      <c r="CQ53" s="71">
        <v>100000090365</v>
      </c>
      <c r="CR53" t="s">
        <v>620</v>
      </c>
      <c r="CS53" s="2" t="s">
        <v>171</v>
      </c>
      <c r="CT53" s="71">
        <v>100000090365</v>
      </c>
      <c r="CU53" t="s">
        <v>620</v>
      </c>
      <c r="CV53" s="116" t="s">
        <v>966</v>
      </c>
      <c r="CW53" s="144" t="s">
        <v>2466</v>
      </c>
      <c r="CX53" t="s">
        <v>618</v>
      </c>
      <c r="CY53" t="s">
        <v>620</v>
      </c>
      <c r="CZ53" s="12" t="s">
        <v>619</v>
      </c>
      <c r="DA53">
        <v>400</v>
      </c>
      <c r="DB53" t="s">
        <v>164</v>
      </c>
      <c r="DC53" s="153"/>
      <c r="DD53">
        <v>100</v>
      </c>
      <c r="DE53" t="s">
        <v>622</v>
      </c>
      <c r="DF53" s="153"/>
      <c r="DH53" s="116" t="s">
        <v>292</v>
      </c>
      <c r="DI53" s="116" t="s">
        <v>966</v>
      </c>
      <c r="DJ53" s="116" t="s">
        <v>2466</v>
      </c>
      <c r="DK53" s="116" t="s">
        <v>2655</v>
      </c>
      <c r="DN53" s="5"/>
      <c r="DO53" s="64"/>
      <c r="DP53" s="45"/>
      <c r="DQ53" s="5"/>
      <c r="DR53">
        <v>400</v>
      </c>
      <c r="DS53" t="s">
        <v>164</v>
      </c>
      <c r="DT53"/>
      <c r="DU53">
        <v>100</v>
      </c>
      <c r="DV53" t="s">
        <v>622</v>
      </c>
      <c r="DZ53" s="5"/>
      <c r="EA53" s="5"/>
      <c r="EB53" s="5"/>
      <c r="EC53" s="5"/>
      <c r="ED53" s="5"/>
      <c r="EE53" s="5"/>
      <c r="EF53" s="5"/>
      <c r="EJ53">
        <v>100</v>
      </c>
      <c r="EK53" t="s">
        <v>622</v>
      </c>
      <c r="EL53" s="5"/>
      <c r="EO53" s="5"/>
      <c r="EP53" s="5"/>
      <c r="EQ53" s="5"/>
      <c r="ER53" s="5"/>
      <c r="ET53">
        <v>1200</v>
      </c>
      <c r="EU53" t="s">
        <v>164</v>
      </c>
      <c r="EV53" t="s">
        <v>647</v>
      </c>
      <c r="EW53">
        <v>10</v>
      </c>
      <c r="EY53" s="70" t="str">
        <f t="shared" si="6"/>
        <v>ibuprofen  infusion 400mg/100mL</v>
      </c>
      <c r="FA53" t="s">
        <v>630</v>
      </c>
      <c r="FB53" s="14" t="s">
        <v>177</v>
      </c>
      <c r="FC53" s="14" t="s">
        <v>614</v>
      </c>
      <c r="FD53" s="14" t="s">
        <v>177</v>
      </c>
      <c r="FE53" s="14" t="s">
        <v>650</v>
      </c>
      <c r="FF53" s="14" t="s">
        <v>177</v>
      </c>
      <c r="FG53" s="14" t="s">
        <v>651</v>
      </c>
      <c r="FH53" s="14" t="s">
        <v>177</v>
      </c>
      <c r="FI53" s="14" t="s">
        <v>653</v>
      </c>
      <c r="FJ53" s="14" t="s">
        <v>177</v>
      </c>
      <c r="FK53" s="14" t="s">
        <v>669</v>
      </c>
      <c r="FL53" s="70" t="str">
        <f t="shared" si="13"/>
        <v>ibuprofen  infusion 400mg/100mL</v>
      </c>
      <c r="FO53" t="s">
        <v>659</v>
      </c>
      <c r="FP53" s="14" t="s">
        <v>663</v>
      </c>
      <c r="FQ53" s="14" t="s">
        <v>177</v>
      </c>
      <c r="FR53" s="14" t="s">
        <v>651</v>
      </c>
      <c r="FS53">
        <v>83</v>
      </c>
      <c r="FT53" t="s">
        <v>665</v>
      </c>
      <c r="FU53">
        <v>9</v>
      </c>
      <c r="FV53" t="s">
        <v>669</v>
      </c>
      <c r="FW53">
        <v>33</v>
      </c>
      <c r="FX53" t="s">
        <v>672</v>
      </c>
      <c r="FY53">
        <v>47</v>
      </c>
      <c r="FZ53" t="s">
        <v>201</v>
      </c>
      <c r="GH53" t="s">
        <v>684</v>
      </c>
    </row>
    <row r="54" spans="1:190" ht="13.8">
      <c r="A54" t="s">
        <v>372</v>
      </c>
      <c r="B54" t="s">
        <v>311</v>
      </c>
      <c r="C54" s="140" t="str">
        <f t="shared" si="8"/>
        <v>https://samviewer.digile.be/nl/sam/ampps/516240-01</v>
      </c>
      <c r="D54" s="116" t="s">
        <v>2864</v>
      </c>
      <c r="E54" s="116" t="s">
        <v>2865</v>
      </c>
      <c r="F54" s="116" t="s">
        <v>2866</v>
      </c>
      <c r="G54">
        <v>3913019</v>
      </c>
      <c r="H54" t="s">
        <v>372</v>
      </c>
      <c r="I54" t="s">
        <v>372</v>
      </c>
      <c r="J54" s="5" t="str">
        <f t="shared" si="1"/>
        <v>BEL ibuprofen  B. Braun solution for infusion  10 x 600mg/100mL</v>
      </c>
      <c r="K54" s="5" t="str">
        <f t="shared" si="2"/>
        <v>BEL ibuprofen  B. Braun solution for infusion  10 x 600mg/100mL</v>
      </c>
      <c r="L54" s="2"/>
      <c r="M54" s="2"/>
      <c r="N54" s="2"/>
      <c r="O54" s="2"/>
      <c r="P54">
        <v>10</v>
      </c>
      <c r="Q54" s="5"/>
      <c r="R54">
        <v>10</v>
      </c>
      <c r="S54" s="5"/>
      <c r="T54" s="116" t="s">
        <v>1338</v>
      </c>
      <c r="W54" s="116" t="s">
        <v>2655</v>
      </c>
      <c r="X54">
        <v>20</v>
      </c>
      <c r="Y54" t="s">
        <v>463</v>
      </c>
      <c r="AA54" s="5"/>
      <c r="AB54" s="5"/>
      <c r="AC54" s="5"/>
      <c r="AD54" s="39">
        <v>1</v>
      </c>
      <c r="AE54">
        <v>10</v>
      </c>
      <c r="AF54">
        <v>11210000</v>
      </c>
      <c r="AG54" s="70" t="s">
        <v>2340</v>
      </c>
      <c r="AH54" s="70"/>
      <c r="AI54" t="s">
        <v>696</v>
      </c>
      <c r="AJ54" s="5"/>
      <c r="AK54" s="5"/>
      <c r="AL54" s="45"/>
      <c r="AM54" s="45"/>
      <c r="AN54" s="5"/>
      <c r="AO54" s="5"/>
      <c r="AP54" s="5"/>
      <c r="AQ54" s="5"/>
      <c r="AR54" s="5"/>
      <c r="AS54" s="70">
        <v>456122</v>
      </c>
      <c r="AT54" s="25" t="str">
        <f t="shared" si="11"/>
        <v>BEL ibuprofen  B. Braun solution for infusion  600mg/100mL</v>
      </c>
      <c r="AU54" s="33"/>
      <c r="AY54" t="s">
        <v>537</v>
      </c>
      <c r="AZ54" t="s">
        <v>578</v>
      </c>
      <c r="BA54" s="150" t="s">
        <v>966</v>
      </c>
      <c r="BB54" s="170"/>
      <c r="BC54">
        <v>11210000</v>
      </c>
      <c r="BD54" s="70" t="s">
        <v>2340</v>
      </c>
      <c r="BE54" s="70"/>
      <c r="BF54" s="14">
        <v>3534</v>
      </c>
      <c r="BG54" t="s">
        <v>583</v>
      </c>
      <c r="BJ54" s="5"/>
      <c r="BK54" t="s">
        <v>583</v>
      </c>
      <c r="BM54" s="2" t="s">
        <v>228</v>
      </c>
      <c r="BN54" t="str">
        <f t="shared" si="4"/>
        <v>ibuprofen  solution for infusion  600mg/100mL</v>
      </c>
      <c r="BO54" s="33"/>
      <c r="BP54" t="str">
        <f t="shared" si="12"/>
        <v>ibuprofen  solution for infusion  600mg/100mL</v>
      </c>
      <c r="BQ54" t="s">
        <v>210</v>
      </c>
      <c r="BR54">
        <v>11210000</v>
      </c>
      <c r="BS54" s="70" t="s">
        <v>2340</v>
      </c>
      <c r="BT54" s="70"/>
      <c r="BU54" s="116" t="s">
        <v>2697</v>
      </c>
      <c r="BV54" s="116" t="s">
        <v>696</v>
      </c>
      <c r="BW54">
        <v>11210000</v>
      </c>
      <c r="BX54" t="s">
        <v>522</v>
      </c>
      <c r="BY54">
        <v>11210000</v>
      </c>
      <c r="BZ54" t="s">
        <v>522</v>
      </c>
      <c r="CA54" s="5"/>
      <c r="CB54" s="45"/>
      <c r="CC54" s="45"/>
      <c r="CD54" s="5"/>
      <c r="CE54" s="5"/>
      <c r="CF54">
        <v>20045000</v>
      </c>
      <c r="CG54" t="s">
        <v>612</v>
      </c>
      <c r="CI54" s="116" t="s">
        <v>1238</v>
      </c>
      <c r="CJ54" s="116" t="s">
        <v>1238</v>
      </c>
      <c r="CK54" s="5"/>
      <c r="CL54" s="5"/>
      <c r="CM54" s="5"/>
      <c r="CN54" s="5"/>
      <c r="CO54" s="71">
        <v>100000090365</v>
      </c>
      <c r="CP54" s="21" t="s">
        <v>41</v>
      </c>
      <c r="CQ54" s="71">
        <v>100000090365</v>
      </c>
      <c r="CR54" t="s">
        <v>620</v>
      </c>
      <c r="CS54" s="2" t="s">
        <v>171</v>
      </c>
      <c r="CT54" s="71">
        <v>100000090365</v>
      </c>
      <c r="CU54" t="s">
        <v>620</v>
      </c>
      <c r="CV54" s="116" t="s">
        <v>966</v>
      </c>
      <c r="CW54" s="144" t="s">
        <v>2471</v>
      </c>
      <c r="CX54" t="s">
        <v>618</v>
      </c>
      <c r="CY54" t="s">
        <v>620</v>
      </c>
      <c r="CZ54" s="12" t="s">
        <v>619</v>
      </c>
      <c r="DA54">
        <v>600</v>
      </c>
      <c r="DB54" t="s">
        <v>164</v>
      </c>
      <c r="DC54" s="153"/>
      <c r="DD54">
        <v>100</v>
      </c>
      <c r="DE54" t="s">
        <v>622</v>
      </c>
      <c r="DF54" s="153"/>
      <c r="DH54" s="116" t="s">
        <v>292</v>
      </c>
      <c r="DI54" s="116" t="s">
        <v>966</v>
      </c>
      <c r="DJ54" s="116" t="s">
        <v>2471</v>
      </c>
      <c r="DK54" s="116" t="s">
        <v>2655</v>
      </c>
      <c r="DN54" s="5"/>
      <c r="DO54" s="64"/>
      <c r="DP54" s="45"/>
      <c r="DQ54" s="5"/>
      <c r="DR54">
        <v>600</v>
      </c>
      <c r="DS54" t="s">
        <v>164</v>
      </c>
      <c r="DT54"/>
      <c r="DU54">
        <v>100</v>
      </c>
      <c r="DV54" t="s">
        <v>622</v>
      </c>
      <c r="DZ54" s="5"/>
      <c r="EA54" s="5"/>
      <c r="EB54" s="5"/>
      <c r="EC54" s="5"/>
      <c r="ED54" s="5"/>
      <c r="EE54" s="5"/>
      <c r="EF54" s="5"/>
      <c r="EJ54">
        <v>100</v>
      </c>
      <c r="EK54" t="s">
        <v>622</v>
      </c>
      <c r="EL54" s="5"/>
      <c r="EO54" s="5"/>
      <c r="EP54" s="5"/>
      <c r="EQ54" s="5"/>
      <c r="ER54" s="5"/>
      <c r="ET54">
        <v>1200</v>
      </c>
      <c r="EU54" t="s">
        <v>164</v>
      </c>
      <c r="EV54" s="14" t="s">
        <v>647</v>
      </c>
      <c r="EW54">
        <v>10</v>
      </c>
      <c r="EY54" s="70" t="str">
        <f t="shared" si="6"/>
        <v>ibuprofen  infusion 600mg/100mL</v>
      </c>
      <c r="FA54" t="s">
        <v>631</v>
      </c>
      <c r="FB54" s="14" t="s">
        <v>177</v>
      </c>
      <c r="FC54" s="14" t="s">
        <v>614</v>
      </c>
      <c r="FD54" s="14" t="s">
        <v>177</v>
      </c>
      <c r="FE54" s="14" t="s">
        <v>650</v>
      </c>
      <c r="FF54" s="14" t="s">
        <v>177</v>
      </c>
      <c r="FG54" s="14" t="s">
        <v>651</v>
      </c>
      <c r="FH54" s="14" t="s">
        <v>177</v>
      </c>
      <c r="FI54" s="14" t="s">
        <v>653</v>
      </c>
      <c r="FJ54" s="14" t="s">
        <v>177</v>
      </c>
      <c r="FK54" s="14" t="s">
        <v>669</v>
      </c>
      <c r="FL54" s="70" t="str">
        <f t="shared" si="13"/>
        <v>ibuprofen  infusion 600mg/100mL</v>
      </c>
      <c r="FO54" t="s">
        <v>659</v>
      </c>
      <c r="FP54" s="14" t="s">
        <v>663</v>
      </c>
      <c r="FQ54" s="14" t="s">
        <v>177</v>
      </c>
      <c r="FR54" s="14" t="s">
        <v>651</v>
      </c>
      <c r="FS54">
        <v>83</v>
      </c>
      <c r="FT54" t="s">
        <v>665</v>
      </c>
      <c r="FU54">
        <v>9</v>
      </c>
      <c r="FV54" t="s">
        <v>669</v>
      </c>
      <c r="FW54">
        <v>33</v>
      </c>
      <c r="FX54" t="s">
        <v>672</v>
      </c>
      <c r="FY54">
        <v>47</v>
      </c>
      <c r="FZ54" t="s">
        <v>201</v>
      </c>
      <c r="GH54" t="s">
        <v>684</v>
      </c>
    </row>
    <row r="55" spans="1:190" ht="13.8">
      <c r="A55" t="s">
        <v>373</v>
      </c>
      <c r="B55" t="s">
        <v>312</v>
      </c>
      <c r="C55" s="140" t="str">
        <f t="shared" si="8"/>
        <v>https://samviewer.digile.be/nl/sam/ampps/150376-02</v>
      </c>
      <c r="D55" s="116" t="s">
        <v>2551</v>
      </c>
      <c r="E55" s="116" t="s">
        <v>2552</v>
      </c>
      <c r="F55" s="116" t="s">
        <v>2553</v>
      </c>
      <c r="G55">
        <v>290247</v>
      </c>
      <c r="H55" t="s">
        <v>373</v>
      </c>
      <c r="I55" t="s">
        <v>373</v>
      </c>
      <c r="J55" s="5" t="str">
        <f t="shared" si="1"/>
        <v>BEL ibuprofen  Mylan EPD prolonged-release tablet 28 x 800mg/</v>
      </c>
      <c r="K55" s="5" t="str">
        <f t="shared" si="2"/>
        <v>BEL ibuprofen  Mylan EPD prolonged-release tablet 28 x 800mg/</v>
      </c>
      <c r="L55" s="2"/>
      <c r="M55" s="2"/>
      <c r="N55" s="2"/>
      <c r="O55" s="2"/>
      <c r="P55">
        <v>28</v>
      </c>
      <c r="Q55" s="5"/>
      <c r="R55">
        <v>28</v>
      </c>
      <c r="S55" s="5"/>
      <c r="T55" s="116">
        <v>28</v>
      </c>
      <c r="W55" s="116" t="s">
        <v>2525</v>
      </c>
      <c r="X55">
        <v>30</v>
      </c>
      <c r="Y55" t="s">
        <v>464</v>
      </c>
      <c r="AA55" s="5"/>
      <c r="AB55" s="5"/>
      <c r="AC55" s="5"/>
      <c r="AD55" s="39">
        <v>1</v>
      </c>
      <c r="AE55">
        <v>28</v>
      </c>
      <c r="AF55">
        <v>10226000</v>
      </c>
      <c r="AG55" s="51" t="s">
        <v>1219</v>
      </c>
      <c r="AH55" s="51"/>
      <c r="AI55" t="s">
        <v>697</v>
      </c>
      <c r="AJ55" s="5"/>
      <c r="AK55" s="24">
        <v>15054000</v>
      </c>
      <c r="AL55" s="38" t="s">
        <v>173</v>
      </c>
      <c r="AM55" s="169"/>
      <c r="AN55" s="5"/>
      <c r="AO55" s="5"/>
      <c r="AP55" s="5"/>
      <c r="AQ55" s="5"/>
      <c r="AR55" s="5"/>
      <c r="AS55">
        <v>195</v>
      </c>
      <c r="AT55" s="25" t="str">
        <f t="shared" si="11"/>
        <v>BEL ibuprofen  Mylan EPD prolonged-release tablet 800mg/</v>
      </c>
      <c r="AU55" s="33"/>
      <c r="AW55">
        <v>195</v>
      </c>
      <c r="AY55" t="s">
        <v>538</v>
      </c>
      <c r="AZ55" t="s">
        <v>578</v>
      </c>
      <c r="BA55" s="150" t="s">
        <v>966</v>
      </c>
      <c r="BB55" s="170"/>
      <c r="BC55">
        <v>10226000</v>
      </c>
      <c r="BD55" s="51" t="s">
        <v>1219</v>
      </c>
      <c r="BE55" s="51"/>
      <c r="BF55">
        <v>1447</v>
      </c>
      <c r="BG55" t="s">
        <v>584</v>
      </c>
      <c r="BJ55" s="5"/>
      <c r="BK55" t="s">
        <v>584</v>
      </c>
      <c r="BL55">
        <v>1447</v>
      </c>
      <c r="BM55" s="2" t="s">
        <v>228</v>
      </c>
      <c r="BN55" t="str">
        <f t="shared" si="4"/>
        <v>ibuprofen  prolonged-release tablet 800mg/</v>
      </c>
      <c r="BO55" s="33"/>
      <c r="BP55" t="str">
        <f t="shared" si="12"/>
        <v>ibuprofen  prolonged-release tablet 800mg/</v>
      </c>
      <c r="BQ55" t="s">
        <v>593</v>
      </c>
      <c r="BR55">
        <v>10226000</v>
      </c>
      <c r="BS55" s="51" t="s">
        <v>1219</v>
      </c>
      <c r="BT55" s="51"/>
      <c r="BU55" s="116" t="s">
        <v>2501</v>
      </c>
      <c r="BV55" s="116" t="s">
        <v>270</v>
      </c>
      <c r="BW55">
        <v>10226000</v>
      </c>
      <c r="BX55" t="s">
        <v>697</v>
      </c>
      <c r="BY55">
        <v>10226000</v>
      </c>
      <c r="BZ55" t="s">
        <v>697</v>
      </c>
      <c r="CA55" s="24">
        <v>15054000</v>
      </c>
      <c r="CB55" s="38" t="s">
        <v>173</v>
      </c>
      <c r="CC55" s="169"/>
      <c r="CD55" s="5"/>
      <c r="CE55" s="42" t="s">
        <v>173</v>
      </c>
      <c r="CF55">
        <v>20053000</v>
      </c>
      <c r="CG55" t="s">
        <v>175</v>
      </c>
      <c r="CI55" s="116" t="s">
        <v>175</v>
      </c>
      <c r="CJ55" s="116" t="s">
        <v>175</v>
      </c>
      <c r="CK55" s="5"/>
      <c r="CL55" s="5"/>
      <c r="CM55" s="5"/>
      <c r="CN55" s="5"/>
      <c r="CO55" s="71">
        <v>100000090365</v>
      </c>
      <c r="CP55" s="21" t="s">
        <v>41</v>
      </c>
      <c r="CQ55" s="71">
        <v>100000090365</v>
      </c>
      <c r="CR55" t="s">
        <v>620</v>
      </c>
      <c r="CS55" s="2" t="s">
        <v>171</v>
      </c>
      <c r="CT55" s="71">
        <v>100000090365</v>
      </c>
      <c r="CU55" t="s">
        <v>620</v>
      </c>
      <c r="CV55" s="116" t="s">
        <v>966</v>
      </c>
      <c r="CW55" s="144" t="s">
        <v>2502</v>
      </c>
      <c r="CX55" t="s">
        <v>620</v>
      </c>
      <c r="CY55" t="s">
        <v>620</v>
      </c>
      <c r="CZ55" s="12" t="s">
        <v>619</v>
      </c>
      <c r="DA55" s="5"/>
      <c r="DC55" s="5"/>
      <c r="DD55" s="5"/>
      <c r="DF55" s="5"/>
      <c r="DH55" s="116" t="s">
        <v>292</v>
      </c>
      <c r="DI55" s="116" t="s">
        <v>966</v>
      </c>
      <c r="DJ55" s="116" t="s">
        <v>2502</v>
      </c>
      <c r="DK55" s="116" t="s">
        <v>2461</v>
      </c>
      <c r="DL55">
        <v>800</v>
      </c>
      <c r="DM55" t="s">
        <v>164</v>
      </c>
      <c r="DN55" s="2"/>
      <c r="DO55" s="154">
        <v>1</v>
      </c>
      <c r="DP55" s="38" t="s">
        <v>173</v>
      </c>
      <c r="DQ55" s="24">
        <v>15054000</v>
      </c>
      <c r="DR55">
        <v>800</v>
      </c>
      <c r="DS55" t="s">
        <v>164</v>
      </c>
      <c r="DZ55" s="5"/>
      <c r="EA55" s="5"/>
      <c r="EB55" s="5"/>
      <c r="EC55" s="5"/>
      <c r="ED55" s="5"/>
      <c r="EE55" s="5"/>
      <c r="EF55" s="5"/>
      <c r="EI55" s="5"/>
      <c r="EL55" s="5"/>
      <c r="EO55" s="5"/>
      <c r="EP55" s="5"/>
      <c r="EQ55" s="5"/>
      <c r="ER55" s="5"/>
      <c r="ES55">
        <f>(28*800)/1200</f>
        <v>18.666666666666668</v>
      </c>
      <c r="ET55">
        <v>1200</v>
      </c>
      <c r="EU55" t="s">
        <v>164</v>
      </c>
      <c r="EV55" t="s">
        <v>176</v>
      </c>
      <c r="EW55">
        <v>28</v>
      </c>
      <c r="EY55" s="70" t="str">
        <f t="shared" si="6"/>
        <v>ibuprofen  oral, prolonged 800mg/</v>
      </c>
      <c r="FA55" t="s">
        <v>632</v>
      </c>
      <c r="FB55" s="14" t="s">
        <v>177</v>
      </c>
      <c r="FC55" s="14" t="s">
        <v>614</v>
      </c>
      <c r="FD55" s="14" t="s">
        <v>177</v>
      </c>
      <c r="FE55" s="14" t="s">
        <v>650</v>
      </c>
      <c r="FF55" s="14" t="s">
        <v>177</v>
      </c>
      <c r="FG55" s="14" t="s">
        <v>651</v>
      </c>
      <c r="FH55" s="14" t="s">
        <v>177</v>
      </c>
      <c r="FI55" s="14" t="s">
        <v>3377</v>
      </c>
      <c r="FJ55" s="14" t="s">
        <v>177</v>
      </c>
      <c r="FK55" s="14" t="s">
        <v>3378</v>
      </c>
      <c r="FL55" s="70" t="str">
        <f t="shared" si="13"/>
        <v>ibuprofen  oral, prolonged 800mg/</v>
      </c>
      <c r="FO55" t="s">
        <v>659</v>
      </c>
      <c r="FP55" s="14" t="s">
        <v>663</v>
      </c>
      <c r="FQ55" s="14" t="s">
        <v>177</v>
      </c>
      <c r="FR55" s="14" t="s">
        <v>651</v>
      </c>
      <c r="FS55">
        <v>69</v>
      </c>
      <c r="FT55" t="s">
        <v>173</v>
      </c>
      <c r="FU55">
        <v>19</v>
      </c>
      <c r="FV55" t="s">
        <v>202</v>
      </c>
      <c r="FW55">
        <v>31</v>
      </c>
      <c r="FX55" t="s">
        <v>163</v>
      </c>
      <c r="FY55">
        <v>45</v>
      </c>
      <c r="FZ55" t="s">
        <v>675</v>
      </c>
      <c r="GB55">
        <v>69</v>
      </c>
      <c r="GC55">
        <v>19</v>
      </c>
      <c r="GD55">
        <v>31</v>
      </c>
      <c r="GE55">
        <v>45</v>
      </c>
      <c r="GG55" t="s">
        <v>649</v>
      </c>
      <c r="GH55" t="s">
        <v>684</v>
      </c>
    </row>
    <row r="56" spans="1:190" ht="13.8">
      <c r="A56" t="s">
        <v>374</v>
      </c>
      <c r="B56" t="s">
        <v>313</v>
      </c>
      <c r="C56" s="140" t="str">
        <f t="shared" si="8"/>
        <v>https://samviewer.digile.be/nl/sam/ampps/147436-02</v>
      </c>
      <c r="D56" s="116" t="s">
        <v>2512</v>
      </c>
      <c r="E56" s="116" t="s">
        <v>2513</v>
      </c>
      <c r="F56" s="116" t="s">
        <v>2514</v>
      </c>
      <c r="G56">
        <v>431452</v>
      </c>
      <c r="H56" t="s">
        <v>374</v>
      </c>
      <c r="I56" t="s">
        <v>374</v>
      </c>
      <c r="J56" s="5" t="str">
        <f t="shared" si="1"/>
        <v>BEL ibuprofen  Mylan EPD prolonged-release tablet 60 x 800mg/</v>
      </c>
      <c r="K56" s="5" t="str">
        <f t="shared" si="2"/>
        <v>BEL ibuprofen  Mylan EPD prolonged-release tablet 60 x 800mg/</v>
      </c>
      <c r="L56" s="2"/>
      <c r="M56" s="2"/>
      <c r="N56" s="2"/>
      <c r="O56" s="2"/>
      <c r="P56">
        <v>60</v>
      </c>
      <c r="Q56" s="5"/>
      <c r="R56">
        <v>60</v>
      </c>
      <c r="S56" s="5"/>
      <c r="T56" s="116">
        <v>60</v>
      </c>
      <c r="W56" s="116" t="s">
        <v>2475</v>
      </c>
      <c r="X56">
        <v>100</v>
      </c>
      <c r="Y56" t="s">
        <v>465</v>
      </c>
      <c r="AA56" s="5"/>
      <c r="AB56" s="5"/>
      <c r="AC56" s="5"/>
      <c r="AD56" s="39">
        <v>1</v>
      </c>
      <c r="AE56">
        <v>60</v>
      </c>
      <c r="AF56">
        <v>10226000</v>
      </c>
      <c r="AG56" s="51" t="s">
        <v>1219</v>
      </c>
      <c r="AH56" s="51"/>
      <c r="AI56" t="s">
        <v>697</v>
      </c>
      <c r="AJ56" s="5"/>
      <c r="AK56" s="24">
        <v>15054000</v>
      </c>
      <c r="AL56" s="38" t="s">
        <v>173</v>
      </c>
      <c r="AM56" s="169"/>
      <c r="AN56" s="5"/>
      <c r="AO56" s="5"/>
      <c r="AP56" s="5"/>
      <c r="AQ56" s="5"/>
      <c r="AR56" s="5"/>
      <c r="AS56">
        <v>195</v>
      </c>
      <c r="AT56" s="25" t="str">
        <f t="shared" si="11"/>
        <v>BEL ibuprofen  Mylan EPD prolonged-release tablet 800mg/</v>
      </c>
      <c r="AU56" s="33"/>
      <c r="AW56">
        <v>195</v>
      </c>
      <c r="AY56" t="s">
        <v>538</v>
      </c>
      <c r="AZ56" t="s">
        <v>578</v>
      </c>
      <c r="BA56" s="150" t="s">
        <v>966</v>
      </c>
      <c r="BB56" s="170"/>
      <c r="BC56">
        <v>10226000</v>
      </c>
      <c r="BD56" s="51" t="s">
        <v>1219</v>
      </c>
      <c r="BE56" s="51"/>
      <c r="BF56">
        <v>1447</v>
      </c>
      <c r="BG56" t="s">
        <v>584</v>
      </c>
      <c r="BJ56" s="5"/>
      <c r="BK56" t="s">
        <v>584</v>
      </c>
      <c r="BL56">
        <v>1447</v>
      </c>
      <c r="BM56" s="2" t="s">
        <v>228</v>
      </c>
      <c r="BN56" t="str">
        <f t="shared" si="4"/>
        <v>ibuprofen  prolonged-release tablet 800mg/</v>
      </c>
      <c r="BO56" s="33"/>
      <c r="BP56" t="str">
        <f t="shared" si="12"/>
        <v>ibuprofen  prolonged-release tablet 800mg/</v>
      </c>
      <c r="BQ56" t="s">
        <v>593</v>
      </c>
      <c r="BR56">
        <v>10226000</v>
      </c>
      <c r="BS56" s="51" t="s">
        <v>1219</v>
      </c>
      <c r="BT56" s="51"/>
      <c r="BU56" s="116" t="s">
        <v>2501</v>
      </c>
      <c r="BV56" s="116" t="s">
        <v>270</v>
      </c>
      <c r="BW56">
        <v>10226000</v>
      </c>
      <c r="BX56" t="s">
        <v>697</v>
      </c>
      <c r="BY56">
        <v>10226000</v>
      </c>
      <c r="BZ56" t="s">
        <v>697</v>
      </c>
      <c r="CA56" s="24">
        <v>15054000</v>
      </c>
      <c r="CB56" s="38" t="s">
        <v>173</v>
      </c>
      <c r="CC56" s="169"/>
      <c r="CD56" s="5"/>
      <c r="CE56" s="42" t="s">
        <v>173</v>
      </c>
      <c r="CF56">
        <v>20053000</v>
      </c>
      <c r="CG56" t="s">
        <v>175</v>
      </c>
      <c r="CI56" s="116" t="s">
        <v>175</v>
      </c>
      <c r="CJ56" s="116" t="s">
        <v>175</v>
      </c>
      <c r="CK56" s="5"/>
      <c r="CL56" s="5"/>
      <c r="CM56" s="5"/>
      <c r="CN56" s="5"/>
      <c r="CO56" s="71">
        <v>100000090365</v>
      </c>
      <c r="CP56" s="21" t="s">
        <v>41</v>
      </c>
      <c r="CQ56" s="71">
        <v>100000090365</v>
      </c>
      <c r="CR56" t="s">
        <v>620</v>
      </c>
      <c r="CS56" s="2" t="s">
        <v>171</v>
      </c>
      <c r="CT56" s="71">
        <v>100000090365</v>
      </c>
      <c r="CU56" t="s">
        <v>620</v>
      </c>
      <c r="CV56" s="116" t="s">
        <v>966</v>
      </c>
      <c r="CW56" s="144" t="s">
        <v>2502</v>
      </c>
      <c r="CX56" t="s">
        <v>620</v>
      </c>
      <c r="CY56" t="s">
        <v>620</v>
      </c>
      <c r="CZ56" s="12" t="s">
        <v>619</v>
      </c>
      <c r="DA56" s="5"/>
      <c r="DC56" s="5"/>
      <c r="DD56" s="5"/>
      <c r="DF56" s="5"/>
      <c r="DH56" s="116" t="s">
        <v>292</v>
      </c>
      <c r="DI56" s="116" t="s">
        <v>966</v>
      </c>
      <c r="DJ56" s="116" t="s">
        <v>2502</v>
      </c>
      <c r="DK56" s="116" t="s">
        <v>2461</v>
      </c>
      <c r="DL56">
        <v>800</v>
      </c>
      <c r="DM56" t="s">
        <v>164</v>
      </c>
      <c r="DN56" s="2"/>
      <c r="DO56" s="154">
        <v>1</v>
      </c>
      <c r="DP56" s="38" t="s">
        <v>173</v>
      </c>
      <c r="DQ56" s="24">
        <v>15054000</v>
      </c>
      <c r="DR56">
        <v>800</v>
      </c>
      <c r="DS56" t="s">
        <v>164</v>
      </c>
      <c r="DZ56" s="5"/>
      <c r="EA56" s="5"/>
      <c r="EB56" s="5"/>
      <c r="EC56" s="5"/>
      <c r="ED56" s="5"/>
      <c r="EE56" s="5"/>
      <c r="EF56" s="5"/>
      <c r="EI56" s="5"/>
      <c r="EL56" s="5"/>
      <c r="EO56" s="5"/>
      <c r="EP56" s="5"/>
      <c r="EQ56" s="5"/>
      <c r="ER56" s="5"/>
      <c r="ES56">
        <f>(60*800)/1200</f>
        <v>40</v>
      </c>
      <c r="ET56">
        <v>1200</v>
      </c>
      <c r="EU56" t="s">
        <v>164</v>
      </c>
      <c r="EV56" t="s">
        <v>176</v>
      </c>
      <c r="EW56">
        <v>60</v>
      </c>
      <c r="EY56" s="70" t="str">
        <f t="shared" si="6"/>
        <v>ibuprofen  oral, prolonged 800mg/</v>
      </c>
      <c r="FA56" t="s">
        <v>632</v>
      </c>
      <c r="FB56" s="14" t="s">
        <v>177</v>
      </c>
      <c r="FC56" s="14" t="s">
        <v>614</v>
      </c>
      <c r="FD56" s="14" t="s">
        <v>177</v>
      </c>
      <c r="FE56" s="14" t="s">
        <v>650</v>
      </c>
      <c r="FF56" s="14" t="s">
        <v>177</v>
      </c>
      <c r="FG56" s="14" t="s">
        <v>651</v>
      </c>
      <c r="FH56" s="14" t="s">
        <v>177</v>
      </c>
      <c r="FI56" s="14" t="s">
        <v>3377</v>
      </c>
      <c r="FJ56" s="14" t="s">
        <v>177</v>
      </c>
      <c r="FK56" s="14" t="s">
        <v>3378</v>
      </c>
      <c r="FL56" s="70" t="str">
        <f t="shared" si="13"/>
        <v>ibuprofen  oral, prolonged 800mg/</v>
      </c>
      <c r="FO56" t="s">
        <v>659</v>
      </c>
      <c r="FP56" s="14" t="s">
        <v>663</v>
      </c>
      <c r="FQ56" s="14" t="s">
        <v>177</v>
      </c>
      <c r="FR56" s="14" t="s">
        <v>651</v>
      </c>
      <c r="FS56">
        <v>69</v>
      </c>
      <c r="FT56" t="s">
        <v>173</v>
      </c>
      <c r="FU56">
        <v>19</v>
      </c>
      <c r="FV56" t="s">
        <v>202</v>
      </c>
      <c r="FW56">
        <v>31</v>
      </c>
      <c r="FX56" t="s">
        <v>163</v>
      </c>
      <c r="FY56">
        <v>45</v>
      </c>
      <c r="FZ56" t="s">
        <v>675</v>
      </c>
      <c r="GB56">
        <v>69</v>
      </c>
      <c r="GC56">
        <v>19</v>
      </c>
      <c r="GD56">
        <v>31</v>
      </c>
      <c r="GE56">
        <v>45</v>
      </c>
      <c r="GG56" t="s">
        <v>649</v>
      </c>
      <c r="GH56" t="s">
        <v>684</v>
      </c>
    </row>
    <row r="57" spans="1:190" ht="13.8">
      <c r="A57" t="s">
        <v>375</v>
      </c>
      <c r="B57" t="s">
        <v>314</v>
      </c>
      <c r="C57" s="140" t="str">
        <f t="shared" si="8"/>
        <v>https://samviewer.digile.be/nl/sam/ampps/140515-01</v>
      </c>
      <c r="D57" s="116" t="s">
        <v>2498</v>
      </c>
      <c r="E57" s="116" t="s">
        <v>2499</v>
      </c>
      <c r="F57" s="116" t="s">
        <v>2500</v>
      </c>
      <c r="G57">
        <v>664227</v>
      </c>
      <c r="H57" t="s">
        <v>375</v>
      </c>
      <c r="I57" t="s">
        <v>375</v>
      </c>
      <c r="J57" s="5" t="str">
        <f t="shared" si="1"/>
        <v>BEL ibuprofen  EG prolonged-release tablet 30 x 800mg/</v>
      </c>
      <c r="K57" s="5" t="str">
        <f t="shared" si="2"/>
        <v>BEL ibuprofen  EG prolonged-release tablet 30 x 800mg/</v>
      </c>
      <c r="L57" s="2"/>
      <c r="M57" s="2"/>
      <c r="N57" s="2"/>
      <c r="O57" s="2"/>
      <c r="P57">
        <v>30</v>
      </c>
      <c r="Q57" s="5"/>
      <c r="R57">
        <v>30</v>
      </c>
      <c r="S57" s="5"/>
      <c r="T57" s="116">
        <v>30</v>
      </c>
      <c r="W57" s="116" t="s">
        <v>2470</v>
      </c>
      <c r="X57">
        <v>30</v>
      </c>
      <c r="Y57" t="s">
        <v>466</v>
      </c>
      <c r="AA57" s="5"/>
      <c r="AB57" s="5"/>
      <c r="AC57" s="5"/>
      <c r="AD57" s="39">
        <v>1</v>
      </c>
      <c r="AE57">
        <v>30</v>
      </c>
      <c r="AF57">
        <v>10226000</v>
      </c>
      <c r="AG57" s="51" t="s">
        <v>1219</v>
      </c>
      <c r="AH57" s="51"/>
      <c r="AI57" t="s">
        <v>697</v>
      </c>
      <c r="AJ57" s="5"/>
      <c r="AK57" s="24">
        <v>15054000</v>
      </c>
      <c r="AL57" s="38" t="s">
        <v>173</v>
      </c>
      <c r="AM57" s="169"/>
      <c r="AN57" s="5"/>
      <c r="AO57" s="5"/>
      <c r="AP57" s="5"/>
      <c r="AQ57" s="5"/>
      <c r="AR57" s="5"/>
      <c r="AS57">
        <v>196</v>
      </c>
      <c r="AT57" s="25" t="str">
        <f t="shared" si="11"/>
        <v>BEL ibuprofen  EG prolonged-release tablet 800mg/</v>
      </c>
      <c r="AU57" s="33"/>
      <c r="AW57">
        <v>196</v>
      </c>
      <c r="AY57" t="s">
        <v>539</v>
      </c>
      <c r="AZ57" t="s">
        <v>578</v>
      </c>
      <c r="BA57" s="150" t="s">
        <v>966</v>
      </c>
      <c r="BB57" s="170"/>
      <c r="BC57">
        <v>10226000</v>
      </c>
      <c r="BD57" s="51" t="s">
        <v>1219</v>
      </c>
      <c r="BE57" s="51"/>
      <c r="BF57">
        <v>1448</v>
      </c>
      <c r="BG57" t="s">
        <v>159</v>
      </c>
      <c r="BJ57" s="5"/>
      <c r="BK57" t="s">
        <v>159</v>
      </c>
      <c r="BL57">
        <v>1448</v>
      </c>
      <c r="BM57" s="2" t="s">
        <v>228</v>
      </c>
      <c r="BN57" t="str">
        <f t="shared" si="4"/>
        <v>ibuprofen  prolonged-release tablet 800mg/</v>
      </c>
      <c r="BO57" s="33"/>
      <c r="BP57" t="str">
        <f t="shared" si="12"/>
        <v>ibuprofen  prolonged-release tablet 800mg/</v>
      </c>
      <c r="BQ57" t="s">
        <v>593</v>
      </c>
      <c r="BR57">
        <v>10226000</v>
      </c>
      <c r="BS57" s="51" t="s">
        <v>1219</v>
      </c>
      <c r="BT57" s="51"/>
      <c r="BU57" s="116" t="s">
        <v>2501</v>
      </c>
      <c r="BV57" s="116" t="s">
        <v>270</v>
      </c>
      <c r="BW57">
        <v>10226000</v>
      </c>
      <c r="BX57" t="s">
        <v>697</v>
      </c>
      <c r="BY57">
        <v>10226000</v>
      </c>
      <c r="BZ57" t="s">
        <v>697</v>
      </c>
      <c r="CA57" s="24">
        <v>15054000</v>
      </c>
      <c r="CB57" s="38" t="s">
        <v>173</v>
      </c>
      <c r="CC57" s="169"/>
      <c r="CD57" s="5"/>
      <c r="CE57" s="42" t="s">
        <v>173</v>
      </c>
      <c r="CF57">
        <v>20053000</v>
      </c>
      <c r="CG57" t="s">
        <v>175</v>
      </c>
      <c r="CI57" s="116" t="s">
        <v>175</v>
      </c>
      <c r="CJ57" s="116" t="s">
        <v>175</v>
      </c>
      <c r="CK57" s="5"/>
      <c r="CL57" s="5"/>
      <c r="CM57" s="5"/>
      <c r="CN57" s="5"/>
      <c r="CO57" s="71">
        <v>100000090365</v>
      </c>
      <c r="CP57" s="21" t="s">
        <v>41</v>
      </c>
      <c r="CQ57" s="71">
        <v>100000090365</v>
      </c>
      <c r="CR57" t="s">
        <v>620</v>
      </c>
      <c r="CS57" s="2" t="s">
        <v>171</v>
      </c>
      <c r="CT57" s="71">
        <v>100000090365</v>
      </c>
      <c r="CU57" t="s">
        <v>620</v>
      </c>
      <c r="CV57" s="116" t="s">
        <v>966</v>
      </c>
      <c r="CW57" s="144" t="s">
        <v>2502</v>
      </c>
      <c r="CX57" t="s">
        <v>620</v>
      </c>
      <c r="CY57" t="s">
        <v>620</v>
      </c>
      <c r="CZ57" s="12" t="s">
        <v>619</v>
      </c>
      <c r="DA57" s="5"/>
      <c r="DC57" s="5"/>
      <c r="DD57" s="5"/>
      <c r="DF57" s="5"/>
      <c r="DH57" s="116" t="s">
        <v>292</v>
      </c>
      <c r="DI57" s="116" t="s">
        <v>966</v>
      </c>
      <c r="DJ57" s="116" t="s">
        <v>2502</v>
      </c>
      <c r="DK57" s="116" t="s">
        <v>2461</v>
      </c>
      <c r="DL57">
        <v>800</v>
      </c>
      <c r="DM57" t="s">
        <v>164</v>
      </c>
      <c r="DN57" s="2"/>
      <c r="DO57" s="154">
        <v>1</v>
      </c>
      <c r="DP57" s="38" t="s">
        <v>173</v>
      </c>
      <c r="DQ57" s="24">
        <v>15054000</v>
      </c>
      <c r="DR57">
        <v>800</v>
      </c>
      <c r="DS57" t="s">
        <v>164</v>
      </c>
      <c r="DZ57" s="5"/>
      <c r="EA57" s="5"/>
      <c r="EB57" s="5"/>
      <c r="EC57" s="5"/>
      <c r="ED57" s="5"/>
      <c r="EE57" s="5"/>
      <c r="EF57" s="5"/>
      <c r="EI57" s="5"/>
      <c r="EL57" s="5"/>
      <c r="EO57" s="5"/>
      <c r="EP57" s="5"/>
      <c r="EQ57" s="5"/>
      <c r="ER57" s="5"/>
      <c r="ES57">
        <f>(60*800)/1200</f>
        <v>40</v>
      </c>
      <c r="ET57">
        <v>1200</v>
      </c>
      <c r="EU57" t="s">
        <v>164</v>
      </c>
      <c r="EV57" t="s">
        <v>176</v>
      </c>
      <c r="EW57">
        <v>30</v>
      </c>
      <c r="EY57" s="70" t="str">
        <f t="shared" si="6"/>
        <v>ibuprofen  oral, prolonged 800mg/</v>
      </c>
      <c r="FA57" t="s">
        <v>632</v>
      </c>
      <c r="FB57" s="14" t="s">
        <v>177</v>
      </c>
      <c r="FC57" s="14" t="s">
        <v>614</v>
      </c>
      <c r="FD57" s="14" t="s">
        <v>177</v>
      </c>
      <c r="FE57" s="14" t="s">
        <v>650</v>
      </c>
      <c r="FF57" s="14" t="s">
        <v>177</v>
      </c>
      <c r="FG57" s="14" t="s">
        <v>651</v>
      </c>
      <c r="FH57" s="14" t="s">
        <v>177</v>
      </c>
      <c r="FI57" s="14" t="s">
        <v>3377</v>
      </c>
      <c r="FJ57" s="14" t="s">
        <v>177</v>
      </c>
      <c r="FK57" s="14" t="s">
        <v>3378</v>
      </c>
      <c r="FL57" s="70" t="str">
        <f t="shared" si="13"/>
        <v>ibuprofen  oral, prolonged 800mg/</v>
      </c>
      <c r="FO57" t="s">
        <v>659</v>
      </c>
      <c r="FP57" s="14" t="s">
        <v>663</v>
      </c>
      <c r="FQ57" s="14" t="s">
        <v>177</v>
      </c>
      <c r="FR57" s="14" t="s">
        <v>651</v>
      </c>
      <c r="FS57">
        <v>69</v>
      </c>
      <c r="FT57" t="s">
        <v>173</v>
      </c>
      <c r="FU57">
        <v>19</v>
      </c>
      <c r="FV57" t="s">
        <v>202</v>
      </c>
      <c r="FW57">
        <v>31</v>
      </c>
      <c r="FX57" t="s">
        <v>163</v>
      </c>
      <c r="FY57">
        <v>45</v>
      </c>
      <c r="FZ57" t="s">
        <v>675</v>
      </c>
      <c r="GB57">
        <v>69</v>
      </c>
      <c r="GC57">
        <v>19</v>
      </c>
      <c r="GD57">
        <v>31</v>
      </c>
      <c r="GE57">
        <v>45</v>
      </c>
      <c r="GG57" t="s">
        <v>649</v>
      </c>
      <c r="GH57" t="s">
        <v>684</v>
      </c>
    </row>
    <row r="58" spans="1:190" ht="13.8">
      <c r="A58" t="s">
        <v>376</v>
      </c>
      <c r="B58" t="s">
        <v>315</v>
      </c>
      <c r="C58" s="140" t="str">
        <f t="shared" si="8"/>
        <v>https://samviewer.digile.be/nl/sam/ampps/140515-02</v>
      </c>
      <c r="D58" s="116" t="s">
        <v>2503</v>
      </c>
      <c r="E58" s="116" t="s">
        <v>2504</v>
      </c>
      <c r="F58" s="116" t="s">
        <v>2505</v>
      </c>
      <c r="G58">
        <v>3276904</v>
      </c>
      <c r="H58" t="s">
        <v>376</v>
      </c>
      <c r="I58" t="s">
        <v>376</v>
      </c>
      <c r="J58" s="5" t="str">
        <f t="shared" si="1"/>
        <v>BEL ibuprofen  EG prolonged-release tablet 60 x 800mg/</v>
      </c>
      <c r="K58" s="5" t="str">
        <f t="shared" si="2"/>
        <v>BEL ibuprofen  EG prolonged-release tablet 60 x 800mg/</v>
      </c>
      <c r="L58" s="2"/>
      <c r="M58" s="2"/>
      <c r="N58" s="2"/>
      <c r="O58" s="2"/>
      <c r="P58">
        <v>60</v>
      </c>
      <c r="Q58" s="5"/>
      <c r="R58">
        <v>60</v>
      </c>
      <c r="S58" s="5"/>
      <c r="T58" s="116">
        <v>60</v>
      </c>
      <c r="W58" s="116" t="s">
        <v>2475</v>
      </c>
      <c r="X58">
        <v>100</v>
      </c>
      <c r="Y58" t="s">
        <v>466</v>
      </c>
      <c r="AA58" s="5"/>
      <c r="AB58" s="5"/>
      <c r="AC58" s="5"/>
      <c r="AD58" s="39">
        <v>1</v>
      </c>
      <c r="AE58">
        <v>60</v>
      </c>
      <c r="AF58">
        <v>10226000</v>
      </c>
      <c r="AG58" s="51" t="s">
        <v>1219</v>
      </c>
      <c r="AH58" s="51"/>
      <c r="AI58" t="s">
        <v>697</v>
      </c>
      <c r="AJ58" s="5"/>
      <c r="AK58" s="24">
        <v>15054000</v>
      </c>
      <c r="AL58" s="38" t="s">
        <v>173</v>
      </c>
      <c r="AM58" s="169"/>
      <c r="AN58" s="5"/>
      <c r="AO58" s="5"/>
      <c r="AP58" s="5"/>
      <c r="AQ58" s="5"/>
      <c r="AR58" s="5"/>
      <c r="AS58">
        <v>196</v>
      </c>
      <c r="AT58" s="25" t="str">
        <f t="shared" si="11"/>
        <v>BEL ibuprofen  EG prolonged-release tablet 800mg/</v>
      </c>
      <c r="AU58" s="33"/>
      <c r="AW58">
        <v>196</v>
      </c>
      <c r="AY58" t="s">
        <v>539</v>
      </c>
      <c r="AZ58" t="s">
        <v>578</v>
      </c>
      <c r="BA58" s="150" t="s">
        <v>966</v>
      </c>
      <c r="BB58" s="170"/>
      <c r="BC58">
        <v>10226000</v>
      </c>
      <c r="BD58" s="51" t="s">
        <v>1219</v>
      </c>
      <c r="BE58" s="51"/>
      <c r="BF58">
        <v>1448</v>
      </c>
      <c r="BG58" t="s">
        <v>159</v>
      </c>
      <c r="BJ58" s="5"/>
      <c r="BK58" t="s">
        <v>159</v>
      </c>
      <c r="BL58">
        <v>1448</v>
      </c>
      <c r="BM58" s="2" t="s">
        <v>228</v>
      </c>
      <c r="BN58" t="str">
        <f t="shared" si="4"/>
        <v>ibuprofen  prolonged-release tablet 800mg/</v>
      </c>
      <c r="BO58" s="33"/>
      <c r="BP58" t="str">
        <f t="shared" si="12"/>
        <v>ibuprofen  prolonged-release tablet 800mg/</v>
      </c>
      <c r="BQ58" t="s">
        <v>593</v>
      </c>
      <c r="BR58">
        <v>10226000</v>
      </c>
      <c r="BS58" s="51" t="s">
        <v>1219</v>
      </c>
      <c r="BT58" s="51"/>
      <c r="BU58" s="116" t="s">
        <v>2501</v>
      </c>
      <c r="BV58" s="116" t="s">
        <v>270</v>
      </c>
      <c r="BW58">
        <v>10226000</v>
      </c>
      <c r="BX58" t="s">
        <v>697</v>
      </c>
      <c r="BY58">
        <v>10226000</v>
      </c>
      <c r="BZ58" t="s">
        <v>697</v>
      </c>
      <c r="CA58" s="24">
        <v>15054000</v>
      </c>
      <c r="CB58" s="38" t="s">
        <v>173</v>
      </c>
      <c r="CC58" s="169"/>
      <c r="CD58" s="5"/>
      <c r="CE58" s="42" t="s">
        <v>173</v>
      </c>
      <c r="CF58">
        <v>20053000</v>
      </c>
      <c r="CG58" t="s">
        <v>175</v>
      </c>
      <c r="CI58" s="116" t="s">
        <v>175</v>
      </c>
      <c r="CJ58" s="116" t="s">
        <v>175</v>
      </c>
      <c r="CK58" s="5"/>
      <c r="CL58" s="5"/>
      <c r="CM58" s="5"/>
      <c r="CN58" s="5"/>
      <c r="CO58" s="71">
        <v>100000090365</v>
      </c>
      <c r="CP58" s="21" t="s">
        <v>41</v>
      </c>
      <c r="CQ58" s="71">
        <v>100000090365</v>
      </c>
      <c r="CR58" t="s">
        <v>620</v>
      </c>
      <c r="CS58" s="2" t="s">
        <v>171</v>
      </c>
      <c r="CT58" s="71">
        <v>100000090365</v>
      </c>
      <c r="CU58" t="s">
        <v>620</v>
      </c>
      <c r="CV58" s="116" t="s">
        <v>966</v>
      </c>
      <c r="CW58" s="144" t="s">
        <v>2502</v>
      </c>
      <c r="CX58" t="s">
        <v>620</v>
      </c>
      <c r="CY58" t="s">
        <v>620</v>
      </c>
      <c r="CZ58" s="12" t="s">
        <v>619</v>
      </c>
      <c r="DA58" s="5"/>
      <c r="DC58" s="5"/>
      <c r="DD58" s="5"/>
      <c r="DF58" s="5"/>
      <c r="DH58" s="116" t="s">
        <v>292</v>
      </c>
      <c r="DI58" s="116" t="s">
        <v>966</v>
      </c>
      <c r="DJ58" s="116" t="s">
        <v>2502</v>
      </c>
      <c r="DK58" s="116" t="s">
        <v>2461</v>
      </c>
      <c r="DL58">
        <v>800</v>
      </c>
      <c r="DM58" t="s">
        <v>164</v>
      </c>
      <c r="DN58" s="2"/>
      <c r="DO58" s="154">
        <v>1</v>
      </c>
      <c r="DP58" s="38" t="s">
        <v>173</v>
      </c>
      <c r="DQ58" s="24">
        <v>15054000</v>
      </c>
      <c r="DR58">
        <v>800</v>
      </c>
      <c r="DS58" t="s">
        <v>164</v>
      </c>
      <c r="DZ58" s="5"/>
      <c r="EA58" s="5"/>
      <c r="EB58" s="5"/>
      <c r="EC58" s="5"/>
      <c r="ED58" s="5"/>
      <c r="EE58" s="5"/>
      <c r="EF58" s="5"/>
      <c r="EI58" s="5"/>
      <c r="EL58" s="5"/>
      <c r="EO58" s="5"/>
      <c r="EP58" s="5"/>
      <c r="EQ58" s="5"/>
      <c r="ER58" s="5"/>
      <c r="ES58">
        <f>(60*800)/1200</f>
        <v>40</v>
      </c>
      <c r="ET58">
        <v>1200</v>
      </c>
      <c r="EU58" s="14" t="s">
        <v>164</v>
      </c>
      <c r="EV58" t="s">
        <v>176</v>
      </c>
      <c r="EW58">
        <v>60</v>
      </c>
      <c r="EY58" s="70" t="str">
        <f t="shared" si="6"/>
        <v>ibuprofen  oral, prolonged 800mg/</v>
      </c>
      <c r="FA58" t="s">
        <v>632</v>
      </c>
      <c r="FB58" s="14" t="s">
        <v>177</v>
      </c>
      <c r="FC58" s="14" t="s">
        <v>614</v>
      </c>
      <c r="FD58" s="14" t="s">
        <v>177</v>
      </c>
      <c r="FE58" s="14" t="s">
        <v>650</v>
      </c>
      <c r="FF58" s="14" t="s">
        <v>177</v>
      </c>
      <c r="FG58" s="14" t="s">
        <v>651</v>
      </c>
      <c r="FH58" s="14" t="s">
        <v>177</v>
      </c>
      <c r="FI58" s="14" t="s">
        <v>3377</v>
      </c>
      <c r="FJ58" s="14" t="s">
        <v>177</v>
      </c>
      <c r="FK58" s="14" t="s">
        <v>3378</v>
      </c>
      <c r="FL58" s="70" t="str">
        <f t="shared" si="13"/>
        <v>ibuprofen  oral, prolonged 800mg/</v>
      </c>
      <c r="FO58" t="s">
        <v>659</v>
      </c>
      <c r="FP58" s="14" t="s">
        <v>663</v>
      </c>
      <c r="FQ58" s="14" t="s">
        <v>177</v>
      </c>
      <c r="FR58" s="14" t="s">
        <v>651</v>
      </c>
      <c r="FS58">
        <v>69</v>
      </c>
      <c r="FT58" t="s">
        <v>173</v>
      </c>
      <c r="FU58">
        <v>19</v>
      </c>
      <c r="FV58" t="s">
        <v>202</v>
      </c>
      <c r="FW58">
        <v>31</v>
      </c>
      <c r="FX58" t="s">
        <v>163</v>
      </c>
      <c r="FY58">
        <v>45</v>
      </c>
      <c r="FZ58" t="s">
        <v>675</v>
      </c>
      <c r="GB58">
        <v>69</v>
      </c>
      <c r="GC58">
        <v>19</v>
      </c>
      <c r="GD58">
        <v>31</v>
      </c>
      <c r="GE58">
        <v>45</v>
      </c>
      <c r="GG58" t="s">
        <v>649</v>
      </c>
      <c r="GH58" t="s">
        <v>684</v>
      </c>
    </row>
    <row r="59" spans="1:190" ht="13.8">
      <c r="A59" t="s">
        <v>377</v>
      </c>
      <c r="B59" t="s">
        <v>316</v>
      </c>
      <c r="C59" s="140" t="str">
        <f t="shared" si="8"/>
        <v>https://samviewer.digile.be/nl/sam/ampps/503022-12</v>
      </c>
      <c r="D59" s="116" t="s">
        <v>2857</v>
      </c>
      <c r="E59" s="116" t="s">
        <v>2858</v>
      </c>
      <c r="F59" s="116" t="s">
        <v>2859</v>
      </c>
      <c r="G59">
        <v>3546579</v>
      </c>
      <c r="H59" t="s">
        <v>377</v>
      </c>
      <c r="I59" t="s">
        <v>377</v>
      </c>
      <c r="J59" s="5" t="str">
        <f t="shared" si="1"/>
        <v>BEL ibuprofen  Reckitt Benckiser chewable capsule, soft 24 x 100mg/</v>
      </c>
      <c r="K59" s="5" t="str">
        <f t="shared" si="2"/>
        <v>BEL ibuprofen  Reckitt Benckiser chewable capsule, soft 24 x 100mg/</v>
      </c>
      <c r="L59" s="2"/>
      <c r="M59" s="2"/>
      <c r="N59" s="2"/>
      <c r="O59" s="2"/>
      <c r="P59">
        <v>24</v>
      </c>
      <c r="Q59" s="5"/>
      <c r="R59">
        <v>24</v>
      </c>
      <c r="S59" s="5"/>
      <c r="T59" s="116">
        <v>24</v>
      </c>
      <c r="W59" s="116" t="s">
        <v>2557</v>
      </c>
      <c r="X59">
        <v>30</v>
      </c>
      <c r="Y59" t="s">
        <v>467</v>
      </c>
      <c r="AA59" s="5"/>
      <c r="AB59" s="5"/>
      <c r="AC59" s="5"/>
      <c r="AD59" s="39">
        <v>1</v>
      </c>
      <c r="AE59">
        <v>24</v>
      </c>
      <c r="AF59">
        <v>10214000</v>
      </c>
      <c r="AG59" s="70" t="s">
        <v>1221</v>
      </c>
      <c r="AH59" s="70"/>
      <c r="AI59" t="s">
        <v>698</v>
      </c>
      <c r="AJ59" s="5"/>
      <c r="AK59" s="24">
        <v>15012000</v>
      </c>
      <c r="AL59" s="38" t="s">
        <v>192</v>
      </c>
      <c r="AM59" s="169"/>
      <c r="AN59" s="5"/>
      <c r="AO59" s="5"/>
      <c r="AP59" s="5"/>
      <c r="AQ59" s="5"/>
      <c r="AR59" s="5"/>
      <c r="AS59">
        <v>173</v>
      </c>
      <c r="AT59" s="25" t="str">
        <f t="shared" si="11"/>
        <v>BEL ibuprofen  Reckitt Benckiser chewable capsule, soft 100mg/</v>
      </c>
      <c r="AU59" s="33"/>
      <c r="AW59">
        <v>173</v>
      </c>
      <c r="AY59" t="s">
        <v>540</v>
      </c>
      <c r="AZ59" t="s">
        <v>578</v>
      </c>
      <c r="BA59" s="150" t="s">
        <v>966</v>
      </c>
      <c r="BB59" s="170"/>
      <c r="BC59">
        <v>10214000</v>
      </c>
      <c r="BD59" s="70" t="s">
        <v>1221</v>
      </c>
      <c r="BE59" s="70"/>
      <c r="BF59">
        <v>1417</v>
      </c>
      <c r="BG59" t="s">
        <v>585</v>
      </c>
      <c r="BJ59" s="5"/>
      <c r="BK59" t="s">
        <v>585</v>
      </c>
      <c r="BL59">
        <v>1417</v>
      </c>
      <c r="BM59" s="2" t="s">
        <v>228</v>
      </c>
      <c r="BN59" t="str">
        <f t="shared" si="4"/>
        <v>ibuprofen  chewable capsule, soft 100mg/</v>
      </c>
      <c r="BO59" s="33"/>
      <c r="BP59" t="str">
        <f t="shared" si="12"/>
        <v>ibuprofen  chewable capsule, soft 100mg/</v>
      </c>
      <c r="BQ59" t="s">
        <v>594</v>
      </c>
      <c r="BR59">
        <v>10214000</v>
      </c>
      <c r="BS59" s="70" t="s">
        <v>1221</v>
      </c>
      <c r="BT59" s="70"/>
      <c r="BU59" s="116" t="s">
        <v>2860</v>
      </c>
      <c r="BV59" s="116" t="s">
        <v>192</v>
      </c>
      <c r="BW59">
        <v>10214000</v>
      </c>
      <c r="BX59" t="s">
        <v>523</v>
      </c>
      <c r="BY59">
        <v>10214000</v>
      </c>
      <c r="BZ59" t="s">
        <v>523</v>
      </c>
      <c r="CA59" s="24">
        <v>15012000</v>
      </c>
      <c r="CB59" s="38" t="s">
        <v>192</v>
      </c>
      <c r="CC59" s="169"/>
      <c r="CD59" s="5"/>
      <c r="CE59" s="42" t="s">
        <v>192</v>
      </c>
      <c r="CF59">
        <v>20053000</v>
      </c>
      <c r="CG59" t="s">
        <v>175</v>
      </c>
      <c r="CI59" s="116" t="s">
        <v>175</v>
      </c>
      <c r="CJ59" s="116" t="s">
        <v>175</v>
      </c>
      <c r="CK59" s="5"/>
      <c r="CL59" s="5"/>
      <c r="CM59" s="5"/>
      <c r="CN59" s="5"/>
      <c r="CO59" s="71">
        <v>100000090365</v>
      </c>
      <c r="CP59" s="21" t="s">
        <v>41</v>
      </c>
      <c r="CQ59" s="71">
        <v>100000090365</v>
      </c>
      <c r="CR59" t="s">
        <v>620</v>
      </c>
      <c r="CS59" s="2" t="s">
        <v>171</v>
      </c>
      <c r="CT59" s="71">
        <v>100000090365</v>
      </c>
      <c r="CU59" t="s">
        <v>620</v>
      </c>
      <c r="CV59" s="116" t="s">
        <v>966</v>
      </c>
      <c r="CW59" s="144" t="s">
        <v>2483</v>
      </c>
      <c r="CX59" t="s">
        <v>620</v>
      </c>
      <c r="CY59" t="s">
        <v>620</v>
      </c>
      <c r="CZ59" s="12" t="s">
        <v>619</v>
      </c>
      <c r="DA59" s="5"/>
      <c r="DC59" s="5"/>
      <c r="DD59" s="5"/>
      <c r="DF59" s="5"/>
      <c r="DH59" s="116" t="s">
        <v>292</v>
      </c>
      <c r="DI59" s="116" t="s">
        <v>966</v>
      </c>
      <c r="DJ59" s="116" t="s">
        <v>2483</v>
      </c>
      <c r="DK59" s="116" t="s">
        <v>2461</v>
      </c>
      <c r="DL59">
        <v>100</v>
      </c>
      <c r="DM59" t="s">
        <v>164</v>
      </c>
      <c r="DN59" s="2"/>
      <c r="DO59" s="154">
        <v>1</v>
      </c>
      <c r="DP59" s="38" t="s">
        <v>192</v>
      </c>
      <c r="DQ59" s="24">
        <v>15012000</v>
      </c>
      <c r="DR59">
        <v>100</v>
      </c>
      <c r="DS59" t="s">
        <v>164</v>
      </c>
      <c r="DZ59" s="5"/>
      <c r="EA59" s="5"/>
      <c r="EB59" s="5"/>
      <c r="EC59" s="5"/>
      <c r="ED59" s="5"/>
      <c r="EE59" s="5"/>
      <c r="EF59" s="5"/>
      <c r="EI59" s="5"/>
      <c r="EL59" s="5"/>
      <c r="EO59" s="5"/>
      <c r="EP59" s="5"/>
      <c r="EQ59" s="5"/>
      <c r="ER59" s="5"/>
      <c r="ES59">
        <f>(24*100)/1200</f>
        <v>2</v>
      </c>
      <c r="ET59">
        <v>1200</v>
      </c>
      <c r="EU59" s="14" t="s">
        <v>164</v>
      </c>
      <c r="EV59" t="s">
        <v>176</v>
      </c>
      <c r="EW59">
        <v>24</v>
      </c>
      <c r="EY59" s="70" t="str">
        <f t="shared" si="6"/>
        <v>ibuprofen  oral 100mg/</v>
      </c>
      <c r="FA59" t="s">
        <v>633</v>
      </c>
      <c r="FB59" s="14" t="s">
        <v>177</v>
      </c>
      <c r="FC59" s="14" t="s">
        <v>614</v>
      </c>
      <c r="FD59" s="14" t="s">
        <v>177</v>
      </c>
      <c r="FE59" s="14" t="s">
        <v>650</v>
      </c>
      <c r="FF59" s="14" t="s">
        <v>177</v>
      </c>
      <c r="FG59" s="14" t="s">
        <v>651</v>
      </c>
      <c r="FH59" s="14" t="s">
        <v>177</v>
      </c>
      <c r="FI59" s="14" t="s">
        <v>3374</v>
      </c>
      <c r="FJ59" s="14" t="s">
        <v>177</v>
      </c>
      <c r="FK59" s="14" t="s">
        <v>163</v>
      </c>
      <c r="FL59" s="70" t="str">
        <f t="shared" si="13"/>
        <v>ibuprofen  oral 100mg/</v>
      </c>
      <c r="FO59" t="s">
        <v>659</v>
      </c>
      <c r="FP59" s="14" t="s">
        <v>663</v>
      </c>
      <c r="FQ59" s="14" t="s">
        <v>177</v>
      </c>
      <c r="FR59" s="14" t="s">
        <v>651</v>
      </c>
      <c r="FS59">
        <v>51</v>
      </c>
      <c r="FT59" t="s">
        <v>192</v>
      </c>
      <c r="FU59" s="172">
        <v>7122</v>
      </c>
      <c r="FV59" t="s">
        <v>670</v>
      </c>
      <c r="FW59">
        <v>31</v>
      </c>
      <c r="FX59" t="s">
        <v>163</v>
      </c>
      <c r="FY59">
        <v>47</v>
      </c>
      <c r="FZ59" t="s">
        <v>201</v>
      </c>
      <c r="GB59">
        <v>51</v>
      </c>
      <c r="GC59">
        <v>7</v>
      </c>
      <c r="GD59">
        <v>31</v>
      </c>
      <c r="GE59">
        <v>47</v>
      </c>
      <c r="GG59" t="s">
        <v>649</v>
      </c>
      <c r="GH59" t="s">
        <v>684</v>
      </c>
    </row>
    <row r="60" spans="1:190" ht="13.8">
      <c r="A60" t="s">
        <v>378</v>
      </c>
      <c r="B60" t="s">
        <v>317</v>
      </c>
      <c r="C60" s="140" t="str">
        <f t="shared" si="8"/>
        <v>https://samviewer.digile.be/nl/sam/ampps/576026-03</v>
      </c>
      <c r="D60" s="116" t="s">
        <v>2899</v>
      </c>
      <c r="E60" s="116" t="s">
        <v>2900</v>
      </c>
      <c r="F60" s="116" t="s">
        <v>2901</v>
      </c>
      <c r="G60">
        <v>4291340</v>
      </c>
      <c r="H60" t="s">
        <v>378</v>
      </c>
      <c r="I60" t="s">
        <v>378</v>
      </c>
      <c r="J60" s="5" t="str">
        <f t="shared" si="1"/>
        <v>BEL Ibuprofen lysine I.D. Phar syrup 200mL x 100mg/5mL</v>
      </c>
      <c r="K60" s="5" t="str">
        <f t="shared" si="2"/>
        <v>BEL Ibuprofen lysine I.D. Phar syrup 200mL x 100mg/5mL</v>
      </c>
      <c r="L60" s="2"/>
      <c r="M60" s="2"/>
      <c r="N60" s="2"/>
      <c r="O60" s="2"/>
      <c r="P60">
        <v>200</v>
      </c>
      <c r="Q60" s="42" t="s">
        <v>622</v>
      </c>
      <c r="R60">
        <v>200</v>
      </c>
      <c r="S60" s="42" t="s">
        <v>622</v>
      </c>
      <c r="T60" s="116" t="s">
        <v>3379</v>
      </c>
      <c r="W60" s="116" t="s">
        <v>2902</v>
      </c>
      <c r="X60">
        <v>20</v>
      </c>
      <c r="Y60" t="s">
        <v>468</v>
      </c>
      <c r="AA60" s="5"/>
      <c r="AB60" s="5"/>
      <c r="AC60" s="5"/>
      <c r="AD60" s="39">
        <v>1</v>
      </c>
      <c r="AE60" t="s">
        <v>210</v>
      </c>
      <c r="AF60" s="71">
        <v>10117000</v>
      </c>
      <c r="AG60" s="70" t="s">
        <v>302</v>
      </c>
      <c r="AH60" s="70"/>
      <c r="AI60" t="s">
        <v>271</v>
      </c>
      <c r="AJ60" s="5"/>
      <c r="AK60" s="71"/>
      <c r="AL60" s="161"/>
      <c r="AM60" s="161"/>
      <c r="AN60" s="5"/>
      <c r="AO60" s="5"/>
      <c r="AP60" s="5"/>
      <c r="AQ60" s="5"/>
      <c r="AR60" s="5"/>
      <c r="AS60">
        <v>54</v>
      </c>
      <c r="AT60" s="25" t="str">
        <f t="shared" si="11"/>
        <v>BEL Ibuprofen lysine I.D. Phar syrup 100mg/5mL</v>
      </c>
      <c r="AU60" s="33"/>
      <c r="AW60">
        <v>54</v>
      </c>
      <c r="AY60" t="s">
        <v>541</v>
      </c>
      <c r="AZ60" t="s">
        <v>578</v>
      </c>
      <c r="BA60" s="150" t="s">
        <v>966</v>
      </c>
      <c r="BB60" s="170"/>
      <c r="BC60" s="71">
        <v>10117000</v>
      </c>
      <c r="BD60" s="70" t="s">
        <v>302</v>
      </c>
      <c r="BE60" s="70"/>
      <c r="BF60">
        <v>1412</v>
      </c>
      <c r="BG60" t="s">
        <v>586</v>
      </c>
      <c r="BJ60" s="5"/>
      <c r="BK60" t="s">
        <v>586</v>
      </c>
      <c r="BL60">
        <v>1412</v>
      </c>
      <c r="BM60" s="2" t="s">
        <v>228</v>
      </c>
      <c r="BN60" t="str">
        <f t="shared" si="4"/>
        <v>Ibuprofen lysine syrup 100mg/5mL</v>
      </c>
      <c r="BO60" s="33"/>
      <c r="BP60" t="str">
        <f t="shared" si="12"/>
        <v>Ibuprofen lysine syrup 100mg/5mL</v>
      </c>
      <c r="BQ60" t="s">
        <v>595</v>
      </c>
      <c r="BR60" s="71">
        <v>10117000</v>
      </c>
      <c r="BS60" s="70" t="s">
        <v>302</v>
      </c>
      <c r="BT60" s="70"/>
      <c r="BU60" s="116" t="s">
        <v>1209</v>
      </c>
      <c r="BV60" s="116" t="s">
        <v>2482</v>
      </c>
      <c r="BW60" s="70">
        <v>10106000</v>
      </c>
      <c r="BX60" t="s">
        <v>524</v>
      </c>
      <c r="BZ60" t="s">
        <v>524</v>
      </c>
      <c r="CA60" s="71"/>
      <c r="CB60" s="161"/>
      <c r="CC60" s="161"/>
      <c r="CD60" s="5"/>
      <c r="CE60" s="5"/>
      <c r="CF60">
        <v>20053000</v>
      </c>
      <c r="CG60" t="s">
        <v>175</v>
      </c>
      <c r="CI60" s="116" t="s">
        <v>175</v>
      </c>
      <c r="CJ60" s="116" t="s">
        <v>175</v>
      </c>
      <c r="CK60" s="5"/>
      <c r="CL60" s="5"/>
      <c r="CM60" s="5"/>
      <c r="CN60" s="5"/>
      <c r="CO60" s="73">
        <v>100000090111</v>
      </c>
      <c r="CP60" s="21" t="s">
        <v>41</v>
      </c>
      <c r="CQ60" s="73">
        <v>100000090111</v>
      </c>
      <c r="CR60" s="116" t="s">
        <v>2981</v>
      </c>
      <c r="CS60" s="2" t="s">
        <v>171</v>
      </c>
      <c r="CT60" s="71">
        <v>100000090365</v>
      </c>
      <c r="CU60" t="s">
        <v>620</v>
      </c>
      <c r="CV60" s="116" t="s">
        <v>2612</v>
      </c>
      <c r="CW60" s="144" t="s">
        <v>2903</v>
      </c>
      <c r="CX60" t="s">
        <v>620</v>
      </c>
      <c r="CY60" t="s">
        <v>620</v>
      </c>
      <c r="CZ60" s="12" t="s">
        <v>619</v>
      </c>
      <c r="DA60">
        <v>100</v>
      </c>
      <c r="DB60" t="s">
        <v>164</v>
      </c>
      <c r="DC60" s="153"/>
      <c r="DD60">
        <v>5</v>
      </c>
      <c r="DE60" t="s">
        <v>622</v>
      </c>
      <c r="DF60" s="153"/>
      <c r="DG60" s="116" t="s">
        <v>966</v>
      </c>
      <c r="DH60" s="116" t="s">
        <v>2656</v>
      </c>
      <c r="DI60" s="116" t="s">
        <v>966</v>
      </c>
      <c r="DJ60" s="116" t="s">
        <v>2483</v>
      </c>
      <c r="DK60" s="116" t="s">
        <v>2484</v>
      </c>
      <c r="DN60" s="2"/>
      <c r="DO60" s="64"/>
      <c r="DP60" s="161"/>
      <c r="DQ60" s="71"/>
      <c r="DR60">
        <v>100</v>
      </c>
      <c r="DS60" t="s">
        <v>164</v>
      </c>
      <c r="DT60" s="5"/>
      <c r="DU60">
        <v>5</v>
      </c>
      <c r="DV60" t="s">
        <v>622</v>
      </c>
      <c r="DZ60" s="5"/>
      <c r="EA60" s="5"/>
      <c r="EB60" s="5"/>
      <c r="EC60" s="5"/>
      <c r="ED60" s="5"/>
      <c r="EE60" s="5"/>
      <c r="EF60" s="5"/>
      <c r="EI60" s="5"/>
      <c r="EJ60">
        <v>5</v>
      </c>
      <c r="EK60" t="s">
        <v>622</v>
      </c>
      <c r="EL60" s="5"/>
      <c r="EO60" s="5"/>
      <c r="EP60" s="5"/>
      <c r="EQ60" s="5"/>
      <c r="ER60" s="5"/>
      <c r="ET60">
        <v>1200</v>
      </c>
      <c r="EU60" s="14" t="s">
        <v>164</v>
      </c>
      <c r="EV60" t="s">
        <v>176</v>
      </c>
      <c r="EW60" t="s">
        <v>210</v>
      </c>
      <c r="EY60" s="70" t="str">
        <f t="shared" si="6"/>
        <v>ibuprofen  oral 100mg/5mL</v>
      </c>
      <c r="FA60" t="s">
        <v>634</v>
      </c>
      <c r="FB60" s="14" t="s">
        <v>177</v>
      </c>
      <c r="FC60" s="14" t="s">
        <v>614</v>
      </c>
      <c r="FD60" s="14" t="s">
        <v>177</v>
      </c>
      <c r="FE60" s="14" t="s">
        <v>650</v>
      </c>
      <c r="FF60" s="14" t="s">
        <v>177</v>
      </c>
      <c r="FG60" s="14" t="s">
        <v>651</v>
      </c>
      <c r="FH60" s="14" t="s">
        <v>177</v>
      </c>
      <c r="FI60" s="14" t="s">
        <v>3376</v>
      </c>
      <c r="FJ60" s="14" t="s">
        <v>177</v>
      </c>
      <c r="FK60" s="14" t="s">
        <v>163</v>
      </c>
      <c r="FL60" s="70" t="str">
        <f t="shared" si="13"/>
        <v>ibuprofen  oral 100mg/5mL</v>
      </c>
      <c r="FO60" t="s">
        <v>660</v>
      </c>
      <c r="FP60" s="14" t="s">
        <v>663</v>
      </c>
      <c r="FQ60" s="14" t="s">
        <v>177</v>
      </c>
      <c r="FR60" s="14" t="s">
        <v>651</v>
      </c>
      <c r="FS60">
        <v>83</v>
      </c>
      <c r="FT60" t="s">
        <v>665</v>
      </c>
      <c r="FU60">
        <v>19</v>
      </c>
      <c r="FV60" t="s">
        <v>202</v>
      </c>
      <c r="FW60">
        <v>31</v>
      </c>
      <c r="FX60" t="s">
        <v>163</v>
      </c>
      <c r="FY60">
        <v>47</v>
      </c>
      <c r="FZ60" t="s">
        <v>201</v>
      </c>
      <c r="GB60">
        <v>85</v>
      </c>
      <c r="GC60">
        <v>19</v>
      </c>
      <c r="GD60">
        <v>31</v>
      </c>
      <c r="GE60">
        <v>47</v>
      </c>
      <c r="GG60" t="s">
        <v>683</v>
      </c>
      <c r="GH60" t="s">
        <v>684</v>
      </c>
    </row>
    <row r="61" spans="1:190" ht="13.8">
      <c r="A61" t="s">
        <v>379</v>
      </c>
      <c r="B61" t="s">
        <v>318</v>
      </c>
      <c r="C61" s="140" t="str">
        <f t="shared" si="8"/>
        <v>https://samviewer.digile.be/nl/sam/ampps/281644-02</v>
      </c>
      <c r="D61" s="116" t="s">
        <v>2707</v>
      </c>
      <c r="E61" s="116" t="s">
        <v>2708</v>
      </c>
      <c r="F61" s="116" t="s">
        <v>2709</v>
      </c>
      <c r="G61">
        <v>2547925</v>
      </c>
      <c r="H61" t="s">
        <v>379</v>
      </c>
      <c r="I61" t="s">
        <v>379</v>
      </c>
      <c r="J61" s="5" t="str">
        <f t="shared" si="1"/>
        <v>BEL ibuprofen  Reckitt Benckiser syrup 200mL x 100mg/5mL</v>
      </c>
      <c r="K61" s="5" t="str">
        <f t="shared" si="2"/>
        <v>BEL ibuprofen  Reckitt Benckiser syrup 200mL x 100mg/5mL</v>
      </c>
      <c r="L61" s="2"/>
      <c r="M61" s="2"/>
      <c r="N61" s="2"/>
      <c r="O61" s="2"/>
      <c r="P61">
        <v>200</v>
      </c>
      <c r="Q61" s="42" t="s">
        <v>622</v>
      </c>
      <c r="R61">
        <v>200</v>
      </c>
      <c r="S61" s="42" t="s">
        <v>622</v>
      </c>
      <c r="T61" s="116" t="s">
        <v>1326</v>
      </c>
      <c r="W61" s="116" t="s">
        <v>2598</v>
      </c>
      <c r="X61">
        <v>24</v>
      </c>
      <c r="Y61" t="s">
        <v>469</v>
      </c>
      <c r="AA61" s="5"/>
      <c r="AB61" s="5"/>
      <c r="AC61" s="5"/>
      <c r="AD61" s="39">
        <v>1</v>
      </c>
      <c r="AE61" t="s">
        <v>210</v>
      </c>
      <c r="AF61" s="71">
        <v>10117000</v>
      </c>
      <c r="AG61" s="70" t="s">
        <v>302</v>
      </c>
      <c r="AH61" s="70"/>
      <c r="AI61" t="s">
        <v>271</v>
      </c>
      <c r="AJ61" s="5"/>
      <c r="AK61" s="71"/>
      <c r="AL61" s="161"/>
      <c r="AM61" s="161"/>
      <c r="AN61" s="5"/>
      <c r="AO61" s="5"/>
      <c r="AP61" s="5"/>
      <c r="AQ61" s="5"/>
      <c r="AR61" s="5"/>
      <c r="AS61">
        <v>162</v>
      </c>
      <c r="AT61" s="25" t="str">
        <f t="shared" si="11"/>
        <v>BEL ibuprofen  Reckitt Benckiser syrup 100mg/5mL</v>
      </c>
      <c r="AU61" s="33"/>
      <c r="AW61">
        <v>162</v>
      </c>
      <c r="AY61" t="s">
        <v>542</v>
      </c>
      <c r="AZ61" t="s">
        <v>578</v>
      </c>
      <c r="BA61" s="150" t="s">
        <v>966</v>
      </c>
      <c r="BB61" s="170"/>
      <c r="BC61" s="71">
        <v>10117000</v>
      </c>
      <c r="BD61" s="70" t="s">
        <v>302</v>
      </c>
      <c r="BE61" s="70"/>
      <c r="BF61">
        <v>1414</v>
      </c>
      <c r="BG61" t="s">
        <v>585</v>
      </c>
      <c r="BJ61" s="5"/>
      <c r="BK61" t="s">
        <v>585</v>
      </c>
      <c r="BL61">
        <v>1414</v>
      </c>
      <c r="BM61" s="2" t="s">
        <v>228</v>
      </c>
      <c r="BN61" t="str">
        <f t="shared" si="4"/>
        <v>ibuprofen  syrup 100mg/5mL</v>
      </c>
      <c r="BO61" s="33"/>
      <c r="BP61" t="str">
        <f t="shared" si="12"/>
        <v>ibuprofen  syrup 100mg/5mL</v>
      </c>
      <c r="BQ61" t="s">
        <v>596</v>
      </c>
      <c r="BR61" s="71">
        <v>10117000</v>
      </c>
      <c r="BS61" s="70" t="s">
        <v>302</v>
      </c>
      <c r="BT61" s="70"/>
      <c r="BU61" s="116" t="s">
        <v>1209</v>
      </c>
      <c r="BV61" s="116" t="s">
        <v>2482</v>
      </c>
      <c r="BW61" s="70">
        <v>10106000</v>
      </c>
      <c r="BX61" t="s">
        <v>524</v>
      </c>
      <c r="BZ61" t="s">
        <v>524</v>
      </c>
      <c r="CA61" s="71"/>
      <c r="CB61" s="161"/>
      <c r="CC61" s="161"/>
      <c r="CD61" s="5"/>
      <c r="CE61" s="5"/>
      <c r="CF61">
        <v>20053000</v>
      </c>
      <c r="CG61" t="s">
        <v>175</v>
      </c>
      <c r="CI61" s="116" t="s">
        <v>175</v>
      </c>
      <c r="CJ61" s="116" t="s">
        <v>175</v>
      </c>
      <c r="CK61" s="5"/>
      <c r="CL61" s="5"/>
      <c r="CM61" s="5"/>
      <c r="CN61" s="5"/>
      <c r="CO61" s="71">
        <v>100000090365</v>
      </c>
      <c r="CP61" s="21" t="s">
        <v>41</v>
      </c>
      <c r="CQ61" s="71">
        <v>100000090365</v>
      </c>
      <c r="CR61" t="s">
        <v>620</v>
      </c>
      <c r="CS61" s="2" t="s">
        <v>171</v>
      </c>
      <c r="CT61" s="71">
        <v>100000090365</v>
      </c>
      <c r="CU61" t="s">
        <v>620</v>
      </c>
      <c r="CV61" s="116" t="s">
        <v>966</v>
      </c>
      <c r="CW61" s="144" t="s">
        <v>2483</v>
      </c>
      <c r="CX61" t="s">
        <v>620</v>
      </c>
      <c r="CY61" t="s">
        <v>620</v>
      </c>
      <c r="CZ61" s="12" t="s">
        <v>619</v>
      </c>
      <c r="DA61">
        <v>100</v>
      </c>
      <c r="DB61" t="s">
        <v>164</v>
      </c>
      <c r="DC61" s="153"/>
      <c r="DD61">
        <v>5</v>
      </c>
      <c r="DE61" t="s">
        <v>622</v>
      </c>
      <c r="DF61" s="153"/>
      <c r="DH61" s="116" t="s">
        <v>292</v>
      </c>
      <c r="DI61" s="116" t="s">
        <v>966</v>
      </c>
      <c r="DJ61" s="116" t="s">
        <v>2483</v>
      </c>
      <c r="DK61" s="116" t="s">
        <v>2484</v>
      </c>
      <c r="DN61" s="5"/>
      <c r="DO61" s="64"/>
      <c r="DP61" s="161"/>
      <c r="DQ61" s="71"/>
      <c r="DR61">
        <v>100</v>
      </c>
      <c r="DS61" t="s">
        <v>164</v>
      </c>
      <c r="DT61" s="5"/>
      <c r="DU61">
        <v>5</v>
      </c>
      <c r="DV61" t="s">
        <v>622</v>
      </c>
      <c r="DZ61" s="5"/>
      <c r="EA61" s="5"/>
      <c r="EB61" s="5"/>
      <c r="EC61" s="5"/>
      <c r="ED61" s="5"/>
      <c r="EE61" s="5"/>
      <c r="EF61" s="5"/>
      <c r="EI61" s="5"/>
      <c r="EJ61">
        <v>5</v>
      </c>
      <c r="EK61" t="s">
        <v>622</v>
      </c>
      <c r="EL61" s="5"/>
      <c r="EO61" s="5"/>
      <c r="EP61" s="5"/>
      <c r="EQ61" s="5"/>
      <c r="ER61" s="5"/>
      <c r="ET61">
        <v>1200</v>
      </c>
      <c r="EU61" t="s">
        <v>164</v>
      </c>
      <c r="EV61" t="s">
        <v>176</v>
      </c>
      <c r="EW61" t="s">
        <v>210</v>
      </c>
      <c r="EY61" s="70" t="str">
        <f t="shared" si="6"/>
        <v>ibuprofen  oral 100mg/5mL</v>
      </c>
      <c r="FA61" t="s">
        <v>634</v>
      </c>
      <c r="FB61" s="14" t="s">
        <v>177</v>
      </c>
      <c r="FC61" s="14" t="s">
        <v>614</v>
      </c>
      <c r="FD61" s="14" t="s">
        <v>177</v>
      </c>
      <c r="FE61" s="14" t="s">
        <v>650</v>
      </c>
      <c r="FF61" s="14" t="s">
        <v>177</v>
      </c>
      <c r="FG61" s="14" t="s">
        <v>651</v>
      </c>
      <c r="FH61" s="14" t="s">
        <v>177</v>
      </c>
      <c r="FI61" s="14" t="s">
        <v>3376</v>
      </c>
      <c r="FJ61" s="14" t="s">
        <v>177</v>
      </c>
      <c r="FK61" s="14" t="s">
        <v>163</v>
      </c>
      <c r="FL61" s="70" t="str">
        <f t="shared" si="13"/>
        <v>ibuprofen  oral 100mg/5mL</v>
      </c>
      <c r="FO61" t="s">
        <v>659</v>
      </c>
      <c r="FP61" s="14" t="s">
        <v>663</v>
      </c>
      <c r="FQ61" s="14" t="s">
        <v>177</v>
      </c>
      <c r="FR61" s="14" t="s">
        <v>651</v>
      </c>
      <c r="FS61">
        <v>83</v>
      </c>
      <c r="FT61" t="s">
        <v>665</v>
      </c>
      <c r="FU61">
        <v>19</v>
      </c>
      <c r="FV61" t="s">
        <v>202</v>
      </c>
      <c r="FW61">
        <v>31</v>
      </c>
      <c r="FX61" t="s">
        <v>163</v>
      </c>
      <c r="FY61">
        <v>47</v>
      </c>
      <c r="FZ61" t="s">
        <v>201</v>
      </c>
      <c r="GB61">
        <v>85</v>
      </c>
      <c r="GC61">
        <v>19</v>
      </c>
      <c r="GD61">
        <v>31</v>
      </c>
      <c r="GE61">
        <v>47</v>
      </c>
      <c r="GG61" t="s">
        <v>683</v>
      </c>
      <c r="GH61" t="s">
        <v>684</v>
      </c>
    </row>
    <row r="62" spans="1:190" ht="13.8">
      <c r="A62" t="s">
        <v>380</v>
      </c>
      <c r="B62" t="s">
        <v>319</v>
      </c>
      <c r="C62" s="140" t="str">
        <f t="shared" si="8"/>
        <v>https://samviewer.digile.be/nl/sam/ampps/191021-02</v>
      </c>
      <c r="D62" s="116" t="s">
        <v>2595</v>
      </c>
      <c r="E62" s="116" t="s">
        <v>2596</v>
      </c>
      <c r="F62" s="116" t="s">
        <v>2597</v>
      </c>
      <c r="G62">
        <v>2556264</v>
      </c>
      <c r="H62" t="s">
        <v>380</v>
      </c>
      <c r="I62" t="s">
        <v>380</v>
      </c>
      <c r="J62" s="5" t="str">
        <f t="shared" si="1"/>
        <v>BEL ibuprofen  Reckitt Benckiser syrup 200mL x 100mg/5mL</v>
      </c>
      <c r="K62" s="5" t="str">
        <f t="shared" si="2"/>
        <v>BEL ibuprofen  Reckitt Benckiser syrup 200mL x 100mg/5mL</v>
      </c>
      <c r="L62" s="2"/>
      <c r="M62" s="2"/>
      <c r="N62" s="2"/>
      <c r="O62" s="2"/>
      <c r="P62">
        <v>200</v>
      </c>
      <c r="Q62" s="42" t="s">
        <v>622</v>
      </c>
      <c r="R62">
        <v>200</v>
      </c>
      <c r="S62" s="42" t="s">
        <v>622</v>
      </c>
      <c r="T62" s="116" t="s">
        <v>1326</v>
      </c>
      <c r="W62" s="116" t="s">
        <v>2598</v>
      </c>
      <c r="X62">
        <v>30</v>
      </c>
      <c r="Y62" t="s">
        <v>470</v>
      </c>
      <c r="AA62" s="5"/>
      <c r="AB62" s="5"/>
      <c r="AC62" s="5"/>
      <c r="AD62" s="39">
        <v>1</v>
      </c>
      <c r="AE62" t="s">
        <v>210</v>
      </c>
      <c r="AF62" s="71">
        <v>10117000</v>
      </c>
      <c r="AG62" s="70" t="s">
        <v>302</v>
      </c>
      <c r="AH62" s="70"/>
      <c r="AI62" t="s">
        <v>271</v>
      </c>
      <c r="AJ62" s="5"/>
      <c r="AK62" s="71"/>
      <c r="AL62" s="161"/>
      <c r="AM62" s="161"/>
      <c r="AN62" s="5"/>
      <c r="AO62" s="5"/>
      <c r="AP62" s="5"/>
      <c r="AQ62" s="5"/>
      <c r="AR62" s="5"/>
      <c r="AS62">
        <v>163</v>
      </c>
      <c r="AT62" s="25" t="str">
        <f t="shared" si="11"/>
        <v>BEL ibuprofen  Reckitt Benckiser syrup 100mg/5mL</v>
      </c>
      <c r="AU62" s="33"/>
      <c r="AW62">
        <v>163</v>
      </c>
      <c r="AY62" t="s">
        <v>543</v>
      </c>
      <c r="AZ62" t="s">
        <v>578</v>
      </c>
      <c r="BA62" s="150" t="s">
        <v>966</v>
      </c>
      <c r="BB62" s="170"/>
      <c r="BC62" s="71">
        <v>10117000</v>
      </c>
      <c r="BD62" s="70" t="s">
        <v>302</v>
      </c>
      <c r="BE62" s="70"/>
      <c r="BF62">
        <v>1415</v>
      </c>
      <c r="BG62" t="s">
        <v>585</v>
      </c>
      <c r="BJ62" s="5"/>
      <c r="BK62" t="s">
        <v>585</v>
      </c>
      <c r="BL62">
        <v>1415</v>
      </c>
      <c r="BM62" s="2" t="s">
        <v>228</v>
      </c>
      <c r="BN62" t="str">
        <f t="shared" si="4"/>
        <v>ibuprofen  syrup 100mg/5mL</v>
      </c>
      <c r="BO62" s="33"/>
      <c r="BP62" t="str">
        <f t="shared" si="12"/>
        <v>ibuprofen  syrup 100mg/5mL</v>
      </c>
      <c r="BQ62" t="s">
        <v>596</v>
      </c>
      <c r="BR62" s="71">
        <v>10117000</v>
      </c>
      <c r="BS62" s="70" t="s">
        <v>302</v>
      </c>
      <c r="BT62" s="70"/>
      <c r="BU62" s="116" t="s">
        <v>1209</v>
      </c>
      <c r="BV62" s="116" t="s">
        <v>2482</v>
      </c>
      <c r="BW62" s="70">
        <v>10106000</v>
      </c>
      <c r="BX62" t="s">
        <v>524</v>
      </c>
      <c r="BZ62" t="s">
        <v>524</v>
      </c>
      <c r="CA62" s="71"/>
      <c r="CB62" s="161"/>
      <c r="CC62" s="161"/>
      <c r="CD62" s="5"/>
      <c r="CE62" s="5"/>
      <c r="CF62">
        <v>20053000</v>
      </c>
      <c r="CG62" t="s">
        <v>175</v>
      </c>
      <c r="CI62" s="116" t="s">
        <v>175</v>
      </c>
      <c r="CJ62" s="116" t="s">
        <v>175</v>
      </c>
      <c r="CK62" s="5"/>
      <c r="CL62" s="5"/>
      <c r="CM62" s="5"/>
      <c r="CN62" s="5"/>
      <c r="CO62" s="71">
        <v>100000090365</v>
      </c>
      <c r="CP62" s="21" t="s">
        <v>41</v>
      </c>
      <c r="CQ62" s="71">
        <v>100000090365</v>
      </c>
      <c r="CR62" t="s">
        <v>620</v>
      </c>
      <c r="CS62" s="2" t="s">
        <v>171</v>
      </c>
      <c r="CT62" s="71">
        <v>100000090365</v>
      </c>
      <c r="CU62" t="s">
        <v>620</v>
      </c>
      <c r="CV62" s="116" t="s">
        <v>966</v>
      </c>
      <c r="CW62" s="144" t="s">
        <v>2483</v>
      </c>
      <c r="CX62" t="s">
        <v>620</v>
      </c>
      <c r="CY62" t="s">
        <v>620</v>
      </c>
      <c r="CZ62" s="12" t="s">
        <v>619</v>
      </c>
      <c r="DA62">
        <v>100</v>
      </c>
      <c r="DB62" t="s">
        <v>164</v>
      </c>
      <c r="DC62" s="153"/>
      <c r="DD62">
        <v>5</v>
      </c>
      <c r="DE62" t="s">
        <v>622</v>
      </c>
      <c r="DF62" s="153"/>
      <c r="DH62" s="116" t="s">
        <v>292</v>
      </c>
      <c r="DI62" s="116" t="s">
        <v>966</v>
      </c>
      <c r="DJ62" s="116" t="s">
        <v>2483</v>
      </c>
      <c r="DK62" s="116" t="s">
        <v>2484</v>
      </c>
      <c r="DN62" s="5"/>
      <c r="DO62" s="64"/>
      <c r="DP62" s="161"/>
      <c r="DQ62" s="71"/>
      <c r="DR62">
        <v>100</v>
      </c>
      <c r="DS62" t="s">
        <v>164</v>
      </c>
      <c r="DT62" s="5"/>
      <c r="DU62">
        <v>5</v>
      </c>
      <c r="DV62" t="s">
        <v>622</v>
      </c>
      <c r="DZ62" s="5"/>
      <c r="EA62" s="5"/>
      <c r="EB62" s="5"/>
      <c r="EC62" s="5"/>
      <c r="ED62" s="5"/>
      <c r="EE62" s="5"/>
      <c r="EF62" s="5"/>
      <c r="EI62" s="5"/>
      <c r="EJ62">
        <v>5</v>
      </c>
      <c r="EK62" t="s">
        <v>622</v>
      </c>
      <c r="EL62" s="5"/>
      <c r="EO62" s="5"/>
      <c r="EP62" s="5"/>
      <c r="EQ62" s="5"/>
      <c r="ER62" s="5"/>
      <c r="ET62">
        <v>1200</v>
      </c>
      <c r="EU62" t="s">
        <v>164</v>
      </c>
      <c r="EV62" t="s">
        <v>176</v>
      </c>
      <c r="EW62" t="s">
        <v>210</v>
      </c>
      <c r="EY62" s="70" t="str">
        <f t="shared" si="6"/>
        <v>ibuprofen  oral 100mg/5mL</v>
      </c>
      <c r="FA62" t="s">
        <v>634</v>
      </c>
      <c r="FB62" s="14" t="s">
        <v>177</v>
      </c>
      <c r="FC62" s="14" t="s">
        <v>614</v>
      </c>
      <c r="FD62" s="14" t="s">
        <v>177</v>
      </c>
      <c r="FE62" s="14" t="s">
        <v>650</v>
      </c>
      <c r="FF62" s="14" t="s">
        <v>177</v>
      </c>
      <c r="FG62" s="14" t="s">
        <v>651</v>
      </c>
      <c r="FH62" s="14" t="s">
        <v>177</v>
      </c>
      <c r="FI62" s="14" t="s">
        <v>3376</v>
      </c>
      <c r="FJ62" s="14" t="s">
        <v>177</v>
      </c>
      <c r="FK62" s="14" t="s">
        <v>163</v>
      </c>
      <c r="FL62" s="70" t="str">
        <f t="shared" si="13"/>
        <v>ibuprofen  oral 100mg/5mL</v>
      </c>
      <c r="FO62" t="s">
        <v>659</v>
      </c>
      <c r="FP62" s="14" t="s">
        <v>663</v>
      </c>
      <c r="FQ62" s="14" t="s">
        <v>177</v>
      </c>
      <c r="FR62" s="14" t="s">
        <v>651</v>
      </c>
      <c r="FS62">
        <v>83</v>
      </c>
      <c r="FT62" t="s">
        <v>665</v>
      </c>
      <c r="FU62">
        <v>19</v>
      </c>
      <c r="FV62" t="s">
        <v>202</v>
      </c>
      <c r="FW62">
        <v>31</v>
      </c>
      <c r="FX62" t="s">
        <v>163</v>
      </c>
      <c r="FY62">
        <v>47</v>
      </c>
      <c r="FZ62" t="s">
        <v>201</v>
      </c>
      <c r="GB62">
        <v>85</v>
      </c>
      <c r="GC62">
        <v>19</v>
      </c>
      <c r="GD62">
        <v>31</v>
      </c>
      <c r="GE62">
        <v>47</v>
      </c>
      <c r="GG62" t="s">
        <v>683</v>
      </c>
      <c r="GH62" t="s">
        <v>684</v>
      </c>
    </row>
    <row r="63" spans="1:190" ht="13.8">
      <c r="A63" t="s">
        <v>381</v>
      </c>
      <c r="B63" t="s">
        <v>320</v>
      </c>
      <c r="C63" s="140" t="str">
        <f t="shared" si="8"/>
        <v>https://samviewer.digile.be/nl/sam/ampps/257241-01</v>
      </c>
      <c r="D63" s="116" t="s">
        <v>2652</v>
      </c>
      <c r="E63" s="116" t="s">
        <v>2653</v>
      </c>
      <c r="F63" s="116" t="s">
        <v>2654</v>
      </c>
      <c r="G63">
        <v>2335008</v>
      </c>
      <c r="H63" t="s">
        <v>381</v>
      </c>
      <c r="I63" t="s">
        <v>381</v>
      </c>
      <c r="J63" s="5" t="str">
        <f t="shared" si="1"/>
        <v>BEL ibuprofen  Johnson &amp; Johnson Consumer syrup 100mL x 100mg/5mL</v>
      </c>
      <c r="K63" s="5" t="str">
        <f t="shared" si="2"/>
        <v>BEL ibuprofen  Johnson &amp; Johnson Consumer syrup 100mL x 100mg/5mL</v>
      </c>
      <c r="L63" s="2"/>
      <c r="M63" s="2"/>
      <c r="N63" s="2"/>
      <c r="O63" s="2"/>
      <c r="P63">
        <v>100</v>
      </c>
      <c r="Q63" s="42" t="s">
        <v>622</v>
      </c>
      <c r="R63">
        <v>100</v>
      </c>
      <c r="S63" s="42" t="s">
        <v>622</v>
      </c>
      <c r="T63" s="116" t="s">
        <v>1325</v>
      </c>
      <c r="W63" s="116" t="s">
        <v>2655</v>
      </c>
      <c r="X63">
        <v>20</v>
      </c>
      <c r="Y63" t="s">
        <v>471</v>
      </c>
      <c r="AA63" s="5"/>
      <c r="AB63" s="5"/>
      <c r="AC63" s="5"/>
      <c r="AD63" s="39">
        <v>1</v>
      </c>
      <c r="AE63" t="s">
        <v>210</v>
      </c>
      <c r="AF63" s="71">
        <v>10117000</v>
      </c>
      <c r="AG63" s="70" t="s">
        <v>302</v>
      </c>
      <c r="AH63" s="70"/>
      <c r="AI63" t="s">
        <v>271</v>
      </c>
      <c r="AJ63" s="5"/>
      <c r="AK63" s="71"/>
      <c r="AL63" s="161"/>
      <c r="AM63" s="161"/>
      <c r="AN63" s="5"/>
      <c r="AO63" s="5"/>
      <c r="AP63" s="5"/>
      <c r="AQ63" s="5"/>
      <c r="AR63" s="5"/>
      <c r="AS63">
        <v>164</v>
      </c>
      <c r="AT63" s="25" t="str">
        <f t="shared" si="11"/>
        <v>BEL ibuprofen  Johnson &amp; Johnson Consumer syrup 100mg/5mL</v>
      </c>
      <c r="AU63" s="33"/>
      <c r="AW63">
        <v>164</v>
      </c>
      <c r="AY63" t="s">
        <v>544</v>
      </c>
      <c r="AZ63" t="s">
        <v>578</v>
      </c>
      <c r="BA63" s="150" t="s">
        <v>966</v>
      </c>
      <c r="BB63" s="170"/>
      <c r="BC63" s="71">
        <v>10117000</v>
      </c>
      <c r="BD63" s="70" t="s">
        <v>302</v>
      </c>
      <c r="BE63" s="70"/>
      <c r="BF63">
        <v>1416</v>
      </c>
      <c r="BG63" t="s">
        <v>587</v>
      </c>
      <c r="BJ63" s="5"/>
      <c r="BK63" t="s">
        <v>587</v>
      </c>
      <c r="BL63">
        <v>1416</v>
      </c>
      <c r="BM63" s="2" t="s">
        <v>228</v>
      </c>
      <c r="BN63" t="str">
        <f t="shared" si="4"/>
        <v>ibuprofen  syrup 100mg/5mL</v>
      </c>
      <c r="BO63" s="33"/>
      <c r="BP63" t="str">
        <f t="shared" si="12"/>
        <v>ibuprofen  syrup 100mg/5mL</v>
      </c>
      <c r="BQ63" t="s">
        <v>596</v>
      </c>
      <c r="BR63" s="71">
        <v>10117000</v>
      </c>
      <c r="BS63" s="70" t="s">
        <v>302</v>
      </c>
      <c r="BT63" s="70"/>
      <c r="BU63" s="116" t="s">
        <v>1209</v>
      </c>
      <c r="BV63" s="116" t="s">
        <v>2482</v>
      </c>
      <c r="BW63" s="70">
        <v>10106000</v>
      </c>
      <c r="BX63" t="s">
        <v>524</v>
      </c>
      <c r="BZ63" t="s">
        <v>524</v>
      </c>
      <c r="CA63" s="71"/>
      <c r="CB63" s="161"/>
      <c r="CC63" s="161"/>
      <c r="CD63" s="5"/>
      <c r="CE63" s="5"/>
      <c r="CF63">
        <v>20053000</v>
      </c>
      <c r="CG63" t="s">
        <v>175</v>
      </c>
      <c r="CI63" s="116" t="s">
        <v>175</v>
      </c>
      <c r="CJ63" s="116" t="s">
        <v>175</v>
      </c>
      <c r="CK63" s="5"/>
      <c r="CL63" s="5"/>
      <c r="CM63" s="5"/>
      <c r="CN63" s="5"/>
      <c r="CO63" s="71">
        <v>100000090365</v>
      </c>
      <c r="CP63" s="21" t="s">
        <v>41</v>
      </c>
      <c r="CQ63" s="71">
        <v>100000090365</v>
      </c>
      <c r="CR63" t="s">
        <v>620</v>
      </c>
      <c r="CS63" s="2" t="s">
        <v>171</v>
      </c>
      <c r="CT63" s="71">
        <v>100000090365</v>
      </c>
      <c r="CU63" t="s">
        <v>620</v>
      </c>
      <c r="CV63" s="116" t="s">
        <v>966</v>
      </c>
      <c r="CW63" s="144" t="s">
        <v>2656</v>
      </c>
      <c r="CX63" t="s">
        <v>620</v>
      </c>
      <c r="CY63" t="s">
        <v>620</v>
      </c>
      <c r="CZ63" s="12" t="s">
        <v>619</v>
      </c>
      <c r="DA63">
        <v>100</v>
      </c>
      <c r="DB63" t="s">
        <v>164</v>
      </c>
      <c r="DC63" s="153"/>
      <c r="DD63">
        <v>5</v>
      </c>
      <c r="DE63" t="s">
        <v>622</v>
      </c>
      <c r="DF63" s="153"/>
      <c r="DH63" s="116" t="s">
        <v>292</v>
      </c>
      <c r="DI63" s="116" t="s">
        <v>966</v>
      </c>
      <c r="DJ63" s="116" t="s">
        <v>2483</v>
      </c>
      <c r="DK63" s="116" t="s">
        <v>2484</v>
      </c>
      <c r="DN63" s="5"/>
      <c r="DO63" s="64"/>
      <c r="DP63" s="161"/>
      <c r="DQ63" s="71"/>
      <c r="DR63">
        <v>100</v>
      </c>
      <c r="DS63" t="s">
        <v>164</v>
      </c>
      <c r="DT63" s="5"/>
      <c r="DU63">
        <v>5</v>
      </c>
      <c r="DV63" t="s">
        <v>622</v>
      </c>
      <c r="DZ63" s="5"/>
      <c r="EA63" s="5"/>
      <c r="EB63" s="5"/>
      <c r="EC63" s="5"/>
      <c r="ED63" s="5"/>
      <c r="EE63" s="5"/>
      <c r="EF63" s="5"/>
      <c r="EI63" s="5"/>
      <c r="EJ63">
        <v>5</v>
      </c>
      <c r="EK63" t="s">
        <v>622</v>
      </c>
      <c r="EL63" s="5"/>
      <c r="EO63" s="5"/>
      <c r="EP63" s="5"/>
      <c r="EQ63" s="5"/>
      <c r="ER63" s="5"/>
      <c r="ET63">
        <v>1200</v>
      </c>
      <c r="EU63" t="s">
        <v>164</v>
      </c>
      <c r="EV63" t="s">
        <v>176</v>
      </c>
      <c r="EW63" t="s">
        <v>210</v>
      </c>
      <c r="EY63" s="70" t="str">
        <f t="shared" si="6"/>
        <v>ibuprofen  oral 100mg/5mL</v>
      </c>
      <c r="FA63" t="s">
        <v>634</v>
      </c>
      <c r="FB63" s="14" t="s">
        <v>177</v>
      </c>
      <c r="FC63" s="14" t="s">
        <v>614</v>
      </c>
      <c r="FD63" s="14" t="s">
        <v>177</v>
      </c>
      <c r="FE63" s="14" t="s">
        <v>650</v>
      </c>
      <c r="FF63" s="14" t="s">
        <v>177</v>
      </c>
      <c r="FG63" s="14" t="s">
        <v>651</v>
      </c>
      <c r="FH63" s="14" t="s">
        <v>177</v>
      </c>
      <c r="FI63" s="14" t="s">
        <v>3376</v>
      </c>
      <c r="FJ63" s="14" t="s">
        <v>177</v>
      </c>
      <c r="FK63" s="14" t="s">
        <v>163</v>
      </c>
      <c r="FL63" s="70" t="str">
        <f t="shared" si="13"/>
        <v>ibuprofen  oral 100mg/5mL</v>
      </c>
      <c r="FO63" t="s">
        <v>659</v>
      </c>
      <c r="FP63" s="14" t="s">
        <v>663</v>
      </c>
      <c r="FQ63" s="14" t="s">
        <v>177</v>
      </c>
      <c r="FR63" s="14" t="s">
        <v>651</v>
      </c>
      <c r="FS63">
        <v>83</v>
      </c>
      <c r="FT63" t="s">
        <v>665</v>
      </c>
      <c r="FU63">
        <v>19</v>
      </c>
      <c r="FV63" t="s">
        <v>202</v>
      </c>
      <c r="FW63">
        <v>31</v>
      </c>
      <c r="FX63" t="s">
        <v>163</v>
      </c>
      <c r="FY63">
        <v>47</v>
      </c>
      <c r="FZ63" t="s">
        <v>201</v>
      </c>
      <c r="GB63">
        <v>85</v>
      </c>
      <c r="GC63">
        <v>19</v>
      </c>
      <c r="GD63">
        <v>31</v>
      </c>
      <c r="GE63">
        <v>47</v>
      </c>
      <c r="GG63" t="s">
        <v>683</v>
      </c>
      <c r="GH63" t="s">
        <v>684</v>
      </c>
    </row>
    <row r="64" spans="1:190" ht="13.8">
      <c r="A64" t="s">
        <v>382</v>
      </c>
      <c r="B64" t="s">
        <v>321</v>
      </c>
      <c r="C64" s="140" t="str">
        <f t="shared" si="8"/>
        <v>https://samviewer.digile.be/nl/sam/ampps/191046-03</v>
      </c>
      <c r="D64" s="116" t="s">
        <v>2599</v>
      </c>
      <c r="E64" s="116" t="s">
        <v>2600</v>
      </c>
      <c r="F64" s="116" t="s">
        <v>2601</v>
      </c>
      <c r="G64">
        <v>3021433</v>
      </c>
      <c r="H64" t="s">
        <v>382</v>
      </c>
      <c r="I64" t="s">
        <v>382</v>
      </c>
      <c r="J64" s="5" t="str">
        <f t="shared" si="1"/>
        <v>BEL ibuprofen  EG coated tablet 30 x 200mg/</v>
      </c>
      <c r="K64" s="5" t="str">
        <f t="shared" si="2"/>
        <v>BEL ibuprofen  EG coated tablet 30 x 200mg/</v>
      </c>
      <c r="L64" s="2"/>
      <c r="M64" s="2"/>
      <c r="N64" s="2"/>
      <c r="O64" s="2"/>
      <c r="P64">
        <v>30</v>
      </c>
      <c r="Q64" s="5"/>
      <c r="R64">
        <v>30</v>
      </c>
      <c r="S64" s="5"/>
      <c r="T64" s="116">
        <v>30</v>
      </c>
      <c r="W64" s="116" t="s">
        <v>2470</v>
      </c>
      <c r="X64">
        <v>30</v>
      </c>
      <c r="Y64" t="s">
        <v>472</v>
      </c>
      <c r="AA64" s="5"/>
      <c r="AB64" s="5"/>
      <c r="AC64" s="5"/>
      <c r="AD64" s="39">
        <v>1</v>
      </c>
      <c r="AE64">
        <v>30</v>
      </c>
      <c r="AF64">
        <v>10220000</v>
      </c>
      <c r="AG64" s="70" t="s">
        <v>2326</v>
      </c>
      <c r="AH64" s="70"/>
      <c r="AI64" t="s">
        <v>699</v>
      </c>
      <c r="AJ64" s="5"/>
      <c r="AK64" s="24">
        <v>15054000</v>
      </c>
      <c r="AL64" s="38" t="s">
        <v>173</v>
      </c>
      <c r="AM64" s="169"/>
      <c r="AN64" s="5"/>
      <c r="AO64" s="5"/>
      <c r="AP64" s="5"/>
      <c r="AQ64" s="5"/>
      <c r="AR64" s="5"/>
      <c r="AS64">
        <v>177</v>
      </c>
      <c r="AT64" s="25" t="str">
        <f t="shared" si="11"/>
        <v>BEL ibuprofen  EG coated tablet 200mg/</v>
      </c>
      <c r="AU64" s="33"/>
      <c r="AW64">
        <v>177</v>
      </c>
      <c r="AY64" t="s">
        <v>545</v>
      </c>
      <c r="AZ64" t="s">
        <v>578</v>
      </c>
      <c r="BA64" s="150" t="s">
        <v>966</v>
      </c>
      <c r="BB64" s="170"/>
      <c r="BC64">
        <v>10220000</v>
      </c>
      <c r="BD64" s="70" t="s">
        <v>2326</v>
      </c>
      <c r="BE64" s="70"/>
      <c r="BF64">
        <v>1425</v>
      </c>
      <c r="BG64" t="s">
        <v>159</v>
      </c>
      <c r="BJ64" s="5"/>
      <c r="BK64" t="s">
        <v>159</v>
      </c>
      <c r="BL64">
        <v>1425</v>
      </c>
      <c r="BM64" s="2" t="s">
        <v>228</v>
      </c>
      <c r="BN64" t="str">
        <f t="shared" si="4"/>
        <v>ibuprofen  coated tablet 200mg/</v>
      </c>
      <c r="BO64" s="33"/>
      <c r="BP64" t="str">
        <f t="shared" si="12"/>
        <v>ibuprofen  coated tablet 200mg/</v>
      </c>
      <c r="BQ64" t="s">
        <v>597</v>
      </c>
      <c r="BR64">
        <v>10220000</v>
      </c>
      <c r="BS64" s="70" t="s">
        <v>2326</v>
      </c>
      <c r="BT64" s="70"/>
      <c r="BU64" s="116" t="s">
        <v>2326</v>
      </c>
      <c r="BV64" s="116" t="s">
        <v>173</v>
      </c>
      <c r="BW64">
        <v>10220000</v>
      </c>
      <c r="BX64" t="s">
        <v>525</v>
      </c>
      <c r="BY64">
        <v>10220000</v>
      </c>
      <c r="BZ64" t="s">
        <v>525</v>
      </c>
      <c r="CA64" s="24">
        <v>15054000</v>
      </c>
      <c r="CB64" s="38" t="s">
        <v>173</v>
      </c>
      <c r="CC64" s="169"/>
      <c r="CD64" s="5"/>
      <c r="CE64" s="42" t="s">
        <v>173</v>
      </c>
      <c r="CF64">
        <v>20053000</v>
      </c>
      <c r="CG64" t="s">
        <v>175</v>
      </c>
      <c r="CI64" s="116" t="s">
        <v>175</v>
      </c>
      <c r="CJ64" s="116" t="s">
        <v>175</v>
      </c>
      <c r="CK64" s="5"/>
      <c r="CL64" s="5"/>
      <c r="CM64" s="5"/>
      <c r="CN64" s="5"/>
      <c r="CO64" s="71">
        <v>100000090365</v>
      </c>
      <c r="CP64" s="21" t="s">
        <v>41</v>
      </c>
      <c r="CQ64" s="71">
        <v>100000090365</v>
      </c>
      <c r="CR64" t="s">
        <v>620</v>
      </c>
      <c r="CS64" s="2" t="s">
        <v>171</v>
      </c>
      <c r="CT64" s="71">
        <v>100000090365</v>
      </c>
      <c r="CU64" t="s">
        <v>620</v>
      </c>
      <c r="CV64" s="116" t="s">
        <v>966</v>
      </c>
      <c r="CW64" s="144" t="s">
        <v>2460</v>
      </c>
      <c r="CX64" t="s">
        <v>620</v>
      </c>
      <c r="CY64" t="s">
        <v>620</v>
      </c>
      <c r="CZ64" s="12" t="s">
        <v>619</v>
      </c>
      <c r="DA64" s="5"/>
      <c r="DC64" s="5"/>
      <c r="DD64" s="5"/>
      <c r="DF64" s="5"/>
      <c r="DH64" s="116" t="s">
        <v>292</v>
      </c>
      <c r="DI64" s="116" t="s">
        <v>966</v>
      </c>
      <c r="DJ64" s="116" t="s">
        <v>2460</v>
      </c>
      <c r="DK64" s="116" t="s">
        <v>2461</v>
      </c>
      <c r="DL64">
        <v>200</v>
      </c>
      <c r="DM64" t="s">
        <v>164</v>
      </c>
      <c r="DN64" s="2"/>
      <c r="DO64" s="154">
        <v>1</v>
      </c>
      <c r="DP64" s="38" t="s">
        <v>173</v>
      </c>
      <c r="DQ64" s="24">
        <v>15054000</v>
      </c>
      <c r="DR64">
        <v>200</v>
      </c>
      <c r="DS64" t="s">
        <v>164</v>
      </c>
      <c r="DZ64" s="5"/>
      <c r="EA64" s="5"/>
      <c r="EB64" s="5"/>
      <c r="EC64" s="5"/>
      <c r="ED64" s="5"/>
      <c r="EE64" s="5"/>
      <c r="EF64" s="5"/>
      <c r="EI64" s="5"/>
      <c r="EL64" s="5"/>
      <c r="EO64" s="5"/>
      <c r="EP64" s="5"/>
      <c r="EQ64" s="5"/>
      <c r="ER64" s="5"/>
      <c r="ES64">
        <f>(30*200)/1200</f>
        <v>5</v>
      </c>
      <c r="ET64">
        <v>1200</v>
      </c>
      <c r="EU64" t="s">
        <v>164</v>
      </c>
      <c r="EV64" t="s">
        <v>176</v>
      </c>
      <c r="EW64">
        <v>30</v>
      </c>
      <c r="EY64" s="70" t="str">
        <f t="shared" si="6"/>
        <v>ibuprofen  oral 200mg/</v>
      </c>
      <c r="FA64" t="s">
        <v>635</v>
      </c>
      <c r="FB64" s="14" t="s">
        <v>177</v>
      </c>
      <c r="FC64" s="14" t="s">
        <v>614</v>
      </c>
      <c r="FD64" s="14" t="s">
        <v>177</v>
      </c>
      <c r="FE64" s="14" t="s">
        <v>650</v>
      </c>
      <c r="FF64" s="14" t="s">
        <v>177</v>
      </c>
      <c r="FG64" s="14" t="s">
        <v>651</v>
      </c>
      <c r="FH64" s="14" t="s">
        <v>177</v>
      </c>
      <c r="FI64" s="14" t="s">
        <v>3374</v>
      </c>
      <c r="FJ64" s="14" t="s">
        <v>177</v>
      </c>
      <c r="FK64" s="14" t="s">
        <v>163</v>
      </c>
      <c r="FL64" s="70" t="str">
        <f t="shared" si="13"/>
        <v>ibuprofen  oral 200mg/</v>
      </c>
      <c r="FO64" t="s">
        <v>659</v>
      </c>
      <c r="FP64" s="14" t="s">
        <v>663</v>
      </c>
      <c r="FQ64" s="14" t="s">
        <v>177</v>
      </c>
      <c r="FR64" s="14" t="s">
        <v>651</v>
      </c>
      <c r="FS64">
        <v>69</v>
      </c>
      <c r="FT64" t="s">
        <v>173</v>
      </c>
      <c r="FU64">
        <v>19</v>
      </c>
      <c r="FV64" t="s">
        <v>202</v>
      </c>
      <c r="FW64">
        <v>31</v>
      </c>
      <c r="FX64" t="s">
        <v>163</v>
      </c>
      <c r="FY64">
        <v>47</v>
      </c>
      <c r="FZ64" t="s">
        <v>201</v>
      </c>
      <c r="GB64">
        <v>69</v>
      </c>
      <c r="GC64">
        <v>19</v>
      </c>
      <c r="GD64">
        <v>31</v>
      </c>
      <c r="GE64">
        <v>47</v>
      </c>
      <c r="GG64" t="s">
        <v>649</v>
      </c>
      <c r="GH64" t="s">
        <v>684</v>
      </c>
    </row>
    <row r="65" spans="1:193" ht="13.8">
      <c r="A65" t="s">
        <v>383</v>
      </c>
      <c r="B65" t="s">
        <v>322</v>
      </c>
      <c r="C65" s="140" t="str">
        <f t="shared" ref="C65:C96" si="14">HYPERLINK(D65)</f>
        <v>https://samviewer.digile.be/nl/sam/ampps/428355-02</v>
      </c>
      <c r="D65" s="116" t="s">
        <v>2814</v>
      </c>
      <c r="E65" s="116" t="s">
        <v>2815</v>
      </c>
      <c r="F65" s="116" t="s">
        <v>2816</v>
      </c>
      <c r="G65">
        <v>2568194</v>
      </c>
      <c r="H65" t="s">
        <v>383</v>
      </c>
      <c r="I65" t="s">
        <v>383</v>
      </c>
      <c r="J65" s="5" t="str">
        <f t="shared" si="1"/>
        <v>BEL ibuprofen  Sandoz prolonged-release tablet 30 x 200mg/</v>
      </c>
      <c r="K65" s="5" t="str">
        <f t="shared" si="2"/>
        <v>BEL ibuprofen  Sandoz prolonged-release tablet 30 x 200mg/</v>
      </c>
      <c r="L65" s="2"/>
      <c r="M65" s="2"/>
      <c r="N65" s="2"/>
      <c r="O65" s="2"/>
      <c r="P65">
        <v>30</v>
      </c>
      <c r="Q65" s="5"/>
      <c r="R65">
        <v>30</v>
      </c>
      <c r="S65" s="5"/>
      <c r="T65" s="116">
        <v>30</v>
      </c>
      <c r="W65" s="116" t="s">
        <v>2470</v>
      </c>
      <c r="X65">
        <v>30</v>
      </c>
      <c r="Y65" t="s">
        <v>473</v>
      </c>
      <c r="AA65" s="5"/>
      <c r="AB65" s="5"/>
      <c r="AC65" s="5"/>
      <c r="AD65" s="39">
        <v>1</v>
      </c>
      <c r="AE65">
        <v>30</v>
      </c>
      <c r="AF65">
        <v>10226000</v>
      </c>
      <c r="AG65" s="51" t="s">
        <v>1219</v>
      </c>
      <c r="AH65" s="51"/>
      <c r="AI65" t="s">
        <v>700</v>
      </c>
      <c r="AJ65" s="5"/>
      <c r="AK65" s="24">
        <v>15054000</v>
      </c>
      <c r="AL65" s="38" t="s">
        <v>173</v>
      </c>
      <c r="AM65" s="169"/>
      <c r="AN65" s="5"/>
      <c r="AO65" s="5"/>
      <c r="AP65" s="5"/>
      <c r="AQ65" s="5"/>
      <c r="AR65" s="5"/>
      <c r="AS65">
        <v>178</v>
      </c>
      <c r="AT65" s="25" t="str">
        <f t="shared" si="11"/>
        <v>BEL ibuprofen  Sandoz prolonged-release tablet 200mg/</v>
      </c>
      <c r="AU65" s="33"/>
      <c r="AW65">
        <v>178</v>
      </c>
      <c r="AY65" t="s">
        <v>546</v>
      </c>
      <c r="AZ65" t="s">
        <v>578</v>
      </c>
      <c r="BA65" s="150" t="s">
        <v>966</v>
      </c>
      <c r="BB65" s="170"/>
      <c r="BC65">
        <v>10226000</v>
      </c>
      <c r="BD65" s="51" t="s">
        <v>1219</v>
      </c>
      <c r="BE65" s="51"/>
      <c r="BF65">
        <v>1426</v>
      </c>
      <c r="BG65" t="s">
        <v>157</v>
      </c>
      <c r="BJ65" s="5"/>
      <c r="BK65" t="s">
        <v>157</v>
      </c>
      <c r="BL65">
        <v>1426</v>
      </c>
      <c r="BM65" s="2" t="s">
        <v>228</v>
      </c>
      <c r="BN65" t="str">
        <f t="shared" si="4"/>
        <v>ibuprofen  prolonged-release tablet 200mg/</v>
      </c>
      <c r="BO65" s="33"/>
      <c r="BP65" t="str">
        <f t="shared" si="12"/>
        <v>ibuprofen  prolonged-release tablet 200mg/</v>
      </c>
      <c r="BQ65" t="s">
        <v>597</v>
      </c>
      <c r="BR65">
        <v>10226000</v>
      </c>
      <c r="BS65" s="51" t="s">
        <v>1219</v>
      </c>
      <c r="BT65" s="51"/>
      <c r="BU65" s="116" t="s">
        <v>1220</v>
      </c>
      <c r="BV65" s="116" t="s">
        <v>173</v>
      </c>
      <c r="BW65">
        <v>10221000</v>
      </c>
      <c r="BX65" t="s">
        <v>526</v>
      </c>
      <c r="BY65">
        <v>10221000</v>
      </c>
      <c r="BZ65" t="s">
        <v>526</v>
      </c>
      <c r="CA65" s="24">
        <v>15054000</v>
      </c>
      <c r="CB65" s="38" t="s">
        <v>173</v>
      </c>
      <c r="CC65" s="169"/>
      <c r="CD65" s="5"/>
      <c r="CE65" s="42" t="s">
        <v>173</v>
      </c>
      <c r="CF65">
        <v>20053000</v>
      </c>
      <c r="CG65" t="s">
        <v>175</v>
      </c>
      <c r="CI65" s="116" t="s">
        <v>175</v>
      </c>
      <c r="CJ65" s="116" t="s">
        <v>175</v>
      </c>
      <c r="CK65" s="5"/>
      <c r="CL65" s="5"/>
      <c r="CM65" s="5"/>
      <c r="CN65" s="5"/>
      <c r="CO65" s="71">
        <v>100000090365</v>
      </c>
      <c r="CP65" s="21" t="s">
        <v>41</v>
      </c>
      <c r="CQ65" s="71">
        <v>100000090365</v>
      </c>
      <c r="CR65" t="s">
        <v>620</v>
      </c>
      <c r="CS65" s="2" t="s">
        <v>171</v>
      </c>
      <c r="CT65" s="71">
        <v>100000090365</v>
      </c>
      <c r="CU65" t="s">
        <v>620</v>
      </c>
      <c r="CV65" s="116" t="s">
        <v>966</v>
      </c>
      <c r="CW65" s="144" t="s">
        <v>2460</v>
      </c>
      <c r="CX65" t="s">
        <v>620</v>
      </c>
      <c r="CY65" t="s">
        <v>620</v>
      </c>
      <c r="CZ65" s="12" t="s">
        <v>619</v>
      </c>
      <c r="DA65" s="5"/>
      <c r="DC65" s="5"/>
      <c r="DD65" s="5"/>
      <c r="DF65" s="5"/>
      <c r="DH65" s="116" t="s">
        <v>292</v>
      </c>
      <c r="DI65" s="116" t="s">
        <v>966</v>
      </c>
      <c r="DJ65" s="116" t="s">
        <v>2460</v>
      </c>
      <c r="DK65" s="116" t="s">
        <v>2461</v>
      </c>
      <c r="DL65">
        <v>200</v>
      </c>
      <c r="DM65" t="s">
        <v>164</v>
      </c>
      <c r="DN65" s="2"/>
      <c r="DO65" s="154">
        <v>1</v>
      </c>
      <c r="DP65" s="38" t="s">
        <v>173</v>
      </c>
      <c r="DQ65" s="24">
        <v>15054000</v>
      </c>
      <c r="DR65">
        <v>200</v>
      </c>
      <c r="DS65" t="s">
        <v>164</v>
      </c>
      <c r="DZ65" s="5"/>
      <c r="EA65" s="5"/>
      <c r="EB65" s="5"/>
      <c r="EC65" s="5"/>
      <c r="ED65" s="5"/>
      <c r="EE65" s="5"/>
      <c r="EF65" s="5"/>
      <c r="EI65" s="5"/>
      <c r="EL65" s="5"/>
      <c r="EO65" s="5"/>
      <c r="EP65" s="5"/>
      <c r="EQ65" s="5"/>
      <c r="ER65" s="5"/>
      <c r="ES65">
        <f>(30*200)/1200</f>
        <v>5</v>
      </c>
      <c r="ET65">
        <v>1200</v>
      </c>
      <c r="EU65" t="s">
        <v>164</v>
      </c>
      <c r="EV65" t="s">
        <v>176</v>
      </c>
      <c r="EW65">
        <v>30</v>
      </c>
      <c r="EY65" s="70" t="str">
        <f t="shared" si="6"/>
        <v>ibuprofen  oral, prolonged 200mg/</v>
      </c>
      <c r="FA65" t="s">
        <v>635</v>
      </c>
      <c r="FB65" s="14" t="s">
        <v>177</v>
      </c>
      <c r="FC65" s="14" t="s">
        <v>614</v>
      </c>
      <c r="FD65" s="14" t="s">
        <v>177</v>
      </c>
      <c r="FE65" s="14" t="s">
        <v>650</v>
      </c>
      <c r="FF65" s="14" t="s">
        <v>177</v>
      </c>
      <c r="FG65" s="14" t="s">
        <v>651</v>
      </c>
      <c r="FH65" s="14" t="s">
        <v>177</v>
      </c>
      <c r="FI65" s="14" t="s">
        <v>3374</v>
      </c>
      <c r="FJ65" s="14" t="s">
        <v>177</v>
      </c>
      <c r="FK65" s="14" t="s">
        <v>3378</v>
      </c>
      <c r="FL65" s="70" t="str">
        <f t="shared" si="13"/>
        <v>ibuprofen  oral, prolonged 200mg/</v>
      </c>
      <c r="FO65" t="s">
        <v>659</v>
      </c>
      <c r="FP65" s="14" t="s">
        <v>663</v>
      </c>
      <c r="FQ65" s="14" t="s">
        <v>177</v>
      </c>
      <c r="FR65" s="14" t="s">
        <v>651</v>
      </c>
      <c r="FS65">
        <v>69</v>
      </c>
      <c r="FT65" t="s">
        <v>173</v>
      </c>
      <c r="FU65">
        <v>19</v>
      </c>
      <c r="FV65" t="s">
        <v>202</v>
      </c>
      <c r="FW65">
        <v>31</v>
      </c>
      <c r="FX65" t="s">
        <v>163</v>
      </c>
      <c r="FY65">
        <v>47</v>
      </c>
      <c r="FZ65" t="s">
        <v>201</v>
      </c>
      <c r="GB65">
        <v>69</v>
      </c>
      <c r="GC65">
        <v>19</v>
      </c>
      <c r="GD65">
        <v>31</v>
      </c>
      <c r="GE65">
        <v>47</v>
      </c>
      <c r="GG65" t="s">
        <v>649</v>
      </c>
      <c r="GH65" t="s">
        <v>684</v>
      </c>
    </row>
    <row r="66" spans="1:193" ht="13.8">
      <c r="A66" t="s">
        <v>384</v>
      </c>
      <c r="B66" t="s">
        <v>323</v>
      </c>
      <c r="C66" s="140" t="str">
        <f t="shared" si="14"/>
        <v>https://samviewer.digile.be/nl/sam/ampps/132011-03</v>
      </c>
      <c r="D66" s="116" t="s">
        <v>2485</v>
      </c>
      <c r="E66" s="116" t="s">
        <v>2486</v>
      </c>
      <c r="F66" s="116" t="s">
        <v>2487</v>
      </c>
      <c r="G66">
        <v>2475671</v>
      </c>
      <c r="H66" t="s">
        <v>384</v>
      </c>
      <c r="I66" t="s">
        <v>384</v>
      </c>
      <c r="J66" s="5" t="str">
        <f t="shared" si="1"/>
        <v>BEL ibuprofen  Reckitt Benckiser coated tablet 30 x 200mg/</v>
      </c>
      <c r="K66" s="5" t="str">
        <f t="shared" si="2"/>
        <v>BEL ibuprofen  Reckitt Benckiser coated tablet 30 x 200mg/</v>
      </c>
      <c r="L66" s="2"/>
      <c r="M66" s="2"/>
      <c r="N66" s="2"/>
      <c r="O66" s="2"/>
      <c r="P66">
        <v>30</v>
      </c>
      <c r="Q66" s="5"/>
      <c r="R66">
        <v>30</v>
      </c>
      <c r="S66" s="5"/>
      <c r="T66" s="116">
        <v>30</v>
      </c>
      <c r="W66" s="116" t="s">
        <v>2470</v>
      </c>
      <c r="X66">
        <v>30</v>
      </c>
      <c r="Y66" t="s">
        <v>474</v>
      </c>
      <c r="AA66" s="5"/>
      <c r="AB66" s="5"/>
      <c r="AC66" s="5"/>
      <c r="AD66" s="39">
        <v>1</v>
      </c>
      <c r="AE66">
        <v>30</v>
      </c>
      <c r="AF66">
        <v>10220000</v>
      </c>
      <c r="AG66" s="70" t="s">
        <v>2326</v>
      </c>
      <c r="AH66" s="70"/>
      <c r="AI66" t="s">
        <v>699</v>
      </c>
      <c r="AJ66" s="5"/>
      <c r="AK66" s="24">
        <v>15054000</v>
      </c>
      <c r="AL66" s="38" t="s">
        <v>173</v>
      </c>
      <c r="AM66" s="169"/>
      <c r="AN66" s="5"/>
      <c r="AO66" s="5"/>
      <c r="AP66" s="5"/>
      <c r="AQ66" s="5"/>
      <c r="AR66" s="5"/>
      <c r="AS66">
        <v>179</v>
      </c>
      <c r="AT66" s="25" t="str">
        <f t="shared" si="11"/>
        <v>BEL ibuprofen  Reckitt Benckiser coated tablet 200mg/</v>
      </c>
      <c r="AU66" s="33"/>
      <c r="AW66">
        <v>179</v>
      </c>
      <c r="AY66" t="s">
        <v>547</v>
      </c>
      <c r="AZ66" t="s">
        <v>578</v>
      </c>
      <c r="BA66" s="150" t="s">
        <v>966</v>
      </c>
      <c r="BB66" s="170"/>
      <c r="BC66">
        <v>10220000</v>
      </c>
      <c r="BD66" s="70" t="s">
        <v>2326</v>
      </c>
      <c r="BE66" s="70"/>
      <c r="BF66">
        <v>1427</v>
      </c>
      <c r="BG66" t="s">
        <v>585</v>
      </c>
      <c r="BJ66" s="5"/>
      <c r="BK66" t="s">
        <v>585</v>
      </c>
      <c r="BL66">
        <v>1427</v>
      </c>
      <c r="BM66" s="2" t="s">
        <v>228</v>
      </c>
      <c r="BN66" t="str">
        <f t="shared" si="4"/>
        <v>ibuprofen  coated tablet 200mg/</v>
      </c>
      <c r="BO66" s="33"/>
      <c r="BP66" t="str">
        <f t="shared" si="12"/>
        <v>ibuprofen  coated tablet 200mg/</v>
      </c>
      <c r="BQ66" t="s">
        <v>597</v>
      </c>
      <c r="BR66">
        <v>10220000</v>
      </c>
      <c r="BS66" s="70" t="s">
        <v>2326</v>
      </c>
      <c r="BT66" s="70"/>
      <c r="BU66" s="116" t="s">
        <v>2326</v>
      </c>
      <c r="BV66" s="116" t="s">
        <v>173</v>
      </c>
      <c r="BW66">
        <v>10220000</v>
      </c>
      <c r="BX66" t="s">
        <v>525</v>
      </c>
      <c r="BY66">
        <v>10220000</v>
      </c>
      <c r="BZ66" t="s">
        <v>525</v>
      </c>
      <c r="CA66" s="24">
        <v>15054000</v>
      </c>
      <c r="CB66" s="38" t="s">
        <v>173</v>
      </c>
      <c r="CC66" s="169"/>
      <c r="CD66" s="5"/>
      <c r="CE66" s="42" t="s">
        <v>173</v>
      </c>
      <c r="CF66">
        <v>20053000</v>
      </c>
      <c r="CG66" t="s">
        <v>175</v>
      </c>
      <c r="CI66" s="116" t="s">
        <v>175</v>
      </c>
      <c r="CJ66" s="116" t="s">
        <v>175</v>
      </c>
      <c r="CK66" s="5"/>
      <c r="CL66" s="5"/>
      <c r="CM66" s="5"/>
      <c r="CN66" s="5"/>
      <c r="CO66" s="71">
        <v>100000090365</v>
      </c>
      <c r="CP66" s="21" t="s">
        <v>41</v>
      </c>
      <c r="CQ66" s="71">
        <v>100000090365</v>
      </c>
      <c r="CR66" t="s">
        <v>620</v>
      </c>
      <c r="CS66" s="2" t="s">
        <v>171</v>
      </c>
      <c r="CT66" s="71">
        <v>100000090365</v>
      </c>
      <c r="CU66" t="s">
        <v>620</v>
      </c>
      <c r="CV66" s="116" t="s">
        <v>966</v>
      </c>
      <c r="CW66" s="144" t="s">
        <v>2460</v>
      </c>
      <c r="CX66" t="s">
        <v>620</v>
      </c>
      <c r="CY66" t="s">
        <v>620</v>
      </c>
      <c r="CZ66" s="12" t="s">
        <v>619</v>
      </c>
      <c r="DA66" s="5"/>
      <c r="DC66" s="5"/>
      <c r="DD66" s="5"/>
      <c r="DF66" s="5"/>
      <c r="DH66" s="116" t="s">
        <v>292</v>
      </c>
      <c r="DI66" s="116" t="s">
        <v>966</v>
      </c>
      <c r="DJ66" s="116" t="s">
        <v>2460</v>
      </c>
      <c r="DK66" s="116" t="s">
        <v>2461</v>
      </c>
      <c r="DL66">
        <v>200</v>
      </c>
      <c r="DM66" t="s">
        <v>164</v>
      </c>
      <c r="DN66" s="2"/>
      <c r="DO66" s="154">
        <v>1</v>
      </c>
      <c r="DP66" s="38" t="s">
        <v>173</v>
      </c>
      <c r="DQ66" s="24">
        <v>15054000</v>
      </c>
      <c r="DR66">
        <v>200</v>
      </c>
      <c r="DS66" t="s">
        <v>164</v>
      </c>
      <c r="DZ66" s="5"/>
      <c r="EA66" s="5"/>
      <c r="EB66" s="5"/>
      <c r="EC66" s="5"/>
      <c r="ED66" s="5"/>
      <c r="EE66" s="5"/>
      <c r="EF66" s="5"/>
      <c r="EI66" s="5"/>
      <c r="EL66" s="5"/>
      <c r="EO66" s="5"/>
      <c r="EP66" s="5"/>
      <c r="EQ66" s="5"/>
      <c r="ER66" s="5"/>
      <c r="ES66">
        <f>(30*200)/1200</f>
        <v>5</v>
      </c>
      <c r="ET66">
        <v>1200</v>
      </c>
      <c r="EU66" t="s">
        <v>164</v>
      </c>
      <c r="EV66" t="s">
        <v>176</v>
      </c>
      <c r="EW66">
        <v>30</v>
      </c>
      <c r="EY66" s="70" t="str">
        <f t="shared" si="6"/>
        <v>ibuprofen  oral 200mg/</v>
      </c>
      <c r="FA66" t="s">
        <v>635</v>
      </c>
      <c r="FB66" s="14" t="s">
        <v>177</v>
      </c>
      <c r="FC66" s="14" t="s">
        <v>614</v>
      </c>
      <c r="FD66" s="14" t="s">
        <v>177</v>
      </c>
      <c r="FE66" s="14" t="s">
        <v>650</v>
      </c>
      <c r="FF66" s="14" t="s">
        <v>177</v>
      </c>
      <c r="FG66" s="14" t="s">
        <v>651</v>
      </c>
      <c r="FH66" s="14" t="s">
        <v>177</v>
      </c>
      <c r="FI66" s="14" t="s">
        <v>3374</v>
      </c>
      <c r="FJ66" s="14" t="s">
        <v>177</v>
      </c>
      <c r="FK66" s="14" t="s">
        <v>163</v>
      </c>
      <c r="FL66" s="70" t="str">
        <f t="shared" si="13"/>
        <v>ibuprofen  oral 200mg/</v>
      </c>
      <c r="FO66" t="s">
        <v>659</v>
      </c>
      <c r="FP66" s="14" t="s">
        <v>663</v>
      </c>
      <c r="FQ66" s="14" t="s">
        <v>177</v>
      </c>
      <c r="FR66" s="14" t="s">
        <v>651</v>
      </c>
      <c r="FS66">
        <v>69</v>
      </c>
      <c r="FT66" t="s">
        <v>173</v>
      </c>
      <c r="FU66">
        <v>19</v>
      </c>
      <c r="FV66" t="s">
        <v>202</v>
      </c>
      <c r="FW66">
        <v>31</v>
      </c>
      <c r="FX66" t="s">
        <v>163</v>
      </c>
      <c r="FY66">
        <v>47</v>
      </c>
      <c r="FZ66" t="s">
        <v>201</v>
      </c>
      <c r="GB66">
        <v>69</v>
      </c>
      <c r="GC66">
        <v>19</v>
      </c>
      <c r="GD66">
        <v>31</v>
      </c>
      <c r="GE66">
        <v>47</v>
      </c>
      <c r="GG66" t="s">
        <v>649</v>
      </c>
      <c r="GH66" t="s">
        <v>684</v>
      </c>
    </row>
    <row r="67" spans="1:193" s="121" customFormat="1" ht="13.8">
      <c r="A67" t="s">
        <v>385</v>
      </c>
      <c r="B67" t="s">
        <v>324</v>
      </c>
      <c r="C67" s="140" t="str">
        <f t="shared" si="14"/>
        <v>https://samviewer.digile.be/nl/sam/ampps/132011-04</v>
      </c>
      <c r="D67" s="116" t="s">
        <v>2488</v>
      </c>
      <c r="E67" s="116" t="s">
        <v>2489</v>
      </c>
      <c r="F67" s="116" t="s">
        <v>2490</v>
      </c>
      <c r="G67">
        <v>1180645</v>
      </c>
      <c r="H67" t="s">
        <v>385</v>
      </c>
      <c r="I67" t="s">
        <v>385</v>
      </c>
      <c r="J67" s="5" t="str">
        <f t="shared" ref="J67:J130" si="15">CONCATENATE(BM67," ",CR67," ",BG67," ",BS67," ",R67,S67," x ",DR67,DS67,"/",DU67,DV67)</f>
        <v>BEL ibuprofen  Reckitt Benckiser coated tablet 48 x 200mg/</v>
      </c>
      <c r="K67" s="5" t="str">
        <f t="shared" ref="K67:K130" si="16">CONCATENATE(BM67," ",CR67," ",BG67," ",BS67," ",R67,S67," x ",DR67,DS67,"/",DU67,DV67)</f>
        <v>BEL ibuprofen  Reckitt Benckiser coated tablet 48 x 200mg/</v>
      </c>
      <c r="L67" s="2"/>
      <c r="M67" s="2"/>
      <c r="N67" s="2"/>
      <c r="O67" s="2"/>
      <c r="P67">
        <v>48</v>
      </c>
      <c r="Q67" s="5"/>
      <c r="R67">
        <v>48</v>
      </c>
      <c r="S67" s="5"/>
      <c r="T67" s="116">
        <v>48</v>
      </c>
      <c r="U67" s="116"/>
      <c r="V67" s="116"/>
      <c r="W67" s="116" t="s">
        <v>2491</v>
      </c>
      <c r="X67">
        <v>20</v>
      </c>
      <c r="Y67" t="s">
        <v>474</v>
      </c>
      <c r="Z67"/>
      <c r="AA67" s="5"/>
      <c r="AB67" s="5"/>
      <c r="AC67" s="5"/>
      <c r="AD67" s="39">
        <v>1</v>
      </c>
      <c r="AE67">
        <v>48</v>
      </c>
      <c r="AF67">
        <v>10220000</v>
      </c>
      <c r="AG67" s="70" t="s">
        <v>2326</v>
      </c>
      <c r="AH67" s="70"/>
      <c r="AI67" t="s">
        <v>699</v>
      </c>
      <c r="AJ67" s="5"/>
      <c r="AK67" s="24">
        <v>15054000</v>
      </c>
      <c r="AL67" s="38" t="s">
        <v>173</v>
      </c>
      <c r="AM67" s="169"/>
      <c r="AN67" s="5"/>
      <c r="AO67" s="5"/>
      <c r="AP67" s="5"/>
      <c r="AQ67" s="5"/>
      <c r="AR67" s="5"/>
      <c r="AS67">
        <v>179</v>
      </c>
      <c r="AT67" s="25" t="str">
        <f t="shared" si="11"/>
        <v>BEL ibuprofen  Reckitt Benckiser coated tablet 200mg/</v>
      </c>
      <c r="AU67" s="33"/>
      <c r="AV67" s="67"/>
      <c r="AW67">
        <v>179</v>
      </c>
      <c r="AX67"/>
      <c r="AY67" t="s">
        <v>547</v>
      </c>
      <c r="AZ67" t="s">
        <v>578</v>
      </c>
      <c r="BA67" s="150" t="s">
        <v>966</v>
      </c>
      <c r="BB67" s="170"/>
      <c r="BC67">
        <v>10220000</v>
      </c>
      <c r="BD67" s="70" t="s">
        <v>2326</v>
      </c>
      <c r="BE67" s="70"/>
      <c r="BF67">
        <v>1427</v>
      </c>
      <c r="BG67" t="s">
        <v>585</v>
      </c>
      <c r="BH67"/>
      <c r="BI67"/>
      <c r="BJ67" s="5"/>
      <c r="BK67" t="s">
        <v>585</v>
      </c>
      <c r="BL67">
        <v>1427</v>
      </c>
      <c r="BM67" s="2" t="s">
        <v>228</v>
      </c>
      <c r="BN67" t="str">
        <f t="shared" si="4"/>
        <v>ibuprofen  coated tablet 200mg/</v>
      </c>
      <c r="BO67" s="33"/>
      <c r="BP67" t="str">
        <f t="shared" si="12"/>
        <v>ibuprofen  coated tablet 200mg/</v>
      </c>
      <c r="BQ67" t="s">
        <v>597</v>
      </c>
      <c r="BR67">
        <v>10220000</v>
      </c>
      <c r="BS67" s="70" t="s">
        <v>2326</v>
      </c>
      <c r="BT67" s="70"/>
      <c r="BU67" s="116" t="s">
        <v>2326</v>
      </c>
      <c r="BV67" s="116" t="s">
        <v>173</v>
      </c>
      <c r="BW67">
        <v>10220000</v>
      </c>
      <c r="BX67" t="s">
        <v>525</v>
      </c>
      <c r="BY67">
        <v>10220000</v>
      </c>
      <c r="BZ67" t="s">
        <v>525</v>
      </c>
      <c r="CA67" s="24">
        <v>15054000</v>
      </c>
      <c r="CB67" s="38" t="s">
        <v>173</v>
      </c>
      <c r="CC67" s="169"/>
      <c r="CD67" s="5"/>
      <c r="CE67" s="42" t="s">
        <v>173</v>
      </c>
      <c r="CF67">
        <v>20053000</v>
      </c>
      <c r="CG67" t="s">
        <v>175</v>
      </c>
      <c r="CH67"/>
      <c r="CI67" s="116" t="s">
        <v>175</v>
      </c>
      <c r="CJ67" s="116" t="s">
        <v>175</v>
      </c>
      <c r="CK67" s="5"/>
      <c r="CL67" s="5"/>
      <c r="CM67" s="5"/>
      <c r="CN67" s="5"/>
      <c r="CO67" s="71">
        <v>100000090365</v>
      </c>
      <c r="CP67" s="21" t="s">
        <v>41</v>
      </c>
      <c r="CQ67" s="71">
        <v>100000090365</v>
      </c>
      <c r="CR67" t="s">
        <v>620</v>
      </c>
      <c r="CS67" s="2" t="s">
        <v>171</v>
      </c>
      <c r="CT67" s="71">
        <v>100000090365</v>
      </c>
      <c r="CU67" t="s">
        <v>620</v>
      </c>
      <c r="CV67" s="116" t="s">
        <v>966</v>
      </c>
      <c r="CW67" s="144" t="s">
        <v>2460</v>
      </c>
      <c r="CX67" t="s">
        <v>620</v>
      </c>
      <c r="CY67" t="s">
        <v>620</v>
      </c>
      <c r="CZ67" s="12" t="s">
        <v>619</v>
      </c>
      <c r="DA67" s="5"/>
      <c r="DB67"/>
      <c r="DC67" s="5"/>
      <c r="DD67" s="5"/>
      <c r="DE67"/>
      <c r="DF67" s="5"/>
      <c r="DG67" s="116"/>
      <c r="DH67" s="116" t="s">
        <v>292</v>
      </c>
      <c r="DI67" s="116" t="s">
        <v>966</v>
      </c>
      <c r="DJ67" s="116" t="s">
        <v>2460</v>
      </c>
      <c r="DK67" s="116" t="s">
        <v>2461</v>
      </c>
      <c r="DL67">
        <v>200</v>
      </c>
      <c r="DM67" t="s">
        <v>164</v>
      </c>
      <c r="DN67" s="2"/>
      <c r="DO67" s="154">
        <v>1</v>
      </c>
      <c r="DP67" s="38" t="s">
        <v>173</v>
      </c>
      <c r="DQ67" s="24">
        <v>15054000</v>
      </c>
      <c r="DR67">
        <v>200</v>
      </c>
      <c r="DS67" t="s">
        <v>164</v>
      </c>
      <c r="DT67" s="74"/>
      <c r="DU67" s="74"/>
      <c r="DV67" s="74"/>
      <c r="DW67" s="74"/>
      <c r="DX67" s="74"/>
      <c r="DY67" s="74"/>
      <c r="DZ67" s="5"/>
      <c r="EA67" s="5"/>
      <c r="EB67" s="5"/>
      <c r="EC67" s="5"/>
      <c r="ED67" s="5"/>
      <c r="EE67" s="5"/>
      <c r="EF67" s="5"/>
      <c r="EG67"/>
      <c r="EH67"/>
      <c r="EI67" s="5"/>
      <c r="EJ67"/>
      <c r="EK67"/>
      <c r="EL67" s="5"/>
      <c r="EM67"/>
      <c r="EN67"/>
      <c r="EO67" s="5"/>
      <c r="EP67" s="5"/>
      <c r="EQ67" s="5"/>
      <c r="ER67" s="5"/>
      <c r="ES67">
        <f>(48*200)/1200</f>
        <v>8</v>
      </c>
      <c r="ET67">
        <v>1200</v>
      </c>
      <c r="EU67" t="s">
        <v>164</v>
      </c>
      <c r="EV67" t="s">
        <v>176</v>
      </c>
      <c r="EW67">
        <v>48</v>
      </c>
      <c r="EX67"/>
      <c r="EY67" s="70" t="str">
        <f t="shared" si="6"/>
        <v>ibuprofen  oral 200mg/</v>
      </c>
      <c r="EZ67"/>
      <c r="FA67" t="s">
        <v>635</v>
      </c>
      <c r="FB67" s="14" t="s">
        <v>177</v>
      </c>
      <c r="FC67" s="14" t="s">
        <v>614</v>
      </c>
      <c r="FD67" s="14" t="s">
        <v>177</v>
      </c>
      <c r="FE67" s="14" t="s">
        <v>650</v>
      </c>
      <c r="FF67" s="14" t="s">
        <v>177</v>
      </c>
      <c r="FG67" s="14" t="s">
        <v>651</v>
      </c>
      <c r="FH67" s="14" t="s">
        <v>177</v>
      </c>
      <c r="FI67" s="14" t="s">
        <v>3374</v>
      </c>
      <c r="FJ67" s="14" t="s">
        <v>177</v>
      </c>
      <c r="FK67" s="14" t="s">
        <v>163</v>
      </c>
      <c r="FL67" s="70" t="str">
        <f t="shared" si="13"/>
        <v>ibuprofen  oral 200mg/</v>
      </c>
      <c r="FM67"/>
      <c r="FN67"/>
      <c r="FO67" t="s">
        <v>659</v>
      </c>
      <c r="FP67" s="14" t="s">
        <v>663</v>
      </c>
      <c r="FQ67" s="14" t="s">
        <v>177</v>
      </c>
      <c r="FR67" s="14" t="s">
        <v>651</v>
      </c>
      <c r="FS67">
        <v>69</v>
      </c>
      <c r="FT67" t="s">
        <v>173</v>
      </c>
      <c r="FU67">
        <v>19</v>
      </c>
      <c r="FV67" t="s">
        <v>202</v>
      </c>
      <c r="FW67">
        <v>31</v>
      </c>
      <c r="FX67" t="s">
        <v>163</v>
      </c>
      <c r="FY67">
        <v>47</v>
      </c>
      <c r="FZ67" t="s">
        <v>201</v>
      </c>
      <c r="GA67"/>
      <c r="GB67">
        <v>69</v>
      </c>
      <c r="GC67">
        <v>19</v>
      </c>
      <c r="GD67">
        <v>31</v>
      </c>
      <c r="GE67">
        <v>47</v>
      </c>
      <c r="GF67"/>
      <c r="GG67" t="s">
        <v>649</v>
      </c>
      <c r="GH67" t="s">
        <v>684</v>
      </c>
      <c r="GI67"/>
      <c r="GJ67"/>
      <c r="GK67"/>
    </row>
    <row r="68" spans="1:193" s="121" customFormat="1" ht="13.8">
      <c r="A68" t="s">
        <v>386</v>
      </c>
      <c r="B68" t="s">
        <v>325</v>
      </c>
      <c r="C68" s="140" t="str">
        <f t="shared" si="14"/>
        <v>https://samviewer.digile.be/nl/sam/ampps/189935-02</v>
      </c>
      <c r="D68" s="116" t="s">
        <v>2588</v>
      </c>
      <c r="E68" s="116" t="s">
        <v>2589</v>
      </c>
      <c r="F68" s="116" t="s">
        <v>2590</v>
      </c>
      <c r="G68">
        <v>3181229</v>
      </c>
      <c r="H68" t="s">
        <v>386</v>
      </c>
      <c r="I68" t="s">
        <v>386</v>
      </c>
      <c r="J68" s="5" t="str">
        <f t="shared" si="15"/>
        <v>BEL ibuprofen  Reckitt Benckiser coated tablet 24 x 200mg/</v>
      </c>
      <c r="K68" s="5" t="str">
        <f t="shared" si="16"/>
        <v>BEL ibuprofen  Reckitt Benckiser coated tablet 24 x 200mg/</v>
      </c>
      <c r="L68" s="2"/>
      <c r="M68" s="2"/>
      <c r="N68" s="2"/>
      <c r="O68" s="2"/>
      <c r="P68">
        <v>24</v>
      </c>
      <c r="Q68" s="5"/>
      <c r="R68">
        <v>24</v>
      </c>
      <c r="S68" s="5"/>
      <c r="T68" s="116">
        <v>24</v>
      </c>
      <c r="U68" s="116"/>
      <c r="V68" s="116"/>
      <c r="W68" s="116" t="s">
        <v>2557</v>
      </c>
      <c r="X68">
        <v>30</v>
      </c>
      <c r="Y68" t="s">
        <v>475</v>
      </c>
      <c r="Z68"/>
      <c r="AA68" s="5"/>
      <c r="AB68" s="5"/>
      <c r="AC68" s="5"/>
      <c r="AD68" s="39">
        <v>1</v>
      </c>
      <c r="AE68">
        <v>24</v>
      </c>
      <c r="AF68">
        <v>10220000</v>
      </c>
      <c r="AG68" s="70" t="s">
        <v>2326</v>
      </c>
      <c r="AH68" s="70"/>
      <c r="AI68" t="s">
        <v>699</v>
      </c>
      <c r="AJ68" s="5"/>
      <c r="AK68" s="24">
        <v>15054000</v>
      </c>
      <c r="AL68" s="38" t="s">
        <v>173</v>
      </c>
      <c r="AM68" s="169"/>
      <c r="AN68" s="5"/>
      <c r="AO68" s="5"/>
      <c r="AP68" s="5"/>
      <c r="AQ68" s="5"/>
      <c r="AR68" s="5"/>
      <c r="AS68">
        <v>180</v>
      </c>
      <c r="AT68" s="25" t="str">
        <f t="shared" si="11"/>
        <v>BEL ibuprofen  Reckitt Benckiser coated tablet 200mg/</v>
      </c>
      <c r="AU68" s="33"/>
      <c r="AV68" s="67"/>
      <c r="AW68">
        <v>180</v>
      </c>
      <c r="AX68"/>
      <c r="AY68" t="s">
        <v>548</v>
      </c>
      <c r="AZ68" t="s">
        <v>578</v>
      </c>
      <c r="BA68" s="150" t="s">
        <v>966</v>
      </c>
      <c r="BB68" s="170"/>
      <c r="BC68">
        <v>10220000</v>
      </c>
      <c r="BD68" s="70" t="s">
        <v>2326</v>
      </c>
      <c r="BE68" s="70"/>
      <c r="BF68">
        <v>1428</v>
      </c>
      <c r="BG68" t="s">
        <v>585</v>
      </c>
      <c r="BH68"/>
      <c r="BI68"/>
      <c r="BJ68" s="5"/>
      <c r="BK68" t="s">
        <v>585</v>
      </c>
      <c r="BL68">
        <v>1428</v>
      </c>
      <c r="BM68" s="2" t="s">
        <v>228</v>
      </c>
      <c r="BN68" t="str">
        <f t="shared" ref="BN68:BN131" si="17">CONCATENATE(CR68," ",BS68," ",DR68,DS68,"/",DU68,DV68)</f>
        <v>ibuprofen  coated tablet 200mg/</v>
      </c>
      <c r="BO68" s="33"/>
      <c r="BP68" t="str">
        <f t="shared" si="12"/>
        <v>ibuprofen  coated tablet 200mg/</v>
      </c>
      <c r="BQ68" t="s">
        <v>597</v>
      </c>
      <c r="BR68">
        <v>10220000</v>
      </c>
      <c r="BS68" s="70" t="s">
        <v>2326</v>
      </c>
      <c r="BT68" s="70"/>
      <c r="BU68" s="116" t="s">
        <v>2326</v>
      </c>
      <c r="BV68" s="116" t="s">
        <v>173</v>
      </c>
      <c r="BW68">
        <v>10220000</v>
      </c>
      <c r="BX68" t="s">
        <v>525</v>
      </c>
      <c r="BY68">
        <v>10220000</v>
      </c>
      <c r="BZ68" t="s">
        <v>525</v>
      </c>
      <c r="CA68" s="24">
        <v>15054000</v>
      </c>
      <c r="CB68" s="38" t="s">
        <v>173</v>
      </c>
      <c r="CC68" s="169"/>
      <c r="CD68" s="5"/>
      <c r="CE68" s="42" t="s">
        <v>173</v>
      </c>
      <c r="CF68">
        <v>20053000</v>
      </c>
      <c r="CG68" t="s">
        <v>175</v>
      </c>
      <c r="CH68"/>
      <c r="CI68" s="116" t="s">
        <v>175</v>
      </c>
      <c r="CJ68" s="116" t="s">
        <v>175</v>
      </c>
      <c r="CK68" s="5"/>
      <c r="CL68" s="5"/>
      <c r="CM68" s="5"/>
      <c r="CN68" s="5"/>
      <c r="CO68" s="71">
        <v>100000090365</v>
      </c>
      <c r="CP68" s="21" t="s">
        <v>41</v>
      </c>
      <c r="CQ68" s="71">
        <v>100000090365</v>
      </c>
      <c r="CR68" t="s">
        <v>620</v>
      </c>
      <c r="CS68" s="2" t="s">
        <v>171</v>
      </c>
      <c r="CT68" s="71">
        <v>100000090365</v>
      </c>
      <c r="CU68" t="s">
        <v>620</v>
      </c>
      <c r="CV68" s="116" t="s">
        <v>966</v>
      </c>
      <c r="CW68" s="144" t="s">
        <v>2460</v>
      </c>
      <c r="CX68" t="s">
        <v>620</v>
      </c>
      <c r="CY68" t="s">
        <v>620</v>
      </c>
      <c r="CZ68" s="12" t="s">
        <v>619</v>
      </c>
      <c r="DA68" s="5"/>
      <c r="DB68"/>
      <c r="DC68" s="5"/>
      <c r="DD68" s="5"/>
      <c r="DE68"/>
      <c r="DF68" s="5"/>
      <c r="DG68" s="116"/>
      <c r="DH68" s="116" t="s">
        <v>292</v>
      </c>
      <c r="DI68" s="116" t="s">
        <v>966</v>
      </c>
      <c r="DJ68" s="116" t="s">
        <v>2460</v>
      </c>
      <c r="DK68" s="116" t="s">
        <v>2461</v>
      </c>
      <c r="DL68">
        <v>200</v>
      </c>
      <c r="DM68" t="s">
        <v>164</v>
      </c>
      <c r="DN68" s="2"/>
      <c r="DO68" s="154">
        <v>1</v>
      </c>
      <c r="DP68" s="38" t="s">
        <v>173</v>
      </c>
      <c r="DQ68" s="24">
        <v>15054000</v>
      </c>
      <c r="DR68">
        <v>200</v>
      </c>
      <c r="DS68" t="s">
        <v>164</v>
      </c>
      <c r="DT68" s="74"/>
      <c r="DU68" s="74"/>
      <c r="DV68" s="74"/>
      <c r="DW68" s="74"/>
      <c r="DX68" s="74"/>
      <c r="DY68" s="74"/>
      <c r="DZ68" s="5"/>
      <c r="EA68" s="5"/>
      <c r="EB68" s="5"/>
      <c r="EC68" s="5"/>
      <c r="ED68" s="5"/>
      <c r="EE68" s="5"/>
      <c r="EF68" s="5"/>
      <c r="EG68"/>
      <c r="EH68"/>
      <c r="EI68" s="5"/>
      <c r="EJ68"/>
      <c r="EK68"/>
      <c r="EL68" s="5"/>
      <c r="EM68"/>
      <c r="EN68"/>
      <c r="EO68" s="5"/>
      <c r="EP68" s="5"/>
      <c r="EQ68" s="5"/>
      <c r="ER68" s="5"/>
      <c r="ES68">
        <f>(24*200)/1200</f>
        <v>4</v>
      </c>
      <c r="ET68">
        <v>1200</v>
      </c>
      <c r="EU68" s="14" t="s">
        <v>164</v>
      </c>
      <c r="EV68" t="s">
        <v>176</v>
      </c>
      <c r="EW68">
        <v>24</v>
      </c>
      <c r="EX68"/>
      <c r="EY68" s="70" t="str">
        <f t="shared" ref="EY68:EY131" si="18">CONCATENATE(CU68," ",FK68," ",DR68,DS68,"/",DU68,DV68)</f>
        <v>ibuprofen  oral 200mg/</v>
      </c>
      <c r="EZ68"/>
      <c r="FA68" t="s">
        <v>635</v>
      </c>
      <c r="FB68" s="14" t="s">
        <v>177</v>
      </c>
      <c r="FC68" s="14" t="s">
        <v>614</v>
      </c>
      <c r="FD68" s="14" t="s">
        <v>177</v>
      </c>
      <c r="FE68" s="14" t="s">
        <v>650</v>
      </c>
      <c r="FF68" s="14" t="s">
        <v>177</v>
      </c>
      <c r="FG68" s="14" t="s">
        <v>651</v>
      </c>
      <c r="FH68" s="14" t="s">
        <v>177</v>
      </c>
      <c r="FI68" s="14" t="s">
        <v>3374</v>
      </c>
      <c r="FJ68" s="14" t="s">
        <v>177</v>
      </c>
      <c r="FK68" s="14" t="s">
        <v>163</v>
      </c>
      <c r="FL68" s="70" t="str">
        <f t="shared" si="13"/>
        <v>ibuprofen  oral 200mg/</v>
      </c>
      <c r="FM68"/>
      <c r="FN68"/>
      <c r="FO68" t="s">
        <v>659</v>
      </c>
      <c r="FP68" s="14" t="s">
        <v>663</v>
      </c>
      <c r="FQ68" s="14" t="s">
        <v>177</v>
      </c>
      <c r="FR68" s="14" t="s">
        <v>651</v>
      </c>
      <c r="FS68">
        <v>69</v>
      </c>
      <c r="FT68" t="s">
        <v>173</v>
      </c>
      <c r="FU68">
        <v>19</v>
      </c>
      <c r="FV68" t="s">
        <v>202</v>
      </c>
      <c r="FW68">
        <v>31</v>
      </c>
      <c r="FX68" t="s">
        <v>163</v>
      </c>
      <c r="FY68">
        <v>47</v>
      </c>
      <c r="FZ68" t="s">
        <v>201</v>
      </c>
      <c r="GA68"/>
      <c r="GB68">
        <v>69</v>
      </c>
      <c r="GC68">
        <v>19</v>
      </c>
      <c r="GD68">
        <v>31</v>
      </c>
      <c r="GE68">
        <v>47</v>
      </c>
      <c r="GF68"/>
      <c r="GG68" t="s">
        <v>649</v>
      </c>
      <c r="GH68" t="s">
        <v>684</v>
      </c>
      <c r="GI68"/>
      <c r="GJ68"/>
      <c r="GK68"/>
    </row>
    <row r="69" spans="1:193" s="121" customFormat="1" ht="15">
      <c r="A69" t="s">
        <v>387</v>
      </c>
      <c r="B69" t="s">
        <v>326</v>
      </c>
      <c r="C69" s="140" t="str">
        <f t="shared" si="14"/>
        <v>https://samviewer.digile.be/nl/sam/ampps/157735-02</v>
      </c>
      <c r="D69" s="116" t="s">
        <v>2554</v>
      </c>
      <c r="E69" s="116" t="s">
        <v>2555</v>
      </c>
      <c r="F69" s="116" t="s">
        <v>2556</v>
      </c>
      <c r="G69">
        <v>1782499</v>
      </c>
      <c r="H69" t="s">
        <v>387</v>
      </c>
      <c r="I69" t="s">
        <v>387</v>
      </c>
      <c r="J69" s="5" t="str">
        <f t="shared" si="15"/>
        <v>BEL ibuprofen arginine Zambon granules for oral solution 24 x 200mg/</v>
      </c>
      <c r="K69" s="5" t="str">
        <f t="shared" si="16"/>
        <v>BEL ibuprofen arginine Zambon granules for oral solution 24 x 200mg/</v>
      </c>
      <c r="L69" s="2"/>
      <c r="M69" s="2"/>
      <c r="N69" s="2"/>
      <c r="O69" s="2"/>
      <c r="P69">
        <v>24</v>
      </c>
      <c r="Q69" s="5"/>
      <c r="R69">
        <v>24</v>
      </c>
      <c r="S69" s="5"/>
      <c r="T69" s="116">
        <v>24</v>
      </c>
      <c r="U69" s="116"/>
      <c r="V69" s="116"/>
      <c r="W69" s="116" t="s">
        <v>2557</v>
      </c>
      <c r="X69">
        <v>60</v>
      </c>
      <c r="Y69" t="s">
        <v>476</v>
      </c>
      <c r="Z69"/>
      <c r="AA69" s="5"/>
      <c r="AB69" s="5"/>
      <c r="AC69" s="5"/>
      <c r="AD69" s="39">
        <v>1</v>
      </c>
      <c r="AE69">
        <v>24</v>
      </c>
      <c r="AF69">
        <v>10112000</v>
      </c>
      <c r="AG69" s="70" t="s">
        <v>2342</v>
      </c>
      <c r="AH69" s="70"/>
      <c r="AI69" t="s">
        <v>702</v>
      </c>
      <c r="AJ69" s="5"/>
      <c r="AK69" s="5">
        <v>15045000</v>
      </c>
      <c r="AL69" s="86" t="s">
        <v>3385</v>
      </c>
      <c r="AM69" s="86"/>
      <c r="AN69" s="5"/>
      <c r="AO69" s="5"/>
      <c r="AP69" s="5"/>
      <c r="AQ69" s="5"/>
      <c r="AR69" s="5"/>
      <c r="AS69" s="70">
        <v>456123</v>
      </c>
      <c r="AT69" s="25" t="str">
        <f t="shared" si="11"/>
        <v>BEL ibuprofen arginine Zambon granules for oral solution 200mg/</v>
      </c>
      <c r="AU69" s="33"/>
      <c r="AV69" s="67"/>
      <c r="AW69"/>
      <c r="AX69"/>
      <c r="AY69" t="s">
        <v>549</v>
      </c>
      <c r="AZ69" t="s">
        <v>578</v>
      </c>
      <c r="BA69" s="150" t="s">
        <v>966</v>
      </c>
      <c r="BB69" s="170"/>
      <c r="BC69">
        <v>10112000</v>
      </c>
      <c r="BD69" s="70" t="s">
        <v>2342</v>
      </c>
      <c r="BE69" s="70"/>
      <c r="BF69" s="152">
        <v>135</v>
      </c>
      <c r="BG69" t="s">
        <v>588</v>
      </c>
      <c r="BH69"/>
      <c r="BI69"/>
      <c r="BJ69" s="5"/>
      <c r="BK69" t="s">
        <v>588</v>
      </c>
      <c r="BL69"/>
      <c r="BM69" s="2" t="s">
        <v>228</v>
      </c>
      <c r="BN69" t="str">
        <f t="shared" si="17"/>
        <v>ibuprofen arginine granules for oral solution 200mg/</v>
      </c>
      <c r="BO69" s="33"/>
      <c r="BP69" t="str">
        <f t="shared" si="12"/>
        <v>ibuprofen arginine granules for oral solution 200mg/</v>
      </c>
      <c r="BQ69" t="s">
        <v>210</v>
      </c>
      <c r="BR69">
        <v>10112000</v>
      </c>
      <c r="BS69" s="70" t="s">
        <v>2342</v>
      </c>
      <c r="BT69" s="70"/>
      <c r="BU69" s="116" t="s">
        <v>2558</v>
      </c>
      <c r="BV69" s="116" t="s">
        <v>2560</v>
      </c>
      <c r="BW69">
        <v>50029170</v>
      </c>
      <c r="BX69" t="s">
        <v>527</v>
      </c>
      <c r="BY69">
        <v>50029170</v>
      </c>
      <c r="BZ69" t="s">
        <v>527</v>
      </c>
      <c r="CA69" s="5">
        <v>15045000</v>
      </c>
      <c r="CB69" s="86" t="s">
        <v>3385</v>
      </c>
      <c r="CC69" s="86"/>
      <c r="CD69" s="5"/>
      <c r="CE69" s="5"/>
      <c r="CF69">
        <v>20053000</v>
      </c>
      <c r="CG69" t="s">
        <v>175</v>
      </c>
      <c r="CH69"/>
      <c r="CI69" s="116" t="s">
        <v>175</v>
      </c>
      <c r="CJ69" s="116" t="s">
        <v>175</v>
      </c>
      <c r="CK69" s="5"/>
      <c r="CL69" s="5"/>
      <c r="CM69" s="5"/>
      <c r="CN69" s="5"/>
      <c r="CO69" s="71">
        <v>100000092228</v>
      </c>
      <c r="CP69" s="21" t="s">
        <v>41</v>
      </c>
      <c r="CQ69" s="71">
        <v>100000092228</v>
      </c>
      <c r="CR69" s="14" t="s">
        <v>2987</v>
      </c>
      <c r="CS69" s="2" t="s">
        <v>171</v>
      </c>
      <c r="CT69" s="71">
        <v>100000090365</v>
      </c>
      <c r="CU69" t="s">
        <v>620</v>
      </c>
      <c r="CV69" s="116" t="s">
        <v>2559</v>
      </c>
      <c r="CW69" s="144" t="s">
        <v>3001</v>
      </c>
      <c r="CX69" t="s">
        <v>618</v>
      </c>
      <c r="CY69" t="s">
        <v>620</v>
      </c>
      <c r="CZ69" s="12" t="s">
        <v>619</v>
      </c>
      <c r="DA69" s="5"/>
      <c r="DB69"/>
      <c r="DC69" s="5"/>
      <c r="DD69" s="5"/>
      <c r="DE69"/>
      <c r="DF69" s="5"/>
      <c r="DG69" s="116" t="s">
        <v>2559</v>
      </c>
      <c r="DH69" s="116" t="s">
        <v>2460</v>
      </c>
      <c r="DI69" s="116" t="s">
        <v>966</v>
      </c>
      <c r="DJ69" s="116" t="s">
        <v>2460</v>
      </c>
      <c r="DK69" s="116" t="s">
        <v>2461</v>
      </c>
      <c r="DL69">
        <v>200</v>
      </c>
      <c r="DM69" t="s">
        <v>164</v>
      </c>
      <c r="DN69" s="2"/>
      <c r="DO69" s="154">
        <v>1</v>
      </c>
      <c r="DP69" s="86" t="s">
        <v>3385</v>
      </c>
      <c r="DQ69" s="5">
        <v>15045000</v>
      </c>
      <c r="DR69">
        <v>200</v>
      </c>
      <c r="DS69" t="s">
        <v>164</v>
      </c>
      <c r="DT69" s="74"/>
      <c r="DU69" s="74"/>
      <c r="DV69" s="74"/>
      <c r="DW69" s="74"/>
      <c r="DX69" s="74"/>
      <c r="DY69" s="74"/>
      <c r="DZ69" s="5"/>
      <c r="EA69" s="5"/>
      <c r="EB69" s="5"/>
      <c r="EC69" s="5"/>
      <c r="ED69" s="5"/>
      <c r="EE69" s="5"/>
      <c r="EF69" s="5"/>
      <c r="EG69"/>
      <c r="EH69"/>
      <c r="EI69" s="5"/>
      <c r="EJ69"/>
      <c r="EK69"/>
      <c r="EL69" s="5"/>
      <c r="EM69"/>
      <c r="EN69"/>
      <c r="EO69" s="5"/>
      <c r="EP69" s="5"/>
      <c r="EQ69" s="5"/>
      <c r="ER69" s="5"/>
      <c r="ES69">
        <f>(24*200)/1200</f>
        <v>4</v>
      </c>
      <c r="ET69">
        <v>1200</v>
      </c>
      <c r="EU69" t="s">
        <v>164</v>
      </c>
      <c r="EV69" t="s">
        <v>176</v>
      </c>
      <c r="EW69">
        <v>24</v>
      </c>
      <c r="EX69"/>
      <c r="EY69" s="70" t="str">
        <f t="shared" si="18"/>
        <v>ibuprofen  oral 200mg/</v>
      </c>
      <c r="EZ69"/>
      <c r="FA69" t="s">
        <v>635</v>
      </c>
      <c r="FB69" s="14" t="s">
        <v>177</v>
      </c>
      <c r="FC69" s="14" t="s">
        <v>614</v>
      </c>
      <c r="FD69" s="14" t="s">
        <v>177</v>
      </c>
      <c r="FE69" s="14" t="s">
        <v>650</v>
      </c>
      <c r="FF69" s="14" t="s">
        <v>177</v>
      </c>
      <c r="FG69" s="14" t="s">
        <v>651</v>
      </c>
      <c r="FH69" s="14" t="s">
        <v>177</v>
      </c>
      <c r="FI69" s="14" t="s">
        <v>3374</v>
      </c>
      <c r="FJ69" s="14" t="s">
        <v>177</v>
      </c>
      <c r="FK69" s="14" t="s">
        <v>163</v>
      </c>
      <c r="FL69" s="70" t="str">
        <f t="shared" si="13"/>
        <v>ibuprofen  oral 200mg/</v>
      </c>
      <c r="FM69"/>
      <c r="FN69"/>
      <c r="FO69" t="s">
        <v>659</v>
      </c>
      <c r="FP69" s="14" t="s">
        <v>663</v>
      </c>
      <c r="FQ69" s="14" t="s">
        <v>177</v>
      </c>
      <c r="FR69" s="14" t="s">
        <v>651</v>
      </c>
      <c r="FS69">
        <v>69</v>
      </c>
      <c r="FT69" t="s">
        <v>173</v>
      </c>
      <c r="FU69">
        <v>19</v>
      </c>
      <c r="FV69" t="s">
        <v>202</v>
      </c>
      <c r="FW69">
        <v>31</v>
      </c>
      <c r="FX69" t="s">
        <v>163</v>
      </c>
      <c r="FY69">
        <v>47</v>
      </c>
      <c r="FZ69" t="s">
        <v>201</v>
      </c>
      <c r="GA69"/>
      <c r="GB69"/>
      <c r="GC69"/>
      <c r="GD69"/>
      <c r="GE69"/>
      <c r="GF69"/>
      <c r="GG69" t="s">
        <v>688</v>
      </c>
      <c r="GH69" t="s">
        <v>684</v>
      </c>
      <c r="GI69"/>
      <c r="GJ69"/>
      <c r="GK69"/>
    </row>
    <row r="70" spans="1:193" s="121" customFormat="1" ht="13.8">
      <c r="A70" t="s">
        <v>388</v>
      </c>
      <c r="B70" t="s">
        <v>327</v>
      </c>
      <c r="C70" s="140" t="str">
        <f t="shared" si="14"/>
        <v>https://samviewer.digile.be/nl/sam/ampps/441847-04</v>
      </c>
      <c r="D70" s="116" t="s">
        <v>2829</v>
      </c>
      <c r="E70" s="116" t="s">
        <v>2830</v>
      </c>
      <c r="F70" s="116" t="s">
        <v>2831</v>
      </c>
      <c r="G70">
        <v>4286977</v>
      </c>
      <c r="H70" t="s">
        <v>388</v>
      </c>
      <c r="I70" t="s">
        <v>388</v>
      </c>
      <c r="J70" s="5" t="str">
        <f t="shared" si="15"/>
        <v>BEL ibuprofen  Mylan EPD syrup 200mL x 200mg/5mL</v>
      </c>
      <c r="K70" s="5" t="str">
        <f t="shared" si="16"/>
        <v>BEL ibuprofen  Mylan EPD syrup 200mL x 200mg/5mL</v>
      </c>
      <c r="L70" s="2"/>
      <c r="M70" s="2"/>
      <c r="N70" s="2"/>
      <c r="O70" s="2"/>
      <c r="P70">
        <v>200</v>
      </c>
      <c r="Q70" s="42" t="s">
        <v>622</v>
      </c>
      <c r="R70">
        <v>200</v>
      </c>
      <c r="S70" s="42" t="s">
        <v>622</v>
      </c>
      <c r="T70" s="116" t="s">
        <v>1326</v>
      </c>
      <c r="U70" s="116"/>
      <c r="V70" s="116"/>
      <c r="W70" s="116" t="s">
        <v>2598</v>
      </c>
      <c r="X70">
        <v>30</v>
      </c>
      <c r="Y70" t="s">
        <v>477</v>
      </c>
      <c r="Z70"/>
      <c r="AA70" s="5"/>
      <c r="AB70" s="5"/>
      <c r="AC70" s="5"/>
      <c r="AD70" s="39">
        <v>1</v>
      </c>
      <c r="AE70" t="s">
        <v>210</v>
      </c>
      <c r="AF70" s="71">
        <v>10117000</v>
      </c>
      <c r="AG70" s="70" t="s">
        <v>302</v>
      </c>
      <c r="AH70" s="70"/>
      <c r="AI70" t="s">
        <v>271</v>
      </c>
      <c r="AJ70" s="5"/>
      <c r="AK70" s="71"/>
      <c r="AL70" s="161"/>
      <c r="AM70" s="161"/>
      <c r="AN70" s="5"/>
      <c r="AO70" s="5"/>
      <c r="AP70" s="5"/>
      <c r="AQ70" s="5"/>
      <c r="AR70" s="5"/>
      <c r="AS70">
        <v>166</v>
      </c>
      <c r="AT70" s="25" t="str">
        <f t="shared" si="11"/>
        <v>BEL ibuprofen  Mylan EPD syrup 200mg/5mL</v>
      </c>
      <c r="AU70" s="33"/>
      <c r="AV70" s="67"/>
      <c r="AW70">
        <v>166</v>
      </c>
      <c r="AX70"/>
      <c r="AY70" t="s">
        <v>550</v>
      </c>
      <c r="AZ70" t="s">
        <v>578</v>
      </c>
      <c r="BA70" s="150" t="s">
        <v>966</v>
      </c>
      <c r="BB70" s="170"/>
      <c r="BC70" s="71">
        <v>10117000</v>
      </c>
      <c r="BD70" s="70" t="s">
        <v>302</v>
      </c>
      <c r="BE70" s="70"/>
      <c r="BF70">
        <v>1419</v>
      </c>
      <c r="BG70" t="s">
        <v>584</v>
      </c>
      <c r="BH70"/>
      <c r="BI70"/>
      <c r="BJ70" s="5"/>
      <c r="BK70" t="s">
        <v>584</v>
      </c>
      <c r="BL70">
        <v>1419</v>
      </c>
      <c r="BM70" s="2" t="s">
        <v>228</v>
      </c>
      <c r="BN70" t="str">
        <f t="shared" si="17"/>
        <v>ibuprofen  syrup 200mg/5mL</v>
      </c>
      <c r="BO70" s="33"/>
      <c r="BP70" t="str">
        <f t="shared" si="12"/>
        <v>ibuprofen  syrup 200mg/5mL</v>
      </c>
      <c r="BQ70" t="s">
        <v>598</v>
      </c>
      <c r="BR70" s="71">
        <v>10117000</v>
      </c>
      <c r="BS70" s="70" t="s">
        <v>302</v>
      </c>
      <c r="BT70" s="70"/>
      <c r="BU70" s="116" t="s">
        <v>1209</v>
      </c>
      <c r="BV70" s="116" t="s">
        <v>2482</v>
      </c>
      <c r="BW70" s="70">
        <v>10106000</v>
      </c>
      <c r="BX70" t="s">
        <v>524</v>
      </c>
      <c r="BY70"/>
      <c r="BZ70" t="s">
        <v>524</v>
      </c>
      <c r="CA70" s="71"/>
      <c r="CB70" s="161"/>
      <c r="CC70" s="161"/>
      <c r="CD70" s="5"/>
      <c r="CE70" s="5"/>
      <c r="CF70">
        <v>20053000</v>
      </c>
      <c r="CG70" t="s">
        <v>175</v>
      </c>
      <c r="CH70"/>
      <c r="CI70" s="116" t="s">
        <v>175</v>
      </c>
      <c r="CJ70" s="116" t="s">
        <v>175</v>
      </c>
      <c r="CK70" s="5"/>
      <c r="CL70" s="5"/>
      <c r="CM70" s="5"/>
      <c r="CN70" s="5"/>
      <c r="CO70" s="71">
        <v>100000090365</v>
      </c>
      <c r="CP70" s="21" t="s">
        <v>41</v>
      </c>
      <c r="CQ70" s="71">
        <v>100000090365</v>
      </c>
      <c r="CR70" t="s">
        <v>620</v>
      </c>
      <c r="CS70" s="2" t="s">
        <v>171</v>
      </c>
      <c r="CT70" s="71">
        <v>100000090365</v>
      </c>
      <c r="CU70" t="s">
        <v>620</v>
      </c>
      <c r="CV70" s="116" t="s">
        <v>966</v>
      </c>
      <c r="CW70" s="144" t="s">
        <v>1249</v>
      </c>
      <c r="CX70" t="s">
        <v>618</v>
      </c>
      <c r="CY70" t="s">
        <v>620</v>
      </c>
      <c r="CZ70" s="12" t="s">
        <v>619</v>
      </c>
      <c r="DA70">
        <v>200</v>
      </c>
      <c r="DB70" t="s">
        <v>164</v>
      </c>
      <c r="DC70" s="153"/>
      <c r="DD70">
        <v>5</v>
      </c>
      <c r="DE70" t="s">
        <v>622</v>
      </c>
      <c r="DF70" s="153"/>
      <c r="DG70" s="116"/>
      <c r="DH70" s="116" t="s">
        <v>292</v>
      </c>
      <c r="DI70" s="116" t="s">
        <v>966</v>
      </c>
      <c r="DJ70" s="116" t="s">
        <v>2460</v>
      </c>
      <c r="DK70" s="116" t="s">
        <v>2484</v>
      </c>
      <c r="DL70"/>
      <c r="DM70"/>
      <c r="DN70" s="5"/>
      <c r="DO70" s="64"/>
      <c r="DP70" s="161"/>
      <c r="DQ70" s="71"/>
      <c r="DR70">
        <v>200</v>
      </c>
      <c r="DS70" t="s">
        <v>164</v>
      </c>
      <c r="DT70" s="5"/>
      <c r="DU70">
        <v>5</v>
      </c>
      <c r="DV70" t="s">
        <v>622</v>
      </c>
      <c r="DW70" s="74"/>
      <c r="DX70" s="74"/>
      <c r="DY70" s="74"/>
      <c r="DZ70" s="5"/>
      <c r="EA70" s="5"/>
      <c r="EB70" s="5"/>
      <c r="EC70" s="5"/>
      <c r="ED70" s="5"/>
      <c r="EE70" s="5"/>
      <c r="EF70" s="5"/>
      <c r="EG70"/>
      <c r="EH70"/>
      <c r="EI70" s="5"/>
      <c r="EJ70">
        <v>5</v>
      </c>
      <c r="EK70" t="s">
        <v>622</v>
      </c>
      <c r="EL70" s="5"/>
      <c r="EM70"/>
      <c r="EN70"/>
      <c r="EO70" s="5"/>
      <c r="EP70" s="5"/>
      <c r="EQ70" s="5"/>
      <c r="ER70" s="5"/>
      <c r="ES70">
        <f>(40*200)/1200</f>
        <v>6.666666666666667</v>
      </c>
      <c r="ET70">
        <v>1200</v>
      </c>
      <c r="EU70" s="14" t="s">
        <v>164</v>
      </c>
      <c r="EV70" t="s">
        <v>176</v>
      </c>
      <c r="EW70">
        <v>200</v>
      </c>
      <c r="EX70"/>
      <c r="EY70" s="70" t="str">
        <f t="shared" si="18"/>
        <v>ibuprofen  oral 200mg/5mL</v>
      </c>
      <c r="EZ70"/>
      <c r="FA70" t="s">
        <v>636</v>
      </c>
      <c r="FB70" s="14" t="s">
        <v>177</v>
      </c>
      <c r="FC70" s="14" t="s">
        <v>614</v>
      </c>
      <c r="FD70" s="14" t="s">
        <v>177</v>
      </c>
      <c r="FE70" s="14" t="s">
        <v>650</v>
      </c>
      <c r="FF70" s="14" t="s">
        <v>177</v>
      </c>
      <c r="FG70" s="14" t="s">
        <v>651</v>
      </c>
      <c r="FH70" s="14" t="s">
        <v>177</v>
      </c>
      <c r="FI70" s="14" t="s">
        <v>3374</v>
      </c>
      <c r="FJ70" s="14" t="s">
        <v>177</v>
      </c>
      <c r="FK70" s="14" t="s">
        <v>163</v>
      </c>
      <c r="FL70" s="70" t="str">
        <f t="shared" si="13"/>
        <v>ibuprofen  oral 200mg/5mL</v>
      </c>
      <c r="FM70"/>
      <c r="FN70"/>
      <c r="FO70" t="s">
        <v>659</v>
      </c>
      <c r="FP70" s="14" t="s">
        <v>663</v>
      </c>
      <c r="FQ70" s="14" t="s">
        <v>177</v>
      </c>
      <c r="FR70" s="14" t="s">
        <v>651</v>
      </c>
      <c r="FS70">
        <v>83</v>
      </c>
      <c r="FT70" t="s">
        <v>665</v>
      </c>
      <c r="FU70">
        <v>19</v>
      </c>
      <c r="FV70" t="s">
        <v>202</v>
      </c>
      <c r="FW70">
        <v>31</v>
      </c>
      <c r="FX70" t="s">
        <v>163</v>
      </c>
      <c r="FY70">
        <v>47</v>
      </c>
      <c r="FZ70" t="s">
        <v>201</v>
      </c>
      <c r="GA70"/>
      <c r="GB70">
        <v>85</v>
      </c>
      <c r="GC70">
        <v>19</v>
      </c>
      <c r="GD70">
        <v>31</v>
      </c>
      <c r="GE70">
        <v>47</v>
      </c>
      <c r="GF70"/>
      <c r="GG70" t="s">
        <v>683</v>
      </c>
      <c r="GH70" t="s">
        <v>684</v>
      </c>
      <c r="GI70"/>
      <c r="GJ70"/>
      <c r="GK70"/>
    </row>
    <row r="71" spans="1:193" s="121" customFormat="1" ht="13.8">
      <c r="A71" t="s">
        <v>389</v>
      </c>
      <c r="B71" t="s">
        <v>328</v>
      </c>
      <c r="C71" s="140" t="str">
        <f t="shared" si="14"/>
        <v>https://samviewer.digile.be/nl/sam/ampps/409726-01</v>
      </c>
      <c r="D71" s="116" t="s">
        <v>2811</v>
      </c>
      <c r="E71" s="116" t="s">
        <v>2812</v>
      </c>
      <c r="F71" s="116" t="s">
        <v>2813</v>
      </c>
      <c r="G71">
        <v>2883031</v>
      </c>
      <c r="H71" t="s">
        <v>389</v>
      </c>
      <c r="I71" t="s">
        <v>389</v>
      </c>
      <c r="J71" s="5" t="str">
        <f t="shared" si="15"/>
        <v>BEL ibuprofen  EG syrup 100mL x 200mg/5mL</v>
      </c>
      <c r="K71" s="5" t="str">
        <f t="shared" si="16"/>
        <v>BEL ibuprofen  EG syrup 100mL x 200mg/5mL</v>
      </c>
      <c r="L71" s="2"/>
      <c r="M71" s="2"/>
      <c r="N71" s="2"/>
      <c r="O71" s="2"/>
      <c r="P71">
        <v>100</v>
      </c>
      <c r="Q71" s="42" t="s">
        <v>622</v>
      </c>
      <c r="R71">
        <v>100</v>
      </c>
      <c r="S71" s="42" t="s">
        <v>622</v>
      </c>
      <c r="T71" s="116" t="s">
        <v>1325</v>
      </c>
      <c r="U71" s="116"/>
      <c r="V71" s="116"/>
      <c r="W71" s="116" t="s">
        <v>2655</v>
      </c>
      <c r="X71">
        <v>60</v>
      </c>
      <c r="Y71" t="s">
        <v>478</v>
      </c>
      <c r="Z71"/>
      <c r="AA71" s="5"/>
      <c r="AB71" s="5"/>
      <c r="AC71" s="5"/>
      <c r="AD71" s="39">
        <v>1</v>
      </c>
      <c r="AE71" t="s">
        <v>210</v>
      </c>
      <c r="AF71" s="71">
        <v>10117000</v>
      </c>
      <c r="AG71" s="70" t="s">
        <v>302</v>
      </c>
      <c r="AH71" s="70"/>
      <c r="AI71" t="s">
        <v>271</v>
      </c>
      <c r="AJ71" s="5"/>
      <c r="AK71" s="71"/>
      <c r="AL71" s="161"/>
      <c r="AM71" s="161"/>
      <c r="AN71" s="5"/>
      <c r="AO71" s="5"/>
      <c r="AP71" s="5"/>
      <c r="AQ71" s="5"/>
      <c r="AR71" s="5"/>
      <c r="AS71">
        <v>167</v>
      </c>
      <c r="AT71" s="25" t="str">
        <f t="shared" si="11"/>
        <v>BEL ibuprofen  EG syrup 200mg/5mL</v>
      </c>
      <c r="AU71" s="33"/>
      <c r="AV71" s="67"/>
      <c r="AW71">
        <v>167</v>
      </c>
      <c r="AX71"/>
      <c r="AY71" t="s">
        <v>551</v>
      </c>
      <c r="AZ71" t="s">
        <v>578</v>
      </c>
      <c r="BA71" s="150" t="s">
        <v>966</v>
      </c>
      <c r="BB71" s="170"/>
      <c r="BC71" s="71">
        <v>10117000</v>
      </c>
      <c r="BD71" s="70" t="s">
        <v>302</v>
      </c>
      <c r="BE71" s="70"/>
      <c r="BF71">
        <v>1420</v>
      </c>
      <c r="BG71" t="s">
        <v>159</v>
      </c>
      <c r="BH71"/>
      <c r="BI71"/>
      <c r="BJ71" s="5"/>
      <c r="BK71" t="s">
        <v>159</v>
      </c>
      <c r="BL71">
        <v>1420</v>
      </c>
      <c r="BM71" s="2" t="s">
        <v>228</v>
      </c>
      <c r="BN71" t="str">
        <f t="shared" si="17"/>
        <v>ibuprofen  syrup 200mg/5mL</v>
      </c>
      <c r="BO71" s="33"/>
      <c r="BP71" t="str">
        <f t="shared" si="12"/>
        <v>ibuprofen  syrup 200mg/5mL</v>
      </c>
      <c r="BQ71" t="s">
        <v>598</v>
      </c>
      <c r="BR71" s="71">
        <v>10117000</v>
      </c>
      <c r="BS71" s="70" t="s">
        <v>302</v>
      </c>
      <c r="BT71" s="70"/>
      <c r="BU71" s="116" t="s">
        <v>1209</v>
      </c>
      <c r="BV71" s="116" t="s">
        <v>2482</v>
      </c>
      <c r="BW71" s="70">
        <v>10106000</v>
      </c>
      <c r="BX71" t="s">
        <v>524</v>
      </c>
      <c r="BY71"/>
      <c r="BZ71" t="s">
        <v>524</v>
      </c>
      <c r="CA71" s="71"/>
      <c r="CB71" s="161"/>
      <c r="CC71" s="161"/>
      <c r="CD71" s="5"/>
      <c r="CE71" s="5"/>
      <c r="CF71">
        <v>20053000</v>
      </c>
      <c r="CG71" t="s">
        <v>175</v>
      </c>
      <c r="CH71"/>
      <c r="CI71" s="116" t="s">
        <v>175</v>
      </c>
      <c r="CJ71" s="116" t="s">
        <v>175</v>
      </c>
      <c r="CK71" s="5"/>
      <c r="CL71" s="5"/>
      <c r="CM71" s="5"/>
      <c r="CN71" s="5"/>
      <c r="CO71" s="71">
        <v>100000090365</v>
      </c>
      <c r="CP71" s="21" t="s">
        <v>41</v>
      </c>
      <c r="CQ71" s="71">
        <v>100000090365</v>
      </c>
      <c r="CR71" t="s">
        <v>620</v>
      </c>
      <c r="CS71" s="2" t="s">
        <v>171</v>
      </c>
      <c r="CT71" s="71">
        <v>100000090365</v>
      </c>
      <c r="CU71" t="s">
        <v>620</v>
      </c>
      <c r="CV71" s="116" t="s">
        <v>966</v>
      </c>
      <c r="CW71" s="144" t="s">
        <v>2594</v>
      </c>
      <c r="CX71" t="s">
        <v>618</v>
      </c>
      <c r="CY71" t="s">
        <v>620</v>
      </c>
      <c r="CZ71" s="12" t="s">
        <v>619</v>
      </c>
      <c r="DA71">
        <v>200</v>
      </c>
      <c r="DB71" t="s">
        <v>164</v>
      </c>
      <c r="DC71" s="153"/>
      <c r="DD71">
        <v>5</v>
      </c>
      <c r="DE71" t="s">
        <v>622</v>
      </c>
      <c r="DF71" s="153"/>
      <c r="DG71" s="116"/>
      <c r="DH71" s="116" t="s">
        <v>292</v>
      </c>
      <c r="DI71" s="116" t="s">
        <v>966</v>
      </c>
      <c r="DJ71" s="116" t="s">
        <v>2460</v>
      </c>
      <c r="DK71" s="116" t="s">
        <v>2484</v>
      </c>
      <c r="DL71"/>
      <c r="DM71"/>
      <c r="DN71" s="5"/>
      <c r="DO71" s="64"/>
      <c r="DP71" s="161"/>
      <c r="DQ71" s="71"/>
      <c r="DR71">
        <v>200</v>
      </c>
      <c r="DS71" t="s">
        <v>164</v>
      </c>
      <c r="DT71" s="5"/>
      <c r="DU71">
        <v>5</v>
      </c>
      <c r="DV71" t="s">
        <v>622</v>
      </c>
      <c r="DW71" s="74"/>
      <c r="DX71" s="74"/>
      <c r="DY71" s="74"/>
      <c r="DZ71" s="5"/>
      <c r="EA71" s="5"/>
      <c r="EB71" s="5"/>
      <c r="EC71" s="5"/>
      <c r="ED71" s="5"/>
      <c r="EE71" s="5"/>
      <c r="EF71" s="5"/>
      <c r="EG71"/>
      <c r="EH71"/>
      <c r="EI71" s="5"/>
      <c r="EJ71">
        <v>5</v>
      </c>
      <c r="EK71" t="s">
        <v>622</v>
      </c>
      <c r="EL71" s="5"/>
      <c r="EM71"/>
      <c r="EN71"/>
      <c r="EO71" s="5"/>
      <c r="EP71" s="5"/>
      <c r="EQ71" s="5"/>
      <c r="ER71" s="5"/>
      <c r="ES71">
        <f>(20*200)/1200</f>
        <v>3.3333333333333335</v>
      </c>
      <c r="ET71">
        <v>1200</v>
      </c>
      <c r="EU71" t="s">
        <v>164</v>
      </c>
      <c r="EV71" t="s">
        <v>176</v>
      </c>
      <c r="EW71">
        <v>100</v>
      </c>
      <c r="EX71"/>
      <c r="EY71" s="70" t="str">
        <f t="shared" si="18"/>
        <v>ibuprofen  oral 200mg/5mL</v>
      </c>
      <c r="EZ71"/>
      <c r="FA71" t="s">
        <v>636</v>
      </c>
      <c r="FB71" s="14" t="s">
        <v>177</v>
      </c>
      <c r="FC71" s="14" t="s">
        <v>614</v>
      </c>
      <c r="FD71" s="14" t="s">
        <v>177</v>
      </c>
      <c r="FE71" s="14" t="s">
        <v>650</v>
      </c>
      <c r="FF71" s="14" t="s">
        <v>177</v>
      </c>
      <c r="FG71" s="14" t="s">
        <v>651</v>
      </c>
      <c r="FH71" s="14" t="s">
        <v>177</v>
      </c>
      <c r="FI71" s="14" t="s">
        <v>3376</v>
      </c>
      <c r="FJ71" s="14" t="s">
        <v>177</v>
      </c>
      <c r="FK71" s="14" t="s">
        <v>163</v>
      </c>
      <c r="FL71" s="70" t="str">
        <f t="shared" si="13"/>
        <v>ibuprofen  oral 200mg/5mL</v>
      </c>
      <c r="FM71"/>
      <c r="FN71"/>
      <c r="FO71" t="s">
        <v>659</v>
      </c>
      <c r="FP71" s="14" t="s">
        <v>663</v>
      </c>
      <c r="FQ71" s="14" t="s">
        <v>177</v>
      </c>
      <c r="FR71" s="14" t="s">
        <v>651</v>
      </c>
      <c r="FS71">
        <v>83</v>
      </c>
      <c r="FT71" t="s">
        <v>665</v>
      </c>
      <c r="FU71">
        <v>19</v>
      </c>
      <c r="FV71" t="s">
        <v>202</v>
      </c>
      <c r="FW71">
        <v>31</v>
      </c>
      <c r="FX71" t="s">
        <v>163</v>
      </c>
      <c r="FY71">
        <v>47</v>
      </c>
      <c r="FZ71" t="s">
        <v>201</v>
      </c>
      <c r="GA71"/>
      <c r="GB71">
        <v>85</v>
      </c>
      <c r="GC71">
        <v>19</v>
      </c>
      <c r="GD71">
        <v>31</v>
      </c>
      <c r="GE71">
        <v>47</v>
      </c>
      <c r="GF71"/>
      <c r="GG71" t="s">
        <v>683</v>
      </c>
      <c r="GH71" t="s">
        <v>684</v>
      </c>
      <c r="GI71"/>
      <c r="GJ71"/>
      <c r="GK71"/>
    </row>
    <row r="72" spans="1:193" ht="13.8">
      <c r="A72" t="s">
        <v>390</v>
      </c>
      <c r="B72" t="s">
        <v>329</v>
      </c>
      <c r="C72" s="140" t="str">
        <f t="shared" si="14"/>
        <v>https://samviewer.digile.be/nl/sam/ampps/378822-04</v>
      </c>
      <c r="D72" s="116" t="s">
        <v>2801</v>
      </c>
      <c r="E72" s="116" t="s">
        <v>2802</v>
      </c>
      <c r="F72" s="116" t="s">
        <v>2803</v>
      </c>
      <c r="G72">
        <v>2964062</v>
      </c>
      <c r="H72" t="s">
        <v>390</v>
      </c>
      <c r="I72" t="s">
        <v>390</v>
      </c>
      <c r="J72" s="5" t="str">
        <f t="shared" si="15"/>
        <v>BEL ibuprofen  Reckitt Benckiser syrup 150mL x 200mg/5mL</v>
      </c>
      <c r="K72" s="5" t="str">
        <f t="shared" si="16"/>
        <v>BEL ibuprofen  Reckitt Benckiser syrup 150mL x 200mg/5mL</v>
      </c>
      <c r="L72" s="2"/>
      <c r="M72" s="2"/>
      <c r="N72" s="2"/>
      <c r="O72" s="2"/>
      <c r="P72">
        <v>150</v>
      </c>
      <c r="Q72" s="42" t="s">
        <v>622</v>
      </c>
      <c r="R72">
        <v>150</v>
      </c>
      <c r="S72" s="42" t="s">
        <v>622</v>
      </c>
      <c r="T72" s="116" t="s">
        <v>1306</v>
      </c>
      <c r="W72" s="116" t="s">
        <v>2804</v>
      </c>
      <c r="X72">
        <v>30</v>
      </c>
      <c r="Y72" t="s">
        <v>479</v>
      </c>
      <c r="AA72" s="5"/>
      <c r="AB72" s="5"/>
      <c r="AC72" s="5"/>
      <c r="AD72" s="39">
        <v>1</v>
      </c>
      <c r="AE72" t="s">
        <v>210</v>
      </c>
      <c r="AF72" s="71">
        <v>10117000</v>
      </c>
      <c r="AG72" s="70" t="s">
        <v>302</v>
      </c>
      <c r="AH72" s="70"/>
      <c r="AI72" t="s">
        <v>271</v>
      </c>
      <c r="AJ72" s="5"/>
      <c r="AK72" s="71"/>
      <c r="AL72" s="161"/>
      <c r="AM72" s="161"/>
      <c r="AN72" s="5"/>
      <c r="AO72" s="5"/>
      <c r="AP72" s="5"/>
      <c r="AQ72" s="5"/>
      <c r="AR72" s="5"/>
      <c r="AS72">
        <v>168</v>
      </c>
      <c r="AT72" s="25" t="str">
        <f t="shared" si="11"/>
        <v>BEL ibuprofen  Reckitt Benckiser syrup 200mg/5mL</v>
      </c>
      <c r="AU72" s="33"/>
      <c r="AW72">
        <v>168</v>
      </c>
      <c r="AY72" t="s">
        <v>552</v>
      </c>
      <c r="AZ72" t="s">
        <v>578</v>
      </c>
      <c r="BA72" s="150" t="s">
        <v>966</v>
      </c>
      <c r="BB72" s="170"/>
      <c r="BC72" s="71">
        <v>10117000</v>
      </c>
      <c r="BD72" s="70" t="s">
        <v>302</v>
      </c>
      <c r="BE72" s="70"/>
      <c r="BF72">
        <v>1421</v>
      </c>
      <c r="BG72" t="s">
        <v>585</v>
      </c>
      <c r="BJ72" s="5"/>
      <c r="BK72" t="s">
        <v>585</v>
      </c>
      <c r="BL72">
        <v>1421</v>
      </c>
      <c r="BM72" s="2" t="s">
        <v>228</v>
      </c>
      <c r="BN72" t="str">
        <f t="shared" si="17"/>
        <v>ibuprofen  syrup 200mg/5mL</v>
      </c>
      <c r="BO72" s="33"/>
      <c r="BP72" t="str">
        <f t="shared" si="12"/>
        <v>ibuprofen  syrup 200mg/5mL</v>
      </c>
      <c r="BQ72" t="s">
        <v>598</v>
      </c>
      <c r="BR72" s="71">
        <v>10117000</v>
      </c>
      <c r="BS72" s="70" t="s">
        <v>302</v>
      </c>
      <c r="BT72" s="70"/>
      <c r="BU72" s="116" t="s">
        <v>1209</v>
      </c>
      <c r="BV72" s="116" t="s">
        <v>2482</v>
      </c>
      <c r="BW72" s="70">
        <v>10106000</v>
      </c>
      <c r="BX72" t="s">
        <v>524</v>
      </c>
      <c r="BZ72" t="s">
        <v>524</v>
      </c>
      <c r="CA72" s="71"/>
      <c r="CB72" s="161"/>
      <c r="CC72" s="161"/>
      <c r="CD72" s="5"/>
      <c r="CE72" s="5"/>
      <c r="CF72">
        <v>20053000</v>
      </c>
      <c r="CG72" t="s">
        <v>175</v>
      </c>
      <c r="CI72" s="116" t="s">
        <v>175</v>
      </c>
      <c r="CJ72" s="116" t="s">
        <v>175</v>
      </c>
      <c r="CK72" s="5"/>
      <c r="CL72" s="5"/>
      <c r="CM72" s="5"/>
      <c r="CN72" s="5"/>
      <c r="CO72" s="71">
        <v>100000090365</v>
      </c>
      <c r="CP72" s="21" t="s">
        <v>41</v>
      </c>
      <c r="CQ72" s="71">
        <v>100000090365</v>
      </c>
      <c r="CR72" t="s">
        <v>620</v>
      </c>
      <c r="CS72" s="2" t="s">
        <v>171</v>
      </c>
      <c r="CT72" s="71">
        <v>100000090365</v>
      </c>
      <c r="CU72" t="s">
        <v>620</v>
      </c>
      <c r="CV72" s="116" t="s">
        <v>966</v>
      </c>
      <c r="CW72" s="144" t="s">
        <v>2460</v>
      </c>
      <c r="CX72" t="s">
        <v>618</v>
      </c>
      <c r="CY72" t="s">
        <v>620</v>
      </c>
      <c r="CZ72" s="12" t="s">
        <v>619</v>
      </c>
      <c r="DA72">
        <v>200</v>
      </c>
      <c r="DB72" t="s">
        <v>164</v>
      </c>
      <c r="DC72" s="153"/>
      <c r="DD72">
        <v>5</v>
      </c>
      <c r="DE72" t="s">
        <v>622</v>
      </c>
      <c r="DF72" s="153"/>
      <c r="DH72" s="116" t="s">
        <v>292</v>
      </c>
      <c r="DI72" s="116" t="s">
        <v>966</v>
      </c>
      <c r="DJ72" s="116" t="s">
        <v>2460</v>
      </c>
      <c r="DK72" s="116" t="s">
        <v>2484</v>
      </c>
      <c r="DN72" s="5"/>
      <c r="DO72" s="64"/>
      <c r="DP72" s="161"/>
      <c r="DQ72" s="71"/>
      <c r="DR72">
        <v>200</v>
      </c>
      <c r="DS72" t="s">
        <v>164</v>
      </c>
      <c r="DT72" s="5"/>
      <c r="DU72">
        <v>5</v>
      </c>
      <c r="DV72" t="s">
        <v>622</v>
      </c>
      <c r="DZ72" s="5"/>
      <c r="EA72" s="5"/>
      <c r="EB72" s="5"/>
      <c r="EC72" s="5"/>
      <c r="ED72" s="5"/>
      <c r="EE72" s="5"/>
      <c r="EF72" s="5"/>
      <c r="EI72" s="5"/>
      <c r="EJ72">
        <v>5</v>
      </c>
      <c r="EK72" t="s">
        <v>622</v>
      </c>
      <c r="EL72" s="5"/>
      <c r="EO72" s="5"/>
      <c r="EP72" s="5"/>
      <c r="EQ72" s="5"/>
      <c r="ER72" s="5"/>
      <c r="ES72">
        <f>(30*200)/1200</f>
        <v>5</v>
      </c>
      <c r="ET72">
        <v>1200</v>
      </c>
      <c r="EU72" t="s">
        <v>164</v>
      </c>
      <c r="EV72" t="s">
        <v>176</v>
      </c>
      <c r="EW72">
        <v>150</v>
      </c>
      <c r="EY72" s="70" t="str">
        <f t="shared" si="18"/>
        <v>ibuprofen  oral 200mg/5mL</v>
      </c>
      <c r="FA72" t="s">
        <v>636</v>
      </c>
      <c r="FB72" s="14" t="s">
        <v>177</v>
      </c>
      <c r="FC72" s="14" t="s">
        <v>614</v>
      </c>
      <c r="FD72" s="14" t="s">
        <v>177</v>
      </c>
      <c r="FE72" s="14" t="s">
        <v>650</v>
      </c>
      <c r="FF72" s="14" t="s">
        <v>177</v>
      </c>
      <c r="FG72" s="14" t="s">
        <v>651</v>
      </c>
      <c r="FH72" s="14" t="s">
        <v>177</v>
      </c>
      <c r="FI72" s="14" t="s">
        <v>3376</v>
      </c>
      <c r="FJ72" s="14" t="s">
        <v>177</v>
      </c>
      <c r="FK72" s="14" t="s">
        <v>163</v>
      </c>
      <c r="FL72" s="70" t="str">
        <f t="shared" si="13"/>
        <v>ibuprofen  oral 200mg/5mL</v>
      </c>
      <c r="FO72" t="s">
        <v>659</v>
      </c>
      <c r="FP72" s="14" t="s">
        <v>663</v>
      </c>
      <c r="FQ72" s="14" t="s">
        <v>177</v>
      </c>
      <c r="FR72" s="14" t="s">
        <v>651</v>
      </c>
      <c r="FS72">
        <v>83</v>
      </c>
      <c r="FT72" t="s">
        <v>665</v>
      </c>
      <c r="FU72">
        <v>19</v>
      </c>
      <c r="FV72" t="s">
        <v>202</v>
      </c>
      <c r="FW72">
        <v>31</v>
      </c>
      <c r="FX72" t="s">
        <v>163</v>
      </c>
      <c r="FY72">
        <v>47</v>
      </c>
      <c r="FZ72" t="s">
        <v>201</v>
      </c>
      <c r="GB72">
        <v>85</v>
      </c>
      <c r="GC72">
        <v>19</v>
      </c>
      <c r="GD72">
        <v>31</v>
      </c>
      <c r="GE72">
        <v>47</v>
      </c>
      <c r="GG72" t="s">
        <v>683</v>
      </c>
      <c r="GH72" t="s">
        <v>684</v>
      </c>
    </row>
    <row r="73" spans="1:193" ht="13.8">
      <c r="A73" t="s">
        <v>391</v>
      </c>
      <c r="B73" t="s">
        <v>330</v>
      </c>
      <c r="C73" s="140" t="str">
        <f t="shared" si="14"/>
        <v>https://samviewer.digile.be/nl/sam/ampps/378831-04</v>
      </c>
      <c r="D73" s="116" t="s">
        <v>2805</v>
      </c>
      <c r="E73" s="116" t="s">
        <v>2806</v>
      </c>
      <c r="F73" s="116" t="s">
        <v>2807</v>
      </c>
      <c r="G73">
        <v>2922607</v>
      </c>
      <c r="H73" t="s">
        <v>391</v>
      </c>
      <c r="I73" t="s">
        <v>391</v>
      </c>
      <c r="J73" s="5" t="str">
        <f t="shared" si="15"/>
        <v>BEL ibuprofen  Reckitt Benckiser syrup 150mL x 200mg/5mL</v>
      </c>
      <c r="K73" s="5" t="str">
        <f t="shared" si="16"/>
        <v>BEL ibuprofen  Reckitt Benckiser syrup 150mL x 200mg/5mL</v>
      </c>
      <c r="L73" s="2"/>
      <c r="M73" s="2"/>
      <c r="N73" s="2"/>
      <c r="O73" s="2"/>
      <c r="P73">
        <v>150</v>
      </c>
      <c r="Q73" s="42" t="s">
        <v>622</v>
      </c>
      <c r="R73">
        <v>150</v>
      </c>
      <c r="S73" s="42" t="s">
        <v>622</v>
      </c>
      <c r="T73" s="116" t="s">
        <v>1306</v>
      </c>
      <c r="W73" s="116" t="s">
        <v>2804</v>
      </c>
      <c r="X73">
        <v>50</v>
      </c>
      <c r="Y73" t="s">
        <v>480</v>
      </c>
      <c r="AA73" s="5"/>
      <c r="AB73" s="5"/>
      <c r="AC73" s="5"/>
      <c r="AD73" s="39">
        <v>1</v>
      </c>
      <c r="AE73" t="s">
        <v>210</v>
      </c>
      <c r="AF73" s="71">
        <v>10117000</v>
      </c>
      <c r="AG73" s="70" t="s">
        <v>302</v>
      </c>
      <c r="AH73" s="70"/>
      <c r="AI73" t="s">
        <v>271</v>
      </c>
      <c r="AJ73" s="5"/>
      <c r="AK73" s="71"/>
      <c r="AL73" s="161"/>
      <c r="AM73" s="161"/>
      <c r="AN73" s="5"/>
      <c r="AO73" s="5"/>
      <c r="AP73" s="5"/>
      <c r="AQ73" s="5"/>
      <c r="AR73" s="5"/>
      <c r="AS73">
        <v>169</v>
      </c>
      <c r="AT73" s="25" t="str">
        <f t="shared" si="11"/>
        <v>BEL ibuprofen  Reckitt Benckiser syrup 200mg/5mL</v>
      </c>
      <c r="AU73" s="33"/>
      <c r="AW73">
        <v>169</v>
      </c>
      <c r="AY73" t="s">
        <v>553</v>
      </c>
      <c r="AZ73" t="s">
        <v>578</v>
      </c>
      <c r="BA73" s="150" t="s">
        <v>966</v>
      </c>
      <c r="BB73" s="170"/>
      <c r="BC73" s="71">
        <v>10117000</v>
      </c>
      <c r="BD73" s="70" t="s">
        <v>302</v>
      </c>
      <c r="BE73" s="70"/>
      <c r="BF73">
        <v>1422</v>
      </c>
      <c r="BG73" t="s">
        <v>585</v>
      </c>
      <c r="BJ73" s="5"/>
      <c r="BK73" t="s">
        <v>585</v>
      </c>
      <c r="BL73">
        <v>1422</v>
      </c>
      <c r="BM73" s="2" t="s">
        <v>228</v>
      </c>
      <c r="BN73" t="str">
        <f t="shared" si="17"/>
        <v>ibuprofen  syrup 200mg/5mL</v>
      </c>
      <c r="BO73" s="33"/>
      <c r="BP73" t="str">
        <f t="shared" si="12"/>
        <v>ibuprofen  syrup 200mg/5mL</v>
      </c>
      <c r="BQ73" t="s">
        <v>598</v>
      </c>
      <c r="BR73" s="71">
        <v>10117000</v>
      </c>
      <c r="BS73" s="70" t="s">
        <v>302</v>
      </c>
      <c r="BT73" s="70"/>
      <c r="BU73" s="116" t="s">
        <v>1209</v>
      </c>
      <c r="BV73" s="116" t="s">
        <v>2482</v>
      </c>
      <c r="BW73" s="70">
        <v>10106000</v>
      </c>
      <c r="BX73" t="s">
        <v>524</v>
      </c>
      <c r="BZ73" t="s">
        <v>524</v>
      </c>
      <c r="CA73" s="71"/>
      <c r="CB73" s="161"/>
      <c r="CC73" s="161"/>
      <c r="CD73" s="5"/>
      <c r="CE73" s="5"/>
      <c r="CF73">
        <v>20053000</v>
      </c>
      <c r="CG73" t="s">
        <v>175</v>
      </c>
      <c r="CI73" s="116" t="s">
        <v>175</v>
      </c>
      <c r="CJ73" s="116" t="s">
        <v>175</v>
      </c>
      <c r="CK73" s="5"/>
      <c r="CL73" s="5"/>
      <c r="CM73" s="5"/>
      <c r="CN73" s="5"/>
      <c r="CO73" s="71">
        <v>100000090365</v>
      </c>
      <c r="CP73" s="21" t="s">
        <v>41</v>
      </c>
      <c r="CQ73" s="71">
        <v>100000090365</v>
      </c>
      <c r="CR73" t="s">
        <v>620</v>
      </c>
      <c r="CS73" s="2" t="s">
        <v>171</v>
      </c>
      <c r="CT73" s="71">
        <v>100000090365</v>
      </c>
      <c r="CU73" t="s">
        <v>620</v>
      </c>
      <c r="CV73" s="116" t="s">
        <v>966</v>
      </c>
      <c r="CW73" s="144" t="s">
        <v>2460</v>
      </c>
      <c r="CX73" t="s">
        <v>618</v>
      </c>
      <c r="CY73" t="s">
        <v>620</v>
      </c>
      <c r="CZ73" s="12" t="s">
        <v>619</v>
      </c>
      <c r="DA73">
        <v>200</v>
      </c>
      <c r="DB73" t="s">
        <v>164</v>
      </c>
      <c r="DC73" s="153"/>
      <c r="DD73">
        <v>5</v>
      </c>
      <c r="DE73" t="s">
        <v>622</v>
      </c>
      <c r="DF73" s="153"/>
      <c r="DH73" s="116" t="s">
        <v>292</v>
      </c>
      <c r="DI73" s="116" t="s">
        <v>966</v>
      </c>
      <c r="DJ73" s="116" t="s">
        <v>2460</v>
      </c>
      <c r="DK73" s="116" t="s">
        <v>2484</v>
      </c>
      <c r="DN73" s="5"/>
      <c r="DO73" s="64"/>
      <c r="DP73" s="161"/>
      <c r="DQ73" s="71"/>
      <c r="DR73">
        <v>200</v>
      </c>
      <c r="DS73" t="s">
        <v>164</v>
      </c>
      <c r="DT73" s="5"/>
      <c r="DU73">
        <v>5</v>
      </c>
      <c r="DV73" t="s">
        <v>622</v>
      </c>
      <c r="DZ73" s="5"/>
      <c r="EA73" s="5"/>
      <c r="EB73" s="5"/>
      <c r="EC73" s="5"/>
      <c r="ED73" s="5"/>
      <c r="EE73" s="5"/>
      <c r="EF73" s="5"/>
      <c r="EI73" s="5"/>
      <c r="EJ73">
        <v>5</v>
      </c>
      <c r="EK73" t="s">
        <v>622</v>
      </c>
      <c r="EL73" s="5"/>
      <c r="EO73" s="5"/>
      <c r="EP73" s="5"/>
      <c r="EQ73" s="5"/>
      <c r="ER73" s="5"/>
      <c r="ES73">
        <f>(30*200)/1200</f>
        <v>5</v>
      </c>
      <c r="ET73">
        <v>1200</v>
      </c>
      <c r="EU73" t="s">
        <v>164</v>
      </c>
      <c r="EV73" t="s">
        <v>176</v>
      </c>
      <c r="EW73">
        <v>150</v>
      </c>
      <c r="EY73" s="70" t="str">
        <f t="shared" si="18"/>
        <v>ibuprofen  oral 200mg/5mL</v>
      </c>
      <c r="FA73" t="s">
        <v>636</v>
      </c>
      <c r="FB73" s="14" t="s">
        <v>177</v>
      </c>
      <c r="FC73" s="14" t="s">
        <v>614</v>
      </c>
      <c r="FD73" s="14" t="s">
        <v>177</v>
      </c>
      <c r="FE73" s="14" t="s">
        <v>650</v>
      </c>
      <c r="FF73" s="14" t="s">
        <v>177</v>
      </c>
      <c r="FG73" s="14" t="s">
        <v>651</v>
      </c>
      <c r="FH73" s="14" t="s">
        <v>177</v>
      </c>
      <c r="FI73" s="14" t="s">
        <v>3376</v>
      </c>
      <c r="FJ73" s="14" t="s">
        <v>177</v>
      </c>
      <c r="FK73" s="14" t="s">
        <v>163</v>
      </c>
      <c r="FL73" s="70" t="str">
        <f t="shared" si="13"/>
        <v>ibuprofen  oral 200mg/5mL</v>
      </c>
      <c r="FO73" t="s">
        <v>659</v>
      </c>
      <c r="FP73" s="14" t="s">
        <v>663</v>
      </c>
      <c r="FQ73" s="14" t="s">
        <v>177</v>
      </c>
      <c r="FR73" s="14" t="s">
        <v>651</v>
      </c>
      <c r="FS73">
        <v>83</v>
      </c>
      <c r="FT73" t="s">
        <v>665</v>
      </c>
      <c r="FU73">
        <v>19</v>
      </c>
      <c r="FV73" t="s">
        <v>202</v>
      </c>
      <c r="FW73">
        <v>31</v>
      </c>
      <c r="FX73" t="s">
        <v>163</v>
      </c>
      <c r="FY73">
        <v>47</v>
      </c>
      <c r="FZ73" t="s">
        <v>201</v>
      </c>
      <c r="GB73">
        <v>85</v>
      </c>
      <c r="GC73">
        <v>19</v>
      </c>
      <c r="GD73">
        <v>31</v>
      </c>
      <c r="GE73">
        <v>47</v>
      </c>
      <c r="GG73" t="s">
        <v>683</v>
      </c>
      <c r="GH73" t="s">
        <v>684</v>
      </c>
    </row>
    <row r="74" spans="1:193" s="121" customFormat="1" ht="13.8">
      <c r="A74" t="s">
        <v>392</v>
      </c>
      <c r="B74" t="s">
        <v>331</v>
      </c>
      <c r="C74" s="140" t="str">
        <f t="shared" si="14"/>
        <v>https://samviewer.digile.be/nl/sam/ampps/104876-01</v>
      </c>
      <c r="D74" s="116" t="s">
        <v>2462</v>
      </c>
      <c r="E74" s="116" t="s">
        <v>2463</v>
      </c>
      <c r="F74" s="116" t="s">
        <v>2464</v>
      </c>
      <c r="G74">
        <v>104596</v>
      </c>
      <c r="H74" t="s">
        <v>392</v>
      </c>
      <c r="I74" t="s">
        <v>392</v>
      </c>
      <c r="J74" s="5" t="str">
        <f t="shared" si="15"/>
        <v>BEL ibuprofen  Mylan EPD film-coated tablet 100 x 400mg/</v>
      </c>
      <c r="K74" s="5" t="str">
        <f t="shared" si="16"/>
        <v>BEL ibuprofen  Mylan EPD film-coated tablet 100 x 400mg/</v>
      </c>
      <c r="L74" s="2"/>
      <c r="M74" s="2"/>
      <c r="N74" s="2"/>
      <c r="O74" s="2"/>
      <c r="P74">
        <v>100</v>
      </c>
      <c r="Q74" s="5"/>
      <c r="R74">
        <v>100</v>
      </c>
      <c r="S74" s="5"/>
      <c r="T74" s="116">
        <v>100</v>
      </c>
      <c r="U74" s="116"/>
      <c r="V74" s="116"/>
      <c r="W74" s="116" t="s">
        <v>2465</v>
      </c>
      <c r="X74">
        <v>30</v>
      </c>
      <c r="Y74" t="s">
        <v>481</v>
      </c>
      <c r="Z74"/>
      <c r="AA74" s="5"/>
      <c r="AB74" s="5"/>
      <c r="AC74" s="5"/>
      <c r="AD74" s="39">
        <v>1</v>
      </c>
      <c r="AE74">
        <v>100</v>
      </c>
      <c r="AF74">
        <v>10221000</v>
      </c>
      <c r="AG74" s="70" t="s">
        <v>1220</v>
      </c>
      <c r="AH74" s="70"/>
      <c r="AI74" t="s">
        <v>700</v>
      </c>
      <c r="AJ74" s="5"/>
      <c r="AK74" s="24">
        <v>15054000</v>
      </c>
      <c r="AL74" s="38" t="s">
        <v>173</v>
      </c>
      <c r="AM74" s="169"/>
      <c r="AN74" s="5"/>
      <c r="AO74" s="5"/>
      <c r="AP74" s="5"/>
      <c r="AQ74" s="5"/>
      <c r="AR74" s="5"/>
      <c r="AS74">
        <v>183</v>
      </c>
      <c r="AT74" s="25" t="str">
        <f t="shared" ref="AT74:AT108" si="19">CONCATENATE(BM74," ",CR74," ",BG74," ",BS74," ",DR74,DS74,"/",DU74,DV74)</f>
        <v>BEL ibuprofen  Mylan EPD film-coated tablet 400mg/</v>
      </c>
      <c r="AU74" s="33"/>
      <c r="AV74" s="67"/>
      <c r="AW74">
        <v>183</v>
      </c>
      <c r="AX74"/>
      <c r="AY74" t="s">
        <v>554</v>
      </c>
      <c r="AZ74" t="s">
        <v>578</v>
      </c>
      <c r="BA74" s="150" t="s">
        <v>966</v>
      </c>
      <c r="BB74" s="170"/>
      <c r="BC74">
        <v>10221000</v>
      </c>
      <c r="BD74" s="70" t="s">
        <v>1220</v>
      </c>
      <c r="BE74" s="70"/>
      <c r="BF74">
        <v>1431</v>
      </c>
      <c r="BG74" t="s">
        <v>584</v>
      </c>
      <c r="BH74"/>
      <c r="BI74"/>
      <c r="BJ74" s="5"/>
      <c r="BK74" t="s">
        <v>584</v>
      </c>
      <c r="BL74">
        <v>1431</v>
      </c>
      <c r="BM74" s="2" t="s">
        <v>228</v>
      </c>
      <c r="BN74" t="str">
        <f t="shared" si="17"/>
        <v>ibuprofen  film-coated tablet 400mg/</v>
      </c>
      <c r="BO74" s="33"/>
      <c r="BP74" t="str">
        <f t="shared" ref="BP74:BP108" si="20">CONCATENATE(CR74," ",BS74," ",DR74,DS74,"/",DU74,DV74)</f>
        <v>ibuprofen  film-coated tablet 400mg/</v>
      </c>
      <c r="BQ74" t="s">
        <v>599</v>
      </c>
      <c r="BR74">
        <v>10221000</v>
      </c>
      <c r="BS74" s="70" t="s">
        <v>1220</v>
      </c>
      <c r="BT74" s="70"/>
      <c r="BU74" s="116" t="s">
        <v>1220</v>
      </c>
      <c r="BV74" s="116" t="s">
        <v>173</v>
      </c>
      <c r="BW74">
        <v>10221000</v>
      </c>
      <c r="BX74" t="s">
        <v>526</v>
      </c>
      <c r="BY74">
        <v>10221000</v>
      </c>
      <c r="BZ74" t="s">
        <v>526</v>
      </c>
      <c r="CA74" s="24">
        <v>15054000</v>
      </c>
      <c r="CB74" s="38" t="s">
        <v>173</v>
      </c>
      <c r="CC74" s="169"/>
      <c r="CD74" s="5"/>
      <c r="CE74" s="42" t="s">
        <v>173</v>
      </c>
      <c r="CF74">
        <v>20053000</v>
      </c>
      <c r="CG74" t="s">
        <v>175</v>
      </c>
      <c r="CH74"/>
      <c r="CI74" s="116" t="s">
        <v>175</v>
      </c>
      <c r="CJ74" s="116" t="s">
        <v>175</v>
      </c>
      <c r="CK74" s="5"/>
      <c r="CL74" s="5"/>
      <c r="CM74" s="5"/>
      <c r="CN74" s="5"/>
      <c r="CO74" s="71">
        <v>100000090365</v>
      </c>
      <c r="CP74" s="21" t="s">
        <v>41</v>
      </c>
      <c r="CQ74" s="71">
        <v>100000090365</v>
      </c>
      <c r="CR74" t="s">
        <v>620</v>
      </c>
      <c r="CS74" s="2" t="s">
        <v>171</v>
      </c>
      <c r="CT74" s="71">
        <v>100000090365</v>
      </c>
      <c r="CU74" t="s">
        <v>620</v>
      </c>
      <c r="CV74" s="116" t="s">
        <v>966</v>
      </c>
      <c r="CW74" s="144" t="s">
        <v>2466</v>
      </c>
      <c r="CX74" t="s">
        <v>618</v>
      </c>
      <c r="CY74" t="s">
        <v>620</v>
      </c>
      <c r="CZ74" s="12" t="s">
        <v>619</v>
      </c>
      <c r="DA74" s="5"/>
      <c r="DB74" s="5"/>
      <c r="DC74" s="5"/>
      <c r="DD74" s="5"/>
      <c r="DE74"/>
      <c r="DF74" s="153"/>
      <c r="DG74" s="116"/>
      <c r="DH74" s="116" t="s">
        <v>292</v>
      </c>
      <c r="DI74" s="116" t="s">
        <v>966</v>
      </c>
      <c r="DJ74" s="116" t="s">
        <v>2466</v>
      </c>
      <c r="DK74" s="116" t="s">
        <v>2461</v>
      </c>
      <c r="DL74">
        <v>400</v>
      </c>
      <c r="DM74" t="s">
        <v>164</v>
      </c>
      <c r="DN74" s="2"/>
      <c r="DO74" s="154">
        <v>1</v>
      </c>
      <c r="DP74" s="38" t="s">
        <v>173</v>
      </c>
      <c r="DQ74" s="24">
        <v>15054000</v>
      </c>
      <c r="DR74">
        <v>400</v>
      </c>
      <c r="DS74" t="s">
        <v>164</v>
      </c>
      <c r="DT74" s="74"/>
      <c r="DU74" s="74"/>
      <c r="DV74" s="74"/>
      <c r="DW74" s="74"/>
      <c r="DX74" s="74"/>
      <c r="DY74" s="74"/>
      <c r="DZ74" s="5"/>
      <c r="EA74" s="5"/>
      <c r="EB74" s="5"/>
      <c r="EC74" s="5"/>
      <c r="ED74" s="5"/>
      <c r="EE74" s="5"/>
      <c r="EF74" s="5"/>
      <c r="EG74"/>
      <c r="EH74"/>
      <c r="EI74" s="5"/>
      <c r="EJ74"/>
      <c r="EK74"/>
      <c r="EL74" s="5"/>
      <c r="EM74"/>
      <c r="EN74"/>
      <c r="EO74" s="5"/>
      <c r="EP74" s="5"/>
      <c r="EQ74" s="5"/>
      <c r="ER74" s="5"/>
      <c r="ES74">
        <f>(100*400)/1200</f>
        <v>33.333333333333336</v>
      </c>
      <c r="ET74">
        <v>1200</v>
      </c>
      <c r="EU74" t="s">
        <v>164</v>
      </c>
      <c r="EV74" t="s">
        <v>176</v>
      </c>
      <c r="EW74">
        <v>100</v>
      </c>
      <c r="EX74"/>
      <c r="EY74" s="70" t="str">
        <f t="shared" si="18"/>
        <v>ibuprofen  oral 400mg/</v>
      </c>
      <c r="EZ74"/>
      <c r="FA74" t="s">
        <v>637</v>
      </c>
      <c r="FB74" s="14" t="s">
        <v>177</v>
      </c>
      <c r="FC74" s="14" t="s">
        <v>614</v>
      </c>
      <c r="FD74" s="14" t="s">
        <v>177</v>
      </c>
      <c r="FE74" s="14" t="s">
        <v>650</v>
      </c>
      <c r="FF74" s="14" t="s">
        <v>177</v>
      </c>
      <c r="FG74" s="14" t="s">
        <v>651</v>
      </c>
      <c r="FH74" s="14" t="s">
        <v>177</v>
      </c>
      <c r="FI74" s="14" t="s">
        <v>3376</v>
      </c>
      <c r="FJ74" s="14" t="s">
        <v>177</v>
      </c>
      <c r="FK74" s="14" t="s">
        <v>163</v>
      </c>
      <c r="FL74" s="70" t="str">
        <f t="shared" ref="FL74:FL108" si="21">CONCATENATE(CU74," ",FK74," ",DR74,DS74,"/",DU74,DV74)</f>
        <v>ibuprofen  oral 400mg/</v>
      </c>
      <c r="FM74"/>
      <c r="FN74"/>
      <c r="FO74" t="s">
        <v>659</v>
      </c>
      <c r="FP74" s="14" t="s">
        <v>663</v>
      </c>
      <c r="FQ74" s="14" t="s">
        <v>177</v>
      </c>
      <c r="FR74" s="14" t="s">
        <v>651</v>
      </c>
      <c r="FS74">
        <v>69</v>
      </c>
      <c r="FT74" t="s">
        <v>173</v>
      </c>
      <c r="FU74">
        <v>19</v>
      </c>
      <c r="FV74" t="s">
        <v>202</v>
      </c>
      <c r="FW74">
        <v>31</v>
      </c>
      <c r="FX74" t="s">
        <v>163</v>
      </c>
      <c r="FY74">
        <v>47</v>
      </c>
      <c r="FZ74" t="s">
        <v>201</v>
      </c>
      <c r="GA74"/>
      <c r="GB74">
        <v>69</v>
      </c>
      <c r="GC74">
        <v>19</v>
      </c>
      <c r="GD74">
        <v>31</v>
      </c>
      <c r="GE74">
        <v>47</v>
      </c>
      <c r="GF74"/>
      <c r="GG74" t="s">
        <v>649</v>
      </c>
      <c r="GH74" t="s">
        <v>684</v>
      </c>
      <c r="GI74"/>
      <c r="GJ74"/>
      <c r="GK74"/>
    </row>
    <row r="75" spans="1:193" s="121" customFormat="1" ht="13.8">
      <c r="A75" t="s">
        <v>393</v>
      </c>
      <c r="B75" t="s">
        <v>332</v>
      </c>
      <c r="C75" s="140" t="str">
        <f t="shared" si="14"/>
        <v>https://samviewer.digile.be/nl/sam/ampps/467093-03</v>
      </c>
      <c r="D75" s="116" t="s">
        <v>2839</v>
      </c>
      <c r="E75" s="116" t="s">
        <v>2840</v>
      </c>
      <c r="F75" s="116" t="s">
        <v>2841</v>
      </c>
      <c r="G75">
        <v>3491875</v>
      </c>
      <c r="H75" t="s">
        <v>393</v>
      </c>
      <c r="I75" t="s">
        <v>393</v>
      </c>
      <c r="J75" s="5" t="str">
        <f t="shared" si="15"/>
        <v>BEL ibuprofen  Mylan EPD film-coated tablet 20 x 400mg/</v>
      </c>
      <c r="K75" s="5" t="str">
        <f t="shared" si="16"/>
        <v>BEL ibuprofen  Mylan EPD film-coated tablet 20 x 400mg/</v>
      </c>
      <c r="L75" s="2"/>
      <c r="M75" s="2"/>
      <c r="N75" s="2"/>
      <c r="O75" s="2"/>
      <c r="P75">
        <v>20</v>
      </c>
      <c r="Q75" s="5"/>
      <c r="R75">
        <v>20</v>
      </c>
      <c r="S75" s="5"/>
      <c r="T75" s="116">
        <v>20</v>
      </c>
      <c r="U75" s="116"/>
      <c r="V75" s="116"/>
      <c r="W75" s="116" t="s">
        <v>2564</v>
      </c>
      <c r="X75">
        <v>50</v>
      </c>
      <c r="Y75" t="s">
        <v>482</v>
      </c>
      <c r="Z75"/>
      <c r="AA75" s="5"/>
      <c r="AB75" s="5"/>
      <c r="AC75" s="5"/>
      <c r="AD75" s="39">
        <v>1</v>
      </c>
      <c r="AE75">
        <v>20</v>
      </c>
      <c r="AF75">
        <v>10221000</v>
      </c>
      <c r="AG75" s="70" t="s">
        <v>1220</v>
      </c>
      <c r="AH75" s="70"/>
      <c r="AI75" t="s">
        <v>700</v>
      </c>
      <c r="AJ75" s="5"/>
      <c r="AK75" s="24">
        <v>15054000</v>
      </c>
      <c r="AL75" s="38" t="s">
        <v>173</v>
      </c>
      <c r="AM75" s="169"/>
      <c r="AN75" s="5"/>
      <c r="AO75" s="5"/>
      <c r="AP75" s="5"/>
      <c r="AQ75" s="5"/>
      <c r="AR75" s="5"/>
      <c r="AS75">
        <v>183</v>
      </c>
      <c r="AT75" s="25" t="str">
        <f t="shared" si="19"/>
        <v>BEL ibuprofen  Mylan EPD film-coated tablet 400mg/</v>
      </c>
      <c r="AU75" s="33"/>
      <c r="AV75" s="67"/>
      <c r="AW75">
        <v>183</v>
      </c>
      <c r="AX75"/>
      <c r="AY75" t="s">
        <v>554</v>
      </c>
      <c r="AZ75" t="s">
        <v>578</v>
      </c>
      <c r="BA75" s="150" t="s">
        <v>966</v>
      </c>
      <c r="BB75" s="170"/>
      <c r="BC75">
        <v>10221000</v>
      </c>
      <c r="BD75" s="70" t="s">
        <v>1220</v>
      </c>
      <c r="BE75" s="70"/>
      <c r="BF75">
        <v>1431</v>
      </c>
      <c r="BG75" t="s">
        <v>584</v>
      </c>
      <c r="BH75"/>
      <c r="BI75"/>
      <c r="BJ75" s="5"/>
      <c r="BK75" t="s">
        <v>584</v>
      </c>
      <c r="BL75">
        <v>1431</v>
      </c>
      <c r="BM75" s="2" t="s">
        <v>228</v>
      </c>
      <c r="BN75" t="str">
        <f t="shared" si="17"/>
        <v>ibuprofen  film-coated tablet 400mg/</v>
      </c>
      <c r="BO75" s="33"/>
      <c r="BP75" t="str">
        <f t="shared" si="20"/>
        <v>ibuprofen  film-coated tablet 400mg/</v>
      </c>
      <c r="BQ75" t="s">
        <v>599</v>
      </c>
      <c r="BR75">
        <v>10221000</v>
      </c>
      <c r="BS75" s="70" t="s">
        <v>1220</v>
      </c>
      <c r="BT75" s="70"/>
      <c r="BU75" s="116" t="s">
        <v>1220</v>
      </c>
      <c r="BV75" s="116" t="s">
        <v>173</v>
      </c>
      <c r="BW75">
        <v>10221000</v>
      </c>
      <c r="BX75" t="s">
        <v>526</v>
      </c>
      <c r="BY75">
        <v>10221000</v>
      </c>
      <c r="BZ75" t="s">
        <v>526</v>
      </c>
      <c r="CA75" s="24">
        <v>15054000</v>
      </c>
      <c r="CB75" s="38" t="s">
        <v>173</v>
      </c>
      <c r="CC75" s="169"/>
      <c r="CD75" s="5"/>
      <c r="CE75" s="42" t="s">
        <v>173</v>
      </c>
      <c r="CF75">
        <v>20053000</v>
      </c>
      <c r="CG75" t="s">
        <v>175</v>
      </c>
      <c r="CH75"/>
      <c r="CI75" s="116" t="s">
        <v>175</v>
      </c>
      <c r="CJ75" s="116" t="s">
        <v>175</v>
      </c>
      <c r="CK75" s="5"/>
      <c r="CL75" s="5"/>
      <c r="CM75" s="5"/>
      <c r="CN75" s="5"/>
      <c r="CO75" s="71">
        <v>100000090365</v>
      </c>
      <c r="CP75" s="21" t="s">
        <v>41</v>
      </c>
      <c r="CQ75" s="71">
        <v>100000090365</v>
      </c>
      <c r="CR75" t="s">
        <v>620</v>
      </c>
      <c r="CS75" s="2" t="s">
        <v>171</v>
      </c>
      <c r="CT75" s="71">
        <v>100000090365</v>
      </c>
      <c r="CU75" t="s">
        <v>620</v>
      </c>
      <c r="CV75" s="116" t="s">
        <v>966</v>
      </c>
      <c r="CW75" s="144" t="s">
        <v>2466</v>
      </c>
      <c r="CX75" t="s">
        <v>618</v>
      </c>
      <c r="CY75" t="s">
        <v>620</v>
      </c>
      <c r="CZ75" s="12" t="s">
        <v>619</v>
      </c>
      <c r="DA75" s="5"/>
      <c r="DB75" s="5"/>
      <c r="DC75" s="5"/>
      <c r="DD75" s="5"/>
      <c r="DE75"/>
      <c r="DF75" s="5"/>
      <c r="DG75" s="116"/>
      <c r="DH75" s="116" t="s">
        <v>292</v>
      </c>
      <c r="DI75" s="116" t="s">
        <v>966</v>
      </c>
      <c r="DJ75" s="116" t="s">
        <v>2466</v>
      </c>
      <c r="DK75" s="116" t="s">
        <v>2461</v>
      </c>
      <c r="DL75">
        <v>400</v>
      </c>
      <c r="DM75" t="s">
        <v>164</v>
      </c>
      <c r="DN75" s="2"/>
      <c r="DO75" s="154">
        <v>1</v>
      </c>
      <c r="DP75" s="38" t="s">
        <v>173</v>
      </c>
      <c r="DQ75" s="24">
        <v>15054000</v>
      </c>
      <c r="DR75">
        <v>400</v>
      </c>
      <c r="DS75" t="s">
        <v>164</v>
      </c>
      <c r="DT75" s="74"/>
      <c r="DU75" s="74"/>
      <c r="DV75" s="74"/>
      <c r="DW75" s="74"/>
      <c r="DX75" s="74"/>
      <c r="DY75" s="74"/>
      <c r="DZ75" s="5"/>
      <c r="EA75" s="5"/>
      <c r="EB75" s="5"/>
      <c r="EC75" s="5"/>
      <c r="ED75" s="5"/>
      <c r="EE75" s="5"/>
      <c r="EF75" s="5"/>
      <c r="EG75"/>
      <c r="EH75"/>
      <c r="EI75" s="5"/>
      <c r="EJ75"/>
      <c r="EK75"/>
      <c r="EL75" s="5"/>
      <c r="EM75"/>
      <c r="EN75"/>
      <c r="EO75" s="5"/>
      <c r="EP75" s="5"/>
      <c r="EQ75" s="5"/>
      <c r="ER75" s="5"/>
      <c r="ES75">
        <f>(20*400)/1200</f>
        <v>6.666666666666667</v>
      </c>
      <c r="ET75">
        <v>1200</v>
      </c>
      <c r="EU75" s="14" t="s">
        <v>164</v>
      </c>
      <c r="EV75" t="s">
        <v>176</v>
      </c>
      <c r="EW75">
        <v>20</v>
      </c>
      <c r="EX75"/>
      <c r="EY75" s="70" t="str">
        <f t="shared" si="18"/>
        <v>ibuprofen  oral 400mg/</v>
      </c>
      <c r="EZ75"/>
      <c r="FA75" t="s">
        <v>637</v>
      </c>
      <c r="FB75" s="14" t="s">
        <v>177</v>
      </c>
      <c r="FC75" s="14" t="s">
        <v>614</v>
      </c>
      <c r="FD75" s="14" t="s">
        <v>177</v>
      </c>
      <c r="FE75" s="14" t="s">
        <v>650</v>
      </c>
      <c r="FF75" s="14" t="s">
        <v>177</v>
      </c>
      <c r="FG75" s="14" t="s">
        <v>651</v>
      </c>
      <c r="FH75" s="14" t="s">
        <v>177</v>
      </c>
      <c r="FI75" s="14" t="s">
        <v>3374</v>
      </c>
      <c r="FJ75" s="14" t="s">
        <v>177</v>
      </c>
      <c r="FK75" s="14" t="s">
        <v>163</v>
      </c>
      <c r="FL75" s="70" t="str">
        <f t="shared" si="21"/>
        <v>ibuprofen  oral 400mg/</v>
      </c>
      <c r="FM75"/>
      <c r="FN75"/>
      <c r="FO75" t="s">
        <v>659</v>
      </c>
      <c r="FP75" s="14" t="s">
        <v>663</v>
      </c>
      <c r="FQ75" s="14" t="s">
        <v>177</v>
      </c>
      <c r="FR75" s="14" t="s">
        <v>651</v>
      </c>
      <c r="FS75">
        <v>69</v>
      </c>
      <c r="FT75" t="s">
        <v>173</v>
      </c>
      <c r="FU75">
        <v>19</v>
      </c>
      <c r="FV75" t="s">
        <v>202</v>
      </c>
      <c r="FW75">
        <v>31</v>
      </c>
      <c r="FX75" t="s">
        <v>163</v>
      </c>
      <c r="FY75">
        <v>47</v>
      </c>
      <c r="FZ75" t="s">
        <v>201</v>
      </c>
      <c r="GA75"/>
      <c r="GB75">
        <v>69</v>
      </c>
      <c r="GC75">
        <v>19</v>
      </c>
      <c r="GD75">
        <v>31</v>
      </c>
      <c r="GE75">
        <v>47</v>
      </c>
      <c r="GF75"/>
      <c r="GG75" t="s">
        <v>649</v>
      </c>
      <c r="GH75" t="s">
        <v>684</v>
      </c>
      <c r="GI75"/>
      <c r="GJ75"/>
      <c r="GK75"/>
    </row>
    <row r="76" spans="1:193" ht="13.8">
      <c r="A76" t="s">
        <v>394</v>
      </c>
      <c r="B76" t="s">
        <v>333</v>
      </c>
      <c r="C76" s="140" t="str">
        <f t="shared" si="14"/>
        <v>https://samviewer.digile.be/nl/sam/ampps/467093-01</v>
      </c>
      <c r="D76" s="116" t="s">
        <v>2836</v>
      </c>
      <c r="E76" s="116" t="s">
        <v>2837</v>
      </c>
      <c r="F76" s="116" t="s">
        <v>2838</v>
      </c>
      <c r="G76">
        <v>3607462</v>
      </c>
      <c r="H76" t="s">
        <v>394</v>
      </c>
      <c r="I76" t="s">
        <v>394</v>
      </c>
      <c r="J76" s="5" t="str">
        <f t="shared" si="15"/>
        <v>BEL ibuprofen  Mylan EPD film-coated tablet 30 x 400mg/</v>
      </c>
      <c r="K76" s="5" t="str">
        <f t="shared" si="16"/>
        <v>BEL ibuprofen  Mylan EPD film-coated tablet 30 x 400mg/</v>
      </c>
      <c r="L76" s="2"/>
      <c r="M76" s="2"/>
      <c r="N76" s="2"/>
      <c r="O76" s="2"/>
      <c r="P76">
        <v>30</v>
      </c>
      <c r="Q76" s="5"/>
      <c r="R76">
        <v>30</v>
      </c>
      <c r="S76" s="5"/>
      <c r="T76" s="116">
        <v>30</v>
      </c>
      <c r="W76" s="116" t="s">
        <v>2470</v>
      </c>
      <c r="X76">
        <v>100</v>
      </c>
      <c r="Y76" t="s">
        <v>482</v>
      </c>
      <c r="AA76" s="5"/>
      <c r="AB76" s="5"/>
      <c r="AC76" s="5"/>
      <c r="AD76" s="39">
        <v>1</v>
      </c>
      <c r="AE76">
        <v>30</v>
      </c>
      <c r="AF76">
        <v>10221000</v>
      </c>
      <c r="AG76" s="70" t="s">
        <v>1220</v>
      </c>
      <c r="AH76" s="70"/>
      <c r="AI76" t="s">
        <v>700</v>
      </c>
      <c r="AJ76" s="5"/>
      <c r="AK76" s="24">
        <v>15054000</v>
      </c>
      <c r="AL76" s="38" t="s">
        <v>173</v>
      </c>
      <c r="AM76" s="169"/>
      <c r="AN76" s="5"/>
      <c r="AO76" s="5"/>
      <c r="AP76" s="5"/>
      <c r="AQ76" s="5"/>
      <c r="AR76" s="5"/>
      <c r="AS76">
        <v>183</v>
      </c>
      <c r="AT76" s="25" t="str">
        <f t="shared" si="19"/>
        <v>BEL ibuprofen  Mylan EPD film-coated tablet 400mg/</v>
      </c>
      <c r="AU76" s="33"/>
      <c r="AW76">
        <v>183</v>
      </c>
      <c r="AY76" t="s">
        <v>554</v>
      </c>
      <c r="AZ76" t="s">
        <v>578</v>
      </c>
      <c r="BA76" s="150" t="s">
        <v>966</v>
      </c>
      <c r="BB76" s="170"/>
      <c r="BC76">
        <v>10221000</v>
      </c>
      <c r="BD76" s="70" t="s">
        <v>1220</v>
      </c>
      <c r="BE76" s="70"/>
      <c r="BF76">
        <v>1431</v>
      </c>
      <c r="BG76" t="s">
        <v>584</v>
      </c>
      <c r="BJ76" s="5"/>
      <c r="BK76" t="s">
        <v>584</v>
      </c>
      <c r="BL76">
        <v>1431</v>
      </c>
      <c r="BM76" s="2" t="s">
        <v>228</v>
      </c>
      <c r="BN76" t="str">
        <f t="shared" si="17"/>
        <v>ibuprofen  film-coated tablet 400mg/</v>
      </c>
      <c r="BO76" s="33"/>
      <c r="BP76" t="str">
        <f t="shared" si="20"/>
        <v>ibuprofen  film-coated tablet 400mg/</v>
      </c>
      <c r="BQ76" t="s">
        <v>599</v>
      </c>
      <c r="BR76">
        <v>10221000</v>
      </c>
      <c r="BS76" s="70" t="s">
        <v>1220</v>
      </c>
      <c r="BT76" s="70"/>
      <c r="BU76" s="116" t="s">
        <v>1220</v>
      </c>
      <c r="BV76" s="116" t="s">
        <v>173</v>
      </c>
      <c r="BW76">
        <v>10221000</v>
      </c>
      <c r="BX76" t="s">
        <v>526</v>
      </c>
      <c r="BY76">
        <v>10221000</v>
      </c>
      <c r="BZ76" t="s">
        <v>526</v>
      </c>
      <c r="CA76" s="24">
        <v>15054000</v>
      </c>
      <c r="CB76" s="38" t="s">
        <v>173</v>
      </c>
      <c r="CC76" s="169"/>
      <c r="CD76" s="5"/>
      <c r="CE76" s="42" t="s">
        <v>173</v>
      </c>
      <c r="CF76">
        <v>20053000</v>
      </c>
      <c r="CG76" t="s">
        <v>175</v>
      </c>
      <c r="CI76" s="116" t="s">
        <v>175</v>
      </c>
      <c r="CJ76" s="116" t="s">
        <v>175</v>
      </c>
      <c r="CK76" s="5"/>
      <c r="CL76" s="5"/>
      <c r="CM76" s="5"/>
      <c r="CN76" s="5"/>
      <c r="CO76" s="71">
        <v>100000090365</v>
      </c>
      <c r="CP76" s="21" t="s">
        <v>41</v>
      </c>
      <c r="CQ76" s="71">
        <v>100000090365</v>
      </c>
      <c r="CR76" t="s">
        <v>620</v>
      </c>
      <c r="CS76" s="2" t="s">
        <v>171</v>
      </c>
      <c r="CT76" s="71">
        <v>100000090365</v>
      </c>
      <c r="CU76" t="s">
        <v>620</v>
      </c>
      <c r="CV76" s="116" t="s">
        <v>966</v>
      </c>
      <c r="CW76" s="144" t="s">
        <v>2466</v>
      </c>
      <c r="CX76" t="s">
        <v>618</v>
      </c>
      <c r="CY76" t="s">
        <v>620</v>
      </c>
      <c r="CZ76" s="12" t="s">
        <v>619</v>
      </c>
      <c r="DA76" s="5"/>
      <c r="DB76" s="5"/>
      <c r="DC76" s="5"/>
      <c r="DD76" s="5"/>
      <c r="DF76" s="5"/>
      <c r="DH76" s="116" t="s">
        <v>292</v>
      </c>
      <c r="DI76" s="116" t="s">
        <v>966</v>
      </c>
      <c r="DJ76" s="116" t="s">
        <v>2466</v>
      </c>
      <c r="DK76" s="116" t="s">
        <v>2461</v>
      </c>
      <c r="DL76">
        <v>400</v>
      </c>
      <c r="DM76" t="s">
        <v>164</v>
      </c>
      <c r="DN76" s="2"/>
      <c r="DO76" s="154">
        <v>1</v>
      </c>
      <c r="DP76" s="38" t="s">
        <v>173</v>
      </c>
      <c r="DQ76" s="24">
        <v>15054000</v>
      </c>
      <c r="DR76">
        <v>400</v>
      </c>
      <c r="DS76" t="s">
        <v>164</v>
      </c>
      <c r="DZ76" s="5"/>
      <c r="EA76" s="5"/>
      <c r="EB76" s="5"/>
      <c r="EC76" s="5"/>
      <c r="ED76" s="5"/>
      <c r="EE76" s="5"/>
      <c r="EF76" s="5"/>
      <c r="EI76" s="5"/>
      <c r="EL76" s="5"/>
      <c r="EO76" s="5"/>
      <c r="EP76" s="5"/>
      <c r="EQ76" s="5"/>
      <c r="ER76" s="5"/>
      <c r="ES76">
        <f t="shared" ref="ES76:ES88" si="22">(30*400)/1200</f>
        <v>10</v>
      </c>
      <c r="ET76">
        <v>1200</v>
      </c>
      <c r="EU76" s="14" t="s">
        <v>164</v>
      </c>
      <c r="EV76" t="s">
        <v>176</v>
      </c>
      <c r="EW76">
        <v>30</v>
      </c>
      <c r="EY76" s="70" t="str">
        <f t="shared" si="18"/>
        <v>ibuprofen  oral 400mg/</v>
      </c>
      <c r="FA76" t="s">
        <v>637</v>
      </c>
      <c r="FB76" s="14" t="s">
        <v>177</v>
      </c>
      <c r="FC76" s="14" t="s">
        <v>614</v>
      </c>
      <c r="FD76" s="14" t="s">
        <v>177</v>
      </c>
      <c r="FE76" s="14" t="s">
        <v>650</v>
      </c>
      <c r="FF76" s="14" t="s">
        <v>177</v>
      </c>
      <c r="FG76" s="14" t="s">
        <v>651</v>
      </c>
      <c r="FH76" s="14" t="s">
        <v>177</v>
      </c>
      <c r="FI76" s="14" t="s">
        <v>3374</v>
      </c>
      <c r="FJ76" s="14" t="s">
        <v>177</v>
      </c>
      <c r="FK76" s="14" t="s">
        <v>163</v>
      </c>
      <c r="FL76" s="70" t="str">
        <f t="shared" si="21"/>
        <v>ibuprofen  oral 400mg/</v>
      </c>
      <c r="FO76" t="s">
        <v>659</v>
      </c>
      <c r="FP76" s="14" t="s">
        <v>663</v>
      </c>
      <c r="FQ76" s="14" t="s">
        <v>177</v>
      </c>
      <c r="FR76" s="14" t="s">
        <v>651</v>
      </c>
      <c r="FS76">
        <v>69</v>
      </c>
      <c r="FT76" t="s">
        <v>173</v>
      </c>
      <c r="FU76">
        <v>19</v>
      </c>
      <c r="FV76" t="s">
        <v>202</v>
      </c>
      <c r="FW76">
        <v>31</v>
      </c>
      <c r="FX76" t="s">
        <v>163</v>
      </c>
      <c r="FY76">
        <v>47</v>
      </c>
      <c r="FZ76" t="s">
        <v>201</v>
      </c>
      <c r="GB76">
        <v>69</v>
      </c>
      <c r="GC76">
        <v>19</v>
      </c>
      <c r="GD76">
        <v>31</v>
      </c>
      <c r="GE76">
        <v>47</v>
      </c>
      <c r="GG76" t="s">
        <v>649</v>
      </c>
      <c r="GH76" t="s">
        <v>684</v>
      </c>
    </row>
    <row r="77" spans="1:193" ht="13.8">
      <c r="A77" t="s">
        <v>395</v>
      </c>
      <c r="B77" t="s">
        <v>334</v>
      </c>
      <c r="C77" s="140" t="str">
        <f t="shared" si="14"/>
        <v>https://samviewer.digile.be/nl/sam/ampps/135581-02</v>
      </c>
      <c r="D77" s="116" t="s">
        <v>2495</v>
      </c>
      <c r="E77" s="116" t="s">
        <v>2496</v>
      </c>
      <c r="F77" s="116" t="s">
        <v>2497</v>
      </c>
      <c r="G77">
        <v>92502</v>
      </c>
      <c r="H77" t="s">
        <v>395</v>
      </c>
      <c r="I77" t="s">
        <v>395</v>
      </c>
      <c r="J77" s="5" t="str">
        <f t="shared" si="15"/>
        <v>BEL ibuprofen  EG coated tablet 100 x 400mg/</v>
      </c>
      <c r="K77" s="5" t="str">
        <f t="shared" si="16"/>
        <v>BEL ibuprofen  EG coated tablet 100 x 400mg/</v>
      </c>
      <c r="L77" s="2"/>
      <c r="M77" s="2"/>
      <c r="N77" s="2"/>
      <c r="O77" s="2"/>
      <c r="P77">
        <v>100</v>
      </c>
      <c r="Q77" s="5"/>
      <c r="R77">
        <v>100</v>
      </c>
      <c r="S77" s="5"/>
      <c r="T77" s="116">
        <v>100</v>
      </c>
      <c r="W77" s="116" t="s">
        <v>2465</v>
      </c>
      <c r="X77">
        <v>30</v>
      </c>
      <c r="Y77" t="s">
        <v>483</v>
      </c>
      <c r="AA77" s="5"/>
      <c r="AB77" s="5"/>
      <c r="AC77" s="5"/>
      <c r="AD77" s="39">
        <v>1</v>
      </c>
      <c r="AE77">
        <v>100</v>
      </c>
      <c r="AF77">
        <v>10220000</v>
      </c>
      <c r="AG77" s="70" t="s">
        <v>2326</v>
      </c>
      <c r="AH77" s="70"/>
      <c r="AI77" t="s">
        <v>699</v>
      </c>
      <c r="AJ77" s="5"/>
      <c r="AK77" s="24">
        <v>15054000</v>
      </c>
      <c r="AL77" s="38" t="s">
        <v>173</v>
      </c>
      <c r="AM77" s="169"/>
      <c r="AN77" s="5"/>
      <c r="AO77" s="5"/>
      <c r="AP77" s="5"/>
      <c r="AQ77" s="5"/>
      <c r="AR77" s="5"/>
      <c r="AS77">
        <v>184</v>
      </c>
      <c r="AT77" s="25" t="str">
        <f t="shared" si="19"/>
        <v>BEL ibuprofen  EG coated tablet 400mg/</v>
      </c>
      <c r="AU77" s="33"/>
      <c r="AW77">
        <v>184</v>
      </c>
      <c r="AY77" t="s">
        <v>555</v>
      </c>
      <c r="AZ77" t="s">
        <v>578</v>
      </c>
      <c r="BA77" s="150" t="s">
        <v>966</v>
      </c>
      <c r="BB77" s="170"/>
      <c r="BC77">
        <v>10220000</v>
      </c>
      <c r="BD77" s="70" t="s">
        <v>2326</v>
      </c>
      <c r="BE77" s="70"/>
      <c r="BF77">
        <v>1432</v>
      </c>
      <c r="BG77" t="s">
        <v>159</v>
      </c>
      <c r="BJ77" s="5"/>
      <c r="BK77" t="s">
        <v>159</v>
      </c>
      <c r="BL77">
        <v>1432</v>
      </c>
      <c r="BM77" s="2" t="s">
        <v>228</v>
      </c>
      <c r="BN77" t="str">
        <f t="shared" si="17"/>
        <v>ibuprofen  coated tablet 400mg/</v>
      </c>
      <c r="BO77" s="33"/>
      <c r="BP77" t="str">
        <f t="shared" si="20"/>
        <v>ibuprofen  coated tablet 400mg/</v>
      </c>
      <c r="BQ77" t="s">
        <v>599</v>
      </c>
      <c r="BR77">
        <v>10220000</v>
      </c>
      <c r="BS77" s="70" t="s">
        <v>2326</v>
      </c>
      <c r="BT77" s="70"/>
      <c r="BU77" s="116" t="s">
        <v>2326</v>
      </c>
      <c r="BV77" s="116" t="s">
        <v>173</v>
      </c>
      <c r="BW77">
        <v>10220000</v>
      </c>
      <c r="BX77" t="s">
        <v>525</v>
      </c>
      <c r="BY77">
        <v>10220000</v>
      </c>
      <c r="BZ77" t="s">
        <v>525</v>
      </c>
      <c r="CA77" s="24">
        <v>15054000</v>
      </c>
      <c r="CB77" s="38" t="s">
        <v>173</v>
      </c>
      <c r="CC77" s="169"/>
      <c r="CD77" s="5"/>
      <c r="CE77" s="42" t="s">
        <v>173</v>
      </c>
      <c r="CF77">
        <v>20053000</v>
      </c>
      <c r="CG77" t="s">
        <v>175</v>
      </c>
      <c r="CI77" s="116" t="s">
        <v>175</v>
      </c>
      <c r="CJ77" s="116" t="s">
        <v>175</v>
      </c>
      <c r="CK77" s="5"/>
      <c r="CL77" s="5"/>
      <c r="CM77" s="5"/>
      <c r="CN77" s="5"/>
      <c r="CO77" s="71">
        <v>100000090365</v>
      </c>
      <c r="CP77" s="21" t="s">
        <v>41</v>
      </c>
      <c r="CQ77" s="71">
        <v>100000090365</v>
      </c>
      <c r="CR77" t="s">
        <v>620</v>
      </c>
      <c r="CS77" s="2" t="s">
        <v>171</v>
      </c>
      <c r="CT77" s="71">
        <v>100000090365</v>
      </c>
      <c r="CU77" t="s">
        <v>620</v>
      </c>
      <c r="CV77" s="116" t="s">
        <v>966</v>
      </c>
      <c r="CW77" s="144" t="s">
        <v>2466</v>
      </c>
      <c r="CX77" t="s">
        <v>618</v>
      </c>
      <c r="CY77" t="s">
        <v>620</v>
      </c>
      <c r="CZ77" s="12"/>
      <c r="DA77" s="5"/>
      <c r="DB77" s="5"/>
      <c r="DC77" s="5"/>
      <c r="DD77" s="5"/>
      <c r="DF77" s="5"/>
      <c r="DH77" s="116" t="s">
        <v>292</v>
      </c>
      <c r="DI77" s="116" t="s">
        <v>966</v>
      </c>
      <c r="DJ77" s="116" t="s">
        <v>2466</v>
      </c>
      <c r="DK77" s="116" t="s">
        <v>2461</v>
      </c>
      <c r="DL77">
        <v>400</v>
      </c>
      <c r="DM77" t="s">
        <v>164</v>
      </c>
      <c r="DN77" s="2"/>
      <c r="DO77" s="154">
        <v>1</v>
      </c>
      <c r="DP77" s="38" t="s">
        <v>173</v>
      </c>
      <c r="DQ77" s="24">
        <v>15054000</v>
      </c>
      <c r="DR77">
        <v>400</v>
      </c>
      <c r="DS77" t="s">
        <v>164</v>
      </c>
      <c r="DZ77" s="5"/>
      <c r="EA77" s="5"/>
      <c r="EB77" s="5"/>
      <c r="EC77" s="5"/>
      <c r="ED77" s="5"/>
      <c r="EE77" s="5"/>
      <c r="EF77" s="5"/>
      <c r="EI77" s="5"/>
      <c r="EL77" s="5"/>
      <c r="EO77" s="5"/>
      <c r="EP77" s="5"/>
      <c r="EQ77" s="5"/>
      <c r="ER77" s="5"/>
      <c r="ES77">
        <f t="shared" si="22"/>
        <v>10</v>
      </c>
      <c r="ET77">
        <v>1200</v>
      </c>
      <c r="EU77" t="s">
        <v>164</v>
      </c>
      <c r="EV77" t="s">
        <v>176</v>
      </c>
      <c r="EW77">
        <v>100</v>
      </c>
      <c r="EY77" s="70" t="str">
        <f t="shared" si="18"/>
        <v>ibuprofen  oral 400mg/</v>
      </c>
      <c r="FA77" t="s">
        <v>637</v>
      </c>
      <c r="FB77" s="14" t="s">
        <v>177</v>
      </c>
      <c r="FC77" s="14" t="s">
        <v>614</v>
      </c>
      <c r="FD77" s="14" t="s">
        <v>177</v>
      </c>
      <c r="FE77" s="14" t="s">
        <v>650</v>
      </c>
      <c r="FF77" s="14" t="s">
        <v>177</v>
      </c>
      <c r="FG77" s="14" t="s">
        <v>651</v>
      </c>
      <c r="FH77" s="14" t="s">
        <v>177</v>
      </c>
      <c r="FI77" s="14" t="s">
        <v>3374</v>
      </c>
      <c r="FJ77" s="14" t="s">
        <v>177</v>
      </c>
      <c r="FK77" s="14" t="s">
        <v>163</v>
      </c>
      <c r="FL77" s="70" t="str">
        <f t="shared" si="21"/>
        <v>ibuprofen  oral 400mg/</v>
      </c>
      <c r="FO77" t="s">
        <v>659</v>
      </c>
      <c r="FP77" s="14" t="s">
        <v>663</v>
      </c>
      <c r="FQ77" s="14" t="s">
        <v>177</v>
      </c>
      <c r="FR77" s="14" t="s">
        <v>651</v>
      </c>
      <c r="FS77">
        <v>69</v>
      </c>
      <c r="FT77" t="s">
        <v>173</v>
      </c>
      <c r="FU77">
        <v>19</v>
      </c>
      <c r="FV77" t="s">
        <v>202</v>
      </c>
      <c r="FW77">
        <v>31</v>
      </c>
      <c r="FX77" t="s">
        <v>163</v>
      </c>
      <c r="FY77">
        <v>47</v>
      </c>
      <c r="FZ77" t="s">
        <v>201</v>
      </c>
      <c r="GB77">
        <v>69</v>
      </c>
      <c r="GC77">
        <v>19</v>
      </c>
      <c r="GD77">
        <v>31</v>
      </c>
      <c r="GE77">
        <v>47</v>
      </c>
      <c r="GG77" t="s">
        <v>649</v>
      </c>
      <c r="GH77" t="s">
        <v>684</v>
      </c>
    </row>
    <row r="78" spans="1:193" ht="13.8">
      <c r="A78" t="s">
        <v>396</v>
      </c>
      <c r="B78" t="s">
        <v>335</v>
      </c>
      <c r="C78" s="140" t="str">
        <f t="shared" si="14"/>
        <v>https://samviewer.digile.be/nl/sam/ampps/135581-01</v>
      </c>
      <c r="D78" s="116" t="s">
        <v>2492</v>
      </c>
      <c r="E78" s="116" t="s">
        <v>2493</v>
      </c>
      <c r="F78" s="116" t="s">
        <v>2494</v>
      </c>
      <c r="G78">
        <v>1132885</v>
      </c>
      <c r="H78" t="s">
        <v>396</v>
      </c>
      <c r="I78" t="s">
        <v>396</v>
      </c>
      <c r="J78" s="5" t="str">
        <f t="shared" si="15"/>
        <v>BEL ibuprofen  EG coated tablet 30 x 400mg/</v>
      </c>
      <c r="K78" s="5" t="str">
        <f t="shared" si="16"/>
        <v>BEL ibuprofen  EG coated tablet 30 x 400mg/</v>
      </c>
      <c r="L78" s="2"/>
      <c r="M78" s="2"/>
      <c r="N78" s="2"/>
      <c r="O78" s="2"/>
      <c r="P78">
        <v>30</v>
      </c>
      <c r="Q78" s="5"/>
      <c r="R78">
        <v>30</v>
      </c>
      <c r="S78" s="5"/>
      <c r="T78" s="116">
        <v>30</v>
      </c>
      <c r="W78" s="116" t="s">
        <v>2470</v>
      </c>
      <c r="X78">
        <v>60</v>
      </c>
      <c r="Y78" t="s">
        <v>483</v>
      </c>
      <c r="AA78" s="5"/>
      <c r="AB78" s="5"/>
      <c r="AC78" s="5"/>
      <c r="AD78" s="39">
        <v>1</v>
      </c>
      <c r="AE78">
        <v>30</v>
      </c>
      <c r="AF78">
        <v>10220000</v>
      </c>
      <c r="AG78" s="70" t="s">
        <v>2326</v>
      </c>
      <c r="AH78" s="70"/>
      <c r="AI78" t="s">
        <v>699</v>
      </c>
      <c r="AJ78" s="5"/>
      <c r="AK78" s="24">
        <v>15054000</v>
      </c>
      <c r="AL78" s="38" t="s">
        <v>173</v>
      </c>
      <c r="AM78" s="169"/>
      <c r="AN78" s="5"/>
      <c r="AO78" s="5"/>
      <c r="AP78" s="5"/>
      <c r="AQ78" s="5"/>
      <c r="AR78" s="5"/>
      <c r="AS78">
        <v>184</v>
      </c>
      <c r="AT78" s="25" t="str">
        <f t="shared" si="19"/>
        <v>BEL ibuprofen  EG coated tablet 400mg/</v>
      </c>
      <c r="AU78" s="33"/>
      <c r="AW78">
        <v>184</v>
      </c>
      <c r="AY78" t="s">
        <v>555</v>
      </c>
      <c r="AZ78" t="s">
        <v>578</v>
      </c>
      <c r="BA78" s="150" t="s">
        <v>966</v>
      </c>
      <c r="BB78" s="170"/>
      <c r="BC78">
        <v>10220000</v>
      </c>
      <c r="BD78" s="70" t="s">
        <v>2326</v>
      </c>
      <c r="BE78" s="70"/>
      <c r="BF78" s="24">
        <v>1432</v>
      </c>
      <c r="BG78" t="s">
        <v>159</v>
      </c>
      <c r="BJ78" s="5"/>
      <c r="BK78" t="s">
        <v>159</v>
      </c>
      <c r="BL78">
        <v>1432</v>
      </c>
      <c r="BM78" s="2" t="s">
        <v>228</v>
      </c>
      <c r="BN78" t="str">
        <f t="shared" si="17"/>
        <v>ibuprofen  coated tablet 400mg/</v>
      </c>
      <c r="BO78" s="33"/>
      <c r="BP78" t="str">
        <f t="shared" si="20"/>
        <v>ibuprofen  coated tablet 400mg/</v>
      </c>
      <c r="BQ78" t="s">
        <v>599</v>
      </c>
      <c r="BR78">
        <v>10220000</v>
      </c>
      <c r="BS78" s="70" t="s">
        <v>2326</v>
      </c>
      <c r="BT78" s="70"/>
      <c r="BU78" s="116" t="s">
        <v>2326</v>
      </c>
      <c r="BV78" s="116" t="s">
        <v>173</v>
      </c>
      <c r="BW78">
        <v>10220000</v>
      </c>
      <c r="BX78" t="s">
        <v>525</v>
      </c>
      <c r="BY78">
        <v>10220000</v>
      </c>
      <c r="BZ78" t="s">
        <v>525</v>
      </c>
      <c r="CA78" s="24">
        <v>15054000</v>
      </c>
      <c r="CB78" s="38" t="s">
        <v>173</v>
      </c>
      <c r="CC78" s="169"/>
      <c r="CD78" s="5"/>
      <c r="CE78" s="42" t="s">
        <v>173</v>
      </c>
      <c r="CF78">
        <v>20053000</v>
      </c>
      <c r="CG78" t="s">
        <v>175</v>
      </c>
      <c r="CI78" s="116" t="s">
        <v>175</v>
      </c>
      <c r="CJ78" s="116" t="s">
        <v>175</v>
      </c>
      <c r="CK78" s="5"/>
      <c r="CL78" s="5"/>
      <c r="CM78" s="5"/>
      <c r="CN78" s="5"/>
      <c r="CO78" s="71">
        <v>100000090365</v>
      </c>
      <c r="CP78" s="21" t="s">
        <v>41</v>
      </c>
      <c r="CQ78" s="71">
        <v>100000090365</v>
      </c>
      <c r="CR78" t="s">
        <v>620</v>
      </c>
      <c r="CS78" s="2" t="s">
        <v>171</v>
      </c>
      <c r="CT78" s="71">
        <v>100000090365</v>
      </c>
      <c r="CU78" t="s">
        <v>620</v>
      </c>
      <c r="CV78" s="116" t="s">
        <v>966</v>
      </c>
      <c r="CW78" s="144" t="s">
        <v>2466</v>
      </c>
      <c r="CX78" t="s">
        <v>618</v>
      </c>
      <c r="CY78" t="s">
        <v>620</v>
      </c>
      <c r="CZ78" s="12"/>
      <c r="DA78" s="5"/>
      <c r="DB78" s="5"/>
      <c r="DC78" s="5"/>
      <c r="DD78" s="5"/>
      <c r="DF78" s="5"/>
      <c r="DH78" s="116" t="s">
        <v>292</v>
      </c>
      <c r="DI78" s="116" t="s">
        <v>966</v>
      </c>
      <c r="DJ78" s="116" t="s">
        <v>2466</v>
      </c>
      <c r="DK78" s="116" t="s">
        <v>2461</v>
      </c>
      <c r="DL78">
        <v>400</v>
      </c>
      <c r="DM78" t="s">
        <v>164</v>
      </c>
      <c r="DN78" s="2"/>
      <c r="DO78" s="154">
        <v>1</v>
      </c>
      <c r="DP78" s="38" t="s">
        <v>173</v>
      </c>
      <c r="DQ78" s="24">
        <v>15054000</v>
      </c>
      <c r="DR78">
        <v>400</v>
      </c>
      <c r="DS78" t="s">
        <v>164</v>
      </c>
      <c r="DZ78" s="5"/>
      <c r="EA78" s="5"/>
      <c r="EB78" s="5"/>
      <c r="EC78" s="5"/>
      <c r="ED78" s="5"/>
      <c r="EE78" s="5"/>
      <c r="EF78" s="5"/>
      <c r="EI78" s="5"/>
      <c r="EL78" s="5"/>
      <c r="EO78" s="5"/>
      <c r="EP78" s="5"/>
      <c r="EQ78" s="5"/>
      <c r="ER78" s="5"/>
      <c r="ES78">
        <f t="shared" si="22"/>
        <v>10</v>
      </c>
      <c r="ET78">
        <v>1200</v>
      </c>
      <c r="EU78" t="s">
        <v>164</v>
      </c>
      <c r="EV78" t="s">
        <v>176</v>
      </c>
      <c r="EW78">
        <v>30</v>
      </c>
      <c r="EY78" s="70" t="str">
        <f t="shared" si="18"/>
        <v>ibuprofen  oral 400mg/</v>
      </c>
      <c r="FA78" t="s">
        <v>637</v>
      </c>
      <c r="FB78" s="14" t="s">
        <v>177</v>
      </c>
      <c r="FC78" s="14" t="s">
        <v>614</v>
      </c>
      <c r="FD78" s="14" t="s">
        <v>177</v>
      </c>
      <c r="FE78" s="14" t="s">
        <v>650</v>
      </c>
      <c r="FF78" s="14" t="s">
        <v>177</v>
      </c>
      <c r="FG78" s="14" t="s">
        <v>651</v>
      </c>
      <c r="FH78" s="14" t="s">
        <v>177</v>
      </c>
      <c r="FI78" s="14" t="s">
        <v>3374</v>
      </c>
      <c r="FJ78" s="14" t="s">
        <v>177</v>
      </c>
      <c r="FK78" s="14" t="s">
        <v>163</v>
      </c>
      <c r="FL78" s="70" t="str">
        <f t="shared" si="21"/>
        <v>ibuprofen  oral 400mg/</v>
      </c>
      <c r="FO78" t="s">
        <v>659</v>
      </c>
      <c r="FP78" s="14" t="s">
        <v>663</v>
      </c>
      <c r="FQ78" s="14" t="s">
        <v>177</v>
      </c>
      <c r="FR78" s="14" t="s">
        <v>651</v>
      </c>
      <c r="FS78">
        <v>69</v>
      </c>
      <c r="FT78" t="s">
        <v>173</v>
      </c>
      <c r="FU78">
        <v>19</v>
      </c>
      <c r="FV78" t="s">
        <v>202</v>
      </c>
      <c r="FW78">
        <v>31</v>
      </c>
      <c r="FX78" t="s">
        <v>163</v>
      </c>
      <c r="FY78">
        <v>47</v>
      </c>
      <c r="FZ78" t="s">
        <v>201</v>
      </c>
      <c r="GB78">
        <v>69</v>
      </c>
      <c r="GC78">
        <v>19</v>
      </c>
      <c r="GD78">
        <v>31</v>
      </c>
      <c r="GE78">
        <v>47</v>
      </c>
      <c r="GG78" t="s">
        <v>649</v>
      </c>
      <c r="GH78" t="s">
        <v>684</v>
      </c>
    </row>
    <row r="79" spans="1:193" ht="13.8">
      <c r="A79" t="s">
        <v>397</v>
      </c>
      <c r="B79" t="s">
        <v>336</v>
      </c>
      <c r="C79" s="140" t="str">
        <f t="shared" si="14"/>
        <v>https://samviewer.digile.be/nl/sam/ampps/428364-04</v>
      </c>
      <c r="D79" s="116" t="s">
        <v>2820</v>
      </c>
      <c r="E79" s="116" t="s">
        <v>2821</v>
      </c>
      <c r="F79" s="116" t="s">
        <v>2822</v>
      </c>
      <c r="G79">
        <v>2568228</v>
      </c>
      <c r="H79" t="s">
        <v>397</v>
      </c>
      <c r="I79" t="s">
        <v>397</v>
      </c>
      <c r="J79" s="5" t="str">
        <f t="shared" si="15"/>
        <v>BEL ibuprofen  Sandoz film-coated tablet 100 x 400mg/</v>
      </c>
      <c r="K79" s="5" t="str">
        <f t="shared" si="16"/>
        <v>BEL ibuprofen  Sandoz film-coated tablet 100 x 400mg/</v>
      </c>
      <c r="L79" s="2"/>
      <c r="M79" s="2"/>
      <c r="N79" s="2"/>
      <c r="O79" s="2"/>
      <c r="P79">
        <v>100</v>
      </c>
      <c r="Q79" s="5"/>
      <c r="R79">
        <v>100</v>
      </c>
      <c r="S79" s="5"/>
      <c r="T79" s="116">
        <v>100</v>
      </c>
      <c r="W79" s="116" t="s">
        <v>2465</v>
      </c>
      <c r="X79">
        <v>4</v>
      </c>
      <c r="Y79" t="s">
        <v>484</v>
      </c>
      <c r="AA79" s="5"/>
      <c r="AB79" s="5"/>
      <c r="AC79" s="5"/>
      <c r="AD79" s="39">
        <v>1</v>
      </c>
      <c r="AE79">
        <v>100</v>
      </c>
      <c r="AF79">
        <v>10221000</v>
      </c>
      <c r="AG79" s="70" t="s">
        <v>1220</v>
      </c>
      <c r="AH79" s="70"/>
      <c r="AI79" t="s">
        <v>700</v>
      </c>
      <c r="AJ79" s="5"/>
      <c r="AK79" s="24">
        <v>15054000</v>
      </c>
      <c r="AL79" s="38" t="s">
        <v>173</v>
      </c>
      <c r="AM79" s="169"/>
      <c r="AN79" s="5"/>
      <c r="AO79" s="5"/>
      <c r="AP79" s="5"/>
      <c r="AQ79" s="5"/>
      <c r="AR79" s="5"/>
      <c r="AS79">
        <v>185</v>
      </c>
      <c r="AT79" s="25" t="str">
        <f t="shared" si="19"/>
        <v>BEL ibuprofen  Sandoz film-coated tablet 400mg/</v>
      </c>
      <c r="AU79" s="33"/>
      <c r="AW79">
        <v>185</v>
      </c>
      <c r="AY79" t="s">
        <v>556</v>
      </c>
      <c r="AZ79" t="s">
        <v>578</v>
      </c>
      <c r="BA79" s="150" t="s">
        <v>966</v>
      </c>
      <c r="BB79" s="170"/>
      <c r="BC79">
        <v>10221000</v>
      </c>
      <c r="BD79" s="70" t="s">
        <v>1220</v>
      </c>
      <c r="BE79" s="70"/>
      <c r="BF79" s="24">
        <v>1433</v>
      </c>
      <c r="BG79" t="s">
        <v>157</v>
      </c>
      <c r="BJ79" s="5"/>
      <c r="BK79" t="s">
        <v>157</v>
      </c>
      <c r="BL79">
        <v>1433</v>
      </c>
      <c r="BM79" s="2" t="s">
        <v>228</v>
      </c>
      <c r="BN79" t="str">
        <f t="shared" si="17"/>
        <v>ibuprofen  film-coated tablet 400mg/</v>
      </c>
      <c r="BO79" s="33"/>
      <c r="BP79" t="str">
        <f t="shared" si="20"/>
        <v>ibuprofen  film-coated tablet 400mg/</v>
      </c>
      <c r="BQ79" t="s">
        <v>599</v>
      </c>
      <c r="BR79">
        <v>10221000</v>
      </c>
      <c r="BS79" s="70" t="s">
        <v>1220</v>
      </c>
      <c r="BT79" s="70"/>
      <c r="BU79" s="116" t="s">
        <v>1220</v>
      </c>
      <c r="BV79" s="116" t="s">
        <v>173</v>
      </c>
      <c r="BW79">
        <v>10221000</v>
      </c>
      <c r="BX79" t="s">
        <v>526</v>
      </c>
      <c r="BY79">
        <v>10221000</v>
      </c>
      <c r="BZ79" t="s">
        <v>526</v>
      </c>
      <c r="CA79" s="24">
        <v>15054000</v>
      </c>
      <c r="CB79" s="38" t="s">
        <v>173</v>
      </c>
      <c r="CC79" s="169"/>
      <c r="CD79" s="5"/>
      <c r="CE79" s="42" t="s">
        <v>173</v>
      </c>
      <c r="CF79">
        <v>20053000</v>
      </c>
      <c r="CG79" t="s">
        <v>175</v>
      </c>
      <c r="CI79" s="116" t="s">
        <v>175</v>
      </c>
      <c r="CJ79" s="116" t="s">
        <v>175</v>
      </c>
      <c r="CK79" s="5"/>
      <c r="CL79" s="5"/>
      <c r="CM79" s="5"/>
      <c r="CN79" s="5"/>
      <c r="CO79" s="71">
        <v>100000090365</v>
      </c>
      <c r="CP79" s="21" t="s">
        <v>41</v>
      </c>
      <c r="CQ79" s="71">
        <v>100000090365</v>
      </c>
      <c r="CR79" t="s">
        <v>620</v>
      </c>
      <c r="CS79" s="2" t="s">
        <v>171</v>
      </c>
      <c r="CT79" s="71">
        <v>100000090365</v>
      </c>
      <c r="CU79" t="s">
        <v>620</v>
      </c>
      <c r="CV79" s="116" t="s">
        <v>966</v>
      </c>
      <c r="CW79" s="144" t="s">
        <v>2466</v>
      </c>
      <c r="CX79" t="s">
        <v>618</v>
      </c>
      <c r="CY79" t="s">
        <v>620</v>
      </c>
      <c r="CZ79" s="12"/>
      <c r="DA79" s="5"/>
      <c r="DB79" s="5"/>
      <c r="DC79" s="5"/>
      <c r="DD79" s="5"/>
      <c r="DF79" s="5"/>
      <c r="DH79" s="116" t="s">
        <v>292</v>
      </c>
      <c r="DI79" s="116" t="s">
        <v>966</v>
      </c>
      <c r="DJ79" s="116" t="s">
        <v>2466</v>
      </c>
      <c r="DK79" s="116" t="s">
        <v>2461</v>
      </c>
      <c r="DL79">
        <v>400</v>
      </c>
      <c r="DM79" t="s">
        <v>164</v>
      </c>
      <c r="DN79" s="2"/>
      <c r="DO79" s="154">
        <v>1</v>
      </c>
      <c r="DP79" s="38" t="s">
        <v>173</v>
      </c>
      <c r="DQ79" s="24">
        <v>15054000</v>
      </c>
      <c r="DR79">
        <v>400</v>
      </c>
      <c r="DS79" t="s">
        <v>164</v>
      </c>
      <c r="DZ79" s="5"/>
      <c r="EA79" s="5"/>
      <c r="EB79" s="5"/>
      <c r="EC79" s="5"/>
      <c r="ED79" s="5"/>
      <c r="EE79" s="5"/>
      <c r="EF79" s="5"/>
      <c r="EI79" s="5"/>
      <c r="EL79" s="5"/>
      <c r="EO79" s="5"/>
      <c r="EP79" s="5"/>
      <c r="EQ79" s="5"/>
      <c r="ER79" s="5"/>
      <c r="ES79">
        <f t="shared" si="22"/>
        <v>10</v>
      </c>
      <c r="ET79">
        <v>1200</v>
      </c>
      <c r="EU79" t="s">
        <v>164</v>
      </c>
      <c r="EV79" t="s">
        <v>176</v>
      </c>
      <c r="EW79">
        <v>100</v>
      </c>
      <c r="EY79" s="70" t="str">
        <f t="shared" si="18"/>
        <v>ibuprofen  oral 400mg/</v>
      </c>
      <c r="FA79" t="s">
        <v>637</v>
      </c>
      <c r="FB79" s="14" t="s">
        <v>177</v>
      </c>
      <c r="FC79" s="14" t="s">
        <v>614</v>
      </c>
      <c r="FD79" s="14" t="s">
        <v>177</v>
      </c>
      <c r="FE79" s="14" t="s">
        <v>650</v>
      </c>
      <c r="FF79" s="14" t="s">
        <v>177</v>
      </c>
      <c r="FG79" s="14" t="s">
        <v>651</v>
      </c>
      <c r="FH79" s="14" t="s">
        <v>177</v>
      </c>
      <c r="FI79" s="14" t="s">
        <v>3374</v>
      </c>
      <c r="FJ79" s="14" t="s">
        <v>177</v>
      </c>
      <c r="FK79" s="14" t="s">
        <v>163</v>
      </c>
      <c r="FL79" s="70" t="str">
        <f t="shared" si="21"/>
        <v>ibuprofen  oral 400mg/</v>
      </c>
      <c r="FO79" t="s">
        <v>659</v>
      </c>
      <c r="FP79" s="14" t="s">
        <v>663</v>
      </c>
      <c r="FQ79" s="14" t="s">
        <v>177</v>
      </c>
      <c r="FR79" s="14" t="s">
        <v>651</v>
      </c>
      <c r="FS79">
        <v>69</v>
      </c>
      <c r="FT79" t="s">
        <v>173</v>
      </c>
      <c r="FU79">
        <v>19</v>
      </c>
      <c r="FV79" t="s">
        <v>202</v>
      </c>
      <c r="FW79">
        <v>31</v>
      </c>
      <c r="FX79" t="s">
        <v>163</v>
      </c>
      <c r="FY79">
        <v>47</v>
      </c>
      <c r="FZ79" t="s">
        <v>201</v>
      </c>
      <c r="GB79">
        <v>69</v>
      </c>
      <c r="GC79">
        <v>19</v>
      </c>
      <c r="GD79">
        <v>31</v>
      </c>
      <c r="GE79">
        <v>47</v>
      </c>
      <c r="GG79" t="s">
        <v>649</v>
      </c>
      <c r="GH79" t="s">
        <v>684</v>
      </c>
    </row>
    <row r="80" spans="1:193" ht="13.8">
      <c r="A80" t="s">
        <v>398</v>
      </c>
      <c r="B80" t="s">
        <v>337</v>
      </c>
      <c r="C80" s="140" t="str">
        <f t="shared" si="14"/>
        <v>https://samviewer.digile.be/nl/sam/ampps/428364-02</v>
      </c>
      <c r="D80" s="116" t="s">
        <v>2817</v>
      </c>
      <c r="E80" s="116" t="s">
        <v>2818</v>
      </c>
      <c r="F80" s="116" t="s">
        <v>2819</v>
      </c>
      <c r="G80">
        <v>2568210</v>
      </c>
      <c r="H80" t="s">
        <v>398</v>
      </c>
      <c r="I80" t="s">
        <v>398</v>
      </c>
      <c r="J80" s="5" t="str">
        <f t="shared" si="15"/>
        <v>BEL ibuprofen  Sandoz film-coated tablet 30 x 400mg/</v>
      </c>
      <c r="K80" s="5" t="str">
        <f t="shared" si="16"/>
        <v>BEL ibuprofen  Sandoz film-coated tablet 30 x 400mg/</v>
      </c>
      <c r="L80" s="2"/>
      <c r="M80" s="2"/>
      <c r="N80" s="2"/>
      <c r="O80" s="2"/>
      <c r="P80">
        <v>30</v>
      </c>
      <c r="Q80" s="5"/>
      <c r="R80">
        <v>30</v>
      </c>
      <c r="S80" s="5"/>
      <c r="T80" s="116">
        <v>30</v>
      </c>
      <c r="W80" s="116" t="s">
        <v>2470</v>
      </c>
      <c r="X80">
        <v>10</v>
      </c>
      <c r="Y80" t="s">
        <v>484</v>
      </c>
      <c r="AA80" s="5"/>
      <c r="AB80" s="5"/>
      <c r="AC80" s="5"/>
      <c r="AD80" s="39">
        <v>1</v>
      </c>
      <c r="AE80">
        <v>30</v>
      </c>
      <c r="AF80">
        <v>10221000</v>
      </c>
      <c r="AG80" s="70" t="s">
        <v>1220</v>
      </c>
      <c r="AH80" s="70"/>
      <c r="AI80" t="s">
        <v>700</v>
      </c>
      <c r="AJ80" s="5"/>
      <c r="AK80" s="24">
        <v>15054000</v>
      </c>
      <c r="AL80" s="38" t="s">
        <v>173</v>
      </c>
      <c r="AM80" s="169"/>
      <c r="AN80" s="5"/>
      <c r="AO80" s="5"/>
      <c r="AP80" s="5"/>
      <c r="AQ80" s="5"/>
      <c r="AR80" s="5"/>
      <c r="AS80">
        <v>185</v>
      </c>
      <c r="AT80" s="25" t="str">
        <f t="shared" si="19"/>
        <v>BEL ibuprofen  Sandoz film-coated tablet 400mg/</v>
      </c>
      <c r="AU80" s="33"/>
      <c r="AW80">
        <v>185</v>
      </c>
      <c r="AY80" t="s">
        <v>556</v>
      </c>
      <c r="AZ80" t="s">
        <v>578</v>
      </c>
      <c r="BA80" s="150" t="s">
        <v>966</v>
      </c>
      <c r="BB80" s="170"/>
      <c r="BC80">
        <v>10221000</v>
      </c>
      <c r="BD80" s="70" t="s">
        <v>1220</v>
      </c>
      <c r="BE80" s="70"/>
      <c r="BF80">
        <v>1433</v>
      </c>
      <c r="BG80" t="s">
        <v>157</v>
      </c>
      <c r="BJ80" s="5"/>
      <c r="BK80" t="s">
        <v>157</v>
      </c>
      <c r="BL80">
        <v>1433</v>
      </c>
      <c r="BM80" s="2" t="s">
        <v>228</v>
      </c>
      <c r="BN80" t="str">
        <f t="shared" si="17"/>
        <v>ibuprofen  film-coated tablet 400mg/</v>
      </c>
      <c r="BO80" s="33"/>
      <c r="BP80" t="str">
        <f t="shared" si="20"/>
        <v>ibuprofen  film-coated tablet 400mg/</v>
      </c>
      <c r="BQ80" t="s">
        <v>599</v>
      </c>
      <c r="BR80">
        <v>10221000</v>
      </c>
      <c r="BS80" s="70" t="s">
        <v>1220</v>
      </c>
      <c r="BT80" s="70"/>
      <c r="BU80" s="116" t="s">
        <v>1220</v>
      </c>
      <c r="BV80" s="116" t="s">
        <v>173</v>
      </c>
      <c r="BW80">
        <v>10221000</v>
      </c>
      <c r="BX80" t="s">
        <v>526</v>
      </c>
      <c r="BY80">
        <v>10221000</v>
      </c>
      <c r="BZ80" t="s">
        <v>526</v>
      </c>
      <c r="CA80" s="24">
        <v>15054000</v>
      </c>
      <c r="CB80" s="38" t="s">
        <v>173</v>
      </c>
      <c r="CC80" s="169"/>
      <c r="CD80" s="5"/>
      <c r="CE80" s="42" t="s">
        <v>173</v>
      </c>
      <c r="CF80">
        <v>20053000</v>
      </c>
      <c r="CG80" t="s">
        <v>175</v>
      </c>
      <c r="CI80" s="116" t="s">
        <v>175</v>
      </c>
      <c r="CJ80" s="116" t="s">
        <v>175</v>
      </c>
      <c r="CK80" s="5"/>
      <c r="CL80" s="5"/>
      <c r="CM80" s="5"/>
      <c r="CN80" s="5"/>
      <c r="CO80" s="71">
        <v>100000090365</v>
      </c>
      <c r="CP80" s="21" t="s">
        <v>41</v>
      </c>
      <c r="CQ80" s="71">
        <v>100000090365</v>
      </c>
      <c r="CR80" t="s">
        <v>620</v>
      </c>
      <c r="CS80" s="2" t="s">
        <v>171</v>
      </c>
      <c r="CT80" s="71">
        <v>100000090365</v>
      </c>
      <c r="CU80" t="s">
        <v>620</v>
      </c>
      <c r="CV80" s="116" t="s">
        <v>966</v>
      </c>
      <c r="CW80" s="144" t="s">
        <v>2466</v>
      </c>
      <c r="CX80" t="s">
        <v>618</v>
      </c>
      <c r="CY80" t="s">
        <v>620</v>
      </c>
      <c r="CZ80" s="12"/>
      <c r="DA80" s="5"/>
      <c r="DB80" s="5"/>
      <c r="DC80" s="5"/>
      <c r="DD80" s="5"/>
      <c r="DF80" s="5"/>
      <c r="DH80" s="116" t="s">
        <v>292</v>
      </c>
      <c r="DI80" s="116" t="s">
        <v>966</v>
      </c>
      <c r="DJ80" s="116" t="s">
        <v>2466</v>
      </c>
      <c r="DK80" s="116" t="s">
        <v>2461</v>
      </c>
      <c r="DL80">
        <v>400</v>
      </c>
      <c r="DM80" t="s">
        <v>164</v>
      </c>
      <c r="DN80" s="2"/>
      <c r="DO80" s="154">
        <v>1</v>
      </c>
      <c r="DP80" s="38" t="s">
        <v>173</v>
      </c>
      <c r="DQ80" s="24">
        <v>15054000</v>
      </c>
      <c r="DR80">
        <v>400</v>
      </c>
      <c r="DS80" t="s">
        <v>164</v>
      </c>
      <c r="DZ80" s="5"/>
      <c r="EA80" s="5"/>
      <c r="EB80" s="5"/>
      <c r="EC80" s="5"/>
      <c r="ED80" s="5"/>
      <c r="EE80" s="5"/>
      <c r="EF80" s="5"/>
      <c r="EI80" s="5"/>
      <c r="EL80" s="5"/>
      <c r="EO80" s="5"/>
      <c r="EP80" s="5"/>
      <c r="EQ80" s="5"/>
      <c r="ER80" s="5"/>
      <c r="ES80">
        <f t="shared" si="22"/>
        <v>10</v>
      </c>
      <c r="ET80">
        <v>1200</v>
      </c>
      <c r="EU80" t="s">
        <v>164</v>
      </c>
      <c r="EV80" t="s">
        <v>176</v>
      </c>
      <c r="EW80">
        <v>30</v>
      </c>
      <c r="EY80" s="70" t="str">
        <f t="shared" si="18"/>
        <v>ibuprofen  oral 400mg/</v>
      </c>
      <c r="FA80" t="s">
        <v>637</v>
      </c>
      <c r="FB80" s="14" t="s">
        <v>177</v>
      </c>
      <c r="FC80" s="14" t="s">
        <v>614</v>
      </c>
      <c r="FD80" s="14" t="s">
        <v>177</v>
      </c>
      <c r="FE80" s="14" t="s">
        <v>650</v>
      </c>
      <c r="FF80" s="14" t="s">
        <v>177</v>
      </c>
      <c r="FG80" s="14" t="s">
        <v>651</v>
      </c>
      <c r="FH80" s="14" t="s">
        <v>177</v>
      </c>
      <c r="FI80" s="14" t="s">
        <v>3374</v>
      </c>
      <c r="FJ80" s="14" t="s">
        <v>177</v>
      </c>
      <c r="FK80" s="14" t="s">
        <v>163</v>
      </c>
      <c r="FL80" s="70" t="str">
        <f t="shared" si="21"/>
        <v>ibuprofen  oral 400mg/</v>
      </c>
      <c r="FO80" t="s">
        <v>659</v>
      </c>
      <c r="FP80" s="14" t="s">
        <v>663</v>
      </c>
      <c r="FQ80" s="14" t="s">
        <v>177</v>
      </c>
      <c r="FR80" s="14" t="s">
        <v>651</v>
      </c>
      <c r="FS80">
        <v>69</v>
      </c>
      <c r="FT80" t="s">
        <v>173</v>
      </c>
      <c r="FU80">
        <v>19</v>
      </c>
      <c r="FV80" t="s">
        <v>202</v>
      </c>
      <c r="FW80">
        <v>31</v>
      </c>
      <c r="FX80" t="s">
        <v>163</v>
      </c>
      <c r="FY80">
        <v>47</v>
      </c>
      <c r="FZ80" t="s">
        <v>201</v>
      </c>
      <c r="GB80">
        <v>69</v>
      </c>
      <c r="GC80">
        <v>19</v>
      </c>
      <c r="GD80">
        <v>31</v>
      </c>
      <c r="GE80">
        <v>47</v>
      </c>
      <c r="GG80" t="s">
        <v>649</v>
      </c>
      <c r="GH80" t="s">
        <v>684</v>
      </c>
    </row>
    <row r="81" spans="1:193" ht="13.8">
      <c r="A81" t="s">
        <v>399</v>
      </c>
      <c r="B81" t="s">
        <v>338</v>
      </c>
      <c r="C81" s="140" t="str">
        <f t="shared" si="14"/>
        <v>https://samviewer.digile.be/nl/sam/ampps/564942-03</v>
      </c>
      <c r="D81" s="116" t="s">
        <v>2893</v>
      </c>
      <c r="E81" s="116" t="s">
        <v>2894</v>
      </c>
      <c r="F81" s="116" t="s">
        <v>2895</v>
      </c>
      <c r="G81">
        <v>4235412</v>
      </c>
      <c r="H81" t="s">
        <v>399</v>
      </c>
      <c r="I81" t="s">
        <v>399</v>
      </c>
      <c r="J81" s="5" t="str">
        <f t="shared" si="15"/>
        <v>BEL ibuprofen  PI-Pharma capsule, soft 20 x 400mg/</v>
      </c>
      <c r="K81" s="5" t="str">
        <f t="shared" si="16"/>
        <v>BEL ibuprofen  PI-Pharma capsule, soft 20 x 400mg/</v>
      </c>
      <c r="L81" s="2"/>
      <c r="M81" s="2"/>
      <c r="N81" s="2"/>
      <c r="O81" s="2"/>
      <c r="P81">
        <v>20</v>
      </c>
      <c r="Q81" s="5"/>
      <c r="R81">
        <v>20</v>
      </c>
      <c r="S81" s="5"/>
      <c r="T81" s="116">
        <v>20</v>
      </c>
      <c r="W81" s="116" t="s">
        <v>2564</v>
      </c>
      <c r="X81">
        <v>10</v>
      </c>
      <c r="Y81" t="s">
        <v>485</v>
      </c>
      <c r="AA81" s="5"/>
      <c r="AB81" s="5"/>
      <c r="AC81" s="5"/>
      <c r="AD81" s="39">
        <v>1</v>
      </c>
      <c r="AE81">
        <v>20</v>
      </c>
      <c r="AF81">
        <v>10211000</v>
      </c>
      <c r="AG81" s="70" t="s">
        <v>1222</v>
      </c>
      <c r="AH81" s="70"/>
      <c r="AI81" t="s">
        <v>701</v>
      </c>
      <c r="AJ81" s="5"/>
      <c r="AK81" s="24">
        <v>15012000</v>
      </c>
      <c r="AL81" s="38" t="s">
        <v>192</v>
      </c>
      <c r="AM81" s="169"/>
      <c r="AN81" s="5"/>
      <c r="AO81" s="5"/>
      <c r="AP81" s="5"/>
      <c r="AQ81" s="5"/>
      <c r="AR81" s="5"/>
      <c r="AS81">
        <v>181</v>
      </c>
      <c r="AT81" s="25" t="str">
        <f t="shared" si="19"/>
        <v>BEL ibuprofen  PI-Pharma capsule, soft 400mg/</v>
      </c>
      <c r="AU81" s="33"/>
      <c r="AW81">
        <v>181</v>
      </c>
      <c r="AY81" t="s">
        <v>557</v>
      </c>
      <c r="AZ81" t="s">
        <v>578</v>
      </c>
      <c r="BA81" s="150" t="s">
        <v>966</v>
      </c>
      <c r="BB81" s="170"/>
      <c r="BC81">
        <v>10211000</v>
      </c>
      <c r="BD81" s="70" t="s">
        <v>1222</v>
      </c>
      <c r="BE81" s="70"/>
      <c r="BF81">
        <v>1429</v>
      </c>
      <c r="BG81" t="s">
        <v>158</v>
      </c>
      <c r="BJ81" s="5"/>
      <c r="BK81" t="s">
        <v>158</v>
      </c>
      <c r="BL81">
        <v>1429</v>
      </c>
      <c r="BM81" s="2" t="s">
        <v>228</v>
      </c>
      <c r="BN81" t="str">
        <f t="shared" si="17"/>
        <v>ibuprofen  capsule, soft 400mg/</v>
      </c>
      <c r="BO81" s="33"/>
      <c r="BP81" t="str">
        <f t="shared" si="20"/>
        <v>ibuprofen  capsule, soft 400mg/</v>
      </c>
      <c r="BQ81" t="s">
        <v>600</v>
      </c>
      <c r="BR81">
        <v>10211000</v>
      </c>
      <c r="BS81" s="70" t="s">
        <v>1222</v>
      </c>
      <c r="BT81" s="70"/>
      <c r="BU81" s="116" t="s">
        <v>1222</v>
      </c>
      <c r="BV81" s="116" t="s">
        <v>192</v>
      </c>
      <c r="BW81">
        <v>10211000</v>
      </c>
      <c r="BX81" t="s">
        <v>701</v>
      </c>
      <c r="BY81">
        <v>10211000</v>
      </c>
      <c r="BZ81" t="s">
        <v>701</v>
      </c>
      <c r="CA81" s="24">
        <v>15012000</v>
      </c>
      <c r="CB81" s="38" t="s">
        <v>192</v>
      </c>
      <c r="CC81" s="169"/>
      <c r="CD81" s="5"/>
      <c r="CE81" s="42" t="s">
        <v>192</v>
      </c>
      <c r="CF81">
        <v>20053000</v>
      </c>
      <c r="CG81" t="s">
        <v>175</v>
      </c>
      <c r="CI81" s="116" t="s">
        <v>175</v>
      </c>
      <c r="CJ81" s="116" t="s">
        <v>175</v>
      </c>
      <c r="CK81" s="5"/>
      <c r="CL81" s="5"/>
      <c r="CM81" s="5"/>
      <c r="CN81" s="5"/>
      <c r="CO81" s="71">
        <v>100000090365</v>
      </c>
      <c r="CP81" s="21" t="s">
        <v>41</v>
      </c>
      <c r="CQ81" s="71">
        <v>100000090365</v>
      </c>
      <c r="CR81" t="s">
        <v>620</v>
      </c>
      <c r="CS81" s="2" t="s">
        <v>171</v>
      </c>
      <c r="CT81" s="71">
        <v>100000090365</v>
      </c>
      <c r="CU81" t="s">
        <v>620</v>
      </c>
      <c r="CV81" s="116" t="s">
        <v>966</v>
      </c>
      <c r="CW81" s="144" t="s">
        <v>2466</v>
      </c>
      <c r="CX81" t="s">
        <v>618</v>
      </c>
      <c r="CY81" t="s">
        <v>620</v>
      </c>
      <c r="CZ81" s="12"/>
      <c r="DA81" s="5"/>
      <c r="DB81" s="5"/>
      <c r="DC81" s="5"/>
      <c r="DD81" s="5"/>
      <c r="DF81" s="5"/>
      <c r="DH81" s="116" t="s">
        <v>292</v>
      </c>
      <c r="DI81" s="116" t="s">
        <v>966</v>
      </c>
      <c r="DJ81" s="116" t="s">
        <v>2466</v>
      </c>
      <c r="DK81" s="116" t="s">
        <v>2461</v>
      </c>
      <c r="DL81">
        <v>400</v>
      </c>
      <c r="DM81" t="s">
        <v>164</v>
      </c>
      <c r="DN81" s="2"/>
      <c r="DO81" s="154">
        <v>1</v>
      </c>
      <c r="DP81" s="38" t="s">
        <v>192</v>
      </c>
      <c r="DQ81" s="24">
        <v>15012000</v>
      </c>
      <c r="DR81">
        <v>400</v>
      </c>
      <c r="DS81" t="s">
        <v>164</v>
      </c>
      <c r="DZ81" s="5"/>
      <c r="EA81" s="5"/>
      <c r="EB81" s="5"/>
      <c r="EC81" s="5"/>
      <c r="ED81" s="5"/>
      <c r="EE81" s="5"/>
      <c r="EF81" s="5"/>
      <c r="EI81" s="5"/>
      <c r="EL81" s="5"/>
      <c r="EO81" s="5"/>
      <c r="EP81" s="5"/>
      <c r="EQ81" s="5"/>
      <c r="ER81" s="5"/>
      <c r="ES81">
        <f t="shared" si="22"/>
        <v>10</v>
      </c>
      <c r="ET81">
        <v>1200</v>
      </c>
      <c r="EU81" s="14" t="s">
        <v>164</v>
      </c>
      <c r="EV81" t="s">
        <v>176</v>
      </c>
      <c r="EW81">
        <v>20</v>
      </c>
      <c r="EY81" s="70" t="str">
        <f t="shared" si="18"/>
        <v>ibuprofen  oral 400mg/</v>
      </c>
      <c r="FA81" t="s">
        <v>637</v>
      </c>
      <c r="FB81" s="14" t="s">
        <v>177</v>
      </c>
      <c r="FC81" s="14" t="s">
        <v>614</v>
      </c>
      <c r="FD81" s="14" t="s">
        <v>177</v>
      </c>
      <c r="FE81" s="14" t="s">
        <v>650</v>
      </c>
      <c r="FF81" s="14" t="s">
        <v>177</v>
      </c>
      <c r="FG81" s="14" t="s">
        <v>651</v>
      </c>
      <c r="FH81" s="14" t="s">
        <v>177</v>
      </c>
      <c r="FI81" s="14" t="s">
        <v>3374</v>
      </c>
      <c r="FJ81" s="14" t="s">
        <v>177</v>
      </c>
      <c r="FK81" s="14" t="s">
        <v>163</v>
      </c>
      <c r="FL81" s="70" t="str">
        <f t="shared" si="21"/>
        <v>ibuprofen  oral 400mg/</v>
      </c>
      <c r="FO81" t="s">
        <v>659</v>
      </c>
      <c r="FP81" s="14" t="s">
        <v>663</v>
      </c>
      <c r="FQ81" s="14" t="s">
        <v>177</v>
      </c>
      <c r="FR81" s="14" t="s">
        <v>651</v>
      </c>
      <c r="FS81">
        <v>51</v>
      </c>
      <c r="FT81" t="s">
        <v>192</v>
      </c>
      <c r="FU81">
        <v>19</v>
      </c>
      <c r="FV81" t="s">
        <v>202</v>
      </c>
      <c r="FW81">
        <v>31</v>
      </c>
      <c r="FX81" t="s">
        <v>163</v>
      </c>
      <c r="FY81">
        <v>47</v>
      </c>
      <c r="FZ81" t="s">
        <v>201</v>
      </c>
      <c r="GB81">
        <v>51</v>
      </c>
      <c r="GC81">
        <v>19</v>
      </c>
      <c r="GD81">
        <v>31</v>
      </c>
      <c r="GE81">
        <v>47</v>
      </c>
      <c r="GG81" t="s">
        <v>649</v>
      </c>
      <c r="GH81" t="s">
        <v>684</v>
      </c>
    </row>
    <row r="82" spans="1:193" ht="13.8">
      <c r="A82" t="s">
        <v>400</v>
      </c>
      <c r="B82" t="s">
        <v>339</v>
      </c>
      <c r="C82" s="140" t="str">
        <f t="shared" si="14"/>
        <v>https://samviewer.digile.be/nl/sam/ampps/564942-05</v>
      </c>
      <c r="D82" s="116" t="s">
        <v>2896</v>
      </c>
      <c r="E82" s="116" t="s">
        <v>2897</v>
      </c>
      <c r="F82" s="116" t="s">
        <v>2898</v>
      </c>
      <c r="G82">
        <v>4235446</v>
      </c>
      <c r="H82" t="s">
        <v>400</v>
      </c>
      <c r="I82" t="s">
        <v>400</v>
      </c>
      <c r="J82" s="5" t="str">
        <f t="shared" si="15"/>
        <v>BEL ibuprofen  PI-Pharma capsule, soft 30 x 400mg/</v>
      </c>
      <c r="K82" s="5" t="str">
        <f t="shared" si="16"/>
        <v>BEL ibuprofen  PI-Pharma capsule, soft 30 x 400mg/</v>
      </c>
      <c r="L82" s="2"/>
      <c r="M82" s="2"/>
      <c r="N82" s="2"/>
      <c r="O82" s="2"/>
      <c r="P82">
        <v>30</v>
      </c>
      <c r="Q82" s="5"/>
      <c r="R82">
        <v>30</v>
      </c>
      <c r="S82" s="5"/>
      <c r="T82" s="116">
        <v>30</v>
      </c>
      <c r="W82" s="116" t="s">
        <v>2470</v>
      </c>
      <c r="X82">
        <v>84</v>
      </c>
      <c r="Y82" t="s">
        <v>485</v>
      </c>
      <c r="AA82" s="5"/>
      <c r="AB82" s="5"/>
      <c r="AC82" s="5"/>
      <c r="AD82" s="39">
        <v>1</v>
      </c>
      <c r="AE82">
        <v>30</v>
      </c>
      <c r="AF82">
        <v>10211000</v>
      </c>
      <c r="AG82" s="70" t="s">
        <v>1222</v>
      </c>
      <c r="AH82" s="70"/>
      <c r="AI82" t="s">
        <v>701</v>
      </c>
      <c r="AJ82" s="5"/>
      <c r="AK82" s="24">
        <v>15012000</v>
      </c>
      <c r="AL82" s="38" t="s">
        <v>192</v>
      </c>
      <c r="AM82" s="169"/>
      <c r="AN82" s="5"/>
      <c r="AO82" s="5"/>
      <c r="AP82" s="5"/>
      <c r="AQ82" s="5"/>
      <c r="AR82" s="5"/>
      <c r="AS82">
        <v>181</v>
      </c>
      <c r="AT82" s="25" t="str">
        <f t="shared" si="19"/>
        <v>BEL ibuprofen  PI-Pharma capsule, soft 400mg/</v>
      </c>
      <c r="AU82" s="33"/>
      <c r="AW82">
        <v>181</v>
      </c>
      <c r="AY82" t="s">
        <v>557</v>
      </c>
      <c r="AZ82" t="s">
        <v>578</v>
      </c>
      <c r="BA82" s="150" t="s">
        <v>966</v>
      </c>
      <c r="BB82" s="170"/>
      <c r="BC82">
        <v>10211000</v>
      </c>
      <c r="BD82" s="70" t="s">
        <v>1222</v>
      </c>
      <c r="BE82" s="70"/>
      <c r="BF82">
        <v>1429</v>
      </c>
      <c r="BG82" t="s">
        <v>158</v>
      </c>
      <c r="BJ82" s="5"/>
      <c r="BK82" t="s">
        <v>158</v>
      </c>
      <c r="BL82">
        <v>1429</v>
      </c>
      <c r="BM82" s="2" t="s">
        <v>228</v>
      </c>
      <c r="BN82" t="str">
        <f t="shared" si="17"/>
        <v>ibuprofen  capsule, soft 400mg/</v>
      </c>
      <c r="BO82" s="33"/>
      <c r="BP82" t="str">
        <f t="shared" si="20"/>
        <v>ibuprofen  capsule, soft 400mg/</v>
      </c>
      <c r="BQ82" t="s">
        <v>600</v>
      </c>
      <c r="BR82">
        <v>10211000</v>
      </c>
      <c r="BS82" s="70" t="s">
        <v>1222</v>
      </c>
      <c r="BT82" s="70"/>
      <c r="BU82" s="116" t="s">
        <v>1222</v>
      </c>
      <c r="BV82" s="116" t="s">
        <v>192</v>
      </c>
      <c r="BW82">
        <v>10211000</v>
      </c>
      <c r="BX82" t="s">
        <v>701</v>
      </c>
      <c r="BY82">
        <v>10211000</v>
      </c>
      <c r="BZ82" t="s">
        <v>701</v>
      </c>
      <c r="CA82" s="24">
        <v>15012000</v>
      </c>
      <c r="CB82" s="38" t="s">
        <v>192</v>
      </c>
      <c r="CC82" s="169"/>
      <c r="CD82" s="5"/>
      <c r="CE82" s="42" t="s">
        <v>192</v>
      </c>
      <c r="CF82">
        <v>20053000</v>
      </c>
      <c r="CG82" t="s">
        <v>175</v>
      </c>
      <c r="CI82" s="116" t="s">
        <v>175</v>
      </c>
      <c r="CJ82" s="116" t="s">
        <v>175</v>
      </c>
      <c r="CK82" s="5"/>
      <c r="CL82" s="5"/>
      <c r="CM82" s="5"/>
      <c r="CN82" s="5"/>
      <c r="CO82" s="71">
        <v>100000090365</v>
      </c>
      <c r="CP82" s="21" t="s">
        <v>41</v>
      </c>
      <c r="CQ82" s="71">
        <v>100000090365</v>
      </c>
      <c r="CR82" t="s">
        <v>620</v>
      </c>
      <c r="CS82" s="2" t="s">
        <v>171</v>
      </c>
      <c r="CT82" s="71">
        <v>100000090365</v>
      </c>
      <c r="CU82" t="s">
        <v>620</v>
      </c>
      <c r="CV82" s="116" t="s">
        <v>966</v>
      </c>
      <c r="CW82" s="144" t="s">
        <v>2466</v>
      </c>
      <c r="CX82" t="s">
        <v>618</v>
      </c>
      <c r="CY82" t="s">
        <v>620</v>
      </c>
      <c r="CZ82" s="12"/>
      <c r="DA82" s="5"/>
      <c r="DB82" s="5"/>
      <c r="DC82" s="5"/>
      <c r="DD82" s="5"/>
      <c r="DF82" s="5"/>
      <c r="DH82" s="116" t="s">
        <v>292</v>
      </c>
      <c r="DI82" s="116" t="s">
        <v>966</v>
      </c>
      <c r="DJ82" s="116" t="s">
        <v>2466</v>
      </c>
      <c r="DK82" s="116" t="s">
        <v>2461</v>
      </c>
      <c r="DL82">
        <v>400</v>
      </c>
      <c r="DM82" t="s">
        <v>164</v>
      </c>
      <c r="DN82" s="2"/>
      <c r="DO82" s="154">
        <v>1</v>
      </c>
      <c r="DP82" s="38" t="s">
        <v>192</v>
      </c>
      <c r="DQ82" s="24">
        <v>15012000</v>
      </c>
      <c r="DR82">
        <v>400</v>
      </c>
      <c r="DS82" t="s">
        <v>164</v>
      </c>
      <c r="DZ82" s="5"/>
      <c r="EA82" s="5"/>
      <c r="EB82" s="5"/>
      <c r="EC82" s="5"/>
      <c r="ED82" s="5"/>
      <c r="EE82" s="5"/>
      <c r="EF82" s="5"/>
      <c r="EI82" s="5"/>
      <c r="EL82" s="5"/>
      <c r="EO82" s="5"/>
      <c r="EP82" s="5"/>
      <c r="EQ82" s="5"/>
      <c r="ER82" s="5"/>
      <c r="ES82">
        <f t="shared" si="22"/>
        <v>10</v>
      </c>
      <c r="ET82">
        <v>1200</v>
      </c>
      <c r="EU82" s="14" t="s">
        <v>164</v>
      </c>
      <c r="EV82" t="s">
        <v>176</v>
      </c>
      <c r="EW82">
        <v>30</v>
      </c>
      <c r="EY82" s="70" t="str">
        <f t="shared" si="18"/>
        <v>ibuprofen  oral 400mg/</v>
      </c>
      <c r="FA82" t="s">
        <v>637</v>
      </c>
      <c r="FB82" s="14" t="s">
        <v>177</v>
      </c>
      <c r="FC82" s="14" t="s">
        <v>614</v>
      </c>
      <c r="FD82" s="14" t="s">
        <v>177</v>
      </c>
      <c r="FE82" s="14" t="s">
        <v>650</v>
      </c>
      <c r="FF82" s="14" t="s">
        <v>177</v>
      </c>
      <c r="FG82" s="14" t="s">
        <v>651</v>
      </c>
      <c r="FH82" s="14" t="s">
        <v>177</v>
      </c>
      <c r="FI82" s="14" t="s">
        <v>3374</v>
      </c>
      <c r="FJ82" s="14" t="s">
        <v>177</v>
      </c>
      <c r="FK82" s="14" t="s">
        <v>163</v>
      </c>
      <c r="FL82" s="70" t="str">
        <f t="shared" si="21"/>
        <v>ibuprofen  oral 400mg/</v>
      </c>
      <c r="FO82" t="s">
        <v>659</v>
      </c>
      <c r="FP82" s="14" t="s">
        <v>663</v>
      </c>
      <c r="FQ82" s="14" t="s">
        <v>177</v>
      </c>
      <c r="FR82" s="14" t="s">
        <v>651</v>
      </c>
      <c r="FS82">
        <v>51</v>
      </c>
      <c r="FT82" t="s">
        <v>192</v>
      </c>
      <c r="FU82">
        <v>19</v>
      </c>
      <c r="FV82" t="s">
        <v>202</v>
      </c>
      <c r="FW82">
        <v>31</v>
      </c>
      <c r="FX82" t="s">
        <v>163</v>
      </c>
      <c r="FY82">
        <v>47</v>
      </c>
      <c r="FZ82" t="s">
        <v>201</v>
      </c>
      <c r="GB82">
        <v>51</v>
      </c>
      <c r="GC82">
        <v>19</v>
      </c>
      <c r="GD82">
        <v>31</v>
      </c>
      <c r="GE82">
        <v>47</v>
      </c>
      <c r="GG82" t="s">
        <v>649</v>
      </c>
      <c r="GH82" t="s">
        <v>684</v>
      </c>
    </row>
    <row r="83" spans="1:193" ht="13.8">
      <c r="A83" t="s">
        <v>401</v>
      </c>
      <c r="B83" t="s">
        <v>340</v>
      </c>
      <c r="C83" s="140" t="str">
        <f t="shared" si="14"/>
        <v>https://samviewer.digile.be/nl/sam/ampps/238551-01</v>
      </c>
      <c r="D83" s="116" t="s">
        <v>2630</v>
      </c>
      <c r="E83" s="116" t="s">
        <v>2631</v>
      </c>
      <c r="F83" s="116" t="s">
        <v>2632</v>
      </c>
      <c r="G83">
        <v>2652048</v>
      </c>
      <c r="H83" t="s">
        <v>401</v>
      </c>
      <c r="I83" t="s">
        <v>401</v>
      </c>
      <c r="J83" s="5" t="str">
        <f t="shared" si="15"/>
        <v>BEL Ibuprofen lysine Reckitt Benckiser film-coated tablet 24 x 400mg/</v>
      </c>
      <c r="K83" s="5" t="str">
        <f t="shared" si="16"/>
        <v>BEL Ibuprofen lysine Reckitt Benckiser film-coated tablet 24 x 400mg/</v>
      </c>
      <c r="L83" s="2"/>
      <c r="M83" s="2"/>
      <c r="N83" s="2"/>
      <c r="O83" s="2"/>
      <c r="P83">
        <v>24</v>
      </c>
      <c r="Q83" s="5"/>
      <c r="R83">
        <v>24</v>
      </c>
      <c r="S83" s="5"/>
      <c r="T83" s="116">
        <v>24</v>
      </c>
      <c r="W83" s="116" t="s">
        <v>2557</v>
      </c>
      <c r="X83">
        <v>100</v>
      </c>
      <c r="Y83" t="s">
        <v>485</v>
      </c>
      <c r="AA83" s="5"/>
      <c r="AB83" s="5"/>
      <c r="AC83" s="5"/>
      <c r="AD83" s="39">
        <v>1</v>
      </c>
      <c r="AE83">
        <v>24</v>
      </c>
      <c r="AF83">
        <v>10221000</v>
      </c>
      <c r="AG83" s="70" t="s">
        <v>1220</v>
      </c>
      <c r="AH83" s="70"/>
      <c r="AI83" t="s">
        <v>700</v>
      </c>
      <c r="AJ83" s="5"/>
      <c r="AK83" s="24">
        <v>15054000</v>
      </c>
      <c r="AL83" s="38" t="s">
        <v>173</v>
      </c>
      <c r="AM83" s="169"/>
      <c r="AN83" s="5"/>
      <c r="AO83" s="5"/>
      <c r="AP83" s="5"/>
      <c r="AQ83" s="5"/>
      <c r="AR83" s="5"/>
      <c r="AS83">
        <v>186</v>
      </c>
      <c r="AT83" s="25" t="str">
        <f t="shared" si="19"/>
        <v>BEL Ibuprofen lysine Reckitt Benckiser film-coated tablet 400mg/</v>
      </c>
      <c r="AU83" s="33"/>
      <c r="AW83">
        <v>186</v>
      </c>
      <c r="AY83" t="s">
        <v>558</v>
      </c>
      <c r="AZ83" t="s">
        <v>578</v>
      </c>
      <c r="BA83" s="150" t="s">
        <v>966</v>
      </c>
      <c r="BB83" s="170"/>
      <c r="BC83">
        <v>10221000</v>
      </c>
      <c r="BD83" s="70" t="s">
        <v>1220</v>
      </c>
      <c r="BE83" s="70"/>
      <c r="BF83">
        <v>1434</v>
      </c>
      <c r="BG83" t="s">
        <v>585</v>
      </c>
      <c r="BJ83" s="5"/>
      <c r="BK83" t="s">
        <v>585</v>
      </c>
      <c r="BL83">
        <v>1434</v>
      </c>
      <c r="BM83" s="2" t="s">
        <v>228</v>
      </c>
      <c r="BN83" t="str">
        <f t="shared" si="17"/>
        <v>Ibuprofen lysine film-coated tablet 400mg/</v>
      </c>
      <c r="BO83" s="33"/>
      <c r="BP83" t="str">
        <f t="shared" si="20"/>
        <v>Ibuprofen lysine film-coated tablet 400mg/</v>
      </c>
      <c r="BQ83" t="s">
        <v>599</v>
      </c>
      <c r="BR83">
        <v>10221000</v>
      </c>
      <c r="BS83" s="70" t="s">
        <v>1220</v>
      </c>
      <c r="BT83" s="70"/>
      <c r="BU83" s="116" t="s">
        <v>1220</v>
      </c>
      <c r="BV83" s="116" t="s">
        <v>173</v>
      </c>
      <c r="BW83">
        <v>10221000</v>
      </c>
      <c r="BX83" t="s">
        <v>526</v>
      </c>
      <c r="BY83">
        <v>10221000</v>
      </c>
      <c r="BZ83" t="s">
        <v>526</v>
      </c>
      <c r="CA83" s="24">
        <v>15054000</v>
      </c>
      <c r="CB83" s="38" t="s">
        <v>173</v>
      </c>
      <c r="CC83" s="169"/>
      <c r="CD83" s="5"/>
      <c r="CE83" s="42" t="s">
        <v>173</v>
      </c>
      <c r="CF83">
        <v>20053000</v>
      </c>
      <c r="CG83" t="s">
        <v>175</v>
      </c>
      <c r="CI83" s="116" t="s">
        <v>175</v>
      </c>
      <c r="CJ83" s="116" t="s">
        <v>175</v>
      </c>
      <c r="CK83" s="5"/>
      <c r="CL83" s="5"/>
      <c r="CM83" s="5"/>
      <c r="CN83" s="5"/>
      <c r="CO83" s="73">
        <v>100000090111</v>
      </c>
      <c r="CP83" s="21" t="s">
        <v>41</v>
      </c>
      <c r="CQ83" s="73">
        <v>100000090111</v>
      </c>
      <c r="CR83" s="141" t="s">
        <v>2981</v>
      </c>
      <c r="CS83" s="2" t="s">
        <v>171</v>
      </c>
      <c r="CT83" s="71">
        <v>100000090365</v>
      </c>
      <c r="CU83" t="s">
        <v>620</v>
      </c>
      <c r="CV83" s="116" t="s">
        <v>2612</v>
      </c>
      <c r="CW83" s="144" t="s">
        <v>2613</v>
      </c>
      <c r="CX83" t="s">
        <v>618</v>
      </c>
      <c r="CY83" t="s">
        <v>620</v>
      </c>
      <c r="CZ83" s="12"/>
      <c r="DA83" s="5"/>
      <c r="DB83" s="5"/>
      <c r="DC83" s="5"/>
      <c r="DD83" s="5"/>
      <c r="DF83" s="5"/>
      <c r="DG83" s="116" t="s">
        <v>2612</v>
      </c>
      <c r="DH83" s="116" t="s">
        <v>2466</v>
      </c>
      <c r="DI83" s="116" t="s">
        <v>966</v>
      </c>
      <c r="DJ83" s="116" t="s">
        <v>2466</v>
      </c>
      <c r="DK83" s="116" t="s">
        <v>2461</v>
      </c>
      <c r="DL83">
        <v>400</v>
      </c>
      <c r="DM83" t="s">
        <v>164</v>
      </c>
      <c r="DN83" s="2"/>
      <c r="DO83" s="154">
        <v>1</v>
      </c>
      <c r="DP83" s="38" t="s">
        <v>173</v>
      </c>
      <c r="DQ83" s="24">
        <v>15054000</v>
      </c>
      <c r="DR83">
        <v>400</v>
      </c>
      <c r="DS83" t="s">
        <v>164</v>
      </c>
      <c r="DZ83" s="5"/>
      <c r="EA83" s="5"/>
      <c r="EB83" s="5"/>
      <c r="EC83" s="5"/>
      <c r="ED83" s="5"/>
      <c r="EE83" s="5"/>
      <c r="EF83" s="5"/>
      <c r="EI83" s="5"/>
      <c r="EL83" s="5"/>
      <c r="EO83" s="5"/>
      <c r="EP83" s="5"/>
      <c r="EQ83" s="5"/>
      <c r="ER83" s="5"/>
      <c r="ES83">
        <f t="shared" si="22"/>
        <v>10</v>
      </c>
      <c r="ET83">
        <v>1200</v>
      </c>
      <c r="EU83" t="s">
        <v>164</v>
      </c>
      <c r="EV83" t="s">
        <v>176</v>
      </c>
      <c r="EW83">
        <v>24</v>
      </c>
      <c r="EY83" s="70" t="str">
        <f t="shared" si="18"/>
        <v>ibuprofen  oral 400mg/</v>
      </c>
      <c r="FA83" t="s">
        <v>637</v>
      </c>
      <c r="FB83" s="14" t="s">
        <v>177</v>
      </c>
      <c r="FC83" s="14" t="s">
        <v>614</v>
      </c>
      <c r="FD83" s="14" t="s">
        <v>177</v>
      </c>
      <c r="FE83" s="14" t="s">
        <v>650</v>
      </c>
      <c r="FF83" s="14" t="s">
        <v>177</v>
      </c>
      <c r="FG83" s="14" t="s">
        <v>651</v>
      </c>
      <c r="FH83" s="14" t="s">
        <v>177</v>
      </c>
      <c r="FI83" s="14" t="s">
        <v>3374</v>
      </c>
      <c r="FJ83" s="14" t="s">
        <v>177</v>
      </c>
      <c r="FK83" s="14" t="s">
        <v>163</v>
      </c>
      <c r="FL83" s="70" t="str">
        <f t="shared" si="21"/>
        <v>ibuprofen  oral 400mg/</v>
      </c>
      <c r="FO83" t="s">
        <v>659</v>
      </c>
      <c r="FP83" s="14" t="s">
        <v>663</v>
      </c>
      <c r="FQ83" s="14" t="s">
        <v>177</v>
      </c>
      <c r="FR83" s="14" t="s">
        <v>651</v>
      </c>
      <c r="FS83">
        <v>69</v>
      </c>
      <c r="FT83" t="s">
        <v>173</v>
      </c>
      <c r="FU83">
        <v>19</v>
      </c>
      <c r="FV83" t="s">
        <v>202</v>
      </c>
      <c r="FW83">
        <v>31</v>
      </c>
      <c r="FX83" t="s">
        <v>163</v>
      </c>
      <c r="FY83">
        <v>47</v>
      </c>
      <c r="FZ83" t="s">
        <v>201</v>
      </c>
      <c r="GB83">
        <v>69</v>
      </c>
      <c r="GC83">
        <v>19</v>
      </c>
      <c r="GD83">
        <v>31</v>
      </c>
      <c r="GE83">
        <v>47</v>
      </c>
      <c r="GG83" t="s">
        <v>649</v>
      </c>
      <c r="GH83" t="s">
        <v>684</v>
      </c>
    </row>
    <row r="84" spans="1:193" ht="13.8">
      <c r="A84" t="s">
        <v>402</v>
      </c>
      <c r="B84" t="s">
        <v>341</v>
      </c>
      <c r="C84" s="140" t="str">
        <f t="shared" si="14"/>
        <v>https://samviewer.digile.be/nl/sam/ampps/189926-03</v>
      </c>
      <c r="D84" s="116" t="s">
        <v>2585</v>
      </c>
      <c r="E84" s="116" t="s">
        <v>2586</v>
      </c>
      <c r="F84" s="116" t="s">
        <v>2587</v>
      </c>
      <c r="G84">
        <v>2547958</v>
      </c>
      <c r="H84" t="s">
        <v>402</v>
      </c>
      <c r="I84" t="s">
        <v>402</v>
      </c>
      <c r="J84" s="5" t="str">
        <f t="shared" si="15"/>
        <v>BEL ibuprofen  Reckitt Benckiser coated tablet 30 x 400mg/</v>
      </c>
      <c r="K84" s="5" t="str">
        <f t="shared" si="16"/>
        <v>BEL ibuprofen  Reckitt Benckiser coated tablet 30 x 400mg/</v>
      </c>
      <c r="L84" s="2"/>
      <c r="M84" s="2"/>
      <c r="N84" s="2"/>
      <c r="O84" s="2"/>
      <c r="P84">
        <v>30</v>
      </c>
      <c r="Q84" s="5"/>
      <c r="R84">
        <v>30</v>
      </c>
      <c r="S84" s="5"/>
      <c r="T84" s="116">
        <v>30</v>
      </c>
      <c r="W84" s="116" t="s">
        <v>2470</v>
      </c>
      <c r="X84">
        <v>30</v>
      </c>
      <c r="Y84" t="s">
        <v>486</v>
      </c>
      <c r="AA84" s="5"/>
      <c r="AB84" s="5"/>
      <c r="AC84" s="5"/>
      <c r="AD84" s="39">
        <v>1</v>
      </c>
      <c r="AE84">
        <v>30</v>
      </c>
      <c r="AF84">
        <v>10220000</v>
      </c>
      <c r="AG84" s="70" t="s">
        <v>2326</v>
      </c>
      <c r="AH84" s="70"/>
      <c r="AI84" t="s">
        <v>699</v>
      </c>
      <c r="AJ84" s="5"/>
      <c r="AK84" s="24">
        <v>15054000</v>
      </c>
      <c r="AL84" s="38" t="s">
        <v>173</v>
      </c>
      <c r="AM84" s="169"/>
      <c r="AN84" s="5"/>
      <c r="AO84" s="5"/>
      <c r="AP84" s="5"/>
      <c r="AQ84" s="5"/>
      <c r="AR84" s="5"/>
      <c r="AS84">
        <v>187</v>
      </c>
      <c r="AT84" s="25" t="str">
        <f t="shared" si="19"/>
        <v>BEL ibuprofen  Reckitt Benckiser coated tablet 400mg/</v>
      </c>
      <c r="AU84" s="33"/>
      <c r="AW84">
        <v>187</v>
      </c>
      <c r="AY84" t="s">
        <v>559</v>
      </c>
      <c r="AZ84" t="s">
        <v>578</v>
      </c>
      <c r="BA84" s="150" t="s">
        <v>966</v>
      </c>
      <c r="BB84" s="170"/>
      <c r="BC84">
        <v>10220000</v>
      </c>
      <c r="BD84" s="70" t="s">
        <v>2326</v>
      </c>
      <c r="BE84" s="70"/>
      <c r="BF84">
        <v>1435</v>
      </c>
      <c r="BG84" t="s">
        <v>585</v>
      </c>
      <c r="BJ84" s="5"/>
      <c r="BK84" t="s">
        <v>585</v>
      </c>
      <c r="BL84">
        <v>1435</v>
      </c>
      <c r="BM84" s="2" t="s">
        <v>228</v>
      </c>
      <c r="BN84" t="str">
        <f t="shared" si="17"/>
        <v>ibuprofen  coated tablet 400mg/</v>
      </c>
      <c r="BO84" s="33"/>
      <c r="BP84" t="str">
        <f t="shared" si="20"/>
        <v>ibuprofen  coated tablet 400mg/</v>
      </c>
      <c r="BQ84" t="s">
        <v>599</v>
      </c>
      <c r="BR84">
        <v>10220000</v>
      </c>
      <c r="BS84" s="70" t="s">
        <v>2326</v>
      </c>
      <c r="BT84" s="70"/>
      <c r="BU84" s="116" t="s">
        <v>2326</v>
      </c>
      <c r="BV84" s="116" t="s">
        <v>173</v>
      </c>
      <c r="BW84">
        <v>10220000</v>
      </c>
      <c r="BX84" t="s">
        <v>525</v>
      </c>
      <c r="BY84">
        <v>10220000</v>
      </c>
      <c r="BZ84" t="s">
        <v>525</v>
      </c>
      <c r="CA84" s="24">
        <v>15054000</v>
      </c>
      <c r="CB84" s="38" t="s">
        <v>173</v>
      </c>
      <c r="CC84" s="169"/>
      <c r="CD84" s="5"/>
      <c r="CE84" s="42" t="s">
        <v>173</v>
      </c>
      <c r="CF84">
        <v>20053000</v>
      </c>
      <c r="CG84" t="s">
        <v>175</v>
      </c>
      <c r="CI84" s="116" t="s">
        <v>175</v>
      </c>
      <c r="CJ84" s="116" t="s">
        <v>175</v>
      </c>
      <c r="CK84" s="5"/>
      <c r="CL84" s="5"/>
      <c r="CM84" s="5"/>
      <c r="CN84" s="5"/>
      <c r="CO84" s="71">
        <v>100000090365</v>
      </c>
      <c r="CP84" s="21" t="s">
        <v>41</v>
      </c>
      <c r="CQ84" s="71">
        <v>100000090365</v>
      </c>
      <c r="CR84" t="s">
        <v>620</v>
      </c>
      <c r="CS84" s="2" t="s">
        <v>171</v>
      </c>
      <c r="CT84" s="71">
        <v>100000090365</v>
      </c>
      <c r="CU84" t="s">
        <v>620</v>
      </c>
      <c r="CV84" s="116" t="s">
        <v>966</v>
      </c>
      <c r="CW84" s="144" t="s">
        <v>2466</v>
      </c>
      <c r="CX84" t="s">
        <v>618</v>
      </c>
      <c r="CY84" t="s">
        <v>620</v>
      </c>
      <c r="CZ84" s="12"/>
      <c r="DA84" s="5"/>
      <c r="DB84" s="5"/>
      <c r="DC84" s="5"/>
      <c r="DD84" s="5"/>
      <c r="DF84" s="5"/>
      <c r="DH84" s="116" t="s">
        <v>292</v>
      </c>
      <c r="DI84" s="116" t="s">
        <v>966</v>
      </c>
      <c r="DJ84" s="116" t="s">
        <v>2466</v>
      </c>
      <c r="DK84" s="116" t="s">
        <v>2461</v>
      </c>
      <c r="DL84">
        <v>400</v>
      </c>
      <c r="DM84" t="s">
        <v>164</v>
      </c>
      <c r="DN84" s="2"/>
      <c r="DO84" s="154">
        <v>1</v>
      </c>
      <c r="DP84" s="38" t="s">
        <v>173</v>
      </c>
      <c r="DQ84" s="24">
        <v>15054000</v>
      </c>
      <c r="DR84">
        <v>400</v>
      </c>
      <c r="DS84" t="s">
        <v>164</v>
      </c>
      <c r="DZ84" s="5"/>
      <c r="EA84" s="5"/>
      <c r="EB84" s="5"/>
      <c r="EC84" s="5"/>
      <c r="ED84" s="5"/>
      <c r="EE84" s="5"/>
      <c r="EF84" s="5"/>
      <c r="EI84" s="5"/>
      <c r="EL84" s="5"/>
      <c r="EO84" s="5"/>
      <c r="EP84" s="5"/>
      <c r="EQ84" s="5"/>
      <c r="ER84" s="5"/>
      <c r="ES84">
        <f t="shared" si="22"/>
        <v>10</v>
      </c>
      <c r="ET84">
        <v>1200</v>
      </c>
      <c r="EU84" t="s">
        <v>164</v>
      </c>
      <c r="EV84" t="s">
        <v>176</v>
      </c>
      <c r="EW84">
        <v>30</v>
      </c>
      <c r="EY84" s="70" t="str">
        <f t="shared" si="18"/>
        <v>ibuprofen  oral 400mg/</v>
      </c>
      <c r="FA84" t="s">
        <v>637</v>
      </c>
      <c r="FB84" s="14" t="s">
        <v>177</v>
      </c>
      <c r="FC84" s="14" t="s">
        <v>614</v>
      </c>
      <c r="FD84" s="14" t="s">
        <v>177</v>
      </c>
      <c r="FE84" s="14" t="s">
        <v>650</v>
      </c>
      <c r="FF84" s="14" t="s">
        <v>177</v>
      </c>
      <c r="FG84" s="14" t="s">
        <v>651</v>
      </c>
      <c r="FH84" s="14" t="s">
        <v>177</v>
      </c>
      <c r="FI84" s="14" t="s">
        <v>3374</v>
      </c>
      <c r="FJ84" s="14" t="s">
        <v>177</v>
      </c>
      <c r="FK84" s="14" t="s">
        <v>163</v>
      </c>
      <c r="FL84" s="70" t="str">
        <f t="shared" si="21"/>
        <v>ibuprofen  oral 400mg/</v>
      </c>
      <c r="FO84" t="s">
        <v>659</v>
      </c>
      <c r="FP84" s="14" t="s">
        <v>663</v>
      </c>
      <c r="FQ84" s="14" t="s">
        <v>177</v>
      </c>
      <c r="FR84" s="14" t="s">
        <v>651</v>
      </c>
      <c r="FS84">
        <v>69</v>
      </c>
      <c r="FT84" t="s">
        <v>173</v>
      </c>
      <c r="FU84">
        <v>19</v>
      </c>
      <c r="FV84" t="s">
        <v>202</v>
      </c>
      <c r="FW84">
        <v>31</v>
      </c>
      <c r="FX84" t="s">
        <v>163</v>
      </c>
      <c r="FY84">
        <v>47</v>
      </c>
      <c r="FZ84" t="s">
        <v>201</v>
      </c>
      <c r="GB84">
        <v>69</v>
      </c>
      <c r="GC84">
        <v>19</v>
      </c>
      <c r="GD84">
        <v>31</v>
      </c>
      <c r="GE84">
        <v>47</v>
      </c>
      <c r="GG84" t="s">
        <v>649</v>
      </c>
      <c r="GH84" t="s">
        <v>684</v>
      </c>
    </row>
    <row r="85" spans="1:193" ht="13.8">
      <c r="A85" t="s">
        <v>403</v>
      </c>
      <c r="B85" t="s">
        <v>342</v>
      </c>
      <c r="C85" s="140" t="str">
        <f t="shared" si="14"/>
        <v>https://samviewer.digile.be/nl/sam/ampps/305724-03</v>
      </c>
      <c r="D85" s="116" t="s">
        <v>2751</v>
      </c>
      <c r="E85" s="116" t="s">
        <v>2752</v>
      </c>
      <c r="F85" s="116" t="s">
        <v>2753</v>
      </c>
      <c r="G85">
        <v>2570950</v>
      </c>
      <c r="H85" t="s">
        <v>403</v>
      </c>
      <c r="I85" t="s">
        <v>403</v>
      </c>
      <c r="J85" s="5" t="str">
        <f t="shared" si="15"/>
        <v>BEL ibuprofen  Reckitt Benckiser capsule, soft 20 x 400mg/</v>
      </c>
      <c r="K85" s="5" t="str">
        <f t="shared" si="16"/>
        <v>BEL ibuprofen  Reckitt Benckiser capsule, soft 20 x 400mg/</v>
      </c>
      <c r="L85" s="2"/>
      <c r="M85" s="2"/>
      <c r="N85" s="2"/>
      <c r="O85" s="2"/>
      <c r="P85">
        <v>20</v>
      </c>
      <c r="Q85" s="5"/>
      <c r="R85">
        <v>20</v>
      </c>
      <c r="S85" s="5"/>
      <c r="T85" s="116">
        <v>20</v>
      </c>
      <c r="W85" s="116" t="s">
        <v>2564</v>
      </c>
      <c r="X85">
        <v>100</v>
      </c>
      <c r="Y85" t="s">
        <v>487</v>
      </c>
      <c r="AA85" s="5"/>
      <c r="AB85" s="5"/>
      <c r="AC85" s="5"/>
      <c r="AD85" s="39">
        <v>1</v>
      </c>
      <c r="AE85">
        <v>20</v>
      </c>
      <c r="AF85">
        <v>10211000</v>
      </c>
      <c r="AG85" s="70" t="s">
        <v>1222</v>
      </c>
      <c r="AH85" s="70"/>
      <c r="AI85" t="s">
        <v>701</v>
      </c>
      <c r="AJ85" s="5"/>
      <c r="AK85" s="24">
        <v>15012000</v>
      </c>
      <c r="AL85" s="38" t="s">
        <v>192</v>
      </c>
      <c r="AM85" s="169"/>
      <c r="AN85" s="5"/>
      <c r="AO85" s="5"/>
      <c r="AP85" s="5"/>
      <c r="AQ85" s="5"/>
      <c r="AR85" s="5"/>
      <c r="AS85">
        <v>182</v>
      </c>
      <c r="AT85" s="25" t="str">
        <f t="shared" si="19"/>
        <v>BEL ibuprofen  Reckitt Benckiser capsule, soft 400mg/</v>
      </c>
      <c r="AU85" s="33"/>
      <c r="AW85">
        <v>182</v>
      </c>
      <c r="AY85" t="s">
        <v>560</v>
      </c>
      <c r="AZ85" t="s">
        <v>578</v>
      </c>
      <c r="BA85" s="150" t="s">
        <v>966</v>
      </c>
      <c r="BB85" s="170"/>
      <c r="BC85">
        <v>10211000</v>
      </c>
      <c r="BD85" s="70" t="s">
        <v>1222</v>
      </c>
      <c r="BE85" s="70"/>
      <c r="BF85">
        <v>1430</v>
      </c>
      <c r="BG85" t="s">
        <v>585</v>
      </c>
      <c r="BJ85" s="5"/>
      <c r="BK85" t="s">
        <v>585</v>
      </c>
      <c r="BL85">
        <v>1430</v>
      </c>
      <c r="BM85" s="2" t="s">
        <v>228</v>
      </c>
      <c r="BN85" t="str">
        <f t="shared" si="17"/>
        <v>ibuprofen  capsule, soft 400mg/</v>
      </c>
      <c r="BO85" s="33"/>
      <c r="BP85" t="str">
        <f t="shared" si="20"/>
        <v>ibuprofen  capsule, soft 400mg/</v>
      </c>
      <c r="BQ85" t="s">
        <v>600</v>
      </c>
      <c r="BR85">
        <v>10211000</v>
      </c>
      <c r="BS85" s="70" t="s">
        <v>1222</v>
      </c>
      <c r="BT85" s="70"/>
      <c r="BU85" s="116" t="s">
        <v>1222</v>
      </c>
      <c r="BV85" s="116" t="s">
        <v>192</v>
      </c>
      <c r="BW85">
        <v>10211000</v>
      </c>
      <c r="BX85" t="s">
        <v>701</v>
      </c>
      <c r="BY85">
        <v>10211000</v>
      </c>
      <c r="BZ85" t="s">
        <v>701</v>
      </c>
      <c r="CA85" s="24">
        <v>15012000</v>
      </c>
      <c r="CB85" s="38" t="s">
        <v>192</v>
      </c>
      <c r="CC85" s="169"/>
      <c r="CD85" s="5"/>
      <c r="CE85" s="42" t="s">
        <v>192</v>
      </c>
      <c r="CF85">
        <v>20053000</v>
      </c>
      <c r="CG85" t="s">
        <v>175</v>
      </c>
      <c r="CI85" s="116" t="s">
        <v>175</v>
      </c>
      <c r="CJ85" s="116" t="s">
        <v>175</v>
      </c>
      <c r="CK85" s="5"/>
      <c r="CL85" s="5"/>
      <c r="CM85" s="5"/>
      <c r="CN85" s="5"/>
      <c r="CO85" s="71">
        <v>100000090365</v>
      </c>
      <c r="CP85" s="21" t="s">
        <v>41</v>
      </c>
      <c r="CQ85" s="71">
        <v>100000090365</v>
      </c>
      <c r="CR85" t="s">
        <v>620</v>
      </c>
      <c r="CS85" s="2" t="s">
        <v>171</v>
      </c>
      <c r="CT85" s="71">
        <v>100000090365</v>
      </c>
      <c r="CU85" t="s">
        <v>620</v>
      </c>
      <c r="CV85" s="116" t="s">
        <v>966</v>
      </c>
      <c r="CW85" s="144" t="s">
        <v>2466</v>
      </c>
      <c r="CX85" t="s">
        <v>618</v>
      </c>
      <c r="CY85" t="s">
        <v>620</v>
      </c>
      <c r="CZ85" s="12"/>
      <c r="DA85" s="5"/>
      <c r="DB85" s="5"/>
      <c r="DC85" s="5"/>
      <c r="DD85" s="5"/>
      <c r="DF85" s="5"/>
      <c r="DH85" s="116" t="s">
        <v>292</v>
      </c>
      <c r="DI85" s="116" t="s">
        <v>966</v>
      </c>
      <c r="DJ85" s="116" t="s">
        <v>2466</v>
      </c>
      <c r="DK85" s="116" t="s">
        <v>2461</v>
      </c>
      <c r="DL85">
        <v>400</v>
      </c>
      <c r="DM85" t="s">
        <v>164</v>
      </c>
      <c r="DN85" s="2"/>
      <c r="DO85" s="154">
        <v>1</v>
      </c>
      <c r="DP85" s="38" t="s">
        <v>192</v>
      </c>
      <c r="DQ85" s="24">
        <v>15012000</v>
      </c>
      <c r="DR85">
        <v>400</v>
      </c>
      <c r="DS85" t="s">
        <v>164</v>
      </c>
      <c r="DZ85" s="5"/>
      <c r="EA85" s="5"/>
      <c r="EB85" s="5"/>
      <c r="EC85" s="5"/>
      <c r="ED85" s="5"/>
      <c r="EE85" s="5"/>
      <c r="EF85" s="5"/>
      <c r="EI85" s="5"/>
      <c r="EL85" s="5"/>
      <c r="EO85" s="5"/>
      <c r="EP85" s="5"/>
      <c r="EQ85" s="5"/>
      <c r="ER85" s="5"/>
      <c r="ES85">
        <f t="shared" si="22"/>
        <v>10</v>
      </c>
      <c r="ET85">
        <v>1200</v>
      </c>
      <c r="EU85" t="s">
        <v>164</v>
      </c>
      <c r="EV85" t="s">
        <v>176</v>
      </c>
      <c r="EW85">
        <v>20</v>
      </c>
      <c r="EY85" s="70" t="str">
        <f t="shared" si="18"/>
        <v>ibuprofen  oral 400mg/</v>
      </c>
      <c r="FA85" t="s">
        <v>637</v>
      </c>
      <c r="FB85" s="14" t="s">
        <v>177</v>
      </c>
      <c r="FC85" s="14" t="s">
        <v>614</v>
      </c>
      <c r="FD85" s="14" t="s">
        <v>177</v>
      </c>
      <c r="FE85" s="14" t="s">
        <v>650</v>
      </c>
      <c r="FF85" s="14" t="s">
        <v>177</v>
      </c>
      <c r="FG85" s="14" t="s">
        <v>651</v>
      </c>
      <c r="FH85" s="14" t="s">
        <v>177</v>
      </c>
      <c r="FI85" s="14" t="s">
        <v>3374</v>
      </c>
      <c r="FJ85" s="14" t="s">
        <v>177</v>
      </c>
      <c r="FK85" s="14" t="s">
        <v>163</v>
      </c>
      <c r="FL85" s="70" t="str">
        <f t="shared" si="21"/>
        <v>ibuprofen  oral 400mg/</v>
      </c>
      <c r="FO85" t="s">
        <v>659</v>
      </c>
      <c r="FP85" s="14" t="s">
        <v>663</v>
      </c>
      <c r="FQ85" s="14" t="s">
        <v>177</v>
      </c>
      <c r="FR85" s="14" t="s">
        <v>651</v>
      </c>
      <c r="FS85">
        <v>51</v>
      </c>
      <c r="FT85" t="s">
        <v>192</v>
      </c>
      <c r="FU85">
        <v>19</v>
      </c>
      <c r="FV85" t="s">
        <v>202</v>
      </c>
      <c r="FW85">
        <v>31</v>
      </c>
      <c r="FX85" t="s">
        <v>163</v>
      </c>
      <c r="FY85">
        <v>47</v>
      </c>
      <c r="FZ85" t="s">
        <v>201</v>
      </c>
      <c r="GB85">
        <v>51</v>
      </c>
      <c r="GC85">
        <v>19</v>
      </c>
      <c r="GD85">
        <v>31</v>
      </c>
      <c r="GE85">
        <v>47</v>
      </c>
      <c r="GG85" t="s">
        <v>649</v>
      </c>
      <c r="GH85" t="s">
        <v>684</v>
      </c>
    </row>
    <row r="86" spans="1:193" ht="13.8">
      <c r="A86" t="s">
        <v>404</v>
      </c>
      <c r="B86" t="s">
        <v>343</v>
      </c>
      <c r="C86" s="140" t="str">
        <f t="shared" si="14"/>
        <v>https://samviewer.digile.be/nl/sam/ampps/305724-05</v>
      </c>
      <c r="D86" s="116" t="s">
        <v>2754</v>
      </c>
      <c r="E86" s="116" t="s">
        <v>2755</v>
      </c>
      <c r="F86" s="116" t="s">
        <v>2756</v>
      </c>
      <c r="G86">
        <v>3042082</v>
      </c>
      <c r="H86" t="s">
        <v>404</v>
      </c>
      <c r="I86" t="s">
        <v>404</v>
      </c>
      <c r="J86" s="5" t="str">
        <f t="shared" si="15"/>
        <v>BEL ibuprofen  Reckitt Benckiser capsule, soft 30 x 400mg/</v>
      </c>
      <c r="K86" s="5" t="str">
        <f t="shared" si="16"/>
        <v>BEL ibuprofen  Reckitt Benckiser capsule, soft 30 x 400mg/</v>
      </c>
      <c r="L86" s="2"/>
      <c r="M86" s="2"/>
      <c r="N86" s="2"/>
      <c r="O86" s="2"/>
      <c r="P86">
        <v>30</v>
      </c>
      <c r="Q86" s="5"/>
      <c r="R86">
        <v>30</v>
      </c>
      <c r="S86" s="5"/>
      <c r="T86" s="116">
        <v>30</v>
      </c>
      <c r="W86" s="116" t="s">
        <v>2470</v>
      </c>
      <c r="X86">
        <v>100</v>
      </c>
      <c r="Y86" t="s">
        <v>487</v>
      </c>
      <c r="AA86" s="5"/>
      <c r="AB86" s="5"/>
      <c r="AC86" s="5"/>
      <c r="AD86" s="39">
        <v>1</v>
      </c>
      <c r="AE86">
        <v>30</v>
      </c>
      <c r="AF86">
        <v>10211000</v>
      </c>
      <c r="AG86" s="70" t="s">
        <v>1222</v>
      </c>
      <c r="AH86" s="70"/>
      <c r="AI86" t="s">
        <v>701</v>
      </c>
      <c r="AJ86" s="5"/>
      <c r="AK86" s="24">
        <v>15012000</v>
      </c>
      <c r="AL86" s="38" t="s">
        <v>192</v>
      </c>
      <c r="AM86" s="169"/>
      <c r="AN86" s="5"/>
      <c r="AO86" s="5"/>
      <c r="AP86" s="5"/>
      <c r="AQ86" s="5"/>
      <c r="AR86" s="5"/>
      <c r="AS86">
        <v>182</v>
      </c>
      <c r="AT86" s="25" t="str">
        <f t="shared" si="19"/>
        <v>BEL ibuprofen  Reckitt Benckiser capsule, soft 400mg/</v>
      </c>
      <c r="AU86" s="33"/>
      <c r="AW86">
        <v>182</v>
      </c>
      <c r="AY86" t="s">
        <v>560</v>
      </c>
      <c r="AZ86" t="s">
        <v>578</v>
      </c>
      <c r="BA86" s="150" t="s">
        <v>966</v>
      </c>
      <c r="BB86" s="170"/>
      <c r="BC86">
        <v>10211000</v>
      </c>
      <c r="BD86" s="70" t="s">
        <v>1222</v>
      </c>
      <c r="BE86" s="70"/>
      <c r="BF86">
        <v>1430</v>
      </c>
      <c r="BG86" t="s">
        <v>585</v>
      </c>
      <c r="BJ86" s="5"/>
      <c r="BK86" t="s">
        <v>585</v>
      </c>
      <c r="BL86">
        <v>1430</v>
      </c>
      <c r="BM86" s="2" t="s">
        <v>228</v>
      </c>
      <c r="BN86" t="str">
        <f t="shared" si="17"/>
        <v>ibuprofen  capsule, soft 400mg/</v>
      </c>
      <c r="BO86" s="33"/>
      <c r="BP86" t="str">
        <f t="shared" si="20"/>
        <v>ibuprofen  capsule, soft 400mg/</v>
      </c>
      <c r="BQ86" t="s">
        <v>600</v>
      </c>
      <c r="BR86">
        <v>10211000</v>
      </c>
      <c r="BS86" s="70" t="s">
        <v>1222</v>
      </c>
      <c r="BT86" s="70"/>
      <c r="BU86" s="116" t="s">
        <v>1222</v>
      </c>
      <c r="BV86" s="116" t="s">
        <v>192</v>
      </c>
      <c r="BW86">
        <v>10211000</v>
      </c>
      <c r="BX86" t="s">
        <v>701</v>
      </c>
      <c r="BY86">
        <v>10211000</v>
      </c>
      <c r="BZ86" t="s">
        <v>701</v>
      </c>
      <c r="CA86" s="24">
        <v>15012000</v>
      </c>
      <c r="CB86" s="38" t="s">
        <v>192</v>
      </c>
      <c r="CC86" s="169"/>
      <c r="CD86" s="5"/>
      <c r="CE86" s="42" t="s">
        <v>192</v>
      </c>
      <c r="CF86">
        <v>20053000</v>
      </c>
      <c r="CG86" t="s">
        <v>175</v>
      </c>
      <c r="CI86" s="116" t="s">
        <v>175</v>
      </c>
      <c r="CJ86" s="116" t="s">
        <v>175</v>
      </c>
      <c r="CK86" s="5"/>
      <c r="CL86" s="5"/>
      <c r="CM86" s="5"/>
      <c r="CN86" s="5"/>
      <c r="CO86" s="71">
        <v>100000090365</v>
      </c>
      <c r="CP86" s="21" t="s">
        <v>41</v>
      </c>
      <c r="CQ86" s="71">
        <v>100000090365</v>
      </c>
      <c r="CR86" t="s">
        <v>620</v>
      </c>
      <c r="CS86" s="2" t="s">
        <v>171</v>
      </c>
      <c r="CT86" s="71">
        <v>100000090365</v>
      </c>
      <c r="CU86" t="s">
        <v>620</v>
      </c>
      <c r="CV86" s="116" t="s">
        <v>966</v>
      </c>
      <c r="CW86" s="144" t="s">
        <v>2466</v>
      </c>
      <c r="CX86" t="s">
        <v>618</v>
      </c>
      <c r="CY86" t="s">
        <v>620</v>
      </c>
      <c r="CZ86" s="12"/>
      <c r="DA86" s="5"/>
      <c r="DB86" s="5"/>
      <c r="DC86" s="5"/>
      <c r="DD86" s="5"/>
      <c r="DF86" s="5"/>
      <c r="DH86" s="116" t="s">
        <v>292</v>
      </c>
      <c r="DI86" s="116" t="s">
        <v>966</v>
      </c>
      <c r="DJ86" s="116" t="s">
        <v>2466</v>
      </c>
      <c r="DK86" s="116" t="s">
        <v>2461</v>
      </c>
      <c r="DL86">
        <v>400</v>
      </c>
      <c r="DM86" t="s">
        <v>164</v>
      </c>
      <c r="DN86" s="2"/>
      <c r="DO86" s="154">
        <v>1</v>
      </c>
      <c r="DP86" s="38" t="s">
        <v>192</v>
      </c>
      <c r="DQ86" s="24">
        <v>15012000</v>
      </c>
      <c r="DR86">
        <v>400</v>
      </c>
      <c r="DS86" t="s">
        <v>164</v>
      </c>
      <c r="DZ86" s="5"/>
      <c r="EA86" s="5"/>
      <c r="EB86" s="5"/>
      <c r="EC86" s="5"/>
      <c r="ED86" s="5"/>
      <c r="EE86" s="5"/>
      <c r="EF86" s="5"/>
      <c r="EI86" s="5"/>
      <c r="EL86" s="5"/>
      <c r="EO86" s="5"/>
      <c r="EP86" s="5"/>
      <c r="EQ86" s="5"/>
      <c r="ER86" s="5"/>
      <c r="ES86">
        <f t="shared" si="22"/>
        <v>10</v>
      </c>
      <c r="ET86">
        <v>1200</v>
      </c>
      <c r="EU86" t="s">
        <v>164</v>
      </c>
      <c r="EV86" t="s">
        <v>176</v>
      </c>
      <c r="EW86">
        <v>30</v>
      </c>
      <c r="EY86" s="70" t="str">
        <f t="shared" si="18"/>
        <v>ibuprofen  oral 400mg/</v>
      </c>
      <c r="FA86" t="s">
        <v>637</v>
      </c>
      <c r="FB86" s="14" t="s">
        <v>177</v>
      </c>
      <c r="FC86" s="14" t="s">
        <v>614</v>
      </c>
      <c r="FD86" s="14" t="s">
        <v>177</v>
      </c>
      <c r="FE86" s="14" t="s">
        <v>650</v>
      </c>
      <c r="FF86" s="14" t="s">
        <v>177</v>
      </c>
      <c r="FG86" s="14" t="s">
        <v>651</v>
      </c>
      <c r="FH86" s="14" t="s">
        <v>177</v>
      </c>
      <c r="FI86" s="14" t="s">
        <v>3374</v>
      </c>
      <c r="FJ86" s="14" t="s">
        <v>177</v>
      </c>
      <c r="FK86" s="14" t="s">
        <v>163</v>
      </c>
      <c r="FL86" s="70" t="str">
        <f t="shared" si="21"/>
        <v>ibuprofen  oral 400mg/</v>
      </c>
      <c r="FO86" t="s">
        <v>659</v>
      </c>
      <c r="FP86" s="14" t="s">
        <v>663</v>
      </c>
      <c r="FQ86" s="14" t="s">
        <v>177</v>
      </c>
      <c r="FR86" s="14" t="s">
        <v>651</v>
      </c>
      <c r="FS86">
        <v>51</v>
      </c>
      <c r="FT86" t="s">
        <v>192</v>
      </c>
      <c r="FU86">
        <v>19</v>
      </c>
      <c r="FV86" t="s">
        <v>202</v>
      </c>
      <c r="FW86">
        <v>31</v>
      </c>
      <c r="FX86" t="s">
        <v>163</v>
      </c>
      <c r="FY86">
        <v>47</v>
      </c>
      <c r="FZ86" t="s">
        <v>201</v>
      </c>
      <c r="GB86">
        <v>51</v>
      </c>
      <c r="GC86">
        <v>19</v>
      </c>
      <c r="GD86">
        <v>31</v>
      </c>
      <c r="GE86">
        <v>47</v>
      </c>
      <c r="GG86" t="s">
        <v>649</v>
      </c>
      <c r="GH86" t="s">
        <v>684</v>
      </c>
    </row>
    <row r="87" spans="1:193" ht="13.8">
      <c r="A87" t="s">
        <v>405</v>
      </c>
      <c r="B87" t="s">
        <v>344</v>
      </c>
      <c r="C87" s="140" t="str">
        <f t="shared" si="14"/>
        <v>https://samviewer.digile.be/nl/sam/ampps/228453-02</v>
      </c>
      <c r="D87" s="116" t="s">
        <v>2609</v>
      </c>
      <c r="E87" s="116" t="s">
        <v>2610</v>
      </c>
      <c r="F87" s="116" t="s">
        <v>2611</v>
      </c>
      <c r="G87">
        <v>2718203</v>
      </c>
      <c r="H87" t="s">
        <v>405</v>
      </c>
      <c r="I87" t="s">
        <v>405</v>
      </c>
      <c r="J87" s="5" t="str">
        <f t="shared" si="15"/>
        <v>BEL Ibuprofen lysine Johnson &amp; Johnson Consumer film-coated tablet 30 x 400mg/</v>
      </c>
      <c r="K87" s="5" t="str">
        <f t="shared" si="16"/>
        <v>BEL Ibuprofen lysine Johnson &amp; Johnson Consumer film-coated tablet 30 x 400mg/</v>
      </c>
      <c r="L87" s="2"/>
      <c r="M87" s="2"/>
      <c r="N87" s="2"/>
      <c r="O87" s="2"/>
      <c r="P87">
        <v>30</v>
      </c>
      <c r="Q87" s="5"/>
      <c r="R87">
        <v>30</v>
      </c>
      <c r="S87" s="5"/>
      <c r="T87" s="116">
        <v>30</v>
      </c>
      <c r="W87" s="116" t="s">
        <v>2470</v>
      </c>
      <c r="X87">
        <v>100</v>
      </c>
      <c r="Y87" t="s">
        <v>488</v>
      </c>
      <c r="AA87" s="5"/>
      <c r="AB87" s="5"/>
      <c r="AC87" s="5"/>
      <c r="AD87" s="39">
        <v>1</v>
      </c>
      <c r="AE87">
        <v>30</v>
      </c>
      <c r="AF87">
        <v>10221000</v>
      </c>
      <c r="AG87" s="70" t="s">
        <v>1220</v>
      </c>
      <c r="AH87" s="70"/>
      <c r="AI87" t="s">
        <v>700</v>
      </c>
      <c r="AJ87" s="5"/>
      <c r="AK87" s="24">
        <v>15054000</v>
      </c>
      <c r="AL87" s="38" t="s">
        <v>173</v>
      </c>
      <c r="AM87" s="169"/>
      <c r="AN87" s="5"/>
      <c r="AO87" s="5"/>
      <c r="AP87" s="5"/>
      <c r="AQ87" s="5"/>
      <c r="AR87" s="5"/>
      <c r="AS87">
        <v>55</v>
      </c>
      <c r="AT87" s="25" t="str">
        <f t="shared" si="19"/>
        <v>BEL Ibuprofen lysine Johnson &amp; Johnson Consumer film-coated tablet 400mg/</v>
      </c>
      <c r="AU87" s="33"/>
      <c r="AW87">
        <v>55</v>
      </c>
      <c r="AY87" t="s">
        <v>561</v>
      </c>
      <c r="AZ87" t="s">
        <v>578</v>
      </c>
      <c r="BA87" s="150" t="s">
        <v>966</v>
      </c>
      <c r="BB87" s="170"/>
      <c r="BC87">
        <v>10221000</v>
      </c>
      <c r="BD87" s="70" t="s">
        <v>1220</v>
      </c>
      <c r="BE87" s="70"/>
      <c r="BF87">
        <v>1436</v>
      </c>
      <c r="BG87" t="s">
        <v>587</v>
      </c>
      <c r="BJ87" s="5"/>
      <c r="BK87" t="s">
        <v>587</v>
      </c>
      <c r="BL87">
        <v>1436</v>
      </c>
      <c r="BM87" s="2" t="s">
        <v>228</v>
      </c>
      <c r="BN87" t="str">
        <f t="shared" si="17"/>
        <v>Ibuprofen lysine film-coated tablet 400mg/</v>
      </c>
      <c r="BO87" s="33"/>
      <c r="BP87" t="str">
        <f t="shared" si="20"/>
        <v>Ibuprofen lysine film-coated tablet 400mg/</v>
      </c>
      <c r="BQ87" t="s">
        <v>601</v>
      </c>
      <c r="BR87">
        <v>10221000</v>
      </c>
      <c r="BS87" s="70" t="s">
        <v>1220</v>
      </c>
      <c r="BT87" s="70"/>
      <c r="BU87" s="116" t="s">
        <v>1220</v>
      </c>
      <c r="BV87" s="116" t="s">
        <v>173</v>
      </c>
      <c r="BW87">
        <v>10221000</v>
      </c>
      <c r="BX87" t="s">
        <v>526</v>
      </c>
      <c r="BY87">
        <v>10221000</v>
      </c>
      <c r="BZ87" t="s">
        <v>526</v>
      </c>
      <c r="CA87" s="24">
        <v>15054000</v>
      </c>
      <c r="CB87" s="38" t="s">
        <v>173</v>
      </c>
      <c r="CC87" s="169"/>
      <c r="CD87" s="5"/>
      <c r="CE87" s="42" t="s">
        <v>173</v>
      </c>
      <c r="CF87">
        <v>20053000</v>
      </c>
      <c r="CG87" t="s">
        <v>175</v>
      </c>
      <c r="CI87" s="116" t="s">
        <v>175</v>
      </c>
      <c r="CJ87" s="116" t="s">
        <v>175</v>
      </c>
      <c r="CK87" s="5"/>
      <c r="CL87" s="5"/>
      <c r="CM87" s="5"/>
      <c r="CN87" s="5"/>
      <c r="CO87" s="73">
        <v>100000090111</v>
      </c>
      <c r="CP87" s="21" t="s">
        <v>41</v>
      </c>
      <c r="CQ87" s="73">
        <v>100000090111</v>
      </c>
      <c r="CR87" s="141" t="s">
        <v>2981</v>
      </c>
      <c r="CS87" s="2" t="s">
        <v>171</v>
      </c>
      <c r="CT87" s="71">
        <v>100000090365</v>
      </c>
      <c r="CU87" t="s">
        <v>620</v>
      </c>
      <c r="CV87" s="116" t="s">
        <v>2612</v>
      </c>
      <c r="CW87" s="144" t="s">
        <v>2613</v>
      </c>
      <c r="CX87" t="s">
        <v>618</v>
      </c>
      <c r="CY87" t="s">
        <v>620</v>
      </c>
      <c r="CZ87" s="12" t="s">
        <v>619</v>
      </c>
      <c r="DA87" s="5"/>
      <c r="DB87" s="5"/>
      <c r="DC87" s="5"/>
      <c r="DD87" s="5"/>
      <c r="DF87" s="5"/>
      <c r="DG87" s="116" t="s">
        <v>2612</v>
      </c>
      <c r="DH87" s="116" t="s">
        <v>2466</v>
      </c>
      <c r="DI87" s="116" t="s">
        <v>966</v>
      </c>
      <c r="DJ87" s="116" t="s">
        <v>2466</v>
      </c>
      <c r="DK87" s="116" t="s">
        <v>2461</v>
      </c>
      <c r="DL87">
        <v>400</v>
      </c>
      <c r="DM87" t="s">
        <v>164</v>
      </c>
      <c r="DN87" s="2"/>
      <c r="DO87" s="154">
        <v>1</v>
      </c>
      <c r="DP87" s="38" t="s">
        <v>173</v>
      </c>
      <c r="DQ87" s="24">
        <v>15054000</v>
      </c>
      <c r="DR87">
        <v>400</v>
      </c>
      <c r="DS87" t="s">
        <v>164</v>
      </c>
      <c r="DZ87" s="5"/>
      <c r="EA87" s="5"/>
      <c r="EB87" s="5"/>
      <c r="EC87" s="5"/>
      <c r="ED87" s="5"/>
      <c r="EE87" s="5"/>
      <c r="EF87" s="5"/>
      <c r="EI87" s="5"/>
      <c r="EL87" s="5"/>
      <c r="EO87" s="5"/>
      <c r="EP87" s="5"/>
      <c r="EQ87" s="5"/>
      <c r="ER87" s="5"/>
      <c r="ES87">
        <f t="shared" si="22"/>
        <v>10</v>
      </c>
      <c r="ET87">
        <v>1200</v>
      </c>
      <c r="EU87" t="s">
        <v>164</v>
      </c>
      <c r="EV87" t="s">
        <v>176</v>
      </c>
      <c r="EW87">
        <v>30</v>
      </c>
      <c r="EY87" s="70" t="str">
        <f t="shared" si="18"/>
        <v>ibuprofen  oral 400mg/</v>
      </c>
      <c r="FA87" t="s">
        <v>637</v>
      </c>
      <c r="FB87" s="14" t="s">
        <v>177</v>
      </c>
      <c r="FC87" s="14" t="s">
        <v>614</v>
      </c>
      <c r="FD87" s="14" t="s">
        <v>177</v>
      </c>
      <c r="FE87" s="14" t="s">
        <v>650</v>
      </c>
      <c r="FF87" s="14" t="s">
        <v>177</v>
      </c>
      <c r="FG87" s="14" t="s">
        <v>651</v>
      </c>
      <c r="FH87" s="14" t="s">
        <v>177</v>
      </c>
      <c r="FI87" s="14" t="s">
        <v>3374</v>
      </c>
      <c r="FJ87" s="14" t="s">
        <v>177</v>
      </c>
      <c r="FK87" s="14" t="s">
        <v>163</v>
      </c>
      <c r="FL87" s="70" t="str">
        <f t="shared" si="21"/>
        <v>ibuprofen  oral 400mg/</v>
      </c>
      <c r="FO87" t="s">
        <v>660</v>
      </c>
      <c r="FP87" s="14" t="s">
        <v>663</v>
      </c>
      <c r="FQ87" s="14" t="s">
        <v>177</v>
      </c>
      <c r="FR87" s="14" t="s">
        <v>651</v>
      </c>
      <c r="FS87">
        <v>69</v>
      </c>
      <c r="FT87" t="s">
        <v>173</v>
      </c>
      <c r="FU87">
        <v>19</v>
      </c>
      <c r="FV87" t="s">
        <v>202</v>
      </c>
      <c r="FW87">
        <v>31</v>
      </c>
      <c r="FX87" t="s">
        <v>163</v>
      </c>
      <c r="FY87">
        <v>47</v>
      </c>
      <c r="FZ87" t="s">
        <v>201</v>
      </c>
      <c r="GB87">
        <v>69</v>
      </c>
      <c r="GC87">
        <v>19</v>
      </c>
      <c r="GD87">
        <v>31</v>
      </c>
      <c r="GE87">
        <v>47</v>
      </c>
      <c r="GG87" t="s">
        <v>649</v>
      </c>
      <c r="GH87" t="s">
        <v>684</v>
      </c>
    </row>
    <row r="88" spans="1:193" ht="15">
      <c r="A88" t="s">
        <v>406</v>
      </c>
      <c r="B88" t="s">
        <v>345</v>
      </c>
      <c r="C88" s="140" t="str">
        <f t="shared" si="14"/>
        <v>https://samviewer.digile.be/nl/sam/ampps/244456-04</v>
      </c>
      <c r="D88" s="116" t="s">
        <v>2633</v>
      </c>
      <c r="E88" s="116" t="s">
        <v>2634</v>
      </c>
      <c r="F88" s="116" t="s">
        <v>2635</v>
      </c>
      <c r="G88">
        <v>3690294</v>
      </c>
      <c r="H88" t="s">
        <v>406</v>
      </c>
      <c r="I88" t="s">
        <v>406</v>
      </c>
      <c r="J88" s="5" t="str">
        <f t="shared" si="15"/>
        <v>BEL Ibuprofen arginine Zambon film-coated tablet 30 x 400mg/</v>
      </c>
      <c r="K88" s="5" t="str">
        <f t="shared" si="16"/>
        <v>BEL Ibuprofen arginine Zambon film-coated tablet 30 x 400mg/</v>
      </c>
      <c r="L88" s="2"/>
      <c r="M88" s="2"/>
      <c r="N88" s="2"/>
      <c r="O88" s="2"/>
      <c r="P88">
        <v>30</v>
      </c>
      <c r="Q88" s="5"/>
      <c r="R88">
        <v>30</v>
      </c>
      <c r="S88" s="5"/>
      <c r="T88" s="116">
        <v>30</v>
      </c>
      <c r="W88" s="116" t="s">
        <v>2470</v>
      </c>
      <c r="X88">
        <v>30</v>
      </c>
      <c r="Y88" t="s">
        <v>489</v>
      </c>
      <c r="AA88" s="5"/>
      <c r="AB88" s="5"/>
      <c r="AC88" s="5"/>
      <c r="AD88" s="39">
        <v>1</v>
      </c>
      <c r="AE88">
        <v>30</v>
      </c>
      <c r="AF88">
        <v>10221000</v>
      </c>
      <c r="AG88" s="70" t="s">
        <v>1220</v>
      </c>
      <c r="AH88" s="70"/>
      <c r="AI88" t="s">
        <v>700</v>
      </c>
      <c r="AJ88" s="5"/>
      <c r="AK88" s="24">
        <v>15054000</v>
      </c>
      <c r="AL88" s="38" t="s">
        <v>173</v>
      </c>
      <c r="AM88" s="169"/>
      <c r="AN88" s="5"/>
      <c r="AO88" s="5"/>
      <c r="AP88" s="5"/>
      <c r="AQ88" s="5"/>
      <c r="AR88" s="5"/>
      <c r="AS88" s="70">
        <v>456124</v>
      </c>
      <c r="AT88" s="25" t="str">
        <f t="shared" si="19"/>
        <v>BEL Ibuprofen arginine Zambon film-coated tablet 400mg/</v>
      </c>
      <c r="AU88" s="33"/>
      <c r="AY88" t="s">
        <v>562</v>
      </c>
      <c r="AZ88" t="s">
        <v>578</v>
      </c>
      <c r="BA88" s="150" t="s">
        <v>966</v>
      </c>
      <c r="BB88" s="170"/>
      <c r="BC88">
        <v>10221000</v>
      </c>
      <c r="BD88" s="70" t="s">
        <v>1220</v>
      </c>
      <c r="BE88" s="70"/>
      <c r="BF88" s="152">
        <v>135</v>
      </c>
      <c r="BG88" t="s">
        <v>588</v>
      </c>
      <c r="BJ88" s="5"/>
      <c r="BK88" t="s">
        <v>588</v>
      </c>
      <c r="BM88" s="2" t="s">
        <v>228</v>
      </c>
      <c r="BN88" t="str">
        <f t="shared" si="17"/>
        <v>Ibuprofen arginine film-coated tablet 400mg/</v>
      </c>
      <c r="BO88" s="33"/>
      <c r="BP88" t="str">
        <f t="shared" si="20"/>
        <v>Ibuprofen arginine film-coated tablet 400mg/</v>
      </c>
      <c r="BQ88" t="s">
        <v>210</v>
      </c>
      <c r="BR88">
        <v>10221000</v>
      </c>
      <c r="BS88" s="70" t="s">
        <v>1220</v>
      </c>
      <c r="BT88" s="70"/>
      <c r="BU88" s="116" t="s">
        <v>1220</v>
      </c>
      <c r="BV88" s="116" t="s">
        <v>173</v>
      </c>
      <c r="BW88">
        <v>10221000</v>
      </c>
      <c r="BX88" t="s">
        <v>526</v>
      </c>
      <c r="BY88">
        <v>10221000</v>
      </c>
      <c r="BZ88" t="s">
        <v>526</v>
      </c>
      <c r="CA88" s="24">
        <v>15054000</v>
      </c>
      <c r="CB88" s="38" t="s">
        <v>173</v>
      </c>
      <c r="CC88" s="169"/>
      <c r="CD88" s="5"/>
      <c r="CE88" s="42" t="s">
        <v>173</v>
      </c>
      <c r="CF88">
        <v>20053000</v>
      </c>
      <c r="CG88" t="s">
        <v>175</v>
      </c>
      <c r="CI88" s="116" t="s">
        <v>175</v>
      </c>
      <c r="CJ88" s="116" t="s">
        <v>175</v>
      </c>
      <c r="CK88" s="5"/>
      <c r="CL88" s="5"/>
      <c r="CM88" s="5"/>
      <c r="CN88" s="5"/>
      <c r="CO88" s="71">
        <v>100000092228</v>
      </c>
      <c r="CP88" s="21" t="s">
        <v>41</v>
      </c>
      <c r="CQ88" s="71">
        <v>100000092228</v>
      </c>
      <c r="CR88" s="141" t="s">
        <v>2982</v>
      </c>
      <c r="CS88" s="2" t="s">
        <v>171</v>
      </c>
      <c r="CT88" s="71">
        <v>100000090365</v>
      </c>
      <c r="CU88" t="s">
        <v>620</v>
      </c>
      <c r="CV88" s="116" t="s">
        <v>2559</v>
      </c>
      <c r="CW88" s="144" t="s">
        <v>3001</v>
      </c>
      <c r="CX88" t="s">
        <v>618</v>
      </c>
      <c r="CY88" t="s">
        <v>620</v>
      </c>
      <c r="CZ88" s="12" t="s">
        <v>2983</v>
      </c>
      <c r="DA88" s="5"/>
      <c r="DB88" s="5"/>
      <c r="DC88" s="5"/>
      <c r="DD88" s="5"/>
      <c r="DF88" s="5"/>
      <c r="DH88" s="116" t="s">
        <v>292</v>
      </c>
      <c r="DI88" s="116" t="s">
        <v>966</v>
      </c>
      <c r="DJ88" s="116" t="s">
        <v>2466</v>
      </c>
      <c r="DK88" s="116" t="s">
        <v>2461</v>
      </c>
      <c r="DL88">
        <v>400</v>
      </c>
      <c r="DM88" t="s">
        <v>164</v>
      </c>
      <c r="DN88" s="2"/>
      <c r="DO88" s="154">
        <v>1</v>
      </c>
      <c r="DP88" s="38" t="s">
        <v>173</v>
      </c>
      <c r="DQ88" s="24">
        <v>15054000</v>
      </c>
      <c r="DR88">
        <v>400</v>
      </c>
      <c r="DS88" t="s">
        <v>164</v>
      </c>
      <c r="DZ88" s="5"/>
      <c r="EA88" s="5"/>
      <c r="EB88" s="5"/>
      <c r="EC88" s="5"/>
      <c r="ED88" s="5"/>
      <c r="EE88" s="5"/>
      <c r="EF88" s="5"/>
      <c r="EI88" s="5"/>
      <c r="EL88" s="5"/>
      <c r="EO88" s="5"/>
      <c r="EP88" s="5"/>
      <c r="EQ88" s="5"/>
      <c r="ER88" s="5"/>
      <c r="ES88">
        <f t="shared" si="22"/>
        <v>10</v>
      </c>
      <c r="ET88">
        <v>1200</v>
      </c>
      <c r="EU88" t="s">
        <v>164</v>
      </c>
      <c r="EV88" t="s">
        <v>176</v>
      </c>
      <c r="EW88">
        <v>30</v>
      </c>
      <c r="EY88" s="70" t="str">
        <f t="shared" si="18"/>
        <v>ibuprofen  oral 400mg/</v>
      </c>
      <c r="FA88" t="s">
        <v>637</v>
      </c>
      <c r="FB88" s="14" t="s">
        <v>177</v>
      </c>
      <c r="FC88" s="14" t="s">
        <v>614</v>
      </c>
      <c r="FD88" s="14" t="s">
        <v>177</v>
      </c>
      <c r="FE88" s="14" t="s">
        <v>650</v>
      </c>
      <c r="FF88" s="14" t="s">
        <v>177</v>
      </c>
      <c r="FG88" s="14" t="s">
        <v>651</v>
      </c>
      <c r="FH88" s="14" t="s">
        <v>177</v>
      </c>
      <c r="FI88" s="14" t="s">
        <v>3374</v>
      </c>
      <c r="FJ88" s="14" t="s">
        <v>177</v>
      </c>
      <c r="FK88" s="14" t="s">
        <v>163</v>
      </c>
      <c r="FL88" s="70" t="str">
        <f t="shared" si="21"/>
        <v>ibuprofen  oral 400mg/</v>
      </c>
      <c r="FP88" s="14" t="s">
        <v>663</v>
      </c>
      <c r="FQ88" s="14" t="s">
        <v>177</v>
      </c>
      <c r="FR88" s="14" t="s">
        <v>651</v>
      </c>
      <c r="FS88">
        <v>69</v>
      </c>
      <c r="FT88" t="s">
        <v>173</v>
      </c>
      <c r="FU88">
        <v>19</v>
      </c>
      <c r="FV88" t="s">
        <v>202</v>
      </c>
      <c r="FW88">
        <v>31</v>
      </c>
      <c r="FX88" t="s">
        <v>163</v>
      </c>
      <c r="FY88">
        <v>47</v>
      </c>
      <c r="FZ88" t="s">
        <v>201</v>
      </c>
      <c r="GB88">
        <v>69</v>
      </c>
      <c r="GC88">
        <v>19</v>
      </c>
      <c r="GD88">
        <v>31</v>
      </c>
      <c r="GE88">
        <v>47</v>
      </c>
      <c r="GG88" t="s">
        <v>649</v>
      </c>
      <c r="GH88" t="s">
        <v>684</v>
      </c>
    </row>
    <row r="89" spans="1:193" ht="13.8">
      <c r="A89" t="s">
        <v>407</v>
      </c>
      <c r="B89" s="56" t="s">
        <v>346</v>
      </c>
      <c r="C89" s="140" t="str">
        <f t="shared" si="14"/>
        <v>https://samviewer.digile.be/nl/sam/ampps/158067-01</v>
      </c>
      <c r="D89" s="116" t="s">
        <v>2561</v>
      </c>
      <c r="E89" s="116" t="s">
        <v>2562</v>
      </c>
      <c r="F89" s="116" t="s">
        <v>2563</v>
      </c>
      <c r="G89">
        <v>2789535</v>
      </c>
      <c r="H89" t="s">
        <v>407</v>
      </c>
      <c r="I89" t="s">
        <v>407</v>
      </c>
      <c r="J89" s="5" t="str">
        <f t="shared" si="15"/>
        <v>BEL ibuprofen  Mylan EPD Effervescent granules 20 x 600mg/</v>
      </c>
      <c r="K89" s="5" t="str">
        <f t="shared" si="16"/>
        <v>BEL ibuprofen  Mylan EPD Effervescent granules 20 x 600mg/</v>
      </c>
      <c r="L89" s="2"/>
      <c r="M89" s="2"/>
      <c r="N89" s="2"/>
      <c r="O89" s="2"/>
      <c r="P89">
        <v>20</v>
      </c>
      <c r="Q89" s="5"/>
      <c r="R89">
        <v>20</v>
      </c>
      <c r="S89" s="5"/>
      <c r="T89" s="116">
        <v>20</v>
      </c>
      <c r="W89" s="116" t="s">
        <v>2564</v>
      </c>
      <c r="X89">
        <v>100</v>
      </c>
      <c r="Y89" t="s">
        <v>490</v>
      </c>
      <c r="AA89" s="5"/>
      <c r="AB89" s="5"/>
      <c r="AC89" s="5"/>
      <c r="AD89" s="39">
        <v>1</v>
      </c>
      <c r="AE89">
        <v>20</v>
      </c>
      <c r="AF89">
        <v>10205000</v>
      </c>
      <c r="AG89" s="70" t="s">
        <v>2343</v>
      </c>
      <c r="AH89" s="70"/>
      <c r="AI89" t="s">
        <v>703</v>
      </c>
      <c r="AJ89" s="5"/>
      <c r="AK89" s="5">
        <v>15045000</v>
      </c>
      <c r="AL89" s="86" t="s">
        <v>3385</v>
      </c>
      <c r="AM89" s="86"/>
      <c r="AN89" s="5"/>
      <c r="AO89" s="5"/>
      <c r="AP89" s="5"/>
      <c r="AQ89" s="5"/>
      <c r="AR89" s="5"/>
      <c r="AS89">
        <v>194</v>
      </c>
      <c r="AT89" s="25" t="str">
        <f t="shared" si="19"/>
        <v>BEL ibuprofen  Mylan EPD Effervescent granules 600mg/</v>
      </c>
      <c r="AU89" s="33"/>
      <c r="AW89">
        <v>194</v>
      </c>
      <c r="AY89" t="s">
        <v>563</v>
      </c>
      <c r="AZ89" t="s">
        <v>578</v>
      </c>
      <c r="BA89" s="150" t="s">
        <v>966</v>
      </c>
      <c r="BB89" s="170"/>
      <c r="BC89">
        <v>10205000</v>
      </c>
      <c r="BD89" s="70" t="s">
        <v>2343</v>
      </c>
      <c r="BE89" s="70"/>
      <c r="BF89">
        <v>1441</v>
      </c>
      <c r="BG89" t="s">
        <v>584</v>
      </c>
      <c r="BJ89" s="5"/>
      <c r="BK89" t="s">
        <v>584</v>
      </c>
      <c r="BL89">
        <v>1441</v>
      </c>
      <c r="BM89" s="2" t="s">
        <v>228</v>
      </c>
      <c r="BN89" t="str">
        <f t="shared" si="17"/>
        <v>ibuprofen  Effervescent granules 600mg/</v>
      </c>
      <c r="BO89" s="33"/>
      <c r="BP89" t="str">
        <f t="shared" si="20"/>
        <v>ibuprofen  Effervescent granules 600mg/</v>
      </c>
      <c r="BQ89" t="s">
        <v>602</v>
      </c>
      <c r="BR89">
        <v>10205000</v>
      </c>
      <c r="BS89" s="70" t="s">
        <v>2343</v>
      </c>
      <c r="BT89" s="70"/>
      <c r="BU89" s="116" t="s">
        <v>2343</v>
      </c>
      <c r="BV89" s="116" t="s">
        <v>2565</v>
      </c>
      <c r="BW89">
        <v>10205000</v>
      </c>
      <c r="BX89" t="s">
        <v>528</v>
      </c>
      <c r="BY89">
        <v>10205000</v>
      </c>
      <c r="BZ89" t="s">
        <v>528</v>
      </c>
      <c r="CA89" s="5">
        <v>15045000</v>
      </c>
      <c r="CB89" s="86" t="s">
        <v>3385</v>
      </c>
      <c r="CC89" s="86"/>
      <c r="CD89" s="5"/>
      <c r="CE89" s="5"/>
      <c r="CF89">
        <v>20053000</v>
      </c>
      <c r="CG89" t="s">
        <v>175</v>
      </c>
      <c r="CI89" s="116" t="s">
        <v>175</v>
      </c>
      <c r="CJ89" s="116" t="s">
        <v>175</v>
      </c>
      <c r="CK89" s="5"/>
      <c r="CL89" s="5"/>
      <c r="CM89" s="5"/>
      <c r="CN89" s="5"/>
      <c r="CO89" s="71">
        <v>100000090365</v>
      </c>
      <c r="CP89" s="21" t="s">
        <v>41</v>
      </c>
      <c r="CQ89" s="71">
        <v>100000090365</v>
      </c>
      <c r="CR89" t="s">
        <v>620</v>
      </c>
      <c r="CS89" s="2" t="s">
        <v>171</v>
      </c>
      <c r="CT89" s="71">
        <v>100000090365</v>
      </c>
      <c r="CU89" t="s">
        <v>620</v>
      </c>
      <c r="CV89" s="116" t="s">
        <v>966</v>
      </c>
      <c r="CW89" s="144" t="s">
        <v>2471</v>
      </c>
      <c r="CX89" t="s">
        <v>618</v>
      </c>
      <c r="CY89" t="s">
        <v>620</v>
      </c>
      <c r="CZ89" s="12"/>
      <c r="DA89" s="5"/>
      <c r="DB89" s="5"/>
      <c r="DC89" s="5"/>
      <c r="DD89" s="5"/>
      <c r="DF89" s="5"/>
      <c r="DH89" s="116" t="s">
        <v>292</v>
      </c>
      <c r="DI89" s="116" t="s">
        <v>966</v>
      </c>
      <c r="DJ89" s="116" t="s">
        <v>2471</v>
      </c>
      <c r="DK89" s="116" t="s">
        <v>2461</v>
      </c>
      <c r="DL89">
        <v>600</v>
      </c>
      <c r="DM89" t="s">
        <v>164</v>
      </c>
      <c r="DN89" s="2"/>
      <c r="DO89" s="154">
        <v>1</v>
      </c>
      <c r="DP89" s="86" t="s">
        <v>3385</v>
      </c>
      <c r="DQ89" s="5">
        <v>15045000</v>
      </c>
      <c r="DR89">
        <v>600</v>
      </c>
      <c r="DS89" t="s">
        <v>164</v>
      </c>
      <c r="DZ89" s="5"/>
      <c r="EA89" s="5"/>
      <c r="EB89" s="5"/>
      <c r="EC89" s="5"/>
      <c r="ED89" s="5"/>
      <c r="EE89" s="5"/>
      <c r="EF89" s="5"/>
      <c r="EI89" s="5"/>
      <c r="EL89" s="5"/>
      <c r="EO89" s="5"/>
      <c r="EP89" s="5"/>
      <c r="EQ89" s="5"/>
      <c r="ER89" s="5"/>
      <c r="ES89">
        <f>(20*600)/1200</f>
        <v>10</v>
      </c>
      <c r="ET89">
        <v>1200</v>
      </c>
      <c r="EU89" t="s">
        <v>164</v>
      </c>
      <c r="EV89" t="s">
        <v>176</v>
      </c>
      <c r="EW89">
        <v>20</v>
      </c>
      <c r="EY89" s="70" t="str">
        <f t="shared" si="18"/>
        <v>ibuprofen  oral 600mg/</v>
      </c>
      <c r="FA89" t="s">
        <v>638</v>
      </c>
      <c r="FB89" s="14" t="s">
        <v>177</v>
      </c>
      <c r="FC89" s="14" t="s">
        <v>614</v>
      </c>
      <c r="FD89" s="14" t="s">
        <v>177</v>
      </c>
      <c r="FE89" s="14" t="s">
        <v>650</v>
      </c>
      <c r="FF89" s="14" t="s">
        <v>177</v>
      </c>
      <c r="FG89" s="14" t="s">
        <v>651</v>
      </c>
      <c r="FH89" s="14" t="s">
        <v>177</v>
      </c>
      <c r="FI89" s="14" t="s">
        <v>3374</v>
      </c>
      <c r="FJ89" s="14" t="s">
        <v>177</v>
      </c>
      <c r="FK89" s="14" t="s">
        <v>163</v>
      </c>
      <c r="FL89" s="70" t="str">
        <f t="shared" si="21"/>
        <v>ibuprofen  oral 600mg/</v>
      </c>
      <c r="FO89" t="s">
        <v>659</v>
      </c>
      <c r="FP89" s="14" t="s">
        <v>663</v>
      </c>
      <c r="FQ89" s="14" t="s">
        <v>177</v>
      </c>
      <c r="FR89" s="14" t="s">
        <v>651</v>
      </c>
      <c r="FS89">
        <v>83</v>
      </c>
      <c r="FT89" t="s">
        <v>665</v>
      </c>
      <c r="FU89">
        <v>19</v>
      </c>
      <c r="FV89" t="s">
        <v>202</v>
      </c>
      <c r="FW89">
        <v>31</v>
      </c>
      <c r="FX89" t="s">
        <v>163</v>
      </c>
      <c r="FY89">
        <v>47</v>
      </c>
      <c r="FZ89" t="s">
        <v>201</v>
      </c>
      <c r="GB89">
        <v>83</v>
      </c>
      <c r="GC89">
        <v>19</v>
      </c>
      <c r="GD89">
        <v>31</v>
      </c>
      <c r="GE89">
        <v>47</v>
      </c>
      <c r="GG89" t="s">
        <v>649</v>
      </c>
      <c r="GH89" t="s">
        <v>684</v>
      </c>
    </row>
    <row r="90" spans="1:193" s="70" customFormat="1" ht="13.8">
      <c r="A90" t="s">
        <v>408</v>
      </c>
      <c r="B90" t="s">
        <v>347</v>
      </c>
      <c r="C90" s="140" t="str">
        <f t="shared" si="14"/>
        <v>https://samviewer.digile.be/nl/sam/ampps/128064-01</v>
      </c>
      <c r="D90" s="116" t="s">
        <v>2467</v>
      </c>
      <c r="E90" s="116" t="s">
        <v>2468</v>
      </c>
      <c r="F90" s="116" t="s">
        <v>2469</v>
      </c>
      <c r="G90">
        <v>867556</v>
      </c>
      <c r="H90" t="s">
        <v>408</v>
      </c>
      <c r="I90" t="s">
        <v>408</v>
      </c>
      <c r="J90" s="5" t="str">
        <f t="shared" si="15"/>
        <v>BEL ibuprofen  Mylan EPD film-coated tablet 30 x 600mg/</v>
      </c>
      <c r="K90" s="5" t="str">
        <f t="shared" si="16"/>
        <v>BEL ibuprofen  Mylan EPD film-coated tablet 30 x 600mg/</v>
      </c>
      <c r="L90" s="2"/>
      <c r="M90" s="2"/>
      <c r="N90" s="2"/>
      <c r="O90" s="2"/>
      <c r="P90">
        <v>30</v>
      </c>
      <c r="Q90" s="5"/>
      <c r="R90">
        <v>30</v>
      </c>
      <c r="S90" s="5"/>
      <c r="T90" s="116">
        <v>30</v>
      </c>
      <c r="U90" s="116"/>
      <c r="V90" s="116"/>
      <c r="W90" s="116" t="s">
        <v>2470</v>
      </c>
      <c r="X90">
        <v>100</v>
      </c>
      <c r="Y90" t="s">
        <v>491</v>
      </c>
      <c r="Z90"/>
      <c r="AA90" s="5"/>
      <c r="AB90" s="5"/>
      <c r="AC90" s="5"/>
      <c r="AD90" s="39">
        <v>1</v>
      </c>
      <c r="AE90">
        <v>30</v>
      </c>
      <c r="AF90">
        <v>10221000</v>
      </c>
      <c r="AG90" s="70" t="s">
        <v>1220</v>
      </c>
      <c r="AI90" t="s">
        <v>700</v>
      </c>
      <c r="AJ90" s="5"/>
      <c r="AK90" s="24">
        <v>15054000</v>
      </c>
      <c r="AL90" s="38" t="s">
        <v>173</v>
      </c>
      <c r="AM90" s="169"/>
      <c r="AN90" s="5"/>
      <c r="AO90" s="5"/>
      <c r="AP90" s="5"/>
      <c r="AQ90" s="5"/>
      <c r="AR90" s="5"/>
      <c r="AS90">
        <v>190</v>
      </c>
      <c r="AT90" s="25" t="str">
        <f t="shared" si="19"/>
        <v>BEL ibuprofen  Mylan EPD film-coated tablet 600mg/</v>
      </c>
      <c r="AU90" s="33"/>
      <c r="AV90" s="67"/>
      <c r="AW90">
        <v>190</v>
      </c>
      <c r="AX90"/>
      <c r="AY90" t="s">
        <v>564</v>
      </c>
      <c r="AZ90" t="s">
        <v>578</v>
      </c>
      <c r="BA90" s="150" t="s">
        <v>966</v>
      </c>
      <c r="BB90" s="170"/>
      <c r="BC90">
        <v>10221000</v>
      </c>
      <c r="BD90" s="70" t="s">
        <v>1220</v>
      </c>
      <c r="BF90">
        <v>1442</v>
      </c>
      <c r="BG90" t="s">
        <v>584</v>
      </c>
      <c r="BH90"/>
      <c r="BI90"/>
      <c r="BJ90" s="5"/>
      <c r="BK90" t="s">
        <v>584</v>
      </c>
      <c r="BL90">
        <v>1442</v>
      </c>
      <c r="BM90" s="2" t="s">
        <v>228</v>
      </c>
      <c r="BN90" t="str">
        <f t="shared" si="17"/>
        <v>ibuprofen  film-coated tablet 600mg/</v>
      </c>
      <c r="BO90" s="33"/>
      <c r="BP90" t="str">
        <f t="shared" si="20"/>
        <v>ibuprofen  film-coated tablet 600mg/</v>
      </c>
      <c r="BQ90" t="s">
        <v>603</v>
      </c>
      <c r="BR90">
        <v>10221000</v>
      </c>
      <c r="BS90" s="70" t="s">
        <v>1220</v>
      </c>
      <c r="BU90" s="116" t="s">
        <v>1220</v>
      </c>
      <c r="BV90" s="116" t="s">
        <v>173</v>
      </c>
      <c r="BW90">
        <v>10221000</v>
      </c>
      <c r="BX90" t="s">
        <v>526</v>
      </c>
      <c r="BY90">
        <v>10221000</v>
      </c>
      <c r="BZ90" t="s">
        <v>526</v>
      </c>
      <c r="CA90" s="24">
        <v>15054000</v>
      </c>
      <c r="CB90" s="38" t="s">
        <v>173</v>
      </c>
      <c r="CC90" s="169"/>
      <c r="CD90" s="5"/>
      <c r="CE90" s="42" t="s">
        <v>173</v>
      </c>
      <c r="CF90">
        <v>20053000</v>
      </c>
      <c r="CG90" t="s">
        <v>175</v>
      </c>
      <c r="CH90"/>
      <c r="CI90" s="116" t="s">
        <v>175</v>
      </c>
      <c r="CJ90" s="116" t="s">
        <v>175</v>
      </c>
      <c r="CK90" s="5"/>
      <c r="CL90" s="5"/>
      <c r="CM90" s="5"/>
      <c r="CN90" s="5"/>
      <c r="CO90" s="71">
        <v>100000090365</v>
      </c>
      <c r="CP90" s="21" t="s">
        <v>41</v>
      </c>
      <c r="CQ90" s="71">
        <v>100000090365</v>
      </c>
      <c r="CR90" t="s">
        <v>620</v>
      </c>
      <c r="CS90" s="2" t="s">
        <v>171</v>
      </c>
      <c r="CT90" s="71">
        <v>100000090365</v>
      </c>
      <c r="CU90" t="s">
        <v>620</v>
      </c>
      <c r="CV90" s="116" t="s">
        <v>966</v>
      </c>
      <c r="CW90" s="144" t="s">
        <v>2471</v>
      </c>
      <c r="CX90" t="s">
        <v>618</v>
      </c>
      <c r="CY90" t="s">
        <v>620</v>
      </c>
      <c r="CZ90" s="12"/>
      <c r="DA90" s="5"/>
      <c r="DB90" s="5"/>
      <c r="DC90" s="5"/>
      <c r="DD90" s="5"/>
      <c r="DE90"/>
      <c r="DF90" s="5"/>
      <c r="DG90" s="116"/>
      <c r="DH90" s="116" t="s">
        <v>292</v>
      </c>
      <c r="DI90" s="116" t="s">
        <v>966</v>
      </c>
      <c r="DJ90" s="116" t="s">
        <v>2471</v>
      </c>
      <c r="DK90" s="116" t="s">
        <v>2461</v>
      </c>
      <c r="DL90">
        <v>600</v>
      </c>
      <c r="DM90" t="s">
        <v>164</v>
      </c>
      <c r="DN90" s="2"/>
      <c r="DO90" s="154">
        <v>1</v>
      </c>
      <c r="DP90" s="38" t="s">
        <v>173</v>
      </c>
      <c r="DQ90" s="24">
        <v>15054000</v>
      </c>
      <c r="DR90">
        <v>600</v>
      </c>
      <c r="DS90" t="s">
        <v>164</v>
      </c>
      <c r="DT90" s="74"/>
      <c r="DU90" s="74"/>
      <c r="DV90" s="74"/>
      <c r="DW90" s="74"/>
      <c r="DX90" s="74"/>
      <c r="DY90" s="74"/>
      <c r="DZ90" s="5"/>
      <c r="EA90" s="5"/>
      <c r="EB90" s="5"/>
      <c r="EC90" s="5"/>
      <c r="ED90" s="5"/>
      <c r="EE90" s="5"/>
      <c r="EF90" s="5"/>
      <c r="EG90"/>
      <c r="EH90"/>
      <c r="EI90" s="5"/>
      <c r="EJ90"/>
      <c r="EK90"/>
      <c r="EL90" s="5"/>
      <c r="EM90"/>
      <c r="EN90"/>
      <c r="EO90" s="5"/>
      <c r="EP90" s="5"/>
      <c r="EQ90" s="5"/>
      <c r="ER90" s="5"/>
      <c r="ES90">
        <f t="shared" ref="ES90:ES96" si="23">(30*600)/1200</f>
        <v>15</v>
      </c>
      <c r="ET90">
        <v>1200</v>
      </c>
      <c r="EU90" t="s">
        <v>164</v>
      </c>
      <c r="EV90" t="s">
        <v>176</v>
      </c>
      <c r="EW90">
        <v>30</v>
      </c>
      <c r="EX90"/>
      <c r="EY90" s="70" t="str">
        <f t="shared" si="18"/>
        <v>ibuprofen  oral 600mg/</v>
      </c>
      <c r="EZ90"/>
      <c r="FA90" t="s">
        <v>638</v>
      </c>
      <c r="FB90" s="14" t="s">
        <v>177</v>
      </c>
      <c r="FC90" s="14" t="s">
        <v>614</v>
      </c>
      <c r="FD90" s="14" t="s">
        <v>177</v>
      </c>
      <c r="FE90" s="14" t="s">
        <v>650</v>
      </c>
      <c r="FF90" s="14" t="s">
        <v>177</v>
      </c>
      <c r="FG90" s="14" t="s">
        <v>651</v>
      </c>
      <c r="FH90" s="14" t="s">
        <v>177</v>
      </c>
      <c r="FI90" s="14" t="s">
        <v>3374</v>
      </c>
      <c r="FJ90" s="14" t="s">
        <v>177</v>
      </c>
      <c r="FK90" s="14" t="s">
        <v>163</v>
      </c>
      <c r="FL90" s="70" t="str">
        <f t="shared" si="21"/>
        <v>ibuprofen  oral 600mg/</v>
      </c>
      <c r="FM90"/>
      <c r="FN90"/>
      <c r="FO90" t="s">
        <v>659</v>
      </c>
      <c r="FP90" s="14" t="s">
        <v>663</v>
      </c>
      <c r="FQ90" s="14" t="s">
        <v>177</v>
      </c>
      <c r="FR90" s="14" t="s">
        <v>651</v>
      </c>
      <c r="FS90">
        <v>69</v>
      </c>
      <c r="FT90" t="s">
        <v>173</v>
      </c>
      <c r="FU90">
        <v>19</v>
      </c>
      <c r="FV90" t="s">
        <v>202</v>
      </c>
      <c r="FW90">
        <v>31</v>
      </c>
      <c r="FX90" t="s">
        <v>163</v>
      </c>
      <c r="FY90">
        <v>47</v>
      </c>
      <c r="FZ90" t="s">
        <v>201</v>
      </c>
      <c r="GA90"/>
      <c r="GB90">
        <v>69</v>
      </c>
      <c r="GC90">
        <v>19</v>
      </c>
      <c r="GD90">
        <v>31</v>
      </c>
      <c r="GE90">
        <v>47</v>
      </c>
      <c r="GF90"/>
      <c r="GG90" t="s">
        <v>649</v>
      </c>
      <c r="GH90" t="s">
        <v>684</v>
      </c>
      <c r="GI90"/>
      <c r="GJ90"/>
      <c r="GK90"/>
    </row>
    <row r="91" spans="1:193" ht="13.8">
      <c r="A91" t="s">
        <v>409</v>
      </c>
      <c r="B91" t="s">
        <v>348</v>
      </c>
      <c r="C91" s="140" t="str">
        <f t="shared" si="14"/>
        <v>https://samviewer.digile.be/nl/sam/ampps/128064-02</v>
      </c>
      <c r="D91" s="116" t="s">
        <v>2472</v>
      </c>
      <c r="E91" s="116" t="s">
        <v>2473</v>
      </c>
      <c r="F91" s="116" t="s">
        <v>2474</v>
      </c>
      <c r="G91">
        <v>2639763</v>
      </c>
      <c r="H91" t="s">
        <v>409</v>
      </c>
      <c r="I91" t="s">
        <v>409</v>
      </c>
      <c r="J91" s="5" t="str">
        <f t="shared" si="15"/>
        <v>BEL ibuprofen  Mylan EPD film-coated tablet 60 x 600mg/</v>
      </c>
      <c r="K91" s="5" t="str">
        <f t="shared" si="16"/>
        <v>BEL ibuprofen  Mylan EPD film-coated tablet 60 x 600mg/</v>
      </c>
      <c r="L91" s="2"/>
      <c r="M91" s="2"/>
      <c r="N91" s="2"/>
      <c r="O91" s="2"/>
      <c r="P91">
        <v>60</v>
      </c>
      <c r="Q91" s="5"/>
      <c r="R91">
        <v>60</v>
      </c>
      <c r="S91" s="5"/>
      <c r="T91" s="116">
        <v>60</v>
      </c>
      <c r="W91" s="116" t="s">
        <v>2475</v>
      </c>
      <c r="X91">
        <v>30</v>
      </c>
      <c r="Y91" t="s">
        <v>491</v>
      </c>
      <c r="AA91" s="5"/>
      <c r="AB91" s="5"/>
      <c r="AC91" s="5"/>
      <c r="AD91" s="39">
        <v>1</v>
      </c>
      <c r="AE91">
        <v>60</v>
      </c>
      <c r="AF91">
        <v>10221000</v>
      </c>
      <c r="AG91" s="70" t="s">
        <v>1220</v>
      </c>
      <c r="AH91" s="70"/>
      <c r="AI91" t="s">
        <v>700</v>
      </c>
      <c r="AJ91" s="5"/>
      <c r="AK91" s="24">
        <v>15054000</v>
      </c>
      <c r="AL91" s="38" t="s">
        <v>173</v>
      </c>
      <c r="AM91" s="169"/>
      <c r="AN91" s="5"/>
      <c r="AO91" s="5"/>
      <c r="AP91" s="5"/>
      <c r="AQ91" s="5"/>
      <c r="AR91" s="5"/>
      <c r="AS91">
        <v>190</v>
      </c>
      <c r="AT91" s="25" t="str">
        <f t="shared" si="19"/>
        <v>BEL ibuprofen  Mylan EPD film-coated tablet 600mg/</v>
      </c>
      <c r="AU91" s="33"/>
      <c r="AW91">
        <v>190</v>
      </c>
      <c r="AY91" t="s">
        <v>564</v>
      </c>
      <c r="AZ91" t="s">
        <v>578</v>
      </c>
      <c r="BA91" s="150" t="s">
        <v>966</v>
      </c>
      <c r="BB91" s="170"/>
      <c r="BC91">
        <v>10221000</v>
      </c>
      <c r="BD91" s="70" t="s">
        <v>1220</v>
      </c>
      <c r="BE91" s="70"/>
      <c r="BF91">
        <v>1442</v>
      </c>
      <c r="BG91" t="s">
        <v>584</v>
      </c>
      <c r="BJ91" s="5"/>
      <c r="BK91" t="s">
        <v>584</v>
      </c>
      <c r="BL91">
        <v>1442</v>
      </c>
      <c r="BM91" s="2" t="s">
        <v>228</v>
      </c>
      <c r="BN91" t="str">
        <f t="shared" si="17"/>
        <v>ibuprofen  film-coated tablet 600mg/</v>
      </c>
      <c r="BO91" s="33"/>
      <c r="BP91" t="str">
        <f t="shared" si="20"/>
        <v>ibuprofen  film-coated tablet 600mg/</v>
      </c>
      <c r="BQ91" t="s">
        <v>603</v>
      </c>
      <c r="BR91">
        <v>10221000</v>
      </c>
      <c r="BS91" s="70" t="s">
        <v>1220</v>
      </c>
      <c r="BT91" s="70"/>
      <c r="BU91" s="116" t="s">
        <v>1220</v>
      </c>
      <c r="BV91" s="116" t="s">
        <v>173</v>
      </c>
      <c r="BW91">
        <v>10221000</v>
      </c>
      <c r="BX91" t="s">
        <v>526</v>
      </c>
      <c r="BY91">
        <v>10221000</v>
      </c>
      <c r="BZ91" t="s">
        <v>526</v>
      </c>
      <c r="CA91" s="24">
        <v>15054000</v>
      </c>
      <c r="CB91" s="38" t="s">
        <v>173</v>
      </c>
      <c r="CC91" s="169"/>
      <c r="CD91" s="5"/>
      <c r="CE91" s="42" t="s">
        <v>173</v>
      </c>
      <c r="CF91">
        <v>20053000</v>
      </c>
      <c r="CG91" t="s">
        <v>175</v>
      </c>
      <c r="CI91" s="116" t="s">
        <v>175</v>
      </c>
      <c r="CJ91" s="116" t="s">
        <v>175</v>
      </c>
      <c r="CK91" s="5"/>
      <c r="CL91" s="5"/>
      <c r="CM91" s="5"/>
      <c r="CN91" s="5"/>
      <c r="CO91" s="71">
        <v>100000090365</v>
      </c>
      <c r="CP91" s="21" t="s">
        <v>41</v>
      </c>
      <c r="CQ91" s="71">
        <v>100000090365</v>
      </c>
      <c r="CR91" t="s">
        <v>620</v>
      </c>
      <c r="CS91" s="2" t="s">
        <v>171</v>
      </c>
      <c r="CT91" s="71">
        <v>100000090365</v>
      </c>
      <c r="CU91" t="s">
        <v>620</v>
      </c>
      <c r="CV91" s="116" t="s">
        <v>966</v>
      </c>
      <c r="CW91" s="144" t="s">
        <v>2471</v>
      </c>
      <c r="CX91" t="s">
        <v>618</v>
      </c>
      <c r="CY91" t="s">
        <v>620</v>
      </c>
      <c r="CZ91" s="12"/>
      <c r="DA91" s="5"/>
      <c r="DB91" s="5"/>
      <c r="DC91" s="5"/>
      <c r="DD91" s="5"/>
      <c r="DF91" s="5"/>
      <c r="DH91" s="116" t="s">
        <v>292</v>
      </c>
      <c r="DI91" s="116" t="s">
        <v>966</v>
      </c>
      <c r="DJ91" s="116" t="s">
        <v>2471</v>
      </c>
      <c r="DK91" s="116" t="s">
        <v>2461</v>
      </c>
      <c r="DL91">
        <v>600</v>
      </c>
      <c r="DM91" t="s">
        <v>164</v>
      </c>
      <c r="DN91" s="2"/>
      <c r="DO91" s="154">
        <v>1</v>
      </c>
      <c r="DP91" s="38" t="s">
        <v>173</v>
      </c>
      <c r="DQ91" s="24">
        <v>15054000</v>
      </c>
      <c r="DR91">
        <v>600</v>
      </c>
      <c r="DS91" t="s">
        <v>164</v>
      </c>
      <c r="DZ91" s="5"/>
      <c r="EA91" s="5"/>
      <c r="EB91" s="5"/>
      <c r="EC91" s="5"/>
      <c r="ED91" s="5"/>
      <c r="EE91" s="5"/>
      <c r="EF91" s="5"/>
      <c r="EI91" s="5"/>
      <c r="EL91" s="5"/>
      <c r="EO91" s="5"/>
      <c r="EP91" s="5"/>
      <c r="EQ91" s="5"/>
      <c r="ER91" s="5"/>
      <c r="ES91">
        <f t="shared" si="23"/>
        <v>15</v>
      </c>
      <c r="ET91">
        <v>1200</v>
      </c>
      <c r="EU91" t="s">
        <v>164</v>
      </c>
      <c r="EV91" t="s">
        <v>176</v>
      </c>
      <c r="EW91">
        <v>60</v>
      </c>
      <c r="EY91" s="70" t="str">
        <f t="shared" si="18"/>
        <v>ibuprofen  oral 600mg/</v>
      </c>
      <c r="FA91" t="s">
        <v>638</v>
      </c>
      <c r="FB91" s="14" t="s">
        <v>177</v>
      </c>
      <c r="FC91" s="14" t="s">
        <v>614</v>
      </c>
      <c r="FD91" s="14" t="s">
        <v>177</v>
      </c>
      <c r="FE91" s="14" t="s">
        <v>650</v>
      </c>
      <c r="FF91" s="14" t="s">
        <v>177</v>
      </c>
      <c r="FG91" s="14" t="s">
        <v>651</v>
      </c>
      <c r="FH91" s="14" t="s">
        <v>177</v>
      </c>
      <c r="FI91" s="14" t="s">
        <v>3374</v>
      </c>
      <c r="FJ91" s="14" t="s">
        <v>177</v>
      </c>
      <c r="FK91" s="14" t="s">
        <v>163</v>
      </c>
      <c r="FL91" s="70" t="str">
        <f t="shared" si="21"/>
        <v>ibuprofen  oral 600mg/</v>
      </c>
      <c r="FO91" t="s">
        <v>659</v>
      </c>
      <c r="FP91" s="14" t="s">
        <v>663</v>
      </c>
      <c r="FQ91" s="14" t="s">
        <v>177</v>
      </c>
      <c r="FR91" s="14" t="s">
        <v>651</v>
      </c>
      <c r="FS91">
        <v>69</v>
      </c>
      <c r="FT91" t="s">
        <v>173</v>
      </c>
      <c r="FU91">
        <v>19</v>
      </c>
      <c r="FV91" t="s">
        <v>202</v>
      </c>
      <c r="FW91">
        <v>31</v>
      </c>
      <c r="FX91" t="s">
        <v>163</v>
      </c>
      <c r="FY91">
        <v>47</v>
      </c>
      <c r="FZ91" t="s">
        <v>201</v>
      </c>
      <c r="GB91">
        <v>69</v>
      </c>
      <c r="GC91">
        <v>19</v>
      </c>
      <c r="GD91">
        <v>31</v>
      </c>
      <c r="GE91">
        <v>47</v>
      </c>
      <c r="GG91" t="s">
        <v>649</v>
      </c>
      <c r="GH91" t="s">
        <v>684</v>
      </c>
    </row>
    <row r="92" spans="1:193" ht="13.8">
      <c r="A92" t="s">
        <v>410</v>
      </c>
      <c r="B92" t="s">
        <v>349</v>
      </c>
      <c r="C92" s="140" t="str">
        <f t="shared" si="14"/>
        <v>https://samviewer.digile.be/nl/sam/ampps/584551-04</v>
      </c>
      <c r="D92" s="116" t="s">
        <v>2916</v>
      </c>
      <c r="E92" s="116" t="s">
        <v>2917</v>
      </c>
      <c r="F92" s="116" t="s">
        <v>2918</v>
      </c>
      <c r="G92">
        <v>4388039</v>
      </c>
      <c r="H92" t="s">
        <v>410</v>
      </c>
      <c r="I92" t="s">
        <v>410</v>
      </c>
      <c r="J92" s="5" t="str">
        <f t="shared" si="15"/>
        <v>BEL ibuprofen  Aurobindo film-coated tablet 30 x 600mg/</v>
      </c>
      <c r="K92" s="5" t="str">
        <f t="shared" si="16"/>
        <v>BEL ibuprofen  Aurobindo film-coated tablet 30 x 600mg/</v>
      </c>
      <c r="L92" s="2"/>
      <c r="M92" s="2"/>
      <c r="N92" s="2"/>
      <c r="O92" s="2"/>
      <c r="P92">
        <v>30</v>
      </c>
      <c r="Q92" s="5"/>
      <c r="R92">
        <v>30</v>
      </c>
      <c r="S92" s="5"/>
      <c r="T92" s="116">
        <v>30</v>
      </c>
      <c r="W92" s="116" t="s">
        <v>2470</v>
      </c>
      <c r="X92">
        <v>250</v>
      </c>
      <c r="Y92" t="s">
        <v>492</v>
      </c>
      <c r="AA92" s="5"/>
      <c r="AB92" s="5"/>
      <c r="AC92" s="5"/>
      <c r="AD92" s="39">
        <v>1</v>
      </c>
      <c r="AE92">
        <v>30</v>
      </c>
      <c r="AF92">
        <v>10221000</v>
      </c>
      <c r="AG92" s="70" t="s">
        <v>1220</v>
      </c>
      <c r="AH92" s="70"/>
      <c r="AI92" t="s">
        <v>700</v>
      </c>
      <c r="AJ92" s="5"/>
      <c r="AK92" s="24">
        <v>15054000</v>
      </c>
      <c r="AL92" s="38" t="s">
        <v>173</v>
      </c>
      <c r="AM92" s="169"/>
      <c r="AN92" s="5"/>
      <c r="AO92" s="5"/>
      <c r="AP92" s="5"/>
      <c r="AQ92" s="5"/>
      <c r="AR92" s="5"/>
      <c r="AS92">
        <v>191</v>
      </c>
      <c r="AT92" s="25" t="str">
        <f t="shared" si="19"/>
        <v>BEL ibuprofen  Aurobindo film-coated tablet 600mg/</v>
      </c>
      <c r="AU92" s="33"/>
      <c r="AW92">
        <v>191</v>
      </c>
      <c r="AY92" t="s">
        <v>565</v>
      </c>
      <c r="AZ92" t="s">
        <v>578</v>
      </c>
      <c r="BA92" s="150" t="s">
        <v>966</v>
      </c>
      <c r="BB92" s="170"/>
      <c r="BC92">
        <v>10221000</v>
      </c>
      <c r="BD92" s="70" t="s">
        <v>1220</v>
      </c>
      <c r="BE92" s="70"/>
      <c r="BF92">
        <v>1443</v>
      </c>
      <c r="BG92" t="s">
        <v>155</v>
      </c>
      <c r="BJ92" s="5"/>
      <c r="BK92" t="s">
        <v>155</v>
      </c>
      <c r="BL92">
        <v>1443</v>
      </c>
      <c r="BM92" s="2" t="s">
        <v>228</v>
      </c>
      <c r="BN92" t="str">
        <f t="shared" si="17"/>
        <v>ibuprofen  film-coated tablet 600mg/</v>
      </c>
      <c r="BO92" s="33"/>
      <c r="BP92" t="str">
        <f t="shared" si="20"/>
        <v>ibuprofen  film-coated tablet 600mg/</v>
      </c>
      <c r="BQ92" t="s">
        <v>603</v>
      </c>
      <c r="BR92">
        <v>10221000</v>
      </c>
      <c r="BS92" s="70" t="s">
        <v>1220</v>
      </c>
      <c r="BT92" s="70"/>
      <c r="BU92" s="116" t="s">
        <v>1220</v>
      </c>
      <c r="BV92" s="116" t="s">
        <v>173</v>
      </c>
      <c r="BW92">
        <v>10221000</v>
      </c>
      <c r="BX92" t="s">
        <v>526</v>
      </c>
      <c r="BY92">
        <v>10221000</v>
      </c>
      <c r="BZ92" t="s">
        <v>526</v>
      </c>
      <c r="CA92" s="24">
        <v>15054000</v>
      </c>
      <c r="CB92" s="38" t="s">
        <v>173</v>
      </c>
      <c r="CC92" s="169"/>
      <c r="CD92" s="5"/>
      <c r="CE92" s="42" t="s">
        <v>173</v>
      </c>
      <c r="CF92">
        <v>20053000</v>
      </c>
      <c r="CG92" t="s">
        <v>175</v>
      </c>
      <c r="CI92" s="116" t="s">
        <v>175</v>
      </c>
      <c r="CJ92" s="116" t="s">
        <v>175</v>
      </c>
      <c r="CK92" s="5"/>
      <c r="CL92" s="5"/>
      <c r="CM92" s="5"/>
      <c r="CN92" s="5"/>
      <c r="CO92" s="71">
        <v>100000090365</v>
      </c>
      <c r="CP92" s="21" t="s">
        <v>41</v>
      </c>
      <c r="CQ92" s="71">
        <v>100000090365</v>
      </c>
      <c r="CR92" t="s">
        <v>620</v>
      </c>
      <c r="CS92" s="2" t="s">
        <v>171</v>
      </c>
      <c r="CT92" s="71">
        <v>100000090365</v>
      </c>
      <c r="CU92" t="s">
        <v>620</v>
      </c>
      <c r="CV92" s="116" t="s">
        <v>966</v>
      </c>
      <c r="CW92" s="144" t="s">
        <v>2471</v>
      </c>
      <c r="CX92" t="s">
        <v>618</v>
      </c>
      <c r="CY92" t="s">
        <v>620</v>
      </c>
      <c r="CZ92" s="12"/>
      <c r="DA92" s="5"/>
      <c r="DB92" s="5"/>
      <c r="DC92" s="5"/>
      <c r="DD92" s="5"/>
      <c r="DF92" s="5"/>
      <c r="DH92" s="116" t="s">
        <v>292</v>
      </c>
      <c r="DI92" s="116" t="s">
        <v>966</v>
      </c>
      <c r="DJ92" s="116" t="s">
        <v>2471</v>
      </c>
      <c r="DK92" s="116" t="s">
        <v>2461</v>
      </c>
      <c r="DL92">
        <v>600</v>
      </c>
      <c r="DM92" t="s">
        <v>164</v>
      </c>
      <c r="DN92" s="2"/>
      <c r="DO92" s="154">
        <v>1</v>
      </c>
      <c r="DP92" s="38" t="s">
        <v>173</v>
      </c>
      <c r="DQ92" s="24">
        <v>15054000</v>
      </c>
      <c r="DR92">
        <v>600</v>
      </c>
      <c r="DS92" t="s">
        <v>164</v>
      </c>
      <c r="DZ92" s="5"/>
      <c r="EA92" s="5"/>
      <c r="EB92" s="5"/>
      <c r="EC92" s="5"/>
      <c r="ED92" s="5"/>
      <c r="EE92" s="5"/>
      <c r="EF92" s="5"/>
      <c r="EI92" s="5"/>
      <c r="EL92" s="5"/>
      <c r="EO92" s="5"/>
      <c r="EP92" s="5"/>
      <c r="EQ92" s="5"/>
      <c r="ER92" s="5"/>
      <c r="ES92">
        <f t="shared" si="23"/>
        <v>15</v>
      </c>
      <c r="ET92">
        <v>1200</v>
      </c>
      <c r="EU92" s="14" t="s">
        <v>164</v>
      </c>
      <c r="EV92" t="s">
        <v>176</v>
      </c>
      <c r="EW92">
        <v>30</v>
      </c>
      <c r="EY92" s="70" t="str">
        <f t="shared" si="18"/>
        <v>ibuprofen  oral 600mg/</v>
      </c>
      <c r="FA92" t="s">
        <v>638</v>
      </c>
      <c r="FB92" s="14" t="s">
        <v>177</v>
      </c>
      <c r="FC92" s="14" t="s">
        <v>614</v>
      </c>
      <c r="FD92" s="14" t="s">
        <v>177</v>
      </c>
      <c r="FE92" s="14" t="s">
        <v>650</v>
      </c>
      <c r="FF92" s="14" t="s">
        <v>177</v>
      </c>
      <c r="FG92" s="14" t="s">
        <v>651</v>
      </c>
      <c r="FH92" s="14" t="s">
        <v>177</v>
      </c>
      <c r="FI92" s="14" t="s">
        <v>3374</v>
      </c>
      <c r="FJ92" s="14" t="s">
        <v>177</v>
      </c>
      <c r="FK92" s="14" t="s">
        <v>163</v>
      </c>
      <c r="FL92" s="70" t="str">
        <f t="shared" si="21"/>
        <v>ibuprofen  oral 600mg/</v>
      </c>
      <c r="FO92" t="s">
        <v>659</v>
      </c>
      <c r="FP92" s="14" t="s">
        <v>663</v>
      </c>
      <c r="FQ92" s="14" t="s">
        <v>177</v>
      </c>
      <c r="FR92" s="14" t="s">
        <v>651</v>
      </c>
      <c r="FS92">
        <v>69</v>
      </c>
      <c r="FT92" t="s">
        <v>173</v>
      </c>
      <c r="FU92">
        <v>19</v>
      </c>
      <c r="FV92" t="s">
        <v>202</v>
      </c>
      <c r="FW92">
        <v>31</v>
      </c>
      <c r="FX92" t="s">
        <v>163</v>
      </c>
      <c r="FY92">
        <v>47</v>
      </c>
      <c r="FZ92" t="s">
        <v>201</v>
      </c>
      <c r="GB92">
        <v>69</v>
      </c>
      <c r="GC92">
        <v>19</v>
      </c>
      <c r="GD92">
        <v>31</v>
      </c>
      <c r="GE92">
        <v>47</v>
      </c>
      <c r="GG92" t="s">
        <v>649</v>
      </c>
      <c r="GH92" t="s">
        <v>684</v>
      </c>
    </row>
    <row r="93" spans="1:193" ht="13.8">
      <c r="A93" t="s">
        <v>411</v>
      </c>
      <c r="B93" t="s">
        <v>350</v>
      </c>
      <c r="C93" s="140" t="str">
        <f t="shared" si="14"/>
        <v>https://samviewer.digile.be/nl/sam/ampps/584551-08</v>
      </c>
      <c r="D93" s="116" t="s">
        <v>2919</v>
      </c>
      <c r="E93" s="116" t="s">
        <v>2920</v>
      </c>
      <c r="F93" s="116" t="s">
        <v>2921</v>
      </c>
      <c r="G93">
        <v>4388047</v>
      </c>
      <c r="H93" t="s">
        <v>411</v>
      </c>
      <c r="I93" t="s">
        <v>411</v>
      </c>
      <c r="J93" s="5" t="str">
        <f t="shared" si="15"/>
        <v>BEL ibuprofen  Aurobindo film-coated tablet 60 x 600mg/</v>
      </c>
      <c r="K93" s="5" t="str">
        <f t="shared" si="16"/>
        <v>BEL ibuprofen  Aurobindo film-coated tablet 60 x 600mg/</v>
      </c>
      <c r="L93" s="2"/>
      <c r="M93" s="2"/>
      <c r="N93" s="2"/>
      <c r="O93" s="2"/>
      <c r="P93">
        <v>60</v>
      </c>
      <c r="Q93" s="5"/>
      <c r="R93">
        <v>60</v>
      </c>
      <c r="S93" s="5"/>
      <c r="T93" s="116">
        <v>60</v>
      </c>
      <c r="W93" s="116" t="s">
        <v>2475</v>
      </c>
      <c r="X93">
        <v>28</v>
      </c>
      <c r="Y93" t="s">
        <v>492</v>
      </c>
      <c r="AA93" s="5"/>
      <c r="AB93" s="5"/>
      <c r="AC93" s="5"/>
      <c r="AD93" s="39">
        <v>1</v>
      </c>
      <c r="AE93">
        <v>60</v>
      </c>
      <c r="AF93">
        <v>10221000</v>
      </c>
      <c r="AG93" s="70" t="s">
        <v>1220</v>
      </c>
      <c r="AH93" s="70"/>
      <c r="AI93" t="s">
        <v>700</v>
      </c>
      <c r="AJ93" s="5"/>
      <c r="AK93" s="24">
        <v>15054000</v>
      </c>
      <c r="AL93" s="38" t="s">
        <v>173</v>
      </c>
      <c r="AM93" s="169"/>
      <c r="AN93" s="5"/>
      <c r="AO93" s="5"/>
      <c r="AP93" s="5"/>
      <c r="AQ93" s="5"/>
      <c r="AR93" s="5"/>
      <c r="AS93">
        <v>191</v>
      </c>
      <c r="AT93" s="25" t="str">
        <f t="shared" si="19"/>
        <v>BEL ibuprofen  Aurobindo film-coated tablet 600mg/</v>
      </c>
      <c r="AU93" s="33"/>
      <c r="AW93">
        <v>191</v>
      </c>
      <c r="AY93" t="s">
        <v>565</v>
      </c>
      <c r="AZ93" t="s">
        <v>578</v>
      </c>
      <c r="BA93" s="150" t="s">
        <v>966</v>
      </c>
      <c r="BB93" s="170"/>
      <c r="BC93">
        <v>10221000</v>
      </c>
      <c r="BD93" s="70" t="s">
        <v>1220</v>
      </c>
      <c r="BE93" s="70"/>
      <c r="BF93">
        <v>1443</v>
      </c>
      <c r="BG93" t="s">
        <v>155</v>
      </c>
      <c r="BJ93" s="5"/>
      <c r="BK93" t="s">
        <v>155</v>
      </c>
      <c r="BL93">
        <v>1443</v>
      </c>
      <c r="BM93" s="2" t="s">
        <v>228</v>
      </c>
      <c r="BN93" t="str">
        <f t="shared" si="17"/>
        <v>ibuprofen  film-coated tablet 600mg/</v>
      </c>
      <c r="BO93" s="33"/>
      <c r="BP93" t="str">
        <f t="shared" si="20"/>
        <v>ibuprofen  film-coated tablet 600mg/</v>
      </c>
      <c r="BQ93" t="s">
        <v>603</v>
      </c>
      <c r="BR93">
        <v>10221000</v>
      </c>
      <c r="BS93" s="70" t="s">
        <v>1220</v>
      </c>
      <c r="BT93" s="70"/>
      <c r="BU93" s="116" t="s">
        <v>1220</v>
      </c>
      <c r="BV93" s="116" t="s">
        <v>173</v>
      </c>
      <c r="BW93">
        <v>10221000</v>
      </c>
      <c r="BX93" t="s">
        <v>526</v>
      </c>
      <c r="BY93">
        <v>10221000</v>
      </c>
      <c r="BZ93" t="s">
        <v>526</v>
      </c>
      <c r="CA93" s="24">
        <v>15054000</v>
      </c>
      <c r="CB93" s="38" t="s">
        <v>173</v>
      </c>
      <c r="CC93" s="169"/>
      <c r="CD93" s="5"/>
      <c r="CE93" s="42" t="s">
        <v>173</v>
      </c>
      <c r="CF93">
        <v>20053000</v>
      </c>
      <c r="CG93" t="s">
        <v>175</v>
      </c>
      <c r="CI93" s="116" t="s">
        <v>175</v>
      </c>
      <c r="CJ93" s="116" t="s">
        <v>175</v>
      </c>
      <c r="CK93" s="5"/>
      <c r="CL93" s="5"/>
      <c r="CM93" s="5"/>
      <c r="CN93" s="5"/>
      <c r="CO93" s="71">
        <v>100000090365</v>
      </c>
      <c r="CP93" s="21" t="s">
        <v>41</v>
      </c>
      <c r="CQ93" s="71">
        <v>100000090365</v>
      </c>
      <c r="CR93" t="s">
        <v>620</v>
      </c>
      <c r="CS93" s="2" t="s">
        <v>171</v>
      </c>
      <c r="CT93" s="71">
        <v>100000090365</v>
      </c>
      <c r="CU93" t="s">
        <v>620</v>
      </c>
      <c r="CV93" s="116" t="s">
        <v>966</v>
      </c>
      <c r="CW93" s="144" t="s">
        <v>2471</v>
      </c>
      <c r="CX93" t="s">
        <v>618</v>
      </c>
      <c r="CY93" t="s">
        <v>620</v>
      </c>
      <c r="CZ93" s="12"/>
      <c r="DA93" s="5"/>
      <c r="DB93" s="5"/>
      <c r="DC93" s="5"/>
      <c r="DD93" s="5"/>
      <c r="DF93" s="5"/>
      <c r="DH93" s="116" t="s">
        <v>292</v>
      </c>
      <c r="DI93" s="116" t="s">
        <v>966</v>
      </c>
      <c r="DJ93" s="116" t="s">
        <v>2471</v>
      </c>
      <c r="DK93" s="116" t="s">
        <v>2461</v>
      </c>
      <c r="DL93">
        <v>600</v>
      </c>
      <c r="DM93" t="s">
        <v>164</v>
      </c>
      <c r="DN93" s="2"/>
      <c r="DO93" s="154">
        <v>1</v>
      </c>
      <c r="DP93" s="38" t="s">
        <v>173</v>
      </c>
      <c r="DQ93" s="24">
        <v>15054000</v>
      </c>
      <c r="DR93">
        <v>600</v>
      </c>
      <c r="DS93" t="s">
        <v>164</v>
      </c>
      <c r="DZ93" s="5"/>
      <c r="EA93" s="5"/>
      <c r="EB93" s="5"/>
      <c r="EC93" s="5"/>
      <c r="ED93" s="5"/>
      <c r="EE93" s="5"/>
      <c r="EF93" s="5"/>
      <c r="EI93" s="5"/>
      <c r="EL93" s="5"/>
      <c r="EO93" s="5"/>
      <c r="EP93" s="5"/>
      <c r="EQ93" s="5"/>
      <c r="ER93" s="5"/>
      <c r="ES93">
        <f t="shared" si="23"/>
        <v>15</v>
      </c>
      <c r="ET93">
        <v>1200</v>
      </c>
      <c r="EU93" s="14" t="s">
        <v>164</v>
      </c>
      <c r="EV93" t="s">
        <v>176</v>
      </c>
      <c r="EW93">
        <v>60</v>
      </c>
      <c r="EY93" s="70" t="str">
        <f t="shared" si="18"/>
        <v>ibuprofen  oral 600mg/</v>
      </c>
      <c r="FA93" t="s">
        <v>638</v>
      </c>
      <c r="FB93" s="14" t="s">
        <v>177</v>
      </c>
      <c r="FC93" s="14" t="s">
        <v>614</v>
      </c>
      <c r="FD93" s="14" t="s">
        <v>177</v>
      </c>
      <c r="FE93" s="14" t="s">
        <v>650</v>
      </c>
      <c r="FF93" s="14" t="s">
        <v>177</v>
      </c>
      <c r="FG93" s="14" t="s">
        <v>651</v>
      </c>
      <c r="FH93" s="14" t="s">
        <v>177</v>
      </c>
      <c r="FI93" s="14" t="s">
        <v>3374</v>
      </c>
      <c r="FJ93" s="14" t="s">
        <v>177</v>
      </c>
      <c r="FK93" s="14" t="s">
        <v>163</v>
      </c>
      <c r="FL93" s="70" t="str">
        <f t="shared" si="21"/>
        <v>ibuprofen  oral 600mg/</v>
      </c>
      <c r="FO93" t="s">
        <v>659</v>
      </c>
      <c r="FP93" s="14" t="s">
        <v>663</v>
      </c>
      <c r="FQ93" s="14" t="s">
        <v>177</v>
      </c>
      <c r="FR93" s="14" t="s">
        <v>651</v>
      </c>
      <c r="FS93">
        <v>69</v>
      </c>
      <c r="FT93" t="s">
        <v>173</v>
      </c>
      <c r="FU93">
        <v>19</v>
      </c>
      <c r="FV93" t="s">
        <v>202</v>
      </c>
      <c r="FW93">
        <v>31</v>
      </c>
      <c r="FX93" t="s">
        <v>163</v>
      </c>
      <c r="FY93">
        <v>47</v>
      </c>
      <c r="FZ93" t="s">
        <v>201</v>
      </c>
      <c r="GB93">
        <v>69</v>
      </c>
      <c r="GC93">
        <v>19</v>
      </c>
      <c r="GD93">
        <v>31</v>
      </c>
      <c r="GE93">
        <v>47</v>
      </c>
      <c r="GG93" t="s">
        <v>649</v>
      </c>
      <c r="GH93" t="s">
        <v>684</v>
      </c>
    </row>
    <row r="94" spans="1:193" ht="13.8">
      <c r="A94" t="s">
        <v>412</v>
      </c>
      <c r="B94" t="s">
        <v>351</v>
      </c>
      <c r="C94" s="140" t="str">
        <f t="shared" si="14"/>
        <v>https://samviewer.digile.be/nl/sam/ampps/186864-01</v>
      </c>
      <c r="D94" s="116" t="s">
        <v>2579</v>
      </c>
      <c r="E94" s="116" t="s">
        <v>2580</v>
      </c>
      <c r="F94" s="116" t="s">
        <v>2581</v>
      </c>
      <c r="G94">
        <v>1414333</v>
      </c>
      <c r="H94" t="s">
        <v>412</v>
      </c>
      <c r="I94" t="s">
        <v>412</v>
      </c>
      <c r="J94" s="5" t="str">
        <f t="shared" si="15"/>
        <v>BEL ibuprofen  EG coated tablet 30 x 600mg/</v>
      </c>
      <c r="K94" s="5" t="str">
        <f t="shared" si="16"/>
        <v>BEL ibuprofen  EG coated tablet 30 x 600mg/</v>
      </c>
      <c r="L94" s="2"/>
      <c r="M94" s="2"/>
      <c r="N94" s="2"/>
      <c r="O94" s="2"/>
      <c r="P94">
        <v>30</v>
      </c>
      <c r="Q94" s="5"/>
      <c r="R94">
        <v>30</v>
      </c>
      <c r="S94" s="5"/>
      <c r="T94" s="116">
        <v>30</v>
      </c>
      <c r="W94" s="116" t="s">
        <v>2470</v>
      </c>
      <c r="X94">
        <v>84</v>
      </c>
      <c r="Y94" t="s">
        <v>493</v>
      </c>
      <c r="AA94" s="5"/>
      <c r="AB94" s="5"/>
      <c r="AC94" s="5"/>
      <c r="AD94" s="39">
        <v>1</v>
      </c>
      <c r="AE94">
        <v>30</v>
      </c>
      <c r="AF94">
        <v>10220000</v>
      </c>
      <c r="AG94" s="70" t="s">
        <v>2326</v>
      </c>
      <c r="AH94" s="70"/>
      <c r="AI94" t="s">
        <v>699</v>
      </c>
      <c r="AJ94" s="5"/>
      <c r="AK94" s="24">
        <v>15054000</v>
      </c>
      <c r="AL94" s="38" t="s">
        <v>173</v>
      </c>
      <c r="AM94" s="169"/>
      <c r="AN94" s="5"/>
      <c r="AO94" s="5"/>
      <c r="AP94" s="5"/>
      <c r="AQ94" s="5"/>
      <c r="AR94" s="5"/>
      <c r="AS94">
        <v>192</v>
      </c>
      <c r="AT94" s="25" t="str">
        <f t="shared" si="19"/>
        <v>BEL ibuprofen  EG coated tablet 600mg/</v>
      </c>
      <c r="AU94" s="33"/>
      <c r="AW94">
        <v>192</v>
      </c>
      <c r="AY94" t="s">
        <v>566</v>
      </c>
      <c r="AZ94" t="s">
        <v>578</v>
      </c>
      <c r="BA94" s="150" t="s">
        <v>966</v>
      </c>
      <c r="BB94" s="170"/>
      <c r="BC94">
        <v>10220000</v>
      </c>
      <c r="BD94" s="70" t="s">
        <v>2326</v>
      </c>
      <c r="BE94" s="70"/>
      <c r="BF94">
        <v>1444</v>
      </c>
      <c r="BG94" t="s">
        <v>159</v>
      </c>
      <c r="BJ94" s="5"/>
      <c r="BK94" t="s">
        <v>159</v>
      </c>
      <c r="BL94">
        <v>1444</v>
      </c>
      <c r="BM94" s="2" t="s">
        <v>228</v>
      </c>
      <c r="BN94" t="str">
        <f t="shared" si="17"/>
        <v>ibuprofen  coated tablet 600mg/</v>
      </c>
      <c r="BO94" s="33"/>
      <c r="BP94" t="str">
        <f t="shared" si="20"/>
        <v>ibuprofen  coated tablet 600mg/</v>
      </c>
      <c r="BQ94" t="s">
        <v>603</v>
      </c>
      <c r="BR94">
        <v>10220000</v>
      </c>
      <c r="BS94" s="70" t="s">
        <v>2326</v>
      </c>
      <c r="BT94" s="70"/>
      <c r="BU94" s="116" t="s">
        <v>2326</v>
      </c>
      <c r="BV94" s="116" t="s">
        <v>173</v>
      </c>
      <c r="BW94">
        <v>10220000</v>
      </c>
      <c r="BX94" t="s">
        <v>525</v>
      </c>
      <c r="BY94">
        <v>10220000</v>
      </c>
      <c r="BZ94" t="s">
        <v>525</v>
      </c>
      <c r="CA94" s="24">
        <v>15054000</v>
      </c>
      <c r="CB94" s="38" t="s">
        <v>173</v>
      </c>
      <c r="CC94" s="169"/>
      <c r="CD94" s="5"/>
      <c r="CE94" s="42" t="s">
        <v>173</v>
      </c>
      <c r="CF94">
        <v>20053000</v>
      </c>
      <c r="CG94" t="s">
        <v>175</v>
      </c>
      <c r="CI94" s="116" t="s">
        <v>175</v>
      </c>
      <c r="CJ94" s="116" t="s">
        <v>175</v>
      </c>
      <c r="CK94" s="5"/>
      <c r="CL94" s="5"/>
      <c r="CM94" s="5"/>
      <c r="CN94" s="5"/>
      <c r="CO94" s="71">
        <v>100000090365</v>
      </c>
      <c r="CP94" s="21" t="s">
        <v>41</v>
      </c>
      <c r="CQ94" s="71">
        <v>100000090365</v>
      </c>
      <c r="CR94" t="s">
        <v>620</v>
      </c>
      <c r="CS94" s="2" t="s">
        <v>171</v>
      </c>
      <c r="CT94" s="71">
        <v>100000090365</v>
      </c>
      <c r="CU94" t="s">
        <v>620</v>
      </c>
      <c r="CV94" s="116" t="s">
        <v>966</v>
      </c>
      <c r="CW94" s="144" t="s">
        <v>2471</v>
      </c>
      <c r="CX94" t="s">
        <v>618</v>
      </c>
      <c r="CY94" t="s">
        <v>620</v>
      </c>
      <c r="CZ94" s="12"/>
      <c r="DA94" s="5"/>
      <c r="DB94" s="5"/>
      <c r="DC94" s="5"/>
      <c r="DD94" s="5"/>
      <c r="DF94" s="5"/>
      <c r="DH94" s="116" t="s">
        <v>292</v>
      </c>
      <c r="DI94" s="116" t="s">
        <v>966</v>
      </c>
      <c r="DJ94" s="116" t="s">
        <v>2471</v>
      </c>
      <c r="DK94" s="116" t="s">
        <v>2461</v>
      </c>
      <c r="DL94">
        <v>600</v>
      </c>
      <c r="DM94" t="s">
        <v>164</v>
      </c>
      <c r="DN94" s="2"/>
      <c r="DO94" s="154">
        <v>1</v>
      </c>
      <c r="DP94" s="38" t="s">
        <v>173</v>
      </c>
      <c r="DQ94" s="24">
        <v>15054000</v>
      </c>
      <c r="DR94">
        <v>600</v>
      </c>
      <c r="DS94" t="s">
        <v>164</v>
      </c>
      <c r="DZ94" s="5"/>
      <c r="EA94" s="5"/>
      <c r="EB94" s="5"/>
      <c r="EC94" s="5"/>
      <c r="ED94" s="5"/>
      <c r="EE94" s="5"/>
      <c r="EF94" s="5"/>
      <c r="EI94" s="5"/>
      <c r="EL94" s="5"/>
      <c r="EO94" s="5"/>
      <c r="EP94" s="5"/>
      <c r="EQ94" s="5"/>
      <c r="ER94" s="5"/>
      <c r="ES94">
        <f t="shared" si="23"/>
        <v>15</v>
      </c>
      <c r="ET94">
        <v>1200</v>
      </c>
      <c r="EU94" t="s">
        <v>164</v>
      </c>
      <c r="EV94" t="s">
        <v>176</v>
      </c>
      <c r="EW94">
        <v>30</v>
      </c>
      <c r="EY94" s="70" t="str">
        <f t="shared" si="18"/>
        <v>ibuprofen  oral 600mg/</v>
      </c>
      <c r="FA94" t="s">
        <v>638</v>
      </c>
      <c r="FB94" s="14" t="s">
        <v>177</v>
      </c>
      <c r="FC94" s="14" t="s">
        <v>614</v>
      </c>
      <c r="FD94" s="14" t="s">
        <v>177</v>
      </c>
      <c r="FE94" s="14" t="s">
        <v>650</v>
      </c>
      <c r="FF94" s="14" t="s">
        <v>177</v>
      </c>
      <c r="FG94" s="14" t="s">
        <v>651</v>
      </c>
      <c r="FH94" s="14" t="s">
        <v>177</v>
      </c>
      <c r="FI94" s="14" t="s">
        <v>3374</v>
      </c>
      <c r="FJ94" s="14" t="s">
        <v>177</v>
      </c>
      <c r="FK94" s="14" t="s">
        <v>163</v>
      </c>
      <c r="FL94" s="70" t="str">
        <f t="shared" si="21"/>
        <v>ibuprofen  oral 600mg/</v>
      </c>
      <c r="FO94" t="s">
        <v>659</v>
      </c>
      <c r="FP94" s="14" t="s">
        <v>663</v>
      </c>
      <c r="FQ94" s="14" t="s">
        <v>177</v>
      </c>
      <c r="FR94" s="14" t="s">
        <v>651</v>
      </c>
      <c r="FS94">
        <v>69</v>
      </c>
      <c r="FT94" t="s">
        <v>173</v>
      </c>
      <c r="FU94">
        <v>19</v>
      </c>
      <c r="FV94" t="s">
        <v>202</v>
      </c>
      <c r="FW94">
        <v>31</v>
      </c>
      <c r="FX94" t="s">
        <v>163</v>
      </c>
      <c r="FY94">
        <v>47</v>
      </c>
      <c r="FZ94" t="s">
        <v>201</v>
      </c>
      <c r="GB94">
        <v>69</v>
      </c>
      <c r="GC94">
        <v>19</v>
      </c>
      <c r="GD94">
        <v>31</v>
      </c>
      <c r="GE94">
        <v>47</v>
      </c>
      <c r="GG94" t="s">
        <v>649</v>
      </c>
      <c r="GH94" t="s">
        <v>684</v>
      </c>
    </row>
    <row r="95" spans="1:193" ht="13.8">
      <c r="A95" t="s">
        <v>413</v>
      </c>
      <c r="B95" t="s">
        <v>352</v>
      </c>
      <c r="C95" s="140" t="str">
        <f t="shared" si="14"/>
        <v>https://samviewer.digile.be/nl/sam/ampps/186864-02</v>
      </c>
      <c r="D95" s="116" t="s">
        <v>2582</v>
      </c>
      <c r="E95" s="116" t="s">
        <v>2583</v>
      </c>
      <c r="F95" s="116" t="s">
        <v>2584</v>
      </c>
      <c r="G95">
        <v>1430636</v>
      </c>
      <c r="H95" t="s">
        <v>413</v>
      </c>
      <c r="I95" t="s">
        <v>413</v>
      </c>
      <c r="J95" s="5" t="str">
        <f t="shared" si="15"/>
        <v>BEL ibuprofen  EG coated tablet 50 x 600mg/</v>
      </c>
      <c r="K95" s="5" t="str">
        <f t="shared" si="16"/>
        <v>BEL ibuprofen  EG coated tablet 50 x 600mg/</v>
      </c>
      <c r="L95" s="2"/>
      <c r="M95" s="2"/>
      <c r="N95" s="2"/>
      <c r="O95" s="2"/>
      <c r="P95">
        <v>50</v>
      </c>
      <c r="Q95" s="5"/>
      <c r="R95">
        <v>50</v>
      </c>
      <c r="S95" s="5"/>
      <c r="T95" s="116">
        <v>50</v>
      </c>
      <c r="W95" s="116" t="s">
        <v>2459</v>
      </c>
      <c r="X95">
        <v>100</v>
      </c>
      <c r="Y95" t="s">
        <v>493</v>
      </c>
      <c r="AA95" s="5"/>
      <c r="AB95" s="5"/>
      <c r="AC95" s="5"/>
      <c r="AD95" s="39">
        <v>1</v>
      </c>
      <c r="AE95">
        <v>50</v>
      </c>
      <c r="AF95">
        <v>10220000</v>
      </c>
      <c r="AG95" s="70" t="s">
        <v>2326</v>
      </c>
      <c r="AH95" s="70"/>
      <c r="AI95" t="s">
        <v>699</v>
      </c>
      <c r="AJ95" s="5"/>
      <c r="AK95" s="24">
        <v>15054000</v>
      </c>
      <c r="AL95" s="38" t="s">
        <v>173</v>
      </c>
      <c r="AM95" s="169"/>
      <c r="AN95" s="5"/>
      <c r="AO95" s="5"/>
      <c r="AP95" s="5"/>
      <c r="AQ95" s="5"/>
      <c r="AR95" s="5"/>
      <c r="AS95">
        <v>192</v>
      </c>
      <c r="AT95" s="25" t="str">
        <f t="shared" si="19"/>
        <v>BEL ibuprofen  EG coated tablet 600mg/</v>
      </c>
      <c r="AU95" s="33"/>
      <c r="AW95">
        <v>192</v>
      </c>
      <c r="AY95" t="s">
        <v>566</v>
      </c>
      <c r="AZ95" t="s">
        <v>578</v>
      </c>
      <c r="BA95" s="150" t="s">
        <v>966</v>
      </c>
      <c r="BB95" s="170"/>
      <c r="BC95">
        <v>10220000</v>
      </c>
      <c r="BD95" s="70" t="s">
        <v>2326</v>
      </c>
      <c r="BE95" s="70"/>
      <c r="BF95">
        <v>1444</v>
      </c>
      <c r="BG95" t="s">
        <v>159</v>
      </c>
      <c r="BJ95" s="5"/>
      <c r="BK95" t="s">
        <v>159</v>
      </c>
      <c r="BL95">
        <v>1444</v>
      </c>
      <c r="BM95" s="2" t="s">
        <v>228</v>
      </c>
      <c r="BN95" t="str">
        <f t="shared" si="17"/>
        <v>ibuprofen  coated tablet 600mg/</v>
      </c>
      <c r="BO95" s="33"/>
      <c r="BP95" t="str">
        <f t="shared" si="20"/>
        <v>ibuprofen  coated tablet 600mg/</v>
      </c>
      <c r="BQ95" t="s">
        <v>603</v>
      </c>
      <c r="BR95">
        <v>10220000</v>
      </c>
      <c r="BS95" s="70" t="s">
        <v>2326</v>
      </c>
      <c r="BT95" s="70"/>
      <c r="BU95" s="116" t="s">
        <v>2326</v>
      </c>
      <c r="BV95" s="116" t="s">
        <v>173</v>
      </c>
      <c r="BW95">
        <v>10220000</v>
      </c>
      <c r="BX95" t="s">
        <v>525</v>
      </c>
      <c r="BY95">
        <v>10220000</v>
      </c>
      <c r="BZ95" t="s">
        <v>525</v>
      </c>
      <c r="CA95" s="24">
        <v>15054000</v>
      </c>
      <c r="CB95" s="38" t="s">
        <v>173</v>
      </c>
      <c r="CC95" s="169"/>
      <c r="CD95" s="5"/>
      <c r="CE95" s="42" t="s">
        <v>173</v>
      </c>
      <c r="CF95">
        <v>20053000</v>
      </c>
      <c r="CG95" t="s">
        <v>175</v>
      </c>
      <c r="CI95" s="116" t="s">
        <v>175</v>
      </c>
      <c r="CJ95" s="116" t="s">
        <v>175</v>
      </c>
      <c r="CK95" s="5"/>
      <c r="CL95" s="5"/>
      <c r="CM95" s="5"/>
      <c r="CN95" s="5"/>
      <c r="CO95" s="71">
        <v>100000090365</v>
      </c>
      <c r="CP95" s="21" t="s">
        <v>41</v>
      </c>
      <c r="CQ95" s="71">
        <v>100000090365</v>
      </c>
      <c r="CR95" t="s">
        <v>620</v>
      </c>
      <c r="CS95" s="2" t="s">
        <v>171</v>
      </c>
      <c r="CT95" s="71">
        <v>100000090365</v>
      </c>
      <c r="CU95" t="s">
        <v>620</v>
      </c>
      <c r="CV95" s="116" t="s">
        <v>966</v>
      </c>
      <c r="CW95" s="144" t="s">
        <v>2471</v>
      </c>
      <c r="CX95" t="s">
        <v>618</v>
      </c>
      <c r="CY95" t="s">
        <v>620</v>
      </c>
      <c r="CZ95" s="12"/>
      <c r="DA95" s="5"/>
      <c r="DB95" s="5"/>
      <c r="DC95" s="5"/>
      <c r="DD95" s="5"/>
      <c r="DF95" s="5"/>
      <c r="DH95" s="116" t="s">
        <v>292</v>
      </c>
      <c r="DI95" s="116" t="s">
        <v>966</v>
      </c>
      <c r="DJ95" s="116" t="s">
        <v>2471</v>
      </c>
      <c r="DK95" s="116" t="s">
        <v>2461</v>
      </c>
      <c r="DL95">
        <v>600</v>
      </c>
      <c r="DM95" t="s">
        <v>164</v>
      </c>
      <c r="DN95" s="2"/>
      <c r="DO95" s="154">
        <v>1</v>
      </c>
      <c r="DP95" s="38" t="s">
        <v>173</v>
      </c>
      <c r="DQ95" s="24">
        <v>15054000</v>
      </c>
      <c r="DR95">
        <v>600</v>
      </c>
      <c r="DS95" t="s">
        <v>164</v>
      </c>
      <c r="DZ95" s="5"/>
      <c r="EA95" s="5"/>
      <c r="EB95" s="5"/>
      <c r="EC95" s="5"/>
      <c r="ED95" s="5"/>
      <c r="EE95" s="5"/>
      <c r="EF95" s="5"/>
      <c r="EI95" s="5"/>
      <c r="EL95" s="5"/>
      <c r="EO95" s="5"/>
      <c r="EP95" s="5"/>
      <c r="EQ95" s="5"/>
      <c r="ER95" s="5"/>
      <c r="ES95">
        <f t="shared" si="23"/>
        <v>15</v>
      </c>
      <c r="ET95">
        <v>1200</v>
      </c>
      <c r="EU95" t="s">
        <v>164</v>
      </c>
      <c r="EV95" t="s">
        <v>176</v>
      </c>
      <c r="EW95">
        <v>50</v>
      </c>
      <c r="EY95" s="70" t="str">
        <f t="shared" si="18"/>
        <v>ibuprofen  oral 600mg/</v>
      </c>
      <c r="FA95" t="s">
        <v>638</v>
      </c>
      <c r="FB95" s="14" t="s">
        <v>177</v>
      </c>
      <c r="FC95" s="14" t="s">
        <v>614</v>
      </c>
      <c r="FD95" s="14" t="s">
        <v>177</v>
      </c>
      <c r="FE95" s="14" t="s">
        <v>650</v>
      </c>
      <c r="FF95" s="14" t="s">
        <v>177</v>
      </c>
      <c r="FG95" s="14" t="s">
        <v>651</v>
      </c>
      <c r="FH95" s="14" t="s">
        <v>177</v>
      </c>
      <c r="FI95" s="14" t="s">
        <v>3374</v>
      </c>
      <c r="FJ95" s="14" t="s">
        <v>177</v>
      </c>
      <c r="FK95" s="14" t="s">
        <v>163</v>
      </c>
      <c r="FL95" s="70" t="str">
        <f t="shared" si="21"/>
        <v>ibuprofen  oral 600mg/</v>
      </c>
      <c r="FO95" t="s">
        <v>659</v>
      </c>
      <c r="FP95" s="14" t="s">
        <v>663</v>
      </c>
      <c r="FQ95" s="14" t="s">
        <v>177</v>
      </c>
      <c r="FR95" s="14" t="s">
        <v>651</v>
      </c>
      <c r="FS95">
        <v>69</v>
      </c>
      <c r="FT95" t="s">
        <v>173</v>
      </c>
      <c r="FU95">
        <v>19</v>
      </c>
      <c r="FV95" t="s">
        <v>202</v>
      </c>
      <c r="FW95">
        <v>31</v>
      </c>
      <c r="FX95" t="s">
        <v>163</v>
      </c>
      <c r="FY95">
        <v>47</v>
      </c>
      <c r="FZ95" t="s">
        <v>201</v>
      </c>
      <c r="GB95">
        <v>69</v>
      </c>
      <c r="GC95">
        <v>19</v>
      </c>
      <c r="GD95">
        <v>31</v>
      </c>
      <c r="GE95">
        <v>47</v>
      </c>
      <c r="GG95" t="s">
        <v>649</v>
      </c>
      <c r="GH95" t="s">
        <v>684</v>
      </c>
    </row>
    <row r="96" spans="1:193" ht="13.8">
      <c r="A96" t="s">
        <v>414</v>
      </c>
      <c r="B96" t="s">
        <v>353</v>
      </c>
      <c r="C96" s="140" t="str">
        <f t="shared" si="14"/>
        <v>https://samviewer.digile.be/nl/sam/ampps/428373-02</v>
      </c>
      <c r="D96" s="116" t="s">
        <v>2823</v>
      </c>
      <c r="E96" s="116" t="s">
        <v>2824</v>
      </c>
      <c r="F96" s="116" t="s">
        <v>2825</v>
      </c>
      <c r="G96">
        <v>1541564</v>
      </c>
      <c r="H96" t="s">
        <v>414</v>
      </c>
      <c r="I96" t="s">
        <v>414</v>
      </c>
      <c r="J96" s="5" t="str">
        <f t="shared" si="15"/>
        <v>BEL ibuprofen  Sandoz film-coated tablet 30 x 600mg/</v>
      </c>
      <c r="K96" s="5" t="str">
        <f t="shared" si="16"/>
        <v>BEL ibuprofen  Sandoz film-coated tablet 30 x 600mg/</v>
      </c>
      <c r="L96" s="2"/>
      <c r="M96" s="2"/>
      <c r="N96" s="2"/>
      <c r="O96" s="2"/>
      <c r="P96">
        <v>30</v>
      </c>
      <c r="Q96" s="5"/>
      <c r="R96">
        <v>30</v>
      </c>
      <c r="S96" s="5"/>
      <c r="T96" s="116">
        <v>30</v>
      </c>
      <c r="W96" s="116" t="s">
        <v>2470</v>
      </c>
      <c r="X96">
        <v>30</v>
      </c>
      <c r="Y96" t="s">
        <v>494</v>
      </c>
      <c r="AA96" s="5"/>
      <c r="AB96" s="5"/>
      <c r="AC96" s="5"/>
      <c r="AD96" s="39">
        <v>1</v>
      </c>
      <c r="AE96">
        <v>30</v>
      </c>
      <c r="AF96">
        <v>10221000</v>
      </c>
      <c r="AG96" s="70" t="s">
        <v>1220</v>
      </c>
      <c r="AH96" s="70"/>
      <c r="AI96" t="s">
        <v>700</v>
      </c>
      <c r="AJ96" s="5"/>
      <c r="AK96" s="24">
        <v>15054000</v>
      </c>
      <c r="AL96" s="38" t="s">
        <v>173</v>
      </c>
      <c r="AM96" s="169"/>
      <c r="AN96" s="5"/>
      <c r="AO96" s="5"/>
      <c r="AP96" s="5"/>
      <c r="AQ96" s="5"/>
      <c r="AR96" s="5"/>
      <c r="AS96">
        <v>193</v>
      </c>
      <c r="AT96" s="25" t="str">
        <f t="shared" si="19"/>
        <v>BEL ibuprofen  Sandoz film-coated tablet 600mg/</v>
      </c>
      <c r="AU96" s="33"/>
      <c r="AW96">
        <v>193</v>
      </c>
      <c r="AY96" t="s">
        <v>567</v>
      </c>
      <c r="AZ96" t="s">
        <v>578</v>
      </c>
      <c r="BA96" s="150" t="s">
        <v>966</v>
      </c>
      <c r="BB96" s="170"/>
      <c r="BC96">
        <v>10221000</v>
      </c>
      <c r="BD96" s="70" t="s">
        <v>1220</v>
      </c>
      <c r="BE96" s="70"/>
      <c r="BF96">
        <v>1445</v>
      </c>
      <c r="BG96" t="s">
        <v>157</v>
      </c>
      <c r="BJ96" s="5"/>
      <c r="BK96" t="s">
        <v>157</v>
      </c>
      <c r="BL96">
        <v>1445</v>
      </c>
      <c r="BM96" s="2" t="s">
        <v>228</v>
      </c>
      <c r="BN96" t="str">
        <f t="shared" si="17"/>
        <v>ibuprofen  film-coated tablet 600mg/</v>
      </c>
      <c r="BO96" s="33"/>
      <c r="BP96" t="str">
        <f t="shared" si="20"/>
        <v>ibuprofen  film-coated tablet 600mg/</v>
      </c>
      <c r="BQ96" t="s">
        <v>603</v>
      </c>
      <c r="BR96">
        <v>10221000</v>
      </c>
      <c r="BS96" s="70" t="s">
        <v>1220</v>
      </c>
      <c r="BT96" s="70"/>
      <c r="BU96" s="116" t="s">
        <v>1220</v>
      </c>
      <c r="BV96" s="116" t="s">
        <v>173</v>
      </c>
      <c r="BW96">
        <v>10221000</v>
      </c>
      <c r="BX96" t="s">
        <v>526</v>
      </c>
      <c r="BY96">
        <v>10221000</v>
      </c>
      <c r="BZ96" t="s">
        <v>526</v>
      </c>
      <c r="CA96" s="24">
        <v>15054000</v>
      </c>
      <c r="CB96" s="38" t="s">
        <v>173</v>
      </c>
      <c r="CC96" s="169"/>
      <c r="CD96" s="5"/>
      <c r="CE96" s="42" t="s">
        <v>173</v>
      </c>
      <c r="CF96">
        <v>20053000</v>
      </c>
      <c r="CG96" t="s">
        <v>175</v>
      </c>
      <c r="CI96" s="116" t="s">
        <v>175</v>
      </c>
      <c r="CJ96" s="116" t="s">
        <v>175</v>
      </c>
      <c r="CK96" s="5"/>
      <c r="CL96" s="5"/>
      <c r="CM96" s="5"/>
      <c r="CN96" s="5"/>
      <c r="CO96" s="71">
        <v>100000090365</v>
      </c>
      <c r="CP96" s="21" t="s">
        <v>41</v>
      </c>
      <c r="CQ96" s="71">
        <v>100000090365</v>
      </c>
      <c r="CR96" t="s">
        <v>620</v>
      </c>
      <c r="CS96" s="2" t="s">
        <v>171</v>
      </c>
      <c r="CT96" s="71">
        <v>100000090365</v>
      </c>
      <c r="CU96" t="s">
        <v>620</v>
      </c>
      <c r="CV96" s="116" t="s">
        <v>966</v>
      </c>
      <c r="CW96" s="144" t="s">
        <v>2471</v>
      </c>
      <c r="CX96" t="s">
        <v>618</v>
      </c>
      <c r="CY96" t="s">
        <v>620</v>
      </c>
      <c r="CZ96" s="12"/>
      <c r="DA96" s="5"/>
      <c r="DB96" s="5"/>
      <c r="DC96" s="5"/>
      <c r="DD96" s="5"/>
      <c r="DF96" s="5"/>
      <c r="DH96" s="116" t="s">
        <v>292</v>
      </c>
      <c r="DI96" s="116" t="s">
        <v>966</v>
      </c>
      <c r="DJ96" s="116" t="s">
        <v>2471</v>
      </c>
      <c r="DK96" s="116" t="s">
        <v>2461</v>
      </c>
      <c r="DL96">
        <v>600</v>
      </c>
      <c r="DM96" t="s">
        <v>164</v>
      </c>
      <c r="DN96" s="2"/>
      <c r="DO96" s="154">
        <v>1</v>
      </c>
      <c r="DP96" s="38" t="s">
        <v>173</v>
      </c>
      <c r="DQ96" s="24">
        <v>15054000</v>
      </c>
      <c r="DR96">
        <v>600</v>
      </c>
      <c r="DS96" t="s">
        <v>164</v>
      </c>
      <c r="DZ96" s="5"/>
      <c r="EA96" s="5"/>
      <c r="EB96" s="5"/>
      <c r="EC96" s="5"/>
      <c r="ED96" s="5"/>
      <c r="EE96" s="5"/>
      <c r="EF96" s="5"/>
      <c r="EI96" s="5"/>
      <c r="EL96" s="5"/>
      <c r="EO96" s="5"/>
      <c r="EP96" s="5"/>
      <c r="EQ96" s="5"/>
      <c r="ER96" s="5"/>
      <c r="ES96">
        <f t="shared" si="23"/>
        <v>15</v>
      </c>
      <c r="ET96">
        <v>1200</v>
      </c>
      <c r="EU96" t="s">
        <v>164</v>
      </c>
      <c r="EV96" t="s">
        <v>176</v>
      </c>
      <c r="EW96">
        <v>30</v>
      </c>
      <c r="EY96" s="70" t="str">
        <f t="shared" si="18"/>
        <v>ibuprofen  oral 600mg/</v>
      </c>
      <c r="FA96" t="s">
        <v>638</v>
      </c>
      <c r="FB96" s="14" t="s">
        <v>177</v>
      </c>
      <c r="FC96" s="14" t="s">
        <v>614</v>
      </c>
      <c r="FD96" s="14" t="s">
        <v>177</v>
      </c>
      <c r="FE96" s="14" t="s">
        <v>650</v>
      </c>
      <c r="FF96" s="14" t="s">
        <v>177</v>
      </c>
      <c r="FG96" s="14" t="s">
        <v>651</v>
      </c>
      <c r="FH96" s="14" t="s">
        <v>177</v>
      </c>
      <c r="FI96" s="14" t="s">
        <v>3374</v>
      </c>
      <c r="FJ96" s="14" t="s">
        <v>177</v>
      </c>
      <c r="FK96" s="14" t="s">
        <v>163</v>
      </c>
      <c r="FL96" s="70" t="str">
        <f t="shared" si="21"/>
        <v>ibuprofen  oral 600mg/</v>
      </c>
      <c r="FO96" t="s">
        <v>659</v>
      </c>
      <c r="FP96" s="14" t="s">
        <v>663</v>
      </c>
      <c r="FQ96" s="14" t="s">
        <v>177</v>
      </c>
      <c r="FR96" s="14" t="s">
        <v>651</v>
      </c>
      <c r="FS96">
        <v>69</v>
      </c>
      <c r="FT96" t="s">
        <v>173</v>
      </c>
      <c r="FU96">
        <v>19</v>
      </c>
      <c r="FV96" t="s">
        <v>202</v>
      </c>
      <c r="FW96">
        <v>31</v>
      </c>
      <c r="FX96" t="s">
        <v>163</v>
      </c>
      <c r="FY96">
        <v>47</v>
      </c>
      <c r="FZ96" t="s">
        <v>201</v>
      </c>
      <c r="GB96">
        <v>69</v>
      </c>
      <c r="GC96">
        <v>19</v>
      </c>
      <c r="GD96">
        <v>31</v>
      </c>
      <c r="GE96">
        <v>47</v>
      </c>
      <c r="GG96" t="s">
        <v>649</v>
      </c>
      <c r="GH96" t="s">
        <v>684</v>
      </c>
    </row>
    <row r="97" spans="1:193" ht="13.8">
      <c r="A97" t="s">
        <v>415</v>
      </c>
      <c r="B97" t="s">
        <v>354</v>
      </c>
      <c r="C97" s="140" t="str">
        <f t="shared" ref="C97:C128" si="24">HYPERLINK(D97)</f>
        <v>https://samviewer.digile.be/nl/sam/ampps/428373-03</v>
      </c>
      <c r="D97" s="116" t="s">
        <v>2826</v>
      </c>
      <c r="E97" s="116" t="s">
        <v>2827</v>
      </c>
      <c r="F97" s="116" t="s">
        <v>2828</v>
      </c>
      <c r="G97">
        <v>2674034</v>
      </c>
      <c r="H97" t="s">
        <v>415</v>
      </c>
      <c r="I97" t="s">
        <v>415</v>
      </c>
      <c r="J97" s="5" t="str">
        <f t="shared" si="15"/>
        <v>BEL ibuprofen  Sandoz film-coated tablet 50 x 600mg/</v>
      </c>
      <c r="K97" s="5" t="str">
        <f t="shared" si="16"/>
        <v>BEL ibuprofen  Sandoz film-coated tablet 50 x 600mg/</v>
      </c>
      <c r="L97" s="2"/>
      <c r="M97" s="2"/>
      <c r="N97" s="2"/>
      <c r="O97" s="2"/>
      <c r="P97">
        <v>50</v>
      </c>
      <c r="Q97" s="5"/>
      <c r="R97">
        <v>50</v>
      </c>
      <c r="S97" s="5"/>
      <c r="T97" s="116">
        <v>50</v>
      </c>
      <c r="W97" s="116" t="s">
        <v>2459</v>
      </c>
      <c r="X97">
        <v>84</v>
      </c>
      <c r="Y97" t="s">
        <v>494</v>
      </c>
      <c r="AA97" s="5"/>
      <c r="AB97" s="5"/>
      <c r="AC97" s="5"/>
      <c r="AD97" s="39">
        <v>1</v>
      </c>
      <c r="AE97">
        <v>50</v>
      </c>
      <c r="AF97">
        <v>10221000</v>
      </c>
      <c r="AG97" s="70" t="s">
        <v>1220</v>
      </c>
      <c r="AH97" s="70"/>
      <c r="AI97" t="s">
        <v>700</v>
      </c>
      <c r="AJ97" s="5"/>
      <c r="AK97" s="24">
        <v>15054000</v>
      </c>
      <c r="AL97" s="38" t="s">
        <v>173</v>
      </c>
      <c r="AM97" s="169"/>
      <c r="AN97" s="5"/>
      <c r="AO97" s="5"/>
      <c r="AP97" s="5"/>
      <c r="AQ97" s="5"/>
      <c r="AR97" s="5"/>
      <c r="AS97">
        <v>193</v>
      </c>
      <c r="AT97" s="25" t="str">
        <f t="shared" si="19"/>
        <v>BEL ibuprofen  Sandoz film-coated tablet 600mg/</v>
      </c>
      <c r="AU97" s="33"/>
      <c r="AW97">
        <v>193</v>
      </c>
      <c r="AY97" t="s">
        <v>567</v>
      </c>
      <c r="AZ97" t="s">
        <v>578</v>
      </c>
      <c r="BA97" s="150" t="s">
        <v>966</v>
      </c>
      <c r="BB97" s="170"/>
      <c r="BC97">
        <v>10221000</v>
      </c>
      <c r="BD97" s="70" t="s">
        <v>1220</v>
      </c>
      <c r="BE97" s="70"/>
      <c r="BF97">
        <v>1445</v>
      </c>
      <c r="BG97" t="s">
        <v>157</v>
      </c>
      <c r="BJ97" s="5"/>
      <c r="BK97" t="s">
        <v>157</v>
      </c>
      <c r="BL97">
        <v>1445</v>
      </c>
      <c r="BM97" s="2" t="s">
        <v>228</v>
      </c>
      <c r="BN97" t="str">
        <f t="shared" si="17"/>
        <v>ibuprofen  film-coated tablet 600mg/</v>
      </c>
      <c r="BO97" s="33"/>
      <c r="BP97" t="str">
        <f t="shared" si="20"/>
        <v>ibuprofen  film-coated tablet 600mg/</v>
      </c>
      <c r="BQ97" t="s">
        <v>603</v>
      </c>
      <c r="BR97">
        <v>10221000</v>
      </c>
      <c r="BS97" s="70" t="s">
        <v>1220</v>
      </c>
      <c r="BT97" s="70"/>
      <c r="BU97" s="116" t="s">
        <v>1220</v>
      </c>
      <c r="BV97" s="116" t="s">
        <v>173</v>
      </c>
      <c r="BW97">
        <v>10221000</v>
      </c>
      <c r="BX97" t="s">
        <v>526</v>
      </c>
      <c r="BY97">
        <v>10221000</v>
      </c>
      <c r="BZ97" t="s">
        <v>526</v>
      </c>
      <c r="CA97" s="24">
        <v>15054000</v>
      </c>
      <c r="CB97" s="38" t="s">
        <v>173</v>
      </c>
      <c r="CC97" s="169"/>
      <c r="CD97" s="5"/>
      <c r="CE97" s="42" t="s">
        <v>173</v>
      </c>
      <c r="CF97">
        <v>20053000</v>
      </c>
      <c r="CG97" t="s">
        <v>175</v>
      </c>
      <c r="CI97" s="116" t="s">
        <v>175</v>
      </c>
      <c r="CJ97" s="116" t="s">
        <v>175</v>
      </c>
      <c r="CK97" s="5"/>
      <c r="CL97" s="5"/>
      <c r="CM97" s="5"/>
      <c r="CN97" s="5"/>
      <c r="CO97" s="71">
        <v>100000090365</v>
      </c>
      <c r="CP97" s="21" t="s">
        <v>41</v>
      </c>
      <c r="CQ97" s="71">
        <v>100000090365</v>
      </c>
      <c r="CR97" t="s">
        <v>620</v>
      </c>
      <c r="CS97" s="2" t="s">
        <v>171</v>
      </c>
      <c r="CT97" s="71">
        <v>100000090365</v>
      </c>
      <c r="CU97" t="s">
        <v>620</v>
      </c>
      <c r="CV97" s="116" t="s">
        <v>966</v>
      </c>
      <c r="CW97" s="144" t="s">
        <v>2471</v>
      </c>
      <c r="CX97" t="s">
        <v>618</v>
      </c>
      <c r="CY97" t="s">
        <v>620</v>
      </c>
      <c r="CZ97" s="12"/>
      <c r="DA97" s="5"/>
      <c r="DB97" s="5"/>
      <c r="DC97" s="5"/>
      <c r="DD97" s="5"/>
      <c r="DF97" s="5"/>
      <c r="DH97" s="116" t="s">
        <v>292</v>
      </c>
      <c r="DI97" s="116" t="s">
        <v>966</v>
      </c>
      <c r="DJ97" s="116" t="s">
        <v>2471</v>
      </c>
      <c r="DK97" s="116" t="s">
        <v>2461</v>
      </c>
      <c r="DL97">
        <v>600</v>
      </c>
      <c r="DM97" t="s">
        <v>164</v>
      </c>
      <c r="DN97" s="2"/>
      <c r="DO97" s="154">
        <v>1</v>
      </c>
      <c r="DP97" s="38" t="s">
        <v>173</v>
      </c>
      <c r="DQ97" s="24">
        <v>15054000</v>
      </c>
      <c r="DR97">
        <v>600</v>
      </c>
      <c r="DS97" t="s">
        <v>164</v>
      </c>
      <c r="DZ97" s="5"/>
      <c r="EA97" s="5"/>
      <c r="EB97" s="5"/>
      <c r="EC97" s="5"/>
      <c r="ED97" s="5"/>
      <c r="EE97" s="5"/>
      <c r="EF97" s="5"/>
      <c r="EI97" s="5"/>
      <c r="EL97" s="5"/>
      <c r="EO97" s="5"/>
      <c r="EP97" s="5"/>
      <c r="EQ97" s="5"/>
      <c r="ER97" s="5"/>
      <c r="ES97">
        <f>(50*600)/1200</f>
        <v>25</v>
      </c>
      <c r="ET97">
        <v>1200</v>
      </c>
      <c r="EU97" t="s">
        <v>164</v>
      </c>
      <c r="EV97" t="s">
        <v>176</v>
      </c>
      <c r="EW97">
        <v>50</v>
      </c>
      <c r="EY97" s="70" t="str">
        <f t="shared" si="18"/>
        <v>ibuprofen  oral 600mg/</v>
      </c>
      <c r="FA97" t="s">
        <v>638</v>
      </c>
      <c r="FB97" s="14" t="s">
        <v>177</v>
      </c>
      <c r="FC97" s="14" t="s">
        <v>614</v>
      </c>
      <c r="FD97" s="14" t="s">
        <v>177</v>
      </c>
      <c r="FE97" s="14" t="s">
        <v>650</v>
      </c>
      <c r="FF97" s="14" t="s">
        <v>177</v>
      </c>
      <c r="FG97" s="14" t="s">
        <v>651</v>
      </c>
      <c r="FH97" s="14" t="s">
        <v>177</v>
      </c>
      <c r="FI97" s="14" t="s">
        <v>3374</v>
      </c>
      <c r="FJ97" s="14" t="s">
        <v>177</v>
      </c>
      <c r="FK97" s="14" t="s">
        <v>163</v>
      </c>
      <c r="FL97" s="70" t="str">
        <f t="shared" si="21"/>
        <v>ibuprofen  oral 600mg/</v>
      </c>
      <c r="FO97" t="s">
        <v>659</v>
      </c>
      <c r="FP97" s="14" t="s">
        <v>663</v>
      </c>
      <c r="FQ97" s="14" t="s">
        <v>177</v>
      </c>
      <c r="FR97" s="14" t="s">
        <v>651</v>
      </c>
      <c r="FS97">
        <v>69</v>
      </c>
      <c r="FT97" t="s">
        <v>173</v>
      </c>
      <c r="FU97">
        <v>19</v>
      </c>
      <c r="FV97" t="s">
        <v>202</v>
      </c>
      <c r="FW97">
        <v>31</v>
      </c>
      <c r="FX97" t="s">
        <v>163</v>
      </c>
      <c r="FY97">
        <v>47</v>
      </c>
      <c r="FZ97" t="s">
        <v>201</v>
      </c>
      <c r="GB97">
        <v>69</v>
      </c>
      <c r="GC97">
        <v>19</v>
      </c>
      <c r="GD97">
        <v>31</v>
      </c>
      <c r="GE97">
        <v>47</v>
      </c>
      <c r="GG97" t="s">
        <v>649</v>
      </c>
      <c r="GH97" t="s">
        <v>684</v>
      </c>
    </row>
    <row r="98" spans="1:193" ht="13.8">
      <c r="A98" t="s">
        <v>416</v>
      </c>
      <c r="B98" t="s">
        <v>355</v>
      </c>
      <c r="C98" s="140" t="str">
        <f t="shared" si="24"/>
        <v>https://samviewer.digile.be/nl/sam/ampps/584560-10</v>
      </c>
      <c r="D98" s="116" t="s">
        <v>2928</v>
      </c>
      <c r="E98" s="116" t="s">
        <v>2929</v>
      </c>
      <c r="F98" s="116" t="s">
        <v>2930</v>
      </c>
      <c r="G98">
        <v>4388070</v>
      </c>
      <c r="H98" t="s">
        <v>416</v>
      </c>
      <c r="I98" t="s">
        <v>416</v>
      </c>
      <c r="J98" s="5" t="str">
        <f t="shared" si="15"/>
        <v>BEL ibuprofen  Aurobindo film-coated tablet 100 x 800mg/</v>
      </c>
      <c r="K98" s="5" t="str">
        <f t="shared" si="16"/>
        <v>BEL ibuprofen  Aurobindo film-coated tablet 100 x 800mg/</v>
      </c>
      <c r="L98" s="2"/>
      <c r="M98" s="2"/>
      <c r="N98" s="2"/>
      <c r="O98" s="2"/>
      <c r="P98">
        <v>100</v>
      </c>
      <c r="Q98" s="5"/>
      <c r="R98">
        <v>100</v>
      </c>
      <c r="S98" s="5"/>
      <c r="T98" s="116">
        <v>100</v>
      </c>
      <c r="W98" s="116" t="s">
        <v>2465</v>
      </c>
      <c r="X98">
        <v>98</v>
      </c>
      <c r="Y98" t="s">
        <v>495</v>
      </c>
      <c r="AA98" s="5"/>
      <c r="AB98" s="5"/>
      <c r="AC98" s="5"/>
      <c r="AD98" s="39">
        <v>1</v>
      </c>
      <c r="AE98">
        <v>100</v>
      </c>
      <c r="AF98">
        <v>10221000</v>
      </c>
      <c r="AG98" s="70" t="s">
        <v>1220</v>
      </c>
      <c r="AH98" s="70"/>
      <c r="AI98" t="s">
        <v>700</v>
      </c>
      <c r="AJ98" s="5"/>
      <c r="AK98" s="24">
        <v>15054000</v>
      </c>
      <c r="AL98" s="38" t="s">
        <v>173</v>
      </c>
      <c r="AM98" s="169"/>
      <c r="AN98" s="5"/>
      <c r="AO98" s="5"/>
      <c r="AP98" s="5"/>
      <c r="AQ98" s="5"/>
      <c r="AR98" s="5"/>
      <c r="AS98">
        <v>197</v>
      </c>
      <c r="AT98" s="25" t="str">
        <f t="shared" si="19"/>
        <v>BEL ibuprofen  Aurobindo film-coated tablet 800mg/</v>
      </c>
      <c r="AU98" s="33"/>
      <c r="AW98">
        <v>197</v>
      </c>
      <c r="AY98" t="s">
        <v>568</v>
      </c>
      <c r="AZ98" t="s">
        <v>578</v>
      </c>
      <c r="BA98" s="150" t="s">
        <v>966</v>
      </c>
      <c r="BB98" s="170"/>
      <c r="BC98">
        <v>10221000</v>
      </c>
      <c r="BD98" s="70" t="s">
        <v>1220</v>
      </c>
      <c r="BE98" s="70"/>
      <c r="BF98">
        <v>1449</v>
      </c>
      <c r="BG98" t="s">
        <v>155</v>
      </c>
      <c r="BJ98" s="5"/>
      <c r="BK98" t="s">
        <v>155</v>
      </c>
      <c r="BL98">
        <v>1449</v>
      </c>
      <c r="BM98" s="2" t="s">
        <v>228</v>
      </c>
      <c r="BN98" t="str">
        <f t="shared" si="17"/>
        <v>ibuprofen  film-coated tablet 800mg/</v>
      </c>
      <c r="BO98" s="33"/>
      <c r="BP98" t="str">
        <f t="shared" si="20"/>
        <v>ibuprofen  film-coated tablet 800mg/</v>
      </c>
      <c r="BQ98" t="s">
        <v>604</v>
      </c>
      <c r="BR98">
        <v>10221000</v>
      </c>
      <c r="BS98" s="70" t="s">
        <v>1220</v>
      </c>
      <c r="BT98" s="70"/>
      <c r="BU98" s="116" t="s">
        <v>1220</v>
      </c>
      <c r="BV98" s="116" t="s">
        <v>173</v>
      </c>
      <c r="BW98">
        <v>10221000</v>
      </c>
      <c r="BX98" t="s">
        <v>526</v>
      </c>
      <c r="BY98">
        <v>10221000</v>
      </c>
      <c r="BZ98" t="s">
        <v>526</v>
      </c>
      <c r="CA98" s="24">
        <v>15054000</v>
      </c>
      <c r="CB98" s="38" t="s">
        <v>173</v>
      </c>
      <c r="CC98" s="169"/>
      <c r="CD98" s="5"/>
      <c r="CE98" s="42" t="s">
        <v>173</v>
      </c>
      <c r="CF98">
        <v>20053000</v>
      </c>
      <c r="CG98" t="s">
        <v>175</v>
      </c>
      <c r="CI98" s="116" t="s">
        <v>175</v>
      </c>
      <c r="CJ98" s="116" t="s">
        <v>175</v>
      </c>
      <c r="CK98" s="5"/>
      <c r="CL98" s="5"/>
      <c r="CM98" s="5"/>
      <c r="CN98" s="5"/>
      <c r="CO98" s="71">
        <v>100000090365</v>
      </c>
      <c r="CP98" s="21" t="s">
        <v>41</v>
      </c>
      <c r="CQ98" s="71">
        <v>100000090365</v>
      </c>
      <c r="CR98" t="s">
        <v>620</v>
      </c>
      <c r="CS98" s="2" t="s">
        <v>171</v>
      </c>
      <c r="CT98" s="71">
        <v>100000090365</v>
      </c>
      <c r="CU98" t="s">
        <v>620</v>
      </c>
      <c r="CV98" s="116" t="s">
        <v>966</v>
      </c>
      <c r="CW98" s="144" t="s">
        <v>2502</v>
      </c>
      <c r="CX98" t="s">
        <v>618</v>
      </c>
      <c r="CY98" t="s">
        <v>620</v>
      </c>
      <c r="CZ98" s="12"/>
      <c r="DA98" s="5"/>
      <c r="DB98" s="5"/>
      <c r="DC98" s="5"/>
      <c r="DD98" s="5"/>
      <c r="DF98" s="5"/>
      <c r="DH98" s="116" t="s">
        <v>292</v>
      </c>
      <c r="DI98" s="116" t="s">
        <v>966</v>
      </c>
      <c r="DJ98" s="116" t="s">
        <v>2502</v>
      </c>
      <c r="DK98" s="116" t="s">
        <v>2461</v>
      </c>
      <c r="DL98">
        <v>800</v>
      </c>
      <c r="DM98" t="s">
        <v>164</v>
      </c>
      <c r="DN98" s="2"/>
      <c r="DO98" s="154">
        <v>1</v>
      </c>
      <c r="DP98" s="38" t="s">
        <v>173</v>
      </c>
      <c r="DQ98" s="24">
        <v>15054000</v>
      </c>
      <c r="DR98">
        <v>800</v>
      </c>
      <c r="DS98" t="s">
        <v>164</v>
      </c>
      <c r="DZ98" s="5"/>
      <c r="EA98" s="5"/>
      <c r="EB98" s="5"/>
      <c r="EC98" s="5"/>
      <c r="ED98" s="5"/>
      <c r="EE98" s="5"/>
      <c r="EF98" s="5"/>
      <c r="EI98" s="5"/>
      <c r="EL98" s="5"/>
      <c r="EO98" s="5"/>
      <c r="EP98" s="5"/>
      <c r="EQ98" s="5"/>
      <c r="ER98" s="5"/>
      <c r="ES98">
        <f>(100*800)/1200</f>
        <v>66.666666666666671</v>
      </c>
      <c r="ET98">
        <v>1200</v>
      </c>
      <c r="EU98" s="14" t="s">
        <v>164</v>
      </c>
      <c r="EV98" t="s">
        <v>176</v>
      </c>
      <c r="EW98">
        <v>100</v>
      </c>
      <c r="EY98" s="70" t="str">
        <f t="shared" si="18"/>
        <v>ibuprofen  oral 800mg/</v>
      </c>
      <c r="FA98" t="s">
        <v>639</v>
      </c>
      <c r="FB98" s="14" t="s">
        <v>177</v>
      </c>
      <c r="FC98" s="14" t="s">
        <v>614</v>
      </c>
      <c r="FD98" s="14" t="s">
        <v>177</v>
      </c>
      <c r="FE98" s="14" t="s">
        <v>650</v>
      </c>
      <c r="FF98" s="14" t="s">
        <v>177</v>
      </c>
      <c r="FG98" s="14" t="s">
        <v>651</v>
      </c>
      <c r="FH98" s="14" t="s">
        <v>177</v>
      </c>
      <c r="FI98" s="14" t="s">
        <v>3374</v>
      </c>
      <c r="FJ98" s="14" t="s">
        <v>177</v>
      </c>
      <c r="FK98" s="14" t="s">
        <v>163</v>
      </c>
      <c r="FL98" s="70" t="str">
        <f t="shared" si="21"/>
        <v>ibuprofen  oral 800mg/</v>
      </c>
      <c r="FO98" t="s">
        <v>659</v>
      </c>
      <c r="FP98" s="14" t="s">
        <v>663</v>
      </c>
      <c r="FQ98" s="14" t="s">
        <v>177</v>
      </c>
      <c r="FR98" s="14" t="s">
        <v>651</v>
      </c>
      <c r="FS98">
        <v>69</v>
      </c>
      <c r="FT98" t="s">
        <v>173</v>
      </c>
      <c r="FU98">
        <v>19</v>
      </c>
      <c r="FV98" t="s">
        <v>202</v>
      </c>
      <c r="FW98">
        <v>31</v>
      </c>
      <c r="FX98" t="s">
        <v>163</v>
      </c>
      <c r="FY98">
        <v>47</v>
      </c>
      <c r="FZ98" t="s">
        <v>201</v>
      </c>
      <c r="GB98">
        <v>69</v>
      </c>
      <c r="GC98">
        <v>19</v>
      </c>
      <c r="GD98">
        <v>31</v>
      </c>
      <c r="GE98">
        <v>47</v>
      </c>
      <c r="GG98" t="s">
        <v>649</v>
      </c>
      <c r="GH98" t="s">
        <v>684</v>
      </c>
    </row>
    <row r="99" spans="1:193" ht="13.8">
      <c r="A99" t="s">
        <v>417</v>
      </c>
      <c r="B99" t="s">
        <v>356</v>
      </c>
      <c r="C99" s="140" t="str">
        <f t="shared" si="24"/>
        <v>https://samviewer.digile.be/nl/sam/ampps/584560-04</v>
      </c>
      <c r="D99" s="116" t="s">
        <v>2922</v>
      </c>
      <c r="E99" s="116" t="s">
        <v>2923</v>
      </c>
      <c r="F99" s="116" t="s">
        <v>2924</v>
      </c>
      <c r="G99">
        <v>4388054</v>
      </c>
      <c r="H99" t="s">
        <v>417</v>
      </c>
      <c r="I99" t="s">
        <v>417</v>
      </c>
      <c r="J99" s="5" t="str">
        <f t="shared" si="15"/>
        <v>BEL ibuprofen  Aurobindo film-coated tablet 30 x 800mg/</v>
      </c>
      <c r="K99" s="5" t="str">
        <f t="shared" si="16"/>
        <v>BEL ibuprofen  Aurobindo film-coated tablet 30 x 800mg/</v>
      </c>
      <c r="L99" s="2"/>
      <c r="M99" s="2"/>
      <c r="N99" s="2"/>
      <c r="O99" s="2"/>
      <c r="P99">
        <v>30</v>
      </c>
      <c r="Q99" s="5"/>
      <c r="R99">
        <v>30</v>
      </c>
      <c r="S99" s="5"/>
      <c r="T99" s="116">
        <v>30</v>
      </c>
      <c r="W99" s="116" t="s">
        <v>2470</v>
      </c>
      <c r="X99">
        <v>100</v>
      </c>
      <c r="Y99" t="s">
        <v>495</v>
      </c>
      <c r="AA99" s="5"/>
      <c r="AB99" s="5"/>
      <c r="AC99" s="5"/>
      <c r="AD99" s="39">
        <v>1</v>
      </c>
      <c r="AE99">
        <v>30</v>
      </c>
      <c r="AF99">
        <v>10221000</v>
      </c>
      <c r="AG99" s="70" t="s">
        <v>1220</v>
      </c>
      <c r="AH99" s="70"/>
      <c r="AI99" t="s">
        <v>700</v>
      </c>
      <c r="AJ99" s="5"/>
      <c r="AK99" s="24">
        <v>15054000</v>
      </c>
      <c r="AL99" s="38" t="s">
        <v>173</v>
      </c>
      <c r="AM99" s="169"/>
      <c r="AN99" s="5"/>
      <c r="AO99" s="5"/>
      <c r="AP99" s="5"/>
      <c r="AQ99" s="5"/>
      <c r="AR99" s="5"/>
      <c r="AS99">
        <v>197</v>
      </c>
      <c r="AT99" s="25" t="str">
        <f t="shared" si="19"/>
        <v>BEL ibuprofen  Aurobindo film-coated tablet 800mg/</v>
      </c>
      <c r="AU99" s="33"/>
      <c r="AW99">
        <v>197</v>
      </c>
      <c r="AY99" t="s">
        <v>568</v>
      </c>
      <c r="AZ99" t="s">
        <v>578</v>
      </c>
      <c r="BA99" s="150" t="s">
        <v>966</v>
      </c>
      <c r="BB99" s="170"/>
      <c r="BC99">
        <v>10221000</v>
      </c>
      <c r="BD99" s="70" t="s">
        <v>1220</v>
      </c>
      <c r="BE99" s="70"/>
      <c r="BF99">
        <v>1449</v>
      </c>
      <c r="BG99" t="s">
        <v>155</v>
      </c>
      <c r="BJ99" s="5"/>
      <c r="BK99" t="s">
        <v>155</v>
      </c>
      <c r="BL99">
        <v>1449</v>
      </c>
      <c r="BM99" s="2" t="s">
        <v>228</v>
      </c>
      <c r="BN99" t="str">
        <f t="shared" si="17"/>
        <v>ibuprofen  film-coated tablet 800mg/</v>
      </c>
      <c r="BO99" s="33"/>
      <c r="BP99" t="str">
        <f t="shared" si="20"/>
        <v>ibuprofen  film-coated tablet 800mg/</v>
      </c>
      <c r="BQ99" t="s">
        <v>604</v>
      </c>
      <c r="BR99">
        <v>10221000</v>
      </c>
      <c r="BS99" s="70" t="s">
        <v>1220</v>
      </c>
      <c r="BT99" s="70"/>
      <c r="BU99" s="116" t="s">
        <v>1220</v>
      </c>
      <c r="BV99" s="116" t="s">
        <v>173</v>
      </c>
      <c r="BW99">
        <v>10221000</v>
      </c>
      <c r="BX99" t="s">
        <v>526</v>
      </c>
      <c r="BY99">
        <v>10221000</v>
      </c>
      <c r="BZ99" t="s">
        <v>526</v>
      </c>
      <c r="CA99" s="24">
        <v>15054000</v>
      </c>
      <c r="CB99" s="38" t="s">
        <v>173</v>
      </c>
      <c r="CC99" s="169"/>
      <c r="CD99" s="5"/>
      <c r="CE99" s="42" t="s">
        <v>173</v>
      </c>
      <c r="CF99">
        <v>20053000</v>
      </c>
      <c r="CG99" t="s">
        <v>175</v>
      </c>
      <c r="CI99" s="116" t="s">
        <v>175</v>
      </c>
      <c r="CJ99" s="116" t="s">
        <v>175</v>
      </c>
      <c r="CK99" s="5"/>
      <c r="CL99" s="5"/>
      <c r="CM99" s="5"/>
      <c r="CN99" s="5"/>
      <c r="CO99" s="71">
        <v>100000090365</v>
      </c>
      <c r="CP99" s="21" t="s">
        <v>41</v>
      </c>
      <c r="CQ99" s="71">
        <v>100000090365</v>
      </c>
      <c r="CR99" t="s">
        <v>620</v>
      </c>
      <c r="CS99" s="2" t="s">
        <v>171</v>
      </c>
      <c r="CT99" s="71">
        <v>100000090365</v>
      </c>
      <c r="CU99" t="s">
        <v>620</v>
      </c>
      <c r="CV99" s="116" t="s">
        <v>966</v>
      </c>
      <c r="CW99" s="144" t="s">
        <v>2502</v>
      </c>
      <c r="CX99" t="s">
        <v>618</v>
      </c>
      <c r="CY99" t="s">
        <v>620</v>
      </c>
      <c r="CZ99" s="12"/>
      <c r="DA99" s="5"/>
      <c r="DB99" s="5"/>
      <c r="DC99" s="5"/>
      <c r="DD99" s="5"/>
      <c r="DF99" s="5"/>
      <c r="DH99" s="116" t="s">
        <v>292</v>
      </c>
      <c r="DI99" s="116" t="s">
        <v>966</v>
      </c>
      <c r="DJ99" s="116" t="s">
        <v>2502</v>
      </c>
      <c r="DK99" s="116" t="s">
        <v>2461</v>
      </c>
      <c r="DL99">
        <v>800</v>
      </c>
      <c r="DM99" t="s">
        <v>164</v>
      </c>
      <c r="DN99" s="2"/>
      <c r="DO99" s="154">
        <v>1</v>
      </c>
      <c r="DP99" s="38" t="s">
        <v>173</v>
      </c>
      <c r="DQ99" s="24">
        <v>15054000</v>
      </c>
      <c r="DR99">
        <v>800</v>
      </c>
      <c r="DS99" t="s">
        <v>164</v>
      </c>
      <c r="DZ99" s="5"/>
      <c r="EA99" s="5"/>
      <c r="EB99" s="5"/>
      <c r="EC99" s="5"/>
      <c r="ED99" s="5"/>
      <c r="EE99" s="5"/>
      <c r="EF99" s="5"/>
      <c r="EI99" s="5"/>
      <c r="EL99" s="5"/>
      <c r="EO99" s="5"/>
      <c r="EP99" s="5"/>
      <c r="EQ99" s="5"/>
      <c r="ER99" s="5"/>
      <c r="ES99">
        <f>(30*800)/1200</f>
        <v>20</v>
      </c>
      <c r="ET99">
        <v>1200</v>
      </c>
      <c r="EU99" s="14" t="s">
        <v>164</v>
      </c>
      <c r="EV99" t="s">
        <v>176</v>
      </c>
      <c r="EW99">
        <v>30</v>
      </c>
      <c r="EY99" s="70" t="str">
        <f t="shared" si="18"/>
        <v>ibuprofen  oral 800mg/</v>
      </c>
      <c r="FA99" t="s">
        <v>639</v>
      </c>
      <c r="FB99" s="14" t="s">
        <v>177</v>
      </c>
      <c r="FC99" s="14" t="s">
        <v>614</v>
      </c>
      <c r="FD99" s="14" t="s">
        <v>177</v>
      </c>
      <c r="FE99" s="14" t="s">
        <v>650</v>
      </c>
      <c r="FF99" s="14" t="s">
        <v>177</v>
      </c>
      <c r="FG99" s="14" t="s">
        <v>651</v>
      </c>
      <c r="FH99" s="14" t="s">
        <v>177</v>
      </c>
      <c r="FI99" s="14" t="s">
        <v>3374</v>
      </c>
      <c r="FJ99" s="14" t="s">
        <v>177</v>
      </c>
      <c r="FK99" s="14" t="s">
        <v>163</v>
      </c>
      <c r="FL99" s="70" t="str">
        <f t="shared" si="21"/>
        <v>ibuprofen  oral 800mg/</v>
      </c>
      <c r="FO99" t="s">
        <v>659</v>
      </c>
      <c r="FP99" s="14" t="s">
        <v>663</v>
      </c>
      <c r="FQ99" s="14" t="s">
        <v>177</v>
      </c>
      <c r="FR99" s="14" t="s">
        <v>651</v>
      </c>
      <c r="FS99">
        <v>69</v>
      </c>
      <c r="FT99" t="s">
        <v>173</v>
      </c>
      <c r="FU99">
        <v>19</v>
      </c>
      <c r="FV99" t="s">
        <v>202</v>
      </c>
      <c r="FW99">
        <v>31</v>
      </c>
      <c r="FX99" t="s">
        <v>163</v>
      </c>
      <c r="FY99">
        <v>47</v>
      </c>
      <c r="FZ99" t="s">
        <v>201</v>
      </c>
      <c r="GB99">
        <v>69</v>
      </c>
      <c r="GC99">
        <v>19</v>
      </c>
      <c r="GD99">
        <v>31</v>
      </c>
      <c r="GE99">
        <v>47</v>
      </c>
      <c r="GG99" t="s">
        <v>649</v>
      </c>
      <c r="GH99" t="s">
        <v>684</v>
      </c>
    </row>
    <row r="100" spans="1:193" ht="13.8">
      <c r="A100" t="s">
        <v>418</v>
      </c>
      <c r="B100" t="s">
        <v>357</v>
      </c>
      <c r="C100" s="140" t="str">
        <f t="shared" si="24"/>
        <v>https://samviewer.digile.be/nl/sam/ampps/584560-08</v>
      </c>
      <c r="D100" s="116" t="s">
        <v>2925</v>
      </c>
      <c r="E100" s="116" t="s">
        <v>2926</v>
      </c>
      <c r="F100" s="116" t="s">
        <v>2927</v>
      </c>
      <c r="G100">
        <v>4388062</v>
      </c>
      <c r="H100" t="s">
        <v>418</v>
      </c>
      <c r="I100" t="s">
        <v>418</v>
      </c>
      <c r="J100" s="5" t="str">
        <f t="shared" si="15"/>
        <v>BEL ibuprofen  Aurobindo film-coated tablet 60 x 800mg/</v>
      </c>
      <c r="K100" s="5" t="str">
        <f t="shared" si="16"/>
        <v>BEL ibuprofen  Aurobindo film-coated tablet 60 x 800mg/</v>
      </c>
      <c r="L100" s="2"/>
      <c r="M100" s="2"/>
      <c r="N100" s="2"/>
      <c r="O100" s="2"/>
      <c r="P100">
        <v>60</v>
      </c>
      <c r="Q100" s="5"/>
      <c r="R100">
        <v>60</v>
      </c>
      <c r="S100" s="5"/>
      <c r="T100" s="116">
        <v>60</v>
      </c>
      <c r="W100" s="116" t="s">
        <v>2475</v>
      </c>
      <c r="X100">
        <v>30</v>
      </c>
      <c r="Y100" t="s">
        <v>495</v>
      </c>
      <c r="AA100" s="5"/>
      <c r="AB100" s="5"/>
      <c r="AC100" s="5"/>
      <c r="AD100" s="39">
        <v>1</v>
      </c>
      <c r="AE100">
        <v>60</v>
      </c>
      <c r="AF100">
        <v>10221000</v>
      </c>
      <c r="AG100" s="70" t="s">
        <v>1220</v>
      </c>
      <c r="AH100" s="70"/>
      <c r="AI100" t="s">
        <v>700</v>
      </c>
      <c r="AJ100" s="5"/>
      <c r="AK100" s="24">
        <v>15054000</v>
      </c>
      <c r="AL100" s="38" t="s">
        <v>173</v>
      </c>
      <c r="AM100" s="169"/>
      <c r="AN100" s="5"/>
      <c r="AO100" s="5"/>
      <c r="AP100" s="5"/>
      <c r="AQ100" s="5"/>
      <c r="AR100" s="5"/>
      <c r="AS100">
        <v>197</v>
      </c>
      <c r="AT100" s="25" t="str">
        <f t="shared" si="19"/>
        <v>BEL ibuprofen  Aurobindo film-coated tablet 800mg/</v>
      </c>
      <c r="AU100" s="33"/>
      <c r="AW100">
        <v>197</v>
      </c>
      <c r="AY100" t="s">
        <v>568</v>
      </c>
      <c r="AZ100" t="s">
        <v>578</v>
      </c>
      <c r="BA100" s="150" t="s">
        <v>966</v>
      </c>
      <c r="BB100" s="170"/>
      <c r="BC100">
        <v>10221000</v>
      </c>
      <c r="BD100" s="70" t="s">
        <v>1220</v>
      </c>
      <c r="BE100" s="70"/>
      <c r="BF100">
        <v>1449</v>
      </c>
      <c r="BG100" t="s">
        <v>155</v>
      </c>
      <c r="BJ100" s="5"/>
      <c r="BK100" t="s">
        <v>155</v>
      </c>
      <c r="BL100">
        <v>1449</v>
      </c>
      <c r="BM100" s="2" t="s">
        <v>228</v>
      </c>
      <c r="BN100" t="str">
        <f t="shared" si="17"/>
        <v>ibuprofen  film-coated tablet 800mg/</v>
      </c>
      <c r="BO100" s="33"/>
      <c r="BP100" t="str">
        <f t="shared" si="20"/>
        <v>ibuprofen  film-coated tablet 800mg/</v>
      </c>
      <c r="BQ100" t="s">
        <v>604</v>
      </c>
      <c r="BR100">
        <v>10221000</v>
      </c>
      <c r="BS100" s="70" t="s">
        <v>1220</v>
      </c>
      <c r="BT100" s="70"/>
      <c r="BU100" s="116" t="s">
        <v>1220</v>
      </c>
      <c r="BV100" s="116" t="s">
        <v>173</v>
      </c>
      <c r="BW100">
        <v>10221000</v>
      </c>
      <c r="BX100" t="s">
        <v>526</v>
      </c>
      <c r="BY100">
        <v>10221000</v>
      </c>
      <c r="BZ100" t="s">
        <v>526</v>
      </c>
      <c r="CA100" s="24">
        <v>15054000</v>
      </c>
      <c r="CB100" s="38" t="s">
        <v>173</v>
      </c>
      <c r="CC100" s="169"/>
      <c r="CD100" s="5"/>
      <c r="CE100" s="42" t="s">
        <v>173</v>
      </c>
      <c r="CF100">
        <v>20053000</v>
      </c>
      <c r="CG100" t="s">
        <v>175</v>
      </c>
      <c r="CI100" s="116" t="s">
        <v>175</v>
      </c>
      <c r="CJ100" s="116" t="s">
        <v>175</v>
      </c>
      <c r="CK100" s="5"/>
      <c r="CL100" s="5"/>
      <c r="CM100" s="5"/>
      <c r="CN100" s="5"/>
      <c r="CO100" s="71">
        <v>100000090365</v>
      </c>
      <c r="CP100" s="21" t="s">
        <v>41</v>
      </c>
      <c r="CQ100" s="71">
        <v>100000090365</v>
      </c>
      <c r="CR100" t="s">
        <v>620</v>
      </c>
      <c r="CS100" s="2" t="s">
        <v>171</v>
      </c>
      <c r="CT100" s="71">
        <v>100000090365</v>
      </c>
      <c r="CU100" t="s">
        <v>620</v>
      </c>
      <c r="CV100" s="116" t="s">
        <v>966</v>
      </c>
      <c r="CW100" s="144" t="s">
        <v>2502</v>
      </c>
      <c r="CX100" t="s">
        <v>618</v>
      </c>
      <c r="CY100" t="s">
        <v>620</v>
      </c>
      <c r="CZ100" s="12"/>
      <c r="DA100" s="5"/>
      <c r="DB100" s="5"/>
      <c r="DC100" s="5"/>
      <c r="DD100" s="5"/>
      <c r="DF100" s="5"/>
      <c r="DH100" s="116" t="s">
        <v>292</v>
      </c>
      <c r="DI100" s="116" t="s">
        <v>966</v>
      </c>
      <c r="DJ100" s="116" t="s">
        <v>2502</v>
      </c>
      <c r="DK100" s="116" t="s">
        <v>2461</v>
      </c>
      <c r="DL100">
        <v>800</v>
      </c>
      <c r="DM100" t="s">
        <v>164</v>
      </c>
      <c r="DN100" s="2"/>
      <c r="DO100" s="154">
        <v>1</v>
      </c>
      <c r="DP100" s="38" t="s">
        <v>173</v>
      </c>
      <c r="DQ100" s="24">
        <v>15054000</v>
      </c>
      <c r="DR100">
        <v>800</v>
      </c>
      <c r="DS100" t="s">
        <v>164</v>
      </c>
      <c r="DZ100" s="5"/>
      <c r="EA100" s="5"/>
      <c r="EB100" s="5"/>
      <c r="EC100" s="5"/>
      <c r="ED100" s="5"/>
      <c r="EE100" s="5"/>
      <c r="EF100" s="5"/>
      <c r="EI100" s="5"/>
      <c r="EL100" s="5"/>
      <c r="EO100" s="5"/>
      <c r="EP100" s="5"/>
      <c r="EQ100" s="5"/>
      <c r="ER100" s="5"/>
      <c r="ES100">
        <f>(60*800)/1200</f>
        <v>40</v>
      </c>
      <c r="ET100">
        <v>1200</v>
      </c>
      <c r="EU100" s="14" t="s">
        <v>164</v>
      </c>
      <c r="EV100" t="s">
        <v>176</v>
      </c>
      <c r="EW100">
        <v>60</v>
      </c>
      <c r="EY100" s="70" t="str">
        <f t="shared" si="18"/>
        <v>ibuprofen  oral 800mg/</v>
      </c>
      <c r="FA100" t="s">
        <v>639</v>
      </c>
      <c r="FB100" s="14" t="s">
        <v>177</v>
      </c>
      <c r="FC100" s="14" t="s">
        <v>614</v>
      </c>
      <c r="FD100" s="14" t="s">
        <v>177</v>
      </c>
      <c r="FE100" s="14" t="s">
        <v>650</v>
      </c>
      <c r="FF100" s="14" t="s">
        <v>177</v>
      </c>
      <c r="FG100" s="14" t="s">
        <v>651</v>
      </c>
      <c r="FH100" s="14" t="s">
        <v>177</v>
      </c>
      <c r="FI100" s="14" t="s">
        <v>3374</v>
      </c>
      <c r="FJ100" s="14" t="s">
        <v>177</v>
      </c>
      <c r="FK100" s="14" t="s">
        <v>163</v>
      </c>
      <c r="FL100" s="70" t="str">
        <f t="shared" si="21"/>
        <v>ibuprofen  oral 800mg/</v>
      </c>
      <c r="FO100" t="s">
        <v>659</v>
      </c>
      <c r="FP100" s="14" t="s">
        <v>663</v>
      </c>
      <c r="FQ100" s="14" t="s">
        <v>177</v>
      </c>
      <c r="FR100" s="14" t="s">
        <v>651</v>
      </c>
      <c r="FS100">
        <v>69</v>
      </c>
      <c r="FT100" t="s">
        <v>173</v>
      </c>
      <c r="FU100">
        <v>19</v>
      </c>
      <c r="FV100" t="s">
        <v>202</v>
      </c>
      <c r="FW100">
        <v>31</v>
      </c>
      <c r="FX100" t="s">
        <v>163</v>
      </c>
      <c r="FY100">
        <v>47</v>
      </c>
      <c r="FZ100" t="s">
        <v>201</v>
      </c>
      <c r="GB100">
        <v>69</v>
      </c>
      <c r="GC100">
        <v>19</v>
      </c>
      <c r="GD100">
        <v>31</v>
      </c>
      <c r="GE100">
        <v>47</v>
      </c>
      <c r="GG100" t="s">
        <v>649</v>
      </c>
      <c r="GH100" t="s">
        <v>684</v>
      </c>
    </row>
    <row r="101" spans="1:193" ht="13.8">
      <c r="A101" t="s">
        <v>419</v>
      </c>
      <c r="B101" t="s">
        <v>358</v>
      </c>
      <c r="C101" s="140" t="str">
        <f t="shared" si="24"/>
        <v>https://samviewer.digile.be/nl/sam/ampps/500080-02</v>
      </c>
      <c r="D101" s="116" t="s">
        <v>2851</v>
      </c>
      <c r="E101" s="116" t="s">
        <v>2852</v>
      </c>
      <c r="F101" s="116" t="s">
        <v>2853</v>
      </c>
      <c r="G101">
        <v>3560950</v>
      </c>
      <c r="H101" t="s">
        <v>419</v>
      </c>
      <c r="I101" t="s">
        <v>419</v>
      </c>
      <c r="J101" s="5" t="str">
        <f t="shared" si="15"/>
        <v>BEL ibuprofen  Reckitt Benckiser medicated plaster 4 x 200mg/</v>
      </c>
      <c r="K101" s="5" t="str">
        <f t="shared" si="16"/>
        <v>BEL ibuprofen  Reckitt Benckiser medicated plaster 4 x 200mg/</v>
      </c>
      <c r="L101" s="2"/>
      <c r="M101" s="2"/>
      <c r="N101" s="2"/>
      <c r="O101" s="2"/>
      <c r="P101">
        <v>4</v>
      </c>
      <c r="Q101" s="5"/>
      <c r="R101">
        <v>4</v>
      </c>
      <c r="S101" s="5"/>
      <c r="T101" s="116">
        <v>4</v>
      </c>
      <c r="W101" s="116" t="s">
        <v>2854</v>
      </c>
      <c r="X101">
        <v>100</v>
      </c>
      <c r="Y101" s="142" t="s">
        <v>496</v>
      </c>
      <c r="AA101" s="5"/>
      <c r="AB101" s="5"/>
      <c r="AC101" s="5"/>
      <c r="AD101" s="39">
        <v>1</v>
      </c>
      <c r="AE101">
        <v>4</v>
      </c>
      <c r="AF101">
        <v>10506000</v>
      </c>
      <c r="AG101" s="70" t="s">
        <v>2344</v>
      </c>
      <c r="AH101" s="70"/>
      <c r="AI101" s="14" t="s">
        <v>2344</v>
      </c>
      <c r="AJ101" s="5"/>
      <c r="AK101">
        <v>15036000</v>
      </c>
      <c r="AL101" s="86" t="s">
        <v>3384</v>
      </c>
      <c r="AM101" s="86"/>
      <c r="AN101" s="5"/>
      <c r="AO101" s="5"/>
      <c r="AP101" s="5"/>
      <c r="AQ101" s="5"/>
      <c r="AR101" s="5"/>
      <c r="AS101">
        <v>176</v>
      </c>
      <c r="AT101" s="25" t="str">
        <f t="shared" si="19"/>
        <v>BEL ibuprofen  Reckitt Benckiser medicated plaster 200mg/</v>
      </c>
      <c r="AU101" s="33"/>
      <c r="AW101">
        <v>176</v>
      </c>
      <c r="AY101" t="s">
        <v>569</v>
      </c>
      <c r="AZ101" t="s">
        <v>576</v>
      </c>
      <c r="BA101" s="150" t="s">
        <v>966</v>
      </c>
      <c r="BB101" s="170"/>
      <c r="BC101">
        <v>10506000</v>
      </c>
      <c r="BD101" s="70" t="s">
        <v>2344</v>
      </c>
      <c r="BE101" s="70"/>
      <c r="BF101">
        <v>1424</v>
      </c>
      <c r="BG101" t="s">
        <v>585</v>
      </c>
      <c r="BJ101" s="5"/>
      <c r="BK101" t="s">
        <v>585</v>
      </c>
      <c r="BL101">
        <v>1424</v>
      </c>
      <c r="BM101" s="2" t="s">
        <v>228</v>
      </c>
      <c r="BN101" t="str">
        <f t="shared" si="17"/>
        <v>ibuprofen  medicated plaster 200mg/</v>
      </c>
      <c r="BO101" s="33"/>
      <c r="BP101" t="str">
        <f t="shared" si="20"/>
        <v>ibuprofen  medicated plaster 200mg/</v>
      </c>
      <c r="BQ101" t="s">
        <v>605</v>
      </c>
      <c r="BR101">
        <v>10506000</v>
      </c>
      <c r="BS101" s="70" t="s">
        <v>2344</v>
      </c>
      <c r="BT101" s="70"/>
      <c r="BU101" s="116" t="s">
        <v>2855</v>
      </c>
      <c r="BV101" s="116" t="s">
        <v>2856</v>
      </c>
      <c r="BW101">
        <v>10506000</v>
      </c>
      <c r="BX101" t="s">
        <v>529</v>
      </c>
      <c r="BY101">
        <v>10506000</v>
      </c>
      <c r="BZ101" t="s">
        <v>529</v>
      </c>
      <c r="CA101">
        <v>15036000</v>
      </c>
      <c r="CB101" s="86" t="s">
        <v>3384</v>
      </c>
      <c r="CC101" s="86"/>
      <c r="CD101" s="5"/>
      <c r="CE101" s="5"/>
      <c r="CF101">
        <v>20070000</v>
      </c>
      <c r="CG101" t="s">
        <v>2999</v>
      </c>
      <c r="CI101" s="116" t="s">
        <v>2268</v>
      </c>
      <c r="CJ101" s="116" t="s">
        <v>2571</v>
      </c>
      <c r="CK101" s="5"/>
      <c r="CL101" s="5"/>
      <c r="CM101" s="5"/>
      <c r="CN101" s="5"/>
      <c r="CO101" s="71">
        <v>100000090365</v>
      </c>
      <c r="CP101" s="21" t="s">
        <v>41</v>
      </c>
      <c r="CQ101" s="71">
        <v>100000090365</v>
      </c>
      <c r="CR101" t="s">
        <v>620</v>
      </c>
      <c r="CS101" s="2" t="s">
        <v>171</v>
      </c>
      <c r="CT101" s="71">
        <v>100000090365</v>
      </c>
      <c r="CU101" t="s">
        <v>620</v>
      </c>
      <c r="CV101" s="116" t="s">
        <v>966</v>
      </c>
      <c r="CW101" s="144" t="s">
        <v>2460</v>
      </c>
      <c r="CX101" t="s">
        <v>618</v>
      </c>
      <c r="CY101" t="s">
        <v>620</v>
      </c>
      <c r="CZ101" s="12"/>
      <c r="DA101" s="5"/>
      <c r="DB101" s="5"/>
      <c r="DC101" s="5"/>
      <c r="DD101" s="5"/>
      <c r="DF101" s="5"/>
      <c r="DH101" s="116" t="s">
        <v>292</v>
      </c>
      <c r="DI101" s="116" t="s">
        <v>966</v>
      </c>
      <c r="DJ101" s="116" t="s">
        <v>2460</v>
      </c>
      <c r="DK101" s="116" t="s">
        <v>2461</v>
      </c>
      <c r="DL101">
        <v>200</v>
      </c>
      <c r="DM101" t="s">
        <v>164</v>
      </c>
      <c r="DN101" s="2"/>
      <c r="DO101" s="154">
        <v>1</v>
      </c>
      <c r="DP101" s="86" t="s">
        <v>3384</v>
      </c>
      <c r="DQ101">
        <v>15036000</v>
      </c>
      <c r="DR101">
        <v>200</v>
      </c>
      <c r="DS101" t="s">
        <v>164</v>
      </c>
      <c r="DZ101" s="5"/>
      <c r="EA101" s="5"/>
      <c r="EB101" s="5"/>
      <c r="EC101" s="5"/>
      <c r="ED101" s="5"/>
      <c r="EE101" s="5"/>
      <c r="EF101" s="5"/>
      <c r="EI101" s="5"/>
      <c r="EL101" s="5"/>
      <c r="EO101" s="5"/>
      <c r="EP101" s="5"/>
      <c r="EQ101" s="5"/>
      <c r="ER101" s="5"/>
      <c r="ES101">
        <f>(4*200)/1200</f>
        <v>0.66666666666666663</v>
      </c>
      <c r="ET101">
        <v>1200</v>
      </c>
      <c r="EU101" s="14" t="s">
        <v>164</v>
      </c>
      <c r="EV101" t="s">
        <v>646</v>
      </c>
      <c r="EW101">
        <v>4</v>
      </c>
      <c r="EY101" s="70" t="str">
        <f t="shared" si="18"/>
        <v>ibuprofen  transdermal 200mg/</v>
      </c>
      <c r="FA101" t="s">
        <v>640</v>
      </c>
      <c r="FB101" s="14" t="s">
        <v>177</v>
      </c>
      <c r="FC101" s="14" t="s">
        <v>614</v>
      </c>
      <c r="FD101" s="14" t="s">
        <v>177</v>
      </c>
      <c r="FE101" s="14" t="s">
        <v>650</v>
      </c>
      <c r="FF101" s="14" t="s">
        <v>177</v>
      </c>
      <c r="FG101" s="14" t="s">
        <v>651</v>
      </c>
      <c r="FH101" s="14" t="s">
        <v>177</v>
      </c>
      <c r="FI101" s="14" t="s">
        <v>652</v>
      </c>
      <c r="FJ101" s="14" t="s">
        <v>177</v>
      </c>
      <c r="FK101" s="14" t="s">
        <v>654</v>
      </c>
      <c r="FL101" s="70" t="str">
        <f t="shared" si="21"/>
        <v>ibuprofen  transdermal 200mg/</v>
      </c>
      <c r="FO101" t="s">
        <v>659</v>
      </c>
      <c r="FP101" s="14" t="s">
        <v>663</v>
      </c>
      <c r="FQ101" s="14" t="s">
        <v>177</v>
      </c>
      <c r="FR101" s="14" t="s">
        <v>651</v>
      </c>
      <c r="FS101">
        <v>65</v>
      </c>
      <c r="FT101" t="s">
        <v>666</v>
      </c>
      <c r="FU101">
        <v>5</v>
      </c>
      <c r="FV101" t="s">
        <v>668</v>
      </c>
      <c r="FW101">
        <v>22</v>
      </c>
      <c r="FX101" t="s">
        <v>673</v>
      </c>
      <c r="FY101">
        <v>47</v>
      </c>
      <c r="FZ101" t="s">
        <v>201</v>
      </c>
      <c r="GB101">
        <v>65</v>
      </c>
      <c r="GC101">
        <v>5</v>
      </c>
      <c r="GD101">
        <v>22</v>
      </c>
      <c r="GE101">
        <v>47</v>
      </c>
      <c r="GG101" t="s">
        <v>649</v>
      </c>
      <c r="GH101" t="s">
        <v>685</v>
      </c>
    </row>
    <row r="102" spans="1:193" ht="13.8">
      <c r="A102" t="s">
        <v>420</v>
      </c>
      <c r="B102" t="s">
        <v>359</v>
      </c>
      <c r="C102" s="140" t="str">
        <f t="shared" si="24"/>
        <v>https://samviewer.digile.be/nl/sam/ampps/283053-10</v>
      </c>
      <c r="D102" s="116" t="s">
        <v>2710</v>
      </c>
      <c r="E102" s="116" t="s">
        <v>2711</v>
      </c>
      <c r="F102" s="116" t="s">
        <v>2712</v>
      </c>
      <c r="G102">
        <v>2475689</v>
      </c>
      <c r="H102" t="s">
        <v>420</v>
      </c>
      <c r="I102" t="s">
        <v>420</v>
      </c>
      <c r="J102" s="5" t="str">
        <f t="shared" si="15"/>
        <v>BEL ibuprofen  Reckitt Benckiser suppository 10 x 125mg/</v>
      </c>
      <c r="K102" s="5" t="str">
        <f t="shared" si="16"/>
        <v>BEL ibuprofen  Reckitt Benckiser suppository 10 x 125mg/</v>
      </c>
      <c r="L102" s="2"/>
      <c r="M102" s="2"/>
      <c r="N102" s="2"/>
      <c r="O102" s="2"/>
      <c r="P102">
        <v>10</v>
      </c>
      <c r="Q102" s="5"/>
      <c r="R102">
        <v>10</v>
      </c>
      <c r="S102" s="5"/>
      <c r="T102" s="116">
        <v>10</v>
      </c>
      <c r="W102" s="116" t="s">
        <v>2713</v>
      </c>
      <c r="X102">
        <v>100</v>
      </c>
      <c r="Y102" t="s">
        <v>497</v>
      </c>
      <c r="AA102" s="5"/>
      <c r="AB102" s="5"/>
      <c r="AC102" s="5"/>
      <c r="AD102" s="39">
        <v>1</v>
      </c>
      <c r="AE102">
        <v>10</v>
      </c>
      <c r="AF102">
        <v>11013000</v>
      </c>
      <c r="AG102" s="70" t="s">
        <v>667</v>
      </c>
      <c r="AH102" s="70"/>
      <c r="AI102" t="s">
        <v>704</v>
      </c>
      <c r="AJ102" s="5"/>
      <c r="AK102">
        <v>15051000</v>
      </c>
      <c r="AL102" s="45" t="s">
        <v>667</v>
      </c>
      <c r="AM102" s="45"/>
      <c r="AN102" s="5"/>
      <c r="AO102" s="5"/>
      <c r="AP102" s="5"/>
      <c r="AQ102" s="5"/>
      <c r="AR102" s="5"/>
      <c r="AS102">
        <v>174</v>
      </c>
      <c r="AT102" s="25" t="str">
        <f t="shared" si="19"/>
        <v>BEL ibuprofen  Reckitt Benckiser suppository 125mg/</v>
      </c>
      <c r="AU102" s="33"/>
      <c r="AW102">
        <v>174</v>
      </c>
      <c r="AY102" t="s">
        <v>570</v>
      </c>
      <c r="AZ102" t="s">
        <v>578</v>
      </c>
      <c r="BA102" s="150" t="s">
        <v>966</v>
      </c>
      <c r="BB102" s="170"/>
      <c r="BC102">
        <v>11013000</v>
      </c>
      <c r="BD102" s="70" t="s">
        <v>667</v>
      </c>
      <c r="BE102" s="70"/>
      <c r="BF102">
        <v>1418</v>
      </c>
      <c r="BG102" t="s">
        <v>585</v>
      </c>
      <c r="BJ102" s="5"/>
      <c r="BK102" t="s">
        <v>585</v>
      </c>
      <c r="BL102">
        <v>1418</v>
      </c>
      <c r="BM102" s="2" t="s">
        <v>228</v>
      </c>
      <c r="BN102" t="str">
        <f t="shared" si="17"/>
        <v>ibuprofen  suppository 125mg/</v>
      </c>
      <c r="BO102" s="33"/>
      <c r="BP102" t="str">
        <f t="shared" si="20"/>
        <v>ibuprofen  suppository 125mg/</v>
      </c>
      <c r="BQ102" t="s">
        <v>606</v>
      </c>
      <c r="BR102">
        <v>11013000</v>
      </c>
      <c r="BS102" s="70" t="s">
        <v>667</v>
      </c>
      <c r="BT102" s="70"/>
      <c r="BU102" s="116" t="s">
        <v>667</v>
      </c>
      <c r="BV102" s="116" t="s">
        <v>704</v>
      </c>
      <c r="BW102">
        <v>11013000</v>
      </c>
      <c r="BX102" t="s">
        <v>530</v>
      </c>
      <c r="BY102">
        <v>11013000</v>
      </c>
      <c r="BZ102" t="s">
        <v>530</v>
      </c>
      <c r="CA102">
        <v>15051000</v>
      </c>
      <c r="CB102" s="45" t="s">
        <v>667</v>
      </c>
      <c r="CC102" s="45"/>
      <c r="CD102" s="5"/>
      <c r="CE102" s="5"/>
      <c r="CF102">
        <v>20061000</v>
      </c>
      <c r="CG102" t="s">
        <v>613</v>
      </c>
      <c r="CI102" s="116" t="s">
        <v>1237</v>
      </c>
      <c r="CJ102" s="116" t="s">
        <v>1237</v>
      </c>
      <c r="CK102" s="5"/>
      <c r="CL102" s="5"/>
      <c r="CM102" s="5"/>
      <c r="CN102" s="5"/>
      <c r="CO102" s="71">
        <v>100000090365</v>
      </c>
      <c r="CP102" s="21" t="s">
        <v>41</v>
      </c>
      <c r="CQ102" s="71">
        <v>100000090365</v>
      </c>
      <c r="CR102" t="s">
        <v>620</v>
      </c>
      <c r="CS102" s="2" t="s">
        <v>171</v>
      </c>
      <c r="CT102" s="71">
        <v>100000090365</v>
      </c>
      <c r="CU102" t="s">
        <v>620</v>
      </c>
      <c r="CV102" s="116" t="s">
        <v>966</v>
      </c>
      <c r="CW102" s="144" t="s">
        <v>2714</v>
      </c>
      <c r="CX102" t="s">
        <v>618</v>
      </c>
      <c r="CY102" t="s">
        <v>620</v>
      </c>
      <c r="CZ102" s="12"/>
      <c r="DA102" s="5"/>
      <c r="DB102" s="5"/>
      <c r="DC102" s="5"/>
      <c r="DD102" s="5"/>
      <c r="DF102" s="5"/>
      <c r="DH102" s="116" t="s">
        <v>292</v>
      </c>
      <c r="DI102" s="116" t="s">
        <v>966</v>
      </c>
      <c r="DJ102" s="116" t="s">
        <v>2714</v>
      </c>
      <c r="DK102" s="116" t="s">
        <v>2461</v>
      </c>
      <c r="DL102">
        <v>125</v>
      </c>
      <c r="DM102" t="s">
        <v>164</v>
      </c>
      <c r="DN102" s="2"/>
      <c r="DO102" s="154">
        <v>1</v>
      </c>
      <c r="DP102" s="45" t="s">
        <v>667</v>
      </c>
      <c r="DQ102">
        <v>15051000</v>
      </c>
      <c r="DR102">
        <v>125</v>
      </c>
      <c r="DS102" t="s">
        <v>164</v>
      </c>
      <c r="DZ102" s="5"/>
      <c r="EA102" s="5"/>
      <c r="EB102" s="5"/>
      <c r="EC102" s="5"/>
      <c r="ED102" s="5"/>
      <c r="EE102" s="5"/>
      <c r="EF102" s="5"/>
      <c r="EI102" s="5"/>
      <c r="EL102" s="5"/>
      <c r="EO102" s="5"/>
      <c r="EP102" s="5"/>
      <c r="EQ102" s="5"/>
      <c r="ER102" s="5"/>
      <c r="ES102">
        <f>(10*125)/1200</f>
        <v>1.0416666666666667</v>
      </c>
      <c r="ET102">
        <v>1200</v>
      </c>
      <c r="EU102" t="s">
        <v>164</v>
      </c>
      <c r="EV102" t="s">
        <v>648</v>
      </c>
      <c r="EW102">
        <v>10</v>
      </c>
      <c r="EY102" s="70" t="str">
        <f t="shared" si="18"/>
        <v>ibuprofen  rectal 125mg/</v>
      </c>
      <c r="FA102" t="s">
        <v>641</v>
      </c>
      <c r="FB102" s="14" t="s">
        <v>177</v>
      </c>
      <c r="FC102" s="14" t="s">
        <v>614</v>
      </c>
      <c r="FD102" s="14" t="s">
        <v>177</v>
      </c>
      <c r="FE102" s="14" t="s">
        <v>650</v>
      </c>
      <c r="FF102" s="14" t="s">
        <v>177</v>
      </c>
      <c r="FG102" s="14" t="s">
        <v>651</v>
      </c>
      <c r="FH102" s="14" t="s">
        <v>177</v>
      </c>
      <c r="FI102" s="14" t="s">
        <v>655</v>
      </c>
      <c r="FJ102" s="14" t="s">
        <v>177</v>
      </c>
      <c r="FK102" s="14" t="s">
        <v>674</v>
      </c>
      <c r="FL102" s="70" t="str">
        <f t="shared" si="21"/>
        <v>ibuprofen  rectal 125mg/</v>
      </c>
      <c r="FO102" t="s">
        <v>659</v>
      </c>
      <c r="FP102" s="14" t="s">
        <v>663</v>
      </c>
      <c r="FQ102" s="14" t="s">
        <v>177</v>
      </c>
      <c r="FR102" s="14" t="s">
        <v>651</v>
      </c>
      <c r="FS102">
        <v>68</v>
      </c>
      <c r="FT102" t="s">
        <v>667</v>
      </c>
      <c r="FU102">
        <v>12</v>
      </c>
      <c r="FV102" t="s">
        <v>671</v>
      </c>
      <c r="FW102">
        <v>35</v>
      </c>
      <c r="FX102" t="s">
        <v>674</v>
      </c>
      <c r="FY102">
        <v>47</v>
      </c>
      <c r="FZ102" t="s">
        <v>201</v>
      </c>
      <c r="GB102">
        <v>68</v>
      </c>
      <c r="GC102">
        <v>12</v>
      </c>
      <c r="GD102">
        <v>35</v>
      </c>
      <c r="GE102">
        <v>47</v>
      </c>
      <c r="GG102" t="s">
        <v>649</v>
      </c>
      <c r="GH102" t="s">
        <v>686</v>
      </c>
    </row>
    <row r="103" spans="1:193" ht="13.8">
      <c r="A103" t="s">
        <v>421</v>
      </c>
      <c r="B103" t="s">
        <v>360</v>
      </c>
      <c r="C103" s="140" t="str">
        <f t="shared" si="24"/>
        <v>https://samviewer.digile.be/nl/sam/ampps/283062-10</v>
      </c>
      <c r="D103" s="116" t="s">
        <v>2715</v>
      </c>
      <c r="E103" s="116" t="s">
        <v>2716</v>
      </c>
      <c r="F103" s="116" t="s">
        <v>2717</v>
      </c>
      <c r="G103">
        <v>2475705</v>
      </c>
      <c r="H103" t="s">
        <v>421</v>
      </c>
      <c r="I103" t="s">
        <v>421</v>
      </c>
      <c r="J103" s="5" t="str">
        <f t="shared" si="15"/>
        <v>BEL ibuprofen  Reckitt Benckiser suppository 10 x 60mg/</v>
      </c>
      <c r="K103" s="5" t="str">
        <f t="shared" si="16"/>
        <v>BEL ibuprofen  Reckitt Benckiser suppository 10 x 60mg/</v>
      </c>
      <c r="L103" s="2"/>
      <c r="M103" s="2"/>
      <c r="N103" s="2"/>
      <c r="O103" s="2"/>
      <c r="P103">
        <v>10</v>
      </c>
      <c r="Q103" s="5"/>
      <c r="R103">
        <v>10</v>
      </c>
      <c r="S103" s="5"/>
      <c r="T103" s="116">
        <v>10</v>
      </c>
      <c r="W103" s="116" t="s">
        <v>2713</v>
      </c>
      <c r="X103">
        <v>100</v>
      </c>
      <c r="Y103" t="s">
        <v>498</v>
      </c>
      <c r="AA103" s="5"/>
      <c r="AB103" s="5"/>
      <c r="AC103" s="5"/>
      <c r="AD103" s="39">
        <v>1</v>
      </c>
      <c r="AE103">
        <v>10</v>
      </c>
      <c r="AF103">
        <v>11013000</v>
      </c>
      <c r="AG103" s="70" t="s">
        <v>667</v>
      </c>
      <c r="AH103" s="70"/>
      <c r="AI103" t="s">
        <v>704</v>
      </c>
      <c r="AJ103" s="5"/>
      <c r="AK103">
        <v>15051000</v>
      </c>
      <c r="AL103" s="45" t="s">
        <v>667</v>
      </c>
      <c r="AM103" s="45"/>
      <c r="AN103" s="5"/>
      <c r="AO103" s="5"/>
      <c r="AP103" s="5"/>
      <c r="AQ103" s="5"/>
      <c r="AR103" s="5"/>
      <c r="AS103">
        <v>188</v>
      </c>
      <c r="AT103" s="25" t="str">
        <f t="shared" si="19"/>
        <v>BEL ibuprofen  Reckitt Benckiser suppository 60mg/</v>
      </c>
      <c r="AU103" s="33"/>
      <c r="AW103">
        <v>188</v>
      </c>
      <c r="AY103" t="s">
        <v>571</v>
      </c>
      <c r="AZ103" t="s">
        <v>578</v>
      </c>
      <c r="BA103" s="150" t="s">
        <v>966</v>
      </c>
      <c r="BB103" s="170"/>
      <c r="BC103">
        <v>11013000</v>
      </c>
      <c r="BD103" s="70" t="s">
        <v>667</v>
      </c>
      <c r="BE103" s="70"/>
      <c r="BF103">
        <v>1446</v>
      </c>
      <c r="BG103" t="s">
        <v>585</v>
      </c>
      <c r="BJ103" s="5"/>
      <c r="BK103" t="s">
        <v>585</v>
      </c>
      <c r="BL103">
        <v>1446</v>
      </c>
      <c r="BM103" s="2" t="s">
        <v>228</v>
      </c>
      <c r="BN103" t="str">
        <f t="shared" si="17"/>
        <v>ibuprofen  suppository 60mg/</v>
      </c>
      <c r="BO103" s="33"/>
      <c r="BP103" t="str">
        <f t="shared" si="20"/>
        <v>ibuprofen  suppository 60mg/</v>
      </c>
      <c r="BQ103" t="s">
        <v>607</v>
      </c>
      <c r="BR103">
        <v>11013000</v>
      </c>
      <c r="BS103" s="70" t="s">
        <v>667</v>
      </c>
      <c r="BT103" s="70"/>
      <c r="BU103" s="116" t="s">
        <v>667</v>
      </c>
      <c r="BV103" s="116" t="s">
        <v>704</v>
      </c>
      <c r="BW103">
        <v>11013000</v>
      </c>
      <c r="BX103" t="s">
        <v>530</v>
      </c>
      <c r="BY103">
        <v>11013000</v>
      </c>
      <c r="BZ103" t="s">
        <v>530</v>
      </c>
      <c r="CA103">
        <v>15051000</v>
      </c>
      <c r="CB103" s="45" t="s">
        <v>667</v>
      </c>
      <c r="CC103" s="45"/>
      <c r="CD103" s="5"/>
      <c r="CE103" s="5"/>
      <c r="CF103">
        <v>20061000</v>
      </c>
      <c r="CG103" t="s">
        <v>613</v>
      </c>
      <c r="CI103" s="116" t="s">
        <v>1237</v>
      </c>
      <c r="CJ103" s="116" t="s">
        <v>1237</v>
      </c>
      <c r="CK103" s="5"/>
      <c r="CL103" s="5"/>
      <c r="CM103" s="5"/>
      <c r="CN103" s="5"/>
      <c r="CO103" s="71">
        <v>100000090365</v>
      </c>
      <c r="CP103" s="21" t="s">
        <v>41</v>
      </c>
      <c r="CQ103" s="71">
        <v>100000090365</v>
      </c>
      <c r="CR103" t="s">
        <v>620</v>
      </c>
      <c r="CS103" s="2" t="s">
        <v>171</v>
      </c>
      <c r="CT103" s="71">
        <v>100000090365</v>
      </c>
      <c r="CU103" t="s">
        <v>620</v>
      </c>
      <c r="CV103" s="116" t="s">
        <v>966</v>
      </c>
      <c r="CW103" s="144" t="s">
        <v>2718</v>
      </c>
      <c r="CX103" t="s">
        <v>618</v>
      </c>
      <c r="CY103" t="s">
        <v>620</v>
      </c>
      <c r="CZ103" s="12"/>
      <c r="DA103" s="5"/>
      <c r="DB103" s="5"/>
      <c r="DC103" s="5"/>
      <c r="DD103" s="5"/>
      <c r="DF103" s="5"/>
      <c r="DH103" s="116" t="s">
        <v>292</v>
      </c>
      <c r="DI103" s="116" t="s">
        <v>966</v>
      </c>
      <c r="DJ103" s="116" t="s">
        <v>2718</v>
      </c>
      <c r="DK103" s="116" t="s">
        <v>2461</v>
      </c>
      <c r="DL103">
        <v>60</v>
      </c>
      <c r="DM103" t="s">
        <v>164</v>
      </c>
      <c r="DN103" s="2"/>
      <c r="DO103" s="154">
        <v>1</v>
      </c>
      <c r="DP103" s="45" t="s">
        <v>667</v>
      </c>
      <c r="DQ103">
        <v>15051000</v>
      </c>
      <c r="DR103">
        <v>60</v>
      </c>
      <c r="DS103" t="s">
        <v>164</v>
      </c>
      <c r="DZ103" s="5"/>
      <c r="EA103" s="5"/>
      <c r="EB103" s="5"/>
      <c r="EC103" s="5"/>
      <c r="ED103" s="5"/>
      <c r="EE103" s="5"/>
      <c r="EF103" s="5"/>
      <c r="EI103" s="5"/>
      <c r="EL103" s="5"/>
      <c r="EO103" s="5"/>
      <c r="EP103" s="5"/>
      <c r="EQ103" s="5"/>
      <c r="ER103" s="5"/>
      <c r="ES103">
        <f>(10*60)/1200</f>
        <v>0.5</v>
      </c>
      <c r="ET103">
        <v>1200</v>
      </c>
      <c r="EU103" t="s">
        <v>164</v>
      </c>
      <c r="EV103" t="s">
        <v>648</v>
      </c>
      <c r="EW103">
        <v>10</v>
      </c>
      <c r="EY103" s="70" t="str">
        <f t="shared" si="18"/>
        <v>ibuprofen  rectal 60mg/</v>
      </c>
      <c r="FA103" t="s">
        <v>642</v>
      </c>
      <c r="FB103" s="14" t="s">
        <v>177</v>
      </c>
      <c r="FC103" s="14" t="s">
        <v>614</v>
      </c>
      <c r="FD103" s="14" t="s">
        <v>177</v>
      </c>
      <c r="FE103" s="14" t="s">
        <v>650</v>
      </c>
      <c r="FF103" s="14" t="s">
        <v>177</v>
      </c>
      <c r="FG103" s="14" t="s">
        <v>651</v>
      </c>
      <c r="FH103" s="14" t="s">
        <v>177</v>
      </c>
      <c r="FI103" s="14" t="s">
        <v>655</v>
      </c>
      <c r="FJ103" s="14" t="s">
        <v>177</v>
      </c>
      <c r="FK103" s="14" t="s">
        <v>674</v>
      </c>
      <c r="FL103" s="70" t="str">
        <f t="shared" si="21"/>
        <v>ibuprofen  rectal 60mg/</v>
      </c>
      <c r="FO103" t="s">
        <v>659</v>
      </c>
      <c r="FP103" s="14" t="s">
        <v>663</v>
      </c>
      <c r="FQ103" s="14" t="s">
        <v>177</v>
      </c>
      <c r="FR103" s="14" t="s">
        <v>651</v>
      </c>
      <c r="FS103">
        <v>68</v>
      </c>
      <c r="FT103" t="s">
        <v>667</v>
      </c>
      <c r="FU103">
        <v>12</v>
      </c>
      <c r="FV103" t="s">
        <v>671</v>
      </c>
      <c r="FW103">
        <v>35</v>
      </c>
      <c r="FX103" t="s">
        <v>674</v>
      </c>
      <c r="FY103">
        <v>47</v>
      </c>
      <c r="FZ103" t="s">
        <v>201</v>
      </c>
      <c r="GB103">
        <v>68</v>
      </c>
      <c r="GC103">
        <v>12</v>
      </c>
      <c r="GD103">
        <v>35</v>
      </c>
      <c r="GE103">
        <v>47</v>
      </c>
      <c r="GG103" t="s">
        <v>649</v>
      </c>
      <c r="GH103" t="s">
        <v>686</v>
      </c>
    </row>
    <row r="104" spans="1:193" ht="13.8">
      <c r="A104" s="121" t="s">
        <v>2832</v>
      </c>
      <c r="B104" s="139" t="s">
        <v>2834</v>
      </c>
      <c r="C104" s="140" t="str">
        <f t="shared" si="24"/>
        <v>https://samviewer.digile.be/nl/sam/ampps/442346-01</v>
      </c>
      <c r="D104" s="139" t="s">
        <v>2833</v>
      </c>
      <c r="E104" s="139" t="s">
        <v>2834</v>
      </c>
      <c r="F104" s="139" t="s">
        <v>2978</v>
      </c>
      <c r="G104" s="121"/>
      <c r="H104" s="121" t="s">
        <v>2832</v>
      </c>
      <c r="I104" s="121" t="s">
        <v>2832</v>
      </c>
      <c r="J104" s="5" t="str">
        <f t="shared" si="15"/>
        <v>BEL ibuprofen  Reckitt Benckiser capsule, soft 2 x 200mg/</v>
      </c>
      <c r="K104" s="5" t="str">
        <f t="shared" si="16"/>
        <v>BEL ibuprofen  Reckitt Benckiser capsule, soft 2 x 200mg/</v>
      </c>
      <c r="L104" s="128"/>
      <c r="M104" s="128"/>
      <c r="N104" s="128"/>
      <c r="O104" s="128"/>
      <c r="P104" s="121">
        <v>2</v>
      </c>
      <c r="Q104" s="122"/>
      <c r="R104" s="121">
        <v>2</v>
      </c>
      <c r="S104" s="122"/>
      <c r="T104" s="139">
        <v>2</v>
      </c>
      <c r="U104" s="139"/>
      <c r="V104" s="139"/>
      <c r="W104" s="139" t="s">
        <v>2835</v>
      </c>
      <c r="X104" s="121"/>
      <c r="Y104" s="121" t="s">
        <v>2979</v>
      </c>
      <c r="Z104" s="121"/>
      <c r="AA104" s="122"/>
      <c r="AB104" s="122"/>
      <c r="AC104" s="122"/>
      <c r="AD104" s="129">
        <v>1</v>
      </c>
      <c r="AE104" s="121">
        <v>2</v>
      </c>
      <c r="AF104">
        <v>10211000</v>
      </c>
      <c r="AG104" s="121" t="s">
        <v>1222</v>
      </c>
      <c r="AH104" s="121"/>
      <c r="AI104" s="121" t="s">
        <v>2980</v>
      </c>
      <c r="AJ104" s="122"/>
      <c r="AK104" s="24">
        <v>15012000</v>
      </c>
      <c r="AL104" s="38" t="s">
        <v>192</v>
      </c>
      <c r="AM104" s="169"/>
      <c r="AN104" s="122"/>
      <c r="AO104" s="122"/>
      <c r="AP104" s="122"/>
      <c r="AQ104" s="122"/>
      <c r="AR104" s="122"/>
      <c r="AS104" s="121">
        <v>442346</v>
      </c>
      <c r="AT104" s="25" t="str">
        <f t="shared" si="19"/>
        <v>BEL ibuprofen  Reckitt Benckiser capsule, soft 200mg/</v>
      </c>
      <c r="AU104" s="123"/>
      <c r="AV104" s="125"/>
      <c r="AW104" s="121"/>
      <c r="AX104" s="121"/>
      <c r="AY104" s="139" t="s">
        <v>2834</v>
      </c>
      <c r="AZ104" t="s">
        <v>578</v>
      </c>
      <c r="BA104" s="150" t="s">
        <v>966</v>
      </c>
      <c r="BB104" s="170"/>
      <c r="BC104">
        <v>10211000</v>
      </c>
      <c r="BD104" s="121" t="s">
        <v>1222</v>
      </c>
      <c r="BE104" s="121"/>
      <c r="BF104">
        <v>1446</v>
      </c>
      <c r="BG104" t="s">
        <v>585</v>
      </c>
      <c r="BJ104" s="122"/>
      <c r="BK104" s="121"/>
      <c r="BL104" s="121"/>
      <c r="BM104" s="2" t="s">
        <v>228</v>
      </c>
      <c r="BN104" t="str">
        <f t="shared" si="17"/>
        <v>ibuprofen  capsule, soft 200mg/</v>
      </c>
      <c r="BO104" s="123"/>
      <c r="BP104" t="str">
        <f t="shared" si="20"/>
        <v>ibuprofen  capsule, soft 200mg/</v>
      </c>
      <c r="BQ104" s="121" t="s">
        <v>210</v>
      </c>
      <c r="BR104">
        <v>10211000</v>
      </c>
      <c r="BS104" s="121" t="s">
        <v>1222</v>
      </c>
      <c r="BT104" s="121"/>
      <c r="BU104" s="139" t="s">
        <v>1222</v>
      </c>
      <c r="BV104" s="139" t="s">
        <v>192</v>
      </c>
      <c r="BW104" s="121"/>
      <c r="BX104" s="121"/>
      <c r="BY104" s="121"/>
      <c r="BZ104" s="121"/>
      <c r="CA104" s="24">
        <v>15012000</v>
      </c>
      <c r="CB104" s="38" t="s">
        <v>192</v>
      </c>
      <c r="CC104" s="169"/>
      <c r="CD104" s="122"/>
      <c r="CE104" s="122"/>
      <c r="CF104">
        <v>20053000</v>
      </c>
      <c r="CG104" t="s">
        <v>175</v>
      </c>
      <c r="CI104" s="139" t="s">
        <v>175</v>
      </c>
      <c r="CJ104" s="139" t="s">
        <v>175</v>
      </c>
      <c r="CK104" s="122"/>
      <c r="CL104" s="122"/>
      <c r="CM104" s="122"/>
      <c r="CN104" s="122"/>
      <c r="CO104" s="71">
        <v>100000090365</v>
      </c>
      <c r="CP104" s="21" t="s">
        <v>41</v>
      </c>
      <c r="CQ104" s="71">
        <v>100000090365</v>
      </c>
      <c r="CR104" t="s">
        <v>620</v>
      </c>
      <c r="CS104" s="2" t="s">
        <v>171</v>
      </c>
      <c r="CT104" s="71">
        <v>100000090365</v>
      </c>
      <c r="CU104" t="s">
        <v>620</v>
      </c>
      <c r="CV104" s="139" t="s">
        <v>966</v>
      </c>
      <c r="CW104" s="145" t="s">
        <v>2460</v>
      </c>
      <c r="CX104" s="121"/>
      <c r="CY104" s="121"/>
      <c r="CZ104" s="130"/>
      <c r="DA104" s="121"/>
      <c r="DB104" s="121"/>
      <c r="DC104" s="122"/>
      <c r="DD104" s="121"/>
      <c r="DE104" s="121"/>
      <c r="DF104" s="122"/>
      <c r="DG104" s="139"/>
      <c r="DH104" s="139" t="s">
        <v>292</v>
      </c>
      <c r="DI104" s="139" t="s">
        <v>966</v>
      </c>
      <c r="DJ104" s="139" t="s">
        <v>2988</v>
      </c>
      <c r="DK104" s="139" t="s">
        <v>292</v>
      </c>
      <c r="DL104" s="121">
        <v>200</v>
      </c>
      <c r="DM104" t="s">
        <v>164</v>
      </c>
      <c r="DN104" s="2"/>
      <c r="DO104" s="154">
        <v>1</v>
      </c>
      <c r="DP104" s="38" t="s">
        <v>192</v>
      </c>
      <c r="DQ104" s="24">
        <v>15012000</v>
      </c>
      <c r="DR104" s="121">
        <v>200</v>
      </c>
      <c r="DS104" t="s">
        <v>164</v>
      </c>
      <c r="DT104" s="122"/>
      <c r="DU104" s="121"/>
      <c r="DV104" s="121"/>
      <c r="DW104" s="127"/>
      <c r="DX104" s="127"/>
      <c r="DY104" s="127"/>
      <c r="DZ104" s="122"/>
      <c r="EA104" s="122"/>
      <c r="EB104" s="122"/>
      <c r="EC104" s="122"/>
      <c r="ED104" s="122"/>
      <c r="EE104" s="122"/>
      <c r="EF104" s="122"/>
      <c r="EG104" s="121"/>
      <c r="EI104" s="122"/>
      <c r="EJ104" s="121"/>
      <c r="EK104" s="121"/>
      <c r="EL104" s="122"/>
      <c r="EM104" s="121"/>
      <c r="EO104" s="122"/>
      <c r="EP104" s="122"/>
      <c r="EQ104" s="122"/>
      <c r="ER104" s="122"/>
      <c r="ES104">
        <f>(2*200)/1200</f>
        <v>0.33333333333333331</v>
      </c>
      <c r="ET104">
        <v>1200</v>
      </c>
      <c r="EU104" t="s">
        <v>164</v>
      </c>
      <c r="EV104" t="s">
        <v>176</v>
      </c>
      <c r="EW104" s="121">
        <v>2</v>
      </c>
      <c r="EY104" s="70" t="str">
        <f t="shared" si="18"/>
        <v>ibuprofen  oral 200mg/</v>
      </c>
      <c r="EZ104" s="121"/>
      <c r="FA104" s="14" t="s">
        <v>635</v>
      </c>
      <c r="FB104" s="121"/>
      <c r="FC104" s="121"/>
      <c r="FD104" s="121"/>
      <c r="FE104" s="121"/>
      <c r="FF104" s="121"/>
      <c r="FG104" s="121"/>
      <c r="FH104" s="121"/>
      <c r="FI104" s="121"/>
      <c r="FJ104" s="121"/>
      <c r="FK104" s="121" t="s">
        <v>163</v>
      </c>
      <c r="FL104" s="70" t="str">
        <f t="shared" si="21"/>
        <v>ibuprofen  oral 200mg/</v>
      </c>
      <c r="FM104" s="121"/>
      <c r="FN104" s="121"/>
      <c r="FO104" s="121"/>
      <c r="FP104" s="121"/>
      <c r="FQ104" s="121"/>
      <c r="FR104" s="121"/>
      <c r="FS104" s="121"/>
      <c r="FT104" s="121"/>
      <c r="FU104" s="121"/>
      <c r="FV104" s="121"/>
      <c r="FW104" s="121"/>
      <c r="FX104" s="121"/>
      <c r="FY104" s="121"/>
      <c r="FZ104" s="121"/>
      <c r="GA104" s="121"/>
      <c r="GB104" s="121"/>
      <c r="GC104" s="121"/>
      <c r="GD104" s="121"/>
      <c r="GE104" s="121"/>
      <c r="GF104" s="121"/>
      <c r="GG104" s="121"/>
      <c r="GH104" s="121"/>
      <c r="GI104" s="121"/>
      <c r="GJ104" s="121"/>
      <c r="GK104" s="121"/>
    </row>
    <row r="105" spans="1:193" s="121" customFormat="1" ht="13.8">
      <c r="A105" s="121" t="s">
        <v>2931</v>
      </c>
      <c r="B105" s="139" t="s">
        <v>2933</v>
      </c>
      <c r="C105" t="s">
        <v>513</v>
      </c>
      <c r="D105" s="139" t="s">
        <v>2932</v>
      </c>
      <c r="E105" s="139" t="s">
        <v>2933</v>
      </c>
      <c r="F105" s="139" t="s">
        <v>2934</v>
      </c>
      <c r="H105" s="121" t="s">
        <v>2931</v>
      </c>
      <c r="I105" s="121" t="s">
        <v>2931</v>
      </c>
      <c r="J105" s="5" t="str">
        <f t="shared" si="15"/>
        <v>BEL ibuprofen  Aurobindo film-coated tablet 24 x 200mg/</v>
      </c>
      <c r="K105" s="5" t="str">
        <f t="shared" si="16"/>
        <v>BEL ibuprofen  Aurobindo film-coated tablet 24 x 200mg/</v>
      </c>
      <c r="L105" s="123"/>
      <c r="M105" s="123"/>
      <c r="N105" s="123"/>
      <c r="O105" s="123"/>
      <c r="P105" s="121">
        <v>24</v>
      </c>
      <c r="Q105" s="122"/>
      <c r="R105" s="121">
        <v>24</v>
      </c>
      <c r="S105" s="122"/>
      <c r="T105" s="139">
        <v>24</v>
      </c>
      <c r="U105" s="139"/>
      <c r="V105" s="139"/>
      <c r="W105" s="139" t="s">
        <v>2557</v>
      </c>
      <c r="X105" s="122"/>
      <c r="Y105" s="121" t="s">
        <v>2979</v>
      </c>
      <c r="AA105" s="122"/>
      <c r="AB105" s="122"/>
      <c r="AC105" s="122"/>
      <c r="AD105" s="124">
        <v>1</v>
      </c>
      <c r="AE105" s="121">
        <v>24</v>
      </c>
      <c r="AF105">
        <v>10221000</v>
      </c>
      <c r="AG105" s="70" t="s">
        <v>1220</v>
      </c>
      <c r="AH105" s="70"/>
      <c r="AI105" t="s">
        <v>700</v>
      </c>
      <c r="AJ105" s="122"/>
      <c r="AK105" s="24">
        <v>15054000</v>
      </c>
      <c r="AL105" s="38" t="s">
        <v>173</v>
      </c>
      <c r="AM105" s="169"/>
      <c r="AN105" s="122"/>
      <c r="AO105" s="122"/>
      <c r="AP105" s="122"/>
      <c r="AQ105" s="122"/>
      <c r="AR105" s="122"/>
      <c r="AS105" s="121">
        <v>584586</v>
      </c>
      <c r="AT105" s="25" t="str">
        <f t="shared" si="19"/>
        <v>BEL ibuprofen  Aurobindo film-coated tablet 200mg/</v>
      </c>
      <c r="AU105" s="123"/>
      <c r="AV105" s="125"/>
      <c r="AY105" s="139" t="s">
        <v>2933</v>
      </c>
      <c r="AZ105" t="s">
        <v>578</v>
      </c>
      <c r="BA105" s="150" t="s">
        <v>966</v>
      </c>
      <c r="BB105" s="170"/>
      <c r="BC105">
        <v>10221000</v>
      </c>
      <c r="BD105" s="70" t="s">
        <v>1220</v>
      </c>
      <c r="BE105" s="70"/>
      <c r="BF105" s="24">
        <v>1559</v>
      </c>
      <c r="BG105" t="s">
        <v>155</v>
      </c>
      <c r="BH105"/>
      <c r="BI105"/>
      <c r="BJ105" s="122"/>
      <c r="BM105" s="2" t="s">
        <v>228</v>
      </c>
      <c r="BN105" t="str">
        <f t="shared" si="17"/>
        <v>ibuprofen  film-coated tablet 200mg/</v>
      </c>
      <c r="BO105" s="123"/>
      <c r="BP105" t="str">
        <f t="shared" si="20"/>
        <v>ibuprofen  film-coated tablet 200mg/</v>
      </c>
      <c r="BQ105" s="121" t="s">
        <v>210</v>
      </c>
      <c r="BR105">
        <v>10221000</v>
      </c>
      <c r="BS105" s="70" t="s">
        <v>1220</v>
      </c>
      <c r="BT105" s="70"/>
      <c r="BU105" s="139" t="s">
        <v>1220</v>
      </c>
      <c r="BV105" s="139" t="s">
        <v>173</v>
      </c>
      <c r="CA105" s="24">
        <v>15054000</v>
      </c>
      <c r="CB105" s="38" t="s">
        <v>173</v>
      </c>
      <c r="CC105" s="169"/>
      <c r="CD105" s="122"/>
      <c r="CE105" s="122"/>
      <c r="CF105">
        <v>20053000</v>
      </c>
      <c r="CG105" t="s">
        <v>175</v>
      </c>
      <c r="CH105"/>
      <c r="CI105" s="139" t="s">
        <v>175</v>
      </c>
      <c r="CJ105" s="139" t="s">
        <v>175</v>
      </c>
      <c r="CK105" s="122"/>
      <c r="CL105" s="122"/>
      <c r="CM105" s="122"/>
      <c r="CN105" s="122"/>
      <c r="CO105" s="71">
        <v>100000090365</v>
      </c>
      <c r="CP105" s="21" t="s">
        <v>41</v>
      </c>
      <c r="CQ105" s="71">
        <v>100000090365</v>
      </c>
      <c r="CR105" t="s">
        <v>620</v>
      </c>
      <c r="CS105" s="2" t="s">
        <v>171</v>
      </c>
      <c r="CT105" s="71">
        <v>100000090365</v>
      </c>
      <c r="CU105" t="s">
        <v>620</v>
      </c>
      <c r="CV105" s="139" t="s">
        <v>966</v>
      </c>
      <c r="CW105" s="145" t="s">
        <v>2460</v>
      </c>
      <c r="CZ105" s="122"/>
      <c r="DG105" s="139"/>
      <c r="DH105" s="139" t="s">
        <v>292</v>
      </c>
      <c r="DI105" s="139" t="s">
        <v>966</v>
      </c>
      <c r="DJ105" s="139" t="s">
        <v>2460</v>
      </c>
      <c r="DK105" s="139" t="s">
        <v>2461</v>
      </c>
      <c r="DL105" s="121">
        <v>200</v>
      </c>
      <c r="DM105" t="s">
        <v>164</v>
      </c>
      <c r="DN105" s="2"/>
      <c r="DO105" s="154">
        <v>1</v>
      </c>
      <c r="DP105" s="38" t="s">
        <v>173</v>
      </c>
      <c r="DQ105" s="24">
        <v>15054000</v>
      </c>
      <c r="DR105" s="121">
        <v>200</v>
      </c>
      <c r="DS105" t="s">
        <v>164</v>
      </c>
      <c r="DT105" s="127"/>
      <c r="DU105" s="127"/>
      <c r="DV105" s="127"/>
      <c r="DW105" s="127"/>
      <c r="DX105" s="127"/>
      <c r="DY105" s="127"/>
      <c r="EA105" s="122"/>
      <c r="EB105" s="122"/>
      <c r="EC105" s="122"/>
      <c r="ED105" s="122"/>
      <c r="EE105" s="122"/>
      <c r="EF105" s="122"/>
      <c r="EH105"/>
      <c r="EI105" s="122"/>
      <c r="EL105" s="122"/>
      <c r="EN105"/>
      <c r="EO105" s="122"/>
      <c r="EP105" s="122"/>
      <c r="EQ105" s="122"/>
      <c r="ER105" s="122"/>
      <c r="ES105">
        <f>(24*200)/1200</f>
        <v>4</v>
      </c>
      <c r="ET105">
        <v>1200</v>
      </c>
      <c r="EU105" t="s">
        <v>164</v>
      </c>
      <c r="EV105" t="s">
        <v>176</v>
      </c>
      <c r="EW105" s="121">
        <v>24</v>
      </c>
      <c r="EX105"/>
      <c r="EY105" s="70" t="str">
        <f t="shared" si="18"/>
        <v>ibuprofen  oral 200mg/</v>
      </c>
      <c r="FA105" s="14" t="s">
        <v>635</v>
      </c>
      <c r="FK105" s="121" t="s">
        <v>163</v>
      </c>
      <c r="FL105" s="70" t="str">
        <f t="shared" si="21"/>
        <v>ibuprofen  oral 200mg/</v>
      </c>
    </row>
    <row r="106" spans="1:193" s="121" customFormat="1" ht="13.8">
      <c r="A106" s="121" t="s">
        <v>2935</v>
      </c>
      <c r="B106" s="139" t="s">
        <v>2937</v>
      </c>
      <c r="C106" s="140" t="str">
        <f t="shared" si="24"/>
        <v>https://samviewer.digile.be/nl/sam/ampps/584586-04</v>
      </c>
      <c r="D106" s="139" t="s">
        <v>2936</v>
      </c>
      <c r="E106" s="139" t="s">
        <v>2937</v>
      </c>
      <c r="F106" s="139" t="s">
        <v>2938</v>
      </c>
      <c r="H106" s="121" t="s">
        <v>2935</v>
      </c>
      <c r="I106" s="121" t="s">
        <v>2935</v>
      </c>
      <c r="J106" s="5" t="str">
        <f t="shared" si="15"/>
        <v>BEL ibuprofen  Aurobindo film-coated tablet 56 x 200mg/</v>
      </c>
      <c r="K106" s="5" t="str">
        <f t="shared" si="16"/>
        <v>BEL ibuprofen  Aurobindo film-coated tablet 56 x 200mg/</v>
      </c>
      <c r="L106" s="123"/>
      <c r="M106" s="123"/>
      <c r="N106" s="123"/>
      <c r="O106" s="123"/>
      <c r="P106" s="121">
        <v>56</v>
      </c>
      <c r="Q106" s="122"/>
      <c r="R106" s="121">
        <v>56</v>
      </c>
      <c r="S106" s="122"/>
      <c r="T106" s="139">
        <v>56</v>
      </c>
      <c r="U106" s="139"/>
      <c r="V106" s="139"/>
      <c r="W106" s="139" t="s">
        <v>2531</v>
      </c>
      <c r="X106" s="122"/>
      <c r="Y106" s="121" t="s">
        <v>2979</v>
      </c>
      <c r="AA106" s="122"/>
      <c r="AB106" s="122"/>
      <c r="AC106" s="122"/>
      <c r="AD106" s="124">
        <v>1</v>
      </c>
      <c r="AE106" s="121">
        <v>56</v>
      </c>
      <c r="AF106">
        <v>10221000</v>
      </c>
      <c r="AG106" s="70" t="s">
        <v>1220</v>
      </c>
      <c r="AH106" s="70"/>
      <c r="AI106" t="s">
        <v>700</v>
      </c>
      <c r="AJ106" s="122"/>
      <c r="AK106" s="24">
        <v>15054000</v>
      </c>
      <c r="AL106" s="38" t="s">
        <v>173</v>
      </c>
      <c r="AM106" s="169"/>
      <c r="AN106" s="122"/>
      <c r="AO106" s="122"/>
      <c r="AP106" s="122"/>
      <c r="AQ106" s="122"/>
      <c r="AR106" s="122"/>
      <c r="AS106" s="121">
        <v>584586</v>
      </c>
      <c r="AT106" s="25" t="str">
        <f t="shared" si="19"/>
        <v>BEL ibuprofen  Aurobindo film-coated tablet 200mg/</v>
      </c>
      <c r="AU106" s="123"/>
      <c r="AV106" s="125"/>
      <c r="AY106" s="139" t="s">
        <v>2937</v>
      </c>
      <c r="AZ106" t="s">
        <v>578</v>
      </c>
      <c r="BA106" s="150" t="s">
        <v>966</v>
      </c>
      <c r="BB106" s="170"/>
      <c r="BC106">
        <v>10221000</v>
      </c>
      <c r="BD106" s="70" t="s">
        <v>1220</v>
      </c>
      <c r="BE106" s="70"/>
      <c r="BF106" s="24">
        <v>1559</v>
      </c>
      <c r="BG106" t="s">
        <v>155</v>
      </c>
      <c r="BH106"/>
      <c r="BI106"/>
      <c r="BJ106" s="122"/>
      <c r="BM106" s="2" t="s">
        <v>228</v>
      </c>
      <c r="BN106" t="str">
        <f t="shared" si="17"/>
        <v>ibuprofen  film-coated tablet 200mg/</v>
      </c>
      <c r="BO106" s="123"/>
      <c r="BP106" t="str">
        <f t="shared" si="20"/>
        <v>ibuprofen  film-coated tablet 200mg/</v>
      </c>
      <c r="BQ106" s="121" t="s">
        <v>210</v>
      </c>
      <c r="BR106">
        <v>10221000</v>
      </c>
      <c r="BS106" s="70" t="s">
        <v>1220</v>
      </c>
      <c r="BT106" s="70"/>
      <c r="BU106" s="139" t="s">
        <v>1220</v>
      </c>
      <c r="BV106" s="139" t="s">
        <v>173</v>
      </c>
      <c r="CA106" s="24">
        <v>15054000</v>
      </c>
      <c r="CB106" s="38" t="s">
        <v>173</v>
      </c>
      <c r="CC106" s="169"/>
      <c r="CD106" s="122"/>
      <c r="CE106" s="122"/>
      <c r="CF106">
        <v>20053000</v>
      </c>
      <c r="CG106" t="s">
        <v>175</v>
      </c>
      <c r="CH106"/>
      <c r="CI106" s="139" t="s">
        <v>175</v>
      </c>
      <c r="CJ106" s="139" t="s">
        <v>175</v>
      </c>
      <c r="CK106" s="122"/>
      <c r="CL106" s="122"/>
      <c r="CM106" s="122"/>
      <c r="CN106" s="122"/>
      <c r="CO106" s="71">
        <v>100000090365</v>
      </c>
      <c r="CP106" s="21" t="s">
        <v>41</v>
      </c>
      <c r="CQ106" s="71">
        <v>100000090365</v>
      </c>
      <c r="CR106" t="s">
        <v>620</v>
      </c>
      <c r="CS106" s="2" t="s">
        <v>171</v>
      </c>
      <c r="CT106" s="71">
        <v>100000090365</v>
      </c>
      <c r="CU106" t="s">
        <v>620</v>
      </c>
      <c r="CV106" s="139" t="s">
        <v>966</v>
      </c>
      <c r="CW106" s="145" t="s">
        <v>2460</v>
      </c>
      <c r="CZ106" s="122"/>
      <c r="DG106" s="139"/>
      <c r="DH106" s="139" t="s">
        <v>292</v>
      </c>
      <c r="DI106" s="139" t="s">
        <v>966</v>
      </c>
      <c r="DJ106" s="139" t="s">
        <v>2460</v>
      </c>
      <c r="DK106" s="139" t="s">
        <v>2461</v>
      </c>
      <c r="DL106" s="121">
        <v>200</v>
      </c>
      <c r="DM106" t="s">
        <v>164</v>
      </c>
      <c r="DN106" s="2"/>
      <c r="DO106" s="154">
        <v>1</v>
      </c>
      <c r="DP106" s="38" t="s">
        <v>173</v>
      </c>
      <c r="DQ106" s="24">
        <v>15054000</v>
      </c>
      <c r="DR106" s="121">
        <v>200</v>
      </c>
      <c r="DS106" t="s">
        <v>164</v>
      </c>
      <c r="DT106" s="127"/>
      <c r="DU106" s="127"/>
      <c r="DV106" s="127"/>
      <c r="DW106" s="127"/>
      <c r="DX106" s="127"/>
      <c r="DY106" s="127"/>
      <c r="EA106" s="122"/>
      <c r="EB106" s="122"/>
      <c r="EC106" s="122"/>
      <c r="ED106" s="122"/>
      <c r="EE106" s="122"/>
      <c r="EF106" s="122"/>
      <c r="EH106"/>
      <c r="EI106" s="122"/>
      <c r="EL106" s="122"/>
      <c r="EN106"/>
      <c r="EO106" s="122"/>
      <c r="EP106" s="122"/>
      <c r="EQ106" s="122"/>
      <c r="ER106" s="122"/>
      <c r="ES106">
        <f>(56*200)/1200</f>
        <v>9.3333333333333339</v>
      </c>
      <c r="ET106">
        <v>1200</v>
      </c>
      <c r="EU106" t="s">
        <v>164</v>
      </c>
      <c r="EV106" t="s">
        <v>176</v>
      </c>
      <c r="EW106" s="121">
        <v>56</v>
      </c>
      <c r="EX106"/>
      <c r="EY106" s="70" t="str">
        <f t="shared" si="18"/>
        <v>ibuprofen  oral 200mg/</v>
      </c>
      <c r="FA106" s="14" t="s">
        <v>635</v>
      </c>
      <c r="FK106" s="121" t="s">
        <v>163</v>
      </c>
      <c r="FL106" s="70" t="str">
        <f t="shared" si="21"/>
        <v>ibuprofen  oral 200mg/</v>
      </c>
    </row>
    <row r="107" spans="1:193" s="121" customFormat="1" ht="13.8">
      <c r="A107" s="121" t="s">
        <v>2939</v>
      </c>
      <c r="B107" s="139" t="s">
        <v>2941</v>
      </c>
      <c r="C107" s="140" t="str">
        <f t="shared" si="24"/>
        <v>https://samviewer.digile.be/nl/sam/ampps/584595-03</v>
      </c>
      <c r="D107" s="139" t="s">
        <v>2940</v>
      </c>
      <c r="E107" s="139" t="s">
        <v>2941</v>
      </c>
      <c r="F107" s="139" t="s">
        <v>2942</v>
      </c>
      <c r="H107" s="121" t="s">
        <v>2939</v>
      </c>
      <c r="I107" s="121" t="s">
        <v>2939</v>
      </c>
      <c r="J107" s="5" t="str">
        <f t="shared" si="15"/>
        <v>BEL ibuprofen  Aurobindo film-coated tablet 24 x 400mg/</v>
      </c>
      <c r="K107" s="5" t="str">
        <f t="shared" si="16"/>
        <v>BEL ibuprofen  Aurobindo film-coated tablet 24 x 400mg/</v>
      </c>
      <c r="L107" s="123"/>
      <c r="M107" s="123"/>
      <c r="N107" s="123"/>
      <c r="O107" s="123"/>
      <c r="P107" s="121">
        <v>24</v>
      </c>
      <c r="Q107" s="122"/>
      <c r="R107" s="121">
        <v>24</v>
      </c>
      <c r="S107" s="122"/>
      <c r="T107" s="139">
        <v>24</v>
      </c>
      <c r="U107" s="139"/>
      <c r="V107" s="139"/>
      <c r="W107" s="139" t="s">
        <v>2557</v>
      </c>
      <c r="X107" s="122"/>
      <c r="Y107" s="121" t="s">
        <v>2979</v>
      </c>
      <c r="AA107" s="122"/>
      <c r="AB107" s="122"/>
      <c r="AC107" s="122"/>
      <c r="AD107" s="124">
        <v>1</v>
      </c>
      <c r="AE107" s="121">
        <v>24</v>
      </c>
      <c r="AF107">
        <v>10221000</v>
      </c>
      <c r="AG107" s="70" t="s">
        <v>1220</v>
      </c>
      <c r="AH107" s="70"/>
      <c r="AI107" t="s">
        <v>700</v>
      </c>
      <c r="AJ107" s="122"/>
      <c r="AK107" s="24">
        <v>15054000</v>
      </c>
      <c r="AL107" s="38" t="s">
        <v>173</v>
      </c>
      <c r="AM107" s="169"/>
      <c r="AN107" s="122"/>
      <c r="AO107" s="122"/>
      <c r="AP107" s="122"/>
      <c r="AQ107" s="122"/>
      <c r="AR107" s="122"/>
      <c r="AS107" s="121">
        <v>584595</v>
      </c>
      <c r="AT107" s="25" t="str">
        <f t="shared" si="19"/>
        <v>BEL ibuprofen  Aurobindo film-coated tablet 400mg/</v>
      </c>
      <c r="AU107" s="123"/>
      <c r="AV107" s="125"/>
      <c r="AY107" s="139" t="s">
        <v>2941</v>
      </c>
      <c r="AZ107" t="s">
        <v>578</v>
      </c>
      <c r="BA107" s="150" t="s">
        <v>966</v>
      </c>
      <c r="BB107" s="170"/>
      <c r="BC107">
        <v>10221000</v>
      </c>
      <c r="BD107" s="70" t="s">
        <v>1220</v>
      </c>
      <c r="BE107" s="70"/>
      <c r="BF107" s="24">
        <v>1559</v>
      </c>
      <c r="BG107" t="s">
        <v>155</v>
      </c>
      <c r="BH107"/>
      <c r="BI107"/>
      <c r="BJ107" s="122"/>
      <c r="BM107" s="2" t="s">
        <v>228</v>
      </c>
      <c r="BN107" t="str">
        <f t="shared" si="17"/>
        <v>ibuprofen  film-coated tablet 400mg/</v>
      </c>
      <c r="BO107" s="123"/>
      <c r="BP107" t="str">
        <f t="shared" si="20"/>
        <v>ibuprofen  film-coated tablet 400mg/</v>
      </c>
      <c r="BQ107" s="121" t="s">
        <v>210</v>
      </c>
      <c r="BR107">
        <v>10221000</v>
      </c>
      <c r="BS107" s="70" t="s">
        <v>1220</v>
      </c>
      <c r="BT107" s="70"/>
      <c r="BU107" s="139" t="s">
        <v>1220</v>
      </c>
      <c r="BV107" s="139" t="s">
        <v>173</v>
      </c>
      <c r="CA107" s="24">
        <v>15054000</v>
      </c>
      <c r="CB107" s="38" t="s">
        <v>173</v>
      </c>
      <c r="CC107" s="169"/>
      <c r="CD107" s="122"/>
      <c r="CE107" s="122"/>
      <c r="CF107">
        <v>20053000</v>
      </c>
      <c r="CG107" t="s">
        <v>175</v>
      </c>
      <c r="CH107"/>
      <c r="CI107" s="139" t="s">
        <v>175</v>
      </c>
      <c r="CJ107" s="139" t="s">
        <v>175</v>
      </c>
      <c r="CK107" s="122"/>
      <c r="CL107" s="122"/>
      <c r="CM107" s="122"/>
      <c r="CN107" s="122"/>
      <c r="CO107" s="71">
        <v>100000090365</v>
      </c>
      <c r="CP107" s="21" t="s">
        <v>41</v>
      </c>
      <c r="CQ107" s="71">
        <v>100000090365</v>
      </c>
      <c r="CR107" t="s">
        <v>620</v>
      </c>
      <c r="CS107" s="2" t="s">
        <v>171</v>
      </c>
      <c r="CT107" s="71">
        <v>100000090365</v>
      </c>
      <c r="CU107" t="s">
        <v>620</v>
      </c>
      <c r="CV107" s="139" t="s">
        <v>966</v>
      </c>
      <c r="CW107" s="145" t="s">
        <v>2466</v>
      </c>
      <c r="CZ107" s="122"/>
      <c r="DG107" s="139"/>
      <c r="DH107" s="139" t="s">
        <v>292</v>
      </c>
      <c r="DI107" s="139" t="s">
        <v>966</v>
      </c>
      <c r="DJ107" s="139" t="s">
        <v>2466</v>
      </c>
      <c r="DK107" s="139" t="s">
        <v>2461</v>
      </c>
      <c r="DL107" s="121">
        <v>400</v>
      </c>
      <c r="DM107" t="s">
        <v>164</v>
      </c>
      <c r="DN107" s="2"/>
      <c r="DO107" s="154">
        <v>1</v>
      </c>
      <c r="DP107" s="38" t="s">
        <v>173</v>
      </c>
      <c r="DQ107" s="24">
        <v>15054000</v>
      </c>
      <c r="DR107" s="121">
        <v>400</v>
      </c>
      <c r="DS107" t="s">
        <v>164</v>
      </c>
      <c r="DT107" s="127"/>
      <c r="DU107" s="127"/>
      <c r="DV107" s="127"/>
      <c r="DW107" s="127"/>
      <c r="DX107" s="127"/>
      <c r="DY107" s="127"/>
      <c r="EA107" s="122"/>
      <c r="EB107" s="122"/>
      <c r="EC107" s="122"/>
      <c r="ED107" s="122"/>
      <c r="EE107" s="122"/>
      <c r="EF107" s="122"/>
      <c r="EH107"/>
      <c r="EI107" s="122"/>
      <c r="EL107" s="122"/>
      <c r="EN107"/>
      <c r="EO107" s="122"/>
      <c r="EP107" s="122"/>
      <c r="EQ107" s="122"/>
      <c r="ER107" s="122"/>
      <c r="ES107">
        <f>(24*400)/1200</f>
        <v>8</v>
      </c>
      <c r="ET107">
        <v>1200</v>
      </c>
      <c r="EU107" t="s">
        <v>164</v>
      </c>
      <c r="EV107" t="s">
        <v>176</v>
      </c>
      <c r="EW107" s="121">
        <v>24</v>
      </c>
      <c r="EX107"/>
      <c r="EY107" s="70" t="str">
        <f t="shared" si="18"/>
        <v>ibuprofen  oral 400mg/</v>
      </c>
      <c r="FA107" s="14" t="s">
        <v>637</v>
      </c>
      <c r="FK107" s="121" t="s">
        <v>163</v>
      </c>
      <c r="FL107" s="70" t="str">
        <f t="shared" si="21"/>
        <v>ibuprofen  oral 400mg/</v>
      </c>
    </row>
    <row r="108" spans="1:193" s="121" customFormat="1" ht="13.8">
      <c r="A108" s="121" t="s">
        <v>2943</v>
      </c>
      <c r="B108" s="139" t="s">
        <v>2945</v>
      </c>
      <c r="C108" s="140" t="str">
        <f t="shared" si="24"/>
        <v>https://samviewer.digile.be/nl/sam/ampps/584595-07</v>
      </c>
      <c r="D108" s="139" t="s">
        <v>2944</v>
      </c>
      <c r="E108" s="139" t="s">
        <v>2945</v>
      </c>
      <c r="F108" s="139" t="s">
        <v>2946</v>
      </c>
      <c r="H108" s="121" t="s">
        <v>2943</v>
      </c>
      <c r="I108" s="121" t="s">
        <v>2943</v>
      </c>
      <c r="J108" s="5" t="str">
        <f t="shared" si="15"/>
        <v>BEL ibuprofen  Aurobindo film-coated tablet 100 x 400mg/</v>
      </c>
      <c r="K108" s="5" t="str">
        <f t="shared" si="16"/>
        <v>BEL ibuprofen  Aurobindo film-coated tablet 100 x 400mg/</v>
      </c>
      <c r="L108" s="123"/>
      <c r="M108" s="123"/>
      <c r="N108" s="123"/>
      <c r="O108" s="123"/>
      <c r="P108" s="121">
        <v>100</v>
      </c>
      <c r="Q108" s="122"/>
      <c r="R108" s="121">
        <v>100</v>
      </c>
      <c r="S108" s="122"/>
      <c r="T108" s="139">
        <v>100</v>
      </c>
      <c r="U108" s="139"/>
      <c r="V108" s="139"/>
      <c r="W108" s="139" t="s">
        <v>2465</v>
      </c>
      <c r="X108" s="122"/>
      <c r="Y108" s="121" t="s">
        <v>2979</v>
      </c>
      <c r="AA108" s="122"/>
      <c r="AB108" s="122"/>
      <c r="AC108" s="122"/>
      <c r="AD108" s="124">
        <v>1</v>
      </c>
      <c r="AE108" s="121">
        <v>100</v>
      </c>
      <c r="AF108">
        <v>10221000</v>
      </c>
      <c r="AG108" s="70" t="s">
        <v>1220</v>
      </c>
      <c r="AH108" s="70"/>
      <c r="AI108" t="s">
        <v>700</v>
      </c>
      <c r="AJ108" s="122"/>
      <c r="AK108" s="24">
        <v>15054000</v>
      </c>
      <c r="AL108" s="38" t="s">
        <v>173</v>
      </c>
      <c r="AM108" s="169"/>
      <c r="AN108" s="122"/>
      <c r="AO108" s="122"/>
      <c r="AP108" s="122"/>
      <c r="AQ108" s="122"/>
      <c r="AR108" s="122"/>
      <c r="AS108" s="121">
        <v>584595</v>
      </c>
      <c r="AT108" s="25" t="str">
        <f t="shared" si="19"/>
        <v>BEL ibuprofen  Aurobindo film-coated tablet 400mg/</v>
      </c>
      <c r="AU108" s="123"/>
      <c r="AV108" s="125"/>
      <c r="AY108" s="139" t="s">
        <v>2945</v>
      </c>
      <c r="AZ108" t="s">
        <v>578</v>
      </c>
      <c r="BA108" s="150" t="s">
        <v>966</v>
      </c>
      <c r="BB108" s="170"/>
      <c r="BC108">
        <v>10221000</v>
      </c>
      <c r="BD108" s="70" t="s">
        <v>1220</v>
      </c>
      <c r="BE108" s="70"/>
      <c r="BF108" s="24">
        <v>1559</v>
      </c>
      <c r="BG108" t="s">
        <v>155</v>
      </c>
      <c r="BH108"/>
      <c r="BI108"/>
      <c r="BJ108" s="122"/>
      <c r="BM108" s="2" t="s">
        <v>228</v>
      </c>
      <c r="BN108" t="str">
        <f t="shared" si="17"/>
        <v>ibuprofen  film-coated tablet 400mg/</v>
      </c>
      <c r="BO108" s="123"/>
      <c r="BP108" t="str">
        <f t="shared" si="20"/>
        <v>ibuprofen  film-coated tablet 400mg/</v>
      </c>
      <c r="BQ108" s="121" t="s">
        <v>210</v>
      </c>
      <c r="BR108">
        <v>10221000</v>
      </c>
      <c r="BS108" s="70" t="s">
        <v>1220</v>
      </c>
      <c r="BT108" s="70"/>
      <c r="BU108" s="139" t="s">
        <v>1220</v>
      </c>
      <c r="BV108" s="139" t="s">
        <v>173</v>
      </c>
      <c r="CA108" s="24">
        <v>15054000</v>
      </c>
      <c r="CB108" s="38" t="s">
        <v>173</v>
      </c>
      <c r="CC108" s="169"/>
      <c r="CD108" s="122"/>
      <c r="CE108" s="122"/>
      <c r="CF108">
        <v>20053000</v>
      </c>
      <c r="CG108" t="s">
        <v>175</v>
      </c>
      <c r="CH108"/>
      <c r="CI108" s="139" t="s">
        <v>175</v>
      </c>
      <c r="CJ108" s="139" t="s">
        <v>175</v>
      </c>
      <c r="CK108" s="122"/>
      <c r="CL108" s="122"/>
      <c r="CM108" s="122"/>
      <c r="CN108" s="122"/>
      <c r="CO108" s="71">
        <v>100000090365</v>
      </c>
      <c r="CP108" s="21" t="s">
        <v>41</v>
      </c>
      <c r="CQ108" s="71">
        <v>100000090365</v>
      </c>
      <c r="CR108" t="s">
        <v>620</v>
      </c>
      <c r="CS108" s="2" t="s">
        <v>171</v>
      </c>
      <c r="CT108" s="71">
        <v>100000090365</v>
      </c>
      <c r="CU108" t="s">
        <v>620</v>
      </c>
      <c r="CV108" s="139" t="s">
        <v>966</v>
      </c>
      <c r="CW108" s="145" t="s">
        <v>2466</v>
      </c>
      <c r="CZ108" s="122"/>
      <c r="DG108" s="139"/>
      <c r="DH108" s="139" t="s">
        <v>292</v>
      </c>
      <c r="DI108" s="139" t="s">
        <v>966</v>
      </c>
      <c r="DJ108" s="139" t="s">
        <v>2466</v>
      </c>
      <c r="DK108" s="139" t="s">
        <v>2461</v>
      </c>
      <c r="DL108" s="121">
        <v>400</v>
      </c>
      <c r="DM108" t="s">
        <v>164</v>
      </c>
      <c r="DN108" s="2"/>
      <c r="DO108" s="154">
        <v>1</v>
      </c>
      <c r="DP108" s="38" t="s">
        <v>173</v>
      </c>
      <c r="DQ108" s="24">
        <v>15054000</v>
      </c>
      <c r="DR108" s="121">
        <v>400</v>
      </c>
      <c r="DS108" t="s">
        <v>164</v>
      </c>
      <c r="DT108" s="127"/>
      <c r="DU108" s="127"/>
      <c r="DV108" s="127"/>
      <c r="DW108" s="127"/>
      <c r="DX108" s="127"/>
      <c r="DY108" s="127"/>
      <c r="EA108" s="122"/>
      <c r="EB108" s="122"/>
      <c r="EC108" s="122"/>
      <c r="ED108" s="122"/>
      <c r="EE108" s="122"/>
      <c r="EF108" s="122"/>
      <c r="EH108"/>
      <c r="EI108" s="122"/>
      <c r="EL108" s="122"/>
      <c r="EN108"/>
      <c r="EO108" s="122"/>
      <c r="EP108" s="122"/>
      <c r="EQ108" s="122"/>
      <c r="ER108" s="122"/>
      <c r="ES108">
        <f>(100*400)/1200</f>
        <v>33.333333333333336</v>
      </c>
      <c r="ET108">
        <v>1200</v>
      </c>
      <c r="EU108" t="s">
        <v>164</v>
      </c>
      <c r="EV108" t="s">
        <v>176</v>
      </c>
      <c r="EW108" s="121">
        <v>100</v>
      </c>
      <c r="EX108"/>
      <c r="EY108" s="70" t="str">
        <f t="shared" si="18"/>
        <v>ibuprofen  oral 400mg/</v>
      </c>
      <c r="FA108" s="14" t="s">
        <v>637</v>
      </c>
      <c r="FK108" s="121" t="s">
        <v>163</v>
      </c>
      <c r="FL108" s="70" t="str">
        <f t="shared" si="21"/>
        <v>ibuprofen  oral 400mg/</v>
      </c>
    </row>
    <row r="109" spans="1:193" ht="13.8">
      <c r="A109" t="s">
        <v>422</v>
      </c>
      <c r="B109" t="s">
        <v>361</v>
      </c>
      <c r="C109" s="140" t="str">
        <f t="shared" si="24"/>
        <v>https://samviewer.digile.be/nl/sam/ampps/258237-02</v>
      </c>
      <c r="D109" s="116" t="s">
        <v>2657</v>
      </c>
      <c r="E109" s="116" t="s">
        <v>2658</v>
      </c>
      <c r="F109" s="116" t="s">
        <v>2659</v>
      </c>
      <c r="G109">
        <v>2118354</v>
      </c>
      <c r="H109" t="s">
        <v>422</v>
      </c>
      <c r="I109" t="s">
        <v>422</v>
      </c>
      <c r="J109" s="5" t="str">
        <f t="shared" si="15"/>
        <v>BEL simvastatine Amophar film-coated tablet 84 x 20mg/</v>
      </c>
      <c r="K109" s="5" t="str">
        <f t="shared" si="16"/>
        <v>BEL simvastatine Amophar film-coated tablet 84 x 20mg/</v>
      </c>
      <c r="L109" s="2"/>
      <c r="M109" s="2"/>
      <c r="N109" s="2"/>
      <c r="O109" s="2"/>
      <c r="P109">
        <v>84</v>
      </c>
      <c r="Q109" s="5"/>
      <c r="R109">
        <v>84</v>
      </c>
      <c r="S109" s="5"/>
      <c r="T109" s="116">
        <v>84</v>
      </c>
      <c r="W109" s="116" t="s">
        <v>2509</v>
      </c>
      <c r="X109">
        <v>30</v>
      </c>
      <c r="Y109" t="s">
        <v>499</v>
      </c>
      <c r="AA109" s="5"/>
      <c r="AB109" s="5"/>
      <c r="AC109" s="5"/>
      <c r="AD109" s="39">
        <v>1</v>
      </c>
      <c r="AE109">
        <v>84</v>
      </c>
      <c r="AF109">
        <v>10221000</v>
      </c>
      <c r="AG109" s="70" t="s">
        <v>1220</v>
      </c>
      <c r="AH109" s="70"/>
      <c r="AI109" t="s">
        <v>700</v>
      </c>
      <c r="AJ109" s="5"/>
      <c r="AK109" s="24">
        <v>15054000</v>
      </c>
      <c r="AL109" s="38" t="s">
        <v>173</v>
      </c>
      <c r="AM109" s="169"/>
      <c r="AN109" s="5"/>
      <c r="AO109" s="5"/>
      <c r="AP109" s="5"/>
      <c r="AQ109" s="5"/>
      <c r="AR109" s="5"/>
      <c r="AS109">
        <v>297</v>
      </c>
      <c r="AT109" s="25" t="str">
        <f t="shared" ref="AT109:AT172" si="25">CONCATENATE(BM109," ",CR109," ",BG109," ",BS109," ",DR109,DS109,"/",DU109,DV109)</f>
        <v>BEL simvastatine Amophar film-coated tablet 20mg/</v>
      </c>
      <c r="AU109" s="33"/>
      <c r="AW109">
        <v>297</v>
      </c>
      <c r="AY109" t="s">
        <v>572</v>
      </c>
      <c r="AZ109" t="s">
        <v>579</v>
      </c>
      <c r="BA109" s="42" t="s">
        <v>2510</v>
      </c>
      <c r="BB109" s="42"/>
      <c r="BC109">
        <v>10221000</v>
      </c>
      <c r="BD109" s="70" t="s">
        <v>1220</v>
      </c>
      <c r="BE109" s="70"/>
      <c r="BF109">
        <v>1558</v>
      </c>
      <c r="BG109" t="s">
        <v>589</v>
      </c>
      <c r="BJ109" s="5"/>
      <c r="BK109" t="s">
        <v>589</v>
      </c>
      <c r="BL109">
        <v>1558</v>
      </c>
      <c r="BM109" s="2" t="s">
        <v>228</v>
      </c>
      <c r="BN109" t="str">
        <f t="shared" si="17"/>
        <v>simvastatine film-coated tablet 20mg/</v>
      </c>
      <c r="BO109" s="33"/>
      <c r="BP109" t="str">
        <f t="shared" ref="BP109:BP172" si="26">CONCATENATE(CR109," ",BS109," ",DR109,DS109,"/",DU109,DV109)</f>
        <v>simvastatine film-coated tablet 20mg/</v>
      </c>
      <c r="BQ109" t="s">
        <v>608</v>
      </c>
      <c r="BR109">
        <v>10221000</v>
      </c>
      <c r="BS109" s="70" t="s">
        <v>1220</v>
      </c>
      <c r="BT109" s="70"/>
      <c r="BU109" s="116" t="s">
        <v>1220</v>
      </c>
      <c r="BV109" s="116" t="s">
        <v>173</v>
      </c>
      <c r="BW109">
        <v>10221000</v>
      </c>
      <c r="BX109" t="s">
        <v>526</v>
      </c>
      <c r="BY109">
        <v>10221000</v>
      </c>
      <c r="BZ109" t="s">
        <v>526</v>
      </c>
      <c r="CA109" s="24">
        <v>15054000</v>
      </c>
      <c r="CB109" s="38" t="s">
        <v>173</v>
      </c>
      <c r="CC109" s="169"/>
      <c r="CD109" s="5"/>
      <c r="CE109" s="42" t="s">
        <v>173</v>
      </c>
      <c r="CF109">
        <v>20053000</v>
      </c>
      <c r="CG109" t="s">
        <v>175</v>
      </c>
      <c r="CI109" s="116" t="s">
        <v>175</v>
      </c>
      <c r="CJ109" s="116" t="s">
        <v>175</v>
      </c>
      <c r="CK109" s="5"/>
      <c r="CL109" s="5"/>
      <c r="CM109" s="5"/>
      <c r="CN109" s="5"/>
      <c r="CO109" s="21">
        <v>100000091786</v>
      </c>
      <c r="CP109" s="21" t="s">
        <v>41</v>
      </c>
      <c r="CQ109" s="21">
        <v>100000091786</v>
      </c>
      <c r="CR109" t="s">
        <v>615</v>
      </c>
      <c r="CS109" s="2" t="s">
        <v>171</v>
      </c>
      <c r="CT109" s="112">
        <v>100000091343</v>
      </c>
      <c r="CU109" t="s">
        <v>615</v>
      </c>
      <c r="CV109" s="116" t="s">
        <v>2510</v>
      </c>
      <c r="CW109" s="144" t="s">
        <v>2511</v>
      </c>
      <c r="CX109" t="s">
        <v>615</v>
      </c>
      <c r="CY109" t="s">
        <v>615</v>
      </c>
      <c r="CZ109" s="113" t="s">
        <v>210</v>
      </c>
      <c r="DA109" s="5"/>
      <c r="DB109" s="5"/>
      <c r="DC109" s="5"/>
      <c r="DD109" s="5"/>
      <c r="DF109" s="5"/>
      <c r="DH109" s="116" t="s">
        <v>292</v>
      </c>
      <c r="DI109" s="116" t="s">
        <v>2510</v>
      </c>
      <c r="DJ109" s="116" t="s">
        <v>2511</v>
      </c>
      <c r="DK109" s="116" t="s">
        <v>2461</v>
      </c>
      <c r="DL109">
        <v>20</v>
      </c>
      <c r="DM109" t="s">
        <v>164</v>
      </c>
      <c r="DN109" s="2"/>
      <c r="DO109" s="154">
        <v>1</v>
      </c>
      <c r="DP109" s="38" t="s">
        <v>173</v>
      </c>
      <c r="DQ109" s="24">
        <v>15054000</v>
      </c>
      <c r="DR109">
        <v>20</v>
      </c>
      <c r="DS109" t="s">
        <v>164</v>
      </c>
      <c r="DZ109" s="5"/>
      <c r="EA109" s="5"/>
      <c r="EB109" s="5"/>
      <c r="EC109" s="5"/>
      <c r="ED109" s="5"/>
      <c r="EE109" s="5"/>
      <c r="EF109" s="5"/>
      <c r="EI109" s="5"/>
      <c r="EL109" s="5"/>
      <c r="EO109" s="5"/>
      <c r="EP109" s="5"/>
      <c r="EQ109" s="5"/>
      <c r="ER109" s="5"/>
      <c r="ES109">
        <f>(84*20)/30</f>
        <v>56</v>
      </c>
      <c r="ET109">
        <v>30</v>
      </c>
      <c r="EU109" t="s">
        <v>164</v>
      </c>
      <c r="EV109" t="s">
        <v>176</v>
      </c>
      <c r="EW109">
        <v>84</v>
      </c>
      <c r="EY109" s="70" t="str">
        <f t="shared" si="18"/>
        <v>simvastatine oral 20mg/</v>
      </c>
      <c r="FA109" t="s">
        <v>643</v>
      </c>
      <c r="FB109" s="14" t="s">
        <v>177</v>
      </c>
      <c r="FC109" s="14" t="s">
        <v>615</v>
      </c>
      <c r="FD109" s="14" t="s">
        <v>177</v>
      </c>
      <c r="FE109" s="14" t="s">
        <v>657</v>
      </c>
      <c r="FF109" s="14" t="s">
        <v>177</v>
      </c>
      <c r="FG109" s="14" t="s">
        <v>658</v>
      </c>
      <c r="FH109" s="14" t="s">
        <v>177</v>
      </c>
      <c r="FI109" s="14" t="s">
        <v>3374</v>
      </c>
      <c r="FJ109" s="14" t="s">
        <v>177</v>
      </c>
      <c r="FK109" s="14" t="s">
        <v>163</v>
      </c>
      <c r="FL109" s="70" t="str">
        <f t="shared" ref="FL109:FL172" si="27">CONCATENATE(CU109," ",FK109," ",DR109,DS109,"/",DU109,DV109)</f>
        <v>simvastatine oral 20mg/</v>
      </c>
      <c r="FO109" t="s">
        <v>661</v>
      </c>
      <c r="FP109" s="14" t="s">
        <v>657</v>
      </c>
      <c r="FQ109" s="14" t="s">
        <v>177</v>
      </c>
      <c r="FR109" s="14" t="s">
        <v>658</v>
      </c>
      <c r="FS109">
        <v>69</v>
      </c>
      <c r="FT109" t="s">
        <v>173</v>
      </c>
      <c r="FU109">
        <v>19</v>
      </c>
      <c r="FV109" t="s">
        <v>202</v>
      </c>
      <c r="FW109">
        <v>31</v>
      </c>
      <c r="FX109" t="s">
        <v>163</v>
      </c>
      <c r="FY109">
        <v>47</v>
      </c>
      <c r="FZ109" t="s">
        <v>201</v>
      </c>
      <c r="GB109">
        <v>69</v>
      </c>
      <c r="GC109">
        <v>19</v>
      </c>
      <c r="GD109">
        <v>31</v>
      </c>
      <c r="GE109">
        <v>47</v>
      </c>
      <c r="GG109" t="s">
        <v>649</v>
      </c>
      <c r="GH109" t="s">
        <v>684</v>
      </c>
    </row>
    <row r="110" spans="1:193" s="121" customFormat="1" ht="13.8">
      <c r="A110" t="s">
        <v>423</v>
      </c>
      <c r="B110" t="s">
        <v>2350</v>
      </c>
      <c r="C110" s="140" t="str">
        <f t="shared" si="24"/>
        <v>https://samviewer.digile.be/nl/sam/ampps/577173-05</v>
      </c>
      <c r="D110" s="116" t="s">
        <v>2907</v>
      </c>
      <c r="E110" s="116" t="s">
        <v>2908</v>
      </c>
      <c r="F110" s="116" t="s">
        <v>2909</v>
      </c>
      <c r="G110">
        <v>4314365</v>
      </c>
      <c r="H110" t="s">
        <v>423</v>
      </c>
      <c r="I110" t="s">
        <v>423</v>
      </c>
      <c r="J110" s="5" t="str">
        <f t="shared" si="15"/>
        <v>BEL simvastatine Aurobindo film-coated tablet 100 x 20mg/</v>
      </c>
      <c r="K110" s="5" t="str">
        <f t="shared" si="16"/>
        <v>BEL simvastatine Aurobindo film-coated tablet 100 x 20mg/</v>
      </c>
      <c r="L110" s="2"/>
      <c r="M110" s="2"/>
      <c r="N110" s="2"/>
      <c r="O110" s="2"/>
      <c r="P110">
        <v>100</v>
      </c>
      <c r="Q110" s="5"/>
      <c r="R110">
        <v>100</v>
      </c>
      <c r="S110" s="5"/>
      <c r="T110" s="116">
        <v>100</v>
      </c>
      <c r="U110" s="116"/>
      <c r="V110" s="116"/>
      <c r="W110" s="116" t="s">
        <v>2465</v>
      </c>
      <c r="X110">
        <v>98</v>
      </c>
      <c r="Y110" t="s">
        <v>500</v>
      </c>
      <c r="Z110"/>
      <c r="AA110" s="5"/>
      <c r="AB110" s="5"/>
      <c r="AC110" s="5"/>
      <c r="AD110" s="39">
        <v>1</v>
      </c>
      <c r="AE110">
        <v>100</v>
      </c>
      <c r="AF110">
        <v>10221000</v>
      </c>
      <c r="AG110" s="70" t="s">
        <v>1220</v>
      </c>
      <c r="AH110" s="70"/>
      <c r="AI110" t="s">
        <v>700</v>
      </c>
      <c r="AJ110" s="5"/>
      <c r="AK110" s="24">
        <v>15054000</v>
      </c>
      <c r="AL110" s="38" t="s">
        <v>173</v>
      </c>
      <c r="AM110" s="169"/>
      <c r="AN110" s="5"/>
      <c r="AO110" s="5"/>
      <c r="AP110" s="5"/>
      <c r="AQ110" s="5"/>
      <c r="AR110" s="5"/>
      <c r="AS110">
        <v>298</v>
      </c>
      <c r="AT110" s="25" t="str">
        <f t="shared" si="25"/>
        <v>BEL simvastatine Aurobindo film-coated tablet 20mg/</v>
      </c>
      <c r="AU110" s="33"/>
      <c r="AV110" s="67"/>
      <c r="AW110">
        <v>298</v>
      </c>
      <c r="AX110"/>
      <c r="AY110" t="s">
        <v>2370</v>
      </c>
      <c r="AZ110" t="s">
        <v>579</v>
      </c>
      <c r="BA110" s="42" t="s">
        <v>2510</v>
      </c>
      <c r="BB110" s="42"/>
      <c r="BC110">
        <v>10221000</v>
      </c>
      <c r="BD110" s="70" t="s">
        <v>1220</v>
      </c>
      <c r="BE110" s="70"/>
      <c r="BF110" s="24">
        <v>1559</v>
      </c>
      <c r="BG110" t="s">
        <v>155</v>
      </c>
      <c r="BH110"/>
      <c r="BI110"/>
      <c r="BJ110" s="5"/>
      <c r="BK110" t="s">
        <v>155</v>
      </c>
      <c r="BL110">
        <v>1559</v>
      </c>
      <c r="BM110" s="2" t="s">
        <v>228</v>
      </c>
      <c r="BN110" t="str">
        <f t="shared" si="17"/>
        <v>simvastatine film-coated tablet 20mg/</v>
      </c>
      <c r="BO110" s="33"/>
      <c r="BP110" t="str">
        <f t="shared" si="26"/>
        <v>simvastatine film-coated tablet 20mg/</v>
      </c>
      <c r="BQ110" t="s">
        <v>608</v>
      </c>
      <c r="BR110">
        <v>10221000</v>
      </c>
      <c r="BS110" s="70" t="s">
        <v>1220</v>
      </c>
      <c r="BT110" s="70"/>
      <c r="BU110" s="116" t="s">
        <v>1220</v>
      </c>
      <c r="BV110" s="116" t="s">
        <v>173</v>
      </c>
      <c r="BW110">
        <v>10221000</v>
      </c>
      <c r="BX110" t="s">
        <v>526</v>
      </c>
      <c r="BY110">
        <v>10221000</v>
      </c>
      <c r="BZ110" t="s">
        <v>526</v>
      </c>
      <c r="CA110" s="24">
        <v>15054000</v>
      </c>
      <c r="CB110" s="38" t="s">
        <v>173</v>
      </c>
      <c r="CC110" s="169"/>
      <c r="CD110" s="5"/>
      <c r="CE110" s="42" t="s">
        <v>173</v>
      </c>
      <c r="CF110">
        <v>20053000</v>
      </c>
      <c r="CG110" t="s">
        <v>175</v>
      </c>
      <c r="CH110"/>
      <c r="CI110" s="116" t="s">
        <v>175</v>
      </c>
      <c r="CJ110" s="116" t="s">
        <v>175</v>
      </c>
      <c r="CK110" s="5"/>
      <c r="CL110" s="5"/>
      <c r="CM110" s="5"/>
      <c r="CN110" s="5"/>
      <c r="CO110" s="21">
        <v>100000091786</v>
      </c>
      <c r="CP110" s="21" t="s">
        <v>41</v>
      </c>
      <c r="CQ110" s="21">
        <v>100000091786</v>
      </c>
      <c r="CR110" t="s">
        <v>615</v>
      </c>
      <c r="CS110" s="2" t="s">
        <v>171</v>
      </c>
      <c r="CT110" s="112">
        <v>100000091343</v>
      </c>
      <c r="CU110" t="s">
        <v>615</v>
      </c>
      <c r="CV110" s="116" t="s">
        <v>2510</v>
      </c>
      <c r="CW110" s="144" t="s">
        <v>2511</v>
      </c>
      <c r="CX110" t="s">
        <v>615</v>
      </c>
      <c r="CY110" t="s">
        <v>615</v>
      </c>
      <c r="CZ110" s="113" t="s">
        <v>210</v>
      </c>
      <c r="DA110" s="5"/>
      <c r="DB110" s="5"/>
      <c r="DC110" s="5"/>
      <c r="DD110" s="5"/>
      <c r="DE110"/>
      <c r="DF110" s="5"/>
      <c r="DG110" s="116"/>
      <c r="DH110" s="116" t="s">
        <v>292</v>
      </c>
      <c r="DI110" s="116" t="s">
        <v>2510</v>
      </c>
      <c r="DJ110" s="116" t="s">
        <v>2511</v>
      </c>
      <c r="DK110" s="116" t="s">
        <v>2461</v>
      </c>
      <c r="DL110">
        <v>20</v>
      </c>
      <c r="DM110" t="s">
        <v>164</v>
      </c>
      <c r="DN110" s="2"/>
      <c r="DO110" s="154">
        <v>1</v>
      </c>
      <c r="DP110" s="38" t="s">
        <v>173</v>
      </c>
      <c r="DQ110" s="24">
        <v>15054000</v>
      </c>
      <c r="DR110">
        <v>20</v>
      </c>
      <c r="DS110" t="s">
        <v>164</v>
      </c>
      <c r="DT110" s="74"/>
      <c r="DU110" s="74"/>
      <c r="DV110" s="74"/>
      <c r="DW110" s="74"/>
      <c r="DX110" s="74"/>
      <c r="DY110" s="74"/>
      <c r="DZ110" s="5"/>
      <c r="EA110" s="5"/>
      <c r="EB110" s="5"/>
      <c r="EC110" s="5"/>
      <c r="ED110" s="5"/>
      <c r="EE110" s="5"/>
      <c r="EF110" s="5"/>
      <c r="EG110"/>
      <c r="EH110"/>
      <c r="EI110" s="5"/>
      <c r="EJ110"/>
      <c r="EK110"/>
      <c r="EL110" s="5"/>
      <c r="EM110"/>
      <c r="EN110"/>
      <c r="EO110" s="5"/>
      <c r="EP110" s="5"/>
      <c r="EQ110" s="5"/>
      <c r="ER110" s="5"/>
      <c r="ES110" s="14">
        <f t="shared" ref="ES110:ES117" si="28">(100*20)/30</f>
        <v>66.666666666666671</v>
      </c>
      <c r="ET110">
        <v>30</v>
      </c>
      <c r="EU110" t="s">
        <v>164</v>
      </c>
      <c r="EV110" t="s">
        <v>176</v>
      </c>
      <c r="EW110">
        <v>100</v>
      </c>
      <c r="EX110"/>
      <c r="EY110" s="70" t="str">
        <f t="shared" si="18"/>
        <v>simvastatine oral 20mg/</v>
      </c>
      <c r="EZ110"/>
      <c r="FA110" t="s">
        <v>643</v>
      </c>
      <c r="FB110" s="14" t="s">
        <v>177</v>
      </c>
      <c r="FC110" s="14" t="s">
        <v>615</v>
      </c>
      <c r="FD110" s="14" t="s">
        <v>177</v>
      </c>
      <c r="FE110" s="14" t="s">
        <v>657</v>
      </c>
      <c r="FF110" s="14" t="s">
        <v>177</v>
      </c>
      <c r="FG110" s="14" t="s">
        <v>658</v>
      </c>
      <c r="FH110" s="14" t="s">
        <v>177</v>
      </c>
      <c r="FI110" s="14" t="s">
        <v>3374</v>
      </c>
      <c r="FJ110" s="14" t="s">
        <v>177</v>
      </c>
      <c r="FK110" s="14" t="s">
        <v>163</v>
      </c>
      <c r="FL110" s="70" t="str">
        <f t="shared" si="27"/>
        <v>simvastatine oral 20mg/</v>
      </c>
      <c r="FM110"/>
      <c r="FN110"/>
      <c r="FO110" t="s">
        <v>661</v>
      </c>
      <c r="FP110" s="14" t="s">
        <v>657</v>
      </c>
      <c r="FQ110" s="14" t="s">
        <v>177</v>
      </c>
      <c r="FR110" s="14" t="s">
        <v>658</v>
      </c>
      <c r="FS110">
        <v>69</v>
      </c>
      <c r="FT110" t="s">
        <v>173</v>
      </c>
      <c r="FU110">
        <v>19</v>
      </c>
      <c r="FV110" t="s">
        <v>202</v>
      </c>
      <c r="FW110">
        <v>31</v>
      </c>
      <c r="FX110" t="s">
        <v>163</v>
      </c>
      <c r="FY110">
        <v>47</v>
      </c>
      <c r="FZ110" t="s">
        <v>201</v>
      </c>
      <c r="GA110"/>
      <c r="GB110">
        <v>69</v>
      </c>
      <c r="GC110">
        <v>19</v>
      </c>
      <c r="GD110">
        <v>31</v>
      </c>
      <c r="GE110">
        <v>47</v>
      </c>
      <c r="GF110"/>
      <c r="GG110" t="s">
        <v>649</v>
      </c>
      <c r="GH110" t="s">
        <v>684</v>
      </c>
      <c r="GI110"/>
      <c r="GJ110"/>
      <c r="GK110"/>
    </row>
    <row r="111" spans="1:193" ht="13.8">
      <c r="A111" t="s">
        <v>424</v>
      </c>
      <c r="B111" t="s">
        <v>2351</v>
      </c>
      <c r="C111" s="140" t="str">
        <f t="shared" si="24"/>
        <v>https://samviewer.digile.be/nl/sam/ampps/577173-02</v>
      </c>
      <c r="D111" s="116" t="s">
        <v>2904</v>
      </c>
      <c r="E111" s="116" t="s">
        <v>2905</v>
      </c>
      <c r="F111" s="116" t="s">
        <v>2906</v>
      </c>
      <c r="G111">
        <v>4314357</v>
      </c>
      <c r="H111" t="s">
        <v>424</v>
      </c>
      <c r="I111" t="s">
        <v>424</v>
      </c>
      <c r="J111" s="5" t="str">
        <f t="shared" si="15"/>
        <v>BEL simvastatine Aurobindo film-coated tablet 30 x 20mg/</v>
      </c>
      <c r="K111" s="5" t="str">
        <f t="shared" si="16"/>
        <v>BEL simvastatine Aurobindo film-coated tablet 30 x 20mg/</v>
      </c>
      <c r="L111" s="2"/>
      <c r="M111" s="2"/>
      <c r="N111" s="2"/>
      <c r="O111" s="2"/>
      <c r="P111">
        <v>30</v>
      </c>
      <c r="Q111" s="5"/>
      <c r="R111">
        <v>30</v>
      </c>
      <c r="S111" s="5"/>
      <c r="T111" s="116">
        <v>30</v>
      </c>
      <c r="W111" s="116" t="s">
        <v>2470</v>
      </c>
      <c r="X111">
        <v>100</v>
      </c>
      <c r="Y111" t="s">
        <v>500</v>
      </c>
      <c r="AA111" s="5"/>
      <c r="AB111" s="5"/>
      <c r="AC111" s="5"/>
      <c r="AD111" s="39">
        <v>1</v>
      </c>
      <c r="AE111">
        <v>30</v>
      </c>
      <c r="AF111">
        <v>10221000</v>
      </c>
      <c r="AG111" s="70" t="s">
        <v>1220</v>
      </c>
      <c r="AH111" s="70"/>
      <c r="AI111" t="s">
        <v>700</v>
      </c>
      <c r="AJ111" s="5"/>
      <c r="AK111" s="24">
        <v>15054000</v>
      </c>
      <c r="AL111" s="38" t="s">
        <v>173</v>
      </c>
      <c r="AM111" s="169"/>
      <c r="AN111" s="5"/>
      <c r="AO111" s="5"/>
      <c r="AP111" s="5"/>
      <c r="AQ111" s="5"/>
      <c r="AR111" s="5"/>
      <c r="AS111">
        <v>298</v>
      </c>
      <c r="AT111" s="25" t="str">
        <f t="shared" si="25"/>
        <v>BEL simvastatine Aurobindo film-coated tablet 20mg/</v>
      </c>
      <c r="AU111" s="33"/>
      <c r="AW111">
        <v>298</v>
      </c>
      <c r="AY111" t="s">
        <v>2370</v>
      </c>
      <c r="AZ111" t="s">
        <v>579</v>
      </c>
      <c r="BA111" s="42" t="s">
        <v>2510</v>
      </c>
      <c r="BB111" s="42"/>
      <c r="BC111">
        <v>10221000</v>
      </c>
      <c r="BD111" s="70" t="s">
        <v>1220</v>
      </c>
      <c r="BE111" s="70"/>
      <c r="BF111" s="24">
        <v>1559</v>
      </c>
      <c r="BG111" t="s">
        <v>155</v>
      </c>
      <c r="BJ111" s="5"/>
      <c r="BK111" t="s">
        <v>155</v>
      </c>
      <c r="BL111">
        <v>1559</v>
      </c>
      <c r="BM111" s="2" t="s">
        <v>228</v>
      </c>
      <c r="BN111" t="str">
        <f t="shared" si="17"/>
        <v>simvastatine film-coated tablet 20mg/</v>
      </c>
      <c r="BO111" s="33"/>
      <c r="BP111" t="str">
        <f t="shared" si="26"/>
        <v>simvastatine film-coated tablet 20mg/</v>
      </c>
      <c r="BQ111" t="s">
        <v>608</v>
      </c>
      <c r="BR111">
        <v>10221000</v>
      </c>
      <c r="BS111" s="70" t="s">
        <v>1220</v>
      </c>
      <c r="BT111" s="70"/>
      <c r="BU111" s="116" t="s">
        <v>1220</v>
      </c>
      <c r="BV111" s="116" t="s">
        <v>173</v>
      </c>
      <c r="BW111">
        <v>10221000</v>
      </c>
      <c r="BX111" t="s">
        <v>526</v>
      </c>
      <c r="BY111">
        <v>10221000</v>
      </c>
      <c r="BZ111" t="s">
        <v>526</v>
      </c>
      <c r="CA111" s="24">
        <v>15054000</v>
      </c>
      <c r="CB111" s="38" t="s">
        <v>173</v>
      </c>
      <c r="CC111" s="169"/>
      <c r="CD111" s="5"/>
      <c r="CE111" s="42" t="s">
        <v>173</v>
      </c>
      <c r="CF111">
        <v>20053000</v>
      </c>
      <c r="CG111" t="s">
        <v>175</v>
      </c>
      <c r="CI111" s="116" t="s">
        <v>175</v>
      </c>
      <c r="CJ111" s="116" t="s">
        <v>175</v>
      </c>
      <c r="CK111" s="5"/>
      <c r="CL111" s="5"/>
      <c r="CM111" s="5"/>
      <c r="CN111" s="5"/>
      <c r="CO111" s="21">
        <v>100000091786</v>
      </c>
      <c r="CP111" s="21" t="s">
        <v>41</v>
      </c>
      <c r="CQ111" s="21">
        <v>100000091786</v>
      </c>
      <c r="CR111" t="s">
        <v>615</v>
      </c>
      <c r="CS111" s="2" t="s">
        <v>171</v>
      </c>
      <c r="CT111" s="112">
        <v>100000091343</v>
      </c>
      <c r="CU111" t="s">
        <v>615</v>
      </c>
      <c r="CV111" s="116" t="s">
        <v>2510</v>
      </c>
      <c r="CW111" s="144" t="s">
        <v>2511</v>
      </c>
      <c r="CX111" t="s">
        <v>615</v>
      </c>
      <c r="CY111" t="s">
        <v>615</v>
      </c>
      <c r="CZ111" s="113" t="s">
        <v>210</v>
      </c>
      <c r="DA111" s="5"/>
      <c r="DB111" s="5"/>
      <c r="DC111" s="5"/>
      <c r="DD111" s="5"/>
      <c r="DF111" s="5"/>
      <c r="DH111" s="116" t="s">
        <v>292</v>
      </c>
      <c r="DI111" s="116" t="s">
        <v>2510</v>
      </c>
      <c r="DJ111" s="116" t="s">
        <v>2511</v>
      </c>
      <c r="DK111" s="116" t="s">
        <v>2461</v>
      </c>
      <c r="DL111">
        <v>20</v>
      </c>
      <c r="DM111" t="s">
        <v>164</v>
      </c>
      <c r="DN111" s="2"/>
      <c r="DO111" s="154">
        <v>1</v>
      </c>
      <c r="DP111" s="38" t="s">
        <v>173</v>
      </c>
      <c r="DQ111" s="24">
        <v>15054000</v>
      </c>
      <c r="DR111">
        <v>20</v>
      </c>
      <c r="DS111" t="s">
        <v>164</v>
      </c>
      <c r="DZ111" s="5"/>
      <c r="EA111" s="5"/>
      <c r="EB111" s="5"/>
      <c r="EC111" s="5"/>
      <c r="ED111" s="5"/>
      <c r="EE111" s="5"/>
      <c r="EF111" s="5"/>
      <c r="EI111" s="5"/>
      <c r="EL111" s="5"/>
      <c r="EO111" s="5"/>
      <c r="EP111" s="5"/>
      <c r="EQ111" s="5"/>
      <c r="ER111" s="5"/>
      <c r="ES111" s="14">
        <f t="shared" si="28"/>
        <v>66.666666666666671</v>
      </c>
      <c r="ET111">
        <v>30</v>
      </c>
      <c r="EU111" t="s">
        <v>164</v>
      </c>
      <c r="EV111" t="s">
        <v>176</v>
      </c>
      <c r="EW111">
        <v>30</v>
      </c>
      <c r="EY111" s="70" t="str">
        <f t="shared" si="18"/>
        <v>simvastatine oral 20mg/</v>
      </c>
      <c r="FA111" t="s">
        <v>643</v>
      </c>
      <c r="FB111" s="14" t="s">
        <v>177</v>
      </c>
      <c r="FC111" s="14" t="s">
        <v>615</v>
      </c>
      <c r="FD111" s="14" t="s">
        <v>177</v>
      </c>
      <c r="FE111" s="14" t="s">
        <v>657</v>
      </c>
      <c r="FF111" s="14" t="s">
        <v>177</v>
      </c>
      <c r="FG111" s="14" t="s">
        <v>658</v>
      </c>
      <c r="FH111" s="14" t="s">
        <v>177</v>
      </c>
      <c r="FI111" s="14" t="s">
        <v>3374</v>
      </c>
      <c r="FJ111" s="14" t="s">
        <v>177</v>
      </c>
      <c r="FK111" s="14" t="s">
        <v>163</v>
      </c>
      <c r="FL111" s="70" t="str">
        <f t="shared" si="27"/>
        <v>simvastatine oral 20mg/</v>
      </c>
      <c r="FO111" t="s">
        <v>661</v>
      </c>
      <c r="FP111" s="14" t="s">
        <v>657</v>
      </c>
      <c r="FQ111" s="14" t="s">
        <v>177</v>
      </c>
      <c r="FR111" s="14" t="s">
        <v>658</v>
      </c>
      <c r="FS111">
        <v>69</v>
      </c>
      <c r="FT111" t="s">
        <v>173</v>
      </c>
      <c r="FU111">
        <v>19</v>
      </c>
      <c r="FV111" t="s">
        <v>202</v>
      </c>
      <c r="FW111">
        <v>31</v>
      </c>
      <c r="FX111" t="s">
        <v>163</v>
      </c>
      <c r="FY111">
        <v>47</v>
      </c>
      <c r="FZ111" t="s">
        <v>201</v>
      </c>
      <c r="GB111">
        <v>69</v>
      </c>
      <c r="GC111">
        <v>19</v>
      </c>
      <c r="GD111">
        <v>31</v>
      </c>
      <c r="GE111">
        <v>47</v>
      </c>
      <c r="GG111" t="s">
        <v>649</v>
      </c>
      <c r="GH111" t="s">
        <v>684</v>
      </c>
    </row>
    <row r="112" spans="1:193" ht="13.8">
      <c r="A112" t="s">
        <v>425</v>
      </c>
      <c r="B112" t="s">
        <v>2352</v>
      </c>
      <c r="C112" s="140" t="str">
        <f t="shared" si="24"/>
        <v>https://samviewer.digile.be/nl/sam/ampps/472924-21</v>
      </c>
      <c r="D112" s="116" t="s">
        <v>2842</v>
      </c>
      <c r="E112" s="116" t="s">
        <v>2843</v>
      </c>
      <c r="F112" s="116" t="s">
        <v>2844</v>
      </c>
      <c r="G112">
        <v>3364072</v>
      </c>
      <c r="H112" t="s">
        <v>425</v>
      </c>
      <c r="I112" t="s">
        <v>425</v>
      </c>
      <c r="J112" s="5" t="str">
        <f t="shared" si="15"/>
        <v>BEL simvastatine Impexeco film-coated tablet 100 x 20mg/</v>
      </c>
      <c r="K112" s="5" t="str">
        <f t="shared" si="16"/>
        <v>BEL simvastatine Impexeco film-coated tablet 100 x 20mg/</v>
      </c>
      <c r="L112" s="2"/>
      <c r="M112" s="2"/>
      <c r="N112" s="2"/>
      <c r="O112" s="2"/>
      <c r="P112">
        <v>100</v>
      </c>
      <c r="Q112" s="5"/>
      <c r="R112">
        <v>100</v>
      </c>
      <c r="S112" s="5"/>
      <c r="T112" s="116">
        <v>100</v>
      </c>
      <c r="W112" s="116" t="s">
        <v>2465</v>
      </c>
      <c r="X112">
        <v>100</v>
      </c>
      <c r="Y112" t="s">
        <v>210</v>
      </c>
      <c r="AA112" s="5"/>
      <c r="AB112" s="5"/>
      <c r="AC112" s="5"/>
      <c r="AD112" s="39">
        <v>1</v>
      </c>
      <c r="AE112">
        <v>100</v>
      </c>
      <c r="AF112">
        <v>10221000</v>
      </c>
      <c r="AG112" s="70" t="s">
        <v>1220</v>
      </c>
      <c r="AH112" s="70"/>
      <c r="AI112" t="s">
        <v>700</v>
      </c>
      <c r="AJ112" s="5"/>
      <c r="AK112" s="24">
        <v>15054000</v>
      </c>
      <c r="AL112" s="38" t="s">
        <v>173</v>
      </c>
      <c r="AM112" s="169"/>
      <c r="AN112" s="5"/>
      <c r="AO112" s="5"/>
      <c r="AP112" s="5"/>
      <c r="AQ112" s="5"/>
      <c r="AR112" s="5"/>
      <c r="AS112">
        <v>303</v>
      </c>
      <c r="AT112" s="25" t="str">
        <f t="shared" si="25"/>
        <v>BEL simvastatine Impexeco film-coated tablet 20mg/</v>
      </c>
      <c r="AU112" s="33"/>
      <c r="AW112">
        <v>303</v>
      </c>
      <c r="AY112" t="s">
        <v>2371</v>
      </c>
      <c r="AZ112" t="s">
        <v>579</v>
      </c>
      <c r="BA112" s="42" t="s">
        <v>2510</v>
      </c>
      <c r="BB112" s="42"/>
      <c r="BC112">
        <v>10221000</v>
      </c>
      <c r="BD112" s="70" t="s">
        <v>1220</v>
      </c>
      <c r="BE112" s="70"/>
      <c r="BF112" s="24">
        <v>1564</v>
      </c>
      <c r="BG112" t="s">
        <v>156</v>
      </c>
      <c r="BJ112" s="5"/>
      <c r="BK112" t="s">
        <v>156</v>
      </c>
      <c r="BL112">
        <v>1564</v>
      </c>
      <c r="BM112" s="2" t="s">
        <v>228</v>
      </c>
      <c r="BN112" t="str">
        <f t="shared" si="17"/>
        <v>simvastatine film-coated tablet 20mg/</v>
      </c>
      <c r="BO112" s="33"/>
      <c r="BP112" t="str">
        <f t="shared" si="26"/>
        <v>simvastatine film-coated tablet 20mg/</v>
      </c>
      <c r="BQ112" t="s">
        <v>608</v>
      </c>
      <c r="BR112">
        <v>10221000</v>
      </c>
      <c r="BS112" s="70" t="s">
        <v>1220</v>
      </c>
      <c r="BT112" s="70"/>
      <c r="BU112" s="116" t="s">
        <v>1220</v>
      </c>
      <c r="BV112" s="116" t="s">
        <v>173</v>
      </c>
      <c r="BW112">
        <v>10221000</v>
      </c>
      <c r="BX112" t="s">
        <v>526</v>
      </c>
      <c r="BY112">
        <v>10221000</v>
      </c>
      <c r="BZ112" t="s">
        <v>526</v>
      </c>
      <c r="CA112" s="24">
        <v>15054000</v>
      </c>
      <c r="CB112" s="38" t="s">
        <v>173</v>
      </c>
      <c r="CC112" s="169"/>
      <c r="CD112" s="5"/>
      <c r="CE112" s="42" t="s">
        <v>173</v>
      </c>
      <c r="CF112">
        <v>20053000</v>
      </c>
      <c r="CG112" t="s">
        <v>175</v>
      </c>
      <c r="CI112" s="116" t="s">
        <v>175</v>
      </c>
      <c r="CJ112" s="116" t="s">
        <v>175</v>
      </c>
      <c r="CK112" s="5"/>
      <c r="CL112" s="5"/>
      <c r="CM112" s="5"/>
      <c r="CN112" s="5"/>
      <c r="CO112" s="21">
        <v>100000091786</v>
      </c>
      <c r="CP112" s="21" t="s">
        <v>41</v>
      </c>
      <c r="CQ112" s="21">
        <v>100000091786</v>
      </c>
      <c r="CR112" t="s">
        <v>615</v>
      </c>
      <c r="CS112" s="2" t="s">
        <v>171</v>
      </c>
      <c r="CT112" s="112">
        <v>100000091343</v>
      </c>
      <c r="CU112" t="s">
        <v>615</v>
      </c>
      <c r="CV112" s="116" t="s">
        <v>2510</v>
      </c>
      <c r="CW112" s="144" t="s">
        <v>2511</v>
      </c>
      <c r="CX112" t="s">
        <v>615</v>
      </c>
      <c r="CY112" t="s">
        <v>615</v>
      </c>
      <c r="CZ112" s="113" t="s">
        <v>210</v>
      </c>
      <c r="DA112" s="5"/>
      <c r="DB112" s="5"/>
      <c r="DC112" s="5"/>
      <c r="DD112" s="5"/>
      <c r="DF112" s="5"/>
      <c r="DH112" s="116" t="s">
        <v>292</v>
      </c>
      <c r="DI112" s="116" t="s">
        <v>2510</v>
      </c>
      <c r="DJ112" s="116" t="s">
        <v>2511</v>
      </c>
      <c r="DK112" s="116" t="s">
        <v>2461</v>
      </c>
      <c r="DL112">
        <v>20</v>
      </c>
      <c r="DM112" t="s">
        <v>164</v>
      </c>
      <c r="DN112" s="2"/>
      <c r="DO112" s="154">
        <v>1</v>
      </c>
      <c r="DP112" s="38" t="s">
        <v>173</v>
      </c>
      <c r="DQ112" s="24">
        <v>15054000</v>
      </c>
      <c r="DR112">
        <v>20</v>
      </c>
      <c r="DS112" t="s">
        <v>164</v>
      </c>
      <c r="DZ112" s="5"/>
      <c r="EA112" s="5"/>
      <c r="EB112" s="5"/>
      <c r="EC112" s="5"/>
      <c r="ED112" s="5"/>
      <c r="EE112" s="5"/>
      <c r="EF112" s="5"/>
      <c r="EI112" s="5"/>
      <c r="EL112" s="5"/>
      <c r="EO112" s="5"/>
      <c r="EP112" s="5"/>
      <c r="EQ112" s="5"/>
      <c r="ER112" s="5"/>
      <c r="ES112" s="14">
        <f t="shared" si="28"/>
        <v>66.666666666666671</v>
      </c>
      <c r="ET112">
        <v>30</v>
      </c>
      <c r="EU112" t="s">
        <v>164</v>
      </c>
      <c r="EV112" t="s">
        <v>176</v>
      </c>
      <c r="EW112">
        <v>100</v>
      </c>
      <c r="EY112" s="70" t="str">
        <f t="shared" si="18"/>
        <v>simvastatine oral 20mg/</v>
      </c>
      <c r="FA112" t="s">
        <v>643</v>
      </c>
      <c r="FB112" s="14" t="s">
        <v>177</v>
      </c>
      <c r="FC112" s="14" t="s">
        <v>615</v>
      </c>
      <c r="FD112" s="14" t="s">
        <v>177</v>
      </c>
      <c r="FE112" s="14" t="s">
        <v>657</v>
      </c>
      <c r="FF112" s="14" t="s">
        <v>177</v>
      </c>
      <c r="FG112" s="14" t="s">
        <v>658</v>
      </c>
      <c r="FH112" s="14" t="s">
        <v>177</v>
      </c>
      <c r="FI112" s="14" t="s">
        <v>3374</v>
      </c>
      <c r="FJ112" s="14" t="s">
        <v>177</v>
      </c>
      <c r="FK112" s="14" t="s">
        <v>163</v>
      </c>
      <c r="FL112" s="70" t="str">
        <f t="shared" si="27"/>
        <v>simvastatine oral 20mg/</v>
      </c>
      <c r="FO112" t="s">
        <v>661</v>
      </c>
      <c r="FP112" s="14" t="s">
        <v>657</v>
      </c>
      <c r="FQ112" s="14" t="s">
        <v>177</v>
      </c>
      <c r="FR112" s="14" t="s">
        <v>658</v>
      </c>
      <c r="FS112">
        <v>69</v>
      </c>
      <c r="FT112" t="s">
        <v>173</v>
      </c>
      <c r="FU112">
        <v>19</v>
      </c>
      <c r="FV112" t="s">
        <v>202</v>
      </c>
      <c r="FW112">
        <v>31</v>
      </c>
      <c r="FX112" t="s">
        <v>163</v>
      </c>
      <c r="FY112">
        <v>47</v>
      </c>
      <c r="FZ112" t="s">
        <v>201</v>
      </c>
      <c r="GB112">
        <v>69</v>
      </c>
      <c r="GC112">
        <v>19</v>
      </c>
      <c r="GD112">
        <v>31</v>
      </c>
      <c r="GE112">
        <v>47</v>
      </c>
      <c r="GG112" t="s">
        <v>649</v>
      </c>
      <c r="GH112" t="s">
        <v>684</v>
      </c>
    </row>
    <row r="113" spans="1:193" ht="13.8">
      <c r="A113" t="s">
        <v>426</v>
      </c>
      <c r="B113" t="s">
        <v>2353</v>
      </c>
      <c r="C113" s="140" t="str">
        <f t="shared" si="24"/>
        <v>https://samviewer.digile.be/nl/sam/ampps/237246-21</v>
      </c>
      <c r="D113" s="116" t="s">
        <v>2620</v>
      </c>
      <c r="E113" s="116" t="s">
        <v>2615</v>
      </c>
      <c r="F113" s="116" t="s">
        <v>2621</v>
      </c>
      <c r="G113">
        <v>1766252</v>
      </c>
      <c r="H113" t="s">
        <v>426</v>
      </c>
      <c r="I113" t="s">
        <v>426</v>
      </c>
      <c r="J113" s="5" t="str">
        <f t="shared" si="15"/>
        <v>BEL simvastatine Sandoz film-coated tablet 100 x 20mg/</v>
      </c>
      <c r="K113" s="5" t="str">
        <f t="shared" si="16"/>
        <v>BEL simvastatine Sandoz film-coated tablet 100 x 20mg/</v>
      </c>
      <c r="L113" s="2"/>
      <c r="M113" s="2"/>
      <c r="N113" s="2"/>
      <c r="O113" s="2"/>
      <c r="P113">
        <v>100</v>
      </c>
      <c r="Q113" s="5"/>
      <c r="R113">
        <v>100</v>
      </c>
      <c r="S113" s="5"/>
      <c r="T113" s="116">
        <v>100</v>
      </c>
      <c r="W113" s="116" t="s">
        <v>2465</v>
      </c>
      <c r="X113">
        <v>30</v>
      </c>
      <c r="Y113" t="s">
        <v>501</v>
      </c>
      <c r="AA113" s="5"/>
      <c r="AB113" s="5"/>
      <c r="AC113" s="5"/>
      <c r="AD113" s="39">
        <v>1</v>
      </c>
      <c r="AE113">
        <v>100</v>
      </c>
      <c r="AF113">
        <v>10221000</v>
      </c>
      <c r="AG113" s="70" t="s">
        <v>1220</v>
      </c>
      <c r="AH113" s="70"/>
      <c r="AI113" t="s">
        <v>700</v>
      </c>
      <c r="AJ113" s="5"/>
      <c r="AK113" s="24">
        <v>15054000</v>
      </c>
      <c r="AL113" s="38" t="s">
        <v>173</v>
      </c>
      <c r="AM113" s="169"/>
      <c r="AN113" s="5"/>
      <c r="AO113" s="5"/>
      <c r="AP113" s="5"/>
      <c r="AQ113" s="5"/>
      <c r="AR113" s="5"/>
      <c r="AS113">
        <v>302</v>
      </c>
      <c r="AT113" s="25" t="str">
        <f t="shared" si="25"/>
        <v>BEL simvastatine Sandoz film-coated tablet 20mg/</v>
      </c>
      <c r="AU113" s="33"/>
      <c r="AW113">
        <v>302</v>
      </c>
      <c r="AY113" t="s">
        <v>2372</v>
      </c>
      <c r="AZ113" t="s">
        <v>579</v>
      </c>
      <c r="BA113" s="42" t="s">
        <v>2510</v>
      </c>
      <c r="BB113" s="42"/>
      <c r="BC113">
        <v>10221000</v>
      </c>
      <c r="BD113" s="70" t="s">
        <v>1220</v>
      </c>
      <c r="BE113" s="70"/>
      <c r="BF113" s="24">
        <v>1563</v>
      </c>
      <c r="BG113" t="s">
        <v>157</v>
      </c>
      <c r="BJ113" s="5"/>
      <c r="BK113" t="s">
        <v>157</v>
      </c>
      <c r="BL113">
        <v>1563</v>
      </c>
      <c r="BM113" s="2" t="s">
        <v>228</v>
      </c>
      <c r="BN113" t="str">
        <f t="shared" si="17"/>
        <v>simvastatine film-coated tablet 20mg/</v>
      </c>
      <c r="BO113" s="33"/>
      <c r="BP113" t="str">
        <f t="shared" si="26"/>
        <v>simvastatine film-coated tablet 20mg/</v>
      </c>
      <c r="BQ113" t="s">
        <v>608</v>
      </c>
      <c r="BR113">
        <v>10221000</v>
      </c>
      <c r="BS113" s="70" t="s">
        <v>1220</v>
      </c>
      <c r="BT113" s="70"/>
      <c r="BU113" s="116" t="s">
        <v>1220</v>
      </c>
      <c r="BV113" s="116" t="s">
        <v>173</v>
      </c>
      <c r="BW113">
        <v>10221000</v>
      </c>
      <c r="BX113" t="s">
        <v>526</v>
      </c>
      <c r="BY113">
        <v>10221000</v>
      </c>
      <c r="BZ113" t="s">
        <v>526</v>
      </c>
      <c r="CA113" s="24">
        <v>15054000</v>
      </c>
      <c r="CB113" s="38" t="s">
        <v>173</v>
      </c>
      <c r="CC113" s="169"/>
      <c r="CD113" s="5"/>
      <c r="CE113" s="42" t="s">
        <v>173</v>
      </c>
      <c r="CF113">
        <v>20053000</v>
      </c>
      <c r="CG113" t="s">
        <v>175</v>
      </c>
      <c r="CI113" s="116" t="s">
        <v>175</v>
      </c>
      <c r="CJ113" s="116" t="s">
        <v>175</v>
      </c>
      <c r="CK113" s="5"/>
      <c r="CL113" s="5"/>
      <c r="CM113" s="5"/>
      <c r="CN113" s="5"/>
      <c r="CO113" s="21">
        <v>100000091786</v>
      </c>
      <c r="CP113" s="21" t="s">
        <v>41</v>
      </c>
      <c r="CQ113" s="21">
        <v>100000091786</v>
      </c>
      <c r="CR113" t="s">
        <v>615</v>
      </c>
      <c r="CS113" s="2" t="s">
        <v>171</v>
      </c>
      <c r="CT113" s="112">
        <v>100000091343</v>
      </c>
      <c r="CU113" t="s">
        <v>615</v>
      </c>
      <c r="CV113" s="116" t="s">
        <v>2510</v>
      </c>
      <c r="CW113" s="145" t="s">
        <v>2511</v>
      </c>
      <c r="CX113" t="s">
        <v>615</v>
      </c>
      <c r="CY113" t="s">
        <v>615</v>
      </c>
      <c r="CZ113" s="113" t="s">
        <v>210</v>
      </c>
      <c r="DA113" s="5"/>
      <c r="DB113" s="5"/>
      <c r="DC113" s="5"/>
      <c r="DD113" s="5"/>
      <c r="DF113" s="5"/>
      <c r="DH113" s="116" t="s">
        <v>292</v>
      </c>
      <c r="DI113" s="116" t="s">
        <v>2510</v>
      </c>
      <c r="DJ113" s="116" t="s">
        <v>2511</v>
      </c>
      <c r="DK113" s="116" t="s">
        <v>2461</v>
      </c>
      <c r="DL113">
        <v>20</v>
      </c>
      <c r="DM113" t="s">
        <v>164</v>
      </c>
      <c r="DN113" s="2"/>
      <c r="DO113" s="154">
        <v>1</v>
      </c>
      <c r="DP113" s="38" t="s">
        <v>173</v>
      </c>
      <c r="DQ113" s="24">
        <v>15054000</v>
      </c>
      <c r="DR113">
        <v>20</v>
      </c>
      <c r="DS113" t="s">
        <v>164</v>
      </c>
      <c r="DZ113" s="5"/>
      <c r="EA113" s="5"/>
      <c r="EB113" s="5"/>
      <c r="EC113" s="5"/>
      <c r="ED113" s="5"/>
      <c r="EE113" s="5"/>
      <c r="EF113" s="5"/>
      <c r="EI113" s="5"/>
      <c r="EL113" s="5"/>
      <c r="EO113" s="5"/>
      <c r="EP113" s="5"/>
      <c r="EQ113" s="5"/>
      <c r="ER113" s="5"/>
      <c r="ES113" s="14">
        <f t="shared" si="28"/>
        <v>66.666666666666671</v>
      </c>
      <c r="ET113">
        <v>30</v>
      </c>
      <c r="EU113" t="s">
        <v>164</v>
      </c>
      <c r="EV113" t="s">
        <v>176</v>
      </c>
      <c r="EW113">
        <v>100</v>
      </c>
      <c r="EY113" s="70" t="str">
        <f t="shared" si="18"/>
        <v>simvastatine oral 20mg/</v>
      </c>
      <c r="FA113" t="s">
        <v>643</v>
      </c>
      <c r="FB113" s="14" t="s">
        <v>177</v>
      </c>
      <c r="FC113" s="14" t="s">
        <v>615</v>
      </c>
      <c r="FD113" s="14" t="s">
        <v>177</v>
      </c>
      <c r="FE113" s="14" t="s">
        <v>657</v>
      </c>
      <c r="FF113" s="14" t="s">
        <v>177</v>
      </c>
      <c r="FG113" s="14" t="s">
        <v>658</v>
      </c>
      <c r="FH113" s="14" t="s">
        <v>177</v>
      </c>
      <c r="FI113" s="14" t="s">
        <v>3374</v>
      </c>
      <c r="FJ113" s="14" t="s">
        <v>177</v>
      </c>
      <c r="FK113" s="14" t="s">
        <v>163</v>
      </c>
      <c r="FL113" s="70" t="str">
        <f t="shared" si="27"/>
        <v>simvastatine oral 20mg/</v>
      </c>
      <c r="FO113" t="s">
        <v>661</v>
      </c>
      <c r="FP113" s="14" t="s">
        <v>657</v>
      </c>
      <c r="FQ113" s="14" t="s">
        <v>177</v>
      </c>
      <c r="FR113" s="14" t="s">
        <v>658</v>
      </c>
      <c r="FS113">
        <v>69</v>
      </c>
      <c r="FT113" t="s">
        <v>173</v>
      </c>
      <c r="FU113">
        <v>19</v>
      </c>
      <c r="FV113" t="s">
        <v>202</v>
      </c>
      <c r="FW113">
        <v>31</v>
      </c>
      <c r="FX113" t="s">
        <v>163</v>
      </c>
      <c r="FY113">
        <v>47</v>
      </c>
      <c r="FZ113" t="s">
        <v>201</v>
      </c>
      <c r="GB113">
        <v>69</v>
      </c>
      <c r="GC113">
        <v>19</v>
      </c>
      <c r="GD113">
        <v>31</v>
      </c>
      <c r="GE113">
        <v>47</v>
      </c>
      <c r="GG113" t="s">
        <v>649</v>
      </c>
      <c r="GH113" t="s">
        <v>684</v>
      </c>
    </row>
    <row r="114" spans="1:193" ht="13.8">
      <c r="A114" t="s">
        <v>427</v>
      </c>
      <c r="B114" t="s">
        <v>2354</v>
      </c>
      <c r="C114" s="140" t="str">
        <f t="shared" si="24"/>
        <v>https://samviewer.digile.be/nl/sam/ampps/237237-07</v>
      </c>
      <c r="D114" s="116" t="s">
        <v>2614</v>
      </c>
      <c r="E114" s="116" t="s">
        <v>2615</v>
      </c>
      <c r="F114" s="116" t="s">
        <v>2616</v>
      </c>
      <c r="G114">
        <v>3267531</v>
      </c>
      <c r="H114" t="s">
        <v>427</v>
      </c>
      <c r="I114" t="s">
        <v>427</v>
      </c>
      <c r="J114" s="5" t="str">
        <f t="shared" si="15"/>
        <v>BEL simvastatine Sandoz film-coated tablet 100 x 20mg/</v>
      </c>
      <c r="K114" s="5" t="str">
        <f t="shared" si="16"/>
        <v>BEL simvastatine Sandoz film-coated tablet 100 x 20mg/</v>
      </c>
      <c r="L114" s="2"/>
      <c r="M114" s="2"/>
      <c r="N114" s="2"/>
      <c r="O114" s="2"/>
      <c r="P114">
        <v>100</v>
      </c>
      <c r="Q114" s="5"/>
      <c r="R114">
        <v>100</v>
      </c>
      <c r="S114" s="5"/>
      <c r="T114" s="116">
        <v>100</v>
      </c>
      <c r="W114" s="116" t="s">
        <v>2465</v>
      </c>
      <c r="X114">
        <v>250</v>
      </c>
      <c r="Y114" t="s">
        <v>502</v>
      </c>
      <c r="AA114" s="5"/>
      <c r="AB114" s="5"/>
      <c r="AC114" s="5"/>
      <c r="AD114" s="39">
        <v>1</v>
      </c>
      <c r="AE114">
        <v>100</v>
      </c>
      <c r="AF114">
        <v>10221000</v>
      </c>
      <c r="AG114" s="70" t="s">
        <v>1220</v>
      </c>
      <c r="AH114" s="70"/>
      <c r="AI114" t="s">
        <v>700</v>
      </c>
      <c r="AJ114" s="5"/>
      <c r="AK114" s="24">
        <v>15054000</v>
      </c>
      <c r="AL114" s="38" t="s">
        <v>173</v>
      </c>
      <c r="AM114" s="169"/>
      <c r="AN114" s="5"/>
      <c r="AO114" s="5"/>
      <c r="AP114" s="5"/>
      <c r="AQ114" s="5"/>
      <c r="AR114" s="5"/>
      <c r="AS114">
        <v>302</v>
      </c>
      <c r="AT114" s="25" t="str">
        <f t="shared" si="25"/>
        <v>BEL simvastatine Sandoz film-coated tablet 20mg/</v>
      </c>
      <c r="AU114" s="33"/>
      <c r="AW114">
        <v>302</v>
      </c>
      <c r="AY114" t="s">
        <v>2372</v>
      </c>
      <c r="AZ114" t="s">
        <v>579</v>
      </c>
      <c r="BA114" s="42" t="s">
        <v>2510</v>
      </c>
      <c r="BB114" s="42"/>
      <c r="BC114">
        <v>10221000</v>
      </c>
      <c r="BD114" s="70" t="s">
        <v>1220</v>
      </c>
      <c r="BE114" s="70"/>
      <c r="BF114" s="24">
        <v>1563</v>
      </c>
      <c r="BG114" t="s">
        <v>157</v>
      </c>
      <c r="BJ114" s="5"/>
      <c r="BK114" t="s">
        <v>157</v>
      </c>
      <c r="BL114">
        <v>1563</v>
      </c>
      <c r="BM114" s="2" t="s">
        <v>228</v>
      </c>
      <c r="BN114" t="str">
        <f t="shared" si="17"/>
        <v>simvastatine film-coated tablet 20mg/</v>
      </c>
      <c r="BO114" s="33"/>
      <c r="BP114" t="str">
        <f t="shared" si="26"/>
        <v>simvastatine film-coated tablet 20mg/</v>
      </c>
      <c r="BQ114" t="s">
        <v>608</v>
      </c>
      <c r="BR114">
        <v>10221000</v>
      </c>
      <c r="BS114" s="70" t="s">
        <v>1220</v>
      </c>
      <c r="BT114" s="70"/>
      <c r="BU114" s="116" t="s">
        <v>1220</v>
      </c>
      <c r="BV114" s="116" t="s">
        <v>173</v>
      </c>
      <c r="BW114">
        <v>10221000</v>
      </c>
      <c r="BX114" t="s">
        <v>526</v>
      </c>
      <c r="BY114">
        <v>10221000</v>
      </c>
      <c r="BZ114" t="s">
        <v>526</v>
      </c>
      <c r="CA114" s="24">
        <v>15054000</v>
      </c>
      <c r="CB114" s="38" t="s">
        <v>173</v>
      </c>
      <c r="CC114" s="169"/>
      <c r="CD114" s="5"/>
      <c r="CE114" s="42" t="s">
        <v>173</v>
      </c>
      <c r="CF114">
        <v>20053000</v>
      </c>
      <c r="CG114" t="s">
        <v>175</v>
      </c>
      <c r="CI114" s="116" t="s">
        <v>175</v>
      </c>
      <c r="CJ114" s="116" t="s">
        <v>175</v>
      </c>
      <c r="CK114" s="5"/>
      <c r="CL114" s="5"/>
      <c r="CM114" s="5"/>
      <c r="CN114" s="5"/>
      <c r="CO114" s="21">
        <v>100000091786</v>
      </c>
      <c r="CP114" s="21" t="s">
        <v>41</v>
      </c>
      <c r="CQ114" s="21">
        <v>100000091786</v>
      </c>
      <c r="CR114" t="s">
        <v>615</v>
      </c>
      <c r="CS114" s="2" t="s">
        <v>171</v>
      </c>
      <c r="CT114" s="112">
        <v>100000091343</v>
      </c>
      <c r="CU114" t="s">
        <v>615</v>
      </c>
      <c r="CV114" s="116" t="s">
        <v>2510</v>
      </c>
      <c r="CW114" s="144" t="s">
        <v>2511</v>
      </c>
      <c r="CX114" t="s">
        <v>615</v>
      </c>
      <c r="CY114" t="s">
        <v>615</v>
      </c>
      <c r="CZ114" s="113" t="s">
        <v>210</v>
      </c>
      <c r="DA114" s="5"/>
      <c r="DB114" s="5"/>
      <c r="DC114" s="5"/>
      <c r="DD114" s="5"/>
      <c r="DF114" s="5"/>
      <c r="DH114" s="116" t="s">
        <v>292</v>
      </c>
      <c r="DI114" s="116" t="s">
        <v>2510</v>
      </c>
      <c r="DJ114" s="116" t="s">
        <v>2511</v>
      </c>
      <c r="DK114" s="116" t="s">
        <v>2461</v>
      </c>
      <c r="DL114">
        <v>20</v>
      </c>
      <c r="DM114" t="s">
        <v>164</v>
      </c>
      <c r="DN114" s="2"/>
      <c r="DO114" s="154">
        <v>1</v>
      </c>
      <c r="DP114" s="38" t="s">
        <v>173</v>
      </c>
      <c r="DQ114" s="24">
        <v>15054000</v>
      </c>
      <c r="DR114">
        <v>20</v>
      </c>
      <c r="DS114" t="s">
        <v>164</v>
      </c>
      <c r="DZ114" s="5"/>
      <c r="EA114" s="5"/>
      <c r="EB114" s="5"/>
      <c r="EC114" s="5"/>
      <c r="ED114" s="5"/>
      <c r="EE114" s="5"/>
      <c r="EF114" s="5"/>
      <c r="EI114" s="5"/>
      <c r="EL114" s="5"/>
      <c r="EO114" s="5"/>
      <c r="EP114" s="5"/>
      <c r="EQ114" s="5"/>
      <c r="ER114" s="5"/>
      <c r="ES114" s="14">
        <f t="shared" si="28"/>
        <v>66.666666666666671</v>
      </c>
      <c r="ET114">
        <v>30</v>
      </c>
      <c r="EU114" t="s">
        <v>164</v>
      </c>
      <c r="EV114" t="s">
        <v>176</v>
      </c>
      <c r="EW114">
        <v>100</v>
      </c>
      <c r="EY114" s="70" t="str">
        <f t="shared" si="18"/>
        <v>simvastatine oral 20mg/</v>
      </c>
      <c r="FA114" t="s">
        <v>643</v>
      </c>
      <c r="FB114" s="14" t="s">
        <v>177</v>
      </c>
      <c r="FC114" s="14" t="s">
        <v>615</v>
      </c>
      <c r="FD114" s="14" t="s">
        <v>177</v>
      </c>
      <c r="FE114" s="14" t="s">
        <v>657</v>
      </c>
      <c r="FF114" s="14" t="s">
        <v>177</v>
      </c>
      <c r="FG114" s="14" t="s">
        <v>658</v>
      </c>
      <c r="FH114" s="14" t="s">
        <v>177</v>
      </c>
      <c r="FI114" s="14" t="s">
        <v>3374</v>
      </c>
      <c r="FJ114" s="14" t="s">
        <v>177</v>
      </c>
      <c r="FK114" s="14" t="s">
        <v>163</v>
      </c>
      <c r="FL114" s="70" t="str">
        <f t="shared" si="27"/>
        <v>simvastatine oral 20mg/</v>
      </c>
      <c r="FO114" t="s">
        <v>661</v>
      </c>
      <c r="FP114" s="14" t="s">
        <v>657</v>
      </c>
      <c r="FQ114" s="14" t="s">
        <v>177</v>
      </c>
      <c r="FR114" s="14" t="s">
        <v>658</v>
      </c>
      <c r="FS114">
        <v>69</v>
      </c>
      <c r="FT114" t="s">
        <v>173</v>
      </c>
      <c r="FU114">
        <v>19</v>
      </c>
      <c r="FV114" t="s">
        <v>202</v>
      </c>
      <c r="FW114">
        <v>31</v>
      </c>
      <c r="FX114" t="s">
        <v>163</v>
      </c>
      <c r="FY114">
        <v>47</v>
      </c>
      <c r="FZ114" t="s">
        <v>201</v>
      </c>
      <c r="GB114">
        <v>69</v>
      </c>
      <c r="GC114">
        <v>19</v>
      </c>
      <c r="GD114">
        <v>31</v>
      </c>
      <c r="GE114">
        <v>47</v>
      </c>
      <c r="GG114" t="s">
        <v>649</v>
      </c>
      <c r="GH114" t="s">
        <v>684</v>
      </c>
    </row>
    <row r="115" spans="1:193" s="70" customFormat="1" ht="13.8">
      <c r="A115" t="s">
        <v>428</v>
      </c>
      <c r="B115" t="s">
        <v>2355</v>
      </c>
      <c r="C115" s="140" t="str">
        <f t="shared" si="24"/>
        <v>https://samviewer.digile.be/nl/sam/ampps/237246-07</v>
      </c>
      <c r="D115" s="116" t="s">
        <v>2617</v>
      </c>
      <c r="E115" s="116" t="s">
        <v>2618</v>
      </c>
      <c r="F115" s="116" t="s">
        <v>2619</v>
      </c>
      <c r="G115">
        <v>1766245</v>
      </c>
      <c r="H115" t="s">
        <v>428</v>
      </c>
      <c r="I115" t="s">
        <v>428</v>
      </c>
      <c r="J115" s="5" t="str">
        <f t="shared" si="15"/>
        <v>BEL simvastatine Sandoz film-coated tablet 30 x 20mg/</v>
      </c>
      <c r="K115" s="5" t="str">
        <f t="shared" si="16"/>
        <v>BEL simvastatine Sandoz film-coated tablet 30 x 20mg/</v>
      </c>
      <c r="L115" s="2"/>
      <c r="M115" s="2"/>
      <c r="N115" s="2"/>
      <c r="O115" s="2"/>
      <c r="P115">
        <v>30</v>
      </c>
      <c r="Q115" s="5"/>
      <c r="R115">
        <v>30</v>
      </c>
      <c r="S115" s="5"/>
      <c r="T115" s="116">
        <v>30</v>
      </c>
      <c r="U115" s="116"/>
      <c r="V115" s="116"/>
      <c r="W115" s="116" t="s">
        <v>2470</v>
      </c>
      <c r="X115">
        <v>56</v>
      </c>
      <c r="Y115" t="s">
        <v>501</v>
      </c>
      <c r="Z115"/>
      <c r="AA115" s="5"/>
      <c r="AB115" s="5"/>
      <c r="AC115" s="5"/>
      <c r="AD115" s="39">
        <v>1</v>
      </c>
      <c r="AE115">
        <v>30</v>
      </c>
      <c r="AF115">
        <v>10221000</v>
      </c>
      <c r="AG115" s="70" t="s">
        <v>1220</v>
      </c>
      <c r="AI115" t="s">
        <v>700</v>
      </c>
      <c r="AJ115" s="5"/>
      <c r="AK115" s="24">
        <v>15054000</v>
      </c>
      <c r="AL115" s="38" t="s">
        <v>173</v>
      </c>
      <c r="AM115" s="169"/>
      <c r="AN115" s="5"/>
      <c r="AO115" s="5"/>
      <c r="AP115" s="5"/>
      <c r="AQ115" s="5"/>
      <c r="AR115" s="5"/>
      <c r="AS115">
        <v>302</v>
      </c>
      <c r="AT115" s="25" t="str">
        <f t="shared" si="25"/>
        <v>BEL simvastatine Sandoz film-coated tablet 20mg/</v>
      </c>
      <c r="AU115" s="33"/>
      <c r="AV115" s="67"/>
      <c r="AW115">
        <v>302</v>
      </c>
      <c r="AX115"/>
      <c r="AY115" t="s">
        <v>2372</v>
      </c>
      <c r="AZ115" t="s">
        <v>579</v>
      </c>
      <c r="BA115" s="42" t="s">
        <v>2510</v>
      </c>
      <c r="BB115" s="42"/>
      <c r="BC115">
        <v>10221000</v>
      </c>
      <c r="BD115" s="70" t="s">
        <v>1220</v>
      </c>
      <c r="BF115" s="24">
        <v>1563</v>
      </c>
      <c r="BG115" t="s">
        <v>157</v>
      </c>
      <c r="BH115"/>
      <c r="BI115"/>
      <c r="BJ115" s="5"/>
      <c r="BK115" t="s">
        <v>157</v>
      </c>
      <c r="BL115">
        <v>1563</v>
      </c>
      <c r="BM115" s="2" t="s">
        <v>228</v>
      </c>
      <c r="BN115" t="str">
        <f t="shared" si="17"/>
        <v>simvastatine film-coated tablet 20mg/</v>
      </c>
      <c r="BO115" s="33"/>
      <c r="BP115" t="str">
        <f t="shared" si="26"/>
        <v>simvastatine film-coated tablet 20mg/</v>
      </c>
      <c r="BQ115" t="s">
        <v>608</v>
      </c>
      <c r="BR115">
        <v>10221000</v>
      </c>
      <c r="BS115" s="70" t="s">
        <v>1220</v>
      </c>
      <c r="BU115" s="116" t="s">
        <v>1220</v>
      </c>
      <c r="BV115" s="116" t="s">
        <v>173</v>
      </c>
      <c r="BW115">
        <v>10221000</v>
      </c>
      <c r="BX115" t="s">
        <v>526</v>
      </c>
      <c r="BY115">
        <v>10221000</v>
      </c>
      <c r="BZ115" t="s">
        <v>526</v>
      </c>
      <c r="CA115" s="24">
        <v>15054000</v>
      </c>
      <c r="CB115" s="38" t="s">
        <v>173</v>
      </c>
      <c r="CC115" s="169"/>
      <c r="CD115" s="5"/>
      <c r="CE115" s="42" t="s">
        <v>173</v>
      </c>
      <c r="CF115">
        <v>20053000</v>
      </c>
      <c r="CG115" t="s">
        <v>175</v>
      </c>
      <c r="CH115"/>
      <c r="CI115" s="116" t="s">
        <v>175</v>
      </c>
      <c r="CJ115" s="116" t="s">
        <v>175</v>
      </c>
      <c r="CK115" s="5"/>
      <c r="CL115" s="5"/>
      <c r="CM115" s="5"/>
      <c r="CN115" s="5"/>
      <c r="CO115" s="21">
        <v>100000091786</v>
      </c>
      <c r="CP115" s="21" t="s">
        <v>41</v>
      </c>
      <c r="CQ115" s="21">
        <v>100000091786</v>
      </c>
      <c r="CR115" t="s">
        <v>615</v>
      </c>
      <c r="CS115" s="2" t="s">
        <v>171</v>
      </c>
      <c r="CT115" s="112">
        <v>100000091343</v>
      </c>
      <c r="CU115" t="s">
        <v>615</v>
      </c>
      <c r="CV115" s="116" t="s">
        <v>2510</v>
      </c>
      <c r="CW115" s="144" t="s">
        <v>2511</v>
      </c>
      <c r="CX115" t="s">
        <v>615</v>
      </c>
      <c r="CY115" t="s">
        <v>615</v>
      </c>
      <c r="CZ115" s="113" t="s">
        <v>210</v>
      </c>
      <c r="DA115" s="5"/>
      <c r="DB115" s="5"/>
      <c r="DC115" s="5"/>
      <c r="DD115" s="5"/>
      <c r="DE115"/>
      <c r="DF115" s="5"/>
      <c r="DG115" s="116"/>
      <c r="DH115" s="116" t="s">
        <v>292</v>
      </c>
      <c r="DI115" s="116" t="s">
        <v>2510</v>
      </c>
      <c r="DJ115" s="116" t="s">
        <v>2511</v>
      </c>
      <c r="DK115" s="116" t="s">
        <v>2461</v>
      </c>
      <c r="DL115">
        <v>20</v>
      </c>
      <c r="DM115" t="s">
        <v>164</v>
      </c>
      <c r="DN115" s="2"/>
      <c r="DO115" s="154">
        <v>1</v>
      </c>
      <c r="DP115" s="38" t="s">
        <v>173</v>
      </c>
      <c r="DQ115" s="24">
        <v>15054000</v>
      </c>
      <c r="DR115">
        <v>20</v>
      </c>
      <c r="DS115" t="s">
        <v>164</v>
      </c>
      <c r="DT115" s="74"/>
      <c r="DU115" s="74"/>
      <c r="DV115" s="74"/>
      <c r="DW115" s="74"/>
      <c r="DX115" s="74"/>
      <c r="DY115" s="74"/>
      <c r="DZ115" s="5"/>
      <c r="EA115" s="5"/>
      <c r="EB115" s="5"/>
      <c r="EC115" s="5"/>
      <c r="ED115" s="5"/>
      <c r="EE115" s="5"/>
      <c r="EF115" s="5"/>
      <c r="EG115"/>
      <c r="EH115"/>
      <c r="EI115" s="5"/>
      <c r="EJ115"/>
      <c r="EK115"/>
      <c r="EL115" s="5"/>
      <c r="EM115"/>
      <c r="EN115"/>
      <c r="EO115" s="5"/>
      <c r="EP115" s="5"/>
      <c r="EQ115" s="5"/>
      <c r="ER115" s="5"/>
      <c r="ES115" s="14">
        <f t="shared" si="28"/>
        <v>66.666666666666671</v>
      </c>
      <c r="ET115">
        <v>30</v>
      </c>
      <c r="EU115" t="s">
        <v>164</v>
      </c>
      <c r="EV115" t="s">
        <v>176</v>
      </c>
      <c r="EW115">
        <v>30</v>
      </c>
      <c r="EX115"/>
      <c r="EY115" s="70" t="str">
        <f t="shared" si="18"/>
        <v>simvastatine oral 20mg/</v>
      </c>
      <c r="EZ115"/>
      <c r="FA115" t="s">
        <v>643</v>
      </c>
      <c r="FB115" s="14" t="s">
        <v>177</v>
      </c>
      <c r="FC115" s="14" t="s">
        <v>615</v>
      </c>
      <c r="FD115" s="14" t="s">
        <v>177</v>
      </c>
      <c r="FE115" s="14" t="s">
        <v>657</v>
      </c>
      <c r="FF115" s="14" t="s">
        <v>177</v>
      </c>
      <c r="FG115" s="14" t="s">
        <v>658</v>
      </c>
      <c r="FH115" s="14" t="s">
        <v>177</v>
      </c>
      <c r="FI115" s="14" t="s">
        <v>3374</v>
      </c>
      <c r="FJ115" s="14" t="s">
        <v>177</v>
      </c>
      <c r="FK115" s="14" t="s">
        <v>163</v>
      </c>
      <c r="FL115" s="70" t="str">
        <f t="shared" si="27"/>
        <v>simvastatine oral 20mg/</v>
      </c>
      <c r="FM115"/>
      <c r="FN115"/>
      <c r="FO115" t="s">
        <v>661</v>
      </c>
      <c r="FP115" s="14" t="s">
        <v>657</v>
      </c>
      <c r="FQ115" s="14" t="s">
        <v>177</v>
      </c>
      <c r="FR115" s="14" t="s">
        <v>658</v>
      </c>
      <c r="FS115">
        <v>69</v>
      </c>
      <c r="FT115" t="s">
        <v>173</v>
      </c>
      <c r="FU115">
        <v>19</v>
      </c>
      <c r="FV115" t="s">
        <v>202</v>
      </c>
      <c r="FW115">
        <v>31</v>
      </c>
      <c r="FX115" t="s">
        <v>163</v>
      </c>
      <c r="FY115">
        <v>47</v>
      </c>
      <c r="FZ115" t="s">
        <v>201</v>
      </c>
      <c r="GA115"/>
      <c r="GB115">
        <v>69</v>
      </c>
      <c r="GC115">
        <v>19</v>
      </c>
      <c r="GD115">
        <v>31</v>
      </c>
      <c r="GE115">
        <v>47</v>
      </c>
      <c r="GF115"/>
      <c r="GG115" t="s">
        <v>649</v>
      </c>
      <c r="GH115" t="s">
        <v>684</v>
      </c>
      <c r="GI115"/>
      <c r="GJ115"/>
      <c r="GK115"/>
    </row>
    <row r="116" spans="1:193" ht="13.8">
      <c r="A116" t="s">
        <v>429</v>
      </c>
      <c r="B116" t="s">
        <v>3463</v>
      </c>
      <c r="C116" s="140" t="str">
        <f t="shared" si="24"/>
        <v>https://samviewer.digile.be/nl/sam/ampps/254012-15</v>
      </c>
      <c r="D116" s="116" t="s">
        <v>2639</v>
      </c>
      <c r="E116" s="116" t="s">
        <v>2640</v>
      </c>
      <c r="F116" s="116" t="s">
        <v>2641</v>
      </c>
      <c r="G116">
        <v>3562345</v>
      </c>
      <c r="H116" t="s">
        <v>429</v>
      </c>
      <c r="I116" t="s">
        <v>429</v>
      </c>
      <c r="J116" s="5" t="str">
        <f t="shared" si="15"/>
        <v>BEL simvastatine EG film-coated tablet 100 x 20mg/</v>
      </c>
      <c r="K116" s="5" t="str">
        <f t="shared" si="16"/>
        <v>BEL simvastatine EG film-coated tablet 100 x 20mg/</v>
      </c>
      <c r="L116" s="2"/>
      <c r="M116" s="2"/>
      <c r="N116" s="2"/>
      <c r="O116" s="2"/>
      <c r="P116">
        <v>100</v>
      </c>
      <c r="Q116" s="5"/>
      <c r="R116">
        <v>100</v>
      </c>
      <c r="S116" s="5"/>
      <c r="T116" s="116">
        <v>100</v>
      </c>
      <c r="W116" s="116" t="s">
        <v>2465</v>
      </c>
      <c r="X116">
        <v>98</v>
      </c>
      <c r="Y116" t="s">
        <v>503</v>
      </c>
      <c r="AA116" s="5"/>
      <c r="AB116" s="5"/>
      <c r="AC116" s="5"/>
      <c r="AD116" s="39">
        <v>1</v>
      </c>
      <c r="AE116">
        <v>100</v>
      </c>
      <c r="AF116">
        <v>10221000</v>
      </c>
      <c r="AG116" s="70" t="s">
        <v>1220</v>
      </c>
      <c r="AH116" s="70"/>
      <c r="AI116" t="s">
        <v>700</v>
      </c>
      <c r="AJ116" s="5"/>
      <c r="AK116" s="24">
        <v>15054000</v>
      </c>
      <c r="AL116" s="38" t="s">
        <v>173</v>
      </c>
      <c r="AM116" s="169"/>
      <c r="AN116" s="5"/>
      <c r="AO116" s="5"/>
      <c r="AP116" s="5"/>
      <c r="AQ116" s="5"/>
      <c r="AR116" s="5"/>
      <c r="AS116">
        <v>299</v>
      </c>
      <c r="AT116" s="25" t="str">
        <f t="shared" si="25"/>
        <v>BEL simvastatine EG film-coated tablet 20mg/</v>
      </c>
      <c r="AU116" s="33"/>
      <c r="AW116">
        <v>299</v>
      </c>
      <c r="AY116" t="s">
        <v>3464</v>
      </c>
      <c r="AZ116" t="s">
        <v>579</v>
      </c>
      <c r="BA116" s="42" t="s">
        <v>2510</v>
      </c>
      <c r="BB116" s="42"/>
      <c r="BC116">
        <v>10221000</v>
      </c>
      <c r="BD116" s="70" t="s">
        <v>1220</v>
      </c>
      <c r="BE116" s="70"/>
      <c r="BF116" s="24">
        <v>1560</v>
      </c>
      <c r="BG116" t="s">
        <v>159</v>
      </c>
      <c r="BJ116" s="5"/>
      <c r="BK116" t="s">
        <v>159</v>
      </c>
      <c r="BL116">
        <v>1560</v>
      </c>
      <c r="BM116" s="2" t="s">
        <v>228</v>
      </c>
      <c r="BN116" t="str">
        <f t="shared" si="17"/>
        <v>simvastatine film-coated tablet 20mg/</v>
      </c>
      <c r="BO116" s="33"/>
      <c r="BP116" t="str">
        <f t="shared" si="26"/>
        <v>simvastatine film-coated tablet 20mg/</v>
      </c>
      <c r="BQ116" t="s">
        <v>608</v>
      </c>
      <c r="BR116">
        <v>10221000</v>
      </c>
      <c r="BS116" s="70" t="s">
        <v>1220</v>
      </c>
      <c r="BT116" s="70"/>
      <c r="BU116" s="116" t="s">
        <v>1220</v>
      </c>
      <c r="BV116" s="116" t="s">
        <v>173</v>
      </c>
      <c r="BW116">
        <v>10221000</v>
      </c>
      <c r="BX116" t="s">
        <v>526</v>
      </c>
      <c r="BY116">
        <v>10221000</v>
      </c>
      <c r="BZ116" t="s">
        <v>526</v>
      </c>
      <c r="CA116" s="24">
        <v>15054000</v>
      </c>
      <c r="CB116" s="38" t="s">
        <v>173</v>
      </c>
      <c r="CC116" s="169"/>
      <c r="CD116" s="5"/>
      <c r="CE116" s="42" t="s">
        <v>173</v>
      </c>
      <c r="CF116">
        <v>20053000</v>
      </c>
      <c r="CG116" t="s">
        <v>175</v>
      </c>
      <c r="CI116" s="116" t="s">
        <v>175</v>
      </c>
      <c r="CJ116" s="116" t="s">
        <v>175</v>
      </c>
      <c r="CK116" s="5"/>
      <c r="CL116" s="5"/>
      <c r="CM116" s="5"/>
      <c r="CN116" s="5"/>
      <c r="CO116" s="21">
        <v>100000091786</v>
      </c>
      <c r="CP116" s="21" t="s">
        <v>41</v>
      </c>
      <c r="CQ116" s="21">
        <v>100000091786</v>
      </c>
      <c r="CR116" t="s">
        <v>615</v>
      </c>
      <c r="CS116" s="2" t="s">
        <v>171</v>
      </c>
      <c r="CT116" s="112">
        <v>100000091343</v>
      </c>
      <c r="CU116" t="s">
        <v>615</v>
      </c>
      <c r="CV116" s="116" t="s">
        <v>2510</v>
      </c>
      <c r="CW116" s="144" t="s">
        <v>2511</v>
      </c>
      <c r="CX116" t="s">
        <v>615</v>
      </c>
      <c r="CY116" t="s">
        <v>615</v>
      </c>
      <c r="CZ116" s="113" t="s">
        <v>210</v>
      </c>
      <c r="DA116" s="5"/>
      <c r="DB116" s="5"/>
      <c r="DC116" s="5"/>
      <c r="DD116" s="5"/>
      <c r="DF116" s="5"/>
      <c r="DH116" s="116" t="s">
        <v>292</v>
      </c>
      <c r="DI116" s="116" t="s">
        <v>2510</v>
      </c>
      <c r="DJ116" s="116" t="s">
        <v>2511</v>
      </c>
      <c r="DK116" s="116" t="s">
        <v>2461</v>
      </c>
      <c r="DL116">
        <v>20</v>
      </c>
      <c r="DM116" t="s">
        <v>164</v>
      </c>
      <c r="DN116" s="2"/>
      <c r="DO116" s="154">
        <v>1</v>
      </c>
      <c r="DP116" s="38" t="s">
        <v>173</v>
      </c>
      <c r="DQ116" s="24">
        <v>15054000</v>
      </c>
      <c r="DR116">
        <v>20</v>
      </c>
      <c r="DS116" t="s">
        <v>164</v>
      </c>
      <c r="DZ116" s="5"/>
      <c r="EA116" s="5"/>
      <c r="EB116" s="5"/>
      <c r="EC116" s="5"/>
      <c r="ED116" s="5"/>
      <c r="EE116" s="5"/>
      <c r="EF116" s="5"/>
      <c r="EI116" s="5"/>
      <c r="EL116" s="5"/>
      <c r="EO116" s="5"/>
      <c r="EP116" s="5"/>
      <c r="EQ116" s="5"/>
      <c r="ER116" s="5"/>
      <c r="ES116" s="14">
        <f t="shared" si="28"/>
        <v>66.666666666666671</v>
      </c>
      <c r="ET116">
        <v>30</v>
      </c>
      <c r="EU116" t="s">
        <v>164</v>
      </c>
      <c r="EV116" t="s">
        <v>176</v>
      </c>
      <c r="EW116">
        <v>100</v>
      </c>
      <c r="EY116" s="70" t="str">
        <f t="shared" si="18"/>
        <v>simvastatine oral 20mg/</v>
      </c>
      <c r="FA116" t="s">
        <v>643</v>
      </c>
      <c r="FB116" s="14" t="s">
        <v>177</v>
      </c>
      <c r="FC116" s="14" t="s">
        <v>615</v>
      </c>
      <c r="FD116" s="14" t="s">
        <v>177</v>
      </c>
      <c r="FE116" s="14" t="s">
        <v>657</v>
      </c>
      <c r="FF116" s="14" t="s">
        <v>177</v>
      </c>
      <c r="FG116" s="14" t="s">
        <v>658</v>
      </c>
      <c r="FH116" s="14" t="s">
        <v>177</v>
      </c>
      <c r="FI116" s="14" t="s">
        <v>3374</v>
      </c>
      <c r="FJ116" s="14" t="s">
        <v>177</v>
      </c>
      <c r="FK116" s="14" t="s">
        <v>163</v>
      </c>
      <c r="FL116" s="70" t="str">
        <f t="shared" si="27"/>
        <v>simvastatine oral 20mg/</v>
      </c>
      <c r="FO116" t="s">
        <v>661</v>
      </c>
      <c r="FP116" s="14" t="s">
        <v>657</v>
      </c>
      <c r="FQ116" s="14" t="s">
        <v>177</v>
      </c>
      <c r="FR116" s="14" t="s">
        <v>658</v>
      </c>
      <c r="FS116">
        <v>69</v>
      </c>
      <c r="FT116" t="s">
        <v>173</v>
      </c>
      <c r="FU116">
        <v>19</v>
      </c>
      <c r="FV116" t="s">
        <v>202</v>
      </c>
      <c r="FW116">
        <v>31</v>
      </c>
      <c r="FX116" t="s">
        <v>163</v>
      </c>
      <c r="FY116">
        <v>47</v>
      </c>
      <c r="FZ116" t="s">
        <v>201</v>
      </c>
      <c r="GB116">
        <v>69</v>
      </c>
      <c r="GC116">
        <v>19</v>
      </c>
      <c r="GD116">
        <v>31</v>
      </c>
      <c r="GE116">
        <v>47</v>
      </c>
      <c r="GG116" t="s">
        <v>649</v>
      </c>
      <c r="GH116" t="s">
        <v>684</v>
      </c>
    </row>
    <row r="117" spans="1:193" ht="13.8">
      <c r="A117" t="s">
        <v>430</v>
      </c>
      <c r="B117" t="s">
        <v>3465</v>
      </c>
      <c r="C117" s="140" t="str">
        <f t="shared" si="24"/>
        <v>https://samviewer.digile.be/nl/sam/ampps/254021-01</v>
      </c>
      <c r="D117" s="116" t="s">
        <v>2642</v>
      </c>
      <c r="E117" s="116" t="s">
        <v>2640</v>
      </c>
      <c r="F117" s="116" t="s">
        <v>2643</v>
      </c>
      <c r="G117">
        <v>3491404</v>
      </c>
      <c r="H117" t="s">
        <v>430</v>
      </c>
      <c r="I117" t="s">
        <v>430</v>
      </c>
      <c r="J117" s="5" t="str">
        <f t="shared" si="15"/>
        <v>BEL simvastatine EG film-coated tablet 100 x 20mg/</v>
      </c>
      <c r="K117" s="5" t="str">
        <f t="shared" si="16"/>
        <v>BEL simvastatine EG film-coated tablet 100 x 20mg/</v>
      </c>
      <c r="L117" s="2"/>
      <c r="M117" s="2"/>
      <c r="N117" s="2"/>
      <c r="O117" s="2"/>
      <c r="P117">
        <v>100</v>
      </c>
      <c r="Q117" s="5"/>
      <c r="R117">
        <v>100</v>
      </c>
      <c r="S117" s="5"/>
      <c r="T117" s="116">
        <v>100</v>
      </c>
      <c r="W117" s="116" t="s">
        <v>2465</v>
      </c>
      <c r="X117">
        <v>100</v>
      </c>
      <c r="Y117" t="s">
        <v>504</v>
      </c>
      <c r="AA117" s="5"/>
      <c r="AB117" s="5"/>
      <c r="AC117" s="5"/>
      <c r="AD117" s="39">
        <v>1</v>
      </c>
      <c r="AE117">
        <v>100</v>
      </c>
      <c r="AF117">
        <v>10221000</v>
      </c>
      <c r="AG117" s="70" t="s">
        <v>1220</v>
      </c>
      <c r="AH117" s="70"/>
      <c r="AI117" t="s">
        <v>700</v>
      </c>
      <c r="AJ117" s="5"/>
      <c r="AK117" s="24">
        <v>15054000</v>
      </c>
      <c r="AL117" s="38" t="s">
        <v>173</v>
      </c>
      <c r="AM117" s="169"/>
      <c r="AN117" s="5"/>
      <c r="AO117" s="5"/>
      <c r="AP117" s="5"/>
      <c r="AQ117" s="5"/>
      <c r="AR117" s="5"/>
      <c r="AS117">
        <v>299</v>
      </c>
      <c r="AT117" s="25" t="str">
        <f t="shared" si="25"/>
        <v>BEL simvastatine EG film-coated tablet 20mg/</v>
      </c>
      <c r="AU117" s="33"/>
      <c r="AW117">
        <v>299</v>
      </c>
      <c r="AY117" t="s">
        <v>3464</v>
      </c>
      <c r="AZ117" t="s">
        <v>579</v>
      </c>
      <c r="BA117" s="42" t="s">
        <v>2510</v>
      </c>
      <c r="BB117" s="42"/>
      <c r="BC117">
        <v>10221000</v>
      </c>
      <c r="BD117" s="70" t="s">
        <v>1220</v>
      </c>
      <c r="BE117" s="70"/>
      <c r="BF117" s="24">
        <v>1560</v>
      </c>
      <c r="BG117" t="s">
        <v>159</v>
      </c>
      <c r="BJ117" s="5"/>
      <c r="BK117" t="s">
        <v>159</v>
      </c>
      <c r="BL117">
        <v>1560</v>
      </c>
      <c r="BM117" s="2" t="s">
        <v>228</v>
      </c>
      <c r="BN117" t="str">
        <f t="shared" si="17"/>
        <v>simvastatine film-coated tablet 20mg/</v>
      </c>
      <c r="BO117" s="33"/>
      <c r="BP117" t="str">
        <f t="shared" si="26"/>
        <v>simvastatine film-coated tablet 20mg/</v>
      </c>
      <c r="BQ117" t="s">
        <v>608</v>
      </c>
      <c r="BR117">
        <v>10221000</v>
      </c>
      <c r="BS117" s="70" t="s">
        <v>1220</v>
      </c>
      <c r="BT117" s="70"/>
      <c r="BU117" s="116" t="s">
        <v>1220</v>
      </c>
      <c r="BV117" s="116" t="s">
        <v>173</v>
      </c>
      <c r="BW117">
        <v>10221000</v>
      </c>
      <c r="BX117" t="s">
        <v>526</v>
      </c>
      <c r="BY117">
        <v>10221000</v>
      </c>
      <c r="BZ117" t="s">
        <v>526</v>
      </c>
      <c r="CA117" s="24">
        <v>15054000</v>
      </c>
      <c r="CB117" s="38" t="s">
        <v>173</v>
      </c>
      <c r="CC117" s="169"/>
      <c r="CD117" s="5"/>
      <c r="CE117" s="42" t="s">
        <v>173</v>
      </c>
      <c r="CF117">
        <v>20053000</v>
      </c>
      <c r="CG117" t="s">
        <v>175</v>
      </c>
      <c r="CI117" s="116" t="s">
        <v>175</v>
      </c>
      <c r="CJ117" s="116" t="s">
        <v>175</v>
      </c>
      <c r="CK117" s="5"/>
      <c r="CL117" s="5"/>
      <c r="CM117" s="5"/>
      <c r="CN117" s="5"/>
      <c r="CO117" s="21">
        <v>100000091786</v>
      </c>
      <c r="CP117" s="21" t="s">
        <v>41</v>
      </c>
      <c r="CQ117" s="21">
        <v>100000091786</v>
      </c>
      <c r="CR117" t="s">
        <v>615</v>
      </c>
      <c r="CS117" s="2" t="s">
        <v>171</v>
      </c>
      <c r="CT117" s="21">
        <v>100000091343</v>
      </c>
      <c r="CU117" t="s">
        <v>615</v>
      </c>
      <c r="CV117" s="116" t="s">
        <v>2510</v>
      </c>
      <c r="CW117" s="144" t="s">
        <v>2511</v>
      </c>
      <c r="CX117" t="s">
        <v>615</v>
      </c>
      <c r="CY117" t="s">
        <v>615</v>
      </c>
      <c r="CZ117" s="5" t="s">
        <v>210</v>
      </c>
      <c r="DA117" s="5"/>
      <c r="DB117" s="5"/>
      <c r="DC117" s="5"/>
      <c r="DD117" s="5"/>
      <c r="DF117" s="5"/>
      <c r="DH117" s="116" t="s">
        <v>292</v>
      </c>
      <c r="DI117" s="116" t="s">
        <v>2510</v>
      </c>
      <c r="DJ117" s="116" t="s">
        <v>2511</v>
      </c>
      <c r="DK117" s="116" t="s">
        <v>2461</v>
      </c>
      <c r="DL117">
        <v>20</v>
      </c>
      <c r="DM117" t="s">
        <v>164</v>
      </c>
      <c r="DN117" s="2"/>
      <c r="DO117" s="154">
        <v>1</v>
      </c>
      <c r="DP117" s="38" t="s">
        <v>173</v>
      </c>
      <c r="DQ117" s="24">
        <v>15054000</v>
      </c>
      <c r="DR117">
        <v>20</v>
      </c>
      <c r="DS117" t="s">
        <v>164</v>
      </c>
      <c r="DZ117" s="5"/>
      <c r="EA117" s="5"/>
      <c r="EB117" s="5"/>
      <c r="EC117" s="5"/>
      <c r="ED117" s="5"/>
      <c r="EE117" s="5"/>
      <c r="EF117" s="5"/>
      <c r="EI117" s="5"/>
      <c r="EL117" s="5"/>
      <c r="EO117" s="5"/>
      <c r="EP117" s="5"/>
      <c r="EQ117" s="5"/>
      <c r="ER117" s="5"/>
      <c r="ES117" s="14">
        <f t="shared" si="28"/>
        <v>66.666666666666671</v>
      </c>
      <c r="ET117">
        <v>30</v>
      </c>
      <c r="EU117" t="s">
        <v>164</v>
      </c>
      <c r="EV117" t="s">
        <v>176</v>
      </c>
      <c r="EW117">
        <v>100</v>
      </c>
      <c r="EY117" s="70" t="str">
        <f t="shared" si="18"/>
        <v>simvastatine oral 20mg/</v>
      </c>
      <c r="FA117" t="s">
        <v>643</v>
      </c>
      <c r="FB117" s="14" t="s">
        <v>177</v>
      </c>
      <c r="FC117" s="14" t="s">
        <v>615</v>
      </c>
      <c r="FD117" s="14" t="s">
        <v>177</v>
      </c>
      <c r="FE117" s="14" t="s">
        <v>657</v>
      </c>
      <c r="FF117" s="14" t="s">
        <v>177</v>
      </c>
      <c r="FG117" s="14" t="s">
        <v>658</v>
      </c>
      <c r="FH117" s="14" t="s">
        <v>177</v>
      </c>
      <c r="FI117" s="14" t="s">
        <v>3374</v>
      </c>
      <c r="FJ117" s="14" t="s">
        <v>177</v>
      </c>
      <c r="FK117" s="14" t="s">
        <v>163</v>
      </c>
      <c r="FL117" s="70" t="str">
        <f t="shared" si="27"/>
        <v>simvastatine oral 20mg/</v>
      </c>
      <c r="FO117" t="s">
        <v>661</v>
      </c>
      <c r="FP117" s="14" t="s">
        <v>657</v>
      </c>
      <c r="FQ117" s="14" t="s">
        <v>177</v>
      </c>
      <c r="FR117" s="14" t="s">
        <v>658</v>
      </c>
      <c r="FS117">
        <v>69</v>
      </c>
      <c r="FT117" t="s">
        <v>173</v>
      </c>
      <c r="FU117">
        <v>19</v>
      </c>
      <c r="FV117" t="s">
        <v>202</v>
      </c>
      <c r="FW117">
        <v>31</v>
      </c>
      <c r="FX117" t="s">
        <v>163</v>
      </c>
      <c r="FY117">
        <v>47</v>
      </c>
      <c r="FZ117" t="s">
        <v>201</v>
      </c>
      <c r="GB117">
        <v>69</v>
      </c>
      <c r="GC117">
        <v>19</v>
      </c>
      <c r="GD117">
        <v>31</v>
      </c>
      <c r="GE117">
        <v>47</v>
      </c>
      <c r="GG117" t="s">
        <v>649</v>
      </c>
      <c r="GH117" t="s">
        <v>684</v>
      </c>
    </row>
    <row r="118" spans="1:193" ht="13.8">
      <c r="A118" t="s">
        <v>431</v>
      </c>
      <c r="B118" t="s">
        <v>3466</v>
      </c>
      <c r="C118" s="140" t="str">
        <f t="shared" si="24"/>
        <v>https://samviewer.digile.be/nl/sam/ampps/254012-05</v>
      </c>
      <c r="D118" s="116" t="s">
        <v>2636</v>
      </c>
      <c r="E118" s="116" t="s">
        <v>2637</v>
      </c>
      <c r="F118" s="116" t="s">
        <v>2638</v>
      </c>
      <c r="G118">
        <v>3562337</v>
      </c>
      <c r="H118" t="s">
        <v>431</v>
      </c>
      <c r="I118" t="s">
        <v>431</v>
      </c>
      <c r="J118" s="5" t="str">
        <f t="shared" si="15"/>
        <v>BEL simvastatine EG film-coated tablet 30 x 20mg/</v>
      </c>
      <c r="K118" s="5" t="str">
        <f t="shared" si="16"/>
        <v>BEL simvastatine EG film-coated tablet 30 x 20mg/</v>
      </c>
      <c r="L118" s="2"/>
      <c r="M118" s="2"/>
      <c r="N118" s="2"/>
      <c r="O118" s="2"/>
      <c r="P118">
        <v>30</v>
      </c>
      <c r="Q118" s="5"/>
      <c r="R118">
        <v>30</v>
      </c>
      <c r="S118" s="5"/>
      <c r="T118" s="116">
        <v>30</v>
      </c>
      <c r="W118" s="116" t="s">
        <v>2470</v>
      </c>
      <c r="X118">
        <v>30</v>
      </c>
      <c r="Y118" t="s">
        <v>503</v>
      </c>
      <c r="AA118" s="5"/>
      <c r="AB118" s="5"/>
      <c r="AC118" s="5"/>
      <c r="AD118" s="39">
        <v>1</v>
      </c>
      <c r="AE118">
        <v>30</v>
      </c>
      <c r="AF118">
        <v>10221000</v>
      </c>
      <c r="AG118" s="70" t="s">
        <v>1220</v>
      </c>
      <c r="AH118" s="70"/>
      <c r="AI118" t="s">
        <v>700</v>
      </c>
      <c r="AJ118" s="5"/>
      <c r="AK118" s="24">
        <v>15054000</v>
      </c>
      <c r="AL118" s="38" t="s">
        <v>173</v>
      </c>
      <c r="AM118" s="169"/>
      <c r="AN118" s="5"/>
      <c r="AO118" s="5"/>
      <c r="AP118" s="5"/>
      <c r="AQ118" s="5"/>
      <c r="AR118" s="5"/>
      <c r="AS118">
        <v>299</v>
      </c>
      <c r="AT118" s="25" t="str">
        <f t="shared" si="25"/>
        <v>BEL simvastatine EG film-coated tablet 20mg/</v>
      </c>
      <c r="AU118" s="33"/>
      <c r="AW118">
        <v>299</v>
      </c>
      <c r="AY118" t="s">
        <v>3464</v>
      </c>
      <c r="AZ118" t="s">
        <v>579</v>
      </c>
      <c r="BA118" s="42" t="s">
        <v>2510</v>
      </c>
      <c r="BB118" s="42"/>
      <c r="BC118">
        <v>10221000</v>
      </c>
      <c r="BD118" s="70" t="s">
        <v>1220</v>
      </c>
      <c r="BE118" s="70"/>
      <c r="BF118">
        <v>1560</v>
      </c>
      <c r="BG118" t="s">
        <v>159</v>
      </c>
      <c r="BJ118" s="5"/>
      <c r="BK118" t="s">
        <v>159</v>
      </c>
      <c r="BL118">
        <v>1560</v>
      </c>
      <c r="BM118" s="2" t="s">
        <v>228</v>
      </c>
      <c r="BN118" t="str">
        <f t="shared" si="17"/>
        <v>simvastatine film-coated tablet 20mg/</v>
      </c>
      <c r="BO118" s="33"/>
      <c r="BP118" t="str">
        <f t="shared" si="26"/>
        <v>simvastatine film-coated tablet 20mg/</v>
      </c>
      <c r="BQ118" t="s">
        <v>608</v>
      </c>
      <c r="BR118">
        <v>10221000</v>
      </c>
      <c r="BS118" s="70" t="s">
        <v>1220</v>
      </c>
      <c r="BT118" s="70"/>
      <c r="BU118" s="116" t="s">
        <v>1220</v>
      </c>
      <c r="BV118" s="116" t="s">
        <v>173</v>
      </c>
      <c r="BW118">
        <v>10221000</v>
      </c>
      <c r="BX118" t="s">
        <v>526</v>
      </c>
      <c r="BY118">
        <v>10221000</v>
      </c>
      <c r="BZ118" t="s">
        <v>526</v>
      </c>
      <c r="CA118" s="24">
        <v>15054000</v>
      </c>
      <c r="CB118" s="38" t="s">
        <v>173</v>
      </c>
      <c r="CC118" s="169"/>
      <c r="CD118" s="5"/>
      <c r="CE118" s="42" t="s">
        <v>173</v>
      </c>
      <c r="CF118">
        <v>20053000</v>
      </c>
      <c r="CG118" t="s">
        <v>175</v>
      </c>
      <c r="CI118" s="116" t="s">
        <v>175</v>
      </c>
      <c r="CJ118" s="116" t="s">
        <v>175</v>
      </c>
      <c r="CK118" s="5"/>
      <c r="CL118" s="5"/>
      <c r="CM118" s="5"/>
      <c r="CN118" s="5"/>
      <c r="CO118" s="21">
        <v>100000091786</v>
      </c>
      <c r="CP118" s="21" t="s">
        <v>41</v>
      </c>
      <c r="CQ118" s="21">
        <v>100000091786</v>
      </c>
      <c r="CR118" t="s">
        <v>615</v>
      </c>
      <c r="CS118" s="2" t="s">
        <v>171</v>
      </c>
      <c r="CT118" s="21">
        <v>100000091343</v>
      </c>
      <c r="CU118" t="s">
        <v>615</v>
      </c>
      <c r="CV118" s="116" t="s">
        <v>2510</v>
      </c>
      <c r="CW118" s="144" t="s">
        <v>2511</v>
      </c>
      <c r="CX118" t="s">
        <v>615</v>
      </c>
      <c r="CY118" t="s">
        <v>615</v>
      </c>
      <c r="CZ118" s="5" t="s">
        <v>210</v>
      </c>
      <c r="DA118" s="5"/>
      <c r="DB118" s="5"/>
      <c r="DC118" s="5"/>
      <c r="DD118" s="5"/>
      <c r="DF118" s="5"/>
      <c r="DH118" s="116" t="s">
        <v>292</v>
      </c>
      <c r="DI118" s="116" t="s">
        <v>2510</v>
      </c>
      <c r="DJ118" s="116" t="s">
        <v>2511</v>
      </c>
      <c r="DK118" s="116" t="s">
        <v>2461</v>
      </c>
      <c r="DL118">
        <v>20</v>
      </c>
      <c r="DM118" t="s">
        <v>164</v>
      </c>
      <c r="DN118" s="2"/>
      <c r="DO118" s="154">
        <v>1</v>
      </c>
      <c r="DP118" s="38" t="s">
        <v>173</v>
      </c>
      <c r="DQ118" s="24">
        <v>15054000</v>
      </c>
      <c r="DR118">
        <v>20</v>
      </c>
      <c r="DS118" t="s">
        <v>164</v>
      </c>
      <c r="DZ118" s="5"/>
      <c r="EA118" s="5"/>
      <c r="EB118" s="5"/>
      <c r="EC118" s="5"/>
      <c r="ED118" s="5"/>
      <c r="EE118" s="5"/>
      <c r="EF118" s="5"/>
      <c r="EI118" s="5"/>
      <c r="EL118" s="5"/>
      <c r="EO118" s="5"/>
      <c r="EP118" s="5"/>
      <c r="EQ118" s="5"/>
      <c r="ER118" s="5"/>
      <c r="ES118" s="14">
        <f>(30*20)/30</f>
        <v>20</v>
      </c>
      <c r="ET118">
        <v>30</v>
      </c>
      <c r="EU118" t="s">
        <v>164</v>
      </c>
      <c r="EV118" t="s">
        <v>176</v>
      </c>
      <c r="EW118">
        <v>30</v>
      </c>
      <c r="EY118" s="70" t="str">
        <f t="shared" si="18"/>
        <v>simvastatine oral 20mg/</v>
      </c>
      <c r="FA118" t="s">
        <v>643</v>
      </c>
      <c r="FB118" s="14" t="s">
        <v>177</v>
      </c>
      <c r="FC118" s="14" t="s">
        <v>615</v>
      </c>
      <c r="FD118" s="14" t="s">
        <v>177</v>
      </c>
      <c r="FE118" s="14" t="s">
        <v>657</v>
      </c>
      <c r="FF118" s="14" t="s">
        <v>177</v>
      </c>
      <c r="FG118" s="14" t="s">
        <v>658</v>
      </c>
      <c r="FH118" s="14" t="s">
        <v>177</v>
      </c>
      <c r="FI118" s="14" t="s">
        <v>3374</v>
      </c>
      <c r="FJ118" s="14" t="s">
        <v>177</v>
      </c>
      <c r="FK118" s="14" t="s">
        <v>163</v>
      </c>
      <c r="FL118" s="70" t="str">
        <f t="shared" si="27"/>
        <v>simvastatine oral 20mg/</v>
      </c>
      <c r="FO118" t="s">
        <v>661</v>
      </c>
      <c r="FP118" s="14" t="s">
        <v>657</v>
      </c>
      <c r="FQ118" s="14" t="s">
        <v>177</v>
      </c>
      <c r="FR118" s="14" t="s">
        <v>658</v>
      </c>
      <c r="FS118">
        <v>69</v>
      </c>
      <c r="FT118" t="s">
        <v>173</v>
      </c>
      <c r="FU118">
        <v>19</v>
      </c>
      <c r="FV118" t="s">
        <v>202</v>
      </c>
      <c r="FW118">
        <v>31</v>
      </c>
      <c r="FX118" t="s">
        <v>163</v>
      </c>
      <c r="FY118">
        <v>47</v>
      </c>
      <c r="FZ118" t="s">
        <v>201</v>
      </c>
      <c r="GB118">
        <v>69</v>
      </c>
      <c r="GC118">
        <v>19</v>
      </c>
      <c r="GD118">
        <v>31</v>
      </c>
      <c r="GE118">
        <v>47</v>
      </c>
      <c r="GG118" t="s">
        <v>649</v>
      </c>
      <c r="GH118" t="s">
        <v>684</v>
      </c>
    </row>
    <row r="119" spans="1:193" ht="13.8">
      <c r="A119" t="s">
        <v>432</v>
      </c>
      <c r="B119" t="s">
        <v>3467</v>
      </c>
      <c r="C119" s="140" t="str">
        <f t="shared" si="24"/>
        <v>https://samviewer.digile.be/nl/sam/ampps/548026-13</v>
      </c>
      <c r="D119" s="116" t="s">
        <v>2882</v>
      </c>
      <c r="E119" s="116" t="s">
        <v>2883</v>
      </c>
      <c r="F119" s="116" t="s">
        <v>2884</v>
      </c>
      <c r="G119">
        <v>4218442</v>
      </c>
      <c r="H119" t="s">
        <v>432</v>
      </c>
      <c r="I119" t="s">
        <v>432</v>
      </c>
      <c r="J119" s="5" t="str">
        <f t="shared" si="15"/>
        <v>BEL simvastatine Mylan film-coated tablet 250 x 20mg/</v>
      </c>
      <c r="K119" s="5" t="str">
        <f t="shared" si="16"/>
        <v>BEL simvastatine Mylan film-coated tablet 250 x 20mg/</v>
      </c>
      <c r="L119" s="2"/>
      <c r="M119" s="2"/>
      <c r="N119" s="2"/>
      <c r="O119" s="2"/>
      <c r="P119">
        <v>250</v>
      </c>
      <c r="Q119" s="5"/>
      <c r="R119">
        <v>250</v>
      </c>
      <c r="S119" s="5"/>
      <c r="T119" s="116">
        <v>250</v>
      </c>
      <c r="W119" s="116" t="s">
        <v>2885</v>
      </c>
      <c r="X119">
        <v>98</v>
      </c>
      <c r="Y119" t="s">
        <v>505</v>
      </c>
      <c r="AA119" s="5"/>
      <c r="AB119" s="5"/>
      <c r="AC119" s="5"/>
      <c r="AD119" s="39">
        <v>1</v>
      </c>
      <c r="AE119">
        <v>250</v>
      </c>
      <c r="AF119">
        <v>10221000</v>
      </c>
      <c r="AG119" s="70" t="s">
        <v>1220</v>
      </c>
      <c r="AH119" s="70"/>
      <c r="AI119" t="s">
        <v>700</v>
      </c>
      <c r="AJ119" s="5"/>
      <c r="AK119" s="24">
        <v>15054000</v>
      </c>
      <c r="AL119" s="38" t="s">
        <v>173</v>
      </c>
      <c r="AM119" s="169"/>
      <c r="AN119" s="5"/>
      <c r="AO119" s="5"/>
      <c r="AP119" s="5"/>
      <c r="AQ119" s="5"/>
      <c r="AR119" s="5"/>
      <c r="AS119">
        <v>300</v>
      </c>
      <c r="AT119" s="25" t="str">
        <f t="shared" si="25"/>
        <v>BEL simvastatine Mylan film-coated tablet 20mg/</v>
      </c>
      <c r="AU119" s="33"/>
      <c r="AW119">
        <v>300</v>
      </c>
      <c r="AY119" t="s">
        <v>3468</v>
      </c>
      <c r="AZ119" t="s">
        <v>579</v>
      </c>
      <c r="BA119" s="42" t="s">
        <v>2510</v>
      </c>
      <c r="BB119" s="42"/>
      <c r="BC119">
        <v>10221000</v>
      </c>
      <c r="BD119" s="70" t="s">
        <v>1220</v>
      </c>
      <c r="BE119" s="70"/>
      <c r="BF119">
        <v>1561</v>
      </c>
      <c r="BG119" t="s">
        <v>160</v>
      </c>
      <c r="BJ119" s="5"/>
      <c r="BK119" t="s">
        <v>160</v>
      </c>
      <c r="BL119">
        <v>1561</v>
      </c>
      <c r="BM119" s="2" t="s">
        <v>228</v>
      </c>
      <c r="BN119" t="str">
        <f t="shared" si="17"/>
        <v>simvastatine film-coated tablet 20mg/</v>
      </c>
      <c r="BO119" s="33"/>
      <c r="BP119" t="str">
        <f t="shared" si="26"/>
        <v>simvastatine film-coated tablet 20mg/</v>
      </c>
      <c r="BQ119" t="s">
        <v>608</v>
      </c>
      <c r="BR119">
        <v>10221000</v>
      </c>
      <c r="BS119" s="70" t="s">
        <v>1220</v>
      </c>
      <c r="BT119" s="70"/>
      <c r="BU119" s="116" t="s">
        <v>1220</v>
      </c>
      <c r="BV119" s="116" t="s">
        <v>173</v>
      </c>
      <c r="BW119">
        <v>10221000</v>
      </c>
      <c r="BX119" t="s">
        <v>526</v>
      </c>
      <c r="BY119">
        <v>10221000</v>
      </c>
      <c r="BZ119" t="s">
        <v>526</v>
      </c>
      <c r="CA119" s="24">
        <v>15054000</v>
      </c>
      <c r="CB119" s="38" t="s">
        <v>173</v>
      </c>
      <c r="CC119" s="169"/>
      <c r="CD119" s="5"/>
      <c r="CE119" s="42" t="s">
        <v>173</v>
      </c>
      <c r="CF119">
        <v>20053000</v>
      </c>
      <c r="CG119" t="s">
        <v>175</v>
      </c>
      <c r="CI119" s="116" t="s">
        <v>175</v>
      </c>
      <c r="CJ119" s="116" t="s">
        <v>175</v>
      </c>
      <c r="CK119" s="5"/>
      <c r="CL119" s="5"/>
      <c r="CM119" s="5"/>
      <c r="CN119" s="5"/>
      <c r="CO119" s="21">
        <v>100000091786</v>
      </c>
      <c r="CP119" s="21" t="s">
        <v>41</v>
      </c>
      <c r="CQ119" s="21">
        <v>100000091786</v>
      </c>
      <c r="CR119" t="s">
        <v>615</v>
      </c>
      <c r="CS119" s="2" t="s">
        <v>171</v>
      </c>
      <c r="CT119" s="21">
        <v>100000091343</v>
      </c>
      <c r="CU119" t="s">
        <v>615</v>
      </c>
      <c r="CV119" s="116" t="s">
        <v>2510</v>
      </c>
      <c r="CW119" s="144" t="s">
        <v>2511</v>
      </c>
      <c r="CX119" t="s">
        <v>615</v>
      </c>
      <c r="CY119" t="s">
        <v>615</v>
      </c>
      <c r="CZ119" s="5" t="s">
        <v>210</v>
      </c>
      <c r="DA119" s="5"/>
      <c r="DB119" s="5"/>
      <c r="DC119" s="5"/>
      <c r="DD119" s="5"/>
      <c r="DF119" s="5"/>
      <c r="DH119" s="116" t="s">
        <v>292</v>
      </c>
      <c r="DI119" s="116" t="s">
        <v>2510</v>
      </c>
      <c r="DJ119" s="116" t="s">
        <v>2511</v>
      </c>
      <c r="DK119" s="116" t="s">
        <v>2461</v>
      </c>
      <c r="DL119">
        <v>20</v>
      </c>
      <c r="DM119" t="s">
        <v>164</v>
      </c>
      <c r="DN119" s="2"/>
      <c r="DO119" s="154">
        <v>1</v>
      </c>
      <c r="DP119" s="38" t="s">
        <v>173</v>
      </c>
      <c r="DQ119" s="24">
        <v>15054000</v>
      </c>
      <c r="DR119">
        <v>20</v>
      </c>
      <c r="DS119" t="s">
        <v>164</v>
      </c>
      <c r="DZ119" s="5"/>
      <c r="EA119" s="5"/>
      <c r="EB119" s="5"/>
      <c r="EC119" s="5"/>
      <c r="ED119" s="5"/>
      <c r="EE119" s="5"/>
      <c r="EF119" s="5"/>
      <c r="EI119" s="5"/>
      <c r="EL119" s="5"/>
      <c r="EO119" s="5"/>
      <c r="EP119" s="5"/>
      <c r="EQ119" s="5"/>
      <c r="ER119" s="5"/>
      <c r="ES119" s="14">
        <f>(250*20)/30</f>
        <v>166.66666666666666</v>
      </c>
      <c r="ET119">
        <v>30</v>
      </c>
      <c r="EU119" t="s">
        <v>164</v>
      </c>
      <c r="EV119" t="s">
        <v>176</v>
      </c>
      <c r="EW119">
        <v>250</v>
      </c>
      <c r="EY119" s="70" t="str">
        <f t="shared" si="18"/>
        <v>simvastatine oral 20mg/</v>
      </c>
      <c r="FA119" t="s">
        <v>643</v>
      </c>
      <c r="FB119" s="14" t="s">
        <v>177</v>
      </c>
      <c r="FC119" s="14" t="s">
        <v>615</v>
      </c>
      <c r="FD119" s="14" t="s">
        <v>177</v>
      </c>
      <c r="FE119" s="14" t="s">
        <v>657</v>
      </c>
      <c r="FF119" s="14" t="s">
        <v>177</v>
      </c>
      <c r="FG119" s="14" t="s">
        <v>658</v>
      </c>
      <c r="FH119" s="14" t="s">
        <v>177</v>
      </c>
      <c r="FI119" s="14" t="s">
        <v>3374</v>
      </c>
      <c r="FJ119" s="14" t="s">
        <v>177</v>
      </c>
      <c r="FK119" s="14" t="s">
        <v>163</v>
      </c>
      <c r="FL119" s="70" t="str">
        <f t="shared" si="27"/>
        <v>simvastatine oral 20mg/</v>
      </c>
      <c r="FO119" t="s">
        <v>661</v>
      </c>
      <c r="FP119" s="14" t="s">
        <v>657</v>
      </c>
      <c r="FQ119" s="14" t="s">
        <v>177</v>
      </c>
      <c r="FR119" s="14" t="s">
        <v>658</v>
      </c>
      <c r="FS119">
        <v>69</v>
      </c>
      <c r="FT119" t="s">
        <v>173</v>
      </c>
      <c r="FU119">
        <v>19</v>
      </c>
      <c r="FV119" t="s">
        <v>202</v>
      </c>
      <c r="FW119">
        <v>31</v>
      </c>
      <c r="FX119" t="s">
        <v>163</v>
      </c>
      <c r="FY119">
        <v>47</v>
      </c>
      <c r="FZ119" t="s">
        <v>201</v>
      </c>
      <c r="GB119">
        <v>69</v>
      </c>
      <c r="GC119">
        <v>19</v>
      </c>
      <c r="GD119">
        <v>31</v>
      </c>
      <c r="GE119">
        <v>47</v>
      </c>
      <c r="GG119" t="s">
        <v>649</v>
      </c>
      <c r="GH119" t="s">
        <v>684</v>
      </c>
    </row>
    <row r="120" spans="1:193" ht="13.8">
      <c r="A120" t="s">
        <v>433</v>
      </c>
      <c r="B120" t="s">
        <v>3469</v>
      </c>
      <c r="C120" s="140" t="str">
        <f t="shared" si="24"/>
        <v>https://samviewer.digile.be/nl/sam/ampps/262552-03</v>
      </c>
      <c r="D120" s="116" t="s">
        <v>2669</v>
      </c>
      <c r="E120" s="116" t="s">
        <v>2670</v>
      </c>
      <c r="F120" s="116" t="s">
        <v>2671</v>
      </c>
      <c r="G120">
        <v>1777093</v>
      </c>
      <c r="H120" t="s">
        <v>433</v>
      </c>
      <c r="I120" t="s">
        <v>433</v>
      </c>
      <c r="J120" s="5" t="str">
        <f t="shared" si="15"/>
        <v>BEL simvastatine Mylan film-coated tablet 28 x 20mg/</v>
      </c>
      <c r="K120" s="5" t="str">
        <f t="shared" si="16"/>
        <v>BEL simvastatine Mylan film-coated tablet 28 x 20mg/</v>
      </c>
      <c r="L120" s="2"/>
      <c r="M120" s="2"/>
      <c r="N120" s="2"/>
      <c r="O120" s="2"/>
      <c r="P120">
        <v>28</v>
      </c>
      <c r="Q120" s="5"/>
      <c r="R120">
        <v>28</v>
      </c>
      <c r="S120" s="5"/>
      <c r="T120" s="116">
        <v>28</v>
      </c>
      <c r="W120" s="116" t="s">
        <v>2525</v>
      </c>
      <c r="X120">
        <v>100</v>
      </c>
      <c r="Y120" t="s">
        <v>506</v>
      </c>
      <c r="AA120" s="5"/>
      <c r="AB120" s="5"/>
      <c r="AC120" s="5"/>
      <c r="AD120" s="39">
        <v>1</v>
      </c>
      <c r="AE120">
        <v>28</v>
      </c>
      <c r="AF120">
        <v>10221000</v>
      </c>
      <c r="AG120" s="70" t="s">
        <v>1220</v>
      </c>
      <c r="AH120" s="70"/>
      <c r="AI120" t="s">
        <v>700</v>
      </c>
      <c r="AJ120" s="5"/>
      <c r="AK120" s="24">
        <v>15054000</v>
      </c>
      <c r="AL120" s="38" t="s">
        <v>173</v>
      </c>
      <c r="AM120" s="169"/>
      <c r="AN120" s="5"/>
      <c r="AO120" s="5"/>
      <c r="AP120" s="5"/>
      <c r="AQ120" s="5"/>
      <c r="AR120" s="5"/>
      <c r="AS120">
        <v>300</v>
      </c>
      <c r="AT120" s="25" t="str">
        <f t="shared" si="25"/>
        <v>BEL simvastatine Mylan film-coated tablet 20mg/</v>
      </c>
      <c r="AU120" s="33"/>
      <c r="AW120">
        <v>300</v>
      </c>
      <c r="AY120" t="s">
        <v>3468</v>
      </c>
      <c r="AZ120" t="s">
        <v>579</v>
      </c>
      <c r="BA120" s="42" t="s">
        <v>2510</v>
      </c>
      <c r="BB120" s="42"/>
      <c r="BC120">
        <v>10221000</v>
      </c>
      <c r="BD120" s="70" t="s">
        <v>1220</v>
      </c>
      <c r="BE120" s="70"/>
      <c r="BF120">
        <v>1561</v>
      </c>
      <c r="BG120" t="s">
        <v>160</v>
      </c>
      <c r="BJ120" s="5"/>
      <c r="BK120" t="s">
        <v>160</v>
      </c>
      <c r="BL120">
        <v>1561</v>
      </c>
      <c r="BM120" s="2" t="s">
        <v>228</v>
      </c>
      <c r="BN120" t="str">
        <f t="shared" si="17"/>
        <v>simvastatine film-coated tablet 20mg/</v>
      </c>
      <c r="BO120" s="33"/>
      <c r="BP120" t="str">
        <f t="shared" si="26"/>
        <v>simvastatine film-coated tablet 20mg/</v>
      </c>
      <c r="BQ120" t="s">
        <v>608</v>
      </c>
      <c r="BR120">
        <v>10221000</v>
      </c>
      <c r="BS120" s="70" t="s">
        <v>1220</v>
      </c>
      <c r="BT120" s="70"/>
      <c r="BU120" s="116" t="s">
        <v>1220</v>
      </c>
      <c r="BV120" s="116" t="s">
        <v>173</v>
      </c>
      <c r="BW120">
        <v>10221000</v>
      </c>
      <c r="BX120" t="s">
        <v>526</v>
      </c>
      <c r="BY120">
        <v>10221000</v>
      </c>
      <c r="BZ120" t="s">
        <v>526</v>
      </c>
      <c r="CA120" s="24">
        <v>15054000</v>
      </c>
      <c r="CB120" s="38" t="s">
        <v>173</v>
      </c>
      <c r="CC120" s="169"/>
      <c r="CD120" s="5"/>
      <c r="CE120" s="42" t="s">
        <v>173</v>
      </c>
      <c r="CF120">
        <v>20053000</v>
      </c>
      <c r="CG120" t="s">
        <v>175</v>
      </c>
      <c r="CI120" s="116" t="s">
        <v>175</v>
      </c>
      <c r="CJ120" s="116" t="s">
        <v>175</v>
      </c>
      <c r="CK120" s="5"/>
      <c r="CL120" s="5"/>
      <c r="CM120" s="5"/>
      <c r="CN120" s="5"/>
      <c r="CO120" s="21">
        <v>100000091786</v>
      </c>
      <c r="CP120" s="21" t="s">
        <v>41</v>
      </c>
      <c r="CQ120" s="21">
        <v>100000091786</v>
      </c>
      <c r="CR120" t="s">
        <v>615</v>
      </c>
      <c r="CS120" s="2" t="s">
        <v>171</v>
      </c>
      <c r="CT120" s="21">
        <v>100000091343</v>
      </c>
      <c r="CU120" t="s">
        <v>615</v>
      </c>
      <c r="CV120" s="116" t="s">
        <v>2510</v>
      </c>
      <c r="CW120" s="144" t="s">
        <v>2511</v>
      </c>
      <c r="CX120" t="s">
        <v>615</v>
      </c>
      <c r="CY120" t="s">
        <v>615</v>
      </c>
      <c r="CZ120" s="5" t="s">
        <v>210</v>
      </c>
      <c r="DA120" s="5"/>
      <c r="DB120" s="5"/>
      <c r="DC120" s="5"/>
      <c r="DD120" s="5"/>
      <c r="DF120" s="5"/>
      <c r="DH120" s="116" t="s">
        <v>292</v>
      </c>
      <c r="DI120" s="116" t="s">
        <v>2510</v>
      </c>
      <c r="DJ120" s="116" t="s">
        <v>2511</v>
      </c>
      <c r="DK120" s="116" t="s">
        <v>2461</v>
      </c>
      <c r="DL120">
        <v>20</v>
      </c>
      <c r="DM120" t="s">
        <v>164</v>
      </c>
      <c r="DN120" s="2"/>
      <c r="DO120" s="154">
        <v>1</v>
      </c>
      <c r="DP120" s="38" t="s">
        <v>173</v>
      </c>
      <c r="DQ120" s="24">
        <v>15054000</v>
      </c>
      <c r="DR120">
        <v>20</v>
      </c>
      <c r="DS120" t="s">
        <v>164</v>
      </c>
      <c r="DZ120" s="5"/>
      <c r="EA120" s="5"/>
      <c r="EB120" s="5"/>
      <c r="EC120" s="5"/>
      <c r="ED120" s="5"/>
      <c r="EE120" s="5"/>
      <c r="EF120" s="5"/>
      <c r="EI120" s="5"/>
      <c r="EL120" s="5"/>
      <c r="EO120" s="5"/>
      <c r="EP120" s="5"/>
      <c r="EQ120" s="5"/>
      <c r="ER120" s="5"/>
      <c r="ES120" s="14">
        <f>(28*20)/30</f>
        <v>18.666666666666668</v>
      </c>
      <c r="ET120">
        <v>30</v>
      </c>
      <c r="EU120" t="s">
        <v>164</v>
      </c>
      <c r="EV120" t="s">
        <v>176</v>
      </c>
      <c r="EW120">
        <v>28</v>
      </c>
      <c r="EY120" s="70" t="str">
        <f t="shared" si="18"/>
        <v>simvastatine oral 20mg/</v>
      </c>
      <c r="FA120" t="s">
        <v>643</v>
      </c>
      <c r="FB120" s="14" t="s">
        <v>177</v>
      </c>
      <c r="FC120" s="14" t="s">
        <v>615</v>
      </c>
      <c r="FD120" s="14" t="s">
        <v>177</v>
      </c>
      <c r="FE120" s="14" t="s">
        <v>657</v>
      </c>
      <c r="FF120" s="14" t="s">
        <v>177</v>
      </c>
      <c r="FG120" s="14" t="s">
        <v>658</v>
      </c>
      <c r="FH120" s="14" t="s">
        <v>177</v>
      </c>
      <c r="FI120" s="14" t="s">
        <v>3374</v>
      </c>
      <c r="FJ120" s="14" t="s">
        <v>177</v>
      </c>
      <c r="FK120" s="14" t="s">
        <v>163</v>
      </c>
      <c r="FL120" s="70" t="str">
        <f t="shared" si="27"/>
        <v>simvastatine oral 20mg/</v>
      </c>
      <c r="FO120" t="s">
        <v>661</v>
      </c>
      <c r="FP120" s="14" t="s">
        <v>657</v>
      </c>
      <c r="FQ120" s="14" t="s">
        <v>177</v>
      </c>
      <c r="FR120" s="14" t="s">
        <v>658</v>
      </c>
      <c r="FS120">
        <v>69</v>
      </c>
      <c r="FT120" t="s">
        <v>173</v>
      </c>
      <c r="FU120">
        <v>19</v>
      </c>
      <c r="FV120" t="s">
        <v>202</v>
      </c>
      <c r="FW120">
        <v>31</v>
      </c>
      <c r="FX120" t="s">
        <v>163</v>
      </c>
      <c r="FY120">
        <v>47</v>
      </c>
      <c r="FZ120" t="s">
        <v>201</v>
      </c>
      <c r="GB120">
        <v>69</v>
      </c>
      <c r="GC120">
        <v>19</v>
      </c>
      <c r="GD120">
        <v>31</v>
      </c>
      <c r="GE120">
        <v>47</v>
      </c>
      <c r="GG120" t="s">
        <v>649</v>
      </c>
      <c r="GH120" t="s">
        <v>684</v>
      </c>
    </row>
    <row r="121" spans="1:193" ht="13.8">
      <c r="A121" t="s">
        <v>434</v>
      </c>
      <c r="B121" t="s">
        <v>3470</v>
      </c>
      <c r="C121" s="140" t="str">
        <f t="shared" si="24"/>
        <v>https://samviewer.digile.be/nl/sam/ampps/262552-09</v>
      </c>
      <c r="D121" s="116" t="s">
        <v>2672</v>
      </c>
      <c r="E121" s="116" t="s">
        <v>2673</v>
      </c>
      <c r="F121" s="116" t="s">
        <v>2674</v>
      </c>
      <c r="G121">
        <v>1777127</v>
      </c>
      <c r="H121" t="s">
        <v>434</v>
      </c>
      <c r="I121" t="s">
        <v>434</v>
      </c>
      <c r="J121" s="5" t="str">
        <f t="shared" si="15"/>
        <v>BEL simvastatine Mylan film-coated tablet 84 x 20mg/</v>
      </c>
      <c r="K121" s="5" t="str">
        <f t="shared" si="16"/>
        <v>BEL simvastatine Mylan film-coated tablet 84 x 20mg/</v>
      </c>
      <c r="L121" s="2"/>
      <c r="M121" s="2"/>
      <c r="N121" s="2"/>
      <c r="O121" s="2"/>
      <c r="P121">
        <v>84</v>
      </c>
      <c r="Q121" s="5"/>
      <c r="R121">
        <v>84</v>
      </c>
      <c r="S121" s="5"/>
      <c r="T121" s="116">
        <v>84</v>
      </c>
      <c r="W121" s="116" t="s">
        <v>2509</v>
      </c>
      <c r="X121">
        <v>100</v>
      </c>
      <c r="Y121" t="s">
        <v>506</v>
      </c>
      <c r="AA121" s="5"/>
      <c r="AB121" s="5"/>
      <c r="AC121" s="5"/>
      <c r="AD121" s="39">
        <v>1</v>
      </c>
      <c r="AE121">
        <v>84</v>
      </c>
      <c r="AF121">
        <v>10221000</v>
      </c>
      <c r="AG121" s="70" t="s">
        <v>1220</v>
      </c>
      <c r="AH121" s="70"/>
      <c r="AI121" t="s">
        <v>700</v>
      </c>
      <c r="AJ121" s="5"/>
      <c r="AK121" s="24">
        <v>15054000</v>
      </c>
      <c r="AL121" s="38" t="s">
        <v>173</v>
      </c>
      <c r="AM121" s="169"/>
      <c r="AN121" s="5"/>
      <c r="AO121" s="5"/>
      <c r="AP121" s="5"/>
      <c r="AQ121" s="5"/>
      <c r="AR121" s="5"/>
      <c r="AS121">
        <v>300</v>
      </c>
      <c r="AT121" s="25" t="str">
        <f t="shared" si="25"/>
        <v>BEL simvastatine Mylan film-coated tablet 20mg/</v>
      </c>
      <c r="AU121" s="33"/>
      <c r="AW121">
        <v>300</v>
      </c>
      <c r="AY121" t="s">
        <v>3468</v>
      </c>
      <c r="AZ121" t="s">
        <v>579</v>
      </c>
      <c r="BA121" s="42" t="s">
        <v>2510</v>
      </c>
      <c r="BB121" s="42"/>
      <c r="BC121">
        <v>10221000</v>
      </c>
      <c r="BD121" s="70" t="s">
        <v>1220</v>
      </c>
      <c r="BE121" s="70"/>
      <c r="BF121">
        <v>1561</v>
      </c>
      <c r="BG121" t="s">
        <v>160</v>
      </c>
      <c r="BJ121" s="5"/>
      <c r="BK121" t="s">
        <v>160</v>
      </c>
      <c r="BL121">
        <v>1561</v>
      </c>
      <c r="BM121" s="2" t="s">
        <v>228</v>
      </c>
      <c r="BN121" t="str">
        <f t="shared" si="17"/>
        <v>simvastatine film-coated tablet 20mg/</v>
      </c>
      <c r="BO121" s="33"/>
      <c r="BP121" t="str">
        <f t="shared" si="26"/>
        <v>simvastatine film-coated tablet 20mg/</v>
      </c>
      <c r="BQ121" t="s">
        <v>608</v>
      </c>
      <c r="BR121">
        <v>10221000</v>
      </c>
      <c r="BS121" s="70" t="s">
        <v>1220</v>
      </c>
      <c r="BT121" s="70"/>
      <c r="BU121" s="116" t="s">
        <v>1220</v>
      </c>
      <c r="BV121" s="116" t="s">
        <v>173</v>
      </c>
      <c r="BW121">
        <v>10221000</v>
      </c>
      <c r="BX121" t="s">
        <v>526</v>
      </c>
      <c r="BY121">
        <v>10221000</v>
      </c>
      <c r="BZ121" t="s">
        <v>526</v>
      </c>
      <c r="CA121" s="24">
        <v>15054000</v>
      </c>
      <c r="CB121" s="38" t="s">
        <v>173</v>
      </c>
      <c r="CC121" s="169"/>
      <c r="CD121" s="5"/>
      <c r="CE121" s="42" t="s">
        <v>173</v>
      </c>
      <c r="CF121">
        <v>20053000</v>
      </c>
      <c r="CG121" t="s">
        <v>175</v>
      </c>
      <c r="CI121" s="116" t="s">
        <v>175</v>
      </c>
      <c r="CJ121" s="116" t="s">
        <v>175</v>
      </c>
      <c r="CK121" s="5"/>
      <c r="CL121" s="5"/>
      <c r="CM121" s="5"/>
      <c r="CN121" s="5"/>
      <c r="CO121" s="21">
        <v>100000091786</v>
      </c>
      <c r="CP121" s="21" t="s">
        <v>41</v>
      </c>
      <c r="CQ121" s="21">
        <v>100000091786</v>
      </c>
      <c r="CR121" t="s">
        <v>615</v>
      </c>
      <c r="CS121" s="2" t="s">
        <v>171</v>
      </c>
      <c r="CT121" s="21">
        <v>100000091343</v>
      </c>
      <c r="CU121" t="s">
        <v>615</v>
      </c>
      <c r="CV121" s="116" t="s">
        <v>2510</v>
      </c>
      <c r="CW121" s="144" t="s">
        <v>2511</v>
      </c>
      <c r="CX121" t="s">
        <v>615</v>
      </c>
      <c r="CY121" t="s">
        <v>615</v>
      </c>
      <c r="CZ121" s="5" t="s">
        <v>210</v>
      </c>
      <c r="DA121" s="5"/>
      <c r="DB121" s="5"/>
      <c r="DC121" s="5"/>
      <c r="DD121" s="5"/>
      <c r="DF121" s="5"/>
      <c r="DH121" s="116" t="s">
        <v>292</v>
      </c>
      <c r="DI121" s="116" t="s">
        <v>2510</v>
      </c>
      <c r="DJ121" s="116" t="s">
        <v>2511</v>
      </c>
      <c r="DK121" s="116" t="s">
        <v>2461</v>
      </c>
      <c r="DL121">
        <v>20</v>
      </c>
      <c r="DM121" t="s">
        <v>164</v>
      </c>
      <c r="DN121" s="2"/>
      <c r="DO121" s="154">
        <v>1</v>
      </c>
      <c r="DP121" s="38" t="s">
        <v>173</v>
      </c>
      <c r="DQ121" s="24">
        <v>15054000</v>
      </c>
      <c r="DR121">
        <v>20</v>
      </c>
      <c r="DS121" t="s">
        <v>164</v>
      </c>
      <c r="DZ121" s="5"/>
      <c r="EA121" s="5"/>
      <c r="EB121" s="5"/>
      <c r="EC121" s="5"/>
      <c r="ED121" s="5"/>
      <c r="EE121" s="5"/>
      <c r="EF121" s="5"/>
      <c r="EI121" s="5"/>
      <c r="EL121" s="5"/>
      <c r="EO121" s="5"/>
      <c r="EP121" s="5"/>
      <c r="EQ121" s="5"/>
      <c r="ER121" s="5"/>
      <c r="ES121">
        <f>(84*20)/30</f>
        <v>56</v>
      </c>
      <c r="ET121">
        <v>30</v>
      </c>
      <c r="EU121" t="s">
        <v>164</v>
      </c>
      <c r="EV121" t="s">
        <v>176</v>
      </c>
      <c r="EW121">
        <v>84</v>
      </c>
      <c r="EY121" s="70" t="str">
        <f t="shared" si="18"/>
        <v>simvastatine oral 20mg/</v>
      </c>
      <c r="FA121" t="s">
        <v>643</v>
      </c>
      <c r="FB121" s="14" t="s">
        <v>177</v>
      </c>
      <c r="FC121" s="14" t="s">
        <v>615</v>
      </c>
      <c r="FD121" s="14" t="s">
        <v>177</v>
      </c>
      <c r="FE121" s="14" t="s">
        <v>657</v>
      </c>
      <c r="FF121" s="14" t="s">
        <v>177</v>
      </c>
      <c r="FG121" s="14" t="s">
        <v>658</v>
      </c>
      <c r="FH121" s="14" t="s">
        <v>177</v>
      </c>
      <c r="FI121" s="14" t="s">
        <v>3374</v>
      </c>
      <c r="FJ121" s="14" t="s">
        <v>177</v>
      </c>
      <c r="FK121" s="14" t="s">
        <v>163</v>
      </c>
      <c r="FL121" s="70" t="str">
        <f t="shared" si="27"/>
        <v>simvastatine oral 20mg/</v>
      </c>
      <c r="FO121" t="s">
        <v>661</v>
      </c>
      <c r="FP121" s="14" t="s">
        <v>657</v>
      </c>
      <c r="FQ121" s="14" t="s">
        <v>177</v>
      </c>
      <c r="FR121" s="14" t="s">
        <v>658</v>
      </c>
      <c r="FS121">
        <v>69</v>
      </c>
      <c r="FT121" t="s">
        <v>173</v>
      </c>
      <c r="FU121">
        <v>19</v>
      </c>
      <c r="FV121" t="s">
        <v>202</v>
      </c>
      <c r="FW121">
        <v>31</v>
      </c>
      <c r="FX121" t="s">
        <v>163</v>
      </c>
      <c r="FY121">
        <v>47</v>
      </c>
      <c r="FZ121" t="s">
        <v>201</v>
      </c>
      <c r="GB121">
        <v>69</v>
      </c>
      <c r="GC121">
        <v>19</v>
      </c>
      <c r="GD121">
        <v>31</v>
      </c>
      <c r="GE121">
        <v>47</v>
      </c>
      <c r="GG121" t="s">
        <v>649</v>
      </c>
      <c r="GH121" t="s">
        <v>684</v>
      </c>
    </row>
    <row r="122" spans="1:193" ht="13.8">
      <c r="A122" t="s">
        <v>435</v>
      </c>
      <c r="B122" t="s">
        <v>3471</v>
      </c>
      <c r="C122" s="140" t="str">
        <f t="shared" si="24"/>
        <v>https://samviewer.digile.be/nl/sam/ampps/310861-10</v>
      </c>
      <c r="D122" s="116" t="s">
        <v>2760</v>
      </c>
      <c r="E122" s="116" t="s">
        <v>2761</v>
      </c>
      <c r="F122" s="116" t="s">
        <v>2762</v>
      </c>
      <c r="G122">
        <v>2062032</v>
      </c>
      <c r="H122" t="s">
        <v>435</v>
      </c>
      <c r="I122" t="s">
        <v>435</v>
      </c>
      <c r="J122" s="5" t="str">
        <f t="shared" si="15"/>
        <v>BEL simvastatine Teva film-coated tablet 100 x 20mg/</v>
      </c>
      <c r="K122" s="5" t="str">
        <f t="shared" si="16"/>
        <v>BEL simvastatine Teva film-coated tablet 100 x 20mg/</v>
      </c>
      <c r="L122" s="2"/>
      <c r="M122" s="2"/>
      <c r="N122" s="2"/>
      <c r="O122" s="2"/>
      <c r="P122">
        <v>100</v>
      </c>
      <c r="Q122" s="5"/>
      <c r="R122">
        <v>100</v>
      </c>
      <c r="S122" s="5"/>
      <c r="T122" s="116">
        <v>100</v>
      </c>
      <c r="W122" s="116" t="s">
        <v>2465</v>
      </c>
      <c r="X122" s="5"/>
      <c r="Y122" t="s">
        <v>507</v>
      </c>
      <c r="AA122" s="5"/>
      <c r="AB122" s="5"/>
      <c r="AC122" s="5"/>
      <c r="AD122" s="39">
        <v>1</v>
      </c>
      <c r="AE122">
        <v>100</v>
      </c>
      <c r="AF122">
        <v>10221000</v>
      </c>
      <c r="AG122" s="70" t="s">
        <v>1220</v>
      </c>
      <c r="AH122" s="70"/>
      <c r="AI122" t="s">
        <v>700</v>
      </c>
      <c r="AJ122" s="5"/>
      <c r="AK122" s="24">
        <v>15054000</v>
      </c>
      <c r="AL122" s="38" t="s">
        <v>173</v>
      </c>
      <c r="AM122" s="169"/>
      <c r="AN122" s="5"/>
      <c r="AO122" s="5"/>
      <c r="AP122" s="5"/>
      <c r="AQ122" s="5"/>
      <c r="AR122" s="5"/>
      <c r="AS122">
        <v>301</v>
      </c>
      <c r="AT122" s="25" t="str">
        <f t="shared" si="25"/>
        <v>BEL simvastatine Teva film-coated tablet 20mg/</v>
      </c>
      <c r="AU122" s="33"/>
      <c r="AW122">
        <v>301</v>
      </c>
      <c r="AY122" t="s">
        <v>3472</v>
      </c>
      <c r="AZ122" t="s">
        <v>579</v>
      </c>
      <c r="BA122" s="42" t="s">
        <v>2510</v>
      </c>
      <c r="BB122" s="42"/>
      <c r="BC122">
        <v>10221000</v>
      </c>
      <c r="BD122" s="70" t="s">
        <v>1220</v>
      </c>
      <c r="BE122" s="70"/>
      <c r="BF122">
        <v>1562</v>
      </c>
      <c r="BG122" t="s">
        <v>161</v>
      </c>
      <c r="BJ122" s="5"/>
      <c r="BK122" t="s">
        <v>161</v>
      </c>
      <c r="BL122">
        <v>1562</v>
      </c>
      <c r="BM122" s="2" t="s">
        <v>228</v>
      </c>
      <c r="BN122" t="str">
        <f t="shared" si="17"/>
        <v>simvastatine film-coated tablet 20mg/</v>
      </c>
      <c r="BO122" s="33"/>
      <c r="BP122" t="str">
        <f t="shared" si="26"/>
        <v>simvastatine film-coated tablet 20mg/</v>
      </c>
      <c r="BQ122" t="s">
        <v>608</v>
      </c>
      <c r="BR122">
        <v>10221000</v>
      </c>
      <c r="BS122" s="70" t="s">
        <v>1220</v>
      </c>
      <c r="BT122" s="70"/>
      <c r="BU122" s="116" t="s">
        <v>1220</v>
      </c>
      <c r="BV122" s="116" t="s">
        <v>173</v>
      </c>
      <c r="BW122">
        <v>10221000</v>
      </c>
      <c r="BX122" t="s">
        <v>526</v>
      </c>
      <c r="BY122">
        <v>10221000</v>
      </c>
      <c r="BZ122" t="s">
        <v>526</v>
      </c>
      <c r="CA122" s="24">
        <v>15054000</v>
      </c>
      <c r="CB122" s="38" t="s">
        <v>173</v>
      </c>
      <c r="CC122" s="169"/>
      <c r="CD122" s="5"/>
      <c r="CE122" s="42" t="s">
        <v>173</v>
      </c>
      <c r="CF122">
        <v>20053000</v>
      </c>
      <c r="CG122" t="s">
        <v>175</v>
      </c>
      <c r="CI122" s="116" t="s">
        <v>175</v>
      </c>
      <c r="CJ122" s="116" t="s">
        <v>175</v>
      </c>
      <c r="CK122" s="5"/>
      <c r="CL122" s="5"/>
      <c r="CM122" s="5"/>
      <c r="CN122" s="5"/>
      <c r="CO122" s="21">
        <v>100000091786</v>
      </c>
      <c r="CP122" s="21" t="s">
        <v>41</v>
      </c>
      <c r="CQ122" s="21">
        <v>100000091786</v>
      </c>
      <c r="CR122" t="s">
        <v>615</v>
      </c>
      <c r="CS122" s="2" t="s">
        <v>171</v>
      </c>
      <c r="CT122" s="21">
        <v>100000091343</v>
      </c>
      <c r="CU122" t="s">
        <v>615</v>
      </c>
      <c r="CV122" s="116" t="s">
        <v>2510</v>
      </c>
      <c r="CW122" s="144" t="s">
        <v>2511</v>
      </c>
      <c r="CX122" t="s">
        <v>615</v>
      </c>
      <c r="CY122" t="s">
        <v>615</v>
      </c>
      <c r="CZ122" s="5" t="s">
        <v>210</v>
      </c>
      <c r="DA122" s="5"/>
      <c r="DB122" s="5"/>
      <c r="DC122" s="5"/>
      <c r="DD122" s="5"/>
      <c r="DF122" s="5"/>
      <c r="DH122" s="116" t="s">
        <v>292</v>
      </c>
      <c r="DI122" s="116" t="s">
        <v>2510</v>
      </c>
      <c r="DJ122" s="116" t="s">
        <v>2511</v>
      </c>
      <c r="DK122" s="116" t="s">
        <v>2461</v>
      </c>
      <c r="DL122">
        <v>20</v>
      </c>
      <c r="DM122" t="s">
        <v>164</v>
      </c>
      <c r="DN122" s="2"/>
      <c r="DO122" s="154">
        <v>1</v>
      </c>
      <c r="DP122" s="38" t="s">
        <v>173</v>
      </c>
      <c r="DQ122" s="24">
        <v>15054000</v>
      </c>
      <c r="DR122">
        <v>20</v>
      </c>
      <c r="DS122" t="s">
        <v>164</v>
      </c>
      <c r="DZ122" s="5"/>
      <c r="EA122" s="5"/>
      <c r="EB122" s="5"/>
      <c r="EC122" s="5"/>
      <c r="ED122" s="5"/>
      <c r="EE122" s="5"/>
      <c r="EF122" s="5"/>
      <c r="EI122" s="5"/>
      <c r="EL122" s="5"/>
      <c r="EO122" s="5"/>
      <c r="EP122" s="5"/>
      <c r="EQ122" s="5"/>
      <c r="ER122" s="5"/>
      <c r="ES122" s="14">
        <f>(100*20)/30</f>
        <v>66.666666666666671</v>
      </c>
      <c r="ET122">
        <v>30</v>
      </c>
      <c r="EU122" t="s">
        <v>164</v>
      </c>
      <c r="EV122" t="s">
        <v>176</v>
      </c>
      <c r="EW122">
        <v>100</v>
      </c>
      <c r="EY122" s="70" t="str">
        <f t="shared" si="18"/>
        <v>simvastatine oral 20mg/</v>
      </c>
      <c r="FA122" t="s">
        <v>643</v>
      </c>
      <c r="FB122" s="14" t="s">
        <v>177</v>
      </c>
      <c r="FC122" s="14" t="s">
        <v>615</v>
      </c>
      <c r="FD122" s="14" t="s">
        <v>177</v>
      </c>
      <c r="FE122" s="14" t="s">
        <v>657</v>
      </c>
      <c r="FF122" s="14" t="s">
        <v>177</v>
      </c>
      <c r="FG122" s="14" t="s">
        <v>658</v>
      </c>
      <c r="FH122" s="14" t="s">
        <v>177</v>
      </c>
      <c r="FI122" s="14" t="s">
        <v>3374</v>
      </c>
      <c r="FJ122" s="14" t="s">
        <v>177</v>
      </c>
      <c r="FK122" s="14" t="s">
        <v>163</v>
      </c>
      <c r="FL122" s="70" t="str">
        <f t="shared" si="27"/>
        <v>simvastatine oral 20mg/</v>
      </c>
      <c r="FO122" t="s">
        <v>661</v>
      </c>
      <c r="FP122" s="14" t="s">
        <v>657</v>
      </c>
      <c r="FQ122" s="14" t="s">
        <v>177</v>
      </c>
      <c r="FR122" s="14" t="s">
        <v>658</v>
      </c>
      <c r="FS122">
        <v>69</v>
      </c>
      <c r="FT122" t="s">
        <v>173</v>
      </c>
      <c r="FU122">
        <v>19</v>
      </c>
      <c r="FV122" t="s">
        <v>202</v>
      </c>
      <c r="FW122">
        <v>31</v>
      </c>
      <c r="FX122" t="s">
        <v>163</v>
      </c>
      <c r="FY122">
        <v>47</v>
      </c>
      <c r="FZ122" t="s">
        <v>201</v>
      </c>
      <c r="GB122">
        <v>69</v>
      </c>
      <c r="GC122">
        <v>19</v>
      </c>
      <c r="GD122">
        <v>31</v>
      </c>
      <c r="GE122">
        <v>47</v>
      </c>
      <c r="GG122" t="s">
        <v>649</v>
      </c>
      <c r="GH122" t="s">
        <v>684</v>
      </c>
    </row>
    <row r="123" spans="1:193" s="121" customFormat="1" ht="13.8">
      <c r="A123" t="s">
        <v>436</v>
      </c>
      <c r="B123" t="s">
        <v>3473</v>
      </c>
      <c r="C123" s="140" t="str">
        <f t="shared" si="24"/>
        <v>https://samviewer.digile.be/nl/sam/ampps/310861-04</v>
      </c>
      <c r="D123" s="116" t="s">
        <v>2757</v>
      </c>
      <c r="E123" s="116" t="s">
        <v>2758</v>
      </c>
      <c r="F123" s="116" t="s">
        <v>2759</v>
      </c>
      <c r="G123">
        <v>2062024</v>
      </c>
      <c r="H123" t="s">
        <v>436</v>
      </c>
      <c r="I123" t="s">
        <v>436</v>
      </c>
      <c r="J123" s="5" t="str">
        <f t="shared" si="15"/>
        <v>BEL simvastatine Teva film-coated tablet 30 x 20mg/</v>
      </c>
      <c r="K123" s="5" t="str">
        <f t="shared" si="16"/>
        <v>BEL simvastatine Teva film-coated tablet 30 x 20mg/</v>
      </c>
      <c r="L123" s="2"/>
      <c r="M123" s="2"/>
      <c r="N123" s="2"/>
      <c r="O123" s="2"/>
      <c r="P123">
        <v>30</v>
      </c>
      <c r="Q123" s="5"/>
      <c r="R123">
        <v>30</v>
      </c>
      <c r="S123" s="5"/>
      <c r="T123" s="116">
        <v>30</v>
      </c>
      <c r="U123" s="116"/>
      <c r="V123" s="116"/>
      <c r="W123" s="116" t="s">
        <v>2470</v>
      </c>
      <c r="X123" s="5"/>
      <c r="Y123" t="s">
        <v>507</v>
      </c>
      <c r="Z123"/>
      <c r="AA123" s="5"/>
      <c r="AB123" s="5"/>
      <c r="AC123" s="5"/>
      <c r="AD123" s="39">
        <v>1</v>
      </c>
      <c r="AE123">
        <v>30</v>
      </c>
      <c r="AF123">
        <v>10221000</v>
      </c>
      <c r="AG123" s="70" t="s">
        <v>1220</v>
      </c>
      <c r="AH123" s="70"/>
      <c r="AI123" t="s">
        <v>700</v>
      </c>
      <c r="AJ123" s="5"/>
      <c r="AK123" s="24">
        <v>15054000</v>
      </c>
      <c r="AL123" s="38" t="s">
        <v>173</v>
      </c>
      <c r="AM123" s="169"/>
      <c r="AN123" s="5"/>
      <c r="AO123" s="5"/>
      <c r="AP123" s="5"/>
      <c r="AQ123" s="5"/>
      <c r="AR123" s="5"/>
      <c r="AS123">
        <v>301</v>
      </c>
      <c r="AT123" s="25" t="str">
        <f t="shared" si="25"/>
        <v>BEL simvastatine Teva film-coated tablet 20mg/</v>
      </c>
      <c r="AU123" s="33"/>
      <c r="AV123" s="67"/>
      <c r="AW123">
        <v>301</v>
      </c>
      <c r="AX123"/>
      <c r="AY123" t="s">
        <v>3472</v>
      </c>
      <c r="AZ123" t="s">
        <v>579</v>
      </c>
      <c r="BA123" s="42" t="s">
        <v>2510</v>
      </c>
      <c r="BB123" s="42"/>
      <c r="BC123">
        <v>10221000</v>
      </c>
      <c r="BD123" s="70" t="s">
        <v>1220</v>
      </c>
      <c r="BE123" s="70"/>
      <c r="BF123">
        <v>1562</v>
      </c>
      <c r="BG123" t="s">
        <v>161</v>
      </c>
      <c r="BH123"/>
      <c r="BI123"/>
      <c r="BJ123" s="5"/>
      <c r="BK123" t="s">
        <v>161</v>
      </c>
      <c r="BL123">
        <v>1562</v>
      </c>
      <c r="BM123" s="2" t="s">
        <v>228</v>
      </c>
      <c r="BN123" t="str">
        <f t="shared" si="17"/>
        <v>simvastatine film-coated tablet 20mg/</v>
      </c>
      <c r="BO123" s="33"/>
      <c r="BP123" t="str">
        <f t="shared" si="26"/>
        <v>simvastatine film-coated tablet 20mg/</v>
      </c>
      <c r="BQ123" t="s">
        <v>608</v>
      </c>
      <c r="BR123">
        <v>10221000</v>
      </c>
      <c r="BS123" s="70" t="s">
        <v>1220</v>
      </c>
      <c r="BT123" s="70"/>
      <c r="BU123" s="116" t="s">
        <v>1220</v>
      </c>
      <c r="BV123" s="116" t="s">
        <v>173</v>
      </c>
      <c r="BW123">
        <v>10221000</v>
      </c>
      <c r="BX123" t="s">
        <v>526</v>
      </c>
      <c r="BY123">
        <v>10221000</v>
      </c>
      <c r="BZ123" t="s">
        <v>526</v>
      </c>
      <c r="CA123" s="24">
        <v>15054000</v>
      </c>
      <c r="CB123" s="38" t="s">
        <v>173</v>
      </c>
      <c r="CC123" s="169"/>
      <c r="CD123" s="5"/>
      <c r="CE123" s="42" t="s">
        <v>173</v>
      </c>
      <c r="CF123">
        <v>20053000</v>
      </c>
      <c r="CG123" t="s">
        <v>175</v>
      </c>
      <c r="CH123"/>
      <c r="CI123" s="116" t="s">
        <v>175</v>
      </c>
      <c r="CJ123" s="116" t="s">
        <v>175</v>
      </c>
      <c r="CK123" s="5"/>
      <c r="CL123" s="5"/>
      <c r="CM123" s="5"/>
      <c r="CN123" s="5"/>
      <c r="CO123" s="21">
        <v>100000091786</v>
      </c>
      <c r="CP123" s="21" t="s">
        <v>41</v>
      </c>
      <c r="CQ123" s="21">
        <v>100000091786</v>
      </c>
      <c r="CR123" t="s">
        <v>615</v>
      </c>
      <c r="CS123" s="2" t="s">
        <v>171</v>
      </c>
      <c r="CT123" s="21">
        <v>100000091343</v>
      </c>
      <c r="CU123" t="s">
        <v>615</v>
      </c>
      <c r="CV123" s="116" t="s">
        <v>2510</v>
      </c>
      <c r="CW123" s="144" t="s">
        <v>2511</v>
      </c>
      <c r="CX123" t="s">
        <v>615</v>
      </c>
      <c r="CY123" t="s">
        <v>615</v>
      </c>
      <c r="CZ123" s="5" t="s">
        <v>210</v>
      </c>
      <c r="DA123" s="5"/>
      <c r="DB123" s="5"/>
      <c r="DC123" s="5"/>
      <c r="DD123" s="5"/>
      <c r="DE123"/>
      <c r="DF123" s="5"/>
      <c r="DG123" s="116"/>
      <c r="DH123" s="116" t="s">
        <v>292</v>
      </c>
      <c r="DI123" s="116" t="s">
        <v>2510</v>
      </c>
      <c r="DJ123" s="116" t="s">
        <v>2511</v>
      </c>
      <c r="DK123" s="116" t="s">
        <v>2461</v>
      </c>
      <c r="DL123">
        <v>20</v>
      </c>
      <c r="DM123" t="s">
        <v>164</v>
      </c>
      <c r="DN123" s="2"/>
      <c r="DO123" s="154">
        <v>1</v>
      </c>
      <c r="DP123" s="38" t="s">
        <v>173</v>
      </c>
      <c r="DQ123" s="24">
        <v>15054000</v>
      </c>
      <c r="DR123">
        <v>20</v>
      </c>
      <c r="DS123" t="s">
        <v>164</v>
      </c>
      <c r="DT123" s="74"/>
      <c r="DU123" s="74"/>
      <c r="DV123" s="74"/>
      <c r="DW123" s="74"/>
      <c r="DX123" s="74"/>
      <c r="DY123" s="74"/>
      <c r="DZ123" s="5"/>
      <c r="EA123" s="5"/>
      <c r="EB123" s="5"/>
      <c r="EC123" s="5"/>
      <c r="ED123" s="5"/>
      <c r="EE123" s="5"/>
      <c r="EF123" s="5"/>
      <c r="EG123"/>
      <c r="EH123"/>
      <c r="EI123" s="5"/>
      <c r="EJ123"/>
      <c r="EK123"/>
      <c r="EL123" s="5"/>
      <c r="EM123"/>
      <c r="EN123"/>
      <c r="EO123" s="5"/>
      <c r="EP123" s="5"/>
      <c r="EQ123" s="5"/>
      <c r="ER123" s="5"/>
      <c r="ES123" s="14">
        <f>(30*20)/30</f>
        <v>20</v>
      </c>
      <c r="ET123">
        <v>30</v>
      </c>
      <c r="EU123" t="s">
        <v>164</v>
      </c>
      <c r="EV123" t="s">
        <v>176</v>
      </c>
      <c r="EW123">
        <v>30</v>
      </c>
      <c r="EX123"/>
      <c r="EY123" s="70" t="str">
        <f t="shared" si="18"/>
        <v>simvastatine oral 20mg/</v>
      </c>
      <c r="EZ123"/>
      <c r="FA123" t="s">
        <v>643</v>
      </c>
      <c r="FB123" s="14" t="s">
        <v>177</v>
      </c>
      <c r="FC123" s="14" t="s">
        <v>615</v>
      </c>
      <c r="FD123" s="14" t="s">
        <v>177</v>
      </c>
      <c r="FE123" s="14" t="s">
        <v>657</v>
      </c>
      <c r="FF123" s="14" t="s">
        <v>177</v>
      </c>
      <c r="FG123" s="14" t="s">
        <v>658</v>
      </c>
      <c r="FH123" s="14" t="s">
        <v>177</v>
      </c>
      <c r="FI123" s="14" t="s">
        <v>3374</v>
      </c>
      <c r="FJ123" s="14" t="s">
        <v>177</v>
      </c>
      <c r="FK123" s="14" t="s">
        <v>163</v>
      </c>
      <c r="FL123" s="70" t="str">
        <f t="shared" si="27"/>
        <v>simvastatine oral 20mg/</v>
      </c>
      <c r="FM123"/>
      <c r="FN123"/>
      <c r="FO123" t="s">
        <v>661</v>
      </c>
      <c r="FP123" s="14" t="s">
        <v>657</v>
      </c>
      <c r="FQ123" s="14" t="s">
        <v>177</v>
      </c>
      <c r="FR123" s="14" t="s">
        <v>658</v>
      </c>
      <c r="FS123">
        <v>69</v>
      </c>
      <c r="FT123" t="s">
        <v>173</v>
      </c>
      <c r="FU123">
        <v>19</v>
      </c>
      <c r="FV123" t="s">
        <v>202</v>
      </c>
      <c r="FW123">
        <v>31</v>
      </c>
      <c r="FX123" t="s">
        <v>163</v>
      </c>
      <c r="FY123">
        <v>47</v>
      </c>
      <c r="FZ123" t="s">
        <v>201</v>
      </c>
      <c r="GA123"/>
      <c r="GB123">
        <v>69</v>
      </c>
      <c r="GC123">
        <v>19</v>
      </c>
      <c r="GD123">
        <v>31</v>
      </c>
      <c r="GE123">
        <v>47</v>
      </c>
      <c r="GF123"/>
      <c r="GG123" t="s">
        <v>649</v>
      </c>
      <c r="GH123" t="s">
        <v>684</v>
      </c>
      <c r="GI123"/>
      <c r="GJ123"/>
      <c r="GK123"/>
    </row>
    <row r="124" spans="1:193" ht="13.8">
      <c r="A124" t="s">
        <v>437</v>
      </c>
      <c r="B124" t="s">
        <v>362</v>
      </c>
      <c r="C124" s="140" t="str">
        <f t="shared" si="24"/>
        <v>https://samviewer.digile.be/nl/sam/ampps/147235-14</v>
      </c>
      <c r="D124" s="116" t="s">
        <v>2506</v>
      </c>
      <c r="E124" s="116" t="s">
        <v>2507</v>
      </c>
      <c r="F124" s="116" t="s">
        <v>2508</v>
      </c>
      <c r="G124">
        <v>1391077</v>
      </c>
      <c r="H124" t="s">
        <v>437</v>
      </c>
      <c r="I124" t="s">
        <v>437</v>
      </c>
      <c r="J124" s="5" t="str">
        <f t="shared" si="15"/>
        <v>BEL simvastatine Organon film-coated tablet 84 x 20mg/</v>
      </c>
      <c r="K124" s="5" t="str">
        <f t="shared" si="16"/>
        <v>BEL simvastatine Organon film-coated tablet 84 x 20mg/</v>
      </c>
      <c r="L124" s="2"/>
      <c r="M124" s="2"/>
      <c r="N124" s="2"/>
      <c r="O124" s="2"/>
      <c r="P124">
        <v>84</v>
      </c>
      <c r="Q124" s="5"/>
      <c r="R124">
        <v>84</v>
      </c>
      <c r="S124" s="5"/>
      <c r="T124" s="116">
        <v>84</v>
      </c>
      <c r="W124" s="116" t="s">
        <v>2509</v>
      </c>
      <c r="X124" s="5"/>
      <c r="Y124" t="s">
        <v>508</v>
      </c>
      <c r="AA124" s="5"/>
      <c r="AB124" s="5"/>
      <c r="AC124" s="5"/>
      <c r="AD124" s="39">
        <v>1</v>
      </c>
      <c r="AE124">
        <v>84</v>
      </c>
      <c r="AF124">
        <v>10221000</v>
      </c>
      <c r="AG124" s="70" t="s">
        <v>1220</v>
      </c>
      <c r="AH124" s="70"/>
      <c r="AI124" t="s">
        <v>700</v>
      </c>
      <c r="AJ124" s="5"/>
      <c r="AK124" s="24">
        <v>15054000</v>
      </c>
      <c r="AL124" s="38" t="s">
        <v>173</v>
      </c>
      <c r="AM124" s="169"/>
      <c r="AN124" s="5"/>
      <c r="AO124" s="5"/>
      <c r="AP124" s="5"/>
      <c r="AQ124" s="5"/>
      <c r="AR124" s="5"/>
      <c r="AS124">
        <v>304</v>
      </c>
      <c r="AT124" s="25" t="str">
        <f t="shared" si="25"/>
        <v>BEL simvastatine Organon film-coated tablet 20mg/</v>
      </c>
      <c r="AU124" s="33"/>
      <c r="AW124">
        <v>304</v>
      </c>
      <c r="AY124" t="s">
        <v>573</v>
      </c>
      <c r="AZ124" t="s">
        <v>579</v>
      </c>
      <c r="BA124" s="42" t="s">
        <v>2510</v>
      </c>
      <c r="BB124" s="42"/>
      <c r="BC124">
        <v>10221000</v>
      </c>
      <c r="BD124" s="70" t="s">
        <v>1220</v>
      </c>
      <c r="BE124" s="70"/>
      <c r="BF124">
        <v>1565</v>
      </c>
      <c r="BG124" t="s">
        <v>590</v>
      </c>
      <c r="BJ124" s="5"/>
      <c r="BK124" t="s">
        <v>590</v>
      </c>
      <c r="BL124">
        <v>1565</v>
      </c>
      <c r="BM124" s="2" t="s">
        <v>228</v>
      </c>
      <c r="BN124" t="str">
        <f t="shared" si="17"/>
        <v>simvastatine film-coated tablet 20mg/</v>
      </c>
      <c r="BO124" s="33"/>
      <c r="BP124" t="str">
        <f t="shared" si="26"/>
        <v>simvastatine film-coated tablet 20mg/</v>
      </c>
      <c r="BQ124" t="s">
        <v>608</v>
      </c>
      <c r="BR124">
        <v>10221000</v>
      </c>
      <c r="BS124" s="70" t="s">
        <v>1220</v>
      </c>
      <c r="BT124" s="70"/>
      <c r="BU124" s="116" t="s">
        <v>173</v>
      </c>
      <c r="BV124" s="116" t="s">
        <v>173</v>
      </c>
      <c r="BW124">
        <v>10221000</v>
      </c>
      <c r="BX124" t="s">
        <v>526</v>
      </c>
      <c r="BY124">
        <v>10221000</v>
      </c>
      <c r="BZ124" t="s">
        <v>526</v>
      </c>
      <c r="CA124" s="24">
        <v>15054000</v>
      </c>
      <c r="CB124" s="38" t="s">
        <v>173</v>
      </c>
      <c r="CC124" s="169"/>
      <c r="CD124" s="5"/>
      <c r="CE124" s="42" t="s">
        <v>173</v>
      </c>
      <c r="CF124">
        <v>20053000</v>
      </c>
      <c r="CG124" t="s">
        <v>175</v>
      </c>
      <c r="CI124" s="116" t="s">
        <v>175</v>
      </c>
      <c r="CJ124" s="116" t="s">
        <v>175</v>
      </c>
      <c r="CK124" s="5"/>
      <c r="CL124" s="5"/>
      <c r="CM124" s="5"/>
      <c r="CN124" s="5"/>
      <c r="CO124" s="21">
        <v>100000091786</v>
      </c>
      <c r="CP124" s="21" t="s">
        <v>41</v>
      </c>
      <c r="CQ124" s="21">
        <v>100000091786</v>
      </c>
      <c r="CR124" t="s">
        <v>615</v>
      </c>
      <c r="CS124" s="2" t="s">
        <v>171</v>
      </c>
      <c r="CT124" s="21">
        <v>100000091343</v>
      </c>
      <c r="CU124" t="s">
        <v>615</v>
      </c>
      <c r="CV124" s="116" t="s">
        <v>2510</v>
      </c>
      <c r="CW124" s="144" t="s">
        <v>2511</v>
      </c>
      <c r="CX124" t="s">
        <v>615</v>
      </c>
      <c r="CY124" t="s">
        <v>615</v>
      </c>
      <c r="CZ124" s="5" t="s">
        <v>210</v>
      </c>
      <c r="DA124" s="5"/>
      <c r="DB124" s="5"/>
      <c r="DC124" s="5"/>
      <c r="DD124" s="5"/>
      <c r="DF124" s="5"/>
      <c r="DH124" s="116" t="s">
        <v>292</v>
      </c>
      <c r="DI124" s="116" t="s">
        <v>2510</v>
      </c>
      <c r="DJ124" s="116" t="s">
        <v>2511</v>
      </c>
      <c r="DK124" s="116" t="s">
        <v>2461</v>
      </c>
      <c r="DL124">
        <v>20</v>
      </c>
      <c r="DM124" t="s">
        <v>164</v>
      </c>
      <c r="DN124" s="2"/>
      <c r="DO124" s="154">
        <v>1</v>
      </c>
      <c r="DP124" s="38" t="s">
        <v>173</v>
      </c>
      <c r="DQ124" s="24">
        <v>15054000</v>
      </c>
      <c r="DR124">
        <v>20</v>
      </c>
      <c r="DS124" t="s">
        <v>164</v>
      </c>
      <c r="DZ124" s="5"/>
      <c r="EA124" s="5"/>
      <c r="EB124" s="5"/>
      <c r="EC124" s="5"/>
      <c r="ED124" s="5"/>
      <c r="EE124" s="5"/>
      <c r="EF124" s="5"/>
      <c r="EI124" s="5"/>
      <c r="EL124" s="5"/>
      <c r="EO124" s="5"/>
      <c r="EP124" s="5"/>
      <c r="EQ124" s="5"/>
      <c r="ER124" s="5"/>
      <c r="ES124">
        <f>(84*20)/30</f>
        <v>56</v>
      </c>
      <c r="ET124">
        <v>30</v>
      </c>
      <c r="EU124" t="s">
        <v>164</v>
      </c>
      <c r="EV124" t="s">
        <v>176</v>
      </c>
      <c r="EW124">
        <v>84</v>
      </c>
      <c r="EY124" s="70" t="str">
        <f t="shared" si="18"/>
        <v>simvastatine oral 20mg/</v>
      </c>
      <c r="FA124" t="s">
        <v>643</v>
      </c>
      <c r="FB124" s="14" t="s">
        <v>177</v>
      </c>
      <c r="FC124" s="14" t="s">
        <v>615</v>
      </c>
      <c r="FD124" s="14" t="s">
        <v>177</v>
      </c>
      <c r="FE124" s="14" t="s">
        <v>657</v>
      </c>
      <c r="FF124" s="14" t="s">
        <v>177</v>
      </c>
      <c r="FG124" s="14" t="s">
        <v>658</v>
      </c>
      <c r="FH124" s="14" t="s">
        <v>177</v>
      </c>
      <c r="FI124" s="14" t="s">
        <v>3374</v>
      </c>
      <c r="FJ124" s="14" t="s">
        <v>177</v>
      </c>
      <c r="FK124" s="14" t="s">
        <v>163</v>
      </c>
      <c r="FL124" s="70" t="str">
        <f t="shared" si="27"/>
        <v>simvastatine oral 20mg/</v>
      </c>
      <c r="FO124" t="s">
        <v>661</v>
      </c>
      <c r="FP124" s="14" t="s">
        <v>657</v>
      </c>
      <c r="FQ124" s="14" t="s">
        <v>177</v>
      </c>
      <c r="FR124" s="14" t="s">
        <v>658</v>
      </c>
      <c r="FS124">
        <v>69</v>
      </c>
      <c r="FT124" t="s">
        <v>173</v>
      </c>
      <c r="FU124">
        <v>19</v>
      </c>
      <c r="FV124" t="s">
        <v>202</v>
      </c>
      <c r="FW124">
        <v>31</v>
      </c>
      <c r="FX124" t="s">
        <v>163</v>
      </c>
      <c r="FY124">
        <v>47</v>
      </c>
      <c r="FZ124" t="s">
        <v>201</v>
      </c>
      <c r="GB124">
        <v>69</v>
      </c>
      <c r="GC124">
        <v>19</v>
      </c>
      <c r="GD124">
        <v>31</v>
      </c>
      <c r="GE124">
        <v>47</v>
      </c>
      <c r="GG124" t="s">
        <v>649</v>
      </c>
      <c r="GH124" t="s">
        <v>684</v>
      </c>
    </row>
    <row r="125" spans="1:193" ht="13.8">
      <c r="A125" t="s">
        <v>438</v>
      </c>
      <c r="B125" t="s">
        <v>363</v>
      </c>
      <c r="C125" s="140" t="str">
        <f t="shared" si="24"/>
        <v>https://samviewer.digile.be/nl/sam/ampps/258246-03</v>
      </c>
      <c r="D125" s="116" t="s">
        <v>2660</v>
      </c>
      <c r="E125" s="116" t="s">
        <v>2661</v>
      </c>
      <c r="F125" s="116" t="s">
        <v>2662</v>
      </c>
      <c r="G125">
        <v>2118339</v>
      </c>
      <c r="H125" t="s">
        <v>438</v>
      </c>
      <c r="I125" t="s">
        <v>438</v>
      </c>
      <c r="J125" s="5" t="str">
        <f t="shared" si="15"/>
        <v>BEL simvastatine Amophar film-coated tablet 98 x 40mg/</v>
      </c>
      <c r="K125" s="5" t="str">
        <f t="shared" si="16"/>
        <v>BEL simvastatine Amophar film-coated tablet 98 x 40mg/</v>
      </c>
      <c r="L125" s="2"/>
      <c r="M125" s="2"/>
      <c r="N125" s="2"/>
      <c r="O125" s="2"/>
      <c r="P125">
        <v>98</v>
      </c>
      <c r="Q125" s="5"/>
      <c r="R125">
        <v>98</v>
      </c>
      <c r="S125" s="5"/>
      <c r="T125" s="116">
        <v>98</v>
      </c>
      <c r="W125" s="116" t="s">
        <v>2535</v>
      </c>
      <c r="X125" s="5"/>
      <c r="Y125" t="s">
        <v>509</v>
      </c>
      <c r="AA125" s="5"/>
      <c r="AB125" s="5"/>
      <c r="AC125" s="5"/>
      <c r="AD125" s="39">
        <v>1</v>
      </c>
      <c r="AE125">
        <v>98</v>
      </c>
      <c r="AF125">
        <v>10221000</v>
      </c>
      <c r="AG125" s="70" t="s">
        <v>1220</v>
      </c>
      <c r="AH125" s="70"/>
      <c r="AI125" t="s">
        <v>700</v>
      </c>
      <c r="AJ125" s="5"/>
      <c r="AK125" s="24">
        <v>15054000</v>
      </c>
      <c r="AL125" s="38" t="s">
        <v>173</v>
      </c>
      <c r="AM125" s="169"/>
      <c r="AN125" s="5"/>
      <c r="AO125" s="5"/>
      <c r="AP125" s="5"/>
      <c r="AQ125" s="5"/>
      <c r="AR125" s="5"/>
      <c r="AS125">
        <v>305</v>
      </c>
      <c r="AT125" s="25" t="str">
        <f t="shared" si="25"/>
        <v>BEL simvastatine Amophar film-coated tablet 40mg/</v>
      </c>
      <c r="AU125" s="33"/>
      <c r="AW125">
        <v>305</v>
      </c>
      <c r="AY125" t="s">
        <v>574</v>
      </c>
      <c r="AZ125" t="s">
        <v>579</v>
      </c>
      <c r="BA125" s="42" t="s">
        <v>2510</v>
      </c>
      <c r="BB125" s="42"/>
      <c r="BC125">
        <v>10221000</v>
      </c>
      <c r="BD125" s="70" t="s">
        <v>1220</v>
      </c>
      <c r="BE125" s="70"/>
      <c r="BF125">
        <v>1566</v>
      </c>
      <c r="BG125" t="s">
        <v>589</v>
      </c>
      <c r="BJ125" s="5"/>
      <c r="BK125" t="s">
        <v>589</v>
      </c>
      <c r="BL125">
        <v>1566</v>
      </c>
      <c r="BM125" s="2" t="s">
        <v>228</v>
      </c>
      <c r="BN125" t="str">
        <f t="shared" si="17"/>
        <v>simvastatine film-coated tablet 40mg/</v>
      </c>
      <c r="BO125" s="33"/>
      <c r="BP125" t="str">
        <f t="shared" si="26"/>
        <v>simvastatine film-coated tablet 40mg/</v>
      </c>
      <c r="BQ125" t="s">
        <v>609</v>
      </c>
      <c r="BR125">
        <v>10221000</v>
      </c>
      <c r="BS125" s="70" t="s">
        <v>1220</v>
      </c>
      <c r="BT125" s="70"/>
      <c r="BU125" s="116" t="s">
        <v>1220</v>
      </c>
      <c r="BV125" s="116" t="s">
        <v>173</v>
      </c>
      <c r="BW125">
        <v>10221000</v>
      </c>
      <c r="BX125" t="s">
        <v>526</v>
      </c>
      <c r="BY125">
        <v>10221000</v>
      </c>
      <c r="BZ125" t="s">
        <v>526</v>
      </c>
      <c r="CA125" s="24">
        <v>15054000</v>
      </c>
      <c r="CB125" s="38" t="s">
        <v>173</v>
      </c>
      <c r="CC125" s="169"/>
      <c r="CD125" s="5"/>
      <c r="CE125" s="42" t="s">
        <v>173</v>
      </c>
      <c r="CF125">
        <v>20053000</v>
      </c>
      <c r="CG125" t="s">
        <v>175</v>
      </c>
      <c r="CI125" s="116" t="s">
        <v>175</v>
      </c>
      <c r="CJ125" s="116" t="s">
        <v>175</v>
      </c>
      <c r="CK125" s="5"/>
      <c r="CL125" s="5"/>
      <c r="CM125" s="5"/>
      <c r="CN125" s="5"/>
      <c r="CO125" s="21">
        <v>100000091786</v>
      </c>
      <c r="CP125" s="21" t="s">
        <v>41</v>
      </c>
      <c r="CQ125" s="21">
        <v>100000091786</v>
      </c>
      <c r="CR125" t="s">
        <v>615</v>
      </c>
      <c r="CS125" s="2" t="s">
        <v>171</v>
      </c>
      <c r="CT125" s="21">
        <v>100000091343</v>
      </c>
      <c r="CU125" t="s">
        <v>615</v>
      </c>
      <c r="CV125" s="116" t="s">
        <v>2510</v>
      </c>
      <c r="CW125" s="144" t="s">
        <v>2594</v>
      </c>
      <c r="CX125" t="s">
        <v>615</v>
      </c>
      <c r="CY125" t="s">
        <v>615</v>
      </c>
      <c r="CZ125" s="5" t="s">
        <v>210</v>
      </c>
      <c r="DA125" s="5"/>
      <c r="DB125" s="5"/>
      <c r="DC125" s="5"/>
      <c r="DD125" s="5"/>
      <c r="DF125" s="5"/>
      <c r="DH125" s="116" t="s">
        <v>292</v>
      </c>
      <c r="DI125" s="116" t="s">
        <v>2510</v>
      </c>
      <c r="DJ125" s="116" t="s">
        <v>2594</v>
      </c>
      <c r="DK125" s="116" t="s">
        <v>2461</v>
      </c>
      <c r="DL125">
        <v>40</v>
      </c>
      <c r="DM125" t="s">
        <v>164</v>
      </c>
      <c r="DN125" s="2"/>
      <c r="DO125" s="154">
        <v>1</v>
      </c>
      <c r="DP125" s="38" t="s">
        <v>173</v>
      </c>
      <c r="DQ125" s="24">
        <v>15054000</v>
      </c>
      <c r="DR125">
        <v>40</v>
      </c>
      <c r="DS125" t="s">
        <v>164</v>
      </c>
      <c r="DZ125" s="5"/>
      <c r="EA125" s="5"/>
      <c r="EB125" s="5"/>
      <c r="EC125" s="5"/>
      <c r="ED125" s="5"/>
      <c r="EE125" s="5"/>
      <c r="EF125" s="5"/>
      <c r="EI125" s="5"/>
      <c r="EL125" s="5"/>
      <c r="EO125" s="5"/>
      <c r="EP125" s="5"/>
      <c r="EQ125" s="5"/>
      <c r="ER125" s="5"/>
      <c r="ES125">
        <f>(98*40)/30</f>
        <v>130.66666666666666</v>
      </c>
      <c r="ET125">
        <v>30</v>
      </c>
      <c r="EU125" t="s">
        <v>164</v>
      </c>
      <c r="EV125" t="s">
        <v>176</v>
      </c>
      <c r="EW125">
        <v>98</v>
      </c>
      <c r="EY125" s="70" t="str">
        <f t="shared" si="18"/>
        <v>simvastatine oral 40mg/</v>
      </c>
      <c r="FA125" t="s">
        <v>644</v>
      </c>
      <c r="FB125" s="14" t="s">
        <v>177</v>
      </c>
      <c r="FC125" s="14" t="s">
        <v>615</v>
      </c>
      <c r="FD125" s="14" t="s">
        <v>177</v>
      </c>
      <c r="FE125" s="14" t="s">
        <v>657</v>
      </c>
      <c r="FF125" s="14" t="s">
        <v>177</v>
      </c>
      <c r="FG125" s="14" t="s">
        <v>658</v>
      </c>
      <c r="FH125" s="14" t="s">
        <v>177</v>
      </c>
      <c r="FI125" s="14" t="s">
        <v>3374</v>
      </c>
      <c r="FJ125" s="14" t="s">
        <v>177</v>
      </c>
      <c r="FK125" s="14" t="s">
        <v>163</v>
      </c>
      <c r="FL125" s="70" t="str">
        <f t="shared" si="27"/>
        <v>simvastatine oral 40mg/</v>
      </c>
      <c r="FO125" t="s">
        <v>661</v>
      </c>
      <c r="FP125" s="14" t="s">
        <v>657</v>
      </c>
      <c r="FQ125" s="14" t="s">
        <v>177</v>
      </c>
      <c r="FR125" s="14" t="s">
        <v>658</v>
      </c>
      <c r="FS125">
        <v>69</v>
      </c>
      <c r="FT125" t="s">
        <v>173</v>
      </c>
      <c r="FU125">
        <v>19</v>
      </c>
      <c r="FV125" t="s">
        <v>202</v>
      </c>
      <c r="FW125">
        <v>31</v>
      </c>
      <c r="FX125" t="s">
        <v>163</v>
      </c>
      <c r="FY125">
        <v>47</v>
      </c>
      <c r="FZ125" t="s">
        <v>201</v>
      </c>
      <c r="GB125">
        <v>69</v>
      </c>
      <c r="GC125">
        <v>19</v>
      </c>
      <c r="GD125">
        <v>31</v>
      </c>
      <c r="GE125">
        <v>47</v>
      </c>
      <c r="GG125" t="s">
        <v>649</v>
      </c>
      <c r="GH125" t="s">
        <v>684</v>
      </c>
    </row>
    <row r="126" spans="1:193" ht="13.8">
      <c r="A126" t="s">
        <v>439</v>
      </c>
      <c r="B126" t="s">
        <v>2356</v>
      </c>
      <c r="C126" s="140" t="str">
        <f t="shared" si="24"/>
        <v>https://samviewer.digile.be/nl/sam/ampps/577191-05</v>
      </c>
      <c r="D126" s="116" t="s">
        <v>2913</v>
      </c>
      <c r="E126" s="116" t="s">
        <v>2914</v>
      </c>
      <c r="F126" s="116" t="s">
        <v>2915</v>
      </c>
      <c r="G126">
        <v>4314373</v>
      </c>
      <c r="H126" t="s">
        <v>439</v>
      </c>
      <c r="I126" t="s">
        <v>439</v>
      </c>
      <c r="J126" s="5" t="str">
        <f t="shared" si="15"/>
        <v>BEL simvastatine Aurobindo film-coated tablet 100 x 40mg/</v>
      </c>
      <c r="K126" s="5" t="str">
        <f t="shared" si="16"/>
        <v>BEL simvastatine Aurobindo film-coated tablet 100 x 40mg/</v>
      </c>
      <c r="L126" s="2"/>
      <c r="M126" s="2"/>
      <c r="N126" s="2"/>
      <c r="O126" s="2"/>
      <c r="P126">
        <v>100</v>
      </c>
      <c r="Q126" s="5"/>
      <c r="R126">
        <v>100</v>
      </c>
      <c r="S126" s="5"/>
      <c r="T126" s="116">
        <v>100</v>
      </c>
      <c r="W126" s="116" t="s">
        <v>2465</v>
      </c>
      <c r="X126" s="5"/>
      <c r="Y126" t="s">
        <v>510</v>
      </c>
      <c r="AA126" s="5"/>
      <c r="AB126" s="5"/>
      <c r="AC126" s="5"/>
      <c r="AD126" s="39">
        <v>1</v>
      </c>
      <c r="AE126">
        <v>100</v>
      </c>
      <c r="AF126">
        <v>10221000</v>
      </c>
      <c r="AG126" s="70" t="s">
        <v>1220</v>
      </c>
      <c r="AH126" s="70"/>
      <c r="AI126" t="s">
        <v>700</v>
      </c>
      <c r="AJ126" s="5"/>
      <c r="AK126" s="24">
        <v>15054000</v>
      </c>
      <c r="AL126" s="38" t="s">
        <v>173</v>
      </c>
      <c r="AM126" s="169"/>
      <c r="AN126" s="5"/>
      <c r="AO126" s="5"/>
      <c r="AP126" s="5"/>
      <c r="AQ126" s="5"/>
      <c r="AR126" s="5"/>
      <c r="AS126">
        <v>306</v>
      </c>
      <c r="AT126" s="25" t="str">
        <f t="shared" si="25"/>
        <v>BEL simvastatine Aurobindo film-coated tablet 40mg/</v>
      </c>
      <c r="AU126" s="33"/>
      <c r="AW126">
        <v>306</v>
      </c>
      <c r="AY126" t="s">
        <v>2373</v>
      </c>
      <c r="AZ126" t="s">
        <v>579</v>
      </c>
      <c r="BA126" s="42" t="s">
        <v>2510</v>
      </c>
      <c r="BB126" s="42"/>
      <c r="BC126">
        <v>10221000</v>
      </c>
      <c r="BD126" s="70" t="s">
        <v>1220</v>
      </c>
      <c r="BE126" s="70"/>
      <c r="BF126">
        <v>1567</v>
      </c>
      <c r="BG126" t="s">
        <v>155</v>
      </c>
      <c r="BJ126" s="5"/>
      <c r="BK126" t="s">
        <v>155</v>
      </c>
      <c r="BL126">
        <v>1567</v>
      </c>
      <c r="BM126" s="2" t="s">
        <v>228</v>
      </c>
      <c r="BN126" t="str">
        <f t="shared" si="17"/>
        <v>simvastatine film-coated tablet 40mg/</v>
      </c>
      <c r="BO126" s="33"/>
      <c r="BP126" t="str">
        <f t="shared" si="26"/>
        <v>simvastatine film-coated tablet 40mg/</v>
      </c>
      <c r="BQ126" t="s">
        <v>609</v>
      </c>
      <c r="BR126">
        <v>10221000</v>
      </c>
      <c r="BS126" s="70" t="s">
        <v>1220</v>
      </c>
      <c r="BT126" s="70"/>
      <c r="BU126" s="116" t="s">
        <v>1220</v>
      </c>
      <c r="BV126" s="116" t="s">
        <v>173</v>
      </c>
      <c r="BW126">
        <v>10221000</v>
      </c>
      <c r="BX126" t="s">
        <v>526</v>
      </c>
      <c r="BY126">
        <v>10221000</v>
      </c>
      <c r="BZ126" t="s">
        <v>526</v>
      </c>
      <c r="CA126" s="24">
        <v>15054000</v>
      </c>
      <c r="CB126" s="38" t="s">
        <v>173</v>
      </c>
      <c r="CC126" s="169"/>
      <c r="CD126" s="5"/>
      <c r="CE126" s="42" t="s">
        <v>173</v>
      </c>
      <c r="CF126">
        <v>20053000</v>
      </c>
      <c r="CG126" t="s">
        <v>175</v>
      </c>
      <c r="CI126" s="116" t="s">
        <v>175</v>
      </c>
      <c r="CJ126" s="116" t="s">
        <v>175</v>
      </c>
      <c r="CK126" s="5"/>
      <c r="CL126" s="5"/>
      <c r="CM126" s="5"/>
      <c r="CN126" s="5"/>
      <c r="CO126" s="21">
        <v>100000091786</v>
      </c>
      <c r="CP126" s="21" t="s">
        <v>41</v>
      </c>
      <c r="CQ126" s="21">
        <v>100000091786</v>
      </c>
      <c r="CR126" t="s">
        <v>615</v>
      </c>
      <c r="CS126" s="2" t="s">
        <v>171</v>
      </c>
      <c r="CT126" s="21">
        <v>100000091343</v>
      </c>
      <c r="CU126" t="s">
        <v>615</v>
      </c>
      <c r="CV126" s="116" t="s">
        <v>2510</v>
      </c>
      <c r="CW126" s="144" t="s">
        <v>2594</v>
      </c>
      <c r="CX126" t="s">
        <v>615</v>
      </c>
      <c r="CY126" t="s">
        <v>615</v>
      </c>
      <c r="CZ126" s="5" t="s">
        <v>210</v>
      </c>
      <c r="DA126" s="5"/>
      <c r="DB126" s="5"/>
      <c r="DC126" s="5"/>
      <c r="DD126" s="5"/>
      <c r="DF126" s="5"/>
      <c r="DH126" s="116" t="s">
        <v>292</v>
      </c>
      <c r="DI126" s="116" t="s">
        <v>2510</v>
      </c>
      <c r="DJ126" s="116" t="s">
        <v>2594</v>
      </c>
      <c r="DK126" s="116" t="s">
        <v>2461</v>
      </c>
      <c r="DL126">
        <v>40</v>
      </c>
      <c r="DM126" t="s">
        <v>164</v>
      </c>
      <c r="DN126" s="2"/>
      <c r="DO126" s="154">
        <v>1</v>
      </c>
      <c r="DP126" s="38" t="s">
        <v>173</v>
      </c>
      <c r="DQ126" s="24">
        <v>15054000</v>
      </c>
      <c r="DR126">
        <v>40</v>
      </c>
      <c r="DS126" t="s">
        <v>164</v>
      </c>
      <c r="DZ126" s="5"/>
      <c r="EA126" s="5"/>
      <c r="EB126" s="5"/>
      <c r="EC126" s="5"/>
      <c r="ED126" s="5"/>
      <c r="EE126" s="5"/>
      <c r="EF126" s="5"/>
      <c r="EI126" s="5"/>
      <c r="EL126" s="5"/>
      <c r="EO126" s="5"/>
      <c r="EP126" s="5"/>
      <c r="EQ126" s="5"/>
      <c r="ER126" s="5"/>
      <c r="ES126">
        <f>(100*40)/30</f>
        <v>133.33333333333334</v>
      </c>
      <c r="ET126">
        <v>30</v>
      </c>
      <c r="EU126" t="s">
        <v>164</v>
      </c>
      <c r="EV126" t="s">
        <v>176</v>
      </c>
      <c r="EW126">
        <v>100</v>
      </c>
      <c r="EY126" s="70" t="str">
        <f t="shared" si="18"/>
        <v>simvastatine oral 40mg/</v>
      </c>
      <c r="FA126" t="s">
        <v>644</v>
      </c>
      <c r="FB126" s="14" t="s">
        <v>177</v>
      </c>
      <c r="FC126" s="14" t="s">
        <v>615</v>
      </c>
      <c r="FD126" s="14" t="s">
        <v>177</v>
      </c>
      <c r="FE126" s="14" t="s">
        <v>657</v>
      </c>
      <c r="FF126" s="14" t="s">
        <v>177</v>
      </c>
      <c r="FG126" s="14" t="s">
        <v>658</v>
      </c>
      <c r="FH126" s="14" t="s">
        <v>177</v>
      </c>
      <c r="FI126" s="14" t="s">
        <v>3374</v>
      </c>
      <c r="FJ126" s="14" t="s">
        <v>177</v>
      </c>
      <c r="FK126" s="14" t="s">
        <v>163</v>
      </c>
      <c r="FL126" s="70" t="str">
        <f t="shared" si="27"/>
        <v>simvastatine oral 40mg/</v>
      </c>
      <c r="FO126" t="s">
        <v>661</v>
      </c>
      <c r="FP126" s="14" t="s">
        <v>657</v>
      </c>
      <c r="FQ126" s="14" t="s">
        <v>177</v>
      </c>
      <c r="FR126" s="14" t="s">
        <v>658</v>
      </c>
      <c r="FS126">
        <v>69</v>
      </c>
      <c r="FT126" t="s">
        <v>173</v>
      </c>
      <c r="FU126">
        <v>19</v>
      </c>
      <c r="FV126" t="s">
        <v>202</v>
      </c>
      <c r="FW126">
        <v>31</v>
      </c>
      <c r="FX126" t="s">
        <v>163</v>
      </c>
      <c r="FY126">
        <v>47</v>
      </c>
      <c r="FZ126" t="s">
        <v>201</v>
      </c>
      <c r="GB126">
        <v>69</v>
      </c>
      <c r="GC126">
        <v>19</v>
      </c>
      <c r="GD126">
        <v>31</v>
      </c>
      <c r="GE126">
        <v>47</v>
      </c>
      <c r="GG126" t="s">
        <v>649</v>
      </c>
      <c r="GH126" t="s">
        <v>684</v>
      </c>
    </row>
    <row r="127" spans="1:193" ht="13.8">
      <c r="A127" t="s">
        <v>440</v>
      </c>
      <c r="B127" t="s">
        <v>2357</v>
      </c>
      <c r="C127" s="140" t="str">
        <f t="shared" si="24"/>
        <v>https://samviewer.digile.be/nl/sam/ampps/577191-02</v>
      </c>
      <c r="D127" s="116" t="s">
        <v>2910</v>
      </c>
      <c r="E127" s="116" t="s">
        <v>2911</v>
      </c>
      <c r="F127" s="116" t="s">
        <v>2912</v>
      </c>
      <c r="G127">
        <v>4314381</v>
      </c>
      <c r="H127" t="s">
        <v>440</v>
      </c>
      <c r="I127" t="s">
        <v>440</v>
      </c>
      <c r="J127" s="5" t="str">
        <f t="shared" si="15"/>
        <v>BEL simvastatine Aurobindo film-coated tablet 30 x 40mg/</v>
      </c>
      <c r="K127" s="5" t="str">
        <f t="shared" si="16"/>
        <v>BEL simvastatine Aurobindo film-coated tablet 30 x 40mg/</v>
      </c>
      <c r="L127" s="2"/>
      <c r="M127" s="2"/>
      <c r="N127" s="2"/>
      <c r="O127" s="2"/>
      <c r="P127">
        <v>30</v>
      </c>
      <c r="Q127" s="5"/>
      <c r="R127">
        <v>30</v>
      </c>
      <c r="S127" s="5"/>
      <c r="T127" s="116">
        <v>30</v>
      </c>
      <c r="W127" s="116" t="s">
        <v>2470</v>
      </c>
      <c r="X127" s="5"/>
      <c r="Y127" t="s">
        <v>510</v>
      </c>
      <c r="AA127" s="5"/>
      <c r="AB127" s="5"/>
      <c r="AC127" s="5"/>
      <c r="AD127" s="39">
        <v>1</v>
      </c>
      <c r="AE127">
        <v>30</v>
      </c>
      <c r="AF127">
        <v>10221000</v>
      </c>
      <c r="AG127" s="70" t="s">
        <v>1220</v>
      </c>
      <c r="AH127" s="70"/>
      <c r="AI127" t="s">
        <v>700</v>
      </c>
      <c r="AJ127" s="5"/>
      <c r="AK127" s="24">
        <v>15054000</v>
      </c>
      <c r="AL127" s="38" t="s">
        <v>173</v>
      </c>
      <c r="AM127" s="169"/>
      <c r="AN127" s="5"/>
      <c r="AO127" s="5"/>
      <c r="AP127" s="5"/>
      <c r="AQ127" s="5"/>
      <c r="AR127" s="5"/>
      <c r="AS127">
        <v>306</v>
      </c>
      <c r="AT127" s="25" t="str">
        <f t="shared" si="25"/>
        <v>BEL simvastatine Aurobindo film-coated tablet 40mg/</v>
      </c>
      <c r="AU127" s="33"/>
      <c r="AW127">
        <v>306</v>
      </c>
      <c r="AY127" t="s">
        <v>2373</v>
      </c>
      <c r="AZ127" t="s">
        <v>579</v>
      </c>
      <c r="BA127" s="42" t="s">
        <v>2510</v>
      </c>
      <c r="BB127" s="42"/>
      <c r="BC127">
        <v>10221000</v>
      </c>
      <c r="BD127" s="70" t="s">
        <v>1220</v>
      </c>
      <c r="BE127" s="70"/>
      <c r="BF127">
        <v>1567</v>
      </c>
      <c r="BG127" t="s">
        <v>155</v>
      </c>
      <c r="BJ127" s="5"/>
      <c r="BK127" t="s">
        <v>155</v>
      </c>
      <c r="BL127">
        <v>1567</v>
      </c>
      <c r="BM127" s="2" t="s">
        <v>228</v>
      </c>
      <c r="BN127" t="str">
        <f t="shared" si="17"/>
        <v>simvastatine film-coated tablet 40mg/</v>
      </c>
      <c r="BO127" s="33"/>
      <c r="BP127" t="str">
        <f t="shared" si="26"/>
        <v>simvastatine film-coated tablet 40mg/</v>
      </c>
      <c r="BQ127" t="s">
        <v>609</v>
      </c>
      <c r="BR127">
        <v>10221000</v>
      </c>
      <c r="BS127" s="70" t="s">
        <v>1220</v>
      </c>
      <c r="BT127" s="70"/>
      <c r="BU127" s="116" t="s">
        <v>1220</v>
      </c>
      <c r="BV127" s="116" t="s">
        <v>173</v>
      </c>
      <c r="BW127">
        <v>10221000</v>
      </c>
      <c r="BX127" t="s">
        <v>526</v>
      </c>
      <c r="BY127">
        <v>10221000</v>
      </c>
      <c r="BZ127" t="s">
        <v>526</v>
      </c>
      <c r="CA127" s="24">
        <v>15054000</v>
      </c>
      <c r="CB127" s="38" t="s">
        <v>173</v>
      </c>
      <c r="CC127" s="169"/>
      <c r="CD127" s="5"/>
      <c r="CE127" s="42" t="s">
        <v>173</v>
      </c>
      <c r="CF127">
        <v>20053000</v>
      </c>
      <c r="CG127" t="s">
        <v>175</v>
      </c>
      <c r="CI127" s="116" t="s">
        <v>175</v>
      </c>
      <c r="CJ127" s="116" t="s">
        <v>175</v>
      </c>
      <c r="CK127" s="5"/>
      <c r="CL127" s="5"/>
      <c r="CM127" s="5"/>
      <c r="CN127" s="5"/>
      <c r="CO127" s="21">
        <v>100000091786</v>
      </c>
      <c r="CP127" s="21" t="s">
        <v>41</v>
      </c>
      <c r="CQ127" s="21">
        <v>100000091786</v>
      </c>
      <c r="CR127" t="s">
        <v>615</v>
      </c>
      <c r="CS127" s="2" t="s">
        <v>171</v>
      </c>
      <c r="CT127" s="21">
        <v>100000091343</v>
      </c>
      <c r="CU127" t="s">
        <v>615</v>
      </c>
      <c r="CV127" s="116" t="s">
        <v>2510</v>
      </c>
      <c r="CW127" s="144" t="s">
        <v>2594</v>
      </c>
      <c r="CX127" t="s">
        <v>615</v>
      </c>
      <c r="CY127" t="s">
        <v>615</v>
      </c>
      <c r="CZ127" s="5" t="s">
        <v>210</v>
      </c>
      <c r="DA127" s="5"/>
      <c r="DB127" s="5"/>
      <c r="DC127" s="5"/>
      <c r="DD127" s="5"/>
      <c r="DF127" s="5"/>
      <c r="DH127" s="116" t="s">
        <v>292</v>
      </c>
      <c r="DI127" s="116" t="s">
        <v>2510</v>
      </c>
      <c r="DJ127" s="116" t="s">
        <v>2594</v>
      </c>
      <c r="DK127" s="116" t="s">
        <v>2461</v>
      </c>
      <c r="DL127">
        <v>40</v>
      </c>
      <c r="DM127" t="s">
        <v>164</v>
      </c>
      <c r="DN127" s="2"/>
      <c r="DO127" s="154">
        <v>1</v>
      </c>
      <c r="DP127" s="38" t="s">
        <v>173</v>
      </c>
      <c r="DQ127" s="24">
        <v>15054000</v>
      </c>
      <c r="DR127">
        <v>40</v>
      </c>
      <c r="DS127" t="s">
        <v>164</v>
      </c>
      <c r="DZ127" s="5"/>
      <c r="EA127" s="5"/>
      <c r="EB127" s="5"/>
      <c r="EC127" s="5"/>
      <c r="ED127" s="5"/>
      <c r="EE127" s="5"/>
      <c r="EF127" s="5"/>
      <c r="EI127" s="5"/>
      <c r="EL127" s="5"/>
      <c r="EO127" s="5"/>
      <c r="EP127" s="5"/>
      <c r="EQ127" s="5"/>
      <c r="ER127" s="5"/>
      <c r="ES127">
        <f>(100*40)/30</f>
        <v>133.33333333333334</v>
      </c>
      <c r="ET127">
        <v>30</v>
      </c>
      <c r="EU127" t="s">
        <v>164</v>
      </c>
      <c r="EV127" t="s">
        <v>176</v>
      </c>
      <c r="EW127">
        <v>30</v>
      </c>
      <c r="EY127" s="70" t="str">
        <f t="shared" si="18"/>
        <v>simvastatine oral 40mg/</v>
      </c>
      <c r="FA127" t="s">
        <v>644</v>
      </c>
      <c r="FB127" s="14" t="s">
        <v>177</v>
      </c>
      <c r="FC127" s="14" t="s">
        <v>615</v>
      </c>
      <c r="FD127" s="14" t="s">
        <v>177</v>
      </c>
      <c r="FE127" s="14" t="s">
        <v>657</v>
      </c>
      <c r="FF127" s="14" t="s">
        <v>177</v>
      </c>
      <c r="FG127" s="14" t="s">
        <v>658</v>
      </c>
      <c r="FH127" s="14" t="s">
        <v>177</v>
      </c>
      <c r="FI127" s="14" t="s">
        <v>3374</v>
      </c>
      <c r="FJ127" s="14" t="s">
        <v>177</v>
      </c>
      <c r="FK127" s="14" t="s">
        <v>163</v>
      </c>
      <c r="FL127" s="70" t="str">
        <f t="shared" si="27"/>
        <v>simvastatine oral 40mg/</v>
      </c>
      <c r="FO127" t="s">
        <v>661</v>
      </c>
      <c r="FP127" s="14" t="s">
        <v>657</v>
      </c>
      <c r="FQ127" s="14" t="s">
        <v>177</v>
      </c>
      <c r="FR127" s="14" t="s">
        <v>658</v>
      </c>
      <c r="FS127">
        <v>69</v>
      </c>
      <c r="FT127" t="s">
        <v>173</v>
      </c>
      <c r="FU127">
        <v>19</v>
      </c>
      <c r="FV127" t="s">
        <v>202</v>
      </c>
      <c r="FW127">
        <v>31</v>
      </c>
      <c r="FX127" t="s">
        <v>163</v>
      </c>
      <c r="FY127">
        <v>47</v>
      </c>
      <c r="FZ127" t="s">
        <v>201</v>
      </c>
      <c r="GB127">
        <v>69</v>
      </c>
      <c r="GC127">
        <v>19</v>
      </c>
      <c r="GD127">
        <v>31</v>
      </c>
      <c r="GE127">
        <v>47</v>
      </c>
      <c r="GG127" t="s">
        <v>649</v>
      </c>
      <c r="GH127" t="s">
        <v>684</v>
      </c>
    </row>
    <row r="128" spans="1:193" ht="13.8">
      <c r="A128" t="s">
        <v>441</v>
      </c>
      <c r="B128" t="s">
        <v>2358</v>
      </c>
      <c r="C128" s="140" t="str">
        <f t="shared" si="24"/>
        <v>https://samviewer.digile.be/nl/sam/ampps/472933-21</v>
      </c>
      <c r="D128" s="116" t="s">
        <v>2845</v>
      </c>
      <c r="E128" s="116" t="s">
        <v>2846</v>
      </c>
      <c r="F128" s="116" t="s">
        <v>2847</v>
      </c>
      <c r="G128">
        <v>3364080</v>
      </c>
      <c r="H128" t="s">
        <v>441</v>
      </c>
      <c r="I128" t="s">
        <v>441</v>
      </c>
      <c r="J128" s="5" t="str">
        <f t="shared" si="15"/>
        <v>BEL simvastatine Impexeco film-coated tablet 100 x 40mg/</v>
      </c>
      <c r="K128" s="5" t="str">
        <f t="shared" si="16"/>
        <v>BEL simvastatine Impexeco film-coated tablet 100 x 40mg/</v>
      </c>
      <c r="L128" s="2"/>
      <c r="M128" s="2"/>
      <c r="N128" s="2"/>
      <c r="O128" s="2"/>
      <c r="P128">
        <v>100</v>
      </c>
      <c r="Q128" s="5"/>
      <c r="R128">
        <v>100</v>
      </c>
      <c r="S128" s="5"/>
      <c r="T128" s="116">
        <v>100</v>
      </c>
      <c r="W128" s="116" t="s">
        <v>2465</v>
      </c>
      <c r="X128" s="5"/>
      <c r="Y128" t="s">
        <v>511</v>
      </c>
      <c r="AA128" s="5"/>
      <c r="AB128" s="5"/>
      <c r="AC128" s="5"/>
      <c r="AD128" s="39">
        <v>1</v>
      </c>
      <c r="AE128">
        <v>100</v>
      </c>
      <c r="AF128">
        <v>10221000</v>
      </c>
      <c r="AG128" s="70" t="s">
        <v>1220</v>
      </c>
      <c r="AH128" s="70"/>
      <c r="AI128" t="s">
        <v>700</v>
      </c>
      <c r="AJ128" s="5"/>
      <c r="AK128" s="24">
        <v>15054000</v>
      </c>
      <c r="AL128" s="38" t="s">
        <v>173</v>
      </c>
      <c r="AM128" s="169"/>
      <c r="AN128" s="5"/>
      <c r="AO128" s="5"/>
      <c r="AP128" s="5"/>
      <c r="AQ128" s="5"/>
      <c r="AR128" s="5"/>
      <c r="AS128">
        <v>312</v>
      </c>
      <c r="AT128" s="25" t="str">
        <f t="shared" si="25"/>
        <v>BEL simvastatine Impexeco film-coated tablet 40mg/</v>
      </c>
      <c r="AU128" s="33"/>
      <c r="AW128">
        <v>312</v>
      </c>
      <c r="AY128" t="s">
        <v>2374</v>
      </c>
      <c r="AZ128" t="s">
        <v>579</v>
      </c>
      <c r="BA128" s="42" t="s">
        <v>2510</v>
      </c>
      <c r="BB128" s="42"/>
      <c r="BC128">
        <v>10221000</v>
      </c>
      <c r="BD128" s="70" t="s">
        <v>1220</v>
      </c>
      <c r="BE128" s="70"/>
      <c r="BF128">
        <v>1573</v>
      </c>
      <c r="BG128" t="s">
        <v>156</v>
      </c>
      <c r="BJ128" s="5"/>
      <c r="BK128" t="s">
        <v>156</v>
      </c>
      <c r="BL128">
        <v>1573</v>
      </c>
      <c r="BM128" s="2" t="s">
        <v>228</v>
      </c>
      <c r="BN128" t="str">
        <f t="shared" si="17"/>
        <v>simvastatine film-coated tablet 40mg/</v>
      </c>
      <c r="BO128" s="33"/>
      <c r="BP128" t="str">
        <f t="shared" si="26"/>
        <v>simvastatine film-coated tablet 40mg/</v>
      </c>
      <c r="BQ128" t="s">
        <v>609</v>
      </c>
      <c r="BR128">
        <v>10221000</v>
      </c>
      <c r="BS128" s="70" t="s">
        <v>1220</v>
      </c>
      <c r="BT128" s="70"/>
      <c r="BU128" s="116" t="s">
        <v>1220</v>
      </c>
      <c r="BV128" s="116" t="s">
        <v>173</v>
      </c>
      <c r="BW128">
        <v>10221000</v>
      </c>
      <c r="BX128" t="s">
        <v>526</v>
      </c>
      <c r="BY128">
        <v>10221000</v>
      </c>
      <c r="BZ128" t="s">
        <v>526</v>
      </c>
      <c r="CA128" s="24">
        <v>15054000</v>
      </c>
      <c r="CB128" s="38" t="s">
        <v>173</v>
      </c>
      <c r="CC128" s="169"/>
      <c r="CD128" s="5"/>
      <c r="CE128" s="42" t="s">
        <v>173</v>
      </c>
      <c r="CF128">
        <v>20053000</v>
      </c>
      <c r="CG128" t="s">
        <v>175</v>
      </c>
      <c r="CI128" s="116" t="s">
        <v>175</v>
      </c>
      <c r="CJ128" s="116" t="s">
        <v>175</v>
      </c>
      <c r="CK128" s="5"/>
      <c r="CL128" s="5"/>
      <c r="CM128" s="5"/>
      <c r="CN128" s="5"/>
      <c r="CO128" s="21">
        <v>100000091786</v>
      </c>
      <c r="CP128" s="21" t="s">
        <v>41</v>
      </c>
      <c r="CQ128" s="21">
        <v>100000091786</v>
      </c>
      <c r="CR128" t="s">
        <v>615</v>
      </c>
      <c r="CS128" s="2" t="s">
        <v>171</v>
      </c>
      <c r="CT128" s="21">
        <v>100000091343</v>
      </c>
      <c r="CU128" t="s">
        <v>615</v>
      </c>
      <c r="CV128" s="116" t="s">
        <v>2510</v>
      </c>
      <c r="CW128" s="144" t="s">
        <v>2594</v>
      </c>
      <c r="CX128" t="s">
        <v>615</v>
      </c>
      <c r="CY128" t="s">
        <v>615</v>
      </c>
      <c r="CZ128" s="5" t="s">
        <v>210</v>
      </c>
      <c r="DA128" s="5"/>
      <c r="DB128" s="5"/>
      <c r="DC128" s="5"/>
      <c r="DD128" s="5"/>
      <c r="DF128" s="5"/>
      <c r="DH128" s="116" t="s">
        <v>292</v>
      </c>
      <c r="DI128" s="116" t="s">
        <v>2510</v>
      </c>
      <c r="DJ128" s="116" t="s">
        <v>2594</v>
      </c>
      <c r="DK128" s="116" t="s">
        <v>2461</v>
      </c>
      <c r="DL128">
        <v>40</v>
      </c>
      <c r="DM128" t="s">
        <v>164</v>
      </c>
      <c r="DN128" s="2"/>
      <c r="DO128" s="154">
        <v>1</v>
      </c>
      <c r="DP128" s="38" t="s">
        <v>173</v>
      </c>
      <c r="DQ128" s="24">
        <v>15054000</v>
      </c>
      <c r="DR128">
        <v>40</v>
      </c>
      <c r="DS128" t="s">
        <v>164</v>
      </c>
      <c r="DZ128" s="5"/>
      <c r="EA128" s="5"/>
      <c r="EB128" s="5"/>
      <c r="EC128" s="5"/>
      <c r="ED128" s="5"/>
      <c r="EE128" s="5"/>
      <c r="EF128" s="5"/>
      <c r="EI128" s="5"/>
      <c r="EL128" s="5"/>
      <c r="EO128" s="5"/>
      <c r="EP128" s="5"/>
      <c r="EQ128" s="5"/>
      <c r="ER128" s="5"/>
      <c r="ES128">
        <f>(100*40)/30</f>
        <v>133.33333333333334</v>
      </c>
      <c r="ET128">
        <v>30</v>
      </c>
      <c r="EU128" t="s">
        <v>164</v>
      </c>
      <c r="EV128" t="s">
        <v>176</v>
      </c>
      <c r="EW128">
        <v>100</v>
      </c>
      <c r="EY128" s="70" t="str">
        <f t="shared" si="18"/>
        <v>simvastatine oral 40mg/</v>
      </c>
      <c r="FA128" t="s">
        <v>644</v>
      </c>
      <c r="FB128" s="14" t="s">
        <v>177</v>
      </c>
      <c r="FC128" s="14" t="s">
        <v>615</v>
      </c>
      <c r="FD128" s="14" t="s">
        <v>177</v>
      </c>
      <c r="FE128" s="14" t="s">
        <v>657</v>
      </c>
      <c r="FF128" s="14" t="s">
        <v>177</v>
      </c>
      <c r="FG128" s="14" t="s">
        <v>658</v>
      </c>
      <c r="FH128" s="14" t="s">
        <v>177</v>
      </c>
      <c r="FI128" s="14" t="s">
        <v>3374</v>
      </c>
      <c r="FJ128" s="14" t="s">
        <v>177</v>
      </c>
      <c r="FK128" s="14" t="s">
        <v>163</v>
      </c>
      <c r="FL128" s="70" t="str">
        <f t="shared" si="27"/>
        <v>simvastatine oral 40mg/</v>
      </c>
      <c r="FO128" t="s">
        <v>661</v>
      </c>
      <c r="FP128" s="14" t="s">
        <v>657</v>
      </c>
      <c r="FQ128" s="14" t="s">
        <v>177</v>
      </c>
      <c r="FR128" s="14" t="s">
        <v>658</v>
      </c>
      <c r="FS128">
        <v>69</v>
      </c>
      <c r="FT128" t="s">
        <v>173</v>
      </c>
      <c r="FU128">
        <v>19</v>
      </c>
      <c r="FV128" t="s">
        <v>202</v>
      </c>
      <c r="FW128">
        <v>31</v>
      </c>
      <c r="FX128" t="s">
        <v>163</v>
      </c>
      <c r="FY128">
        <v>47</v>
      </c>
      <c r="FZ128" t="s">
        <v>201</v>
      </c>
      <c r="GB128">
        <v>69</v>
      </c>
      <c r="GC128">
        <v>19</v>
      </c>
      <c r="GD128">
        <v>31</v>
      </c>
      <c r="GE128">
        <v>47</v>
      </c>
      <c r="GG128" t="s">
        <v>649</v>
      </c>
      <c r="GH128" t="s">
        <v>684</v>
      </c>
    </row>
    <row r="129" spans="1:190" ht="13.8">
      <c r="A129" t="s">
        <v>442</v>
      </c>
      <c r="B129" t="s">
        <v>2359</v>
      </c>
      <c r="C129" s="140" t="str">
        <f t="shared" ref="C129:C143" si="29">HYPERLINK(D129)</f>
        <v>https://samviewer.digile.be/nl/sam/ampps/237282-21</v>
      </c>
      <c r="D129" s="116" t="s">
        <v>2628</v>
      </c>
      <c r="E129" s="116" t="s">
        <v>2623</v>
      </c>
      <c r="F129" s="116" t="s">
        <v>2629</v>
      </c>
      <c r="G129">
        <v>1766278</v>
      </c>
      <c r="H129" t="s">
        <v>442</v>
      </c>
      <c r="I129" t="s">
        <v>442</v>
      </c>
      <c r="J129" s="5" t="str">
        <f t="shared" si="15"/>
        <v>BEL simvastatine Sandoz film-coated tablet 100 x 40mg/</v>
      </c>
      <c r="K129" s="5" t="str">
        <f t="shared" si="16"/>
        <v>BEL simvastatine Sandoz film-coated tablet 100 x 40mg/</v>
      </c>
      <c r="L129" s="2"/>
      <c r="M129" s="2"/>
      <c r="N129" s="2"/>
      <c r="O129" s="2"/>
      <c r="P129">
        <v>100</v>
      </c>
      <c r="Q129" s="5"/>
      <c r="R129">
        <v>100</v>
      </c>
      <c r="S129" s="5"/>
      <c r="T129" s="116">
        <v>100</v>
      </c>
      <c r="W129" s="116" t="s">
        <v>2465</v>
      </c>
      <c r="X129" s="5"/>
      <c r="Y129" t="s">
        <v>511</v>
      </c>
      <c r="AA129" s="5"/>
      <c r="AB129" s="5"/>
      <c r="AC129" s="5"/>
      <c r="AD129" s="39">
        <v>1</v>
      </c>
      <c r="AE129">
        <v>100</v>
      </c>
      <c r="AF129">
        <v>10221000</v>
      </c>
      <c r="AG129" s="70" t="s">
        <v>1220</v>
      </c>
      <c r="AH129" s="70"/>
      <c r="AI129" t="s">
        <v>700</v>
      </c>
      <c r="AJ129" s="5"/>
      <c r="AK129" s="24">
        <v>15054000</v>
      </c>
      <c r="AL129" s="38" t="s">
        <v>173</v>
      </c>
      <c r="AM129" s="169"/>
      <c r="AN129" s="5"/>
      <c r="AO129" s="5"/>
      <c r="AP129" s="5"/>
      <c r="AQ129" s="5"/>
      <c r="AR129" s="5"/>
      <c r="AS129">
        <v>311</v>
      </c>
      <c r="AT129" s="25" t="str">
        <f t="shared" si="25"/>
        <v>BEL simvastatine Sandoz film-coated tablet 40mg/</v>
      </c>
      <c r="AU129" s="33"/>
      <c r="AW129">
        <v>311</v>
      </c>
      <c r="AY129" t="s">
        <v>2375</v>
      </c>
      <c r="AZ129" t="s">
        <v>579</v>
      </c>
      <c r="BA129" s="42" t="s">
        <v>2510</v>
      </c>
      <c r="BB129" s="42"/>
      <c r="BC129">
        <v>10221000</v>
      </c>
      <c r="BD129" s="70" t="s">
        <v>1220</v>
      </c>
      <c r="BE129" s="70"/>
      <c r="BF129">
        <v>1572</v>
      </c>
      <c r="BG129" t="s">
        <v>157</v>
      </c>
      <c r="BJ129" s="5"/>
      <c r="BK129" t="s">
        <v>157</v>
      </c>
      <c r="BL129">
        <v>1572</v>
      </c>
      <c r="BM129" s="2" t="s">
        <v>228</v>
      </c>
      <c r="BN129" t="str">
        <f t="shared" si="17"/>
        <v>simvastatine film-coated tablet 40mg/</v>
      </c>
      <c r="BO129" s="33"/>
      <c r="BP129" t="str">
        <f t="shared" si="26"/>
        <v>simvastatine film-coated tablet 40mg/</v>
      </c>
      <c r="BQ129" t="s">
        <v>609</v>
      </c>
      <c r="BR129">
        <v>10221000</v>
      </c>
      <c r="BS129" s="70" t="s">
        <v>1220</v>
      </c>
      <c r="BT129" s="70"/>
      <c r="BU129" s="116" t="s">
        <v>1220</v>
      </c>
      <c r="BV129" s="116" t="s">
        <v>173</v>
      </c>
      <c r="BW129">
        <v>10221000</v>
      </c>
      <c r="BX129" t="s">
        <v>526</v>
      </c>
      <c r="BY129">
        <v>10221000</v>
      </c>
      <c r="BZ129" t="s">
        <v>526</v>
      </c>
      <c r="CA129" s="24">
        <v>15054000</v>
      </c>
      <c r="CB129" s="38" t="s">
        <v>173</v>
      </c>
      <c r="CC129" s="169"/>
      <c r="CD129" s="5"/>
      <c r="CE129" s="42" t="s">
        <v>173</v>
      </c>
      <c r="CF129">
        <v>20053000</v>
      </c>
      <c r="CG129" t="s">
        <v>175</v>
      </c>
      <c r="CI129" s="116" t="s">
        <v>175</v>
      </c>
      <c r="CJ129" s="116" t="s">
        <v>175</v>
      </c>
      <c r="CK129" s="5"/>
      <c r="CL129" s="5"/>
      <c r="CM129" s="5"/>
      <c r="CN129" s="5"/>
      <c r="CO129" s="21">
        <v>100000091786</v>
      </c>
      <c r="CP129" s="21" t="s">
        <v>41</v>
      </c>
      <c r="CQ129" s="21">
        <v>100000091786</v>
      </c>
      <c r="CR129" t="s">
        <v>615</v>
      </c>
      <c r="CS129" s="2" t="s">
        <v>171</v>
      </c>
      <c r="CT129" s="21">
        <v>100000091343</v>
      </c>
      <c r="CU129" t="s">
        <v>615</v>
      </c>
      <c r="CV129" s="116" t="s">
        <v>2510</v>
      </c>
      <c r="CW129" s="144" t="s">
        <v>2594</v>
      </c>
      <c r="CX129" t="s">
        <v>615</v>
      </c>
      <c r="CY129" t="s">
        <v>615</v>
      </c>
      <c r="CZ129" s="5" t="s">
        <v>210</v>
      </c>
      <c r="DA129" s="5"/>
      <c r="DB129" s="5"/>
      <c r="DC129" s="5"/>
      <c r="DD129" s="5"/>
      <c r="DF129" s="5"/>
      <c r="DH129" s="116" t="s">
        <v>292</v>
      </c>
      <c r="DI129" s="116" t="s">
        <v>2510</v>
      </c>
      <c r="DJ129" s="116" t="s">
        <v>2594</v>
      </c>
      <c r="DK129" s="116" t="s">
        <v>2461</v>
      </c>
      <c r="DL129">
        <v>40</v>
      </c>
      <c r="DM129" t="s">
        <v>164</v>
      </c>
      <c r="DN129" s="2"/>
      <c r="DO129" s="154">
        <v>1</v>
      </c>
      <c r="DP129" s="38" t="s">
        <v>173</v>
      </c>
      <c r="DQ129" s="24">
        <v>15054000</v>
      </c>
      <c r="DR129">
        <v>40</v>
      </c>
      <c r="DS129" t="s">
        <v>164</v>
      </c>
      <c r="DZ129" s="5"/>
      <c r="EA129" s="5"/>
      <c r="EB129" s="5"/>
      <c r="EC129" s="5"/>
      <c r="ED129" s="5"/>
      <c r="EE129" s="5"/>
      <c r="EF129" s="5"/>
      <c r="EI129" s="5"/>
      <c r="EL129" s="5"/>
      <c r="EO129" s="5"/>
      <c r="EP129" s="5"/>
      <c r="EQ129" s="5"/>
      <c r="ER129" s="5"/>
      <c r="ES129">
        <f>(100*40)/30</f>
        <v>133.33333333333334</v>
      </c>
      <c r="ET129">
        <v>30</v>
      </c>
      <c r="EU129" t="s">
        <v>164</v>
      </c>
      <c r="EV129" t="s">
        <v>176</v>
      </c>
      <c r="EW129">
        <v>100</v>
      </c>
      <c r="EY129" s="70" t="str">
        <f t="shared" si="18"/>
        <v>simvastatine oral 40mg/</v>
      </c>
      <c r="FA129" t="s">
        <v>644</v>
      </c>
      <c r="FB129" s="14" t="s">
        <v>177</v>
      </c>
      <c r="FC129" s="14" t="s">
        <v>615</v>
      </c>
      <c r="FD129" s="14" t="s">
        <v>177</v>
      </c>
      <c r="FE129" s="14" t="s">
        <v>657</v>
      </c>
      <c r="FF129" s="14" t="s">
        <v>177</v>
      </c>
      <c r="FG129" s="14" t="s">
        <v>658</v>
      </c>
      <c r="FH129" s="14" t="s">
        <v>177</v>
      </c>
      <c r="FI129" s="14" t="s">
        <v>3374</v>
      </c>
      <c r="FJ129" s="14" t="s">
        <v>177</v>
      </c>
      <c r="FK129" s="14" t="s">
        <v>163</v>
      </c>
      <c r="FL129" s="70" t="str">
        <f t="shared" si="27"/>
        <v>simvastatine oral 40mg/</v>
      </c>
      <c r="FO129" t="s">
        <v>661</v>
      </c>
      <c r="FP129" s="14" t="s">
        <v>657</v>
      </c>
      <c r="FQ129" s="14" t="s">
        <v>177</v>
      </c>
      <c r="FR129" s="14" t="s">
        <v>658</v>
      </c>
      <c r="FS129">
        <v>69</v>
      </c>
      <c r="FT129" t="s">
        <v>173</v>
      </c>
      <c r="FU129">
        <v>19</v>
      </c>
      <c r="FV129" t="s">
        <v>202</v>
      </c>
      <c r="FW129">
        <v>31</v>
      </c>
      <c r="FX129" t="s">
        <v>163</v>
      </c>
      <c r="FY129">
        <v>47</v>
      </c>
      <c r="FZ129" t="s">
        <v>201</v>
      </c>
      <c r="GB129">
        <v>69</v>
      </c>
      <c r="GC129">
        <v>19</v>
      </c>
      <c r="GD129">
        <v>31</v>
      </c>
      <c r="GE129">
        <v>47</v>
      </c>
      <c r="GG129" t="s">
        <v>649</v>
      </c>
      <c r="GH129" t="s">
        <v>684</v>
      </c>
    </row>
    <row r="130" spans="1:190" ht="13.8">
      <c r="A130" t="s">
        <v>443</v>
      </c>
      <c r="B130" t="s">
        <v>2360</v>
      </c>
      <c r="C130" s="140" t="str">
        <f t="shared" si="29"/>
        <v>https://samviewer.digile.be/nl/sam/ampps/237273-07</v>
      </c>
      <c r="D130" s="116" t="s">
        <v>2622</v>
      </c>
      <c r="E130" s="116" t="s">
        <v>2623</v>
      </c>
      <c r="F130" s="116" t="s">
        <v>2624</v>
      </c>
      <c r="G130">
        <v>3267549</v>
      </c>
      <c r="H130" t="s">
        <v>443</v>
      </c>
      <c r="I130" t="s">
        <v>443</v>
      </c>
      <c r="J130" s="5" t="str">
        <f t="shared" si="15"/>
        <v>BEL simvastatine Sandoz film-coated tablet 100 x 40mg/</v>
      </c>
      <c r="K130" s="5" t="str">
        <f t="shared" si="16"/>
        <v>BEL simvastatine Sandoz film-coated tablet 100 x 40mg/</v>
      </c>
      <c r="L130" s="2"/>
      <c r="M130" s="2"/>
      <c r="N130" s="2"/>
      <c r="O130" s="2"/>
      <c r="P130">
        <v>100</v>
      </c>
      <c r="Q130" s="5"/>
      <c r="R130">
        <v>100</v>
      </c>
      <c r="S130" s="5"/>
      <c r="T130" s="116">
        <v>100</v>
      </c>
      <c r="W130" s="116" t="s">
        <v>2465</v>
      </c>
      <c r="X130" s="5"/>
      <c r="Y130" t="s">
        <v>512</v>
      </c>
      <c r="AA130" s="5"/>
      <c r="AB130" s="5"/>
      <c r="AC130" s="5"/>
      <c r="AD130" s="39">
        <v>1</v>
      </c>
      <c r="AE130">
        <v>100</v>
      </c>
      <c r="AF130">
        <v>10221000</v>
      </c>
      <c r="AG130" s="70" t="s">
        <v>1220</v>
      </c>
      <c r="AH130" s="70"/>
      <c r="AI130" t="s">
        <v>700</v>
      </c>
      <c r="AJ130" s="5"/>
      <c r="AK130" s="24">
        <v>15054000</v>
      </c>
      <c r="AL130" s="38" t="s">
        <v>173</v>
      </c>
      <c r="AM130" s="169"/>
      <c r="AN130" s="5"/>
      <c r="AO130" s="5"/>
      <c r="AP130" s="5"/>
      <c r="AQ130" s="5"/>
      <c r="AR130" s="5"/>
      <c r="AS130">
        <v>311</v>
      </c>
      <c r="AT130" s="25" t="str">
        <f t="shared" si="25"/>
        <v>BEL simvastatine Sandoz film-coated tablet 40mg/</v>
      </c>
      <c r="AU130" s="33"/>
      <c r="AW130">
        <v>311</v>
      </c>
      <c r="AY130" t="s">
        <v>2375</v>
      </c>
      <c r="AZ130" t="s">
        <v>579</v>
      </c>
      <c r="BA130" s="42" t="s">
        <v>2510</v>
      </c>
      <c r="BB130" s="42"/>
      <c r="BC130">
        <v>10221000</v>
      </c>
      <c r="BD130" s="70" t="s">
        <v>1220</v>
      </c>
      <c r="BE130" s="70"/>
      <c r="BF130" s="24">
        <v>1572</v>
      </c>
      <c r="BG130" t="s">
        <v>157</v>
      </c>
      <c r="BJ130" s="5"/>
      <c r="BK130" t="s">
        <v>157</v>
      </c>
      <c r="BL130">
        <v>1572</v>
      </c>
      <c r="BM130" s="2" t="s">
        <v>228</v>
      </c>
      <c r="BN130" t="str">
        <f t="shared" si="17"/>
        <v>simvastatine film-coated tablet 40mg/</v>
      </c>
      <c r="BO130" s="33"/>
      <c r="BP130" t="str">
        <f t="shared" si="26"/>
        <v>simvastatine film-coated tablet 40mg/</v>
      </c>
      <c r="BQ130" t="s">
        <v>609</v>
      </c>
      <c r="BR130">
        <v>10221000</v>
      </c>
      <c r="BS130" s="70" t="s">
        <v>1220</v>
      </c>
      <c r="BT130" s="70"/>
      <c r="BU130" s="116" t="s">
        <v>1220</v>
      </c>
      <c r="BV130" s="116" t="s">
        <v>173</v>
      </c>
      <c r="BW130">
        <v>10221000</v>
      </c>
      <c r="BX130" t="s">
        <v>526</v>
      </c>
      <c r="BY130">
        <v>10221000</v>
      </c>
      <c r="BZ130" t="s">
        <v>526</v>
      </c>
      <c r="CA130" s="24">
        <v>15054000</v>
      </c>
      <c r="CB130" s="38" t="s">
        <v>173</v>
      </c>
      <c r="CC130" s="169"/>
      <c r="CD130" s="5"/>
      <c r="CE130" s="42" t="s">
        <v>173</v>
      </c>
      <c r="CF130">
        <v>20053000</v>
      </c>
      <c r="CG130" t="s">
        <v>175</v>
      </c>
      <c r="CI130" s="116" t="s">
        <v>175</v>
      </c>
      <c r="CJ130" s="116" t="s">
        <v>175</v>
      </c>
      <c r="CK130" s="5"/>
      <c r="CL130" s="5"/>
      <c r="CM130" s="5"/>
      <c r="CN130" s="5"/>
      <c r="CO130" s="21">
        <v>100000091786</v>
      </c>
      <c r="CP130" s="21" t="s">
        <v>41</v>
      </c>
      <c r="CQ130" s="21">
        <v>100000091786</v>
      </c>
      <c r="CR130" t="s">
        <v>615</v>
      </c>
      <c r="CS130" s="2" t="s">
        <v>171</v>
      </c>
      <c r="CT130" s="21">
        <v>100000091343</v>
      </c>
      <c r="CU130" t="s">
        <v>615</v>
      </c>
      <c r="CV130" s="116" t="s">
        <v>2510</v>
      </c>
      <c r="CW130" s="144" t="s">
        <v>2594</v>
      </c>
      <c r="CX130" t="s">
        <v>615</v>
      </c>
      <c r="CY130" t="s">
        <v>615</v>
      </c>
      <c r="CZ130" s="5" t="s">
        <v>210</v>
      </c>
      <c r="DA130" s="5"/>
      <c r="DB130" s="5"/>
      <c r="DC130" s="5"/>
      <c r="DD130" s="5"/>
      <c r="DF130" s="5"/>
      <c r="DH130" s="116" t="s">
        <v>292</v>
      </c>
      <c r="DI130" s="116" t="s">
        <v>2510</v>
      </c>
      <c r="DJ130" s="116" t="s">
        <v>2594</v>
      </c>
      <c r="DK130" s="116" t="s">
        <v>2461</v>
      </c>
      <c r="DL130">
        <v>40</v>
      </c>
      <c r="DM130" t="s">
        <v>164</v>
      </c>
      <c r="DN130" s="2"/>
      <c r="DO130" s="154">
        <v>1</v>
      </c>
      <c r="DP130" s="38" t="s">
        <v>173</v>
      </c>
      <c r="DQ130" s="24">
        <v>15054000</v>
      </c>
      <c r="DR130">
        <v>40</v>
      </c>
      <c r="DS130" t="s">
        <v>164</v>
      </c>
      <c r="DZ130" s="5"/>
      <c r="EA130" s="5"/>
      <c r="EB130" s="5"/>
      <c r="EC130" s="5"/>
      <c r="ED130" s="5"/>
      <c r="EE130" s="5"/>
      <c r="EF130" s="5"/>
      <c r="EI130" s="5"/>
      <c r="EL130" s="5"/>
      <c r="EO130" s="5"/>
      <c r="EP130" s="5"/>
      <c r="EQ130" s="5"/>
      <c r="ER130" s="5"/>
      <c r="ES130">
        <f>(100*40)/30</f>
        <v>133.33333333333334</v>
      </c>
      <c r="ET130">
        <v>30</v>
      </c>
      <c r="EU130" t="s">
        <v>164</v>
      </c>
      <c r="EV130" t="s">
        <v>176</v>
      </c>
      <c r="EW130">
        <v>100</v>
      </c>
      <c r="EY130" s="70" t="str">
        <f t="shared" si="18"/>
        <v>simvastatine oral 40mg/</v>
      </c>
      <c r="FA130" t="s">
        <v>644</v>
      </c>
      <c r="FB130" s="14" t="s">
        <v>177</v>
      </c>
      <c r="FC130" s="14" t="s">
        <v>615</v>
      </c>
      <c r="FD130" s="14" t="s">
        <v>177</v>
      </c>
      <c r="FE130" s="14" t="s">
        <v>657</v>
      </c>
      <c r="FF130" s="14" t="s">
        <v>177</v>
      </c>
      <c r="FG130" s="14" t="s">
        <v>658</v>
      </c>
      <c r="FH130" s="14" t="s">
        <v>177</v>
      </c>
      <c r="FI130" s="14" t="s">
        <v>3374</v>
      </c>
      <c r="FJ130" s="14" t="s">
        <v>177</v>
      </c>
      <c r="FK130" s="14" t="s">
        <v>163</v>
      </c>
      <c r="FL130" s="70" t="str">
        <f t="shared" si="27"/>
        <v>simvastatine oral 40mg/</v>
      </c>
      <c r="FO130" t="s">
        <v>661</v>
      </c>
      <c r="FP130" s="14" t="s">
        <v>657</v>
      </c>
      <c r="FQ130" s="14" t="s">
        <v>177</v>
      </c>
      <c r="FR130" s="14" t="s">
        <v>658</v>
      </c>
      <c r="FS130">
        <v>69</v>
      </c>
      <c r="FT130" t="s">
        <v>173</v>
      </c>
      <c r="FU130">
        <v>19</v>
      </c>
      <c r="FV130" t="s">
        <v>202</v>
      </c>
      <c r="FW130">
        <v>31</v>
      </c>
      <c r="FX130" t="s">
        <v>163</v>
      </c>
      <c r="FY130">
        <v>47</v>
      </c>
      <c r="FZ130" t="s">
        <v>201</v>
      </c>
      <c r="GB130">
        <v>69</v>
      </c>
      <c r="GC130">
        <v>19</v>
      </c>
      <c r="GD130">
        <v>31</v>
      </c>
      <c r="GE130">
        <v>47</v>
      </c>
      <c r="GG130" t="s">
        <v>649</v>
      </c>
      <c r="GH130" t="s">
        <v>684</v>
      </c>
    </row>
    <row r="131" spans="1:190" ht="13.8">
      <c r="A131" t="s">
        <v>444</v>
      </c>
      <c r="B131" t="s">
        <v>2361</v>
      </c>
      <c r="C131" s="140" t="str">
        <f t="shared" si="29"/>
        <v>https://samviewer.digile.be/nl/sam/ampps/237282-07</v>
      </c>
      <c r="D131" s="116" t="s">
        <v>2625</v>
      </c>
      <c r="E131" s="116" t="s">
        <v>2626</v>
      </c>
      <c r="F131" s="116" t="s">
        <v>2627</v>
      </c>
      <c r="G131">
        <v>1766260</v>
      </c>
      <c r="H131" t="s">
        <v>444</v>
      </c>
      <c r="I131" t="s">
        <v>444</v>
      </c>
      <c r="J131" s="5" t="str">
        <f t="shared" ref="J131:J194" si="30">CONCATENATE(BM131," ",CR131," ",BG131," ",BS131," ",R131,S131," x ",DR131,DS131,"/",DU131,DV131)</f>
        <v>BEL simvastatine Sandoz film-coated tablet 30 x 40mg/</v>
      </c>
      <c r="K131" s="5" t="str">
        <f t="shared" ref="K131:K194" si="31">CONCATENATE(BM131," ",CR131," ",BG131," ",BS131," ",R131,S131," x ",DR131,DS131,"/",DU131,DV131)</f>
        <v>BEL simvastatine Sandoz film-coated tablet 30 x 40mg/</v>
      </c>
      <c r="L131" s="2"/>
      <c r="M131" s="2"/>
      <c r="N131" s="2"/>
      <c r="O131" s="2"/>
      <c r="P131">
        <v>30</v>
      </c>
      <c r="Q131" s="5"/>
      <c r="R131">
        <v>30</v>
      </c>
      <c r="S131" s="5"/>
      <c r="T131" s="116">
        <v>30</v>
      </c>
      <c r="W131" s="116" t="s">
        <v>2470</v>
      </c>
      <c r="X131" s="5"/>
      <c r="Y131" t="s">
        <v>511</v>
      </c>
      <c r="AA131" s="5"/>
      <c r="AB131" s="5"/>
      <c r="AC131" s="5"/>
      <c r="AD131" s="39">
        <v>1</v>
      </c>
      <c r="AE131">
        <v>30</v>
      </c>
      <c r="AF131">
        <v>10221000</v>
      </c>
      <c r="AG131" s="70" t="s">
        <v>1220</v>
      </c>
      <c r="AH131" s="70"/>
      <c r="AI131" t="s">
        <v>700</v>
      </c>
      <c r="AJ131" s="5"/>
      <c r="AK131" s="24">
        <v>15054000</v>
      </c>
      <c r="AL131" s="38" t="s">
        <v>173</v>
      </c>
      <c r="AM131" s="169"/>
      <c r="AN131" s="5"/>
      <c r="AO131" s="5"/>
      <c r="AP131" s="5"/>
      <c r="AQ131" s="5"/>
      <c r="AR131" s="5"/>
      <c r="AS131">
        <v>311</v>
      </c>
      <c r="AT131" s="25" t="str">
        <f t="shared" si="25"/>
        <v>BEL simvastatine Sandoz film-coated tablet 40mg/</v>
      </c>
      <c r="AU131" s="33"/>
      <c r="AW131">
        <v>311</v>
      </c>
      <c r="AY131" t="s">
        <v>2375</v>
      </c>
      <c r="AZ131" t="s">
        <v>579</v>
      </c>
      <c r="BA131" s="42" t="s">
        <v>2510</v>
      </c>
      <c r="BB131" s="42"/>
      <c r="BC131">
        <v>10221000</v>
      </c>
      <c r="BD131" s="70" t="s">
        <v>1220</v>
      </c>
      <c r="BE131" s="70"/>
      <c r="BF131" s="24">
        <v>1572</v>
      </c>
      <c r="BG131" t="s">
        <v>157</v>
      </c>
      <c r="BJ131" s="5"/>
      <c r="BK131" t="s">
        <v>157</v>
      </c>
      <c r="BL131">
        <v>1572</v>
      </c>
      <c r="BM131" s="2" t="s">
        <v>228</v>
      </c>
      <c r="BN131" t="str">
        <f t="shared" si="17"/>
        <v>simvastatine film-coated tablet 40mg/</v>
      </c>
      <c r="BO131" s="33"/>
      <c r="BP131" t="str">
        <f t="shared" si="26"/>
        <v>simvastatine film-coated tablet 40mg/</v>
      </c>
      <c r="BQ131" t="s">
        <v>609</v>
      </c>
      <c r="BR131">
        <v>10221000</v>
      </c>
      <c r="BS131" s="70" t="s">
        <v>1220</v>
      </c>
      <c r="BT131" s="70"/>
      <c r="BU131" s="116" t="s">
        <v>1220</v>
      </c>
      <c r="BV131" s="116" t="s">
        <v>173</v>
      </c>
      <c r="BW131">
        <v>10221000</v>
      </c>
      <c r="BX131" t="s">
        <v>526</v>
      </c>
      <c r="BY131">
        <v>10221000</v>
      </c>
      <c r="BZ131" t="s">
        <v>526</v>
      </c>
      <c r="CA131" s="24">
        <v>15054000</v>
      </c>
      <c r="CB131" s="38" t="s">
        <v>173</v>
      </c>
      <c r="CC131" s="169"/>
      <c r="CD131" s="5"/>
      <c r="CE131" s="42" t="s">
        <v>173</v>
      </c>
      <c r="CF131">
        <v>20053000</v>
      </c>
      <c r="CG131" t="s">
        <v>175</v>
      </c>
      <c r="CI131" s="116" t="s">
        <v>175</v>
      </c>
      <c r="CJ131" s="116" t="s">
        <v>175</v>
      </c>
      <c r="CK131" s="5"/>
      <c r="CL131" s="5"/>
      <c r="CM131" s="5"/>
      <c r="CN131" s="5"/>
      <c r="CO131" s="21">
        <v>100000091786</v>
      </c>
      <c r="CP131" s="21" t="s">
        <v>41</v>
      </c>
      <c r="CQ131" s="21">
        <v>100000091786</v>
      </c>
      <c r="CR131" t="s">
        <v>615</v>
      </c>
      <c r="CS131" s="2" t="s">
        <v>171</v>
      </c>
      <c r="CT131" s="21">
        <v>100000091343</v>
      </c>
      <c r="CU131" t="s">
        <v>615</v>
      </c>
      <c r="CV131" s="116" t="s">
        <v>2510</v>
      </c>
      <c r="CW131" s="144" t="s">
        <v>2594</v>
      </c>
      <c r="CX131" t="s">
        <v>615</v>
      </c>
      <c r="CY131" t="s">
        <v>615</v>
      </c>
      <c r="CZ131" s="5" t="s">
        <v>210</v>
      </c>
      <c r="DA131" s="5"/>
      <c r="DB131" s="5"/>
      <c r="DC131" s="5"/>
      <c r="DD131" s="5"/>
      <c r="DF131" s="5"/>
      <c r="DH131" s="116" t="s">
        <v>292</v>
      </c>
      <c r="DI131" s="116" t="s">
        <v>2510</v>
      </c>
      <c r="DJ131" s="116" t="s">
        <v>2594</v>
      </c>
      <c r="DK131" s="116" t="s">
        <v>2461</v>
      </c>
      <c r="DL131">
        <v>40</v>
      </c>
      <c r="DM131" t="s">
        <v>164</v>
      </c>
      <c r="DN131" s="2"/>
      <c r="DO131" s="154">
        <v>1</v>
      </c>
      <c r="DP131" s="38" t="s">
        <v>173</v>
      </c>
      <c r="DQ131" s="24">
        <v>15054000</v>
      </c>
      <c r="DR131">
        <v>40</v>
      </c>
      <c r="DS131" t="s">
        <v>164</v>
      </c>
      <c r="DZ131" s="5"/>
      <c r="EA131" s="5"/>
      <c r="EB131" s="5"/>
      <c r="EC131" s="5"/>
      <c r="ED131" s="5"/>
      <c r="EE131" s="5"/>
      <c r="EF131" s="5"/>
      <c r="EI131" s="5"/>
      <c r="EL131" s="5"/>
      <c r="EO131" s="5"/>
      <c r="EP131" s="5"/>
      <c r="EQ131" s="5"/>
      <c r="ER131" s="5"/>
      <c r="ES131">
        <f>(30*40)/30</f>
        <v>40</v>
      </c>
      <c r="ET131">
        <v>30</v>
      </c>
      <c r="EU131" t="s">
        <v>164</v>
      </c>
      <c r="EV131" t="s">
        <v>176</v>
      </c>
      <c r="EW131">
        <v>30</v>
      </c>
      <c r="EY131" s="70" t="str">
        <f t="shared" si="18"/>
        <v>simvastatine oral 40mg/</v>
      </c>
      <c r="FA131" t="s">
        <v>644</v>
      </c>
      <c r="FB131" s="14" t="s">
        <v>177</v>
      </c>
      <c r="FC131" s="14" t="s">
        <v>615</v>
      </c>
      <c r="FD131" s="14" t="s">
        <v>177</v>
      </c>
      <c r="FE131" s="14" t="s">
        <v>657</v>
      </c>
      <c r="FF131" s="14" t="s">
        <v>177</v>
      </c>
      <c r="FG131" s="14" t="s">
        <v>658</v>
      </c>
      <c r="FH131" s="14" t="s">
        <v>177</v>
      </c>
      <c r="FI131" s="14" t="s">
        <v>3374</v>
      </c>
      <c r="FJ131" s="14" t="s">
        <v>177</v>
      </c>
      <c r="FK131" s="14" t="s">
        <v>163</v>
      </c>
      <c r="FL131" s="70" t="str">
        <f t="shared" si="27"/>
        <v>simvastatine oral 40mg/</v>
      </c>
      <c r="FO131" t="s">
        <v>661</v>
      </c>
      <c r="FP131" s="14" t="s">
        <v>657</v>
      </c>
      <c r="FQ131" s="14" t="s">
        <v>177</v>
      </c>
      <c r="FR131" s="14" t="s">
        <v>658</v>
      </c>
      <c r="FS131">
        <v>69</v>
      </c>
      <c r="FT131" t="s">
        <v>173</v>
      </c>
      <c r="FU131">
        <v>19</v>
      </c>
      <c r="FV131" t="s">
        <v>202</v>
      </c>
      <c r="FW131">
        <v>31</v>
      </c>
      <c r="FX131" t="s">
        <v>163</v>
      </c>
      <c r="FY131">
        <v>47</v>
      </c>
      <c r="FZ131" t="s">
        <v>201</v>
      </c>
      <c r="GB131">
        <v>69</v>
      </c>
      <c r="GC131">
        <v>19</v>
      </c>
      <c r="GD131">
        <v>31</v>
      </c>
      <c r="GE131">
        <v>47</v>
      </c>
      <c r="GG131" t="s">
        <v>649</v>
      </c>
      <c r="GH131" t="s">
        <v>684</v>
      </c>
    </row>
    <row r="132" spans="1:190" ht="13.8">
      <c r="A132" t="s">
        <v>445</v>
      </c>
      <c r="B132" t="s">
        <v>3474</v>
      </c>
      <c r="C132" s="140" t="str">
        <f t="shared" si="29"/>
        <v>https://samviewer.digile.be/nl/sam/ampps/499146-14</v>
      </c>
      <c r="D132" s="116" t="s">
        <v>2848</v>
      </c>
      <c r="E132" s="116" t="s">
        <v>2849</v>
      </c>
      <c r="F132" s="116" t="s">
        <v>2850</v>
      </c>
      <c r="G132">
        <v>2612950</v>
      </c>
      <c r="H132" t="s">
        <v>445</v>
      </c>
      <c r="I132" t="s">
        <v>445</v>
      </c>
      <c r="J132" s="5" t="str">
        <f t="shared" si="30"/>
        <v>BEL simvastatine PI-Pharma film-coated tablet 98 x 40mg/</v>
      </c>
      <c r="K132" s="5" t="str">
        <f t="shared" si="31"/>
        <v>BEL simvastatine PI-Pharma film-coated tablet 98 x 40mg/</v>
      </c>
      <c r="L132" s="2"/>
      <c r="M132" s="2"/>
      <c r="N132" s="2"/>
      <c r="O132" s="2"/>
      <c r="P132">
        <v>98</v>
      </c>
      <c r="Q132" s="5"/>
      <c r="R132">
        <v>98</v>
      </c>
      <c r="S132" s="5"/>
      <c r="T132" s="116">
        <v>98</v>
      </c>
      <c r="W132" s="116" t="s">
        <v>2535</v>
      </c>
      <c r="X132" s="5"/>
      <c r="Y132" t="s">
        <v>513</v>
      </c>
      <c r="AA132" s="5"/>
      <c r="AB132" s="5"/>
      <c r="AC132" s="5"/>
      <c r="AD132" s="39">
        <v>1</v>
      </c>
      <c r="AE132">
        <v>98</v>
      </c>
      <c r="AF132">
        <v>10221000</v>
      </c>
      <c r="AG132" s="70" t="s">
        <v>1220</v>
      </c>
      <c r="AH132" s="70"/>
      <c r="AI132" t="s">
        <v>700</v>
      </c>
      <c r="AJ132" s="5"/>
      <c r="AK132" s="24">
        <v>15054000</v>
      </c>
      <c r="AL132" s="38" t="s">
        <v>173</v>
      </c>
      <c r="AM132" s="169"/>
      <c r="AN132" s="5"/>
      <c r="AO132" s="5"/>
      <c r="AP132" s="5"/>
      <c r="AQ132" s="5"/>
      <c r="AR132" s="5"/>
      <c r="AS132">
        <v>308</v>
      </c>
      <c r="AT132" s="25" t="str">
        <f t="shared" si="25"/>
        <v>BEL simvastatine PI-Pharma film-coated tablet 40mg/</v>
      </c>
      <c r="AU132" s="33"/>
      <c r="AW132">
        <v>308</v>
      </c>
      <c r="AY132" t="s">
        <v>3475</v>
      </c>
      <c r="AZ132" t="s">
        <v>579</v>
      </c>
      <c r="BA132" s="42" t="s">
        <v>2510</v>
      </c>
      <c r="BB132" s="42"/>
      <c r="BC132">
        <v>10221000</v>
      </c>
      <c r="BD132" s="70" t="s">
        <v>1220</v>
      </c>
      <c r="BE132" s="70"/>
      <c r="BF132" s="24">
        <v>1569</v>
      </c>
      <c r="BG132" t="s">
        <v>158</v>
      </c>
      <c r="BJ132" s="5"/>
      <c r="BK132" t="s">
        <v>158</v>
      </c>
      <c r="BL132">
        <v>1569</v>
      </c>
      <c r="BM132" s="2" t="s">
        <v>228</v>
      </c>
      <c r="BN132" t="str">
        <f t="shared" ref="BN132:BN195" si="32">CONCATENATE(CR132," ",BS132," ",DR132,DS132,"/",DU132,DV132)</f>
        <v>simvastatine film-coated tablet 40mg/</v>
      </c>
      <c r="BO132" s="33"/>
      <c r="BP132" t="str">
        <f t="shared" si="26"/>
        <v>simvastatine film-coated tablet 40mg/</v>
      </c>
      <c r="BQ132" t="s">
        <v>609</v>
      </c>
      <c r="BR132">
        <v>10221000</v>
      </c>
      <c r="BS132" s="70" t="s">
        <v>1220</v>
      </c>
      <c r="BT132" s="70"/>
      <c r="BU132" s="116" t="s">
        <v>1220</v>
      </c>
      <c r="BW132">
        <v>10221000</v>
      </c>
      <c r="BX132" t="s">
        <v>526</v>
      </c>
      <c r="BY132">
        <v>10221000</v>
      </c>
      <c r="BZ132" t="s">
        <v>526</v>
      </c>
      <c r="CA132" s="24">
        <v>15054000</v>
      </c>
      <c r="CB132" s="38" t="s">
        <v>173</v>
      </c>
      <c r="CC132" s="169"/>
      <c r="CD132" s="5"/>
      <c r="CE132" s="42" t="s">
        <v>173</v>
      </c>
      <c r="CF132">
        <v>20053000</v>
      </c>
      <c r="CG132" t="s">
        <v>175</v>
      </c>
      <c r="CI132" s="116" t="s">
        <v>175</v>
      </c>
      <c r="CK132" s="5"/>
      <c r="CL132" s="5"/>
      <c r="CM132" s="5"/>
      <c r="CN132" s="5"/>
      <c r="CO132" s="21">
        <v>100000091786</v>
      </c>
      <c r="CP132" s="21" t="s">
        <v>41</v>
      </c>
      <c r="CQ132" s="21">
        <v>100000091786</v>
      </c>
      <c r="CR132" t="s">
        <v>615</v>
      </c>
      <c r="CS132" s="2" t="s">
        <v>171</v>
      </c>
      <c r="CT132" s="21">
        <v>100000091343</v>
      </c>
      <c r="CU132" t="s">
        <v>615</v>
      </c>
      <c r="CV132" s="116" t="s">
        <v>2510</v>
      </c>
      <c r="CW132" s="144" t="s">
        <v>2594</v>
      </c>
      <c r="CX132" t="s">
        <v>615</v>
      </c>
      <c r="CY132" t="s">
        <v>615</v>
      </c>
      <c r="CZ132" s="5" t="s">
        <v>210</v>
      </c>
      <c r="DA132" s="5"/>
      <c r="DB132" s="5"/>
      <c r="DC132" s="5"/>
      <c r="DD132" s="5"/>
      <c r="DF132" s="5"/>
      <c r="DH132" s="116" t="s">
        <v>292</v>
      </c>
      <c r="DJ132" s="116" t="s">
        <v>292</v>
      </c>
      <c r="DK132" s="116" t="s">
        <v>292</v>
      </c>
      <c r="DL132">
        <v>40</v>
      </c>
      <c r="DM132" t="s">
        <v>164</v>
      </c>
      <c r="DN132" s="2"/>
      <c r="DO132" s="154">
        <v>1</v>
      </c>
      <c r="DP132" s="38" t="s">
        <v>173</v>
      </c>
      <c r="DQ132" s="24">
        <v>15054000</v>
      </c>
      <c r="DR132">
        <v>40</v>
      </c>
      <c r="DS132" t="s">
        <v>164</v>
      </c>
      <c r="DZ132" s="5"/>
      <c r="EA132" s="5"/>
      <c r="EB132" s="5"/>
      <c r="EC132" s="5"/>
      <c r="ED132" s="5"/>
      <c r="EE132" s="5"/>
      <c r="EF132" s="5"/>
      <c r="EI132" s="5"/>
      <c r="EL132" s="5"/>
      <c r="EO132" s="5"/>
      <c r="EP132" s="5"/>
      <c r="EQ132" s="5"/>
      <c r="ER132" s="5"/>
      <c r="ES132">
        <f>(98*40)/30</f>
        <v>130.66666666666666</v>
      </c>
      <c r="ET132">
        <v>30</v>
      </c>
      <c r="EU132" t="s">
        <v>164</v>
      </c>
      <c r="EV132" t="s">
        <v>176</v>
      </c>
      <c r="EW132">
        <v>98</v>
      </c>
      <c r="EY132" s="70" t="str">
        <f t="shared" ref="EY132:EY195" si="33">CONCATENATE(CU132," ",FK132," ",DR132,DS132,"/",DU132,DV132)</f>
        <v>simvastatine oral 40mg/</v>
      </c>
      <c r="FA132" t="s">
        <v>644</v>
      </c>
      <c r="FB132" s="14" t="s">
        <v>177</v>
      </c>
      <c r="FC132" s="14" t="s">
        <v>615</v>
      </c>
      <c r="FD132" s="14" t="s">
        <v>177</v>
      </c>
      <c r="FE132" s="14" t="s">
        <v>657</v>
      </c>
      <c r="FF132" s="14" t="s">
        <v>177</v>
      </c>
      <c r="FG132" s="14" t="s">
        <v>658</v>
      </c>
      <c r="FH132" s="14" t="s">
        <v>177</v>
      </c>
      <c r="FI132" s="14" t="s">
        <v>3374</v>
      </c>
      <c r="FJ132" s="14" t="s">
        <v>177</v>
      </c>
      <c r="FK132" s="14" t="s">
        <v>163</v>
      </c>
      <c r="FL132" s="70" t="str">
        <f t="shared" si="27"/>
        <v>simvastatine oral 40mg/</v>
      </c>
      <c r="FO132" t="s">
        <v>661</v>
      </c>
      <c r="FP132" s="14" t="s">
        <v>657</v>
      </c>
      <c r="FQ132" s="14" t="s">
        <v>177</v>
      </c>
      <c r="FR132" s="14" t="s">
        <v>658</v>
      </c>
      <c r="FS132">
        <v>69</v>
      </c>
      <c r="FT132" t="s">
        <v>173</v>
      </c>
      <c r="FU132">
        <v>19</v>
      </c>
      <c r="FV132" t="s">
        <v>202</v>
      </c>
      <c r="FW132">
        <v>31</v>
      </c>
      <c r="FX132" t="s">
        <v>163</v>
      </c>
      <c r="FY132">
        <v>47</v>
      </c>
      <c r="FZ132" t="s">
        <v>201</v>
      </c>
      <c r="GB132">
        <v>69</v>
      </c>
      <c r="GC132">
        <v>19</v>
      </c>
      <c r="GD132">
        <v>31</v>
      </c>
      <c r="GE132">
        <v>47</v>
      </c>
      <c r="GG132" t="s">
        <v>649</v>
      </c>
      <c r="GH132" t="s">
        <v>684</v>
      </c>
    </row>
    <row r="133" spans="1:190" ht="13.8">
      <c r="A133" t="s">
        <v>446</v>
      </c>
      <c r="B133" t="s">
        <v>3476</v>
      </c>
      <c r="C133" s="140" t="str">
        <f t="shared" si="29"/>
        <v>https://samviewer.digile.be/nl/sam/ampps/254046-15</v>
      </c>
      <c r="D133" s="116" t="s">
        <v>2647</v>
      </c>
      <c r="E133" s="116" t="s">
        <v>2648</v>
      </c>
      <c r="F133" s="116" t="s">
        <v>2649</v>
      </c>
      <c r="G133">
        <v>3562360</v>
      </c>
      <c r="H133" t="s">
        <v>446</v>
      </c>
      <c r="I133" t="s">
        <v>446</v>
      </c>
      <c r="J133" s="5" t="str">
        <f t="shared" si="30"/>
        <v>BEL simvastatine EG film-coated tablet 100 x 40mg/</v>
      </c>
      <c r="K133" s="5" t="str">
        <f t="shared" si="31"/>
        <v>BEL simvastatine EG film-coated tablet 100 x 40mg/</v>
      </c>
      <c r="L133" s="2"/>
      <c r="M133" s="2"/>
      <c r="N133" s="2"/>
      <c r="O133" s="2"/>
      <c r="P133">
        <v>100</v>
      </c>
      <c r="Q133" s="5"/>
      <c r="R133">
        <v>100</v>
      </c>
      <c r="S133" s="5"/>
      <c r="T133" s="116">
        <v>100</v>
      </c>
      <c r="W133" s="116" t="s">
        <v>2465</v>
      </c>
      <c r="X133" s="5"/>
      <c r="Y133" t="s">
        <v>513</v>
      </c>
      <c r="AA133" s="5"/>
      <c r="AB133" s="5"/>
      <c r="AC133" s="5"/>
      <c r="AD133" s="39">
        <v>1</v>
      </c>
      <c r="AE133">
        <v>100</v>
      </c>
      <c r="AF133">
        <v>10221000</v>
      </c>
      <c r="AG133" s="70" t="s">
        <v>1220</v>
      </c>
      <c r="AH133" s="70"/>
      <c r="AI133" t="s">
        <v>700</v>
      </c>
      <c r="AJ133" s="5"/>
      <c r="AK133" s="24">
        <v>15054000</v>
      </c>
      <c r="AL133" s="38" t="s">
        <v>173</v>
      </c>
      <c r="AM133" s="169"/>
      <c r="AN133" s="5"/>
      <c r="AO133" s="5"/>
      <c r="AP133" s="5"/>
      <c r="AQ133" s="5"/>
      <c r="AR133" s="5"/>
      <c r="AS133">
        <v>307</v>
      </c>
      <c r="AT133" s="25" t="str">
        <f t="shared" si="25"/>
        <v>BEL simvastatine EG film-coated tablet 40mg/</v>
      </c>
      <c r="AU133" s="33"/>
      <c r="AW133">
        <v>307</v>
      </c>
      <c r="AY133" t="s">
        <v>3477</v>
      </c>
      <c r="AZ133" t="s">
        <v>579</v>
      </c>
      <c r="BA133" s="42" t="s">
        <v>2510</v>
      </c>
      <c r="BB133" s="42"/>
      <c r="BC133">
        <v>10221000</v>
      </c>
      <c r="BD133" s="70" t="s">
        <v>1220</v>
      </c>
      <c r="BE133" s="70"/>
      <c r="BF133" s="24">
        <v>1568</v>
      </c>
      <c r="BG133" t="s">
        <v>159</v>
      </c>
      <c r="BJ133" s="5"/>
      <c r="BK133" t="s">
        <v>159</v>
      </c>
      <c r="BL133">
        <v>1568</v>
      </c>
      <c r="BM133" s="2" t="s">
        <v>228</v>
      </c>
      <c r="BN133" t="str">
        <f t="shared" si="32"/>
        <v>simvastatine film-coated tablet 40mg/</v>
      </c>
      <c r="BO133" s="33"/>
      <c r="BP133" t="str">
        <f t="shared" si="26"/>
        <v>simvastatine film-coated tablet 40mg/</v>
      </c>
      <c r="BQ133" t="s">
        <v>609</v>
      </c>
      <c r="BR133">
        <v>10221000</v>
      </c>
      <c r="BS133" s="70" t="s">
        <v>1220</v>
      </c>
      <c r="BT133" s="70"/>
      <c r="BU133" s="116" t="s">
        <v>1220</v>
      </c>
      <c r="BV133" s="116" t="s">
        <v>173</v>
      </c>
      <c r="BW133">
        <v>10221000</v>
      </c>
      <c r="BX133" t="s">
        <v>526</v>
      </c>
      <c r="BY133">
        <v>10221000</v>
      </c>
      <c r="BZ133" t="s">
        <v>526</v>
      </c>
      <c r="CA133" s="24">
        <v>15054000</v>
      </c>
      <c r="CB133" s="38" t="s">
        <v>173</v>
      </c>
      <c r="CC133" s="169"/>
      <c r="CD133" s="5"/>
      <c r="CE133" s="42" t="s">
        <v>173</v>
      </c>
      <c r="CF133">
        <v>20053000</v>
      </c>
      <c r="CG133" t="s">
        <v>175</v>
      </c>
      <c r="CI133" s="116" t="s">
        <v>175</v>
      </c>
      <c r="CJ133" s="116" t="s">
        <v>175</v>
      </c>
      <c r="CK133" s="5"/>
      <c r="CL133" s="5"/>
      <c r="CM133" s="5"/>
      <c r="CN133" s="5"/>
      <c r="CO133" s="21">
        <v>100000091786</v>
      </c>
      <c r="CP133" s="21" t="s">
        <v>41</v>
      </c>
      <c r="CQ133" s="21">
        <v>100000091786</v>
      </c>
      <c r="CR133" t="s">
        <v>615</v>
      </c>
      <c r="CS133" s="2" t="s">
        <v>171</v>
      </c>
      <c r="CT133" s="21">
        <v>100000091343</v>
      </c>
      <c r="CU133" t="s">
        <v>615</v>
      </c>
      <c r="CV133" s="116" t="s">
        <v>2510</v>
      </c>
      <c r="CW133" s="144" t="s">
        <v>2594</v>
      </c>
      <c r="CX133" t="s">
        <v>615</v>
      </c>
      <c r="CY133" t="s">
        <v>615</v>
      </c>
      <c r="CZ133" s="5" t="s">
        <v>210</v>
      </c>
      <c r="DA133" s="5"/>
      <c r="DB133" s="5"/>
      <c r="DC133" s="5"/>
      <c r="DD133" s="5"/>
      <c r="DF133" s="5"/>
      <c r="DH133" s="116" t="s">
        <v>292</v>
      </c>
      <c r="DI133" s="116" t="s">
        <v>2510</v>
      </c>
      <c r="DJ133" s="116" t="s">
        <v>2594</v>
      </c>
      <c r="DK133" s="116" t="s">
        <v>2461</v>
      </c>
      <c r="DL133">
        <v>40</v>
      </c>
      <c r="DM133" t="s">
        <v>164</v>
      </c>
      <c r="DN133" s="2"/>
      <c r="DO133" s="154">
        <v>1</v>
      </c>
      <c r="DP133" s="38" t="s">
        <v>173</v>
      </c>
      <c r="DQ133" s="24">
        <v>15054000</v>
      </c>
      <c r="DR133">
        <v>40</v>
      </c>
      <c r="DS133" t="s">
        <v>164</v>
      </c>
      <c r="DZ133" s="5"/>
      <c r="EA133" s="5"/>
      <c r="EB133" s="5"/>
      <c r="EC133" s="5"/>
      <c r="ED133" s="5"/>
      <c r="EE133" s="5"/>
      <c r="EF133" s="5"/>
      <c r="EI133" s="5"/>
      <c r="EL133" s="5"/>
      <c r="EO133" s="5"/>
      <c r="EP133" s="5"/>
      <c r="EQ133" s="5"/>
      <c r="ER133" s="5"/>
      <c r="ES133">
        <f>(100*40)/30</f>
        <v>133.33333333333334</v>
      </c>
      <c r="ET133">
        <v>30</v>
      </c>
      <c r="EU133" t="s">
        <v>164</v>
      </c>
      <c r="EV133" t="s">
        <v>176</v>
      </c>
      <c r="EW133">
        <v>100</v>
      </c>
      <c r="EY133" s="70" t="str">
        <f t="shared" si="33"/>
        <v>simvastatine oral 40mg/</v>
      </c>
      <c r="FA133" t="s">
        <v>644</v>
      </c>
      <c r="FB133" s="14" t="s">
        <v>177</v>
      </c>
      <c r="FC133" s="14" t="s">
        <v>615</v>
      </c>
      <c r="FD133" s="14" t="s">
        <v>177</v>
      </c>
      <c r="FE133" s="14" t="s">
        <v>657</v>
      </c>
      <c r="FF133" s="14" t="s">
        <v>177</v>
      </c>
      <c r="FG133" s="14" t="s">
        <v>658</v>
      </c>
      <c r="FH133" s="14" t="s">
        <v>177</v>
      </c>
      <c r="FI133" s="14" t="s">
        <v>3374</v>
      </c>
      <c r="FJ133" s="14" t="s">
        <v>177</v>
      </c>
      <c r="FK133" s="14" t="s">
        <v>163</v>
      </c>
      <c r="FL133" s="70" t="str">
        <f t="shared" si="27"/>
        <v>simvastatine oral 40mg/</v>
      </c>
      <c r="FO133" t="s">
        <v>661</v>
      </c>
      <c r="FP133" s="14" t="s">
        <v>657</v>
      </c>
      <c r="FQ133" s="14" t="s">
        <v>177</v>
      </c>
      <c r="FR133" s="14" t="s">
        <v>658</v>
      </c>
      <c r="FS133">
        <v>69</v>
      </c>
      <c r="FT133" t="s">
        <v>173</v>
      </c>
      <c r="FU133">
        <v>19</v>
      </c>
      <c r="FV133" t="s">
        <v>202</v>
      </c>
      <c r="FW133">
        <v>31</v>
      </c>
      <c r="FX133" t="s">
        <v>163</v>
      </c>
      <c r="FY133">
        <v>47</v>
      </c>
      <c r="FZ133" t="s">
        <v>201</v>
      </c>
      <c r="GB133">
        <v>69</v>
      </c>
      <c r="GC133">
        <v>19</v>
      </c>
      <c r="GD133">
        <v>31</v>
      </c>
      <c r="GE133">
        <v>47</v>
      </c>
      <c r="GG133" t="s">
        <v>649</v>
      </c>
      <c r="GH133" t="s">
        <v>684</v>
      </c>
    </row>
    <row r="134" spans="1:190" ht="13.8">
      <c r="A134" t="s">
        <v>447</v>
      </c>
      <c r="B134" t="s">
        <v>3478</v>
      </c>
      <c r="C134" s="140" t="str">
        <f t="shared" si="29"/>
        <v>https://samviewer.digile.be/nl/sam/ampps/254055-01</v>
      </c>
      <c r="D134" s="116" t="s">
        <v>2650</v>
      </c>
      <c r="E134" s="116" t="s">
        <v>2648</v>
      </c>
      <c r="F134" s="116" t="s">
        <v>2651</v>
      </c>
      <c r="G134">
        <v>3491446</v>
      </c>
      <c r="H134" t="s">
        <v>447</v>
      </c>
      <c r="I134" t="s">
        <v>447</v>
      </c>
      <c r="J134" s="5" t="str">
        <f t="shared" si="30"/>
        <v>BEL simvastatine EG film-coated tablet 100 x 40mg/</v>
      </c>
      <c r="K134" s="5" t="str">
        <f t="shared" si="31"/>
        <v>BEL simvastatine EG film-coated tablet 100 x 40mg/</v>
      </c>
      <c r="L134" s="2"/>
      <c r="M134" s="2"/>
      <c r="N134" s="2"/>
      <c r="O134" s="2"/>
      <c r="P134">
        <v>100</v>
      </c>
      <c r="Q134" s="5"/>
      <c r="R134">
        <v>100</v>
      </c>
      <c r="S134" s="5"/>
      <c r="T134" s="116">
        <v>100</v>
      </c>
      <c r="W134" s="116" t="s">
        <v>2465</v>
      </c>
      <c r="X134" s="5"/>
      <c r="Y134" t="s">
        <v>514</v>
      </c>
      <c r="AA134" s="5"/>
      <c r="AB134" s="5"/>
      <c r="AC134" s="5"/>
      <c r="AD134" s="39">
        <v>1</v>
      </c>
      <c r="AE134">
        <v>100</v>
      </c>
      <c r="AF134">
        <v>10221000</v>
      </c>
      <c r="AG134" s="70" t="s">
        <v>1220</v>
      </c>
      <c r="AH134" s="70"/>
      <c r="AI134" t="s">
        <v>700</v>
      </c>
      <c r="AJ134" s="5"/>
      <c r="AK134" s="24">
        <v>15054000</v>
      </c>
      <c r="AL134" s="38" t="s">
        <v>173</v>
      </c>
      <c r="AM134" s="169"/>
      <c r="AN134" s="5"/>
      <c r="AO134" s="5"/>
      <c r="AP134" s="5"/>
      <c r="AQ134" s="5"/>
      <c r="AR134" s="5"/>
      <c r="AS134">
        <v>307</v>
      </c>
      <c r="AT134" s="25" t="str">
        <f t="shared" si="25"/>
        <v>BEL simvastatine EG film-coated tablet 40mg/</v>
      </c>
      <c r="AU134" s="33"/>
      <c r="AW134">
        <v>307</v>
      </c>
      <c r="AY134" t="s">
        <v>3477</v>
      </c>
      <c r="AZ134" t="s">
        <v>579</v>
      </c>
      <c r="BA134" s="42" t="s">
        <v>2510</v>
      </c>
      <c r="BB134" s="42"/>
      <c r="BC134">
        <v>10221000</v>
      </c>
      <c r="BD134" s="70" t="s">
        <v>1220</v>
      </c>
      <c r="BE134" s="70"/>
      <c r="BF134">
        <v>1568</v>
      </c>
      <c r="BG134" t="s">
        <v>159</v>
      </c>
      <c r="BJ134" s="5"/>
      <c r="BK134" t="s">
        <v>159</v>
      </c>
      <c r="BL134">
        <v>1568</v>
      </c>
      <c r="BM134" s="2" t="s">
        <v>228</v>
      </c>
      <c r="BN134" t="str">
        <f t="shared" si="32"/>
        <v>simvastatine film-coated tablet 40mg/</v>
      </c>
      <c r="BO134" s="33"/>
      <c r="BP134" t="str">
        <f t="shared" si="26"/>
        <v>simvastatine film-coated tablet 40mg/</v>
      </c>
      <c r="BQ134" t="s">
        <v>609</v>
      </c>
      <c r="BR134">
        <v>10221000</v>
      </c>
      <c r="BS134" s="70" t="s">
        <v>1220</v>
      </c>
      <c r="BT134" s="70"/>
      <c r="BU134" s="116" t="s">
        <v>1220</v>
      </c>
      <c r="BV134" s="116" t="s">
        <v>173</v>
      </c>
      <c r="BW134">
        <v>10221000</v>
      </c>
      <c r="BX134" t="s">
        <v>526</v>
      </c>
      <c r="BY134">
        <v>10221000</v>
      </c>
      <c r="BZ134" t="s">
        <v>526</v>
      </c>
      <c r="CA134" s="24">
        <v>15054000</v>
      </c>
      <c r="CB134" s="38" t="s">
        <v>173</v>
      </c>
      <c r="CC134" s="169"/>
      <c r="CD134" s="5"/>
      <c r="CE134" s="42" t="s">
        <v>173</v>
      </c>
      <c r="CF134">
        <v>20053000</v>
      </c>
      <c r="CG134" t="s">
        <v>175</v>
      </c>
      <c r="CI134" s="116" t="s">
        <v>175</v>
      </c>
      <c r="CJ134" s="116" t="s">
        <v>175</v>
      </c>
      <c r="CK134" s="5"/>
      <c r="CL134" s="5"/>
      <c r="CM134" s="5"/>
      <c r="CN134" s="5"/>
      <c r="CO134" s="21">
        <v>100000091786</v>
      </c>
      <c r="CP134" s="21" t="s">
        <v>41</v>
      </c>
      <c r="CQ134" s="21">
        <v>100000091786</v>
      </c>
      <c r="CR134" t="s">
        <v>615</v>
      </c>
      <c r="CS134" s="2" t="s">
        <v>171</v>
      </c>
      <c r="CT134" s="21">
        <v>100000091343</v>
      </c>
      <c r="CU134" t="s">
        <v>615</v>
      </c>
      <c r="CV134" s="116" t="s">
        <v>2510</v>
      </c>
      <c r="CW134" s="144" t="s">
        <v>2594</v>
      </c>
      <c r="CX134" t="s">
        <v>615</v>
      </c>
      <c r="CY134" t="s">
        <v>615</v>
      </c>
      <c r="CZ134" s="5" t="s">
        <v>210</v>
      </c>
      <c r="DA134" s="5"/>
      <c r="DB134" s="5"/>
      <c r="DC134" s="5"/>
      <c r="DD134" s="5"/>
      <c r="DF134" s="5"/>
      <c r="DH134" s="116" t="s">
        <v>292</v>
      </c>
      <c r="DI134" s="116" t="s">
        <v>2510</v>
      </c>
      <c r="DJ134" s="116" t="s">
        <v>2594</v>
      </c>
      <c r="DK134" s="116" t="s">
        <v>2461</v>
      </c>
      <c r="DL134">
        <v>40</v>
      </c>
      <c r="DM134" t="s">
        <v>164</v>
      </c>
      <c r="DN134" s="2"/>
      <c r="DO134" s="154">
        <v>1</v>
      </c>
      <c r="DP134" s="38" t="s">
        <v>173</v>
      </c>
      <c r="DQ134" s="24">
        <v>15054000</v>
      </c>
      <c r="DR134">
        <v>40</v>
      </c>
      <c r="DS134" t="s">
        <v>164</v>
      </c>
      <c r="DZ134" s="5"/>
      <c r="EA134" s="5"/>
      <c r="EB134" s="5"/>
      <c r="EC134" s="5"/>
      <c r="ED134" s="5"/>
      <c r="EE134" s="5"/>
      <c r="EF134" s="5"/>
      <c r="EI134" s="5"/>
      <c r="EL134" s="5"/>
      <c r="EO134" s="5"/>
      <c r="EP134" s="5"/>
      <c r="EQ134" s="5"/>
      <c r="ER134" s="5"/>
      <c r="ES134">
        <f>(100*40)/30</f>
        <v>133.33333333333334</v>
      </c>
      <c r="ET134">
        <v>30</v>
      </c>
      <c r="EU134" t="s">
        <v>164</v>
      </c>
      <c r="EV134" t="s">
        <v>176</v>
      </c>
      <c r="EW134">
        <v>100</v>
      </c>
      <c r="EY134" s="70" t="str">
        <f t="shared" si="33"/>
        <v>simvastatine oral 40mg/</v>
      </c>
      <c r="FA134" t="s">
        <v>644</v>
      </c>
      <c r="FB134" s="14" t="s">
        <v>177</v>
      </c>
      <c r="FC134" s="14" t="s">
        <v>615</v>
      </c>
      <c r="FD134" s="14" t="s">
        <v>177</v>
      </c>
      <c r="FE134" s="14" t="s">
        <v>657</v>
      </c>
      <c r="FF134" s="14" t="s">
        <v>177</v>
      </c>
      <c r="FG134" s="14" t="s">
        <v>658</v>
      </c>
      <c r="FH134" s="14" t="s">
        <v>177</v>
      </c>
      <c r="FI134" s="14" t="s">
        <v>3374</v>
      </c>
      <c r="FJ134" s="14" t="s">
        <v>177</v>
      </c>
      <c r="FK134" s="14" t="s">
        <v>163</v>
      </c>
      <c r="FL134" s="70" t="str">
        <f t="shared" si="27"/>
        <v>simvastatine oral 40mg/</v>
      </c>
      <c r="FO134" t="s">
        <v>661</v>
      </c>
      <c r="FP134" s="14" t="s">
        <v>657</v>
      </c>
      <c r="FQ134" s="14" t="s">
        <v>177</v>
      </c>
      <c r="FR134" s="14" t="s">
        <v>658</v>
      </c>
      <c r="FS134">
        <v>69</v>
      </c>
      <c r="FT134" t="s">
        <v>173</v>
      </c>
      <c r="FU134">
        <v>19</v>
      </c>
      <c r="FV134" t="s">
        <v>202</v>
      </c>
      <c r="FW134">
        <v>31</v>
      </c>
      <c r="FX134" t="s">
        <v>163</v>
      </c>
      <c r="FY134">
        <v>47</v>
      </c>
      <c r="FZ134" t="s">
        <v>201</v>
      </c>
      <c r="GB134">
        <v>69</v>
      </c>
      <c r="GC134">
        <v>19</v>
      </c>
      <c r="GD134">
        <v>31</v>
      </c>
      <c r="GE134">
        <v>47</v>
      </c>
      <c r="GG134" t="s">
        <v>649</v>
      </c>
      <c r="GH134" t="s">
        <v>684</v>
      </c>
    </row>
    <row r="135" spans="1:190" ht="13.8">
      <c r="A135" t="s">
        <v>448</v>
      </c>
      <c r="B135" t="s">
        <v>3479</v>
      </c>
      <c r="C135" s="140" t="str">
        <f t="shared" si="29"/>
        <v>https://samviewer.digile.be/nl/sam/ampps/254046-05</v>
      </c>
      <c r="D135" s="116" t="s">
        <v>2644</v>
      </c>
      <c r="E135" s="116" t="s">
        <v>2645</v>
      </c>
      <c r="F135" s="116" t="s">
        <v>2646</v>
      </c>
      <c r="G135">
        <v>3562352</v>
      </c>
      <c r="H135" t="s">
        <v>448</v>
      </c>
      <c r="I135" t="s">
        <v>448</v>
      </c>
      <c r="J135" s="5" t="str">
        <f t="shared" si="30"/>
        <v>BEL simvastatine EG film-coated tablet 30 x 40mg/</v>
      </c>
      <c r="K135" s="5" t="str">
        <f t="shared" si="31"/>
        <v>BEL simvastatine EG film-coated tablet 30 x 40mg/</v>
      </c>
      <c r="L135" s="2"/>
      <c r="M135" s="2"/>
      <c r="N135" s="2"/>
      <c r="O135" s="2"/>
      <c r="P135">
        <v>30</v>
      </c>
      <c r="Q135" s="5"/>
      <c r="R135">
        <v>30</v>
      </c>
      <c r="S135" s="5"/>
      <c r="T135" s="116">
        <v>30</v>
      </c>
      <c r="W135" s="116" t="s">
        <v>2470</v>
      </c>
      <c r="X135" s="5"/>
      <c r="Y135" t="s">
        <v>513</v>
      </c>
      <c r="AA135" s="5"/>
      <c r="AB135" s="5"/>
      <c r="AC135" s="5"/>
      <c r="AD135" s="39">
        <v>1</v>
      </c>
      <c r="AE135">
        <v>30</v>
      </c>
      <c r="AF135">
        <v>10221000</v>
      </c>
      <c r="AG135" s="70" t="s">
        <v>1220</v>
      </c>
      <c r="AH135" s="70"/>
      <c r="AI135" t="s">
        <v>700</v>
      </c>
      <c r="AJ135" s="5"/>
      <c r="AK135" s="24">
        <v>15054000</v>
      </c>
      <c r="AL135" s="38" t="s">
        <v>173</v>
      </c>
      <c r="AM135" s="169"/>
      <c r="AN135" s="5"/>
      <c r="AO135" s="5"/>
      <c r="AP135" s="5"/>
      <c r="AQ135" s="5"/>
      <c r="AR135" s="5"/>
      <c r="AS135">
        <v>307</v>
      </c>
      <c r="AT135" s="25" t="str">
        <f t="shared" si="25"/>
        <v>BEL simvastatine EG film-coated tablet 40mg/</v>
      </c>
      <c r="AU135" s="33"/>
      <c r="AW135">
        <v>307</v>
      </c>
      <c r="AY135" t="s">
        <v>3477</v>
      </c>
      <c r="AZ135" t="s">
        <v>579</v>
      </c>
      <c r="BA135" s="42" t="s">
        <v>2510</v>
      </c>
      <c r="BB135" s="42"/>
      <c r="BC135">
        <v>10221000</v>
      </c>
      <c r="BD135" s="70" t="s">
        <v>1220</v>
      </c>
      <c r="BE135" s="70"/>
      <c r="BF135">
        <v>1568</v>
      </c>
      <c r="BG135" t="s">
        <v>159</v>
      </c>
      <c r="BJ135" s="5"/>
      <c r="BK135" t="s">
        <v>159</v>
      </c>
      <c r="BL135">
        <v>1568</v>
      </c>
      <c r="BM135" s="2" t="s">
        <v>228</v>
      </c>
      <c r="BN135" t="str">
        <f t="shared" si="32"/>
        <v>simvastatine film-coated tablet 40mg/</v>
      </c>
      <c r="BO135" s="33"/>
      <c r="BP135" t="str">
        <f t="shared" si="26"/>
        <v>simvastatine film-coated tablet 40mg/</v>
      </c>
      <c r="BQ135" t="s">
        <v>609</v>
      </c>
      <c r="BR135">
        <v>10221000</v>
      </c>
      <c r="BS135" s="70" t="s">
        <v>1220</v>
      </c>
      <c r="BT135" s="70"/>
      <c r="BU135" s="116" t="s">
        <v>1220</v>
      </c>
      <c r="BV135" s="116" t="s">
        <v>173</v>
      </c>
      <c r="BW135">
        <v>10221000</v>
      </c>
      <c r="BX135" t="s">
        <v>526</v>
      </c>
      <c r="BY135">
        <v>10221000</v>
      </c>
      <c r="BZ135" t="s">
        <v>526</v>
      </c>
      <c r="CA135" s="24">
        <v>15054000</v>
      </c>
      <c r="CB135" s="38" t="s">
        <v>173</v>
      </c>
      <c r="CC135" s="169"/>
      <c r="CD135" s="5"/>
      <c r="CE135" s="42" t="s">
        <v>173</v>
      </c>
      <c r="CF135">
        <v>20053000</v>
      </c>
      <c r="CG135" t="s">
        <v>175</v>
      </c>
      <c r="CI135" s="116" t="s">
        <v>175</v>
      </c>
      <c r="CJ135" s="116" t="s">
        <v>175</v>
      </c>
      <c r="CK135" s="5"/>
      <c r="CL135" s="5"/>
      <c r="CM135" s="5"/>
      <c r="CN135" s="5"/>
      <c r="CO135" s="21">
        <v>100000091786</v>
      </c>
      <c r="CP135" s="21" t="s">
        <v>41</v>
      </c>
      <c r="CQ135" s="21">
        <v>100000091786</v>
      </c>
      <c r="CR135" t="s">
        <v>615</v>
      </c>
      <c r="CS135" s="2" t="s">
        <v>171</v>
      </c>
      <c r="CT135" s="21">
        <v>100000091343</v>
      </c>
      <c r="CU135" t="s">
        <v>615</v>
      </c>
      <c r="CV135" s="116" t="s">
        <v>2510</v>
      </c>
      <c r="CW135" s="144" t="s">
        <v>2594</v>
      </c>
      <c r="CX135" t="s">
        <v>615</v>
      </c>
      <c r="CY135" t="s">
        <v>615</v>
      </c>
      <c r="CZ135" s="5" t="s">
        <v>210</v>
      </c>
      <c r="DA135" s="5"/>
      <c r="DB135" s="5"/>
      <c r="DC135" s="5"/>
      <c r="DD135" s="5"/>
      <c r="DF135" s="5"/>
      <c r="DH135" s="116" t="s">
        <v>292</v>
      </c>
      <c r="DI135" s="116" t="s">
        <v>2510</v>
      </c>
      <c r="DJ135" s="116" t="s">
        <v>2594</v>
      </c>
      <c r="DK135" s="116" t="s">
        <v>2461</v>
      </c>
      <c r="DL135">
        <v>40</v>
      </c>
      <c r="DM135" t="s">
        <v>164</v>
      </c>
      <c r="DN135" s="2"/>
      <c r="DO135" s="154">
        <v>1</v>
      </c>
      <c r="DP135" s="38" t="s">
        <v>173</v>
      </c>
      <c r="DQ135" s="24">
        <v>15054000</v>
      </c>
      <c r="DR135">
        <v>40</v>
      </c>
      <c r="DS135" t="s">
        <v>164</v>
      </c>
      <c r="DZ135" s="5"/>
      <c r="EA135" s="5"/>
      <c r="EB135" s="5"/>
      <c r="EC135" s="5"/>
      <c r="ED135" s="5"/>
      <c r="EE135" s="5"/>
      <c r="EF135" s="5"/>
      <c r="EI135" s="5"/>
      <c r="EL135" s="5"/>
      <c r="EO135" s="5"/>
      <c r="EP135" s="5"/>
      <c r="EQ135" s="5"/>
      <c r="ER135" s="5"/>
      <c r="ES135">
        <f>(30*40)/30</f>
        <v>40</v>
      </c>
      <c r="ET135">
        <v>30</v>
      </c>
      <c r="EU135" t="s">
        <v>164</v>
      </c>
      <c r="EV135" t="s">
        <v>176</v>
      </c>
      <c r="EW135">
        <v>30</v>
      </c>
      <c r="EY135" s="70" t="str">
        <f t="shared" si="33"/>
        <v>simvastatine oral 40mg/</v>
      </c>
      <c r="FA135" t="s">
        <v>644</v>
      </c>
      <c r="FB135" s="14" t="s">
        <v>177</v>
      </c>
      <c r="FC135" s="14" t="s">
        <v>615</v>
      </c>
      <c r="FD135" s="14" t="s">
        <v>177</v>
      </c>
      <c r="FE135" s="14" t="s">
        <v>657</v>
      </c>
      <c r="FF135" s="14" t="s">
        <v>177</v>
      </c>
      <c r="FG135" s="14" t="s">
        <v>658</v>
      </c>
      <c r="FH135" s="14" t="s">
        <v>177</v>
      </c>
      <c r="FI135" s="14" t="s">
        <v>3374</v>
      </c>
      <c r="FJ135" s="14" t="s">
        <v>177</v>
      </c>
      <c r="FK135" s="14" t="s">
        <v>163</v>
      </c>
      <c r="FL135" s="70" t="str">
        <f t="shared" si="27"/>
        <v>simvastatine oral 40mg/</v>
      </c>
      <c r="FO135" t="s">
        <v>661</v>
      </c>
      <c r="FP135" s="14" t="s">
        <v>657</v>
      </c>
      <c r="FQ135" s="14" t="s">
        <v>177</v>
      </c>
      <c r="FR135" s="14" t="s">
        <v>658</v>
      </c>
      <c r="FS135">
        <v>69</v>
      </c>
      <c r="FT135" t="s">
        <v>173</v>
      </c>
      <c r="FU135">
        <v>19</v>
      </c>
      <c r="FV135" t="s">
        <v>202</v>
      </c>
      <c r="FW135">
        <v>31</v>
      </c>
      <c r="FX135" t="s">
        <v>163</v>
      </c>
      <c r="FY135">
        <v>47</v>
      </c>
      <c r="FZ135" t="s">
        <v>201</v>
      </c>
      <c r="GB135">
        <v>69</v>
      </c>
      <c r="GC135">
        <v>19</v>
      </c>
      <c r="GD135">
        <v>31</v>
      </c>
      <c r="GE135">
        <v>47</v>
      </c>
      <c r="GG135" t="s">
        <v>649</v>
      </c>
      <c r="GH135" t="s">
        <v>684</v>
      </c>
    </row>
    <row r="136" spans="1:190" ht="13.8">
      <c r="A136" t="s">
        <v>449</v>
      </c>
      <c r="B136" t="s">
        <v>3480</v>
      </c>
      <c r="C136" s="140" t="str">
        <f t="shared" si="29"/>
        <v>https://samviewer.digile.be/nl/sam/ampps/548035-13</v>
      </c>
      <c r="D136" s="116" t="s">
        <v>2886</v>
      </c>
      <c r="E136" s="116" t="s">
        <v>2887</v>
      </c>
      <c r="F136" s="116" t="s">
        <v>2888</v>
      </c>
      <c r="G136">
        <v>4218459</v>
      </c>
      <c r="H136" t="s">
        <v>449</v>
      </c>
      <c r="I136" t="s">
        <v>449</v>
      </c>
      <c r="J136" s="5" t="str">
        <f t="shared" si="30"/>
        <v>BEL simvastatine Mylan film-coated tablet 250 x 40mg/</v>
      </c>
      <c r="K136" s="5" t="str">
        <f t="shared" si="31"/>
        <v>BEL simvastatine Mylan film-coated tablet 250 x 40mg/</v>
      </c>
      <c r="L136" s="2"/>
      <c r="M136" s="2"/>
      <c r="N136" s="2"/>
      <c r="O136" s="2"/>
      <c r="P136">
        <v>250</v>
      </c>
      <c r="Q136" s="5"/>
      <c r="R136">
        <v>250</v>
      </c>
      <c r="S136" s="5"/>
      <c r="T136" s="116">
        <v>250</v>
      </c>
      <c r="W136" s="116" t="s">
        <v>2885</v>
      </c>
      <c r="X136" s="5"/>
      <c r="Y136" t="s">
        <v>515</v>
      </c>
      <c r="AA136" s="5"/>
      <c r="AB136" s="5"/>
      <c r="AC136" s="5"/>
      <c r="AD136" s="39">
        <v>1</v>
      </c>
      <c r="AE136">
        <v>250</v>
      </c>
      <c r="AF136">
        <v>10221000</v>
      </c>
      <c r="AG136" s="70" t="s">
        <v>1220</v>
      </c>
      <c r="AH136" s="70"/>
      <c r="AI136" t="s">
        <v>700</v>
      </c>
      <c r="AJ136" s="5"/>
      <c r="AK136" s="24">
        <v>15054000</v>
      </c>
      <c r="AL136" s="38" t="s">
        <v>173</v>
      </c>
      <c r="AM136" s="169"/>
      <c r="AN136" s="5"/>
      <c r="AO136" s="5"/>
      <c r="AP136" s="5"/>
      <c r="AQ136" s="5"/>
      <c r="AR136" s="5"/>
      <c r="AS136">
        <v>309</v>
      </c>
      <c r="AT136" s="25" t="str">
        <f t="shared" si="25"/>
        <v>BEL simvastatine Mylan film-coated tablet 40mg/</v>
      </c>
      <c r="AU136" s="33"/>
      <c r="AW136">
        <v>309</v>
      </c>
      <c r="AY136" t="s">
        <v>3481</v>
      </c>
      <c r="AZ136" t="s">
        <v>579</v>
      </c>
      <c r="BA136" s="42" t="s">
        <v>2510</v>
      </c>
      <c r="BB136" s="42"/>
      <c r="BC136">
        <v>10221000</v>
      </c>
      <c r="BD136" s="70" t="s">
        <v>1220</v>
      </c>
      <c r="BE136" s="70"/>
      <c r="BF136">
        <v>1570</v>
      </c>
      <c r="BG136" t="s">
        <v>160</v>
      </c>
      <c r="BJ136" s="5"/>
      <c r="BK136" t="s">
        <v>160</v>
      </c>
      <c r="BL136">
        <v>1570</v>
      </c>
      <c r="BM136" s="2" t="s">
        <v>228</v>
      </c>
      <c r="BN136" t="str">
        <f t="shared" si="32"/>
        <v>simvastatine film-coated tablet 40mg/</v>
      </c>
      <c r="BO136" s="33"/>
      <c r="BP136" t="str">
        <f t="shared" si="26"/>
        <v>simvastatine film-coated tablet 40mg/</v>
      </c>
      <c r="BQ136" t="s">
        <v>609</v>
      </c>
      <c r="BR136">
        <v>10221000</v>
      </c>
      <c r="BS136" s="70" t="s">
        <v>1220</v>
      </c>
      <c r="BT136" s="70"/>
      <c r="BU136" s="116" t="s">
        <v>1220</v>
      </c>
      <c r="BV136" s="116" t="s">
        <v>173</v>
      </c>
      <c r="BW136">
        <v>10221000</v>
      </c>
      <c r="BX136" t="s">
        <v>526</v>
      </c>
      <c r="BY136">
        <v>10221000</v>
      </c>
      <c r="BZ136" t="s">
        <v>526</v>
      </c>
      <c r="CA136" s="24">
        <v>15054000</v>
      </c>
      <c r="CB136" s="38" t="s">
        <v>173</v>
      </c>
      <c r="CC136" s="169"/>
      <c r="CD136" s="5"/>
      <c r="CE136" s="42" t="s">
        <v>173</v>
      </c>
      <c r="CF136">
        <v>20053000</v>
      </c>
      <c r="CG136" t="s">
        <v>175</v>
      </c>
      <c r="CI136" s="116" t="s">
        <v>175</v>
      </c>
      <c r="CJ136" s="116" t="s">
        <v>175</v>
      </c>
      <c r="CK136" s="5"/>
      <c r="CL136" s="5"/>
      <c r="CM136" s="5"/>
      <c r="CN136" s="5"/>
      <c r="CO136" s="21">
        <v>100000091786</v>
      </c>
      <c r="CP136" s="21" t="s">
        <v>41</v>
      </c>
      <c r="CQ136" s="21">
        <v>100000091786</v>
      </c>
      <c r="CR136" t="s">
        <v>615</v>
      </c>
      <c r="CS136" s="2" t="s">
        <v>171</v>
      </c>
      <c r="CT136" s="21">
        <v>100000091343</v>
      </c>
      <c r="CU136" t="s">
        <v>615</v>
      </c>
      <c r="CV136" s="116" t="s">
        <v>2510</v>
      </c>
      <c r="CW136" s="144" t="s">
        <v>2594</v>
      </c>
      <c r="CX136" t="s">
        <v>615</v>
      </c>
      <c r="CY136" t="s">
        <v>615</v>
      </c>
      <c r="CZ136" s="5" t="s">
        <v>210</v>
      </c>
      <c r="DA136" s="5"/>
      <c r="DB136" s="5"/>
      <c r="DC136" s="5"/>
      <c r="DD136" s="5"/>
      <c r="DF136" s="5"/>
      <c r="DH136" s="116" t="s">
        <v>292</v>
      </c>
      <c r="DI136" s="116" t="s">
        <v>2510</v>
      </c>
      <c r="DJ136" s="116" t="s">
        <v>2594</v>
      </c>
      <c r="DK136" s="116" t="s">
        <v>2461</v>
      </c>
      <c r="DL136">
        <v>40</v>
      </c>
      <c r="DM136" t="s">
        <v>164</v>
      </c>
      <c r="DN136" s="2"/>
      <c r="DO136" s="154">
        <v>1</v>
      </c>
      <c r="DP136" s="38" t="s">
        <v>173</v>
      </c>
      <c r="DQ136" s="24">
        <v>15054000</v>
      </c>
      <c r="DR136">
        <v>40</v>
      </c>
      <c r="DS136" t="s">
        <v>164</v>
      </c>
      <c r="DZ136" s="5"/>
      <c r="EA136" s="5"/>
      <c r="EB136" s="5"/>
      <c r="EC136" s="5"/>
      <c r="ED136" s="5"/>
      <c r="EE136" s="5"/>
      <c r="EF136" s="5"/>
      <c r="EI136" s="5"/>
      <c r="EL136" s="5"/>
      <c r="EO136" s="5"/>
      <c r="EP136" s="5"/>
      <c r="EQ136" s="5"/>
      <c r="ER136" s="5"/>
      <c r="ES136">
        <f>(250*40)/30</f>
        <v>333.33333333333331</v>
      </c>
      <c r="ET136">
        <v>30</v>
      </c>
      <c r="EU136" t="s">
        <v>164</v>
      </c>
      <c r="EV136" t="s">
        <v>176</v>
      </c>
      <c r="EW136">
        <v>250</v>
      </c>
      <c r="EY136" s="70" t="str">
        <f t="shared" si="33"/>
        <v>simvastatine oral 40mg/</v>
      </c>
      <c r="FA136" t="s">
        <v>644</v>
      </c>
      <c r="FB136" s="14" t="s">
        <v>177</v>
      </c>
      <c r="FC136" s="14" t="s">
        <v>615</v>
      </c>
      <c r="FD136" s="14" t="s">
        <v>177</v>
      </c>
      <c r="FE136" s="14" t="s">
        <v>657</v>
      </c>
      <c r="FF136" s="14" t="s">
        <v>177</v>
      </c>
      <c r="FG136" s="14" t="s">
        <v>658</v>
      </c>
      <c r="FH136" s="14" t="s">
        <v>177</v>
      </c>
      <c r="FI136" s="14" t="s">
        <v>3374</v>
      </c>
      <c r="FJ136" s="14" t="s">
        <v>177</v>
      </c>
      <c r="FK136" s="14" t="s">
        <v>163</v>
      </c>
      <c r="FL136" s="70" t="str">
        <f t="shared" si="27"/>
        <v>simvastatine oral 40mg/</v>
      </c>
      <c r="FO136" t="s">
        <v>661</v>
      </c>
      <c r="FP136" s="14" t="s">
        <v>657</v>
      </c>
      <c r="FQ136" s="14" t="s">
        <v>177</v>
      </c>
      <c r="FR136" s="14" t="s">
        <v>658</v>
      </c>
      <c r="FS136">
        <v>69</v>
      </c>
      <c r="FT136" t="s">
        <v>173</v>
      </c>
      <c r="FU136">
        <v>19</v>
      </c>
      <c r="FV136" t="s">
        <v>202</v>
      </c>
      <c r="FW136">
        <v>31</v>
      </c>
      <c r="FX136" t="s">
        <v>163</v>
      </c>
      <c r="FY136">
        <v>47</v>
      </c>
      <c r="FZ136" t="s">
        <v>201</v>
      </c>
      <c r="GB136">
        <v>69</v>
      </c>
      <c r="GC136">
        <v>19</v>
      </c>
      <c r="GD136">
        <v>31</v>
      </c>
      <c r="GE136">
        <v>47</v>
      </c>
      <c r="GG136" t="s">
        <v>649</v>
      </c>
      <c r="GH136" t="s">
        <v>684</v>
      </c>
    </row>
    <row r="137" spans="1:190" ht="13.8">
      <c r="A137" t="s">
        <v>450</v>
      </c>
      <c r="B137" t="s">
        <v>3482</v>
      </c>
      <c r="C137" s="140" t="str">
        <f t="shared" si="29"/>
        <v>https://samviewer.digile.be/nl/sam/ampps/262525-07</v>
      </c>
      <c r="D137" s="116" t="s">
        <v>2663</v>
      </c>
      <c r="E137" s="116" t="s">
        <v>2664</v>
      </c>
      <c r="F137" s="116" t="s">
        <v>2665</v>
      </c>
      <c r="G137">
        <v>1777101</v>
      </c>
      <c r="H137" t="s">
        <v>450</v>
      </c>
      <c r="I137" t="s">
        <v>450</v>
      </c>
      <c r="J137" s="5" t="str">
        <f t="shared" si="30"/>
        <v>BEL simvastatine Mylan film-coated tablet 56 x 40mg/</v>
      </c>
      <c r="K137" s="5" t="str">
        <f t="shared" si="31"/>
        <v>BEL simvastatine Mylan film-coated tablet 56 x 40mg/</v>
      </c>
      <c r="L137" s="2"/>
      <c r="M137" s="2"/>
      <c r="N137" s="2"/>
      <c r="O137" s="2"/>
      <c r="P137">
        <v>56</v>
      </c>
      <c r="Q137" s="5"/>
      <c r="R137">
        <v>56</v>
      </c>
      <c r="S137" s="5"/>
      <c r="T137" s="116">
        <v>56</v>
      </c>
      <c r="W137" s="116" t="s">
        <v>2531</v>
      </c>
      <c r="X137" s="5"/>
      <c r="Y137" t="s">
        <v>516</v>
      </c>
      <c r="AA137" s="5"/>
      <c r="AB137" s="5"/>
      <c r="AC137" s="5"/>
      <c r="AD137" s="39">
        <v>1</v>
      </c>
      <c r="AE137">
        <v>56</v>
      </c>
      <c r="AF137">
        <v>10221000</v>
      </c>
      <c r="AG137" s="70" t="s">
        <v>1220</v>
      </c>
      <c r="AH137" s="70"/>
      <c r="AI137" t="s">
        <v>700</v>
      </c>
      <c r="AJ137" s="5"/>
      <c r="AK137" s="24">
        <v>15054000</v>
      </c>
      <c r="AL137" s="38" t="s">
        <v>173</v>
      </c>
      <c r="AM137" s="169"/>
      <c r="AN137" s="5"/>
      <c r="AO137" s="5"/>
      <c r="AP137" s="5"/>
      <c r="AQ137" s="5"/>
      <c r="AR137" s="5"/>
      <c r="AS137">
        <v>309</v>
      </c>
      <c r="AT137" s="25" t="str">
        <f t="shared" si="25"/>
        <v>BEL simvastatine Mylan film-coated tablet 40mg/</v>
      </c>
      <c r="AU137" s="33"/>
      <c r="AW137">
        <v>309</v>
      </c>
      <c r="AY137" t="s">
        <v>3481</v>
      </c>
      <c r="AZ137" t="s">
        <v>579</v>
      </c>
      <c r="BA137" s="42" t="s">
        <v>2510</v>
      </c>
      <c r="BB137" s="42"/>
      <c r="BC137">
        <v>10221000</v>
      </c>
      <c r="BD137" s="70" t="s">
        <v>1220</v>
      </c>
      <c r="BE137" s="70"/>
      <c r="BF137">
        <v>1570</v>
      </c>
      <c r="BG137" t="s">
        <v>160</v>
      </c>
      <c r="BJ137" s="5"/>
      <c r="BK137" t="s">
        <v>160</v>
      </c>
      <c r="BL137">
        <v>1570</v>
      </c>
      <c r="BM137" s="2" t="s">
        <v>228</v>
      </c>
      <c r="BN137" t="str">
        <f t="shared" si="32"/>
        <v>simvastatine film-coated tablet 40mg/</v>
      </c>
      <c r="BO137" s="33"/>
      <c r="BP137" t="str">
        <f t="shared" si="26"/>
        <v>simvastatine film-coated tablet 40mg/</v>
      </c>
      <c r="BQ137" t="s">
        <v>609</v>
      </c>
      <c r="BR137">
        <v>10221000</v>
      </c>
      <c r="BS137" s="70" t="s">
        <v>1220</v>
      </c>
      <c r="BT137" s="70"/>
      <c r="BU137" s="116" t="s">
        <v>1220</v>
      </c>
      <c r="BV137" s="116" t="s">
        <v>173</v>
      </c>
      <c r="BW137">
        <v>10221000</v>
      </c>
      <c r="BX137" t="s">
        <v>526</v>
      </c>
      <c r="BY137">
        <v>10221000</v>
      </c>
      <c r="BZ137" t="s">
        <v>526</v>
      </c>
      <c r="CA137" s="24">
        <v>15054000</v>
      </c>
      <c r="CB137" s="38" t="s">
        <v>173</v>
      </c>
      <c r="CC137" s="169"/>
      <c r="CD137" s="5"/>
      <c r="CE137" s="42" t="s">
        <v>173</v>
      </c>
      <c r="CF137">
        <v>20053000</v>
      </c>
      <c r="CG137" t="s">
        <v>175</v>
      </c>
      <c r="CI137" s="116" t="s">
        <v>175</v>
      </c>
      <c r="CJ137" s="116" t="s">
        <v>175</v>
      </c>
      <c r="CK137" s="5"/>
      <c r="CL137" s="5"/>
      <c r="CM137" s="5"/>
      <c r="CN137" s="5"/>
      <c r="CO137" s="21">
        <v>100000091786</v>
      </c>
      <c r="CP137" s="21" t="s">
        <v>41</v>
      </c>
      <c r="CQ137" s="21">
        <v>100000091786</v>
      </c>
      <c r="CR137" t="s">
        <v>615</v>
      </c>
      <c r="CS137" s="2" t="s">
        <v>171</v>
      </c>
      <c r="CT137" s="21">
        <v>100000091343</v>
      </c>
      <c r="CU137" t="s">
        <v>615</v>
      </c>
      <c r="CV137" s="116" t="s">
        <v>2510</v>
      </c>
      <c r="CW137" s="144" t="s">
        <v>2594</v>
      </c>
      <c r="CX137" t="s">
        <v>615</v>
      </c>
      <c r="CY137" t="s">
        <v>615</v>
      </c>
      <c r="CZ137" s="5" t="s">
        <v>210</v>
      </c>
      <c r="DA137" s="5"/>
      <c r="DB137" s="5"/>
      <c r="DC137" s="5"/>
      <c r="DD137" s="5"/>
      <c r="DF137" s="5"/>
      <c r="DH137" s="116" t="s">
        <v>292</v>
      </c>
      <c r="DI137" s="116" t="s">
        <v>2510</v>
      </c>
      <c r="DJ137" s="116" t="s">
        <v>2594</v>
      </c>
      <c r="DK137" s="116" t="s">
        <v>2461</v>
      </c>
      <c r="DL137">
        <v>40</v>
      </c>
      <c r="DM137" t="s">
        <v>164</v>
      </c>
      <c r="DN137" s="2"/>
      <c r="DO137" s="154">
        <v>1</v>
      </c>
      <c r="DP137" s="38" t="s">
        <v>173</v>
      </c>
      <c r="DQ137" s="24">
        <v>15054000</v>
      </c>
      <c r="DR137">
        <v>40</v>
      </c>
      <c r="DS137" t="s">
        <v>164</v>
      </c>
      <c r="DZ137" s="5"/>
      <c r="EA137" s="5"/>
      <c r="EB137" s="5"/>
      <c r="EC137" s="5"/>
      <c r="ED137" s="5"/>
      <c r="EE137" s="5"/>
      <c r="EF137" s="5"/>
      <c r="EI137" s="5"/>
      <c r="EL137" s="5"/>
      <c r="EO137" s="5"/>
      <c r="EP137" s="5"/>
      <c r="EQ137" s="5"/>
      <c r="ER137" s="5"/>
      <c r="ES137">
        <f>(56*40)/30</f>
        <v>74.666666666666671</v>
      </c>
      <c r="ET137">
        <v>30</v>
      </c>
      <c r="EU137" t="s">
        <v>164</v>
      </c>
      <c r="EV137" t="s">
        <v>176</v>
      </c>
      <c r="EW137">
        <v>56</v>
      </c>
      <c r="EY137" s="70" t="str">
        <f t="shared" si="33"/>
        <v>simvastatine oral 40mg/</v>
      </c>
      <c r="FA137" t="s">
        <v>644</v>
      </c>
      <c r="FB137" s="14" t="s">
        <v>177</v>
      </c>
      <c r="FC137" s="14" t="s">
        <v>615</v>
      </c>
      <c r="FD137" s="14" t="s">
        <v>177</v>
      </c>
      <c r="FE137" s="14" t="s">
        <v>657</v>
      </c>
      <c r="FF137" s="14" t="s">
        <v>177</v>
      </c>
      <c r="FG137" s="14" t="s">
        <v>658</v>
      </c>
      <c r="FH137" s="14" t="s">
        <v>177</v>
      </c>
      <c r="FI137" s="14" t="s">
        <v>3374</v>
      </c>
      <c r="FJ137" s="14" t="s">
        <v>177</v>
      </c>
      <c r="FK137" s="14" t="s">
        <v>163</v>
      </c>
      <c r="FL137" s="70" t="str">
        <f t="shared" si="27"/>
        <v>simvastatine oral 40mg/</v>
      </c>
      <c r="FO137" t="s">
        <v>661</v>
      </c>
      <c r="FP137" s="14" t="s">
        <v>657</v>
      </c>
      <c r="FQ137" s="14" t="s">
        <v>177</v>
      </c>
      <c r="FR137" s="14" t="s">
        <v>658</v>
      </c>
      <c r="FS137">
        <v>69</v>
      </c>
      <c r="FT137" t="s">
        <v>173</v>
      </c>
      <c r="FU137">
        <v>19</v>
      </c>
      <c r="FV137" t="s">
        <v>202</v>
      </c>
      <c r="FW137">
        <v>31</v>
      </c>
      <c r="FX137" t="s">
        <v>163</v>
      </c>
      <c r="FY137">
        <v>47</v>
      </c>
      <c r="FZ137" t="s">
        <v>201</v>
      </c>
      <c r="GB137">
        <v>69</v>
      </c>
      <c r="GC137">
        <v>19</v>
      </c>
      <c r="GD137">
        <v>31</v>
      </c>
      <c r="GE137">
        <v>47</v>
      </c>
      <c r="GG137" t="s">
        <v>649</v>
      </c>
      <c r="GH137" t="s">
        <v>684</v>
      </c>
    </row>
    <row r="138" spans="1:190" ht="13.8">
      <c r="A138" t="s">
        <v>451</v>
      </c>
      <c r="B138" t="s">
        <v>3483</v>
      </c>
      <c r="C138" s="140" t="str">
        <f t="shared" si="29"/>
        <v>https://samviewer.digile.be/nl/sam/ampps/262525-11</v>
      </c>
      <c r="D138" s="116" t="s">
        <v>2666</v>
      </c>
      <c r="E138" s="116" t="s">
        <v>2667</v>
      </c>
      <c r="F138" s="116" t="s">
        <v>2668</v>
      </c>
      <c r="G138">
        <v>1777119</v>
      </c>
      <c r="H138" t="s">
        <v>451</v>
      </c>
      <c r="I138" t="s">
        <v>451</v>
      </c>
      <c r="J138" s="5" t="str">
        <f t="shared" si="30"/>
        <v>BEL simvastatine Mylan film-coated tablet 98 x 40mg/</v>
      </c>
      <c r="K138" s="5" t="str">
        <f t="shared" si="31"/>
        <v>BEL simvastatine Mylan film-coated tablet 98 x 40mg/</v>
      </c>
      <c r="L138" s="2"/>
      <c r="M138" s="2"/>
      <c r="N138" s="2"/>
      <c r="O138" s="2"/>
      <c r="P138">
        <v>98</v>
      </c>
      <c r="Q138" s="5"/>
      <c r="R138">
        <v>98</v>
      </c>
      <c r="S138" s="5"/>
      <c r="T138" s="116">
        <v>98</v>
      </c>
      <c r="W138" s="116" t="s">
        <v>2535</v>
      </c>
      <c r="X138" s="5"/>
      <c r="Y138" t="s">
        <v>516</v>
      </c>
      <c r="AA138" s="5"/>
      <c r="AB138" s="5"/>
      <c r="AC138" s="5"/>
      <c r="AD138" s="39">
        <v>1</v>
      </c>
      <c r="AE138">
        <v>98</v>
      </c>
      <c r="AF138">
        <v>10221000</v>
      </c>
      <c r="AG138" s="70" t="s">
        <v>1220</v>
      </c>
      <c r="AH138" s="70"/>
      <c r="AI138" t="s">
        <v>700</v>
      </c>
      <c r="AJ138" s="5"/>
      <c r="AK138" s="24">
        <v>15054000</v>
      </c>
      <c r="AL138" s="38" t="s">
        <v>173</v>
      </c>
      <c r="AM138" s="169"/>
      <c r="AN138" s="5"/>
      <c r="AO138" s="5"/>
      <c r="AP138" s="5"/>
      <c r="AQ138" s="5"/>
      <c r="AR138" s="5"/>
      <c r="AS138">
        <v>309</v>
      </c>
      <c r="AT138" s="25" t="str">
        <f t="shared" si="25"/>
        <v>BEL simvastatine Mylan film-coated tablet 40mg/</v>
      </c>
      <c r="AU138" s="33"/>
      <c r="AW138">
        <v>309</v>
      </c>
      <c r="AY138" t="s">
        <v>3481</v>
      </c>
      <c r="AZ138" t="s">
        <v>579</v>
      </c>
      <c r="BA138" s="42" t="s">
        <v>2510</v>
      </c>
      <c r="BB138" s="42"/>
      <c r="BC138">
        <v>10221000</v>
      </c>
      <c r="BD138" s="70" t="s">
        <v>1220</v>
      </c>
      <c r="BE138" s="70"/>
      <c r="BF138" s="24">
        <v>1570</v>
      </c>
      <c r="BG138" t="s">
        <v>160</v>
      </c>
      <c r="BJ138" s="5"/>
      <c r="BK138" t="s">
        <v>160</v>
      </c>
      <c r="BL138">
        <v>1570</v>
      </c>
      <c r="BM138" s="2" t="s">
        <v>228</v>
      </c>
      <c r="BN138" t="str">
        <f t="shared" si="32"/>
        <v>simvastatine film-coated tablet 40mg/</v>
      </c>
      <c r="BO138" s="33"/>
      <c r="BP138" t="str">
        <f t="shared" si="26"/>
        <v>simvastatine film-coated tablet 40mg/</v>
      </c>
      <c r="BQ138" t="s">
        <v>609</v>
      </c>
      <c r="BR138">
        <v>10221000</v>
      </c>
      <c r="BS138" s="70" t="s">
        <v>1220</v>
      </c>
      <c r="BT138" s="70"/>
      <c r="BU138" s="116" t="s">
        <v>1220</v>
      </c>
      <c r="BV138" s="116" t="s">
        <v>173</v>
      </c>
      <c r="BW138">
        <v>10221000</v>
      </c>
      <c r="BX138" t="s">
        <v>526</v>
      </c>
      <c r="BY138">
        <v>10221000</v>
      </c>
      <c r="BZ138" t="s">
        <v>526</v>
      </c>
      <c r="CA138" s="24">
        <v>15054000</v>
      </c>
      <c r="CB138" s="38" t="s">
        <v>173</v>
      </c>
      <c r="CC138" s="169"/>
      <c r="CD138" s="5"/>
      <c r="CE138" s="42" t="s">
        <v>173</v>
      </c>
      <c r="CF138">
        <v>20053000</v>
      </c>
      <c r="CG138" t="s">
        <v>175</v>
      </c>
      <c r="CI138" s="116" t="s">
        <v>175</v>
      </c>
      <c r="CJ138" s="116" t="s">
        <v>175</v>
      </c>
      <c r="CK138" s="5"/>
      <c r="CL138" s="5"/>
      <c r="CM138" s="5"/>
      <c r="CN138" s="5"/>
      <c r="CO138" s="21">
        <v>100000091786</v>
      </c>
      <c r="CP138" s="21" t="s">
        <v>41</v>
      </c>
      <c r="CQ138" s="21">
        <v>100000091786</v>
      </c>
      <c r="CR138" t="s">
        <v>615</v>
      </c>
      <c r="CS138" s="2" t="s">
        <v>171</v>
      </c>
      <c r="CT138" s="21">
        <v>100000091343</v>
      </c>
      <c r="CU138" t="s">
        <v>615</v>
      </c>
      <c r="CV138" s="116" t="s">
        <v>2510</v>
      </c>
      <c r="CW138" s="144" t="s">
        <v>2594</v>
      </c>
      <c r="CX138" t="s">
        <v>615</v>
      </c>
      <c r="CY138" t="s">
        <v>615</v>
      </c>
      <c r="CZ138" s="5" t="s">
        <v>210</v>
      </c>
      <c r="DA138" s="5"/>
      <c r="DB138" s="5"/>
      <c r="DC138" s="5"/>
      <c r="DD138" s="5"/>
      <c r="DF138" s="5"/>
      <c r="DH138" s="116" t="s">
        <v>292</v>
      </c>
      <c r="DI138" s="116" t="s">
        <v>2510</v>
      </c>
      <c r="DJ138" s="116" t="s">
        <v>2594</v>
      </c>
      <c r="DK138" s="116" t="s">
        <v>2461</v>
      </c>
      <c r="DL138">
        <v>40</v>
      </c>
      <c r="DM138" t="s">
        <v>164</v>
      </c>
      <c r="DN138" s="2"/>
      <c r="DO138" s="154">
        <v>1</v>
      </c>
      <c r="DP138" s="38" t="s">
        <v>173</v>
      </c>
      <c r="DQ138" s="24">
        <v>15054000</v>
      </c>
      <c r="DR138">
        <v>40</v>
      </c>
      <c r="DS138" t="s">
        <v>164</v>
      </c>
      <c r="DZ138" s="5"/>
      <c r="EA138" s="5"/>
      <c r="EB138" s="5"/>
      <c r="EC138" s="5"/>
      <c r="ED138" s="5"/>
      <c r="EE138" s="5"/>
      <c r="EF138" s="5"/>
      <c r="EI138" s="5"/>
      <c r="EL138" s="5"/>
      <c r="EO138" s="5"/>
      <c r="EP138" s="5"/>
      <c r="EQ138" s="5"/>
      <c r="ER138" s="5"/>
      <c r="ES138">
        <f>(98*40)/30</f>
        <v>130.66666666666666</v>
      </c>
      <c r="ET138">
        <v>30</v>
      </c>
      <c r="EU138" t="s">
        <v>164</v>
      </c>
      <c r="EV138" t="s">
        <v>176</v>
      </c>
      <c r="EW138">
        <v>98</v>
      </c>
      <c r="EY138" s="70" t="str">
        <f t="shared" si="33"/>
        <v>simvastatine oral 40mg/</v>
      </c>
      <c r="FA138" t="s">
        <v>644</v>
      </c>
      <c r="FB138" s="14" t="s">
        <v>177</v>
      </c>
      <c r="FC138" s="14" t="s">
        <v>615</v>
      </c>
      <c r="FD138" s="14" t="s">
        <v>177</v>
      </c>
      <c r="FE138" s="14" t="s">
        <v>657</v>
      </c>
      <c r="FF138" s="14" t="s">
        <v>177</v>
      </c>
      <c r="FG138" s="14" t="s">
        <v>658</v>
      </c>
      <c r="FH138" s="14" t="s">
        <v>177</v>
      </c>
      <c r="FI138" s="14" t="s">
        <v>3374</v>
      </c>
      <c r="FJ138" s="14" t="s">
        <v>177</v>
      </c>
      <c r="FK138" s="14" t="s">
        <v>163</v>
      </c>
      <c r="FL138" s="70" t="str">
        <f t="shared" si="27"/>
        <v>simvastatine oral 40mg/</v>
      </c>
      <c r="FO138" t="s">
        <v>661</v>
      </c>
      <c r="FP138" s="14" t="s">
        <v>657</v>
      </c>
      <c r="FQ138" s="14" t="s">
        <v>177</v>
      </c>
      <c r="FR138" s="14" t="s">
        <v>658</v>
      </c>
      <c r="FS138">
        <v>69</v>
      </c>
      <c r="FT138" t="s">
        <v>173</v>
      </c>
      <c r="FU138">
        <v>19</v>
      </c>
      <c r="FV138" t="s">
        <v>202</v>
      </c>
      <c r="FW138">
        <v>31</v>
      </c>
      <c r="FX138" t="s">
        <v>163</v>
      </c>
      <c r="FY138">
        <v>47</v>
      </c>
      <c r="FZ138" t="s">
        <v>201</v>
      </c>
      <c r="GB138">
        <v>69</v>
      </c>
      <c r="GC138">
        <v>19</v>
      </c>
      <c r="GD138">
        <v>31</v>
      </c>
      <c r="GE138">
        <v>47</v>
      </c>
      <c r="GG138" t="s">
        <v>649</v>
      </c>
      <c r="GH138" t="s">
        <v>684</v>
      </c>
    </row>
    <row r="139" spans="1:190" ht="13.8">
      <c r="A139" t="s">
        <v>452</v>
      </c>
      <c r="B139" t="s">
        <v>3484</v>
      </c>
      <c r="C139" s="140" t="str">
        <f t="shared" si="29"/>
        <v>https://samviewer.digile.be/nl/sam/ampps/310877-10</v>
      </c>
      <c r="D139" s="116" t="s">
        <v>2766</v>
      </c>
      <c r="E139" s="116" t="s">
        <v>2767</v>
      </c>
      <c r="F139" s="116" t="s">
        <v>2768</v>
      </c>
      <c r="G139">
        <v>2062016</v>
      </c>
      <c r="H139" t="s">
        <v>452</v>
      </c>
      <c r="I139" t="s">
        <v>452</v>
      </c>
      <c r="J139" s="5" t="str">
        <f t="shared" si="30"/>
        <v>BEL simvastatine Teva film-coated tablet 100 x 40mg/</v>
      </c>
      <c r="K139" s="5" t="str">
        <f t="shared" si="31"/>
        <v>BEL simvastatine Teva film-coated tablet 100 x 40mg/</v>
      </c>
      <c r="L139" s="2"/>
      <c r="M139" s="2"/>
      <c r="N139" s="2"/>
      <c r="O139" s="2"/>
      <c r="P139">
        <v>100</v>
      </c>
      <c r="Q139" s="5"/>
      <c r="R139">
        <v>100</v>
      </c>
      <c r="S139" s="5"/>
      <c r="T139" s="116">
        <v>100</v>
      </c>
      <c r="W139" s="116" t="s">
        <v>2465</v>
      </c>
      <c r="X139" s="5"/>
      <c r="Y139" t="s">
        <v>517</v>
      </c>
      <c r="AA139" s="5"/>
      <c r="AB139" s="5"/>
      <c r="AC139" s="5"/>
      <c r="AD139" s="39">
        <v>1</v>
      </c>
      <c r="AE139">
        <v>100</v>
      </c>
      <c r="AF139">
        <v>10221000</v>
      </c>
      <c r="AG139" s="70" t="s">
        <v>1220</v>
      </c>
      <c r="AH139" s="70"/>
      <c r="AI139" t="s">
        <v>700</v>
      </c>
      <c r="AJ139" s="5"/>
      <c r="AK139" s="24">
        <v>15054000</v>
      </c>
      <c r="AL139" s="38" t="s">
        <v>173</v>
      </c>
      <c r="AM139" s="169"/>
      <c r="AN139" s="5"/>
      <c r="AO139" s="5"/>
      <c r="AP139" s="5"/>
      <c r="AQ139" s="5"/>
      <c r="AR139" s="5"/>
      <c r="AS139">
        <v>310</v>
      </c>
      <c r="AT139" s="25" t="str">
        <f t="shared" si="25"/>
        <v>BEL simvastatine Teva film-coated tablet 40mg/</v>
      </c>
      <c r="AU139" s="33"/>
      <c r="AW139">
        <v>310</v>
      </c>
      <c r="AY139" t="s">
        <v>3485</v>
      </c>
      <c r="AZ139" t="s">
        <v>579</v>
      </c>
      <c r="BA139" s="42" t="s">
        <v>2510</v>
      </c>
      <c r="BB139" s="42"/>
      <c r="BC139">
        <v>10221000</v>
      </c>
      <c r="BD139" s="70" t="s">
        <v>1220</v>
      </c>
      <c r="BE139" s="70"/>
      <c r="BF139" s="24">
        <v>1571</v>
      </c>
      <c r="BG139" t="s">
        <v>161</v>
      </c>
      <c r="BJ139" s="5"/>
      <c r="BK139" t="s">
        <v>161</v>
      </c>
      <c r="BL139">
        <v>1571</v>
      </c>
      <c r="BM139" s="2" t="s">
        <v>228</v>
      </c>
      <c r="BN139" t="str">
        <f t="shared" si="32"/>
        <v>simvastatine film-coated tablet 40mg/</v>
      </c>
      <c r="BO139" s="33"/>
      <c r="BP139" t="str">
        <f t="shared" si="26"/>
        <v>simvastatine film-coated tablet 40mg/</v>
      </c>
      <c r="BQ139" t="s">
        <v>609</v>
      </c>
      <c r="BR139">
        <v>10221000</v>
      </c>
      <c r="BS139" s="70" t="s">
        <v>1220</v>
      </c>
      <c r="BT139" s="70"/>
      <c r="BU139" s="116" t="s">
        <v>1220</v>
      </c>
      <c r="BV139" s="116" t="s">
        <v>173</v>
      </c>
      <c r="BW139">
        <v>10221000</v>
      </c>
      <c r="BX139" t="s">
        <v>526</v>
      </c>
      <c r="BY139">
        <v>10221000</v>
      </c>
      <c r="BZ139" t="s">
        <v>526</v>
      </c>
      <c r="CA139" s="24">
        <v>15054000</v>
      </c>
      <c r="CB139" s="38" t="s">
        <v>173</v>
      </c>
      <c r="CC139" s="169"/>
      <c r="CD139" s="5"/>
      <c r="CE139" s="42" t="s">
        <v>173</v>
      </c>
      <c r="CF139">
        <v>20053000</v>
      </c>
      <c r="CG139" t="s">
        <v>175</v>
      </c>
      <c r="CI139" s="116" t="s">
        <v>175</v>
      </c>
      <c r="CJ139" s="116" t="s">
        <v>175</v>
      </c>
      <c r="CK139" s="5"/>
      <c r="CL139" s="5"/>
      <c r="CM139" s="5"/>
      <c r="CN139" s="5"/>
      <c r="CO139" s="21">
        <v>100000091786</v>
      </c>
      <c r="CP139" s="21" t="s">
        <v>41</v>
      </c>
      <c r="CQ139" s="21">
        <v>100000091786</v>
      </c>
      <c r="CR139" t="s">
        <v>615</v>
      </c>
      <c r="CS139" s="2" t="s">
        <v>171</v>
      </c>
      <c r="CT139" s="21">
        <v>100000091343</v>
      </c>
      <c r="CU139" t="s">
        <v>615</v>
      </c>
      <c r="CV139" s="116" t="s">
        <v>2510</v>
      </c>
      <c r="CW139" s="144" t="s">
        <v>2594</v>
      </c>
      <c r="CX139" t="s">
        <v>615</v>
      </c>
      <c r="CY139" t="s">
        <v>615</v>
      </c>
      <c r="CZ139" s="5" t="s">
        <v>210</v>
      </c>
      <c r="DA139" s="5"/>
      <c r="DB139" s="5"/>
      <c r="DC139" s="5"/>
      <c r="DD139" s="5"/>
      <c r="DF139" s="5"/>
      <c r="DH139" s="116" t="s">
        <v>292</v>
      </c>
      <c r="DI139" s="116" t="s">
        <v>2510</v>
      </c>
      <c r="DJ139" s="116" t="s">
        <v>2594</v>
      </c>
      <c r="DK139" s="116" t="s">
        <v>2461</v>
      </c>
      <c r="DL139">
        <v>40</v>
      </c>
      <c r="DM139" t="s">
        <v>164</v>
      </c>
      <c r="DN139" s="2"/>
      <c r="DO139" s="154">
        <v>1</v>
      </c>
      <c r="DP139" s="38" t="s">
        <v>173</v>
      </c>
      <c r="DQ139" s="24">
        <v>15054000</v>
      </c>
      <c r="DR139">
        <v>40</v>
      </c>
      <c r="DS139" t="s">
        <v>164</v>
      </c>
      <c r="DZ139" s="5"/>
      <c r="EA139" s="5"/>
      <c r="EB139" s="5"/>
      <c r="EC139" s="5"/>
      <c r="ED139" s="5"/>
      <c r="EE139" s="5"/>
      <c r="EF139" s="5"/>
      <c r="EI139" s="5"/>
      <c r="EL139" s="5"/>
      <c r="EO139" s="5"/>
      <c r="EP139" s="5"/>
      <c r="EQ139" s="5"/>
      <c r="ER139" s="5"/>
      <c r="ES139">
        <f>(100*40)/30</f>
        <v>133.33333333333334</v>
      </c>
      <c r="ET139">
        <v>30</v>
      </c>
      <c r="EU139" t="s">
        <v>164</v>
      </c>
      <c r="EV139" t="s">
        <v>176</v>
      </c>
      <c r="EW139">
        <v>100</v>
      </c>
      <c r="EY139" s="70" t="str">
        <f t="shared" si="33"/>
        <v>simvastatine oral 40mg/</v>
      </c>
      <c r="FA139" t="s">
        <v>644</v>
      </c>
      <c r="FB139" s="14" t="s">
        <v>177</v>
      </c>
      <c r="FC139" s="14" t="s">
        <v>615</v>
      </c>
      <c r="FD139" s="14" t="s">
        <v>177</v>
      </c>
      <c r="FE139" s="14" t="s">
        <v>657</v>
      </c>
      <c r="FF139" s="14" t="s">
        <v>177</v>
      </c>
      <c r="FG139" s="14" t="s">
        <v>658</v>
      </c>
      <c r="FH139" s="14" t="s">
        <v>177</v>
      </c>
      <c r="FI139" s="14" t="s">
        <v>3374</v>
      </c>
      <c r="FJ139" s="14" t="s">
        <v>177</v>
      </c>
      <c r="FK139" s="14" t="s">
        <v>163</v>
      </c>
      <c r="FL139" s="70" t="str">
        <f t="shared" si="27"/>
        <v>simvastatine oral 40mg/</v>
      </c>
      <c r="FO139" t="s">
        <v>661</v>
      </c>
      <c r="FP139" s="14" t="s">
        <v>657</v>
      </c>
      <c r="FQ139" s="14" t="s">
        <v>177</v>
      </c>
      <c r="FR139" s="14" t="s">
        <v>658</v>
      </c>
      <c r="FS139">
        <v>69</v>
      </c>
      <c r="FT139" t="s">
        <v>173</v>
      </c>
      <c r="FU139">
        <v>19</v>
      </c>
      <c r="FV139" t="s">
        <v>202</v>
      </c>
      <c r="FW139">
        <v>31</v>
      </c>
      <c r="FX139" t="s">
        <v>163</v>
      </c>
      <c r="FY139">
        <v>47</v>
      </c>
      <c r="FZ139" t="s">
        <v>201</v>
      </c>
      <c r="GB139">
        <v>69</v>
      </c>
      <c r="GC139">
        <v>19</v>
      </c>
      <c r="GD139">
        <v>31</v>
      </c>
      <c r="GE139">
        <v>47</v>
      </c>
      <c r="GG139" t="s">
        <v>649</v>
      </c>
      <c r="GH139" t="s">
        <v>684</v>
      </c>
    </row>
    <row r="140" spans="1:190" ht="13.8">
      <c r="A140" t="s">
        <v>453</v>
      </c>
      <c r="B140" t="s">
        <v>3486</v>
      </c>
      <c r="C140" s="140" t="str">
        <f t="shared" si="29"/>
        <v>https://samviewer.digile.be/nl/sam/ampps/310877-04</v>
      </c>
      <c r="D140" s="116" t="s">
        <v>2763</v>
      </c>
      <c r="E140" s="116" t="s">
        <v>2764</v>
      </c>
      <c r="F140" s="116" t="s">
        <v>2765</v>
      </c>
      <c r="G140">
        <v>2062008</v>
      </c>
      <c r="H140" t="s">
        <v>453</v>
      </c>
      <c r="I140" t="s">
        <v>453</v>
      </c>
      <c r="J140" s="5" t="str">
        <f t="shared" si="30"/>
        <v>BEL simvastatine Teva film-coated tablet 30 x 40mg/</v>
      </c>
      <c r="K140" s="5" t="str">
        <f t="shared" si="31"/>
        <v>BEL simvastatine Teva film-coated tablet 30 x 40mg/</v>
      </c>
      <c r="L140" s="2"/>
      <c r="M140" s="2"/>
      <c r="N140" s="2"/>
      <c r="O140" s="2"/>
      <c r="P140">
        <v>30</v>
      </c>
      <c r="Q140" s="5"/>
      <c r="R140">
        <v>30</v>
      </c>
      <c r="S140" s="5"/>
      <c r="T140" s="116">
        <v>30</v>
      </c>
      <c r="W140" s="116" t="s">
        <v>2470</v>
      </c>
      <c r="X140" s="5"/>
      <c r="Y140" t="s">
        <v>517</v>
      </c>
      <c r="AA140" s="5"/>
      <c r="AB140" s="5"/>
      <c r="AC140" s="5"/>
      <c r="AD140" s="39">
        <v>1</v>
      </c>
      <c r="AE140">
        <v>30</v>
      </c>
      <c r="AF140">
        <v>10221000</v>
      </c>
      <c r="AG140" s="70" t="s">
        <v>1220</v>
      </c>
      <c r="AH140" s="70"/>
      <c r="AI140" t="s">
        <v>700</v>
      </c>
      <c r="AJ140" s="5"/>
      <c r="AK140" s="24">
        <v>15054000</v>
      </c>
      <c r="AL140" s="38" t="s">
        <v>173</v>
      </c>
      <c r="AM140" s="169"/>
      <c r="AN140" s="5"/>
      <c r="AO140" s="5"/>
      <c r="AP140" s="5"/>
      <c r="AQ140" s="5"/>
      <c r="AR140" s="5"/>
      <c r="AS140">
        <v>310</v>
      </c>
      <c r="AT140" s="25" t="str">
        <f t="shared" si="25"/>
        <v>BEL simvastatine Teva film-coated tablet 40mg/</v>
      </c>
      <c r="AU140" s="33"/>
      <c r="AW140">
        <v>310</v>
      </c>
      <c r="AY140" t="s">
        <v>3485</v>
      </c>
      <c r="AZ140" t="s">
        <v>579</v>
      </c>
      <c r="BA140" s="42" t="s">
        <v>2510</v>
      </c>
      <c r="BB140" s="42"/>
      <c r="BC140">
        <v>10221000</v>
      </c>
      <c r="BD140" s="70" t="s">
        <v>1220</v>
      </c>
      <c r="BE140" s="70"/>
      <c r="BF140">
        <v>1571</v>
      </c>
      <c r="BG140" t="s">
        <v>161</v>
      </c>
      <c r="BJ140" s="5"/>
      <c r="BK140" t="s">
        <v>161</v>
      </c>
      <c r="BL140">
        <v>1571</v>
      </c>
      <c r="BM140" s="2" t="s">
        <v>228</v>
      </c>
      <c r="BN140" t="str">
        <f t="shared" si="32"/>
        <v>simvastatine film-coated tablet 40mg/</v>
      </c>
      <c r="BO140" s="33"/>
      <c r="BP140" t="str">
        <f t="shared" si="26"/>
        <v>simvastatine film-coated tablet 40mg/</v>
      </c>
      <c r="BQ140" t="s">
        <v>609</v>
      </c>
      <c r="BR140">
        <v>10221000</v>
      </c>
      <c r="BS140" s="70" t="s">
        <v>1220</v>
      </c>
      <c r="BT140" s="70"/>
      <c r="BU140" s="116" t="s">
        <v>1220</v>
      </c>
      <c r="BV140" s="116" t="s">
        <v>173</v>
      </c>
      <c r="BW140">
        <v>10221000</v>
      </c>
      <c r="BX140" t="s">
        <v>526</v>
      </c>
      <c r="BY140">
        <v>10221000</v>
      </c>
      <c r="BZ140" t="s">
        <v>526</v>
      </c>
      <c r="CA140" s="24">
        <v>15054000</v>
      </c>
      <c r="CB140" s="38" t="s">
        <v>173</v>
      </c>
      <c r="CC140" s="169"/>
      <c r="CD140" s="5"/>
      <c r="CE140" s="42" t="s">
        <v>173</v>
      </c>
      <c r="CF140">
        <v>20053000</v>
      </c>
      <c r="CG140" t="s">
        <v>175</v>
      </c>
      <c r="CI140" s="116" t="s">
        <v>175</v>
      </c>
      <c r="CJ140" s="116" t="s">
        <v>175</v>
      </c>
      <c r="CK140" s="5"/>
      <c r="CL140" s="5"/>
      <c r="CM140" s="5"/>
      <c r="CN140" s="5"/>
      <c r="CO140" s="21">
        <v>100000091786</v>
      </c>
      <c r="CP140" s="21" t="s">
        <v>41</v>
      </c>
      <c r="CQ140" s="21">
        <v>100000091786</v>
      </c>
      <c r="CR140" t="s">
        <v>615</v>
      </c>
      <c r="CS140" s="2" t="s">
        <v>171</v>
      </c>
      <c r="CT140" s="21">
        <v>100000091343</v>
      </c>
      <c r="CU140" t="s">
        <v>615</v>
      </c>
      <c r="CV140" s="116" t="s">
        <v>2510</v>
      </c>
      <c r="CW140" s="144" t="s">
        <v>2594</v>
      </c>
      <c r="CX140" t="s">
        <v>615</v>
      </c>
      <c r="CY140" t="s">
        <v>615</v>
      </c>
      <c r="CZ140" s="5" t="s">
        <v>210</v>
      </c>
      <c r="DA140" s="5"/>
      <c r="DB140" s="5"/>
      <c r="DC140" s="5"/>
      <c r="DD140" s="5"/>
      <c r="DF140" s="5"/>
      <c r="DH140" s="116" t="s">
        <v>292</v>
      </c>
      <c r="DI140" s="116" t="s">
        <v>2510</v>
      </c>
      <c r="DJ140" s="116" t="s">
        <v>2594</v>
      </c>
      <c r="DK140" s="116" t="s">
        <v>2461</v>
      </c>
      <c r="DL140">
        <v>40</v>
      </c>
      <c r="DM140" t="s">
        <v>164</v>
      </c>
      <c r="DN140" s="2"/>
      <c r="DO140" s="154">
        <v>1</v>
      </c>
      <c r="DP140" s="38" t="s">
        <v>173</v>
      </c>
      <c r="DQ140" s="24">
        <v>15054000</v>
      </c>
      <c r="DR140">
        <v>40</v>
      </c>
      <c r="DS140" t="s">
        <v>164</v>
      </c>
      <c r="DZ140" s="5"/>
      <c r="EA140" s="5"/>
      <c r="EB140" s="5"/>
      <c r="EC140" s="5"/>
      <c r="ED140" s="5"/>
      <c r="EE140" s="5"/>
      <c r="EF140" s="5"/>
      <c r="EI140" s="5"/>
      <c r="EL140" s="5"/>
      <c r="EO140" s="5"/>
      <c r="EP140" s="5"/>
      <c r="EQ140" s="5"/>
      <c r="ER140" s="5"/>
      <c r="ES140">
        <f>(30*40)/30</f>
        <v>40</v>
      </c>
      <c r="ET140">
        <v>30</v>
      </c>
      <c r="EU140" t="s">
        <v>164</v>
      </c>
      <c r="EV140" t="s">
        <v>176</v>
      </c>
      <c r="EW140">
        <v>30</v>
      </c>
      <c r="EY140" s="70" t="str">
        <f t="shared" si="33"/>
        <v>simvastatine oral 40mg/</v>
      </c>
      <c r="FA140" t="s">
        <v>644</v>
      </c>
      <c r="FB140" s="14" t="s">
        <v>177</v>
      </c>
      <c r="FC140" s="14" t="s">
        <v>615</v>
      </c>
      <c r="FD140" s="14" t="s">
        <v>177</v>
      </c>
      <c r="FE140" s="14" t="s">
        <v>657</v>
      </c>
      <c r="FF140" s="14" t="s">
        <v>177</v>
      </c>
      <c r="FG140" s="14" t="s">
        <v>658</v>
      </c>
      <c r="FH140" s="14" t="s">
        <v>177</v>
      </c>
      <c r="FI140" s="14" t="s">
        <v>3374</v>
      </c>
      <c r="FJ140" s="14" t="s">
        <v>177</v>
      </c>
      <c r="FK140" s="14" t="s">
        <v>163</v>
      </c>
      <c r="FL140" s="70" t="str">
        <f t="shared" si="27"/>
        <v>simvastatine oral 40mg/</v>
      </c>
      <c r="FO140" t="s">
        <v>661</v>
      </c>
      <c r="FP140" s="14" t="s">
        <v>657</v>
      </c>
      <c r="FQ140" s="14" t="s">
        <v>177</v>
      </c>
      <c r="FR140" s="14" t="s">
        <v>658</v>
      </c>
      <c r="FS140">
        <v>69</v>
      </c>
      <c r="FT140" t="s">
        <v>173</v>
      </c>
      <c r="FU140">
        <v>19</v>
      </c>
      <c r="FV140" t="s">
        <v>202</v>
      </c>
      <c r="FW140">
        <v>31</v>
      </c>
      <c r="FX140" t="s">
        <v>163</v>
      </c>
      <c r="FY140">
        <v>47</v>
      </c>
      <c r="FZ140" t="s">
        <v>201</v>
      </c>
      <c r="GB140">
        <v>69</v>
      </c>
      <c r="GC140">
        <v>19</v>
      </c>
      <c r="GD140">
        <v>31</v>
      </c>
      <c r="GE140">
        <v>47</v>
      </c>
      <c r="GG140" t="s">
        <v>649</v>
      </c>
      <c r="GH140" t="s">
        <v>684</v>
      </c>
    </row>
    <row r="141" spans="1:190" ht="13.8">
      <c r="A141" t="s">
        <v>454</v>
      </c>
      <c r="B141" t="s">
        <v>364</v>
      </c>
      <c r="C141" s="140" t="str">
        <f t="shared" si="29"/>
        <v>https://samviewer.digile.be/nl/sam/ampps/190206-18</v>
      </c>
      <c r="D141" s="116" t="s">
        <v>2591</v>
      </c>
      <c r="E141" s="116" t="s">
        <v>2592</v>
      </c>
      <c r="F141" s="116" t="s">
        <v>2593</v>
      </c>
      <c r="G141">
        <v>1432855</v>
      </c>
      <c r="H141" t="s">
        <v>454</v>
      </c>
      <c r="I141" t="s">
        <v>454</v>
      </c>
      <c r="J141" s="5" t="str">
        <f t="shared" si="30"/>
        <v>BEL simvastatine Organon film-coated tablet 98 x 40mg/</v>
      </c>
      <c r="K141" s="5" t="str">
        <f t="shared" si="31"/>
        <v>BEL simvastatine Organon film-coated tablet 98 x 40mg/</v>
      </c>
      <c r="L141" s="2"/>
      <c r="M141" s="2"/>
      <c r="N141" s="2"/>
      <c r="O141" s="2"/>
      <c r="P141">
        <v>98</v>
      </c>
      <c r="Q141" s="5"/>
      <c r="R141">
        <v>98</v>
      </c>
      <c r="S141" s="5"/>
      <c r="T141" s="116">
        <v>98</v>
      </c>
      <c r="W141" s="116" t="s">
        <v>2535</v>
      </c>
      <c r="X141" s="5"/>
      <c r="Y141" t="s">
        <v>518</v>
      </c>
      <c r="AA141" s="5"/>
      <c r="AB141" s="5"/>
      <c r="AC141" s="5"/>
      <c r="AD141" s="39">
        <v>1</v>
      </c>
      <c r="AE141">
        <v>98</v>
      </c>
      <c r="AF141">
        <v>10221000</v>
      </c>
      <c r="AG141" s="70" t="s">
        <v>1220</v>
      </c>
      <c r="AH141" s="70"/>
      <c r="AI141" t="s">
        <v>700</v>
      </c>
      <c r="AJ141" s="5"/>
      <c r="AK141" s="24">
        <v>15054000</v>
      </c>
      <c r="AL141" s="38" t="s">
        <v>173</v>
      </c>
      <c r="AM141" s="169"/>
      <c r="AN141" s="5"/>
      <c r="AO141" s="5"/>
      <c r="AP141" s="5"/>
      <c r="AQ141" s="5"/>
      <c r="AR141" s="5"/>
      <c r="AS141">
        <v>313</v>
      </c>
      <c r="AT141" s="25" t="str">
        <f t="shared" si="25"/>
        <v>BEL simvastatine Organon film-coated tablet 40mg/</v>
      </c>
      <c r="AU141" s="33"/>
      <c r="AW141">
        <v>313</v>
      </c>
      <c r="AY141" t="s">
        <v>575</v>
      </c>
      <c r="AZ141" t="s">
        <v>579</v>
      </c>
      <c r="BA141" s="42" t="s">
        <v>2510</v>
      </c>
      <c r="BB141" s="42"/>
      <c r="BC141">
        <v>10221000</v>
      </c>
      <c r="BD141" s="70" t="s">
        <v>1220</v>
      </c>
      <c r="BE141" s="70"/>
      <c r="BF141" s="24">
        <v>1574</v>
      </c>
      <c r="BG141" t="s">
        <v>590</v>
      </c>
      <c r="BJ141" s="5"/>
      <c r="BK141" t="s">
        <v>590</v>
      </c>
      <c r="BL141">
        <v>1574</v>
      </c>
      <c r="BM141" s="2" t="s">
        <v>228</v>
      </c>
      <c r="BN141" t="str">
        <f t="shared" si="32"/>
        <v>simvastatine film-coated tablet 40mg/</v>
      </c>
      <c r="BO141" s="33"/>
      <c r="BP141" t="str">
        <f t="shared" si="26"/>
        <v>simvastatine film-coated tablet 40mg/</v>
      </c>
      <c r="BQ141" t="s">
        <v>609</v>
      </c>
      <c r="BR141">
        <v>10221000</v>
      </c>
      <c r="BS141" s="70" t="s">
        <v>1220</v>
      </c>
      <c r="BT141" s="70"/>
      <c r="BU141" s="116" t="s">
        <v>173</v>
      </c>
      <c r="BV141" s="116" t="s">
        <v>173</v>
      </c>
      <c r="BW141">
        <v>10221000</v>
      </c>
      <c r="BX141" t="s">
        <v>526</v>
      </c>
      <c r="BY141">
        <v>10221000</v>
      </c>
      <c r="BZ141" t="s">
        <v>526</v>
      </c>
      <c r="CA141" s="24">
        <v>15054000</v>
      </c>
      <c r="CB141" s="38" t="s">
        <v>173</v>
      </c>
      <c r="CC141" s="169"/>
      <c r="CD141" s="5"/>
      <c r="CE141" s="42" t="s">
        <v>173</v>
      </c>
      <c r="CF141">
        <v>20053000</v>
      </c>
      <c r="CG141" t="s">
        <v>175</v>
      </c>
      <c r="CI141" s="116" t="s">
        <v>175</v>
      </c>
      <c r="CJ141" s="116" t="s">
        <v>175</v>
      </c>
      <c r="CK141" s="5"/>
      <c r="CL141" s="5"/>
      <c r="CM141" s="5"/>
      <c r="CN141" s="5"/>
      <c r="CO141" s="21">
        <v>100000091786</v>
      </c>
      <c r="CP141" s="21" t="s">
        <v>41</v>
      </c>
      <c r="CQ141" s="21">
        <v>100000091786</v>
      </c>
      <c r="CR141" t="s">
        <v>615</v>
      </c>
      <c r="CS141" s="2" t="s">
        <v>171</v>
      </c>
      <c r="CT141" s="21">
        <v>100000091343</v>
      </c>
      <c r="CU141" t="s">
        <v>615</v>
      </c>
      <c r="CV141" s="116" t="s">
        <v>2510</v>
      </c>
      <c r="CW141" s="144" t="s">
        <v>2594</v>
      </c>
      <c r="CX141" t="s">
        <v>615</v>
      </c>
      <c r="CY141" t="s">
        <v>615</v>
      </c>
      <c r="CZ141" s="5" t="s">
        <v>210</v>
      </c>
      <c r="DA141" s="5"/>
      <c r="DB141" s="5"/>
      <c r="DC141" s="5"/>
      <c r="DD141" s="5"/>
      <c r="DF141" s="5"/>
      <c r="DH141" s="116" t="s">
        <v>292</v>
      </c>
      <c r="DI141" s="116" t="s">
        <v>2510</v>
      </c>
      <c r="DJ141" s="116" t="s">
        <v>2594</v>
      </c>
      <c r="DK141" s="116" t="s">
        <v>2461</v>
      </c>
      <c r="DL141">
        <v>40</v>
      </c>
      <c r="DM141" t="s">
        <v>164</v>
      </c>
      <c r="DN141" s="2"/>
      <c r="DO141" s="154">
        <v>1</v>
      </c>
      <c r="DP141" s="38" t="s">
        <v>173</v>
      </c>
      <c r="DQ141" s="24">
        <v>15054000</v>
      </c>
      <c r="DR141">
        <v>40</v>
      </c>
      <c r="DS141" t="s">
        <v>164</v>
      </c>
      <c r="DZ141" s="5"/>
      <c r="EA141" s="5"/>
      <c r="EB141" s="5"/>
      <c r="EC141" s="5"/>
      <c r="ED141" s="5"/>
      <c r="EE141" s="5"/>
      <c r="EF141" s="5"/>
      <c r="EI141" s="5"/>
      <c r="EL141" s="5"/>
      <c r="EO141" s="5"/>
      <c r="EP141" s="5"/>
      <c r="EQ141" s="5"/>
      <c r="ER141" s="5"/>
      <c r="ES141">
        <f>(98*40)/30</f>
        <v>130.66666666666666</v>
      </c>
      <c r="ET141">
        <v>30</v>
      </c>
      <c r="EU141" t="s">
        <v>164</v>
      </c>
      <c r="EV141" t="s">
        <v>176</v>
      </c>
      <c r="EW141">
        <v>98</v>
      </c>
      <c r="EY141" s="70" t="str">
        <f t="shared" si="33"/>
        <v>simvastatine oral 40mg/</v>
      </c>
      <c r="FA141" t="s">
        <v>644</v>
      </c>
      <c r="FB141" s="14" t="s">
        <v>177</v>
      </c>
      <c r="FC141" s="14" t="s">
        <v>615</v>
      </c>
      <c r="FD141" s="14" t="s">
        <v>177</v>
      </c>
      <c r="FE141" s="14" t="s">
        <v>657</v>
      </c>
      <c r="FF141" s="14" t="s">
        <v>177</v>
      </c>
      <c r="FG141" s="14" t="s">
        <v>658</v>
      </c>
      <c r="FH141" s="14" t="s">
        <v>177</v>
      </c>
      <c r="FI141" s="14" t="s">
        <v>3374</v>
      </c>
      <c r="FJ141" s="14" t="s">
        <v>177</v>
      </c>
      <c r="FK141" s="14" t="s">
        <v>163</v>
      </c>
      <c r="FL141" s="70" t="str">
        <f t="shared" si="27"/>
        <v>simvastatine oral 40mg/</v>
      </c>
      <c r="FO141" t="s">
        <v>661</v>
      </c>
      <c r="FP141" s="14" t="s">
        <v>657</v>
      </c>
      <c r="FQ141" s="14" t="s">
        <v>177</v>
      </c>
      <c r="FR141" s="14" t="s">
        <v>658</v>
      </c>
      <c r="FS141">
        <v>69</v>
      </c>
      <c r="FT141" t="s">
        <v>173</v>
      </c>
      <c r="FU141">
        <v>19</v>
      </c>
      <c r="FV141" t="s">
        <v>202</v>
      </c>
      <c r="FW141">
        <v>31</v>
      </c>
      <c r="FX141" t="s">
        <v>163</v>
      </c>
      <c r="FY141">
        <v>47</v>
      </c>
      <c r="FZ141" t="s">
        <v>201</v>
      </c>
      <c r="GB141">
        <v>69</v>
      </c>
      <c r="GC141">
        <v>19</v>
      </c>
      <c r="GD141">
        <v>31</v>
      </c>
      <c r="GE141">
        <v>47</v>
      </c>
      <c r="GG141" t="s">
        <v>649</v>
      </c>
      <c r="GH141" t="s">
        <v>684</v>
      </c>
    </row>
    <row r="142" spans="1:190" ht="13.8">
      <c r="A142" t="s">
        <v>455</v>
      </c>
      <c r="B142" t="s">
        <v>2362</v>
      </c>
      <c r="C142" s="140" t="str">
        <f t="shared" si="29"/>
        <v>https://samviewer.digile.be/nl/sam/ampps/270995-22</v>
      </c>
      <c r="D142" s="116" t="s">
        <v>2699</v>
      </c>
      <c r="E142" s="116" t="s">
        <v>2700</v>
      </c>
      <c r="F142" s="116" t="s">
        <v>2701</v>
      </c>
      <c r="G142">
        <v>2282481</v>
      </c>
      <c r="H142" t="s">
        <v>455</v>
      </c>
      <c r="I142" t="s">
        <v>455</v>
      </c>
      <c r="J142" s="5" t="str">
        <f t="shared" si="30"/>
        <v>BEL simvastatine Sandoz film-coated tablet 100 x 80mg/</v>
      </c>
      <c r="K142" s="5" t="str">
        <f t="shared" si="31"/>
        <v>BEL simvastatine Sandoz film-coated tablet 100 x 80mg/</v>
      </c>
      <c r="L142" s="2"/>
      <c r="M142" s="2"/>
      <c r="N142" s="2"/>
      <c r="O142" s="2"/>
      <c r="P142">
        <v>100</v>
      </c>
      <c r="Q142" s="5"/>
      <c r="R142">
        <v>100</v>
      </c>
      <c r="S142" s="5"/>
      <c r="T142" s="116">
        <v>100</v>
      </c>
      <c r="W142" s="116" t="s">
        <v>2465</v>
      </c>
      <c r="X142" s="5"/>
      <c r="Y142" t="s">
        <v>519</v>
      </c>
      <c r="AA142" s="5"/>
      <c r="AB142" s="5"/>
      <c r="AC142" s="5"/>
      <c r="AD142" s="39">
        <v>1</v>
      </c>
      <c r="AE142">
        <v>100</v>
      </c>
      <c r="AF142">
        <v>10221000</v>
      </c>
      <c r="AG142" s="70" t="s">
        <v>1220</v>
      </c>
      <c r="AH142" s="70"/>
      <c r="AI142" t="s">
        <v>700</v>
      </c>
      <c r="AJ142" s="5"/>
      <c r="AK142" s="24">
        <v>15054000</v>
      </c>
      <c r="AL142" s="38" t="s">
        <v>173</v>
      </c>
      <c r="AM142" s="169"/>
      <c r="AN142" s="5"/>
      <c r="AO142" s="5"/>
      <c r="AP142" s="5"/>
      <c r="AQ142" s="5"/>
      <c r="AR142" s="5"/>
      <c r="AS142">
        <v>315</v>
      </c>
      <c r="AT142" s="25" t="str">
        <f t="shared" si="25"/>
        <v>BEL simvastatine Sandoz film-coated tablet 80mg/</v>
      </c>
      <c r="AU142" s="33"/>
      <c r="AW142">
        <v>315</v>
      </c>
      <c r="AY142" t="s">
        <v>2376</v>
      </c>
      <c r="AZ142" t="s">
        <v>579</v>
      </c>
      <c r="BA142" s="42" t="s">
        <v>2510</v>
      </c>
      <c r="BB142" s="42"/>
      <c r="BC142">
        <v>10221000</v>
      </c>
      <c r="BD142" s="70" t="s">
        <v>1220</v>
      </c>
      <c r="BE142" s="70"/>
      <c r="BF142" s="24">
        <v>1576</v>
      </c>
      <c r="BG142" t="s">
        <v>157</v>
      </c>
      <c r="BJ142" s="5"/>
      <c r="BK142" t="s">
        <v>157</v>
      </c>
      <c r="BL142">
        <v>1576</v>
      </c>
      <c r="BM142" s="2" t="s">
        <v>228</v>
      </c>
      <c r="BN142" t="str">
        <f t="shared" si="32"/>
        <v>simvastatine film-coated tablet 80mg/</v>
      </c>
      <c r="BO142" s="33"/>
      <c r="BP142" t="str">
        <f t="shared" si="26"/>
        <v>simvastatine film-coated tablet 80mg/</v>
      </c>
      <c r="BQ142" t="s">
        <v>610</v>
      </c>
      <c r="BR142">
        <v>10221000</v>
      </c>
      <c r="BS142" s="70" t="s">
        <v>1220</v>
      </c>
      <c r="BT142" s="70"/>
      <c r="BU142" s="116" t="s">
        <v>1220</v>
      </c>
      <c r="BV142" s="116" t="s">
        <v>173</v>
      </c>
      <c r="BW142">
        <v>10221000</v>
      </c>
      <c r="BX142" t="s">
        <v>526</v>
      </c>
      <c r="BY142">
        <v>10221000</v>
      </c>
      <c r="BZ142" t="s">
        <v>526</v>
      </c>
      <c r="CA142" s="24">
        <v>15054000</v>
      </c>
      <c r="CB142" s="38" t="s">
        <v>173</v>
      </c>
      <c r="CC142" s="169"/>
      <c r="CD142" s="5"/>
      <c r="CE142" s="42" t="s">
        <v>173</v>
      </c>
      <c r="CF142">
        <v>20053000</v>
      </c>
      <c r="CG142" t="s">
        <v>175</v>
      </c>
      <c r="CI142" s="116" t="s">
        <v>175</v>
      </c>
      <c r="CJ142" s="116" t="s">
        <v>175</v>
      </c>
      <c r="CK142" s="5"/>
      <c r="CL142" s="5"/>
      <c r="CM142" s="5"/>
      <c r="CN142" s="5"/>
      <c r="CO142" s="21">
        <v>100000091786</v>
      </c>
      <c r="CP142" s="21" t="s">
        <v>41</v>
      </c>
      <c r="CQ142" s="21">
        <v>100000091786</v>
      </c>
      <c r="CR142" t="s">
        <v>615</v>
      </c>
      <c r="CS142" s="2" t="s">
        <v>171</v>
      </c>
      <c r="CT142" s="21">
        <v>100000091343</v>
      </c>
      <c r="CU142" t="s">
        <v>615</v>
      </c>
      <c r="CV142" s="116" t="s">
        <v>2510</v>
      </c>
      <c r="CW142" s="144" t="s">
        <v>2702</v>
      </c>
      <c r="CX142" t="s">
        <v>615</v>
      </c>
      <c r="CY142" t="s">
        <v>615</v>
      </c>
      <c r="CZ142" s="5" t="s">
        <v>210</v>
      </c>
      <c r="DA142" s="5"/>
      <c r="DB142" s="5"/>
      <c r="DC142" s="5"/>
      <c r="DD142" s="5"/>
      <c r="DF142" s="5"/>
      <c r="DH142" s="116" t="s">
        <v>292</v>
      </c>
      <c r="DI142" s="116" t="s">
        <v>2510</v>
      </c>
      <c r="DJ142" s="116" t="s">
        <v>2702</v>
      </c>
      <c r="DK142" s="116" t="s">
        <v>2461</v>
      </c>
      <c r="DL142">
        <v>80</v>
      </c>
      <c r="DM142" t="s">
        <v>164</v>
      </c>
      <c r="DN142" s="2"/>
      <c r="DO142" s="154">
        <v>1</v>
      </c>
      <c r="DP142" s="38" t="s">
        <v>173</v>
      </c>
      <c r="DQ142" s="24">
        <v>15054000</v>
      </c>
      <c r="DR142">
        <v>80</v>
      </c>
      <c r="DS142" t="s">
        <v>164</v>
      </c>
      <c r="DZ142" s="5"/>
      <c r="EA142" s="5"/>
      <c r="EB142" s="5"/>
      <c r="EC142" s="5"/>
      <c r="ED142" s="5"/>
      <c r="EE142" s="5"/>
      <c r="EF142" s="5"/>
      <c r="EI142" s="5"/>
      <c r="EL142" s="5"/>
      <c r="EO142" s="5"/>
      <c r="EP142" s="5"/>
      <c r="EQ142" s="5"/>
      <c r="ER142" s="5"/>
      <c r="ES142">
        <f>(100*80)/30</f>
        <v>266.66666666666669</v>
      </c>
      <c r="ET142">
        <v>30</v>
      </c>
      <c r="EU142" t="s">
        <v>164</v>
      </c>
      <c r="EV142" t="s">
        <v>176</v>
      </c>
      <c r="EW142">
        <v>100</v>
      </c>
      <c r="EY142" s="70" t="str">
        <f t="shared" si="33"/>
        <v>simvastatine oral 80mg/</v>
      </c>
      <c r="FA142" t="s">
        <v>645</v>
      </c>
      <c r="FB142" s="14" t="s">
        <v>177</v>
      </c>
      <c r="FC142" s="14" t="s">
        <v>615</v>
      </c>
      <c r="FD142" s="14" t="s">
        <v>177</v>
      </c>
      <c r="FE142" s="14" t="s">
        <v>657</v>
      </c>
      <c r="FF142" s="14" t="s">
        <v>177</v>
      </c>
      <c r="FG142" s="14" t="s">
        <v>658</v>
      </c>
      <c r="FH142" s="14" t="s">
        <v>177</v>
      </c>
      <c r="FI142" s="14" t="s">
        <v>3374</v>
      </c>
      <c r="FJ142" s="14" t="s">
        <v>177</v>
      </c>
      <c r="FK142" s="14" t="s">
        <v>163</v>
      </c>
      <c r="FL142" s="70" t="str">
        <f t="shared" si="27"/>
        <v>simvastatine oral 80mg/</v>
      </c>
      <c r="FO142" t="s">
        <v>661</v>
      </c>
      <c r="FP142" s="14" t="s">
        <v>657</v>
      </c>
      <c r="FQ142" s="14" t="s">
        <v>177</v>
      </c>
      <c r="FR142" s="14" t="s">
        <v>658</v>
      </c>
      <c r="FS142">
        <v>69</v>
      </c>
      <c r="FT142" t="s">
        <v>173</v>
      </c>
      <c r="FU142">
        <v>19</v>
      </c>
      <c r="FV142" t="s">
        <v>202</v>
      </c>
      <c r="FW142">
        <v>31</v>
      </c>
      <c r="FX142" t="s">
        <v>163</v>
      </c>
      <c r="FY142">
        <v>47</v>
      </c>
      <c r="FZ142" t="s">
        <v>201</v>
      </c>
      <c r="GB142">
        <v>69</v>
      </c>
      <c r="GC142">
        <v>19</v>
      </c>
      <c r="GD142">
        <v>31</v>
      </c>
      <c r="GE142">
        <v>47</v>
      </c>
      <c r="GG142" t="s">
        <v>649</v>
      </c>
      <c r="GH142" t="s">
        <v>684</v>
      </c>
    </row>
    <row r="143" spans="1:190" ht="13.8">
      <c r="A143" t="s">
        <v>456</v>
      </c>
      <c r="B143" s="14" t="s">
        <v>3487</v>
      </c>
      <c r="C143" s="140" t="str">
        <f t="shared" si="29"/>
        <v>https://samviewer.digile.be/nl/sam/ampps/310886-07</v>
      </c>
      <c r="D143" s="116" t="s">
        <v>2769</v>
      </c>
      <c r="E143" s="116" t="s">
        <v>2770</v>
      </c>
      <c r="F143" s="116" t="s">
        <v>2771</v>
      </c>
      <c r="G143">
        <v>2249464</v>
      </c>
      <c r="H143" t="s">
        <v>456</v>
      </c>
      <c r="I143" t="s">
        <v>456</v>
      </c>
      <c r="J143" s="5" t="str">
        <f t="shared" si="30"/>
        <v>BEL simvastatine Teva film-coated tablet 100 x 80mg/</v>
      </c>
      <c r="K143" s="5" t="str">
        <f t="shared" si="31"/>
        <v>BEL simvastatine Teva film-coated tablet 100 x 80mg/</v>
      </c>
      <c r="L143" s="2"/>
      <c r="M143" s="2"/>
      <c r="N143" s="2"/>
      <c r="O143" s="2"/>
      <c r="P143">
        <v>100</v>
      </c>
      <c r="Q143" s="5"/>
      <c r="R143">
        <v>100</v>
      </c>
      <c r="S143" s="5"/>
      <c r="T143" s="116">
        <v>100</v>
      </c>
      <c r="W143" s="116" t="s">
        <v>2465</v>
      </c>
      <c r="X143" s="5"/>
      <c r="Y143" t="s">
        <v>520</v>
      </c>
      <c r="AA143" s="5"/>
      <c r="AB143" s="5"/>
      <c r="AC143" s="5"/>
      <c r="AD143" s="39">
        <v>1</v>
      </c>
      <c r="AE143">
        <v>100</v>
      </c>
      <c r="AF143">
        <v>10221000</v>
      </c>
      <c r="AG143" s="70" t="s">
        <v>1220</v>
      </c>
      <c r="AH143" s="70"/>
      <c r="AI143" t="s">
        <v>700</v>
      </c>
      <c r="AJ143" s="5"/>
      <c r="AK143" s="24">
        <v>15054000</v>
      </c>
      <c r="AL143" s="38" t="s">
        <v>173</v>
      </c>
      <c r="AM143" s="169"/>
      <c r="AN143" s="5"/>
      <c r="AO143" s="5"/>
      <c r="AP143" s="5"/>
      <c r="AQ143" s="5"/>
      <c r="AR143" s="5"/>
      <c r="AS143">
        <v>314</v>
      </c>
      <c r="AT143" s="25" t="str">
        <f t="shared" si="25"/>
        <v>BEL simvastatine Teva film-coated tablet 80mg/</v>
      </c>
      <c r="AU143" s="33"/>
      <c r="AW143">
        <v>314</v>
      </c>
      <c r="AY143" t="s">
        <v>3488</v>
      </c>
      <c r="AZ143" t="s">
        <v>579</v>
      </c>
      <c r="BA143" s="42" t="s">
        <v>2510</v>
      </c>
      <c r="BB143" s="42"/>
      <c r="BC143">
        <v>10221000</v>
      </c>
      <c r="BD143" s="70" t="s">
        <v>1220</v>
      </c>
      <c r="BE143" s="70"/>
      <c r="BF143" s="24">
        <v>1575</v>
      </c>
      <c r="BG143" t="s">
        <v>161</v>
      </c>
      <c r="BJ143" s="5"/>
      <c r="BK143" t="s">
        <v>161</v>
      </c>
      <c r="BL143">
        <v>1575</v>
      </c>
      <c r="BM143" s="2" t="s">
        <v>228</v>
      </c>
      <c r="BN143" t="str">
        <f t="shared" si="32"/>
        <v>simvastatine film-coated tablet 80mg/</v>
      </c>
      <c r="BO143" s="33"/>
      <c r="BP143" t="str">
        <f t="shared" si="26"/>
        <v>simvastatine film-coated tablet 80mg/</v>
      </c>
      <c r="BQ143" t="s">
        <v>610</v>
      </c>
      <c r="BR143">
        <v>10221000</v>
      </c>
      <c r="BS143" s="70" t="s">
        <v>1220</v>
      </c>
      <c r="BT143" s="70"/>
      <c r="BU143" s="116" t="s">
        <v>1220</v>
      </c>
      <c r="BV143" s="116" t="s">
        <v>173</v>
      </c>
      <c r="BW143">
        <v>10221000</v>
      </c>
      <c r="BX143" t="s">
        <v>526</v>
      </c>
      <c r="BY143">
        <v>10221000</v>
      </c>
      <c r="BZ143" t="s">
        <v>526</v>
      </c>
      <c r="CA143" s="24">
        <v>15054000</v>
      </c>
      <c r="CB143" s="38" t="s">
        <v>173</v>
      </c>
      <c r="CC143" s="169"/>
      <c r="CD143" s="5"/>
      <c r="CE143" s="42" t="s">
        <v>173</v>
      </c>
      <c r="CF143">
        <v>20053000</v>
      </c>
      <c r="CG143" t="s">
        <v>175</v>
      </c>
      <c r="CI143" s="116" t="s">
        <v>175</v>
      </c>
      <c r="CJ143" s="116" t="s">
        <v>175</v>
      </c>
      <c r="CK143" s="5"/>
      <c r="CL143" s="5"/>
      <c r="CM143" s="5"/>
      <c r="CN143" s="5"/>
      <c r="CO143" s="21">
        <v>100000091786</v>
      </c>
      <c r="CP143" s="21" t="s">
        <v>41</v>
      </c>
      <c r="CQ143" s="21">
        <v>100000091786</v>
      </c>
      <c r="CR143" t="s">
        <v>615</v>
      </c>
      <c r="CS143" s="2" t="s">
        <v>171</v>
      </c>
      <c r="CT143" s="21">
        <v>100000091343</v>
      </c>
      <c r="CU143" t="s">
        <v>615</v>
      </c>
      <c r="CV143" s="116" t="s">
        <v>2510</v>
      </c>
      <c r="CW143" s="144" t="s">
        <v>2702</v>
      </c>
      <c r="CX143" t="s">
        <v>615</v>
      </c>
      <c r="CY143" t="s">
        <v>615</v>
      </c>
      <c r="CZ143" s="5" t="s">
        <v>210</v>
      </c>
      <c r="DH143" s="116" t="s">
        <v>292</v>
      </c>
      <c r="DI143" s="116" t="s">
        <v>2510</v>
      </c>
      <c r="DJ143" s="116" t="s">
        <v>2702</v>
      </c>
      <c r="DK143" s="116" t="s">
        <v>2461</v>
      </c>
      <c r="DL143">
        <v>80</v>
      </c>
      <c r="DM143" t="s">
        <v>164</v>
      </c>
      <c r="DN143" s="2"/>
      <c r="DO143" s="154">
        <v>1</v>
      </c>
      <c r="DP143" s="38" t="s">
        <v>173</v>
      </c>
      <c r="DQ143" s="24">
        <v>15054000</v>
      </c>
      <c r="DR143">
        <v>80</v>
      </c>
      <c r="DS143" t="s">
        <v>164</v>
      </c>
      <c r="EA143" s="5"/>
      <c r="EB143" s="5"/>
      <c r="EC143" s="5"/>
      <c r="ED143" s="5"/>
      <c r="EE143" s="5"/>
      <c r="EF143" s="5"/>
      <c r="EI143" s="5"/>
      <c r="EL143" s="5"/>
      <c r="EO143" s="5"/>
      <c r="EP143" s="5"/>
      <c r="EQ143" s="5"/>
      <c r="ER143" s="5"/>
      <c r="ES143">
        <f>(60*80)/30</f>
        <v>160</v>
      </c>
      <c r="ET143">
        <v>30</v>
      </c>
      <c r="EU143" t="s">
        <v>164</v>
      </c>
      <c r="EV143" t="s">
        <v>176</v>
      </c>
      <c r="EW143">
        <v>100</v>
      </c>
      <c r="EY143" s="70" t="str">
        <f t="shared" si="33"/>
        <v>simvastatine oral 80mg/</v>
      </c>
      <c r="FA143" t="s">
        <v>645</v>
      </c>
      <c r="FB143" s="14" t="s">
        <v>177</v>
      </c>
      <c r="FC143" s="14" t="s">
        <v>615</v>
      </c>
      <c r="FD143" s="14" t="s">
        <v>177</v>
      </c>
      <c r="FE143" s="14" t="s">
        <v>657</v>
      </c>
      <c r="FF143" s="14" t="s">
        <v>177</v>
      </c>
      <c r="FG143" s="14" t="s">
        <v>658</v>
      </c>
      <c r="FH143" s="14" t="s">
        <v>177</v>
      </c>
      <c r="FI143" s="14" t="s">
        <v>3374</v>
      </c>
      <c r="FJ143" s="14" t="s">
        <v>177</v>
      </c>
      <c r="FK143" s="14" t="s">
        <v>163</v>
      </c>
      <c r="FL143" s="70" t="str">
        <f t="shared" si="27"/>
        <v>simvastatine oral 80mg/</v>
      </c>
      <c r="FO143" t="s">
        <v>661</v>
      </c>
      <c r="FP143" s="14" t="s">
        <v>657</v>
      </c>
      <c r="FQ143" s="14" t="s">
        <v>177</v>
      </c>
      <c r="FR143" s="14" t="s">
        <v>658</v>
      </c>
      <c r="FS143">
        <v>69</v>
      </c>
      <c r="FT143" t="s">
        <v>173</v>
      </c>
      <c r="FU143">
        <v>19</v>
      </c>
      <c r="FV143" t="s">
        <v>202</v>
      </c>
      <c r="FW143">
        <v>31</v>
      </c>
      <c r="FX143" t="s">
        <v>163</v>
      </c>
      <c r="FY143">
        <v>47</v>
      </c>
      <c r="FZ143" t="s">
        <v>201</v>
      </c>
      <c r="GB143">
        <v>69</v>
      </c>
      <c r="GC143">
        <v>19</v>
      </c>
      <c r="GD143">
        <v>31</v>
      </c>
      <c r="GE143">
        <v>47</v>
      </c>
      <c r="GG143" t="s">
        <v>649</v>
      </c>
      <c r="GH143" t="s">
        <v>684</v>
      </c>
    </row>
    <row r="144" spans="1:190" ht="13.8">
      <c r="A144" s="47">
        <v>5149</v>
      </c>
      <c r="B144" t="s">
        <v>3100</v>
      </c>
      <c r="C144" s="117"/>
      <c r="D144" s="117"/>
      <c r="E144" s="117"/>
      <c r="F144" s="117"/>
      <c r="G144">
        <v>5149</v>
      </c>
      <c r="H144" s="47">
        <v>267670102</v>
      </c>
      <c r="I144" s="47">
        <v>267670102</v>
      </c>
      <c r="J144" s="5" t="str">
        <f t="shared" si="30"/>
        <v>GRC amlodipine besilate INNOVIS HEALTH A.E. capsule, hard 30 x 5mg/</v>
      </c>
      <c r="K144" s="5" t="str">
        <f t="shared" si="31"/>
        <v>GRC amlodipine besilate INNOVIS HEALTH A.E. capsule, hard 30 x 5mg/</v>
      </c>
      <c r="L144" s="5"/>
      <c r="M144" s="42"/>
      <c r="N144" s="5"/>
      <c r="O144" s="5"/>
      <c r="P144">
        <v>30</v>
      </c>
      <c r="Q144" s="51"/>
      <c r="R144">
        <v>30</v>
      </c>
      <c r="S144" s="51"/>
      <c r="T144" s="117"/>
      <c r="U144" s="117"/>
      <c r="V144" s="117"/>
      <c r="W144" s="117"/>
      <c r="X144" s="5"/>
      <c r="Y144" s="5"/>
      <c r="Z144" s="5"/>
      <c r="AA144" s="5">
        <v>30</v>
      </c>
      <c r="AB144" s="5"/>
      <c r="AC144" t="s">
        <v>709</v>
      </c>
      <c r="AD144" s="5"/>
      <c r="AE144" s="5"/>
      <c r="AF144">
        <v>10210000</v>
      </c>
      <c r="AG144" s="158" t="s">
        <v>174</v>
      </c>
      <c r="AH144" s="158"/>
      <c r="AI144" t="s">
        <v>820</v>
      </c>
      <c r="AJ144" t="s">
        <v>846</v>
      </c>
      <c r="AK144" s="24">
        <v>15012000</v>
      </c>
      <c r="AL144" s="158" t="s">
        <v>192</v>
      </c>
      <c r="AM144" s="158"/>
      <c r="AN144" s="5"/>
      <c r="AO144" s="5"/>
      <c r="AP144" s="5"/>
      <c r="AQ144" s="5"/>
      <c r="AS144" s="51">
        <v>56565656</v>
      </c>
      <c r="AT144" s="25" t="str">
        <f t="shared" si="25"/>
        <v>GRC amlodipine besilate INNOVIS HEALTH A.E. capsule, hard 5mg/</v>
      </c>
      <c r="AU144" s="33"/>
      <c r="AW144" s="5"/>
      <c r="AX144" s="5"/>
      <c r="AY144" t="s">
        <v>3490</v>
      </c>
      <c r="AZ144" t="s">
        <v>65</v>
      </c>
      <c r="BA144" s="14" t="s">
        <v>2253</v>
      </c>
      <c r="BB144" s="14"/>
      <c r="BC144">
        <v>10210000</v>
      </c>
      <c r="BD144" s="158" t="s">
        <v>174</v>
      </c>
      <c r="BE144" s="158"/>
      <c r="BF144" s="85"/>
      <c r="BG144" t="s">
        <v>3337</v>
      </c>
      <c r="BJ144" s="5"/>
      <c r="BK144" t="s">
        <v>866</v>
      </c>
      <c r="BL144" s="5"/>
      <c r="BM144" s="49" t="s">
        <v>857</v>
      </c>
      <c r="BN144" t="str">
        <f t="shared" si="32"/>
        <v>amlodipine besilate capsule, hard 5mg/</v>
      </c>
      <c r="BO144" s="49"/>
      <c r="BP144" t="str">
        <f t="shared" si="26"/>
        <v>amlodipine besilate capsule, hard 5mg/</v>
      </c>
      <c r="BR144">
        <v>10210000</v>
      </c>
      <c r="BS144" s="158" t="s">
        <v>174</v>
      </c>
      <c r="BT144" s="158"/>
      <c r="BU144" s="117"/>
      <c r="BV144" s="117"/>
      <c r="BW144" s="5"/>
      <c r="BX144" t="s">
        <v>820</v>
      </c>
      <c r="BY144" s="5"/>
      <c r="BZ144" s="5"/>
      <c r="CA144" s="24">
        <v>15012000</v>
      </c>
      <c r="CB144" s="158" t="s">
        <v>192</v>
      </c>
      <c r="CC144" s="158"/>
      <c r="CD144" s="5"/>
      <c r="CE144" s="42"/>
      <c r="CF144">
        <v>20053000</v>
      </c>
      <c r="CG144" s="160" t="s">
        <v>175</v>
      </c>
      <c r="CH144" s="160"/>
      <c r="CI144" s="117"/>
      <c r="CJ144" s="117"/>
      <c r="CK144" s="5"/>
      <c r="CL144" s="5"/>
      <c r="CM144" s="5"/>
      <c r="CN144" s="5"/>
      <c r="CO144" s="21">
        <v>100000090079</v>
      </c>
      <c r="CP144" s="21" t="s">
        <v>41</v>
      </c>
      <c r="CQ144" s="21">
        <v>100000090079</v>
      </c>
      <c r="CR144" t="s">
        <v>2984</v>
      </c>
      <c r="CS144" s="51"/>
      <c r="CT144" s="52">
        <v>100000085259</v>
      </c>
      <c r="CU144" s="51" t="s">
        <v>149</v>
      </c>
      <c r="CV144" s="117"/>
      <c r="CW144" s="146"/>
      <c r="CX144" t="s">
        <v>845</v>
      </c>
      <c r="CY144" s="5"/>
      <c r="CZ144" s="5"/>
      <c r="DF144" s="5"/>
      <c r="DG144" s="117"/>
      <c r="DH144" s="117"/>
      <c r="DI144" s="117"/>
      <c r="DJ144" s="117"/>
      <c r="DK144" s="117"/>
      <c r="DL144" s="47">
        <v>5</v>
      </c>
      <c r="DM144" t="s">
        <v>164</v>
      </c>
      <c r="DN144" s="2"/>
      <c r="DO144" s="154">
        <v>1</v>
      </c>
      <c r="DP144" s="158" t="s">
        <v>192</v>
      </c>
      <c r="DQ144" s="24">
        <v>15012000</v>
      </c>
      <c r="DR144" s="47">
        <v>5</v>
      </c>
      <c r="DS144" t="s">
        <v>164</v>
      </c>
      <c r="DZ144" t="s">
        <v>829</v>
      </c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165"/>
      <c r="EO144" s="5"/>
      <c r="EP144" s="5"/>
      <c r="EQ144" s="5"/>
      <c r="ER144" s="5"/>
      <c r="EY144" s="70" t="str">
        <f t="shared" si="33"/>
        <v>amlodipine oral 5mg/</v>
      </c>
      <c r="FK144" s="14" t="s">
        <v>163</v>
      </c>
      <c r="FL144" s="70" t="str">
        <f t="shared" si="27"/>
        <v>amlodipine oral 5mg/</v>
      </c>
    </row>
    <row r="145" spans="1:168" ht="13.8">
      <c r="A145" s="47">
        <v>5150</v>
      </c>
      <c r="B145" t="s">
        <v>3101</v>
      </c>
      <c r="C145" s="117"/>
      <c r="D145" s="117"/>
      <c r="E145" s="117"/>
      <c r="F145" s="117"/>
      <c r="G145">
        <v>5150</v>
      </c>
      <c r="H145" s="47">
        <v>267670202</v>
      </c>
      <c r="I145" s="47">
        <v>267670202</v>
      </c>
      <c r="J145" s="5" t="str">
        <f t="shared" si="30"/>
        <v>GRC amlodipine besilate INNOVIS HEALTH A.E. capsule, hard 30 x 10mg/</v>
      </c>
      <c r="K145" s="5" t="str">
        <f t="shared" si="31"/>
        <v>GRC amlodipine besilate INNOVIS HEALTH A.E. capsule, hard 30 x 10mg/</v>
      </c>
      <c r="L145" s="5"/>
      <c r="M145" s="5"/>
      <c r="N145" s="5"/>
      <c r="O145" s="5"/>
      <c r="P145">
        <v>30</v>
      </c>
      <c r="Q145" s="51"/>
      <c r="R145">
        <v>30</v>
      </c>
      <c r="S145" s="51"/>
      <c r="T145" s="117"/>
      <c r="U145" s="117"/>
      <c r="V145" s="117"/>
      <c r="W145" s="117"/>
      <c r="X145" s="5"/>
      <c r="Y145" s="5"/>
      <c r="Z145" s="5"/>
      <c r="AA145" s="5">
        <v>30</v>
      </c>
      <c r="AB145" s="5"/>
      <c r="AC145" t="s">
        <v>709</v>
      </c>
      <c r="AD145" s="5"/>
      <c r="AE145" s="5"/>
      <c r="AF145">
        <v>10210000</v>
      </c>
      <c r="AG145" s="158" t="s">
        <v>174</v>
      </c>
      <c r="AH145" s="158"/>
      <c r="AI145" t="s">
        <v>820</v>
      </c>
      <c r="AJ145" t="s">
        <v>846</v>
      </c>
      <c r="AK145" s="24">
        <v>15012000</v>
      </c>
      <c r="AL145" s="158" t="s">
        <v>192</v>
      </c>
      <c r="AM145" s="158"/>
      <c r="AN145" s="5"/>
      <c r="AO145" s="5"/>
      <c r="AP145" s="5"/>
      <c r="AQ145" s="5"/>
      <c r="AS145" s="51">
        <f>AS144+1</f>
        <v>56565657</v>
      </c>
      <c r="AT145" s="25" t="str">
        <f t="shared" si="25"/>
        <v>GRC amlodipine besilate INNOVIS HEALTH A.E. capsule, hard 10mg/</v>
      </c>
      <c r="AU145" s="33"/>
      <c r="AW145" s="5"/>
      <c r="AX145" s="5"/>
      <c r="AY145" t="s">
        <v>3489</v>
      </c>
      <c r="AZ145" t="s">
        <v>65</v>
      </c>
      <c r="BA145" s="14" t="s">
        <v>2253</v>
      </c>
      <c r="BB145" s="14"/>
      <c r="BC145">
        <v>10210000</v>
      </c>
      <c r="BD145" s="158" t="s">
        <v>174</v>
      </c>
      <c r="BE145" s="158"/>
      <c r="BF145" s="85"/>
      <c r="BG145" t="s">
        <v>3337</v>
      </c>
      <c r="BJ145" s="5"/>
      <c r="BK145" t="s">
        <v>866</v>
      </c>
      <c r="BL145" s="5"/>
      <c r="BM145" s="49" t="s">
        <v>857</v>
      </c>
      <c r="BN145" t="str">
        <f t="shared" si="32"/>
        <v>amlodipine besilate capsule, hard 10mg/</v>
      </c>
      <c r="BO145" s="49"/>
      <c r="BP145" t="str">
        <f t="shared" si="26"/>
        <v>amlodipine besilate capsule, hard 10mg/</v>
      </c>
      <c r="BR145">
        <v>10210000</v>
      </c>
      <c r="BS145" s="158" t="s">
        <v>174</v>
      </c>
      <c r="BT145" s="158"/>
      <c r="BU145" s="117"/>
      <c r="BV145" s="117"/>
      <c r="BW145" s="5"/>
      <c r="BX145" t="s">
        <v>820</v>
      </c>
      <c r="BY145" s="5"/>
      <c r="BZ145" s="5"/>
      <c r="CA145" s="24">
        <v>15012000</v>
      </c>
      <c r="CB145" s="158" t="s">
        <v>192</v>
      </c>
      <c r="CC145" s="158"/>
      <c r="CD145" s="5"/>
      <c r="CE145" s="42"/>
      <c r="CF145">
        <v>20053000</v>
      </c>
      <c r="CG145" s="87" t="s">
        <v>175</v>
      </c>
      <c r="CH145" s="87"/>
      <c r="CI145" s="117"/>
      <c r="CJ145" s="117"/>
      <c r="CK145" s="5"/>
      <c r="CL145" s="5"/>
      <c r="CM145" s="5"/>
      <c r="CN145" s="5"/>
      <c r="CO145" s="21">
        <v>100000090079</v>
      </c>
      <c r="CP145" s="21" t="s">
        <v>41</v>
      </c>
      <c r="CQ145" s="21">
        <v>100000090079</v>
      </c>
      <c r="CR145" t="s">
        <v>2984</v>
      </c>
      <c r="CS145" s="51"/>
      <c r="CT145" s="52">
        <v>100000085259</v>
      </c>
      <c r="CU145" s="51" t="s">
        <v>149</v>
      </c>
      <c r="CV145" s="117"/>
      <c r="CW145" s="146"/>
      <c r="CX145" t="s">
        <v>845</v>
      </c>
      <c r="CY145" s="5"/>
      <c r="CZ145" s="5"/>
      <c r="DE145" s="5"/>
      <c r="DF145" s="5"/>
      <c r="DG145" s="117"/>
      <c r="DH145" s="117"/>
      <c r="DI145" s="117"/>
      <c r="DJ145" s="117"/>
      <c r="DK145" s="117"/>
      <c r="DL145" s="47">
        <v>10</v>
      </c>
      <c r="DM145" t="s">
        <v>164</v>
      </c>
      <c r="DN145" s="2"/>
      <c r="DO145" s="154">
        <v>1</v>
      </c>
      <c r="DP145" s="158" t="s">
        <v>192</v>
      </c>
      <c r="DQ145" s="24">
        <v>15012000</v>
      </c>
      <c r="DR145" s="47">
        <v>10</v>
      </c>
      <c r="DS145" t="s">
        <v>164</v>
      </c>
      <c r="DZ145" t="s">
        <v>830</v>
      </c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165"/>
      <c r="EO145" s="5"/>
      <c r="EP145" s="5"/>
      <c r="EQ145" s="5"/>
      <c r="ER145" s="5"/>
      <c r="EY145" s="70" t="str">
        <f t="shared" si="33"/>
        <v>amlodipine oral 10mg/</v>
      </c>
      <c r="FK145" s="14" t="s">
        <v>163</v>
      </c>
      <c r="FL145" s="70" t="str">
        <f t="shared" si="27"/>
        <v>amlodipine oral 10mg/</v>
      </c>
    </row>
    <row r="146" spans="1:168" ht="13.8">
      <c r="A146" s="47">
        <v>4356</v>
      </c>
      <c r="B146" t="s">
        <v>3102</v>
      </c>
      <c r="C146" s="117"/>
      <c r="D146" s="117"/>
      <c r="E146" s="117"/>
      <c r="F146" s="117"/>
      <c r="G146">
        <v>4356</v>
      </c>
      <c r="H146" s="47">
        <v>258890102</v>
      </c>
      <c r="I146" s="47">
        <v>258890102</v>
      </c>
      <c r="J146" s="5" t="str">
        <f t="shared" si="30"/>
        <v>GRC amlodipine besilate ΜΙΝΕΡΒΑ ΦΑΡΜΑΚΕΥΤΙΚΗ Α.Ε. capsule, hard 30 x 5mg/</v>
      </c>
      <c r="K146" s="5" t="str">
        <f t="shared" si="31"/>
        <v>GRC amlodipine besilate ΜΙΝΕΡΒΑ ΦΑΡΜΑΚΕΥΤΙΚΗ Α.Ε. capsule, hard 30 x 5mg/</v>
      </c>
      <c r="L146" s="5"/>
      <c r="M146" s="5"/>
      <c r="N146" s="5"/>
      <c r="O146" s="5"/>
      <c r="P146">
        <v>30</v>
      </c>
      <c r="Q146" s="51"/>
      <c r="R146">
        <v>30</v>
      </c>
      <c r="S146" s="51"/>
      <c r="T146" s="117"/>
      <c r="U146" s="117"/>
      <c r="V146" s="117"/>
      <c r="W146" s="117"/>
      <c r="X146" s="5"/>
      <c r="Y146" s="5"/>
      <c r="Z146" s="5"/>
      <c r="AA146" s="5">
        <v>30</v>
      </c>
      <c r="AB146" s="5"/>
      <c r="AC146" t="s">
        <v>710</v>
      </c>
      <c r="AD146" s="5"/>
      <c r="AE146" s="5"/>
      <c r="AF146">
        <v>10210000</v>
      </c>
      <c r="AG146" s="158" t="s">
        <v>174</v>
      </c>
      <c r="AH146" s="158"/>
      <c r="AI146" t="s">
        <v>820</v>
      </c>
      <c r="AJ146" t="s">
        <v>846</v>
      </c>
      <c r="AK146" s="24">
        <v>15012000</v>
      </c>
      <c r="AL146" s="158" t="s">
        <v>192</v>
      </c>
      <c r="AM146" s="158"/>
      <c r="AN146" s="5"/>
      <c r="AO146" s="5"/>
      <c r="AP146" s="5"/>
      <c r="AQ146" s="5"/>
      <c r="AS146" s="51">
        <f t="shared" ref="AS146:AS209" si="34">AS145+1</f>
        <v>56565658</v>
      </c>
      <c r="AT146" s="25" t="str">
        <f t="shared" si="25"/>
        <v>GRC amlodipine besilate ΜΙΝΕΡΒΑ ΦΑΡΜΑΚΕΥΤΙΚΗ Α.Ε. capsule, hard 5mg/</v>
      </c>
      <c r="AU146" s="33"/>
      <c r="AW146" s="5"/>
      <c r="AX146" s="5"/>
      <c r="AY146" t="s">
        <v>3491</v>
      </c>
      <c r="AZ146" t="s">
        <v>65</v>
      </c>
      <c r="BA146" s="14" t="s">
        <v>2253</v>
      </c>
      <c r="BB146" s="14"/>
      <c r="BC146">
        <v>10210000</v>
      </c>
      <c r="BD146" s="158" t="s">
        <v>174</v>
      </c>
      <c r="BE146" s="158"/>
      <c r="BF146" s="85"/>
      <c r="BG146" t="s">
        <v>867</v>
      </c>
      <c r="BJ146" s="5"/>
      <c r="BK146" t="s">
        <v>867</v>
      </c>
      <c r="BL146" s="5"/>
      <c r="BM146" s="49" t="s">
        <v>857</v>
      </c>
      <c r="BN146" t="str">
        <f t="shared" si="32"/>
        <v>amlodipine besilate capsule, hard 5mg/</v>
      </c>
      <c r="BO146" s="49"/>
      <c r="BP146" t="str">
        <f t="shared" si="26"/>
        <v>amlodipine besilate capsule, hard 5mg/</v>
      </c>
      <c r="BR146">
        <v>10210000</v>
      </c>
      <c r="BS146" s="158" t="s">
        <v>174</v>
      </c>
      <c r="BT146" s="158"/>
      <c r="BU146" s="117"/>
      <c r="BV146" s="117"/>
      <c r="BW146" s="5"/>
      <c r="BX146" t="s">
        <v>820</v>
      </c>
      <c r="BY146" s="5"/>
      <c r="BZ146" s="5"/>
      <c r="CA146" s="24">
        <v>15012000</v>
      </c>
      <c r="CB146" s="158" t="s">
        <v>192</v>
      </c>
      <c r="CC146" s="158"/>
      <c r="CD146" s="5"/>
      <c r="CE146" s="5"/>
      <c r="CF146">
        <v>20053000</v>
      </c>
      <c r="CG146" s="160" t="s">
        <v>175</v>
      </c>
      <c r="CH146" s="160"/>
      <c r="CI146" s="117"/>
      <c r="CJ146" s="117"/>
      <c r="CK146" s="5"/>
      <c r="CL146" s="5"/>
      <c r="CM146" s="5"/>
      <c r="CN146" s="5"/>
      <c r="CO146" s="21">
        <v>100000090079</v>
      </c>
      <c r="CP146" s="21" t="s">
        <v>41</v>
      </c>
      <c r="CQ146" s="21">
        <v>100000090079</v>
      </c>
      <c r="CR146" t="s">
        <v>2984</v>
      </c>
      <c r="CS146" s="51"/>
      <c r="CT146" s="52">
        <v>100000085259</v>
      </c>
      <c r="CU146" s="51" t="s">
        <v>149</v>
      </c>
      <c r="CV146" s="117"/>
      <c r="CW146" s="146"/>
      <c r="CX146" t="s">
        <v>845</v>
      </c>
      <c r="CY146" s="5"/>
      <c r="CZ146" s="5"/>
      <c r="DE146" s="5"/>
      <c r="DF146" s="5"/>
      <c r="DG146" s="117"/>
      <c r="DH146" s="117"/>
      <c r="DI146" s="117"/>
      <c r="DJ146" s="117"/>
      <c r="DK146" s="117"/>
      <c r="DL146" s="47">
        <v>5</v>
      </c>
      <c r="DM146" t="s">
        <v>164</v>
      </c>
      <c r="DN146" s="2"/>
      <c r="DO146" s="154">
        <v>1</v>
      </c>
      <c r="DP146" s="158" t="s">
        <v>192</v>
      </c>
      <c r="DQ146" s="24">
        <v>15012000</v>
      </c>
      <c r="DR146" s="47">
        <v>5</v>
      </c>
      <c r="DS146" t="s">
        <v>164</v>
      </c>
      <c r="DZ146" t="s">
        <v>829</v>
      </c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165"/>
      <c r="EO146" s="5"/>
      <c r="EP146" s="5"/>
      <c r="EQ146" s="5"/>
      <c r="ER146" s="5"/>
      <c r="EY146" s="70" t="str">
        <f t="shared" si="33"/>
        <v>amlodipine oral 5mg/</v>
      </c>
      <c r="FK146" s="14" t="s">
        <v>163</v>
      </c>
      <c r="FL146" s="70" t="str">
        <f t="shared" si="27"/>
        <v>amlodipine oral 5mg/</v>
      </c>
    </row>
    <row r="147" spans="1:168" ht="13.8">
      <c r="A147" s="47">
        <v>4358</v>
      </c>
      <c r="B147" t="s">
        <v>3103</v>
      </c>
      <c r="C147" s="117"/>
      <c r="D147" s="117"/>
      <c r="E147" s="117"/>
      <c r="F147" s="117"/>
      <c r="G147">
        <v>4358</v>
      </c>
      <c r="H147" s="47">
        <v>258890202</v>
      </c>
      <c r="I147" s="47">
        <v>258890202</v>
      </c>
      <c r="J147" s="5" t="str">
        <f t="shared" si="30"/>
        <v>GRC amlodipine besilate ΜΙΝΕΡΒΑ ΦΑΡΜΑΚΕΥΤΙΚΗ Α.Ε. capsule, hard 30 x 10mg/</v>
      </c>
      <c r="K147" s="5" t="str">
        <f t="shared" si="31"/>
        <v>GRC amlodipine besilate ΜΙΝΕΡΒΑ ΦΑΡΜΑΚΕΥΤΙΚΗ Α.Ε. capsule, hard 30 x 10mg/</v>
      </c>
      <c r="L147" s="5"/>
      <c r="M147" s="5"/>
      <c r="N147" s="5"/>
      <c r="O147" s="5"/>
      <c r="P147">
        <v>30</v>
      </c>
      <c r="Q147" s="51"/>
      <c r="R147">
        <v>30</v>
      </c>
      <c r="S147" s="51"/>
      <c r="T147" s="117"/>
      <c r="U147" s="117"/>
      <c r="V147" s="117"/>
      <c r="W147" s="117"/>
      <c r="X147" s="5"/>
      <c r="Y147" s="5"/>
      <c r="Z147" s="5"/>
      <c r="AA147" s="5">
        <v>30</v>
      </c>
      <c r="AB147" s="5"/>
      <c r="AC147" t="s">
        <v>710</v>
      </c>
      <c r="AD147" s="5"/>
      <c r="AE147" s="5"/>
      <c r="AF147" s="48">
        <v>10210000</v>
      </c>
      <c r="AG147" s="158" t="s">
        <v>174</v>
      </c>
      <c r="AH147" s="158"/>
      <c r="AI147" t="s">
        <v>820</v>
      </c>
      <c r="AJ147" t="s">
        <v>846</v>
      </c>
      <c r="AK147" s="24">
        <v>15012000</v>
      </c>
      <c r="AL147" s="158" t="s">
        <v>192</v>
      </c>
      <c r="AM147" s="158"/>
      <c r="AN147" s="5"/>
      <c r="AO147" s="5"/>
      <c r="AP147" s="5"/>
      <c r="AQ147" s="5"/>
      <c r="AS147" s="51">
        <f t="shared" si="34"/>
        <v>56565659</v>
      </c>
      <c r="AT147" s="25" t="str">
        <f t="shared" si="25"/>
        <v>GRC amlodipine besilate ΜΙΝΕΡΒΑ ΦΑΡΜΑΚΕΥΤΙΚΗ Α.Ε. capsule, hard 10mg/</v>
      </c>
      <c r="AU147" s="33"/>
      <c r="AW147" s="5"/>
      <c r="AX147" s="5"/>
      <c r="AY147" t="s">
        <v>3492</v>
      </c>
      <c r="AZ147" t="s">
        <v>65</v>
      </c>
      <c r="BA147" s="14" t="s">
        <v>2253</v>
      </c>
      <c r="BB147" s="14"/>
      <c r="BC147" s="48">
        <v>10210000</v>
      </c>
      <c r="BD147" s="158" t="s">
        <v>174</v>
      </c>
      <c r="BE147" s="158"/>
      <c r="BF147" s="85"/>
      <c r="BG147" t="s">
        <v>867</v>
      </c>
      <c r="BJ147" s="5"/>
      <c r="BK147" t="s">
        <v>867</v>
      </c>
      <c r="BL147" s="5"/>
      <c r="BM147" s="49" t="s">
        <v>857</v>
      </c>
      <c r="BN147" t="str">
        <f t="shared" si="32"/>
        <v>amlodipine besilate capsule, hard 10mg/</v>
      </c>
      <c r="BO147" s="49"/>
      <c r="BP147" t="str">
        <f t="shared" si="26"/>
        <v>amlodipine besilate capsule, hard 10mg/</v>
      </c>
      <c r="BR147" s="48">
        <v>10210000</v>
      </c>
      <c r="BS147" s="158" t="s">
        <v>174</v>
      </c>
      <c r="BT147" s="158"/>
      <c r="BU147" s="117"/>
      <c r="BV147" s="117"/>
      <c r="BW147" s="5"/>
      <c r="BX147" t="s">
        <v>820</v>
      </c>
      <c r="BY147" s="5"/>
      <c r="BZ147" s="5"/>
      <c r="CA147" s="24">
        <v>15012000</v>
      </c>
      <c r="CB147" s="158" t="s">
        <v>192</v>
      </c>
      <c r="CC147" s="158"/>
      <c r="CD147" s="5"/>
      <c r="CE147" s="5"/>
      <c r="CF147">
        <v>20053000</v>
      </c>
      <c r="CG147" s="87" t="s">
        <v>175</v>
      </c>
      <c r="CH147" s="87"/>
      <c r="CI147" s="117"/>
      <c r="CJ147" s="117"/>
      <c r="CK147" s="5"/>
      <c r="CL147" s="5"/>
      <c r="CM147" s="5"/>
      <c r="CN147" s="5"/>
      <c r="CO147" s="21">
        <v>100000090079</v>
      </c>
      <c r="CP147" s="21" t="s">
        <v>41</v>
      </c>
      <c r="CQ147" s="21">
        <v>100000090079</v>
      </c>
      <c r="CR147" t="s">
        <v>2984</v>
      </c>
      <c r="CS147" s="51"/>
      <c r="CT147" s="52">
        <v>100000085259</v>
      </c>
      <c r="CU147" s="51" t="s">
        <v>149</v>
      </c>
      <c r="CV147" s="117"/>
      <c r="CW147" s="146"/>
      <c r="CX147" t="s">
        <v>845</v>
      </c>
      <c r="CY147" s="5"/>
      <c r="CZ147" s="5"/>
      <c r="DE147" s="5"/>
      <c r="DF147" s="5"/>
      <c r="DG147" s="117"/>
      <c r="DH147" s="117"/>
      <c r="DI147" s="117"/>
      <c r="DJ147" s="117"/>
      <c r="DK147" s="117"/>
      <c r="DL147" s="47">
        <v>10</v>
      </c>
      <c r="DM147" t="s">
        <v>164</v>
      </c>
      <c r="DN147" s="2"/>
      <c r="DO147" s="154">
        <v>1</v>
      </c>
      <c r="DP147" s="158" t="s">
        <v>192</v>
      </c>
      <c r="DQ147" s="24">
        <v>15012000</v>
      </c>
      <c r="DR147" s="47">
        <v>10</v>
      </c>
      <c r="DS147" t="s">
        <v>164</v>
      </c>
      <c r="DZ147" t="s">
        <v>830</v>
      </c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165"/>
      <c r="EO147" s="5"/>
      <c r="EP147" s="5"/>
      <c r="EQ147" s="5"/>
      <c r="ER147" s="5"/>
      <c r="EY147" s="70" t="str">
        <f t="shared" si="33"/>
        <v>amlodipine oral 10mg/</v>
      </c>
      <c r="FK147" s="14" t="s">
        <v>163</v>
      </c>
      <c r="FL147" s="70" t="str">
        <f t="shared" si="27"/>
        <v>amlodipine oral 10mg/</v>
      </c>
    </row>
    <row r="148" spans="1:168" ht="13.8">
      <c r="A148" s="47">
        <v>2719</v>
      </c>
      <c r="B148" t="s">
        <v>3104</v>
      </c>
      <c r="C148" s="117"/>
      <c r="D148" s="117"/>
      <c r="E148" s="117"/>
      <c r="F148" s="117"/>
      <c r="G148">
        <v>2719</v>
      </c>
      <c r="H148" s="47">
        <v>230090103</v>
      </c>
      <c r="I148" s="47">
        <v>230090103</v>
      </c>
      <c r="J148" s="5" t="str">
        <f t="shared" si="30"/>
        <v>GRC amlodipine besilate BENNETT ΦΑΡΜΑΚΕΥΤΙΚΗ Α.Ε. capsule, hard 30 x 5mg/</v>
      </c>
      <c r="K148" s="5" t="str">
        <f t="shared" si="31"/>
        <v>GRC amlodipine besilate BENNETT ΦΑΡΜΑΚΕΥΤΙΚΗ Α.Ε. capsule, hard 30 x 5mg/</v>
      </c>
      <c r="L148" s="5"/>
      <c r="M148" s="5"/>
      <c r="N148" s="5"/>
      <c r="O148" s="5"/>
      <c r="P148">
        <v>30</v>
      </c>
      <c r="Q148" s="51"/>
      <c r="R148">
        <v>30</v>
      </c>
      <c r="S148" s="51"/>
      <c r="T148" s="117"/>
      <c r="U148" s="117"/>
      <c r="V148" s="117"/>
      <c r="W148" s="117"/>
      <c r="X148" s="5"/>
      <c r="Y148" s="5"/>
      <c r="Z148" s="5"/>
      <c r="AA148" s="5">
        <v>30</v>
      </c>
      <c r="AB148" s="5"/>
      <c r="AC148" t="s">
        <v>711</v>
      </c>
      <c r="AD148" s="5"/>
      <c r="AE148" s="5"/>
      <c r="AF148" s="48">
        <v>10210000</v>
      </c>
      <c r="AG148" s="158" t="s">
        <v>174</v>
      </c>
      <c r="AH148" s="158"/>
      <c r="AI148" t="s">
        <v>820</v>
      </c>
      <c r="AJ148" t="s">
        <v>846</v>
      </c>
      <c r="AK148" s="24">
        <v>15012000</v>
      </c>
      <c r="AL148" s="158" t="s">
        <v>192</v>
      </c>
      <c r="AM148" s="158"/>
      <c r="AN148" s="5"/>
      <c r="AO148" s="5"/>
      <c r="AP148" s="5"/>
      <c r="AQ148" s="5"/>
      <c r="AS148" s="51">
        <f t="shared" si="34"/>
        <v>56565660</v>
      </c>
      <c r="AT148" s="25" t="str">
        <f t="shared" si="25"/>
        <v>GRC amlodipine besilate BENNETT ΦΑΡΜΑΚΕΥΤΙΚΗ Α.Ε. capsule, hard 5mg/</v>
      </c>
      <c r="AU148" s="33"/>
      <c r="AW148" s="5"/>
      <c r="AX148" s="5"/>
      <c r="AY148" t="s">
        <v>3493</v>
      </c>
      <c r="AZ148" t="s">
        <v>65</v>
      </c>
      <c r="BA148" s="14" t="s">
        <v>2253</v>
      </c>
      <c r="BB148" s="14"/>
      <c r="BC148" s="48">
        <v>10210000</v>
      </c>
      <c r="BD148" s="158" t="s">
        <v>174</v>
      </c>
      <c r="BE148" s="158"/>
      <c r="BF148" s="85"/>
      <c r="BG148" t="s">
        <v>868</v>
      </c>
      <c r="BJ148" s="5"/>
      <c r="BK148" t="s">
        <v>868</v>
      </c>
      <c r="BL148" s="5"/>
      <c r="BM148" s="49" t="s">
        <v>857</v>
      </c>
      <c r="BN148" t="str">
        <f t="shared" si="32"/>
        <v>amlodipine besilate capsule, hard 5mg/</v>
      </c>
      <c r="BO148" s="49"/>
      <c r="BP148" t="str">
        <f t="shared" si="26"/>
        <v>amlodipine besilate capsule, hard 5mg/</v>
      </c>
      <c r="BR148" s="48">
        <v>10210000</v>
      </c>
      <c r="BS148" s="158" t="s">
        <v>174</v>
      </c>
      <c r="BT148" s="158"/>
      <c r="BU148" s="117"/>
      <c r="BV148" s="117"/>
      <c r="BW148" s="5"/>
      <c r="BX148" t="s">
        <v>820</v>
      </c>
      <c r="BY148" s="5"/>
      <c r="BZ148" s="5"/>
      <c r="CA148" s="24">
        <v>15012000</v>
      </c>
      <c r="CB148" s="158" t="s">
        <v>192</v>
      </c>
      <c r="CC148" s="158"/>
      <c r="CD148" s="5"/>
      <c r="CE148" s="5"/>
      <c r="CF148">
        <v>20053000</v>
      </c>
      <c r="CG148" s="87" t="s">
        <v>175</v>
      </c>
      <c r="CH148" s="87"/>
      <c r="CI148" s="117"/>
      <c r="CJ148" s="117"/>
      <c r="CK148" s="5"/>
      <c r="CL148" s="5"/>
      <c r="CM148" s="5"/>
      <c r="CN148" s="5"/>
      <c r="CO148" s="21">
        <v>100000090079</v>
      </c>
      <c r="CP148" s="21" t="s">
        <v>41</v>
      </c>
      <c r="CQ148" s="21">
        <v>100000090079</v>
      </c>
      <c r="CR148" t="s">
        <v>2984</v>
      </c>
      <c r="CS148" s="51"/>
      <c r="CT148" s="52">
        <v>100000085259</v>
      </c>
      <c r="CU148" s="51" t="s">
        <v>149</v>
      </c>
      <c r="CV148" s="117"/>
      <c r="CW148" s="146"/>
      <c r="CX148" t="s">
        <v>2325</v>
      </c>
      <c r="CY148" s="5"/>
      <c r="CZ148" s="5"/>
      <c r="DE148" s="5"/>
      <c r="DF148" s="5"/>
      <c r="DG148" s="117"/>
      <c r="DH148" s="117"/>
      <c r="DI148" s="117"/>
      <c r="DJ148" s="117"/>
      <c r="DK148" s="117"/>
      <c r="DL148" s="47">
        <v>5</v>
      </c>
      <c r="DM148" t="s">
        <v>164</v>
      </c>
      <c r="DN148" s="2"/>
      <c r="DO148" s="154">
        <v>1</v>
      </c>
      <c r="DP148" s="158" t="s">
        <v>192</v>
      </c>
      <c r="DQ148" s="24">
        <v>15012000</v>
      </c>
      <c r="DR148" s="47">
        <v>5</v>
      </c>
      <c r="DS148" t="s">
        <v>164</v>
      </c>
      <c r="DZ148" t="s">
        <v>829</v>
      </c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165"/>
      <c r="EO148" s="5"/>
      <c r="EP148" s="5"/>
      <c r="EQ148" s="5"/>
      <c r="ER148" s="5"/>
      <c r="EY148" s="70" t="str">
        <f t="shared" si="33"/>
        <v>amlodipine oral 5mg/</v>
      </c>
      <c r="FK148" s="14" t="s">
        <v>163</v>
      </c>
      <c r="FL148" s="70" t="str">
        <f t="shared" si="27"/>
        <v>amlodipine oral 5mg/</v>
      </c>
    </row>
    <row r="149" spans="1:168" ht="13.8">
      <c r="A149" s="47">
        <v>2720</v>
      </c>
      <c r="B149" t="s">
        <v>3105</v>
      </c>
      <c r="C149" s="117"/>
      <c r="D149" s="117"/>
      <c r="E149" s="117"/>
      <c r="F149" s="117"/>
      <c r="G149">
        <v>2720</v>
      </c>
      <c r="H149" s="47">
        <v>230090203</v>
      </c>
      <c r="I149" s="47">
        <v>230090203</v>
      </c>
      <c r="J149" s="5" t="str">
        <f t="shared" si="30"/>
        <v>GRC amlodipine besilate BENNETT ΦΑΡΜΑΚΕΥΤΙΚΗ Α.Ε. capsule, hard 30 x 10mg/</v>
      </c>
      <c r="K149" s="5" t="str">
        <f t="shared" si="31"/>
        <v>GRC amlodipine besilate BENNETT ΦΑΡΜΑΚΕΥΤΙΚΗ Α.Ε. capsule, hard 30 x 10mg/</v>
      </c>
      <c r="L149" s="5"/>
      <c r="M149" s="5"/>
      <c r="N149" s="5"/>
      <c r="O149" s="5"/>
      <c r="P149">
        <v>30</v>
      </c>
      <c r="Q149" s="51"/>
      <c r="R149">
        <v>30</v>
      </c>
      <c r="S149" s="51"/>
      <c r="T149" s="117"/>
      <c r="U149" s="117"/>
      <c r="V149" s="117"/>
      <c r="W149" s="117"/>
      <c r="X149" s="5"/>
      <c r="Y149" s="5"/>
      <c r="Z149" s="5"/>
      <c r="AA149" s="5">
        <v>30</v>
      </c>
      <c r="AB149" s="5"/>
      <c r="AC149" t="s">
        <v>711</v>
      </c>
      <c r="AD149" s="5"/>
      <c r="AE149" s="5"/>
      <c r="AF149" s="48">
        <v>10210000</v>
      </c>
      <c r="AG149" s="158" t="s">
        <v>174</v>
      </c>
      <c r="AH149" s="158"/>
      <c r="AI149" t="s">
        <v>820</v>
      </c>
      <c r="AJ149" t="s">
        <v>846</v>
      </c>
      <c r="AK149" s="24">
        <v>15012000</v>
      </c>
      <c r="AL149" s="158" t="s">
        <v>192</v>
      </c>
      <c r="AM149" s="158"/>
      <c r="AN149" s="5"/>
      <c r="AO149" s="5"/>
      <c r="AP149" s="5"/>
      <c r="AQ149" s="5"/>
      <c r="AS149" s="51">
        <f t="shared" si="34"/>
        <v>56565661</v>
      </c>
      <c r="AT149" s="25" t="str">
        <f t="shared" si="25"/>
        <v>GRC amlodipine besilate BENNETT ΦΑΡΜΑΚΕΥΤΙΚΗ Α.Ε. capsule, hard 10mg/</v>
      </c>
      <c r="AU149" s="33"/>
      <c r="AW149" s="5"/>
      <c r="AX149" s="5"/>
      <c r="AY149" t="s">
        <v>3494</v>
      </c>
      <c r="AZ149" t="s">
        <v>65</v>
      </c>
      <c r="BA149" s="14" t="s">
        <v>2253</v>
      </c>
      <c r="BB149" s="14"/>
      <c r="BC149" s="48">
        <v>10210000</v>
      </c>
      <c r="BD149" s="158" t="s">
        <v>174</v>
      </c>
      <c r="BE149" s="158"/>
      <c r="BF149" s="85"/>
      <c r="BG149" t="s">
        <v>868</v>
      </c>
      <c r="BJ149" s="5"/>
      <c r="BK149" t="s">
        <v>868</v>
      </c>
      <c r="BL149" s="5"/>
      <c r="BM149" s="49" t="s">
        <v>857</v>
      </c>
      <c r="BN149" t="str">
        <f t="shared" si="32"/>
        <v>amlodipine besilate capsule, hard 10mg/</v>
      </c>
      <c r="BO149" s="49"/>
      <c r="BP149" t="str">
        <f t="shared" si="26"/>
        <v>amlodipine besilate capsule, hard 10mg/</v>
      </c>
      <c r="BR149" s="48">
        <v>10210000</v>
      </c>
      <c r="BS149" s="158" t="s">
        <v>174</v>
      </c>
      <c r="BT149" s="158"/>
      <c r="BU149" s="117"/>
      <c r="BV149" s="117"/>
      <c r="BW149" s="5"/>
      <c r="BX149" t="s">
        <v>820</v>
      </c>
      <c r="BY149" s="5"/>
      <c r="BZ149" s="5"/>
      <c r="CA149" s="24">
        <v>15012000</v>
      </c>
      <c r="CB149" s="158" t="s">
        <v>192</v>
      </c>
      <c r="CC149" s="158"/>
      <c r="CD149" s="5"/>
      <c r="CE149" s="5"/>
      <c r="CF149">
        <v>20053000</v>
      </c>
      <c r="CG149" s="87" t="s">
        <v>175</v>
      </c>
      <c r="CH149" s="87"/>
      <c r="CI149" s="117"/>
      <c r="CJ149" s="117"/>
      <c r="CK149" s="5"/>
      <c r="CL149" s="5"/>
      <c r="CM149" s="5"/>
      <c r="CN149" s="5"/>
      <c r="CO149" s="21">
        <v>100000090079</v>
      </c>
      <c r="CP149" s="21" t="s">
        <v>41</v>
      </c>
      <c r="CQ149" s="21">
        <v>100000090079</v>
      </c>
      <c r="CR149" t="s">
        <v>2984</v>
      </c>
      <c r="CS149" s="51"/>
      <c r="CT149" s="52">
        <v>100000085259</v>
      </c>
      <c r="CU149" s="51" t="s">
        <v>149</v>
      </c>
      <c r="CV149" s="117"/>
      <c r="CW149" s="146"/>
      <c r="CX149" t="s">
        <v>845</v>
      </c>
      <c r="CY149" s="5"/>
      <c r="CZ149" s="5"/>
      <c r="DE149" s="5"/>
      <c r="DF149" s="5"/>
      <c r="DG149" s="117"/>
      <c r="DH149" s="117"/>
      <c r="DI149" s="117"/>
      <c r="DJ149" s="117"/>
      <c r="DK149" s="117"/>
      <c r="DL149" s="47">
        <v>10</v>
      </c>
      <c r="DM149" t="s">
        <v>164</v>
      </c>
      <c r="DN149" s="2"/>
      <c r="DO149" s="154">
        <v>1</v>
      </c>
      <c r="DP149" s="158" t="s">
        <v>192</v>
      </c>
      <c r="DQ149" s="24">
        <v>15012000</v>
      </c>
      <c r="DR149" s="47">
        <v>10</v>
      </c>
      <c r="DS149" t="s">
        <v>164</v>
      </c>
      <c r="DZ149" t="s">
        <v>830</v>
      </c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165"/>
      <c r="EO149" s="5"/>
      <c r="EP149" s="5"/>
      <c r="EQ149" s="5"/>
      <c r="ER149" s="5"/>
      <c r="EY149" s="70" t="str">
        <f t="shared" si="33"/>
        <v>amlodipine oral 10mg/</v>
      </c>
      <c r="FK149" s="14" t="s">
        <v>163</v>
      </c>
      <c r="FL149" s="70" t="str">
        <f t="shared" si="27"/>
        <v>amlodipine oral 10mg/</v>
      </c>
    </row>
    <row r="150" spans="1:168" ht="13.8">
      <c r="A150" s="47">
        <v>4515</v>
      </c>
      <c r="B150" t="s">
        <v>3106</v>
      </c>
      <c r="C150" s="117"/>
      <c r="D150" s="117"/>
      <c r="E150" s="117"/>
      <c r="F150" s="117"/>
      <c r="G150">
        <v>4303</v>
      </c>
      <c r="H150" s="47">
        <v>258380102</v>
      </c>
      <c r="I150" s="47">
        <v>258380102</v>
      </c>
      <c r="J150" s="5" t="str">
        <f t="shared" si="30"/>
        <v>GRC amlodipine besilate SANDOZ GMBH, KUNDL, AUSTRIA tablet 20 x 5mg/</v>
      </c>
      <c r="K150" s="5" t="str">
        <f t="shared" si="31"/>
        <v>GRC amlodipine besilate SANDOZ GMBH, KUNDL, AUSTRIA tablet 20 x 5mg/</v>
      </c>
      <c r="L150" s="5"/>
      <c r="M150" s="5"/>
      <c r="N150" s="5"/>
      <c r="O150" s="5"/>
      <c r="P150">
        <v>20</v>
      </c>
      <c r="Q150" s="51"/>
      <c r="R150">
        <v>20</v>
      </c>
      <c r="S150" s="51"/>
      <c r="T150" s="117"/>
      <c r="U150" s="117"/>
      <c r="V150" s="117"/>
      <c r="W150" s="117"/>
      <c r="X150" s="5"/>
      <c r="Y150" s="5"/>
      <c r="Z150" s="5"/>
      <c r="AA150" s="5">
        <v>30</v>
      </c>
      <c r="AB150" s="5"/>
      <c r="AC150" t="s">
        <v>712</v>
      </c>
      <c r="AD150" s="5"/>
      <c r="AE150" s="5"/>
      <c r="AF150">
        <v>10219000</v>
      </c>
      <c r="AG150" t="s">
        <v>173</v>
      </c>
      <c r="AI150" t="s">
        <v>820</v>
      </c>
      <c r="AJ150" t="s">
        <v>846</v>
      </c>
      <c r="AK150" s="24">
        <v>15054000</v>
      </c>
      <c r="AL150" s="158" t="s">
        <v>173</v>
      </c>
      <c r="AM150" s="158"/>
      <c r="AN150" s="5"/>
      <c r="AO150" s="5"/>
      <c r="AP150" s="5"/>
      <c r="AQ150" s="5"/>
      <c r="AS150" s="51">
        <f t="shared" si="34"/>
        <v>56565662</v>
      </c>
      <c r="AT150" s="25" t="str">
        <f t="shared" si="25"/>
        <v>GRC amlodipine besilate SANDOZ GMBH, KUNDL, AUSTRIA tablet 5mg/</v>
      </c>
      <c r="AU150" s="33"/>
      <c r="AW150" s="5"/>
      <c r="AX150" s="5"/>
      <c r="AY150" t="s">
        <v>3495</v>
      </c>
      <c r="AZ150" t="s">
        <v>65</v>
      </c>
      <c r="BA150" s="14" t="s">
        <v>2253</v>
      </c>
      <c r="BB150" s="14"/>
      <c r="BC150">
        <v>10219000</v>
      </c>
      <c r="BD150" t="s">
        <v>173</v>
      </c>
      <c r="BF150" s="85"/>
      <c r="BG150" t="s">
        <v>875</v>
      </c>
      <c r="BJ150" s="5"/>
      <c r="BK150" t="s">
        <v>869</v>
      </c>
      <c r="BL150" s="5"/>
      <c r="BM150" s="49" t="s">
        <v>857</v>
      </c>
      <c r="BN150" t="str">
        <f t="shared" si="32"/>
        <v>amlodipine besilate tablet 5mg/</v>
      </c>
      <c r="BO150" s="49"/>
      <c r="BP150" t="str">
        <f t="shared" si="26"/>
        <v>amlodipine besilate tablet 5mg/</v>
      </c>
      <c r="BR150">
        <v>10219000</v>
      </c>
      <c r="BS150" t="s">
        <v>173</v>
      </c>
      <c r="BU150" s="117"/>
      <c r="BV150" s="117"/>
      <c r="BW150" s="5"/>
      <c r="BX150" t="s">
        <v>820</v>
      </c>
      <c r="BY150" s="5"/>
      <c r="BZ150" s="5"/>
      <c r="CA150" s="24">
        <v>15054000</v>
      </c>
      <c r="CB150" s="158" t="s">
        <v>173</v>
      </c>
      <c r="CC150" s="158"/>
      <c r="CD150" s="5"/>
      <c r="CE150" s="5"/>
      <c r="CF150">
        <v>20053000</v>
      </c>
      <c r="CG150" s="87" t="s">
        <v>175</v>
      </c>
      <c r="CH150" s="87"/>
      <c r="CI150" s="117"/>
      <c r="CJ150" s="117"/>
      <c r="CK150" s="5"/>
      <c r="CL150" s="5"/>
      <c r="CM150" s="5"/>
      <c r="CN150" s="5"/>
      <c r="CO150" s="21">
        <v>100000090079</v>
      </c>
      <c r="CP150" s="21" t="s">
        <v>41</v>
      </c>
      <c r="CQ150" s="21">
        <v>100000090079</v>
      </c>
      <c r="CR150" t="s">
        <v>2984</v>
      </c>
      <c r="CS150" s="51"/>
      <c r="CT150" s="52">
        <v>100000085259</v>
      </c>
      <c r="CU150" s="51" t="s">
        <v>149</v>
      </c>
      <c r="CV150" s="117"/>
      <c r="CW150" s="146"/>
      <c r="CX150" t="s">
        <v>845</v>
      </c>
      <c r="CY150" s="5"/>
      <c r="CZ150" s="5"/>
      <c r="DE150" s="5"/>
      <c r="DF150" s="5"/>
      <c r="DG150" s="117"/>
      <c r="DH150" s="117"/>
      <c r="DI150" s="117"/>
      <c r="DJ150" s="117"/>
      <c r="DK150" s="117"/>
      <c r="DL150" s="47">
        <v>5</v>
      </c>
      <c r="DM150" t="s">
        <v>164</v>
      </c>
      <c r="DN150" s="2"/>
      <c r="DO150" s="154">
        <v>1</v>
      </c>
      <c r="DP150" s="158" t="s">
        <v>173</v>
      </c>
      <c r="DQ150" s="24">
        <v>15054000</v>
      </c>
      <c r="DR150" s="47">
        <v>5</v>
      </c>
      <c r="DS150" t="s">
        <v>164</v>
      </c>
      <c r="DZ150" t="s">
        <v>830</v>
      </c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165"/>
      <c r="EO150" s="5"/>
      <c r="EP150" s="5"/>
      <c r="EQ150" s="5"/>
      <c r="ER150" s="5"/>
      <c r="EY150" s="70" t="str">
        <f t="shared" si="33"/>
        <v>amlodipine oral 5mg/</v>
      </c>
      <c r="FK150" s="14" t="s">
        <v>163</v>
      </c>
      <c r="FL150" s="70" t="str">
        <f t="shared" si="27"/>
        <v>amlodipine oral 5mg/</v>
      </c>
    </row>
    <row r="151" spans="1:168" ht="13.8">
      <c r="A151" s="47">
        <v>4516</v>
      </c>
      <c r="B151" t="s">
        <v>3107</v>
      </c>
      <c r="C151" s="117"/>
      <c r="D151" s="117"/>
      <c r="E151" s="117"/>
      <c r="F151" s="117"/>
      <c r="G151">
        <v>4304</v>
      </c>
      <c r="H151" s="47">
        <v>258380202</v>
      </c>
      <c r="I151" s="47">
        <v>258380202</v>
      </c>
      <c r="J151" s="5" t="str">
        <f t="shared" si="30"/>
        <v>GRC amlodipine besilate SANDOZ GMBH, KUNDL, AUSTRIA tablet 30 x 10mg/</v>
      </c>
      <c r="K151" s="5" t="str">
        <f t="shared" si="31"/>
        <v>GRC amlodipine besilate SANDOZ GMBH, KUNDL, AUSTRIA tablet 30 x 10mg/</v>
      </c>
      <c r="L151" s="5"/>
      <c r="M151" s="5"/>
      <c r="N151" s="5"/>
      <c r="O151" s="5"/>
      <c r="P151">
        <v>30</v>
      </c>
      <c r="Q151" s="51"/>
      <c r="R151">
        <v>30</v>
      </c>
      <c r="S151" s="51"/>
      <c r="T151" s="117"/>
      <c r="U151" s="117"/>
      <c r="V151" s="117"/>
      <c r="W151" s="117"/>
      <c r="X151" s="5"/>
      <c r="Y151" s="5"/>
      <c r="Z151" s="5"/>
      <c r="AA151" s="5">
        <v>30</v>
      </c>
      <c r="AB151" s="5"/>
      <c r="AC151" t="s">
        <v>712</v>
      </c>
      <c r="AD151" s="5"/>
      <c r="AE151" s="5"/>
      <c r="AF151">
        <v>10219000</v>
      </c>
      <c r="AG151" t="s">
        <v>173</v>
      </c>
      <c r="AI151" t="s">
        <v>820</v>
      </c>
      <c r="AJ151" t="s">
        <v>846</v>
      </c>
      <c r="AK151" s="24">
        <v>15054000</v>
      </c>
      <c r="AL151" s="158" t="s">
        <v>173</v>
      </c>
      <c r="AM151" s="158"/>
      <c r="AN151" s="5"/>
      <c r="AO151" s="5"/>
      <c r="AP151" s="5"/>
      <c r="AQ151" s="5"/>
      <c r="AS151" s="51">
        <f t="shared" si="34"/>
        <v>56565663</v>
      </c>
      <c r="AT151" s="25" t="str">
        <f t="shared" si="25"/>
        <v>GRC amlodipine besilate SANDOZ GMBH, KUNDL, AUSTRIA tablet 10mg/</v>
      </c>
      <c r="AU151" s="33"/>
      <c r="AW151" s="5"/>
      <c r="AX151" s="5"/>
      <c r="AY151" t="s">
        <v>3496</v>
      </c>
      <c r="AZ151" t="s">
        <v>65</v>
      </c>
      <c r="BA151" s="14" t="s">
        <v>2253</v>
      </c>
      <c r="BB151" s="14"/>
      <c r="BC151">
        <v>10219000</v>
      </c>
      <c r="BD151" t="s">
        <v>173</v>
      </c>
      <c r="BF151" s="85"/>
      <c r="BG151" t="s">
        <v>875</v>
      </c>
      <c r="BJ151" s="5"/>
      <c r="BK151" t="s">
        <v>869</v>
      </c>
      <c r="BL151" s="5"/>
      <c r="BM151" s="49" t="s">
        <v>857</v>
      </c>
      <c r="BN151" t="str">
        <f t="shared" si="32"/>
        <v>amlodipine besilate tablet 10mg/</v>
      </c>
      <c r="BO151" s="49"/>
      <c r="BP151" t="str">
        <f t="shared" si="26"/>
        <v>amlodipine besilate tablet 10mg/</v>
      </c>
      <c r="BR151">
        <v>10219000</v>
      </c>
      <c r="BS151" t="s">
        <v>173</v>
      </c>
      <c r="BU151" s="117"/>
      <c r="BV151" s="117"/>
      <c r="BW151" s="5"/>
      <c r="BX151" t="s">
        <v>820</v>
      </c>
      <c r="BY151" s="5"/>
      <c r="BZ151" s="5"/>
      <c r="CA151" s="24">
        <v>15054000</v>
      </c>
      <c r="CB151" s="158" t="s">
        <v>173</v>
      </c>
      <c r="CC151" s="158"/>
      <c r="CD151" s="5"/>
      <c r="CE151" s="5"/>
      <c r="CF151">
        <v>20053000</v>
      </c>
      <c r="CG151" s="87" t="s">
        <v>175</v>
      </c>
      <c r="CH151" s="87"/>
      <c r="CI151" s="117"/>
      <c r="CJ151" s="117"/>
      <c r="CK151" s="5"/>
      <c r="CL151" s="5"/>
      <c r="CM151" s="5"/>
      <c r="CN151" s="5"/>
      <c r="CO151" s="21">
        <v>100000090079</v>
      </c>
      <c r="CP151" s="21" t="s">
        <v>41</v>
      </c>
      <c r="CQ151" s="21">
        <v>100000090079</v>
      </c>
      <c r="CR151" t="s">
        <v>2984</v>
      </c>
      <c r="CS151" s="51"/>
      <c r="CT151" s="52">
        <v>100000085259</v>
      </c>
      <c r="CU151" s="51" t="s">
        <v>149</v>
      </c>
      <c r="CV151" s="117"/>
      <c r="CW151" s="146"/>
      <c r="CX151" t="s">
        <v>845</v>
      </c>
      <c r="CY151" s="5"/>
      <c r="CZ151" s="5"/>
      <c r="DE151" s="5"/>
      <c r="DF151" s="5"/>
      <c r="DG151" s="117"/>
      <c r="DH151" s="117"/>
      <c r="DI151" s="117"/>
      <c r="DJ151" s="117"/>
      <c r="DK151" s="117"/>
      <c r="DL151" s="47">
        <v>10</v>
      </c>
      <c r="DM151" t="s">
        <v>164</v>
      </c>
      <c r="DN151" s="2"/>
      <c r="DO151" s="154">
        <v>1</v>
      </c>
      <c r="DP151" s="158" t="s">
        <v>173</v>
      </c>
      <c r="DQ151" s="24">
        <v>15054000</v>
      </c>
      <c r="DR151" s="47">
        <v>10</v>
      </c>
      <c r="DS151" t="s">
        <v>164</v>
      </c>
      <c r="DZ151" t="s">
        <v>829</v>
      </c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165"/>
      <c r="EO151" s="5"/>
      <c r="EP151" s="5"/>
      <c r="EQ151" s="5"/>
      <c r="ER151" s="5"/>
      <c r="EY151" s="70" t="str">
        <f t="shared" si="33"/>
        <v>amlodipine oral 10mg/</v>
      </c>
      <c r="FK151" s="14" t="s">
        <v>163</v>
      </c>
      <c r="FL151" s="70" t="str">
        <f t="shared" si="27"/>
        <v>amlodipine oral 10mg/</v>
      </c>
    </row>
    <row r="152" spans="1:168" ht="13.8">
      <c r="A152" s="47">
        <v>4303</v>
      </c>
      <c r="B152" t="s">
        <v>3108</v>
      </c>
      <c r="C152" s="117"/>
      <c r="D152" s="117"/>
      <c r="E152" s="117"/>
      <c r="F152" s="117"/>
      <c r="G152">
        <v>6236</v>
      </c>
      <c r="H152" s="47">
        <v>283780102</v>
      </c>
      <c r="I152" s="47">
        <v>283780102</v>
      </c>
      <c r="J152" s="5" t="str">
        <f t="shared" si="30"/>
        <v>GRC amlodipine besilate SANTA PHARMA A,E, capsule, hard 30 x 10mg/</v>
      </c>
      <c r="K152" s="5" t="str">
        <f t="shared" si="31"/>
        <v>GRC amlodipine besilate SANTA PHARMA A,E, capsule, hard 30 x 10mg/</v>
      </c>
      <c r="L152" s="5"/>
      <c r="M152" s="5"/>
      <c r="N152" s="5"/>
      <c r="O152" s="5"/>
      <c r="P152">
        <v>30</v>
      </c>
      <c r="Q152" s="51"/>
      <c r="R152">
        <v>30</v>
      </c>
      <c r="S152" s="51"/>
      <c r="T152" s="117"/>
      <c r="U152" s="117"/>
      <c r="V152" s="117"/>
      <c r="W152" s="117"/>
      <c r="X152" s="5"/>
      <c r="Y152" s="5"/>
      <c r="Z152" s="5"/>
      <c r="AA152" s="5">
        <v>30</v>
      </c>
      <c r="AB152" s="5"/>
      <c r="AC152" t="s">
        <v>713</v>
      </c>
      <c r="AD152" s="5"/>
      <c r="AE152" s="5"/>
      <c r="AF152" s="48">
        <v>10210000</v>
      </c>
      <c r="AG152" s="158" t="s">
        <v>174</v>
      </c>
      <c r="AH152" s="158"/>
      <c r="AI152" t="s">
        <v>820</v>
      </c>
      <c r="AJ152" t="s">
        <v>846</v>
      </c>
      <c r="AK152" s="24">
        <v>15012000</v>
      </c>
      <c r="AL152" s="158" t="s">
        <v>192</v>
      </c>
      <c r="AM152" s="158"/>
      <c r="AN152" s="5"/>
      <c r="AO152" s="5"/>
      <c r="AP152" s="5"/>
      <c r="AQ152" s="5"/>
      <c r="AS152" s="51">
        <f t="shared" si="34"/>
        <v>56565664</v>
      </c>
      <c r="AT152" s="25" t="str">
        <f t="shared" si="25"/>
        <v>GRC amlodipine besilate SANTA PHARMA A,E, capsule, hard 10mg/</v>
      </c>
      <c r="AU152" s="33"/>
      <c r="AW152" s="5"/>
      <c r="AX152" s="5"/>
      <c r="AY152" t="s">
        <v>3497</v>
      </c>
      <c r="AZ152" t="s">
        <v>65</v>
      </c>
      <c r="BA152" s="14" t="s">
        <v>2253</v>
      </c>
      <c r="BB152" s="14"/>
      <c r="BC152" s="48">
        <v>10210000</v>
      </c>
      <c r="BD152" s="158" t="s">
        <v>174</v>
      </c>
      <c r="BE152" s="158"/>
      <c r="BF152" s="85"/>
      <c r="BG152" t="s">
        <v>869</v>
      </c>
      <c r="BJ152" s="5"/>
      <c r="BK152" t="s">
        <v>870</v>
      </c>
      <c r="BL152" s="5"/>
      <c r="BM152" s="49" t="s">
        <v>857</v>
      </c>
      <c r="BN152" t="str">
        <f t="shared" si="32"/>
        <v>amlodipine besilate capsule, hard 10mg/</v>
      </c>
      <c r="BO152" s="49"/>
      <c r="BP152" t="str">
        <f t="shared" si="26"/>
        <v>amlodipine besilate capsule, hard 10mg/</v>
      </c>
      <c r="BR152" s="48">
        <v>10210000</v>
      </c>
      <c r="BS152" s="158" t="s">
        <v>174</v>
      </c>
      <c r="BT152" s="158"/>
      <c r="BU152" s="117"/>
      <c r="BV152" s="117"/>
      <c r="BW152" s="5"/>
      <c r="BX152" t="s">
        <v>820</v>
      </c>
      <c r="BY152" s="5"/>
      <c r="BZ152" s="5"/>
      <c r="CA152" s="24">
        <v>15012000</v>
      </c>
      <c r="CB152" s="158" t="s">
        <v>192</v>
      </c>
      <c r="CC152" s="158"/>
      <c r="CD152" s="5"/>
      <c r="CE152" s="5"/>
      <c r="CF152">
        <v>20053000</v>
      </c>
      <c r="CG152" s="87" t="s">
        <v>175</v>
      </c>
      <c r="CH152" s="87"/>
      <c r="CI152" s="117"/>
      <c r="CJ152" s="117"/>
      <c r="CK152" s="5"/>
      <c r="CL152" s="5"/>
      <c r="CM152" s="5"/>
      <c r="CN152" s="5"/>
      <c r="CO152" s="21">
        <v>100000090079</v>
      </c>
      <c r="CP152" s="21" t="s">
        <v>41</v>
      </c>
      <c r="CQ152" s="21">
        <v>100000090079</v>
      </c>
      <c r="CR152" t="s">
        <v>2984</v>
      </c>
      <c r="CS152" s="51"/>
      <c r="CT152" s="52">
        <v>100000085259</v>
      </c>
      <c r="CU152" s="51" t="s">
        <v>149</v>
      </c>
      <c r="CV152" s="117"/>
      <c r="CW152" s="146"/>
      <c r="CX152" t="s">
        <v>845</v>
      </c>
      <c r="CY152" s="5"/>
      <c r="CZ152" s="5"/>
      <c r="DE152" s="5"/>
      <c r="DF152" s="5"/>
      <c r="DG152" s="117"/>
      <c r="DH152" s="117"/>
      <c r="DI152" s="117"/>
      <c r="DJ152" s="117"/>
      <c r="DK152" s="117"/>
      <c r="DL152" s="47">
        <v>10</v>
      </c>
      <c r="DM152" t="s">
        <v>164</v>
      </c>
      <c r="DN152" s="2"/>
      <c r="DO152" s="154">
        <v>1</v>
      </c>
      <c r="DP152" s="158" t="s">
        <v>192</v>
      </c>
      <c r="DQ152" s="24">
        <v>15012000</v>
      </c>
      <c r="DR152" s="47">
        <v>10</v>
      </c>
      <c r="DS152" t="s">
        <v>164</v>
      </c>
      <c r="DZ152" t="s">
        <v>829</v>
      </c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165"/>
      <c r="EO152" s="5"/>
      <c r="EP152" s="5"/>
      <c r="EQ152" s="5"/>
      <c r="ER152" s="5"/>
      <c r="EY152" s="70" t="str">
        <f t="shared" si="33"/>
        <v>amlodipine oral 10mg/</v>
      </c>
      <c r="FK152" s="14" t="s">
        <v>163</v>
      </c>
      <c r="FL152" s="70" t="str">
        <f t="shared" si="27"/>
        <v>amlodipine oral 10mg/</v>
      </c>
    </row>
    <row r="153" spans="1:168" ht="13.8">
      <c r="A153" s="47">
        <v>4304</v>
      </c>
      <c r="B153" t="s">
        <v>3109</v>
      </c>
      <c r="C153" s="117"/>
      <c r="D153" s="117"/>
      <c r="E153" s="117"/>
      <c r="F153" s="117"/>
      <c r="G153">
        <v>6237</v>
      </c>
      <c r="H153" s="47">
        <v>283780202</v>
      </c>
      <c r="I153" s="47">
        <v>283780202</v>
      </c>
      <c r="J153" s="5" t="str">
        <f t="shared" si="30"/>
        <v>GRC amlodipine besilate SANTA PHARMA A,E, capsule, hard 30 x 5mg/</v>
      </c>
      <c r="K153" s="5" t="str">
        <f t="shared" si="31"/>
        <v>GRC amlodipine besilate SANTA PHARMA A,E, capsule, hard 30 x 5mg/</v>
      </c>
      <c r="L153" s="5"/>
      <c r="M153" s="5"/>
      <c r="N153" s="5"/>
      <c r="O153" s="5"/>
      <c r="P153">
        <v>30</v>
      </c>
      <c r="Q153" s="51"/>
      <c r="R153">
        <v>30</v>
      </c>
      <c r="S153" s="51"/>
      <c r="T153" s="117"/>
      <c r="U153" s="117"/>
      <c r="V153" s="117"/>
      <c r="W153" s="117"/>
      <c r="X153" s="5"/>
      <c r="Y153" s="5"/>
      <c r="Z153" s="5"/>
      <c r="AA153" s="5">
        <v>30</v>
      </c>
      <c r="AB153" s="5"/>
      <c r="AC153" t="s">
        <v>713</v>
      </c>
      <c r="AD153" s="5"/>
      <c r="AE153" s="5"/>
      <c r="AF153" s="48">
        <v>10210000</v>
      </c>
      <c r="AG153" s="158" t="s">
        <v>174</v>
      </c>
      <c r="AH153" s="158"/>
      <c r="AI153" t="s">
        <v>820</v>
      </c>
      <c r="AJ153" t="s">
        <v>846</v>
      </c>
      <c r="AK153" s="24">
        <v>15012000</v>
      </c>
      <c r="AL153" s="158" t="s">
        <v>192</v>
      </c>
      <c r="AM153" s="158"/>
      <c r="AN153" s="5"/>
      <c r="AO153" s="5"/>
      <c r="AP153" s="5"/>
      <c r="AQ153" s="5"/>
      <c r="AS153" s="51">
        <f t="shared" si="34"/>
        <v>56565665</v>
      </c>
      <c r="AT153" s="25" t="str">
        <f t="shared" si="25"/>
        <v>GRC amlodipine besilate SANTA PHARMA A,E, capsule, hard 5mg/</v>
      </c>
      <c r="AU153" s="33"/>
      <c r="AW153" s="5"/>
      <c r="AX153" s="5"/>
      <c r="AY153" t="s">
        <v>3498</v>
      </c>
      <c r="AZ153" t="s">
        <v>65</v>
      </c>
      <c r="BA153" s="14" t="s">
        <v>2253</v>
      </c>
      <c r="BB153" s="14"/>
      <c r="BC153" s="48">
        <v>10210000</v>
      </c>
      <c r="BD153" s="158" t="s">
        <v>174</v>
      </c>
      <c r="BE153" s="158"/>
      <c r="BF153" s="85"/>
      <c r="BG153" t="s">
        <v>869</v>
      </c>
      <c r="BJ153" s="5"/>
      <c r="BK153" t="s">
        <v>870</v>
      </c>
      <c r="BL153" s="5"/>
      <c r="BM153" s="49" t="s">
        <v>857</v>
      </c>
      <c r="BN153" t="str">
        <f t="shared" si="32"/>
        <v>amlodipine besilate capsule, hard 5mg/</v>
      </c>
      <c r="BO153" s="49"/>
      <c r="BP153" t="str">
        <f t="shared" si="26"/>
        <v>amlodipine besilate capsule, hard 5mg/</v>
      </c>
      <c r="BR153" s="48">
        <v>10210000</v>
      </c>
      <c r="BS153" s="158" t="s">
        <v>174</v>
      </c>
      <c r="BT153" s="158"/>
      <c r="BU153" s="117"/>
      <c r="BV153" s="117"/>
      <c r="BW153" s="5"/>
      <c r="BX153" t="s">
        <v>820</v>
      </c>
      <c r="BY153" s="5"/>
      <c r="BZ153" s="5"/>
      <c r="CA153" s="24">
        <v>15012000</v>
      </c>
      <c r="CB153" s="158" t="s">
        <v>192</v>
      </c>
      <c r="CC153" s="158"/>
      <c r="CD153" s="5"/>
      <c r="CE153" s="5"/>
      <c r="CF153">
        <v>20053000</v>
      </c>
      <c r="CG153" s="87" t="s">
        <v>175</v>
      </c>
      <c r="CH153" s="87"/>
      <c r="CI153" s="117"/>
      <c r="CJ153" s="117"/>
      <c r="CK153" s="5"/>
      <c r="CL153" s="5"/>
      <c r="CM153" s="5"/>
      <c r="CN153" s="5"/>
      <c r="CO153" s="21">
        <v>100000090079</v>
      </c>
      <c r="CP153" s="21" t="s">
        <v>41</v>
      </c>
      <c r="CQ153" s="21">
        <v>100000090079</v>
      </c>
      <c r="CR153" t="s">
        <v>2984</v>
      </c>
      <c r="CS153" s="51"/>
      <c r="CT153" s="52">
        <v>100000085259</v>
      </c>
      <c r="CU153" s="51" t="s">
        <v>149</v>
      </c>
      <c r="CV153" s="117"/>
      <c r="CW153" s="146"/>
      <c r="CX153" t="s">
        <v>845</v>
      </c>
      <c r="CY153" s="5"/>
      <c r="CZ153" s="5"/>
      <c r="DE153" s="5"/>
      <c r="DF153" s="5"/>
      <c r="DG153" s="117"/>
      <c r="DH153" s="117"/>
      <c r="DI153" s="117"/>
      <c r="DJ153" s="117"/>
      <c r="DK153" s="117"/>
      <c r="DL153" s="47">
        <v>5</v>
      </c>
      <c r="DM153" t="s">
        <v>164</v>
      </c>
      <c r="DN153" s="2"/>
      <c r="DO153" s="154">
        <v>1</v>
      </c>
      <c r="DP153" s="158" t="s">
        <v>192</v>
      </c>
      <c r="DQ153" s="24">
        <v>15012000</v>
      </c>
      <c r="DR153" s="47">
        <v>5</v>
      </c>
      <c r="DS153" t="s">
        <v>164</v>
      </c>
      <c r="DZ153" t="s">
        <v>830</v>
      </c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165"/>
      <c r="EO153" s="5"/>
      <c r="EP153" s="5"/>
      <c r="EQ153" s="5"/>
      <c r="ER153" s="5"/>
      <c r="EY153" s="70" t="str">
        <f t="shared" si="33"/>
        <v>amlodipine oral 5mg/</v>
      </c>
      <c r="FK153" s="14" t="s">
        <v>163</v>
      </c>
      <c r="FL153" s="70" t="str">
        <f t="shared" si="27"/>
        <v>amlodipine oral 5mg/</v>
      </c>
    </row>
    <row r="154" spans="1:168" ht="13.8">
      <c r="A154" s="47">
        <v>6236</v>
      </c>
      <c r="B154" t="s">
        <v>3110</v>
      </c>
      <c r="C154" s="117"/>
      <c r="D154" s="117"/>
      <c r="E154" s="117"/>
      <c r="F154" s="117"/>
      <c r="G154">
        <v>4305</v>
      </c>
      <c r="H154" s="47">
        <v>258430102</v>
      </c>
      <c r="I154" s="47">
        <v>258430102</v>
      </c>
      <c r="J154" s="5" t="str">
        <f t="shared" si="30"/>
        <v>GRC amlodipine besilate ΦΑΡΜΕΞ Α.Ε. capsule, hard 30 x 5mg/</v>
      </c>
      <c r="K154" s="5" t="str">
        <f t="shared" si="31"/>
        <v>GRC amlodipine besilate ΦΑΡΜΕΞ Α.Ε. capsule, hard 30 x 5mg/</v>
      </c>
      <c r="L154" s="5"/>
      <c r="M154" s="5"/>
      <c r="N154" s="5"/>
      <c r="O154" s="5"/>
      <c r="P154">
        <v>30</v>
      </c>
      <c r="Q154" s="51"/>
      <c r="R154">
        <v>30</v>
      </c>
      <c r="S154" s="51"/>
      <c r="T154" s="117"/>
      <c r="U154" s="117"/>
      <c r="V154" s="117"/>
      <c r="W154" s="117"/>
      <c r="X154" s="5"/>
      <c r="Y154" s="5"/>
      <c r="Z154" s="5"/>
      <c r="AA154" s="5">
        <v>14</v>
      </c>
      <c r="AB154" s="5"/>
      <c r="AC154" t="s">
        <v>714</v>
      </c>
      <c r="AD154" s="5"/>
      <c r="AE154" s="5"/>
      <c r="AF154" s="48">
        <v>10210000</v>
      </c>
      <c r="AG154" s="158" t="s">
        <v>174</v>
      </c>
      <c r="AH154" s="158"/>
      <c r="AI154" t="s">
        <v>820</v>
      </c>
      <c r="AJ154" t="s">
        <v>846</v>
      </c>
      <c r="AK154" s="24">
        <v>15012000</v>
      </c>
      <c r="AL154" s="158" t="s">
        <v>192</v>
      </c>
      <c r="AM154" s="158"/>
      <c r="AN154" s="5"/>
      <c r="AO154" s="5"/>
      <c r="AP154" s="5"/>
      <c r="AQ154" s="5"/>
      <c r="AS154" s="51">
        <f t="shared" si="34"/>
        <v>56565666</v>
      </c>
      <c r="AT154" s="25" t="str">
        <f t="shared" si="25"/>
        <v>GRC amlodipine besilate ΦΑΡΜΕΞ Α.Ε. capsule, hard 5mg/</v>
      </c>
      <c r="AU154" s="33"/>
      <c r="AW154" s="5"/>
      <c r="AX154" s="5"/>
      <c r="AY154" t="s">
        <v>3499</v>
      </c>
      <c r="AZ154" t="s">
        <v>65</v>
      </c>
      <c r="BA154" s="14" t="s">
        <v>2253</v>
      </c>
      <c r="BB154" s="14"/>
      <c r="BC154" s="48">
        <v>10210000</v>
      </c>
      <c r="BD154" s="158" t="s">
        <v>174</v>
      </c>
      <c r="BE154" s="158"/>
      <c r="BF154" s="85"/>
      <c r="BG154" t="s">
        <v>870</v>
      </c>
      <c r="BJ154" s="5"/>
      <c r="BK154" t="s">
        <v>871</v>
      </c>
      <c r="BL154" s="5"/>
      <c r="BM154" s="49" t="s">
        <v>857</v>
      </c>
      <c r="BN154" t="str">
        <f t="shared" si="32"/>
        <v>amlodipine besilate capsule, hard 5mg/</v>
      </c>
      <c r="BO154" s="49"/>
      <c r="BP154" t="str">
        <f t="shared" si="26"/>
        <v>amlodipine besilate capsule, hard 5mg/</v>
      </c>
      <c r="BR154" s="48">
        <v>10210000</v>
      </c>
      <c r="BS154" s="158" t="s">
        <v>174</v>
      </c>
      <c r="BT154" s="158"/>
      <c r="BU154" s="117"/>
      <c r="BV154" s="117"/>
      <c r="BW154" s="5"/>
      <c r="BX154" t="s">
        <v>820</v>
      </c>
      <c r="BY154" s="5"/>
      <c r="BZ154" s="5"/>
      <c r="CA154" s="24">
        <v>15012000</v>
      </c>
      <c r="CB154" s="158" t="s">
        <v>192</v>
      </c>
      <c r="CC154" s="158"/>
      <c r="CD154" s="5"/>
      <c r="CE154" s="5"/>
      <c r="CF154">
        <v>20053000</v>
      </c>
      <c r="CG154" s="87" t="s">
        <v>175</v>
      </c>
      <c r="CH154" s="87"/>
      <c r="CI154" s="117"/>
      <c r="CJ154" s="117"/>
      <c r="CK154" s="5"/>
      <c r="CL154" s="5"/>
      <c r="CM154" s="5"/>
      <c r="CN154" s="5"/>
      <c r="CO154" s="21">
        <v>100000090079</v>
      </c>
      <c r="CP154" s="21" t="s">
        <v>41</v>
      </c>
      <c r="CQ154" s="21">
        <v>100000090079</v>
      </c>
      <c r="CR154" t="s">
        <v>2984</v>
      </c>
      <c r="CS154" s="51"/>
      <c r="CT154" s="52">
        <v>100000085259</v>
      </c>
      <c r="CU154" s="51" t="s">
        <v>149</v>
      </c>
      <c r="CV154" s="117"/>
      <c r="CW154" s="146"/>
      <c r="CX154" t="s">
        <v>845</v>
      </c>
      <c r="CY154" s="5"/>
      <c r="CZ154" s="5"/>
      <c r="DE154" s="5"/>
      <c r="DF154" s="5"/>
      <c r="DG154" s="117"/>
      <c r="DH154" s="117"/>
      <c r="DI154" s="117"/>
      <c r="DJ154" s="117"/>
      <c r="DK154" s="117"/>
      <c r="DL154" s="47">
        <v>5</v>
      </c>
      <c r="DM154" t="s">
        <v>164</v>
      </c>
      <c r="DN154" s="2"/>
      <c r="DO154" s="154">
        <v>1</v>
      </c>
      <c r="DP154" s="158" t="s">
        <v>192</v>
      </c>
      <c r="DQ154" s="24">
        <v>15012000</v>
      </c>
      <c r="DR154" s="47">
        <v>5</v>
      </c>
      <c r="DS154" t="s">
        <v>164</v>
      </c>
      <c r="DZ154" t="s">
        <v>829</v>
      </c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165"/>
      <c r="EO154" s="5"/>
      <c r="EP154" s="5"/>
      <c r="EQ154" s="5"/>
      <c r="ER154" s="5"/>
      <c r="EY154" s="70" t="str">
        <f t="shared" si="33"/>
        <v>amlodipine oral 5mg/</v>
      </c>
      <c r="FK154" s="14" t="s">
        <v>163</v>
      </c>
      <c r="FL154" s="70" t="str">
        <f t="shared" si="27"/>
        <v>amlodipine oral 5mg/</v>
      </c>
    </row>
    <row r="155" spans="1:168" ht="13.8">
      <c r="A155" s="47">
        <v>6237</v>
      </c>
      <c r="B155" t="s">
        <v>3111</v>
      </c>
      <c r="C155" s="117"/>
      <c r="D155" s="117"/>
      <c r="E155" s="117"/>
      <c r="F155" s="117"/>
      <c r="G155">
        <v>4306</v>
      </c>
      <c r="H155" s="47">
        <v>258430202</v>
      </c>
      <c r="I155" s="47">
        <v>258430202</v>
      </c>
      <c r="J155" s="5" t="str">
        <f t="shared" si="30"/>
        <v>GRC amlodipine besilate ΦΑΡΜΕΞ Α.Ε. capsule, hard 30 x 10mg/</v>
      </c>
      <c r="K155" s="5" t="str">
        <f t="shared" si="31"/>
        <v>GRC amlodipine besilate ΦΑΡΜΕΞ Α.Ε. capsule, hard 30 x 10mg/</v>
      </c>
      <c r="L155" s="5"/>
      <c r="M155" s="5"/>
      <c r="N155" s="5"/>
      <c r="O155" s="5"/>
      <c r="P155">
        <v>30</v>
      </c>
      <c r="Q155" s="51"/>
      <c r="R155">
        <v>30</v>
      </c>
      <c r="S155" s="51"/>
      <c r="T155" s="117"/>
      <c r="U155" s="117"/>
      <c r="V155" s="117"/>
      <c r="W155" s="117"/>
      <c r="X155" s="5"/>
      <c r="Y155" s="5"/>
      <c r="Z155" s="5"/>
      <c r="AA155" s="5">
        <v>14</v>
      </c>
      <c r="AB155" s="5"/>
      <c r="AC155" t="s">
        <v>714</v>
      </c>
      <c r="AD155" s="5"/>
      <c r="AE155" s="5"/>
      <c r="AF155" s="48">
        <v>10210000</v>
      </c>
      <c r="AG155" s="158" t="s">
        <v>174</v>
      </c>
      <c r="AH155" s="158"/>
      <c r="AI155" t="s">
        <v>820</v>
      </c>
      <c r="AJ155" t="s">
        <v>846</v>
      </c>
      <c r="AK155" s="24">
        <v>15012000</v>
      </c>
      <c r="AL155" s="158" t="s">
        <v>192</v>
      </c>
      <c r="AM155" s="158"/>
      <c r="AN155" s="5"/>
      <c r="AO155" s="5"/>
      <c r="AP155" s="5"/>
      <c r="AQ155" s="5"/>
      <c r="AS155" s="51">
        <f t="shared" si="34"/>
        <v>56565667</v>
      </c>
      <c r="AT155" s="25" t="str">
        <f t="shared" si="25"/>
        <v>GRC amlodipine besilate ΦΑΡΜΕΞ Α.Ε. capsule, hard 10mg/</v>
      </c>
      <c r="AU155" s="33"/>
      <c r="AW155" s="5"/>
      <c r="AX155" s="5"/>
      <c r="AY155" t="s">
        <v>3500</v>
      </c>
      <c r="AZ155" t="s">
        <v>65</v>
      </c>
      <c r="BA155" s="14" t="s">
        <v>2253</v>
      </c>
      <c r="BB155" s="14"/>
      <c r="BC155" s="48">
        <v>10210000</v>
      </c>
      <c r="BD155" s="158" t="s">
        <v>174</v>
      </c>
      <c r="BE155" s="158"/>
      <c r="BF155" s="85"/>
      <c r="BG155" t="s">
        <v>870</v>
      </c>
      <c r="BJ155" s="5"/>
      <c r="BK155" t="s">
        <v>871</v>
      </c>
      <c r="BL155" s="5"/>
      <c r="BM155" s="49" t="s">
        <v>857</v>
      </c>
      <c r="BN155" t="str">
        <f t="shared" si="32"/>
        <v>amlodipine besilate capsule, hard 10mg/</v>
      </c>
      <c r="BO155" s="49"/>
      <c r="BP155" t="str">
        <f t="shared" si="26"/>
        <v>amlodipine besilate capsule, hard 10mg/</v>
      </c>
      <c r="BR155" s="48">
        <v>10210000</v>
      </c>
      <c r="BS155" s="158" t="s">
        <v>174</v>
      </c>
      <c r="BT155" s="158"/>
      <c r="BU155" s="117"/>
      <c r="BV155" s="117"/>
      <c r="BW155" s="5"/>
      <c r="BX155" t="s">
        <v>820</v>
      </c>
      <c r="BY155" s="5"/>
      <c r="BZ155" s="5"/>
      <c r="CA155" s="24">
        <v>15012000</v>
      </c>
      <c r="CB155" s="158" t="s">
        <v>192</v>
      </c>
      <c r="CC155" s="158"/>
      <c r="CD155" s="5"/>
      <c r="CE155" s="5"/>
      <c r="CF155">
        <v>20053000</v>
      </c>
      <c r="CG155" s="87" t="s">
        <v>175</v>
      </c>
      <c r="CH155" s="87"/>
      <c r="CI155" s="117"/>
      <c r="CJ155" s="117"/>
      <c r="CK155" s="5"/>
      <c r="CL155" s="5"/>
      <c r="CM155" s="5"/>
      <c r="CN155" s="5"/>
      <c r="CO155" s="21">
        <v>100000090079</v>
      </c>
      <c r="CP155" s="21" t="s">
        <v>41</v>
      </c>
      <c r="CQ155" s="21">
        <v>100000090079</v>
      </c>
      <c r="CR155" t="s">
        <v>2984</v>
      </c>
      <c r="CS155" s="51"/>
      <c r="CT155" s="52">
        <v>100000085259</v>
      </c>
      <c r="CU155" s="51" t="s">
        <v>149</v>
      </c>
      <c r="CV155" s="117"/>
      <c r="CW155" s="146"/>
      <c r="CX155" t="s">
        <v>845</v>
      </c>
      <c r="CY155" s="5"/>
      <c r="CZ155" s="5"/>
      <c r="DE155" s="5"/>
      <c r="DF155" s="5"/>
      <c r="DG155" s="117"/>
      <c r="DH155" s="117"/>
      <c r="DI155" s="117"/>
      <c r="DJ155" s="117"/>
      <c r="DK155" s="117"/>
      <c r="DL155" s="47">
        <v>10</v>
      </c>
      <c r="DM155" t="s">
        <v>164</v>
      </c>
      <c r="DN155" s="2"/>
      <c r="DO155" s="154">
        <v>1</v>
      </c>
      <c r="DP155" s="158" t="s">
        <v>192</v>
      </c>
      <c r="DQ155" s="24">
        <v>15012000</v>
      </c>
      <c r="DR155" s="47">
        <v>10</v>
      </c>
      <c r="DS155" t="s">
        <v>164</v>
      </c>
      <c r="DZ155" t="s">
        <v>830</v>
      </c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165"/>
      <c r="EO155" s="5"/>
      <c r="EP155" s="5"/>
      <c r="EQ155" s="5"/>
      <c r="ER155" s="5"/>
      <c r="EY155" s="70" t="str">
        <f t="shared" si="33"/>
        <v>amlodipine oral 10mg/</v>
      </c>
      <c r="FK155" s="14" t="s">
        <v>163</v>
      </c>
      <c r="FL155" s="70" t="str">
        <f t="shared" si="27"/>
        <v>amlodipine oral 10mg/</v>
      </c>
    </row>
    <row r="156" spans="1:168" ht="27.6">
      <c r="A156" s="47">
        <v>4305</v>
      </c>
      <c r="B156" t="s">
        <v>3112</v>
      </c>
      <c r="C156" s="117"/>
      <c r="D156" s="117"/>
      <c r="E156" s="117"/>
      <c r="F156" s="117"/>
      <c r="G156">
        <v>4307</v>
      </c>
      <c r="H156" s="47">
        <v>258440103</v>
      </c>
      <c r="I156" s="47">
        <v>258440103</v>
      </c>
      <c r="J156" s="5" t="str">
        <f t="shared" si="30"/>
        <v>GRC amlodipine besilate PROTON PHARMA ΑΝΩΝΥΜΗ ΦΑΡΜΑΚΕΥΤΙΚΗ ΕΤΑΙΡΕΙΑ capsule, hard 14 x 5mg/</v>
      </c>
      <c r="K156" s="5" t="str">
        <f t="shared" si="31"/>
        <v>GRC amlodipine besilate PROTON PHARMA ΑΝΩΝΥΜΗ ΦΑΡΜΑΚΕΥΤΙΚΗ ΕΤΑΙΡΕΙΑ capsule, hard 14 x 5mg/</v>
      </c>
      <c r="L156" s="5"/>
      <c r="M156" s="5"/>
      <c r="N156" s="5"/>
      <c r="O156" s="5"/>
      <c r="P156">
        <v>14</v>
      </c>
      <c r="Q156" s="51"/>
      <c r="R156">
        <v>14</v>
      </c>
      <c r="S156" s="51"/>
      <c r="T156" s="117"/>
      <c r="U156" s="117"/>
      <c r="V156" s="117"/>
      <c r="W156" s="117"/>
      <c r="X156" s="5"/>
      <c r="Y156" s="5"/>
      <c r="Z156" s="5"/>
      <c r="AA156" s="5">
        <v>30</v>
      </c>
      <c r="AB156" s="5"/>
      <c r="AC156" t="s">
        <v>709</v>
      </c>
      <c r="AD156" s="5"/>
      <c r="AE156" s="5"/>
      <c r="AF156" s="48">
        <v>10210000</v>
      </c>
      <c r="AG156" s="158" t="s">
        <v>174</v>
      </c>
      <c r="AH156" s="158"/>
      <c r="AI156" t="s">
        <v>820</v>
      </c>
      <c r="AJ156" t="s">
        <v>846</v>
      </c>
      <c r="AK156" s="24">
        <v>15012000</v>
      </c>
      <c r="AL156" s="158" t="s">
        <v>192</v>
      </c>
      <c r="AM156" s="158"/>
      <c r="AN156" s="5"/>
      <c r="AO156" s="5"/>
      <c r="AP156" s="5"/>
      <c r="AQ156" s="5"/>
      <c r="AS156" s="51">
        <f t="shared" si="34"/>
        <v>56565668</v>
      </c>
      <c r="AT156" s="25" t="str">
        <f t="shared" si="25"/>
        <v>GRC amlodipine besilate PROTON PHARMA ΑΝΩΝΥΜΗ ΦΑΡΜΑΚΕΥΤΙΚΗ ΕΤΑΙΡΕΙΑ capsule, hard 5mg/</v>
      </c>
      <c r="AU156" s="33"/>
      <c r="AW156" s="5"/>
      <c r="AX156" s="5"/>
      <c r="AY156" s="14" t="s">
        <v>3690</v>
      </c>
      <c r="AZ156" t="s">
        <v>65</v>
      </c>
      <c r="BA156" s="14" t="s">
        <v>2253</v>
      </c>
      <c r="BB156" s="14"/>
      <c r="BC156" s="48">
        <v>10210000</v>
      </c>
      <c r="BD156" s="158" t="s">
        <v>174</v>
      </c>
      <c r="BE156" s="158"/>
      <c r="BF156" s="85"/>
      <c r="BG156" t="s">
        <v>871</v>
      </c>
      <c r="BJ156" s="5"/>
      <c r="BK156" t="s">
        <v>872</v>
      </c>
      <c r="BL156" s="5"/>
      <c r="BM156" s="49" t="s">
        <v>857</v>
      </c>
      <c r="BN156" t="str">
        <f t="shared" si="32"/>
        <v>amlodipine besilate capsule, hard 5mg/</v>
      </c>
      <c r="BO156" s="49"/>
      <c r="BP156" t="str">
        <f t="shared" si="26"/>
        <v>amlodipine besilate capsule, hard 5mg/</v>
      </c>
      <c r="BR156" s="48">
        <v>10210000</v>
      </c>
      <c r="BS156" s="158" t="s">
        <v>174</v>
      </c>
      <c r="BT156" s="158"/>
      <c r="BU156" s="117"/>
      <c r="BV156" s="117"/>
      <c r="BW156" s="5"/>
      <c r="BX156" t="s">
        <v>820</v>
      </c>
      <c r="BY156" s="5"/>
      <c r="BZ156" s="5"/>
      <c r="CA156" s="24">
        <v>15012000</v>
      </c>
      <c r="CB156" s="158" t="s">
        <v>192</v>
      </c>
      <c r="CC156" s="158"/>
      <c r="CD156" s="5"/>
      <c r="CE156" s="5"/>
      <c r="CF156">
        <v>20053000</v>
      </c>
      <c r="CG156" s="87" t="s">
        <v>175</v>
      </c>
      <c r="CH156" s="87"/>
      <c r="CI156" s="117"/>
      <c r="CJ156" s="117"/>
      <c r="CK156" s="5"/>
      <c r="CL156" s="5"/>
      <c r="CM156" s="5"/>
      <c r="CN156" s="5"/>
      <c r="CO156" s="21">
        <v>100000090079</v>
      </c>
      <c r="CP156" s="21" t="s">
        <v>41</v>
      </c>
      <c r="CQ156" s="21">
        <v>100000090079</v>
      </c>
      <c r="CR156" t="s">
        <v>2984</v>
      </c>
      <c r="CS156" s="51"/>
      <c r="CT156" s="52">
        <v>100000085259</v>
      </c>
      <c r="CU156" s="51" t="s">
        <v>149</v>
      </c>
      <c r="CV156" s="117"/>
      <c r="CW156" s="146"/>
      <c r="CX156" t="s">
        <v>845</v>
      </c>
      <c r="CY156" s="5"/>
      <c r="CZ156" s="5"/>
      <c r="DE156" s="5"/>
      <c r="DF156" s="5"/>
      <c r="DG156" s="117"/>
      <c r="DH156" s="117"/>
      <c r="DI156" s="117"/>
      <c r="DJ156" s="117"/>
      <c r="DK156" s="117"/>
      <c r="DL156" s="47">
        <v>5</v>
      </c>
      <c r="DM156" t="s">
        <v>164</v>
      </c>
      <c r="DN156" s="2"/>
      <c r="DO156" s="154">
        <v>1</v>
      </c>
      <c r="DP156" s="158" t="s">
        <v>192</v>
      </c>
      <c r="DQ156" s="24">
        <v>15012000</v>
      </c>
      <c r="DR156" s="47">
        <v>5</v>
      </c>
      <c r="DS156" t="s">
        <v>164</v>
      </c>
      <c r="DZ156" t="s">
        <v>829</v>
      </c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165"/>
      <c r="EO156" s="5"/>
      <c r="EP156" s="5"/>
      <c r="EQ156" s="5"/>
      <c r="ER156" s="5"/>
      <c r="EY156" s="70" t="str">
        <f t="shared" si="33"/>
        <v>amlodipine oral 5mg/</v>
      </c>
      <c r="FK156" s="14" t="s">
        <v>163</v>
      </c>
      <c r="FL156" s="70" t="str">
        <f t="shared" si="27"/>
        <v>amlodipine oral 5mg/</v>
      </c>
    </row>
    <row r="157" spans="1:168" ht="27.6">
      <c r="A157" s="47">
        <v>4306</v>
      </c>
      <c r="B157" t="s">
        <v>3113</v>
      </c>
      <c r="C157" s="117"/>
      <c r="D157" s="117"/>
      <c r="E157" s="117"/>
      <c r="F157" s="117"/>
      <c r="G157">
        <v>4308</v>
      </c>
      <c r="H157" s="47">
        <v>258440201</v>
      </c>
      <c r="I157" s="47">
        <v>258440201</v>
      </c>
      <c r="J157" s="5" t="str">
        <f t="shared" si="30"/>
        <v>GRC amlodipine besilate PROTON PHARMA ΑΝΩΝΥΜΗ ΦΑΡΜΑΚΕΥΤΙΚΗ ΕΤΑΙΡΕΙΑ capsule, hard 14 x 10mg/</v>
      </c>
      <c r="K157" s="5" t="str">
        <f t="shared" si="31"/>
        <v>GRC amlodipine besilate PROTON PHARMA ΑΝΩΝΥΜΗ ΦΑΡΜΑΚΕΥΤΙΚΗ ΕΤΑΙΡΕΙΑ capsule, hard 14 x 10mg/</v>
      </c>
      <c r="L157" s="5"/>
      <c r="M157" s="5"/>
      <c r="N157" s="5"/>
      <c r="O157" s="5"/>
      <c r="P157">
        <v>14</v>
      </c>
      <c r="Q157" s="51"/>
      <c r="R157">
        <v>14</v>
      </c>
      <c r="S157" s="51"/>
      <c r="T157" s="117"/>
      <c r="U157" s="117"/>
      <c r="V157" s="117"/>
      <c r="W157" s="117"/>
      <c r="X157" s="5"/>
      <c r="Y157" s="5"/>
      <c r="Z157" s="5"/>
      <c r="AA157" s="5">
        <v>14</v>
      </c>
      <c r="AB157" s="5"/>
      <c r="AC157" t="s">
        <v>715</v>
      </c>
      <c r="AD157" s="5"/>
      <c r="AE157" s="5"/>
      <c r="AF157" s="48">
        <v>10210000</v>
      </c>
      <c r="AG157" s="158" t="s">
        <v>174</v>
      </c>
      <c r="AH157" s="158"/>
      <c r="AI157" t="s">
        <v>820</v>
      </c>
      <c r="AJ157" t="s">
        <v>846</v>
      </c>
      <c r="AK157" s="24">
        <v>15012000</v>
      </c>
      <c r="AL157" s="158" t="s">
        <v>192</v>
      </c>
      <c r="AM157" s="158"/>
      <c r="AN157" s="5"/>
      <c r="AO157" s="5"/>
      <c r="AP157" s="5"/>
      <c r="AQ157" s="5"/>
      <c r="AS157" s="51">
        <f t="shared" si="34"/>
        <v>56565669</v>
      </c>
      <c r="AT157" s="25" t="str">
        <f t="shared" si="25"/>
        <v>GRC amlodipine besilate PROTON PHARMA ΑΝΩΝΥΜΗ ΦΑΡΜΑΚΕΥΤΙΚΗ ΕΤΑΙΡΕΙΑ capsule, hard 10mg/</v>
      </c>
      <c r="AU157" s="33"/>
      <c r="AW157" s="5"/>
      <c r="AX157" s="5"/>
      <c r="AY157" t="s">
        <v>3501</v>
      </c>
      <c r="AZ157" t="s">
        <v>65</v>
      </c>
      <c r="BA157" s="14" t="s">
        <v>2253</v>
      </c>
      <c r="BB157" s="14"/>
      <c r="BC157" s="48">
        <v>10210000</v>
      </c>
      <c r="BD157" s="158" t="s">
        <v>174</v>
      </c>
      <c r="BE157" s="158"/>
      <c r="BF157" s="85"/>
      <c r="BG157" t="s">
        <v>871</v>
      </c>
      <c r="BJ157" s="5"/>
      <c r="BK157" t="s">
        <v>873</v>
      </c>
      <c r="BL157" s="5"/>
      <c r="BM157" s="49" t="s">
        <v>857</v>
      </c>
      <c r="BN157" t="str">
        <f t="shared" si="32"/>
        <v>amlodipine besilate capsule, hard 10mg/</v>
      </c>
      <c r="BO157" s="49"/>
      <c r="BP157" t="str">
        <f t="shared" si="26"/>
        <v>amlodipine besilate capsule, hard 10mg/</v>
      </c>
      <c r="BR157" s="48">
        <v>10210000</v>
      </c>
      <c r="BS157" s="158" t="s">
        <v>174</v>
      </c>
      <c r="BT157" s="158"/>
      <c r="BU157" s="117"/>
      <c r="BV157" s="117"/>
      <c r="BW157" s="5"/>
      <c r="BX157" t="s">
        <v>820</v>
      </c>
      <c r="BY157" s="5"/>
      <c r="BZ157" s="5"/>
      <c r="CA157" s="24">
        <v>15012000</v>
      </c>
      <c r="CB157" s="158" t="s">
        <v>192</v>
      </c>
      <c r="CC157" s="158"/>
      <c r="CD157" s="5"/>
      <c r="CE157" s="5"/>
      <c r="CF157">
        <v>20053000</v>
      </c>
      <c r="CG157" s="87" t="s">
        <v>175</v>
      </c>
      <c r="CH157" s="87"/>
      <c r="CI157" s="117"/>
      <c r="CJ157" s="117"/>
      <c r="CK157" s="5"/>
      <c r="CL157" s="5"/>
      <c r="CM157" s="5"/>
      <c r="CN157" s="5"/>
      <c r="CO157" s="21">
        <v>100000090079</v>
      </c>
      <c r="CP157" s="21" t="s">
        <v>41</v>
      </c>
      <c r="CQ157" s="21">
        <v>100000090079</v>
      </c>
      <c r="CR157" t="s">
        <v>2984</v>
      </c>
      <c r="CS157" s="51"/>
      <c r="CT157" s="52">
        <v>100000085259</v>
      </c>
      <c r="CU157" s="51" t="s">
        <v>149</v>
      </c>
      <c r="CV157" s="117"/>
      <c r="CW157" s="146"/>
      <c r="CX157" t="s">
        <v>845</v>
      </c>
      <c r="CY157" s="5"/>
      <c r="CZ157" s="5"/>
      <c r="DE157" s="5"/>
      <c r="DF157" s="5"/>
      <c r="DG157" s="117"/>
      <c r="DH157" s="117"/>
      <c r="DI157" s="117"/>
      <c r="DJ157" s="117"/>
      <c r="DK157" s="117"/>
      <c r="DL157" s="47">
        <v>10</v>
      </c>
      <c r="DM157" t="s">
        <v>164</v>
      </c>
      <c r="DN157" s="2"/>
      <c r="DO157" s="154">
        <v>1</v>
      </c>
      <c r="DP157" s="158" t="s">
        <v>192</v>
      </c>
      <c r="DQ157" s="24">
        <v>15012000</v>
      </c>
      <c r="DR157" s="47">
        <v>10</v>
      </c>
      <c r="DS157" t="s">
        <v>164</v>
      </c>
      <c r="DZ157" t="s">
        <v>830</v>
      </c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165"/>
      <c r="EO157" s="5"/>
      <c r="EP157" s="5"/>
      <c r="EQ157" s="5"/>
      <c r="ER157" s="5"/>
      <c r="EY157" s="70" t="str">
        <f t="shared" si="33"/>
        <v>amlodipine oral 10mg/</v>
      </c>
      <c r="FK157" s="14" t="s">
        <v>163</v>
      </c>
      <c r="FL157" s="70" t="str">
        <f t="shared" si="27"/>
        <v>amlodipine oral 10mg/</v>
      </c>
    </row>
    <row r="158" spans="1:168" ht="13.8">
      <c r="A158" s="47">
        <v>4307</v>
      </c>
      <c r="B158" t="s">
        <v>3114</v>
      </c>
      <c r="C158" s="117"/>
      <c r="D158" s="117"/>
      <c r="E158" s="117"/>
      <c r="F158" s="117"/>
      <c r="G158">
        <v>4309</v>
      </c>
      <c r="H158" s="47">
        <v>258440203</v>
      </c>
      <c r="I158" s="47">
        <v>258440203</v>
      </c>
      <c r="J158" s="5" t="str">
        <f t="shared" si="30"/>
        <v>GRC amlodipine besilate IASIS PHARMA capsule, hard 30 x 5mg/</v>
      </c>
      <c r="K158" s="5" t="str">
        <f t="shared" si="31"/>
        <v>GRC amlodipine besilate IASIS PHARMA capsule, hard 30 x 5mg/</v>
      </c>
      <c r="L158" s="5"/>
      <c r="M158" s="5"/>
      <c r="N158" s="5"/>
      <c r="O158" s="5"/>
      <c r="P158">
        <v>30</v>
      </c>
      <c r="Q158" s="51"/>
      <c r="R158">
        <v>30</v>
      </c>
      <c r="S158" s="51"/>
      <c r="T158" s="117"/>
      <c r="U158" s="117"/>
      <c r="V158" s="117"/>
      <c r="W158" s="117"/>
      <c r="X158" s="5"/>
      <c r="Y158" s="5"/>
      <c r="Z158" s="5"/>
      <c r="AA158" s="5">
        <v>30</v>
      </c>
      <c r="AB158" s="5"/>
      <c r="AC158" t="s">
        <v>709</v>
      </c>
      <c r="AD158" s="5"/>
      <c r="AE158" s="5"/>
      <c r="AF158" s="48">
        <v>10210000</v>
      </c>
      <c r="AG158" s="158" t="s">
        <v>174</v>
      </c>
      <c r="AH158" s="158"/>
      <c r="AI158" t="s">
        <v>820</v>
      </c>
      <c r="AJ158" t="s">
        <v>846</v>
      </c>
      <c r="AK158" s="24">
        <v>15012000</v>
      </c>
      <c r="AL158" s="158" t="s">
        <v>192</v>
      </c>
      <c r="AM158" s="158"/>
      <c r="AN158" s="5"/>
      <c r="AO158" s="5"/>
      <c r="AP158" s="5"/>
      <c r="AQ158" s="5"/>
      <c r="AS158" s="51">
        <f t="shared" si="34"/>
        <v>56565670</v>
      </c>
      <c r="AT158" s="25" t="str">
        <f t="shared" si="25"/>
        <v>GRC amlodipine besilate IASIS PHARMA capsule, hard 5mg/</v>
      </c>
      <c r="AU158" s="33"/>
      <c r="AW158" s="5"/>
      <c r="AX158" s="5"/>
      <c r="AY158" t="s">
        <v>3502</v>
      </c>
      <c r="AZ158" t="s">
        <v>65</v>
      </c>
      <c r="BA158" s="14" t="s">
        <v>2253</v>
      </c>
      <c r="BB158" s="14"/>
      <c r="BC158" s="48">
        <v>10210000</v>
      </c>
      <c r="BD158" s="158" t="s">
        <v>174</v>
      </c>
      <c r="BE158" s="158"/>
      <c r="BF158" s="85"/>
      <c r="BG158" t="s">
        <v>872</v>
      </c>
      <c r="BJ158" s="5"/>
      <c r="BK158" t="s">
        <v>872</v>
      </c>
      <c r="BL158" s="5"/>
      <c r="BM158" s="49" t="s">
        <v>857</v>
      </c>
      <c r="BN158" t="str">
        <f t="shared" si="32"/>
        <v>amlodipine besilate capsule, hard 5mg/</v>
      </c>
      <c r="BO158" s="49"/>
      <c r="BP158" t="str">
        <f t="shared" si="26"/>
        <v>amlodipine besilate capsule, hard 5mg/</v>
      </c>
      <c r="BR158" s="48">
        <v>10210000</v>
      </c>
      <c r="BS158" s="158" t="s">
        <v>174</v>
      </c>
      <c r="BT158" s="158"/>
      <c r="BU158" s="117"/>
      <c r="BV158" s="117"/>
      <c r="BW158" s="5"/>
      <c r="BX158" t="s">
        <v>820</v>
      </c>
      <c r="BY158" s="5"/>
      <c r="BZ158" s="5"/>
      <c r="CA158" s="24">
        <v>15012000</v>
      </c>
      <c r="CB158" s="158" t="s">
        <v>192</v>
      </c>
      <c r="CC158" s="158"/>
      <c r="CD158" s="5"/>
      <c r="CE158" s="5"/>
      <c r="CF158">
        <v>20053000</v>
      </c>
      <c r="CG158" s="87" t="s">
        <v>175</v>
      </c>
      <c r="CH158" s="87"/>
      <c r="CI158" s="117"/>
      <c r="CJ158" s="117"/>
      <c r="CK158" s="5"/>
      <c r="CL158" s="5"/>
      <c r="CM158" s="5"/>
      <c r="CN158" s="5"/>
      <c r="CO158" s="21">
        <v>100000090079</v>
      </c>
      <c r="CP158" s="21" t="s">
        <v>41</v>
      </c>
      <c r="CQ158" s="21">
        <v>100000090079</v>
      </c>
      <c r="CR158" t="s">
        <v>2984</v>
      </c>
      <c r="CS158" s="51"/>
      <c r="CT158" s="52">
        <v>100000085259</v>
      </c>
      <c r="CU158" s="51" t="s">
        <v>149</v>
      </c>
      <c r="CV158" s="117"/>
      <c r="CW158" s="146"/>
      <c r="CX158" t="s">
        <v>845</v>
      </c>
      <c r="CY158" s="5"/>
      <c r="CZ158" s="5"/>
      <c r="DE158" s="5"/>
      <c r="DF158" s="5"/>
      <c r="DG158" s="117"/>
      <c r="DH158" s="117"/>
      <c r="DI158" s="117"/>
      <c r="DJ158" s="117"/>
      <c r="DK158" s="117"/>
      <c r="DL158" s="47">
        <v>5</v>
      </c>
      <c r="DM158" t="s">
        <v>164</v>
      </c>
      <c r="DN158" s="2"/>
      <c r="DO158" s="154">
        <v>1</v>
      </c>
      <c r="DP158" s="158" t="s">
        <v>192</v>
      </c>
      <c r="DQ158" s="24">
        <v>15012000</v>
      </c>
      <c r="DR158" s="47">
        <v>5</v>
      </c>
      <c r="DS158" t="s">
        <v>164</v>
      </c>
      <c r="DZ158" t="s">
        <v>830</v>
      </c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165"/>
      <c r="EO158" s="5"/>
      <c r="EP158" s="5"/>
      <c r="EQ158" s="5"/>
      <c r="ER158" s="5"/>
      <c r="EY158" s="70" t="str">
        <f t="shared" si="33"/>
        <v>amlodipine oral 5mg/</v>
      </c>
      <c r="FK158" s="14" t="s">
        <v>163</v>
      </c>
      <c r="FL158" s="70" t="str">
        <f t="shared" si="27"/>
        <v>amlodipine oral 5mg/</v>
      </c>
    </row>
    <row r="159" spans="1:168" ht="13.8">
      <c r="A159" s="47">
        <v>4308</v>
      </c>
      <c r="B159" t="s">
        <v>3115</v>
      </c>
      <c r="C159" s="117"/>
      <c r="D159" s="117"/>
      <c r="E159" s="117"/>
      <c r="F159" s="117"/>
      <c r="G159">
        <v>4319</v>
      </c>
      <c r="H159" s="47">
        <v>258580101</v>
      </c>
      <c r="I159" s="47">
        <v>258580101</v>
      </c>
      <c r="J159" s="5" t="str">
        <f t="shared" si="30"/>
        <v>GRC amlodipine besilate IASIS PHARMA capsule, hard 14 x 10mg/</v>
      </c>
      <c r="K159" s="5" t="str">
        <f t="shared" si="31"/>
        <v>GRC amlodipine besilate IASIS PHARMA capsule, hard 14 x 10mg/</v>
      </c>
      <c r="L159" s="5"/>
      <c r="M159" s="5"/>
      <c r="N159" s="5"/>
      <c r="O159" s="5"/>
      <c r="P159">
        <v>14</v>
      </c>
      <c r="Q159" s="51"/>
      <c r="R159">
        <v>14</v>
      </c>
      <c r="S159" s="51"/>
      <c r="T159" s="117"/>
      <c r="U159" s="117"/>
      <c r="V159" s="117"/>
      <c r="W159" s="117"/>
      <c r="X159" s="5"/>
      <c r="Y159" s="5"/>
      <c r="Z159" s="5"/>
      <c r="AA159" s="5">
        <v>14</v>
      </c>
      <c r="AB159" s="5"/>
      <c r="AC159" t="s">
        <v>716</v>
      </c>
      <c r="AD159" s="5"/>
      <c r="AE159" s="5"/>
      <c r="AF159">
        <v>10210000</v>
      </c>
      <c r="AG159" s="158" t="s">
        <v>174</v>
      </c>
      <c r="AH159" s="158"/>
      <c r="AI159" t="s">
        <v>821</v>
      </c>
      <c r="AJ159" t="s">
        <v>847</v>
      </c>
      <c r="AK159" s="24">
        <v>15012000</v>
      </c>
      <c r="AL159" s="158" t="s">
        <v>192</v>
      </c>
      <c r="AM159" s="158"/>
      <c r="AN159" s="5"/>
      <c r="AO159" s="5"/>
      <c r="AP159" s="5"/>
      <c r="AQ159" s="5"/>
      <c r="AS159" s="51">
        <f t="shared" si="34"/>
        <v>56565671</v>
      </c>
      <c r="AT159" s="25" t="str">
        <f t="shared" si="25"/>
        <v>GRC amlodipine besilate IASIS PHARMA capsule, hard 10mg/</v>
      </c>
      <c r="AU159" s="33"/>
      <c r="AW159" s="5"/>
      <c r="AX159" s="5"/>
      <c r="AY159" t="s">
        <v>3503</v>
      </c>
      <c r="AZ159" t="s">
        <v>65</v>
      </c>
      <c r="BA159" s="14" t="s">
        <v>2253</v>
      </c>
      <c r="BB159" s="14"/>
      <c r="BC159">
        <v>10210000</v>
      </c>
      <c r="BD159" s="158" t="s">
        <v>174</v>
      </c>
      <c r="BE159" s="158"/>
      <c r="BF159" s="85"/>
      <c r="BG159" t="s">
        <v>872</v>
      </c>
      <c r="BJ159" s="5"/>
      <c r="BK159" t="s">
        <v>874</v>
      </c>
      <c r="BL159" s="5"/>
      <c r="BM159" s="49" t="s">
        <v>857</v>
      </c>
      <c r="BN159" t="str">
        <f t="shared" si="32"/>
        <v>amlodipine besilate capsule, hard 10mg/</v>
      </c>
      <c r="BO159" s="49"/>
      <c r="BP159" t="str">
        <f t="shared" si="26"/>
        <v>amlodipine besilate capsule, hard 10mg/</v>
      </c>
      <c r="BR159">
        <v>10210000</v>
      </c>
      <c r="BS159" s="158" t="s">
        <v>174</v>
      </c>
      <c r="BT159" s="158"/>
      <c r="BU159" s="117"/>
      <c r="BV159" s="117"/>
      <c r="BW159" s="5"/>
      <c r="BX159" t="s">
        <v>821</v>
      </c>
      <c r="BY159" s="5"/>
      <c r="BZ159" s="5"/>
      <c r="CA159" s="24">
        <v>15012000</v>
      </c>
      <c r="CB159" s="158" t="s">
        <v>192</v>
      </c>
      <c r="CC159" s="158"/>
      <c r="CD159" s="5"/>
      <c r="CE159" s="5"/>
      <c r="CF159">
        <v>20053000</v>
      </c>
      <c r="CG159" s="87" t="s">
        <v>175</v>
      </c>
      <c r="CH159" s="87"/>
      <c r="CI159" s="117"/>
      <c r="CJ159" s="117"/>
      <c r="CK159" s="5"/>
      <c r="CL159" s="5"/>
      <c r="CM159" s="5"/>
      <c r="CN159" s="5"/>
      <c r="CO159" s="21">
        <v>100000090079</v>
      </c>
      <c r="CP159" s="21" t="s">
        <v>41</v>
      </c>
      <c r="CQ159" s="21">
        <v>100000090079</v>
      </c>
      <c r="CR159" t="s">
        <v>2984</v>
      </c>
      <c r="CS159" s="51"/>
      <c r="CT159" s="52">
        <v>100000085259</v>
      </c>
      <c r="CU159" s="51" t="s">
        <v>149</v>
      </c>
      <c r="CV159" s="117"/>
      <c r="CW159" s="146"/>
      <c r="CX159" t="s">
        <v>845</v>
      </c>
      <c r="CY159" s="5"/>
      <c r="CZ159" s="5"/>
      <c r="DE159" s="5"/>
      <c r="DF159" s="5"/>
      <c r="DG159" s="117"/>
      <c r="DH159" s="117"/>
      <c r="DI159" s="117"/>
      <c r="DJ159" s="117"/>
      <c r="DK159" s="117"/>
      <c r="DL159" s="47">
        <v>10</v>
      </c>
      <c r="DM159" t="s">
        <v>164</v>
      </c>
      <c r="DN159" s="2"/>
      <c r="DO159" s="154">
        <v>1</v>
      </c>
      <c r="DP159" s="158" t="s">
        <v>192</v>
      </c>
      <c r="DQ159" s="24">
        <v>15012000</v>
      </c>
      <c r="DR159" s="47">
        <v>10</v>
      </c>
      <c r="DS159" t="s">
        <v>164</v>
      </c>
      <c r="DZ159" t="s">
        <v>831</v>
      </c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165"/>
      <c r="EO159" s="5"/>
      <c r="EP159" s="5"/>
      <c r="EQ159" s="5"/>
      <c r="ER159" s="5"/>
      <c r="EY159" s="70" t="str">
        <f t="shared" si="33"/>
        <v>amlodipine oral 10mg/</v>
      </c>
      <c r="FK159" s="14" t="s">
        <v>163</v>
      </c>
      <c r="FL159" s="70" t="str">
        <f t="shared" si="27"/>
        <v>amlodipine oral 10mg/</v>
      </c>
    </row>
    <row r="160" spans="1:168" ht="13.8">
      <c r="A160" s="47">
        <v>4309</v>
      </c>
      <c r="B160" t="s">
        <v>3116</v>
      </c>
      <c r="C160" s="117"/>
      <c r="D160" s="117"/>
      <c r="E160" s="117"/>
      <c r="F160" s="117"/>
      <c r="G160">
        <v>4320</v>
      </c>
      <c r="H160" s="47">
        <v>258580201</v>
      </c>
      <c r="I160" s="47">
        <v>258580201</v>
      </c>
      <c r="J160" s="5" t="str">
        <f t="shared" si="30"/>
        <v>GRC amlodipine besilate IASIS PHARMA capsule, hard 30 x 10mg/</v>
      </c>
      <c r="K160" s="5" t="str">
        <f t="shared" si="31"/>
        <v>GRC amlodipine besilate IASIS PHARMA capsule, hard 30 x 10mg/</v>
      </c>
      <c r="L160" s="5"/>
      <c r="M160" s="5"/>
      <c r="N160" s="5"/>
      <c r="O160" s="5"/>
      <c r="P160">
        <v>30</v>
      </c>
      <c r="Q160" s="51"/>
      <c r="R160">
        <v>30</v>
      </c>
      <c r="S160" s="51"/>
      <c r="T160" s="117"/>
      <c r="U160" s="117"/>
      <c r="V160" s="117"/>
      <c r="W160" s="117"/>
      <c r="X160" s="5"/>
      <c r="Y160" s="5"/>
      <c r="Z160" s="5"/>
      <c r="AA160" s="5">
        <v>14</v>
      </c>
      <c r="AB160" s="5"/>
      <c r="AC160" t="s">
        <v>716</v>
      </c>
      <c r="AD160" s="5"/>
      <c r="AE160" s="5"/>
      <c r="AF160">
        <v>10210000</v>
      </c>
      <c r="AG160" s="158" t="s">
        <v>174</v>
      </c>
      <c r="AH160" s="158"/>
      <c r="AI160" t="s">
        <v>821</v>
      </c>
      <c r="AJ160" t="s">
        <v>847</v>
      </c>
      <c r="AK160" s="24">
        <v>15012000</v>
      </c>
      <c r="AL160" s="158" t="s">
        <v>192</v>
      </c>
      <c r="AM160" s="158"/>
      <c r="AN160" s="5"/>
      <c r="AO160" s="5"/>
      <c r="AP160" s="5"/>
      <c r="AQ160" s="5"/>
      <c r="AS160" s="51">
        <f t="shared" si="34"/>
        <v>56565672</v>
      </c>
      <c r="AT160" s="25" t="str">
        <f t="shared" si="25"/>
        <v>GRC amlodipine besilate IASIS PHARMA capsule, hard 10mg/</v>
      </c>
      <c r="AU160" s="33"/>
      <c r="AW160" s="5"/>
      <c r="AX160" s="5"/>
      <c r="AY160" t="s">
        <v>3504</v>
      </c>
      <c r="AZ160" t="s">
        <v>65</v>
      </c>
      <c r="BA160" s="14" t="s">
        <v>2253</v>
      </c>
      <c r="BB160" s="14"/>
      <c r="BC160">
        <v>10210000</v>
      </c>
      <c r="BD160" s="158" t="s">
        <v>174</v>
      </c>
      <c r="BE160" s="158"/>
      <c r="BF160" s="85"/>
      <c r="BG160" t="s">
        <v>872</v>
      </c>
      <c r="BJ160" s="5"/>
      <c r="BK160" t="s">
        <v>874</v>
      </c>
      <c r="BL160" s="5"/>
      <c r="BM160" s="49" t="s">
        <v>857</v>
      </c>
      <c r="BN160" t="str">
        <f t="shared" si="32"/>
        <v>amlodipine besilate capsule, hard 10mg/</v>
      </c>
      <c r="BO160" s="49"/>
      <c r="BP160" t="str">
        <f t="shared" si="26"/>
        <v>amlodipine besilate capsule, hard 10mg/</v>
      </c>
      <c r="BR160">
        <v>10210000</v>
      </c>
      <c r="BS160" s="158" t="s">
        <v>174</v>
      </c>
      <c r="BT160" s="158"/>
      <c r="BU160" s="117"/>
      <c r="BV160" s="117"/>
      <c r="BW160" s="5"/>
      <c r="BX160" t="s">
        <v>821</v>
      </c>
      <c r="BY160" s="5"/>
      <c r="BZ160" s="5"/>
      <c r="CA160" s="24">
        <v>15012000</v>
      </c>
      <c r="CB160" s="158" t="s">
        <v>192</v>
      </c>
      <c r="CC160" s="158"/>
      <c r="CD160" s="5"/>
      <c r="CE160" s="5"/>
      <c r="CF160">
        <v>20053000</v>
      </c>
      <c r="CG160" s="87" t="s">
        <v>175</v>
      </c>
      <c r="CH160" s="87"/>
      <c r="CI160" s="117"/>
      <c r="CJ160" s="117"/>
      <c r="CK160" s="5"/>
      <c r="CL160" s="5"/>
      <c r="CM160" s="5"/>
      <c r="CN160" s="5"/>
      <c r="CO160" s="21">
        <v>100000090079</v>
      </c>
      <c r="CP160" s="21" t="s">
        <v>41</v>
      </c>
      <c r="CQ160" s="21">
        <v>100000090079</v>
      </c>
      <c r="CR160" t="s">
        <v>2984</v>
      </c>
      <c r="CS160" s="51"/>
      <c r="CT160" s="52">
        <v>100000085259</v>
      </c>
      <c r="CU160" s="51" t="s">
        <v>149</v>
      </c>
      <c r="CV160" s="117"/>
      <c r="CW160" s="146"/>
      <c r="CX160" t="s">
        <v>845</v>
      </c>
      <c r="CY160" s="5"/>
      <c r="CZ160" s="5"/>
      <c r="DE160" s="5"/>
      <c r="DF160" s="5"/>
      <c r="DG160" s="117"/>
      <c r="DH160" s="117"/>
      <c r="DI160" s="117"/>
      <c r="DJ160" s="117"/>
      <c r="DK160" s="117"/>
      <c r="DL160" s="47">
        <v>10</v>
      </c>
      <c r="DM160" t="s">
        <v>164</v>
      </c>
      <c r="DN160" s="2"/>
      <c r="DO160" s="154">
        <v>1</v>
      </c>
      <c r="DP160" s="158" t="s">
        <v>192</v>
      </c>
      <c r="DQ160" s="24">
        <v>15012000</v>
      </c>
      <c r="DR160" s="47">
        <v>10</v>
      </c>
      <c r="DS160" t="s">
        <v>164</v>
      </c>
      <c r="DZ160" t="s">
        <v>832</v>
      </c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165"/>
      <c r="EO160" s="5"/>
      <c r="EP160" s="5"/>
      <c r="EQ160" s="5"/>
      <c r="ER160" s="5"/>
      <c r="EY160" s="70" t="str">
        <f t="shared" si="33"/>
        <v>amlodipine oral 10mg/</v>
      </c>
      <c r="FK160" s="14" t="s">
        <v>163</v>
      </c>
      <c r="FL160" s="70" t="str">
        <f t="shared" si="27"/>
        <v>amlodipine oral 10mg/</v>
      </c>
    </row>
    <row r="161" spans="1:168" ht="13.8">
      <c r="A161" s="47">
        <v>4319</v>
      </c>
      <c r="B161" t="s">
        <v>3117</v>
      </c>
      <c r="C161" s="117"/>
      <c r="D161" s="117"/>
      <c r="E161" s="117"/>
      <c r="F161" s="117"/>
      <c r="G161">
        <v>6179</v>
      </c>
      <c r="H161" s="47">
        <v>281880105</v>
      </c>
      <c r="I161" s="47">
        <v>281880105</v>
      </c>
      <c r="J161" s="5" t="str">
        <f t="shared" si="30"/>
        <v>GRC amlodipine besilate GENEPHARM AE tablet 14 x 5mg/</v>
      </c>
      <c r="K161" s="5" t="str">
        <f t="shared" si="31"/>
        <v>GRC amlodipine besilate GENEPHARM AE tablet 14 x 5mg/</v>
      </c>
      <c r="L161" s="5"/>
      <c r="M161" s="5"/>
      <c r="N161" s="5"/>
      <c r="O161" s="5"/>
      <c r="P161">
        <v>14</v>
      </c>
      <c r="Q161" s="51"/>
      <c r="R161">
        <v>14</v>
      </c>
      <c r="S161" s="51"/>
      <c r="T161" s="117"/>
      <c r="U161" s="117"/>
      <c r="V161" s="117"/>
      <c r="W161" s="117"/>
      <c r="X161" s="5"/>
      <c r="Y161" s="5"/>
      <c r="Z161" s="5"/>
      <c r="AA161" s="5">
        <v>30</v>
      </c>
      <c r="AB161" s="5"/>
      <c r="AC161" t="s">
        <v>717</v>
      </c>
      <c r="AD161" s="5"/>
      <c r="AE161" s="5"/>
      <c r="AF161">
        <v>10219000</v>
      </c>
      <c r="AG161" t="s">
        <v>173</v>
      </c>
      <c r="AI161" t="s">
        <v>821</v>
      </c>
      <c r="AJ161" t="s">
        <v>847</v>
      </c>
      <c r="AK161" s="24">
        <v>15054000</v>
      </c>
      <c r="AL161" s="158" t="s">
        <v>173</v>
      </c>
      <c r="AM161" s="158"/>
      <c r="AN161" s="5"/>
      <c r="AO161" s="5"/>
      <c r="AP161" s="5"/>
      <c r="AQ161" s="5"/>
      <c r="AS161" s="51">
        <f t="shared" si="34"/>
        <v>56565673</v>
      </c>
      <c r="AT161" s="25" t="str">
        <f t="shared" si="25"/>
        <v>GRC amlodipine besilate GENEPHARM AE tablet 5mg/</v>
      </c>
      <c r="AU161" s="33"/>
      <c r="AW161" s="5"/>
      <c r="AX161" s="5"/>
      <c r="AY161" s="14" t="s">
        <v>3505</v>
      </c>
      <c r="AZ161" t="s">
        <v>65</v>
      </c>
      <c r="BA161" s="14" t="s">
        <v>2253</v>
      </c>
      <c r="BB161" s="14"/>
      <c r="BC161">
        <v>10219000</v>
      </c>
      <c r="BD161" t="s">
        <v>173</v>
      </c>
      <c r="BF161" s="85"/>
      <c r="BG161" t="s">
        <v>874</v>
      </c>
      <c r="BJ161" s="5"/>
      <c r="BK161" t="s">
        <v>875</v>
      </c>
      <c r="BL161" s="5"/>
      <c r="BM161" s="49" t="s">
        <v>857</v>
      </c>
      <c r="BN161" t="str">
        <f t="shared" si="32"/>
        <v>amlodipine besilate tablet 5mg/</v>
      </c>
      <c r="BO161" s="49"/>
      <c r="BP161" t="str">
        <f t="shared" si="26"/>
        <v>amlodipine besilate tablet 5mg/</v>
      </c>
      <c r="BR161">
        <v>10219000</v>
      </c>
      <c r="BS161" t="s">
        <v>173</v>
      </c>
      <c r="BU161" s="117"/>
      <c r="BV161" s="117"/>
      <c r="BW161" s="5"/>
      <c r="BX161" t="s">
        <v>821</v>
      </c>
      <c r="BY161" s="5"/>
      <c r="BZ161" s="5"/>
      <c r="CA161" s="24">
        <v>15054000</v>
      </c>
      <c r="CB161" s="158" t="s">
        <v>173</v>
      </c>
      <c r="CC161" s="158"/>
      <c r="CD161" s="5"/>
      <c r="CE161" s="5"/>
      <c r="CF161">
        <v>20053000</v>
      </c>
      <c r="CG161" s="87" t="s">
        <v>175</v>
      </c>
      <c r="CH161" s="87"/>
      <c r="CI161" s="117"/>
      <c r="CJ161" s="117"/>
      <c r="CK161" s="5"/>
      <c r="CL161" s="5"/>
      <c r="CM161" s="5"/>
      <c r="CN161" s="5"/>
      <c r="CO161" s="21">
        <v>100000090079</v>
      </c>
      <c r="CP161" s="21" t="s">
        <v>41</v>
      </c>
      <c r="CQ161" s="21">
        <v>100000090079</v>
      </c>
      <c r="CR161" t="s">
        <v>2984</v>
      </c>
      <c r="CS161" s="51"/>
      <c r="CT161" s="52">
        <v>100000085259</v>
      </c>
      <c r="CU161" s="51" t="s">
        <v>149</v>
      </c>
      <c r="CV161" s="117"/>
      <c r="CW161" s="146"/>
      <c r="CX161" t="s">
        <v>845</v>
      </c>
      <c r="CY161" s="5"/>
      <c r="CZ161" s="5"/>
      <c r="DE161" s="5"/>
      <c r="DF161" s="5"/>
      <c r="DG161" s="117"/>
      <c r="DH161" s="117"/>
      <c r="DI161" s="117"/>
      <c r="DJ161" s="117"/>
      <c r="DK161" s="117"/>
      <c r="DL161" s="47">
        <v>5</v>
      </c>
      <c r="DM161" t="s">
        <v>164</v>
      </c>
      <c r="DN161" s="2"/>
      <c r="DO161" s="154">
        <v>1</v>
      </c>
      <c r="DP161" s="158" t="s">
        <v>173</v>
      </c>
      <c r="DQ161" s="24">
        <v>15054000</v>
      </c>
      <c r="DR161" s="47">
        <v>5</v>
      </c>
      <c r="DS161" t="s">
        <v>164</v>
      </c>
      <c r="DZ161" t="s">
        <v>831</v>
      </c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165"/>
      <c r="EO161" s="5"/>
      <c r="EP161" s="5"/>
      <c r="EQ161" s="5"/>
      <c r="ER161" s="5"/>
      <c r="EY161" s="70" t="str">
        <f t="shared" si="33"/>
        <v>amlodipine oral 5mg/</v>
      </c>
      <c r="FK161" s="14" t="s">
        <v>163</v>
      </c>
      <c r="FL161" s="70" t="str">
        <f t="shared" si="27"/>
        <v>amlodipine oral 5mg/</v>
      </c>
    </row>
    <row r="162" spans="1:168" ht="13.8">
      <c r="A162" s="47">
        <v>4320</v>
      </c>
      <c r="B162" t="s">
        <v>3118</v>
      </c>
      <c r="C162" s="117"/>
      <c r="D162" s="117"/>
      <c r="E162" s="117"/>
      <c r="F162" s="117"/>
      <c r="G162">
        <v>6180</v>
      </c>
      <c r="H162" s="47">
        <v>281880205</v>
      </c>
      <c r="I162" s="47">
        <v>281880205</v>
      </c>
      <c r="J162" s="5" t="str">
        <f t="shared" si="30"/>
        <v>GRC amlodipine besilate GENEPHARM AE tablet 14 x 10mg/</v>
      </c>
      <c r="K162" s="5" t="str">
        <f t="shared" si="31"/>
        <v>GRC amlodipine besilate GENEPHARM AE tablet 14 x 10mg/</v>
      </c>
      <c r="L162" s="5"/>
      <c r="M162" s="5"/>
      <c r="N162" s="5"/>
      <c r="O162" s="5"/>
      <c r="P162">
        <v>14</v>
      </c>
      <c r="Q162" s="51"/>
      <c r="R162">
        <v>14</v>
      </c>
      <c r="S162" s="51"/>
      <c r="T162" s="117"/>
      <c r="U162" s="117"/>
      <c r="V162" s="117"/>
      <c r="W162" s="117"/>
      <c r="X162" s="5"/>
      <c r="Y162" s="5"/>
      <c r="Z162" s="5"/>
      <c r="AA162" s="5">
        <v>30</v>
      </c>
      <c r="AB162" s="5"/>
      <c r="AC162" t="s">
        <v>717</v>
      </c>
      <c r="AD162" s="5"/>
      <c r="AE162" s="5"/>
      <c r="AF162">
        <v>10219000</v>
      </c>
      <c r="AG162" t="s">
        <v>173</v>
      </c>
      <c r="AI162" t="s">
        <v>821</v>
      </c>
      <c r="AJ162" t="s">
        <v>847</v>
      </c>
      <c r="AK162" s="24">
        <v>15054000</v>
      </c>
      <c r="AL162" s="158" t="s">
        <v>173</v>
      </c>
      <c r="AM162" s="158"/>
      <c r="AN162" s="5"/>
      <c r="AO162" s="5"/>
      <c r="AP162" s="5"/>
      <c r="AQ162" s="5"/>
      <c r="AS162" s="51">
        <f t="shared" si="34"/>
        <v>56565674</v>
      </c>
      <c r="AT162" s="25" t="str">
        <f t="shared" si="25"/>
        <v>GRC amlodipine besilate GENEPHARM AE tablet 10mg/</v>
      </c>
      <c r="AU162" s="33"/>
      <c r="AW162" s="5"/>
      <c r="AX162" s="5"/>
      <c r="AY162" s="14" t="s">
        <v>3506</v>
      </c>
      <c r="AZ162" t="s">
        <v>65</v>
      </c>
      <c r="BA162" s="14" t="s">
        <v>2253</v>
      </c>
      <c r="BB162" s="14"/>
      <c r="BC162">
        <v>10219000</v>
      </c>
      <c r="BD162" t="s">
        <v>173</v>
      </c>
      <c r="BF162" s="85"/>
      <c r="BG162" t="s">
        <v>874</v>
      </c>
      <c r="BJ162" s="5"/>
      <c r="BK162" t="s">
        <v>875</v>
      </c>
      <c r="BL162" s="5"/>
      <c r="BM162" s="49" t="s">
        <v>857</v>
      </c>
      <c r="BN162" t="str">
        <f t="shared" si="32"/>
        <v>amlodipine besilate tablet 10mg/</v>
      </c>
      <c r="BO162" s="49"/>
      <c r="BP162" t="str">
        <f t="shared" si="26"/>
        <v>amlodipine besilate tablet 10mg/</v>
      </c>
      <c r="BR162">
        <v>10219000</v>
      </c>
      <c r="BS162" t="s">
        <v>173</v>
      </c>
      <c r="BU162" s="117"/>
      <c r="BV162" s="117"/>
      <c r="BW162" s="5"/>
      <c r="BX162" t="s">
        <v>821</v>
      </c>
      <c r="BY162" s="5"/>
      <c r="BZ162" s="5"/>
      <c r="CA162" s="24">
        <v>15054000</v>
      </c>
      <c r="CB162" s="158" t="s">
        <v>173</v>
      </c>
      <c r="CC162" s="158"/>
      <c r="CD162" s="5"/>
      <c r="CE162" s="5"/>
      <c r="CF162">
        <v>20053000</v>
      </c>
      <c r="CG162" s="87" t="s">
        <v>175</v>
      </c>
      <c r="CH162" s="87"/>
      <c r="CI162" s="117"/>
      <c r="CJ162" s="117"/>
      <c r="CK162" s="5"/>
      <c r="CL162" s="5"/>
      <c r="CM162" s="5"/>
      <c r="CN162" s="5"/>
      <c r="CO162" s="21">
        <v>100000090079</v>
      </c>
      <c r="CP162" s="21" t="s">
        <v>41</v>
      </c>
      <c r="CQ162" s="21">
        <v>100000090079</v>
      </c>
      <c r="CR162" t="s">
        <v>2984</v>
      </c>
      <c r="CS162" s="51"/>
      <c r="CT162" s="52">
        <v>100000085259</v>
      </c>
      <c r="CU162" s="51" t="s">
        <v>149</v>
      </c>
      <c r="CV162" s="117"/>
      <c r="CW162" s="146"/>
      <c r="CX162" t="s">
        <v>845</v>
      </c>
      <c r="CY162" s="5"/>
      <c r="CZ162" s="5"/>
      <c r="DE162" s="5"/>
      <c r="DF162" s="5"/>
      <c r="DG162" s="117"/>
      <c r="DH162" s="117"/>
      <c r="DI162" s="117"/>
      <c r="DJ162" s="117"/>
      <c r="DK162" s="117"/>
      <c r="DL162" s="47">
        <v>10</v>
      </c>
      <c r="DM162" t="s">
        <v>164</v>
      </c>
      <c r="DN162" s="2"/>
      <c r="DO162" s="154">
        <v>1</v>
      </c>
      <c r="DP162" s="158" t="s">
        <v>173</v>
      </c>
      <c r="DQ162" s="24">
        <v>15054000</v>
      </c>
      <c r="DR162" s="47">
        <v>10</v>
      </c>
      <c r="DS162" t="s">
        <v>164</v>
      </c>
      <c r="DZ162" t="s">
        <v>832</v>
      </c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165"/>
      <c r="EO162" s="5"/>
      <c r="EP162" s="5"/>
      <c r="EQ162" s="5"/>
      <c r="ER162" s="5"/>
      <c r="EY162" s="70" t="str">
        <f t="shared" si="33"/>
        <v>amlodipine oral 10mg/</v>
      </c>
      <c r="FK162" s="14" t="s">
        <v>163</v>
      </c>
      <c r="FL162" s="70" t="str">
        <f t="shared" si="27"/>
        <v>amlodipine oral 10mg/</v>
      </c>
    </row>
    <row r="163" spans="1:168" ht="13.8">
      <c r="A163" s="47">
        <v>6179</v>
      </c>
      <c r="B163" t="s">
        <v>3119</v>
      </c>
      <c r="C163" s="117"/>
      <c r="D163" s="117"/>
      <c r="E163" s="117"/>
      <c r="F163" s="117"/>
      <c r="G163">
        <v>4269</v>
      </c>
      <c r="H163" s="47">
        <v>257920201</v>
      </c>
      <c r="I163" s="47">
        <v>257920201</v>
      </c>
      <c r="J163" s="5" t="str">
        <f t="shared" si="30"/>
        <v>GRC amlodipine besilate SANDOZ GMBH, KUNDL, AUSTRIA tablet 30 x 5mg/</v>
      </c>
      <c r="K163" s="5" t="str">
        <f t="shared" si="31"/>
        <v>GRC amlodipine besilate SANDOZ GMBH, KUNDL, AUSTRIA tablet 30 x 5mg/</v>
      </c>
      <c r="L163" s="5"/>
      <c r="M163" s="5"/>
      <c r="N163" s="5"/>
      <c r="O163" s="5"/>
      <c r="P163">
        <v>30</v>
      </c>
      <c r="Q163" s="51"/>
      <c r="R163">
        <v>30</v>
      </c>
      <c r="S163" s="51"/>
      <c r="T163" s="117"/>
      <c r="U163" s="117"/>
      <c r="V163" s="117"/>
      <c r="W163" s="117"/>
      <c r="X163" s="5"/>
      <c r="Y163" s="5"/>
      <c r="Z163" s="5"/>
      <c r="AA163" s="5">
        <v>14</v>
      </c>
      <c r="AB163" s="5"/>
      <c r="AC163" t="s">
        <v>715</v>
      </c>
      <c r="AD163" s="5"/>
      <c r="AE163" s="5"/>
      <c r="AF163">
        <v>10219000</v>
      </c>
      <c r="AG163" t="s">
        <v>173</v>
      </c>
      <c r="AI163" t="s">
        <v>820</v>
      </c>
      <c r="AJ163" t="s">
        <v>846</v>
      </c>
      <c r="AK163" s="24">
        <v>15054000</v>
      </c>
      <c r="AL163" s="158" t="s">
        <v>173</v>
      </c>
      <c r="AM163" s="158"/>
      <c r="AN163" s="5"/>
      <c r="AO163" s="5"/>
      <c r="AP163" s="5"/>
      <c r="AQ163" s="5"/>
      <c r="AS163" s="51">
        <f t="shared" si="34"/>
        <v>56565675</v>
      </c>
      <c r="AT163" s="25" t="str">
        <f t="shared" si="25"/>
        <v>GRC amlodipine besilate SANDOZ GMBH, KUNDL, AUSTRIA tablet 5mg/</v>
      </c>
      <c r="AU163" s="33"/>
      <c r="AW163" s="5"/>
      <c r="AX163" s="5"/>
      <c r="AY163" s="14" t="s">
        <v>3507</v>
      </c>
      <c r="AZ163" t="s">
        <v>65</v>
      </c>
      <c r="BA163" s="14" t="s">
        <v>2253</v>
      </c>
      <c r="BB163" s="14"/>
      <c r="BC163">
        <v>10219000</v>
      </c>
      <c r="BD163" t="s">
        <v>173</v>
      </c>
      <c r="BF163" s="85"/>
      <c r="BG163" t="s">
        <v>875</v>
      </c>
      <c r="BJ163" s="5"/>
      <c r="BK163" t="s">
        <v>876</v>
      </c>
      <c r="BL163" s="5"/>
      <c r="BM163" s="49" t="s">
        <v>857</v>
      </c>
      <c r="BN163" t="str">
        <f t="shared" si="32"/>
        <v>amlodipine besilate tablet 5mg/</v>
      </c>
      <c r="BO163" s="49"/>
      <c r="BP163" t="str">
        <f t="shared" si="26"/>
        <v>amlodipine besilate tablet 5mg/</v>
      </c>
      <c r="BR163">
        <v>10219000</v>
      </c>
      <c r="BS163" t="s">
        <v>173</v>
      </c>
      <c r="BU163" s="117"/>
      <c r="BV163" s="117"/>
      <c r="BW163" s="5"/>
      <c r="BX163" t="s">
        <v>820</v>
      </c>
      <c r="BY163" s="5"/>
      <c r="BZ163" s="5"/>
      <c r="CA163" s="24">
        <v>15054000</v>
      </c>
      <c r="CB163" s="158" t="s">
        <v>173</v>
      </c>
      <c r="CC163" s="158"/>
      <c r="CD163" s="5"/>
      <c r="CE163" s="5"/>
      <c r="CF163">
        <v>20053000</v>
      </c>
      <c r="CG163" s="87" t="s">
        <v>175</v>
      </c>
      <c r="CH163" s="87"/>
      <c r="CI163" s="117"/>
      <c r="CJ163" s="117"/>
      <c r="CK163" s="5"/>
      <c r="CL163" s="5"/>
      <c r="CM163" s="5"/>
      <c r="CN163" s="5"/>
      <c r="CO163" s="21">
        <v>100000090079</v>
      </c>
      <c r="CP163" s="21" t="s">
        <v>41</v>
      </c>
      <c r="CQ163" s="21">
        <v>100000090079</v>
      </c>
      <c r="CR163" t="s">
        <v>2984</v>
      </c>
      <c r="CS163" s="51"/>
      <c r="CT163" s="52">
        <v>100000085259</v>
      </c>
      <c r="CU163" s="51" t="s">
        <v>149</v>
      </c>
      <c r="CV163" s="117"/>
      <c r="CW163" s="146"/>
      <c r="CX163" t="s">
        <v>845</v>
      </c>
      <c r="CY163" s="5"/>
      <c r="CZ163" s="5"/>
      <c r="DE163" s="5"/>
      <c r="DF163" s="5"/>
      <c r="DG163" s="117"/>
      <c r="DH163" s="117"/>
      <c r="DI163" s="117"/>
      <c r="DJ163" s="117"/>
      <c r="DK163" s="117"/>
      <c r="DL163" s="47">
        <v>5</v>
      </c>
      <c r="DM163" t="s">
        <v>164</v>
      </c>
      <c r="DN163" s="2"/>
      <c r="DO163" s="154">
        <v>1</v>
      </c>
      <c r="DP163" s="158" t="s">
        <v>173</v>
      </c>
      <c r="DQ163" s="24">
        <v>15054000</v>
      </c>
      <c r="DR163" s="47">
        <v>5</v>
      </c>
      <c r="DS163" t="s">
        <v>164</v>
      </c>
      <c r="DZ163" t="s">
        <v>830</v>
      </c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165"/>
      <c r="EO163" s="5"/>
      <c r="EP163" s="5"/>
      <c r="EQ163" s="5"/>
      <c r="ER163" s="5"/>
      <c r="EY163" s="70" t="str">
        <f t="shared" si="33"/>
        <v>amlodipine oral 5mg/</v>
      </c>
      <c r="FK163" s="14" t="s">
        <v>163</v>
      </c>
      <c r="FL163" s="70" t="str">
        <f t="shared" si="27"/>
        <v>amlodipine oral 5mg/</v>
      </c>
    </row>
    <row r="164" spans="1:168" ht="13.8">
      <c r="A164" s="47">
        <v>6180</v>
      </c>
      <c r="B164" t="s">
        <v>3120</v>
      </c>
      <c r="C164" s="117"/>
      <c r="D164" s="117"/>
      <c r="E164" s="117"/>
      <c r="F164" s="117"/>
      <c r="G164">
        <v>4270</v>
      </c>
      <c r="H164" s="47">
        <v>257920202</v>
      </c>
      <c r="I164" s="47">
        <v>257920202</v>
      </c>
      <c r="J164" s="5" t="str">
        <f t="shared" si="30"/>
        <v>GRC amlodipine besilate SANDOZ GMBH, KUNDL, AUSTRIA tablet 30 x 10mg/</v>
      </c>
      <c r="K164" s="5" t="str">
        <f t="shared" si="31"/>
        <v>GRC amlodipine besilate SANDOZ GMBH, KUNDL, AUSTRIA tablet 30 x 10mg/</v>
      </c>
      <c r="L164" s="5"/>
      <c r="M164" s="5"/>
      <c r="N164" s="5"/>
      <c r="O164" s="5"/>
      <c r="P164">
        <v>30</v>
      </c>
      <c r="Q164" s="51"/>
      <c r="R164">
        <v>30</v>
      </c>
      <c r="S164" s="51"/>
      <c r="T164" s="117"/>
      <c r="U164" s="117"/>
      <c r="V164" s="117"/>
      <c r="W164" s="117"/>
      <c r="X164" s="5"/>
      <c r="Y164" s="5"/>
      <c r="Z164" s="5"/>
      <c r="AA164" s="5">
        <v>28</v>
      </c>
      <c r="AB164" s="5"/>
      <c r="AC164" t="s">
        <v>718</v>
      </c>
      <c r="AD164" s="5"/>
      <c r="AE164" s="5"/>
      <c r="AF164">
        <v>10219000</v>
      </c>
      <c r="AG164" t="s">
        <v>173</v>
      </c>
      <c r="AI164" t="s">
        <v>820</v>
      </c>
      <c r="AJ164" t="s">
        <v>846</v>
      </c>
      <c r="AK164" s="24">
        <v>15054000</v>
      </c>
      <c r="AL164" s="158" t="s">
        <v>173</v>
      </c>
      <c r="AM164" s="158"/>
      <c r="AN164" s="5"/>
      <c r="AO164" s="5"/>
      <c r="AP164" s="5"/>
      <c r="AQ164" s="5"/>
      <c r="AS164" s="51">
        <f t="shared" si="34"/>
        <v>56565676</v>
      </c>
      <c r="AT164" s="25" t="str">
        <f t="shared" si="25"/>
        <v>GRC amlodipine besilate SANDOZ GMBH, KUNDL, AUSTRIA tablet 10mg/</v>
      </c>
      <c r="AU164" s="33"/>
      <c r="AW164" s="5"/>
      <c r="AX164" s="5"/>
      <c r="AY164" s="14" t="s">
        <v>3508</v>
      </c>
      <c r="AZ164" t="s">
        <v>65</v>
      </c>
      <c r="BA164" s="14" t="s">
        <v>2253</v>
      </c>
      <c r="BB164" s="14"/>
      <c r="BC164">
        <v>10219000</v>
      </c>
      <c r="BD164" t="s">
        <v>173</v>
      </c>
      <c r="BF164" s="85"/>
      <c r="BG164" t="s">
        <v>875</v>
      </c>
      <c r="BJ164" s="5"/>
      <c r="BK164" t="s">
        <v>877</v>
      </c>
      <c r="BL164" s="5"/>
      <c r="BM164" s="49" t="s">
        <v>857</v>
      </c>
      <c r="BN164" t="str">
        <f t="shared" si="32"/>
        <v>amlodipine besilate tablet 10mg/</v>
      </c>
      <c r="BO164" s="49"/>
      <c r="BP164" t="str">
        <f t="shared" si="26"/>
        <v>amlodipine besilate tablet 10mg/</v>
      </c>
      <c r="BR164">
        <v>10219000</v>
      </c>
      <c r="BS164" t="s">
        <v>173</v>
      </c>
      <c r="BU164" s="117"/>
      <c r="BV164" s="117"/>
      <c r="BW164" s="5"/>
      <c r="BX164" t="s">
        <v>820</v>
      </c>
      <c r="BY164" s="5"/>
      <c r="BZ164" s="5"/>
      <c r="CA164" s="24">
        <v>15054000</v>
      </c>
      <c r="CB164" s="158" t="s">
        <v>173</v>
      </c>
      <c r="CC164" s="158"/>
      <c r="CD164" s="5"/>
      <c r="CE164" s="5"/>
      <c r="CF164">
        <v>20053000</v>
      </c>
      <c r="CG164" s="87" t="s">
        <v>175</v>
      </c>
      <c r="CH164" s="87"/>
      <c r="CI164" s="117"/>
      <c r="CJ164" s="117"/>
      <c r="CK164" s="5"/>
      <c r="CL164" s="5"/>
      <c r="CM164" s="5"/>
      <c r="CN164" s="5"/>
      <c r="CO164" s="21">
        <v>100000090079</v>
      </c>
      <c r="CP164" s="21" t="s">
        <v>41</v>
      </c>
      <c r="CQ164" s="21">
        <v>100000090079</v>
      </c>
      <c r="CR164" t="s">
        <v>2984</v>
      </c>
      <c r="CS164" s="51"/>
      <c r="CT164" s="52">
        <v>100000085259</v>
      </c>
      <c r="CU164" s="51" t="s">
        <v>149</v>
      </c>
      <c r="CV164" s="117"/>
      <c r="CW164" s="146"/>
      <c r="CX164" t="s">
        <v>845</v>
      </c>
      <c r="CY164" s="5"/>
      <c r="CZ164" s="5"/>
      <c r="DE164" s="5"/>
      <c r="DF164" s="5"/>
      <c r="DG164" s="117"/>
      <c r="DH164" s="117"/>
      <c r="DI164" s="117"/>
      <c r="DJ164" s="117"/>
      <c r="DK164" s="117"/>
      <c r="DL164" s="47">
        <v>10</v>
      </c>
      <c r="DM164" t="s">
        <v>164</v>
      </c>
      <c r="DN164" s="2"/>
      <c r="DO164" s="154">
        <v>1</v>
      </c>
      <c r="DP164" s="158" t="s">
        <v>173</v>
      </c>
      <c r="DQ164" s="24">
        <v>15054000</v>
      </c>
      <c r="DR164" s="47">
        <v>10</v>
      </c>
      <c r="DS164" t="s">
        <v>164</v>
      </c>
      <c r="DZ164" t="s">
        <v>830</v>
      </c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165"/>
      <c r="EO164" s="5"/>
      <c r="EP164" s="5"/>
      <c r="EQ164" s="5"/>
      <c r="ER164" s="5"/>
      <c r="EY164" s="70" t="str">
        <f t="shared" si="33"/>
        <v>amlodipine oral 10mg/</v>
      </c>
      <c r="FK164" s="14" t="s">
        <v>163</v>
      </c>
      <c r="FL164" s="70" t="str">
        <f t="shared" si="27"/>
        <v>amlodipine oral 10mg/</v>
      </c>
    </row>
    <row r="165" spans="1:168" ht="13.8">
      <c r="A165" s="47">
        <v>4269</v>
      </c>
      <c r="B165" t="s">
        <v>3121</v>
      </c>
      <c r="C165" s="117"/>
      <c r="D165" s="117"/>
      <c r="E165" s="117"/>
      <c r="F165" s="117"/>
      <c r="G165">
        <v>7812</v>
      </c>
      <c r="H165" s="47">
        <v>302790101</v>
      </c>
      <c r="I165" s="47">
        <v>302790101</v>
      </c>
      <c r="J165" s="5" t="str">
        <f t="shared" si="30"/>
        <v>GRC amlodipine besilate ΑΝΦΑΡΜ ΕΛΛΑΣ Α.Ε. capsule, hard 14 x 10mg/</v>
      </c>
      <c r="K165" s="5" t="str">
        <f t="shared" si="31"/>
        <v>GRC amlodipine besilate ΑΝΦΑΡΜ ΕΛΛΑΣ Α.Ε. capsule, hard 14 x 10mg/</v>
      </c>
      <c r="L165" s="5"/>
      <c r="M165" s="5"/>
      <c r="N165" s="5"/>
      <c r="O165" s="5"/>
      <c r="P165">
        <v>14</v>
      </c>
      <c r="Q165" s="51"/>
      <c r="R165">
        <v>14</v>
      </c>
      <c r="S165" s="51"/>
      <c r="T165" s="117"/>
      <c r="U165" s="117"/>
      <c r="V165" s="117"/>
      <c r="W165" s="117"/>
      <c r="X165" s="5"/>
      <c r="Y165" s="5"/>
      <c r="Z165" s="5"/>
      <c r="AA165" s="5">
        <v>14</v>
      </c>
      <c r="AB165" s="5"/>
      <c r="AC165" t="s">
        <v>719</v>
      </c>
      <c r="AD165" s="5"/>
      <c r="AE165" s="5"/>
      <c r="AF165">
        <v>10210000</v>
      </c>
      <c r="AG165" s="158" t="s">
        <v>174</v>
      </c>
      <c r="AH165" s="158"/>
      <c r="AI165" t="s">
        <v>821</v>
      </c>
      <c r="AJ165" t="s">
        <v>847</v>
      </c>
      <c r="AK165" s="24">
        <v>15012000</v>
      </c>
      <c r="AL165" s="158" t="s">
        <v>192</v>
      </c>
      <c r="AM165" s="158"/>
      <c r="AN165" s="5"/>
      <c r="AO165" s="5"/>
      <c r="AP165" s="5"/>
      <c r="AQ165" s="5"/>
      <c r="AS165" s="51">
        <f t="shared" si="34"/>
        <v>56565677</v>
      </c>
      <c r="AT165" s="25" t="str">
        <f t="shared" si="25"/>
        <v>GRC amlodipine besilate ΑΝΦΑΡΜ ΕΛΛΑΣ Α.Ε. capsule, hard 10mg/</v>
      </c>
      <c r="AU165" s="33"/>
      <c r="AW165" s="5"/>
      <c r="AX165" s="5"/>
      <c r="AY165" s="14" t="s">
        <v>3509</v>
      </c>
      <c r="AZ165" t="s">
        <v>65</v>
      </c>
      <c r="BA165" s="14" t="s">
        <v>2253</v>
      </c>
      <c r="BB165" s="14"/>
      <c r="BC165">
        <v>10210000</v>
      </c>
      <c r="BD165" s="158" t="s">
        <v>174</v>
      </c>
      <c r="BE165" s="158"/>
      <c r="BF165" s="85"/>
      <c r="BG165" t="s">
        <v>877</v>
      </c>
      <c r="BJ165" s="5"/>
      <c r="BK165" t="s">
        <v>878</v>
      </c>
      <c r="BL165" s="5"/>
      <c r="BM165" s="49" t="s">
        <v>857</v>
      </c>
      <c r="BN165" t="str">
        <f t="shared" si="32"/>
        <v>amlodipine besilate capsule, hard 10mg/</v>
      </c>
      <c r="BO165" s="49"/>
      <c r="BP165" t="str">
        <f t="shared" si="26"/>
        <v>amlodipine besilate capsule, hard 10mg/</v>
      </c>
      <c r="BR165">
        <v>10210000</v>
      </c>
      <c r="BS165" s="158" t="s">
        <v>174</v>
      </c>
      <c r="BT165" s="158"/>
      <c r="BU165" s="117"/>
      <c r="BV165" s="117"/>
      <c r="BW165" s="5"/>
      <c r="BX165" t="s">
        <v>821</v>
      </c>
      <c r="BY165" s="5"/>
      <c r="BZ165" s="5"/>
      <c r="CA165" s="24">
        <v>15012000</v>
      </c>
      <c r="CB165" s="158" t="s">
        <v>192</v>
      </c>
      <c r="CC165" s="158"/>
      <c r="CD165" s="5"/>
      <c r="CE165" s="5"/>
      <c r="CF165">
        <v>20053000</v>
      </c>
      <c r="CG165" s="87" t="s">
        <v>175</v>
      </c>
      <c r="CH165" s="87"/>
      <c r="CI165" s="117"/>
      <c r="CJ165" s="117"/>
      <c r="CK165" s="5"/>
      <c r="CL165" s="5"/>
      <c r="CM165" s="5"/>
      <c r="CN165" s="5"/>
      <c r="CO165" s="21">
        <v>100000090079</v>
      </c>
      <c r="CP165" s="21" t="s">
        <v>41</v>
      </c>
      <c r="CQ165" s="21">
        <v>100000090079</v>
      </c>
      <c r="CR165" t="s">
        <v>2984</v>
      </c>
      <c r="CS165" s="51"/>
      <c r="CT165" s="52">
        <v>100000085259</v>
      </c>
      <c r="CU165" s="51" t="s">
        <v>149</v>
      </c>
      <c r="CV165" s="117"/>
      <c r="CW165" s="146"/>
      <c r="CX165" t="s">
        <v>845</v>
      </c>
      <c r="CY165" s="5"/>
      <c r="CZ165" s="5"/>
      <c r="DE165" s="5"/>
      <c r="DF165" s="5"/>
      <c r="DG165" s="117"/>
      <c r="DH165" s="117"/>
      <c r="DI165" s="117"/>
      <c r="DJ165" s="117"/>
      <c r="DK165" s="117"/>
      <c r="DL165" s="47">
        <v>10</v>
      </c>
      <c r="DM165" t="s">
        <v>164</v>
      </c>
      <c r="DN165" s="2"/>
      <c r="DO165" s="154">
        <v>1</v>
      </c>
      <c r="DP165" s="158" t="s">
        <v>192</v>
      </c>
      <c r="DQ165" s="24">
        <v>15012000</v>
      </c>
      <c r="DR165" s="47">
        <v>10</v>
      </c>
      <c r="DS165" t="s">
        <v>164</v>
      </c>
      <c r="DZ165" t="s">
        <v>831</v>
      </c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165"/>
      <c r="EO165" s="5"/>
      <c r="EP165" s="5"/>
      <c r="EQ165" s="5"/>
      <c r="ER165" s="5"/>
      <c r="EY165" s="70" t="str">
        <f t="shared" si="33"/>
        <v>amlodipine oral 10mg/</v>
      </c>
      <c r="FK165" s="14" t="s">
        <v>163</v>
      </c>
      <c r="FL165" s="70" t="str">
        <f t="shared" si="27"/>
        <v>amlodipine oral 10mg/</v>
      </c>
    </row>
    <row r="166" spans="1:168" ht="13.8">
      <c r="A166" s="47">
        <v>4270</v>
      </c>
      <c r="B166" t="s">
        <v>3122</v>
      </c>
      <c r="C166" s="117"/>
      <c r="D166" s="117"/>
      <c r="E166" s="117"/>
      <c r="F166" s="117"/>
      <c r="G166">
        <v>7813</v>
      </c>
      <c r="H166" s="47">
        <v>302790201</v>
      </c>
      <c r="I166" s="47">
        <v>302790201</v>
      </c>
      <c r="J166" s="5" t="str">
        <f t="shared" si="30"/>
        <v>GRC amlodipine besilate ΑΝΦΑΡΜ ΕΛΛΑΣ Α.Ε. capsule, hard 28 x 10mg/</v>
      </c>
      <c r="K166" s="5" t="str">
        <f t="shared" si="31"/>
        <v>GRC amlodipine besilate ΑΝΦΑΡΜ ΕΛΛΑΣ Α.Ε. capsule, hard 28 x 10mg/</v>
      </c>
      <c r="L166" s="5"/>
      <c r="M166" s="5"/>
      <c r="N166" s="5"/>
      <c r="O166" s="5"/>
      <c r="P166">
        <v>28</v>
      </c>
      <c r="Q166" s="51"/>
      <c r="R166">
        <v>28</v>
      </c>
      <c r="S166" s="51"/>
      <c r="T166" s="117"/>
      <c r="U166" s="117"/>
      <c r="V166" s="117"/>
      <c r="W166" s="117"/>
      <c r="X166" s="5"/>
      <c r="Y166" s="5"/>
      <c r="Z166" s="5"/>
      <c r="AA166" s="5">
        <v>14</v>
      </c>
      <c r="AB166" s="5"/>
      <c r="AC166" t="s">
        <v>720</v>
      </c>
      <c r="AD166" s="5"/>
      <c r="AE166" s="5"/>
      <c r="AF166">
        <v>10210000</v>
      </c>
      <c r="AG166" s="158" t="s">
        <v>174</v>
      </c>
      <c r="AH166" s="158"/>
      <c r="AI166" t="s">
        <v>821</v>
      </c>
      <c r="AJ166" t="s">
        <v>847</v>
      </c>
      <c r="AK166" s="24">
        <v>15012000</v>
      </c>
      <c r="AL166" s="158" t="s">
        <v>192</v>
      </c>
      <c r="AM166" s="158"/>
      <c r="AN166" s="5"/>
      <c r="AO166" s="5"/>
      <c r="AP166" s="5"/>
      <c r="AQ166" s="5"/>
      <c r="AS166" s="51">
        <f t="shared" si="34"/>
        <v>56565678</v>
      </c>
      <c r="AT166" s="25" t="str">
        <f t="shared" si="25"/>
        <v>GRC amlodipine besilate ΑΝΦΑΡΜ ΕΛΛΑΣ Α.Ε. capsule, hard 10mg/</v>
      </c>
      <c r="AU166" s="33"/>
      <c r="AW166" s="5"/>
      <c r="AX166" s="5"/>
      <c r="AY166" s="14" t="s">
        <v>3509</v>
      </c>
      <c r="AZ166" t="s">
        <v>65</v>
      </c>
      <c r="BA166" s="14" t="s">
        <v>2253</v>
      </c>
      <c r="BB166" s="14"/>
      <c r="BC166">
        <v>10210000</v>
      </c>
      <c r="BD166" s="158" t="s">
        <v>174</v>
      </c>
      <c r="BE166" s="158"/>
      <c r="BF166" s="85"/>
      <c r="BG166" t="s">
        <v>877</v>
      </c>
      <c r="BJ166" s="5"/>
      <c r="BK166" t="s">
        <v>878</v>
      </c>
      <c r="BL166" s="5"/>
      <c r="BM166" s="49" t="s">
        <v>857</v>
      </c>
      <c r="BN166" t="str">
        <f t="shared" si="32"/>
        <v>amlodipine besilate capsule, hard 10mg/</v>
      </c>
      <c r="BO166" s="49"/>
      <c r="BP166" t="str">
        <f t="shared" si="26"/>
        <v>amlodipine besilate capsule, hard 10mg/</v>
      </c>
      <c r="BR166">
        <v>10210000</v>
      </c>
      <c r="BS166" s="158" t="s">
        <v>174</v>
      </c>
      <c r="BT166" s="158"/>
      <c r="BU166" s="117"/>
      <c r="BV166" s="117"/>
      <c r="BW166" s="5"/>
      <c r="BX166" t="s">
        <v>821</v>
      </c>
      <c r="BY166" s="5"/>
      <c r="BZ166" s="5"/>
      <c r="CA166" s="24">
        <v>15012000</v>
      </c>
      <c r="CB166" s="158" t="s">
        <v>192</v>
      </c>
      <c r="CC166" s="158"/>
      <c r="CD166" s="5"/>
      <c r="CE166" s="5"/>
      <c r="CF166">
        <v>20053000</v>
      </c>
      <c r="CG166" s="87" t="s">
        <v>175</v>
      </c>
      <c r="CH166" s="87"/>
      <c r="CI166" s="117"/>
      <c r="CJ166" s="117"/>
      <c r="CK166" s="5"/>
      <c r="CL166" s="5"/>
      <c r="CM166" s="5"/>
      <c r="CN166" s="5"/>
      <c r="CO166" s="21">
        <v>100000090079</v>
      </c>
      <c r="CP166" s="21" t="s">
        <v>41</v>
      </c>
      <c r="CQ166" s="21">
        <v>100000090079</v>
      </c>
      <c r="CR166" t="s">
        <v>2984</v>
      </c>
      <c r="CS166" s="51"/>
      <c r="CT166" s="52">
        <v>100000085259</v>
      </c>
      <c r="CU166" s="51" t="s">
        <v>149</v>
      </c>
      <c r="CV166" s="117"/>
      <c r="CW166" s="146"/>
      <c r="CX166" t="s">
        <v>845</v>
      </c>
      <c r="CY166" s="5"/>
      <c r="CZ166" s="5"/>
      <c r="DE166" s="5"/>
      <c r="DF166" s="5"/>
      <c r="DG166" s="117"/>
      <c r="DH166" s="117"/>
      <c r="DI166" s="117"/>
      <c r="DJ166" s="117"/>
      <c r="DK166" s="117"/>
      <c r="DL166" s="47">
        <v>10</v>
      </c>
      <c r="DM166" t="s">
        <v>164</v>
      </c>
      <c r="DN166" s="2"/>
      <c r="DO166" s="154">
        <v>1</v>
      </c>
      <c r="DP166" s="158" t="s">
        <v>192</v>
      </c>
      <c r="DQ166" s="24">
        <v>15012000</v>
      </c>
      <c r="DR166" s="47">
        <v>10</v>
      </c>
      <c r="DS166" t="s">
        <v>164</v>
      </c>
      <c r="DZ166" t="s">
        <v>832</v>
      </c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165"/>
      <c r="EO166" s="5"/>
      <c r="EP166" s="5"/>
      <c r="EQ166" s="5"/>
      <c r="ER166" s="5"/>
      <c r="EY166" s="70" t="str">
        <f t="shared" si="33"/>
        <v>amlodipine oral 10mg/</v>
      </c>
      <c r="FK166" s="14" t="s">
        <v>163</v>
      </c>
      <c r="FL166" s="70" t="str">
        <f t="shared" si="27"/>
        <v>amlodipine oral 10mg/</v>
      </c>
    </row>
    <row r="167" spans="1:168" ht="26.4">
      <c r="A167" s="47">
        <v>7812</v>
      </c>
      <c r="B167" s="157" t="s">
        <v>3123</v>
      </c>
      <c r="C167" s="117"/>
      <c r="D167" s="117"/>
      <c r="E167" s="117"/>
      <c r="F167" s="117"/>
      <c r="G167">
        <v>8145</v>
      </c>
      <c r="H167" s="47">
        <v>255980202</v>
      </c>
      <c r="I167" s="47">
        <v>255980202</v>
      </c>
      <c r="J167" s="5" t="str">
        <f t="shared" si="30"/>
        <v>GRC amlodipine besilate MEDICAL PHARMAQUALITY AE tablet 14 x 5mg/</v>
      </c>
      <c r="K167" s="5" t="str">
        <f t="shared" si="31"/>
        <v>GRC amlodipine besilate MEDICAL PHARMAQUALITY AE tablet 14 x 5mg/</v>
      </c>
      <c r="L167" s="5"/>
      <c r="M167" s="5"/>
      <c r="N167" s="5"/>
      <c r="O167" s="5"/>
      <c r="P167">
        <v>14</v>
      </c>
      <c r="Q167" s="51"/>
      <c r="R167">
        <v>14</v>
      </c>
      <c r="S167" s="51"/>
      <c r="T167" s="117"/>
      <c r="U167" s="117"/>
      <c r="V167" s="117"/>
      <c r="W167" s="117"/>
      <c r="X167" s="5"/>
      <c r="Y167" s="5"/>
      <c r="Z167" s="5"/>
      <c r="AA167" s="5">
        <v>28</v>
      </c>
      <c r="AB167" s="5"/>
      <c r="AC167" t="s">
        <v>721</v>
      </c>
      <c r="AD167" s="5"/>
      <c r="AE167" s="5"/>
      <c r="AF167">
        <v>10219000</v>
      </c>
      <c r="AG167" t="s">
        <v>173</v>
      </c>
      <c r="AI167" t="s">
        <v>820</v>
      </c>
      <c r="AJ167" t="s">
        <v>846</v>
      </c>
      <c r="AK167" s="24">
        <v>15054000</v>
      </c>
      <c r="AL167" s="158" t="s">
        <v>173</v>
      </c>
      <c r="AM167" s="158"/>
      <c r="AN167" s="5"/>
      <c r="AO167" s="5"/>
      <c r="AP167" s="5"/>
      <c r="AQ167" s="5"/>
      <c r="AS167" s="51">
        <f t="shared" si="34"/>
        <v>56565679</v>
      </c>
      <c r="AT167" s="25" t="str">
        <f t="shared" si="25"/>
        <v>GRC amlodipine besilate MEDICAL PHARMAQUALITY AE tablet 5mg/</v>
      </c>
      <c r="AU167" s="33"/>
      <c r="AW167" s="5"/>
      <c r="AX167" s="5"/>
      <c r="AY167" s="166" t="s">
        <v>3510</v>
      </c>
      <c r="AZ167" t="s">
        <v>65</v>
      </c>
      <c r="BA167" s="14" t="s">
        <v>2253</v>
      </c>
      <c r="BB167" s="14"/>
      <c r="BC167">
        <v>10219000</v>
      </c>
      <c r="BD167" t="s">
        <v>173</v>
      </c>
      <c r="BF167" s="85"/>
      <c r="BG167" t="s">
        <v>3338</v>
      </c>
      <c r="BJ167" s="5"/>
      <c r="BK167" t="s">
        <v>879</v>
      </c>
      <c r="BL167" s="5"/>
      <c r="BM167" s="49" t="s">
        <v>857</v>
      </c>
      <c r="BN167" t="str">
        <f t="shared" si="32"/>
        <v>amlodipine besilate tablet 5mg/</v>
      </c>
      <c r="BO167" s="49"/>
      <c r="BP167" t="str">
        <f t="shared" si="26"/>
        <v>amlodipine besilate tablet 5mg/</v>
      </c>
      <c r="BR167">
        <v>10219000</v>
      </c>
      <c r="BS167" t="s">
        <v>173</v>
      </c>
      <c r="BU167" s="117"/>
      <c r="BV167" s="117"/>
      <c r="BW167" s="5"/>
      <c r="BX167" t="s">
        <v>820</v>
      </c>
      <c r="BY167" s="5"/>
      <c r="BZ167" s="5"/>
      <c r="CA167" s="24">
        <v>15054000</v>
      </c>
      <c r="CB167" s="158" t="s">
        <v>173</v>
      </c>
      <c r="CC167" s="158"/>
      <c r="CD167" s="5"/>
      <c r="CE167" s="5"/>
      <c r="CF167">
        <v>20053000</v>
      </c>
      <c r="CG167" s="87" t="s">
        <v>175</v>
      </c>
      <c r="CH167" s="87"/>
      <c r="CI167" s="117"/>
      <c r="CJ167" s="117"/>
      <c r="CK167" s="5"/>
      <c r="CL167" s="5"/>
      <c r="CM167" s="5"/>
      <c r="CN167" s="5"/>
      <c r="CO167" s="21">
        <v>100000090079</v>
      </c>
      <c r="CP167" s="21" t="s">
        <v>41</v>
      </c>
      <c r="CQ167" s="21">
        <v>100000090079</v>
      </c>
      <c r="CR167" t="s">
        <v>2984</v>
      </c>
      <c r="CS167" s="51"/>
      <c r="CT167" s="52">
        <v>100000085259</v>
      </c>
      <c r="CU167" s="51" t="s">
        <v>149</v>
      </c>
      <c r="CV167" s="117"/>
      <c r="CW167" s="146"/>
      <c r="CX167" t="s">
        <v>845</v>
      </c>
      <c r="CY167" s="5"/>
      <c r="CZ167" s="5"/>
      <c r="DE167" s="5"/>
      <c r="DF167" s="5"/>
      <c r="DG167" s="117"/>
      <c r="DH167" s="117"/>
      <c r="DI167" s="117"/>
      <c r="DJ167" s="117"/>
      <c r="DK167" s="117"/>
      <c r="DL167" s="47">
        <v>5</v>
      </c>
      <c r="DM167" t="s">
        <v>164</v>
      </c>
      <c r="DN167" s="2"/>
      <c r="DO167" s="154">
        <v>1</v>
      </c>
      <c r="DP167" s="158" t="s">
        <v>173</v>
      </c>
      <c r="DQ167" s="24">
        <v>15054000</v>
      </c>
      <c r="DR167" s="47">
        <v>5</v>
      </c>
      <c r="DS167" t="s">
        <v>164</v>
      </c>
      <c r="DZ167" t="s">
        <v>830</v>
      </c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165"/>
      <c r="EO167" s="5"/>
      <c r="EP167" s="5"/>
      <c r="EQ167" s="5"/>
      <c r="ER167" s="5"/>
      <c r="EY167" s="70" t="str">
        <f t="shared" si="33"/>
        <v>amlodipine oral 5mg/</v>
      </c>
      <c r="FK167" s="14" t="s">
        <v>163</v>
      </c>
      <c r="FL167" s="70" t="str">
        <f t="shared" si="27"/>
        <v>amlodipine oral 5mg/</v>
      </c>
    </row>
    <row r="168" spans="1:168" ht="26.4">
      <c r="A168" s="47">
        <v>7813</v>
      </c>
      <c r="B168" s="157" t="s">
        <v>3124</v>
      </c>
      <c r="C168" s="117"/>
      <c r="D168" s="117"/>
      <c r="E168" s="117"/>
      <c r="F168" s="117"/>
      <c r="G168">
        <v>8144</v>
      </c>
      <c r="H168" s="47">
        <v>255980102</v>
      </c>
      <c r="I168" s="47">
        <v>255980102</v>
      </c>
      <c r="J168" s="5" t="str">
        <f t="shared" si="30"/>
        <v>GRC amlodipine besilate MEDICAL PHARMAQUALITY AE tablet 14 x 10mg/</v>
      </c>
      <c r="K168" s="5" t="str">
        <f t="shared" si="31"/>
        <v>GRC amlodipine besilate MEDICAL PHARMAQUALITY AE tablet 14 x 10mg/</v>
      </c>
      <c r="L168" s="5"/>
      <c r="M168" s="5"/>
      <c r="N168" s="5"/>
      <c r="O168" s="5"/>
      <c r="P168">
        <v>14</v>
      </c>
      <c r="Q168" s="51"/>
      <c r="R168">
        <v>14</v>
      </c>
      <c r="S168" s="51"/>
      <c r="T168" s="117"/>
      <c r="U168" s="117"/>
      <c r="V168" s="117"/>
      <c r="W168" s="117"/>
      <c r="X168" s="5"/>
      <c r="Y168" s="5"/>
      <c r="Z168" s="5"/>
      <c r="AA168" s="5">
        <v>28</v>
      </c>
      <c r="AB168" s="5"/>
      <c r="AC168" t="s">
        <v>722</v>
      </c>
      <c r="AD168" s="5"/>
      <c r="AE168" s="5"/>
      <c r="AF168">
        <v>10219000</v>
      </c>
      <c r="AG168" t="s">
        <v>173</v>
      </c>
      <c r="AI168" t="s">
        <v>820</v>
      </c>
      <c r="AJ168" t="s">
        <v>846</v>
      </c>
      <c r="AK168" s="24">
        <v>15054000</v>
      </c>
      <c r="AL168" s="158" t="s">
        <v>173</v>
      </c>
      <c r="AM168" s="158"/>
      <c r="AN168" s="5"/>
      <c r="AO168" s="5"/>
      <c r="AP168" s="5"/>
      <c r="AQ168" s="5"/>
      <c r="AS168" s="51">
        <f t="shared" si="34"/>
        <v>56565680</v>
      </c>
      <c r="AT168" s="25" t="str">
        <f t="shared" si="25"/>
        <v>GRC amlodipine besilate MEDICAL PHARMAQUALITY AE tablet 10mg/</v>
      </c>
      <c r="AU168" s="33"/>
      <c r="AW168" s="5"/>
      <c r="AX168" s="5"/>
      <c r="AY168" s="166" t="s">
        <v>3510</v>
      </c>
      <c r="AZ168" t="s">
        <v>65</v>
      </c>
      <c r="BA168" s="14" t="s">
        <v>2253</v>
      </c>
      <c r="BB168" s="14"/>
      <c r="BC168">
        <v>10219000</v>
      </c>
      <c r="BD168" t="s">
        <v>173</v>
      </c>
      <c r="BF168" s="85"/>
      <c r="BG168" t="s">
        <v>3338</v>
      </c>
      <c r="BJ168" s="5"/>
      <c r="BK168" t="s">
        <v>879</v>
      </c>
      <c r="BL168" s="5"/>
      <c r="BM168" s="49" t="s">
        <v>857</v>
      </c>
      <c r="BN168" t="str">
        <f t="shared" si="32"/>
        <v>amlodipine besilate tablet 10mg/</v>
      </c>
      <c r="BO168" s="49"/>
      <c r="BP168" t="str">
        <f t="shared" si="26"/>
        <v>amlodipine besilate tablet 10mg/</v>
      </c>
      <c r="BR168">
        <v>10219000</v>
      </c>
      <c r="BS168" t="s">
        <v>173</v>
      </c>
      <c r="BU168" s="117"/>
      <c r="BV168" s="117"/>
      <c r="BW168" s="5"/>
      <c r="BX168" t="s">
        <v>820</v>
      </c>
      <c r="BY168" s="5"/>
      <c r="BZ168" s="5"/>
      <c r="CA168" s="24">
        <v>15054000</v>
      </c>
      <c r="CB168" s="158" t="s">
        <v>173</v>
      </c>
      <c r="CC168" s="158"/>
      <c r="CD168" s="5"/>
      <c r="CE168" s="5"/>
      <c r="CF168">
        <v>20053000</v>
      </c>
      <c r="CG168" s="87" t="s">
        <v>175</v>
      </c>
      <c r="CH168" s="87"/>
      <c r="CI168" s="117"/>
      <c r="CJ168" s="117"/>
      <c r="CK168" s="5"/>
      <c r="CL168" s="5"/>
      <c r="CM168" s="5"/>
      <c r="CN168" s="5"/>
      <c r="CO168" s="21">
        <v>100000090079</v>
      </c>
      <c r="CP168" s="21" t="s">
        <v>41</v>
      </c>
      <c r="CQ168" s="21">
        <v>100000090079</v>
      </c>
      <c r="CR168" t="s">
        <v>2984</v>
      </c>
      <c r="CS168" s="51"/>
      <c r="CT168" s="52">
        <v>100000085259</v>
      </c>
      <c r="CU168" s="51" t="s">
        <v>149</v>
      </c>
      <c r="CV168" s="117"/>
      <c r="CW168" s="146"/>
      <c r="CX168" t="s">
        <v>845</v>
      </c>
      <c r="CY168" s="5"/>
      <c r="CZ168" s="5"/>
      <c r="DE168" s="5"/>
      <c r="DF168" s="5"/>
      <c r="DG168" s="117"/>
      <c r="DH168" s="117"/>
      <c r="DI168" s="117"/>
      <c r="DJ168" s="117"/>
      <c r="DK168" s="117"/>
      <c r="DL168" s="47">
        <v>10</v>
      </c>
      <c r="DM168" t="s">
        <v>164</v>
      </c>
      <c r="DN168" s="2"/>
      <c r="DO168" s="154">
        <v>1</v>
      </c>
      <c r="DP168" s="158" t="s">
        <v>173</v>
      </c>
      <c r="DQ168" s="24">
        <v>15054000</v>
      </c>
      <c r="DR168" s="47">
        <v>10</v>
      </c>
      <c r="DS168" t="s">
        <v>164</v>
      </c>
      <c r="DZ168" t="s">
        <v>829</v>
      </c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165"/>
      <c r="EO168" s="5"/>
      <c r="EP168" s="5"/>
      <c r="EQ168" s="5"/>
      <c r="ER168" s="5"/>
      <c r="EY168" s="70" t="str">
        <f t="shared" si="33"/>
        <v>amlodipine oral 10mg/</v>
      </c>
      <c r="FK168" s="14" t="s">
        <v>163</v>
      </c>
      <c r="FL168" s="70" t="str">
        <f t="shared" si="27"/>
        <v>amlodipine oral 10mg/</v>
      </c>
    </row>
    <row r="169" spans="1:168" ht="13.8">
      <c r="A169" s="47">
        <v>8145</v>
      </c>
      <c r="B169" t="s">
        <v>3125</v>
      </c>
      <c r="C169" s="117"/>
      <c r="D169" s="117"/>
      <c r="E169" s="117"/>
      <c r="F169" s="117"/>
      <c r="G169">
        <v>1912</v>
      </c>
      <c r="H169" s="47">
        <v>204300102</v>
      </c>
      <c r="I169" s="47">
        <v>204300102</v>
      </c>
      <c r="J169" s="5" t="str">
        <f t="shared" si="30"/>
        <v>GRC amlodipine besilate NATURALIA A.E. capsule, hard 28 x 10mg/</v>
      </c>
      <c r="K169" s="5" t="str">
        <f t="shared" si="31"/>
        <v>GRC amlodipine besilate NATURALIA A.E. capsule, hard 28 x 10mg/</v>
      </c>
      <c r="L169" s="5"/>
      <c r="M169" s="5"/>
      <c r="N169" s="5"/>
      <c r="O169" s="5"/>
      <c r="P169">
        <v>28</v>
      </c>
      <c r="Q169" s="51"/>
      <c r="R169">
        <v>28</v>
      </c>
      <c r="S169" s="51"/>
      <c r="T169" s="117"/>
      <c r="U169" s="117"/>
      <c r="V169" s="117"/>
      <c r="W169" s="117"/>
      <c r="X169" s="5"/>
      <c r="Y169" s="5"/>
      <c r="Z169" s="5"/>
      <c r="AA169" s="5">
        <v>14</v>
      </c>
      <c r="AB169" s="5"/>
      <c r="AC169" t="s">
        <v>723</v>
      </c>
      <c r="AD169" s="5"/>
      <c r="AE169" s="5"/>
      <c r="AF169" s="48">
        <v>10210000</v>
      </c>
      <c r="AG169" s="158" t="s">
        <v>174</v>
      </c>
      <c r="AH169" s="158"/>
      <c r="AI169" t="s">
        <v>820</v>
      </c>
      <c r="AJ169" t="s">
        <v>846</v>
      </c>
      <c r="AK169" s="24">
        <v>15012000</v>
      </c>
      <c r="AL169" s="158" t="s">
        <v>192</v>
      </c>
      <c r="AM169" s="158"/>
      <c r="AN169" s="5"/>
      <c r="AO169" s="5"/>
      <c r="AP169" s="5"/>
      <c r="AQ169" s="5"/>
      <c r="AS169" s="51">
        <f t="shared" si="34"/>
        <v>56565681</v>
      </c>
      <c r="AT169" s="25" t="str">
        <f t="shared" si="25"/>
        <v>GRC amlodipine besilate NATURALIA A.E. capsule, hard 10mg/</v>
      </c>
      <c r="AU169" s="33"/>
      <c r="AW169" s="5"/>
      <c r="AX169" s="5"/>
      <c r="AY169" s="14" t="s">
        <v>3511</v>
      </c>
      <c r="AZ169" t="s">
        <v>65</v>
      </c>
      <c r="BA169" s="14" t="s">
        <v>2253</v>
      </c>
      <c r="BB169" s="14"/>
      <c r="BC169" s="48">
        <v>10210000</v>
      </c>
      <c r="BD169" s="158" t="s">
        <v>174</v>
      </c>
      <c r="BE169" s="158"/>
      <c r="BF169" s="85"/>
      <c r="BG169" t="s">
        <v>3339</v>
      </c>
      <c r="BJ169" s="5"/>
      <c r="BK169" t="s">
        <v>880</v>
      </c>
      <c r="BL169" s="5"/>
      <c r="BM169" s="49" t="s">
        <v>857</v>
      </c>
      <c r="BN169" t="str">
        <f t="shared" si="32"/>
        <v>amlodipine besilate capsule, hard 10mg/</v>
      </c>
      <c r="BO169" s="49"/>
      <c r="BP169" t="str">
        <f t="shared" si="26"/>
        <v>amlodipine besilate capsule, hard 10mg/</v>
      </c>
      <c r="BR169" s="48">
        <v>10210000</v>
      </c>
      <c r="BS169" s="158" t="s">
        <v>174</v>
      </c>
      <c r="BT169" s="158"/>
      <c r="BU169" s="117"/>
      <c r="BV169" s="117"/>
      <c r="BW169" s="5"/>
      <c r="BX169" t="s">
        <v>820</v>
      </c>
      <c r="BY169" s="5"/>
      <c r="BZ169" s="5"/>
      <c r="CA169" s="24">
        <v>15012000</v>
      </c>
      <c r="CB169" s="158" t="s">
        <v>192</v>
      </c>
      <c r="CC169" s="158"/>
      <c r="CD169" s="5"/>
      <c r="CE169" s="5"/>
      <c r="CF169">
        <v>20053000</v>
      </c>
      <c r="CG169" s="87" t="s">
        <v>175</v>
      </c>
      <c r="CH169" s="87"/>
      <c r="CI169" s="117"/>
      <c r="CJ169" s="117"/>
      <c r="CK169" s="5"/>
      <c r="CL169" s="5"/>
      <c r="CM169" s="5"/>
      <c r="CN169" s="5"/>
      <c r="CO169" s="21">
        <v>100000090079</v>
      </c>
      <c r="CP169" s="21" t="s">
        <v>41</v>
      </c>
      <c r="CQ169" s="21">
        <v>100000090079</v>
      </c>
      <c r="CR169" t="s">
        <v>2984</v>
      </c>
      <c r="CS169" s="51"/>
      <c r="CT169" s="52">
        <v>100000085259</v>
      </c>
      <c r="CU169" s="51" t="s">
        <v>149</v>
      </c>
      <c r="CV169" s="117"/>
      <c r="CW169" s="146"/>
      <c r="CX169" t="s">
        <v>845</v>
      </c>
      <c r="CY169" s="5"/>
      <c r="CZ169" s="5"/>
      <c r="DE169" s="5"/>
      <c r="DF169" s="5"/>
      <c r="DG169" s="117"/>
      <c r="DH169" s="117"/>
      <c r="DI169" s="117"/>
      <c r="DJ169" s="117"/>
      <c r="DK169" s="117"/>
      <c r="DL169" s="47">
        <v>10</v>
      </c>
      <c r="DM169" t="s">
        <v>164</v>
      </c>
      <c r="DN169" s="2"/>
      <c r="DO169" s="154">
        <v>1</v>
      </c>
      <c r="DP169" s="158" t="s">
        <v>192</v>
      </c>
      <c r="DQ169" s="24">
        <v>15012000</v>
      </c>
      <c r="DR169" s="47">
        <v>10</v>
      </c>
      <c r="DS169" t="s">
        <v>164</v>
      </c>
      <c r="DZ169" t="s">
        <v>829</v>
      </c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165"/>
      <c r="EO169" s="5"/>
      <c r="EP169" s="5"/>
      <c r="EQ169" s="5"/>
      <c r="ER169" s="5"/>
      <c r="EY169" s="70" t="str">
        <f t="shared" si="33"/>
        <v>amlodipine oral 10mg/</v>
      </c>
      <c r="FK169" s="14" t="s">
        <v>163</v>
      </c>
      <c r="FL169" s="70" t="str">
        <f t="shared" si="27"/>
        <v>amlodipine oral 10mg/</v>
      </c>
    </row>
    <row r="170" spans="1:168" ht="13.8">
      <c r="A170" s="47">
        <v>8144</v>
      </c>
      <c r="B170" t="s">
        <v>3126</v>
      </c>
      <c r="C170" s="117"/>
      <c r="D170" s="117"/>
      <c r="E170" s="117"/>
      <c r="F170" s="117"/>
      <c r="G170">
        <v>1913</v>
      </c>
      <c r="H170" s="47">
        <v>204300202</v>
      </c>
      <c r="I170" s="47">
        <v>204300202</v>
      </c>
      <c r="J170" s="5" t="str">
        <f t="shared" si="30"/>
        <v>GRC amlodipine besilate NATURALIA A.E. capsule, hard 28 x 5mg/</v>
      </c>
      <c r="K170" s="5" t="str">
        <f t="shared" si="31"/>
        <v>GRC amlodipine besilate NATURALIA A.E. capsule, hard 28 x 5mg/</v>
      </c>
      <c r="L170" s="5"/>
      <c r="M170" s="5"/>
      <c r="N170" s="5"/>
      <c r="O170" s="5"/>
      <c r="P170">
        <v>28</v>
      </c>
      <c r="Q170" s="51"/>
      <c r="R170">
        <v>28</v>
      </c>
      <c r="S170" s="51"/>
      <c r="T170" s="117"/>
      <c r="U170" s="117"/>
      <c r="V170" s="117"/>
      <c r="W170" s="117"/>
      <c r="X170" s="5"/>
      <c r="Y170" s="5"/>
      <c r="Z170" s="5"/>
      <c r="AA170" s="5">
        <v>14</v>
      </c>
      <c r="AB170" s="5"/>
      <c r="AC170" t="s">
        <v>724</v>
      </c>
      <c r="AD170" s="5"/>
      <c r="AE170" s="5"/>
      <c r="AF170" s="48">
        <v>10210000</v>
      </c>
      <c r="AG170" s="158" t="s">
        <v>174</v>
      </c>
      <c r="AH170" s="158"/>
      <c r="AI170" t="s">
        <v>820</v>
      </c>
      <c r="AJ170" t="s">
        <v>846</v>
      </c>
      <c r="AK170" s="24">
        <v>15012000</v>
      </c>
      <c r="AL170" s="158" t="s">
        <v>192</v>
      </c>
      <c r="AM170" s="158"/>
      <c r="AN170" s="5"/>
      <c r="AO170" s="5"/>
      <c r="AP170" s="5"/>
      <c r="AQ170" s="5"/>
      <c r="AS170" s="51">
        <f t="shared" si="34"/>
        <v>56565682</v>
      </c>
      <c r="AT170" s="25" t="str">
        <f t="shared" si="25"/>
        <v>GRC amlodipine besilate NATURALIA A.E. capsule, hard 5mg/</v>
      </c>
      <c r="AU170" s="33"/>
      <c r="AW170" s="5"/>
      <c r="AX170" s="5"/>
      <c r="AY170" s="14" t="s">
        <v>3512</v>
      </c>
      <c r="AZ170" t="s">
        <v>65</v>
      </c>
      <c r="BA170" s="14" t="s">
        <v>2253</v>
      </c>
      <c r="BB170" s="14"/>
      <c r="BC170" s="48">
        <v>10210000</v>
      </c>
      <c r="BD170" s="158" t="s">
        <v>174</v>
      </c>
      <c r="BE170" s="158"/>
      <c r="BF170" s="85"/>
      <c r="BG170" t="s">
        <v>3339</v>
      </c>
      <c r="BJ170" s="5"/>
      <c r="BK170" t="s">
        <v>880</v>
      </c>
      <c r="BL170" s="5"/>
      <c r="BM170" s="49" t="s">
        <v>857</v>
      </c>
      <c r="BN170" t="str">
        <f t="shared" si="32"/>
        <v>amlodipine besilate capsule, hard 5mg/</v>
      </c>
      <c r="BO170" s="49"/>
      <c r="BP170" t="str">
        <f t="shared" si="26"/>
        <v>amlodipine besilate capsule, hard 5mg/</v>
      </c>
      <c r="BR170" s="48">
        <v>10210000</v>
      </c>
      <c r="BS170" s="158" t="s">
        <v>174</v>
      </c>
      <c r="BT170" s="158"/>
      <c r="BU170" s="117"/>
      <c r="BV170" s="117"/>
      <c r="BW170" s="5"/>
      <c r="BX170" t="s">
        <v>820</v>
      </c>
      <c r="BY170" s="5"/>
      <c r="BZ170" s="5"/>
      <c r="CA170" s="24">
        <v>15012000</v>
      </c>
      <c r="CB170" s="158" t="s">
        <v>192</v>
      </c>
      <c r="CC170" s="158"/>
      <c r="CD170" s="5"/>
      <c r="CE170" s="5"/>
      <c r="CF170">
        <v>20053000</v>
      </c>
      <c r="CG170" s="87" t="s">
        <v>175</v>
      </c>
      <c r="CH170" s="87"/>
      <c r="CI170" s="117"/>
      <c r="CJ170" s="117"/>
      <c r="CK170" s="5"/>
      <c r="CL170" s="5"/>
      <c r="CM170" s="5"/>
      <c r="CN170" s="5"/>
      <c r="CO170" s="21">
        <v>100000090079</v>
      </c>
      <c r="CP170" s="21" t="s">
        <v>41</v>
      </c>
      <c r="CQ170" s="21">
        <v>100000090079</v>
      </c>
      <c r="CR170" t="s">
        <v>2984</v>
      </c>
      <c r="CS170" s="51"/>
      <c r="CT170" s="52">
        <v>100000085259</v>
      </c>
      <c r="CU170" s="51" t="s">
        <v>149</v>
      </c>
      <c r="CV170" s="117"/>
      <c r="CW170" s="146"/>
      <c r="CX170" t="s">
        <v>845</v>
      </c>
      <c r="CY170" s="5"/>
      <c r="CZ170" s="5"/>
      <c r="DE170" s="5"/>
      <c r="DF170" s="5"/>
      <c r="DG170" s="117"/>
      <c r="DH170" s="117"/>
      <c r="DI170" s="117"/>
      <c r="DJ170" s="117"/>
      <c r="DK170" s="117"/>
      <c r="DL170" s="47">
        <v>5</v>
      </c>
      <c r="DM170" t="s">
        <v>164</v>
      </c>
      <c r="DN170" s="2"/>
      <c r="DO170" s="154">
        <v>1</v>
      </c>
      <c r="DP170" s="158" t="s">
        <v>192</v>
      </c>
      <c r="DQ170" s="24">
        <v>15012000</v>
      </c>
      <c r="DR170" s="47">
        <v>5</v>
      </c>
      <c r="DS170" t="s">
        <v>164</v>
      </c>
      <c r="DZ170" t="s">
        <v>830</v>
      </c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165"/>
      <c r="EO170" s="5"/>
      <c r="EP170" s="5"/>
      <c r="EQ170" s="5"/>
      <c r="ER170" s="5"/>
      <c r="EY170" s="70" t="str">
        <f t="shared" si="33"/>
        <v>amlodipine oral 5mg/</v>
      </c>
      <c r="FK170" s="14" t="s">
        <v>163</v>
      </c>
      <c r="FL170" s="70" t="str">
        <f t="shared" si="27"/>
        <v>amlodipine oral 5mg/</v>
      </c>
    </row>
    <row r="171" spans="1:168" ht="13.8">
      <c r="A171" s="47">
        <v>1912</v>
      </c>
      <c r="B171" t="s">
        <v>3127</v>
      </c>
      <c r="C171" s="117"/>
      <c r="D171" s="117"/>
      <c r="E171" s="117"/>
      <c r="F171" s="117"/>
      <c r="G171">
        <v>7434</v>
      </c>
      <c r="H171" s="47">
        <v>269110101</v>
      </c>
      <c r="I171" s="47">
        <v>269110101</v>
      </c>
      <c r="J171" s="5" t="str">
        <f t="shared" si="30"/>
        <v>GRC amlodipine besilate UPJOHN HELLAS Ε.Π.Ε. capsule, hard 14 x 5mg/</v>
      </c>
      <c r="K171" s="5" t="str">
        <f t="shared" si="31"/>
        <v>GRC amlodipine besilate UPJOHN HELLAS Ε.Π.Ε. capsule, hard 14 x 5mg/</v>
      </c>
      <c r="L171" s="5"/>
      <c r="M171" s="5"/>
      <c r="N171" s="5"/>
      <c r="O171" s="5"/>
      <c r="P171">
        <v>14</v>
      </c>
      <c r="Q171" s="51"/>
      <c r="R171">
        <v>14</v>
      </c>
      <c r="S171" s="51"/>
      <c r="T171" s="117"/>
      <c r="U171" s="117"/>
      <c r="V171" s="117"/>
      <c r="W171" s="117"/>
      <c r="X171" s="5"/>
      <c r="Y171" s="5"/>
      <c r="Z171" s="5"/>
      <c r="AA171" s="5">
        <v>14</v>
      </c>
      <c r="AB171" s="5"/>
      <c r="AC171" t="s">
        <v>719</v>
      </c>
      <c r="AD171" s="5"/>
      <c r="AE171" s="5"/>
      <c r="AF171">
        <v>10210000</v>
      </c>
      <c r="AG171" s="158" t="s">
        <v>174</v>
      </c>
      <c r="AH171" s="158"/>
      <c r="AI171" t="s">
        <v>821</v>
      </c>
      <c r="AJ171" t="s">
        <v>847</v>
      </c>
      <c r="AK171" s="24">
        <v>15012000</v>
      </c>
      <c r="AL171" s="158" t="s">
        <v>192</v>
      </c>
      <c r="AM171" s="158"/>
      <c r="AN171" s="5"/>
      <c r="AO171" s="5"/>
      <c r="AP171" s="5"/>
      <c r="AQ171" s="5"/>
      <c r="AS171" s="51">
        <f t="shared" si="34"/>
        <v>56565683</v>
      </c>
      <c r="AT171" s="25" t="str">
        <f t="shared" si="25"/>
        <v>GRC amlodipine besilate UPJOHN HELLAS Ε.Π.Ε. capsule, hard 5mg/</v>
      </c>
      <c r="AU171" s="33"/>
      <c r="AW171" s="5"/>
      <c r="AX171" s="5"/>
      <c r="AY171" s="14" t="s">
        <v>3513</v>
      </c>
      <c r="AZ171" t="s">
        <v>65</v>
      </c>
      <c r="BA171" s="14" t="s">
        <v>2253</v>
      </c>
      <c r="BB171" s="14"/>
      <c r="BC171">
        <v>10210000</v>
      </c>
      <c r="BD171" s="158" t="s">
        <v>174</v>
      </c>
      <c r="BE171" s="158"/>
      <c r="BF171" s="85"/>
      <c r="BG171" t="s">
        <v>880</v>
      </c>
      <c r="BJ171" s="5"/>
      <c r="BK171" t="s">
        <v>881</v>
      </c>
      <c r="BL171" s="5"/>
      <c r="BM171" s="49" t="s">
        <v>857</v>
      </c>
      <c r="BN171" t="str">
        <f t="shared" si="32"/>
        <v>amlodipine besilate capsule, hard 5mg/</v>
      </c>
      <c r="BO171" s="49"/>
      <c r="BP171" t="str">
        <f t="shared" si="26"/>
        <v>amlodipine besilate capsule, hard 5mg/</v>
      </c>
      <c r="BR171">
        <v>10210000</v>
      </c>
      <c r="BS171" s="158" t="s">
        <v>174</v>
      </c>
      <c r="BT171" s="158"/>
      <c r="BU171" s="117"/>
      <c r="BV171" s="117"/>
      <c r="BW171" s="5"/>
      <c r="BX171" t="s">
        <v>821</v>
      </c>
      <c r="BY171" s="5"/>
      <c r="BZ171" s="5"/>
      <c r="CA171" s="24">
        <v>15012000</v>
      </c>
      <c r="CB171" s="158" t="s">
        <v>192</v>
      </c>
      <c r="CC171" s="158"/>
      <c r="CD171" s="5"/>
      <c r="CE171" s="5"/>
      <c r="CF171">
        <v>20053000</v>
      </c>
      <c r="CG171" s="87" t="s">
        <v>175</v>
      </c>
      <c r="CH171" s="87"/>
      <c r="CI171" s="117"/>
      <c r="CJ171" s="117"/>
      <c r="CK171" s="5"/>
      <c r="CL171" s="5"/>
      <c r="CM171" s="5"/>
      <c r="CN171" s="5"/>
      <c r="CO171" s="21">
        <v>100000090079</v>
      </c>
      <c r="CP171" s="21" t="s">
        <v>41</v>
      </c>
      <c r="CQ171" s="21">
        <v>100000090079</v>
      </c>
      <c r="CR171" t="s">
        <v>2984</v>
      </c>
      <c r="CS171" s="51"/>
      <c r="CT171" s="52">
        <v>100000085259</v>
      </c>
      <c r="CU171" s="51" t="s">
        <v>149</v>
      </c>
      <c r="CV171" s="117"/>
      <c r="CW171" s="146"/>
      <c r="CX171" t="s">
        <v>845</v>
      </c>
      <c r="CY171" s="5"/>
      <c r="CZ171" s="5"/>
      <c r="DE171" s="5"/>
      <c r="DF171" s="5"/>
      <c r="DG171" s="117"/>
      <c r="DH171" s="117"/>
      <c r="DI171" s="117"/>
      <c r="DJ171" s="117"/>
      <c r="DK171" s="117"/>
      <c r="DL171" s="47">
        <v>5</v>
      </c>
      <c r="DM171" t="s">
        <v>164</v>
      </c>
      <c r="DN171" s="2"/>
      <c r="DO171" s="154">
        <v>1</v>
      </c>
      <c r="DP171" s="158" t="s">
        <v>192</v>
      </c>
      <c r="DQ171" s="24">
        <v>15012000</v>
      </c>
      <c r="DR171" s="47">
        <v>5</v>
      </c>
      <c r="DS171" t="s">
        <v>164</v>
      </c>
      <c r="DZ171" t="s">
        <v>831</v>
      </c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165"/>
      <c r="EO171" s="5"/>
      <c r="EP171" s="5"/>
      <c r="EQ171" s="5"/>
      <c r="ER171" s="5"/>
      <c r="EY171" s="70" t="str">
        <f t="shared" si="33"/>
        <v>amlodipine oral 5mg/</v>
      </c>
      <c r="FK171" s="14" t="s">
        <v>163</v>
      </c>
      <c r="FL171" s="70" t="str">
        <f t="shared" si="27"/>
        <v>amlodipine oral 5mg/</v>
      </c>
    </row>
    <row r="172" spans="1:168" ht="13.8">
      <c r="A172" s="47">
        <v>1913</v>
      </c>
      <c r="B172" t="s">
        <v>3128</v>
      </c>
      <c r="C172" s="117"/>
      <c r="D172" s="117"/>
      <c r="E172" s="117"/>
      <c r="F172" s="117"/>
      <c r="G172">
        <v>5842</v>
      </c>
      <c r="H172" s="47">
        <v>275620103</v>
      </c>
      <c r="I172" s="47">
        <v>275620103</v>
      </c>
      <c r="J172" s="5" t="str">
        <f t="shared" si="30"/>
        <v>GRC amlodipine besilate UPJOHN HELLAS Ε.Π.Ε. capsule, hard 14 x 10mg/</v>
      </c>
      <c r="K172" s="5" t="str">
        <f t="shared" si="31"/>
        <v>GRC amlodipine besilate UPJOHN HELLAS Ε.Π.Ε. capsule, hard 14 x 10mg/</v>
      </c>
      <c r="L172" s="5"/>
      <c r="M172" s="5"/>
      <c r="N172" s="5"/>
      <c r="O172" s="5"/>
      <c r="P172">
        <v>14</v>
      </c>
      <c r="Q172" s="51"/>
      <c r="R172">
        <v>14</v>
      </c>
      <c r="S172" s="51"/>
      <c r="T172" s="117"/>
      <c r="U172" s="117"/>
      <c r="V172" s="117"/>
      <c r="W172" s="117"/>
      <c r="X172" s="5"/>
      <c r="Y172" s="5"/>
      <c r="Z172" s="5"/>
      <c r="AA172" s="5">
        <v>30</v>
      </c>
      <c r="AB172" s="5"/>
      <c r="AC172" t="s">
        <v>709</v>
      </c>
      <c r="AD172" s="5"/>
      <c r="AE172" s="5"/>
      <c r="AF172" s="48">
        <v>10210000</v>
      </c>
      <c r="AG172" s="158" t="s">
        <v>174</v>
      </c>
      <c r="AH172" s="158"/>
      <c r="AI172" t="s">
        <v>820</v>
      </c>
      <c r="AJ172" t="s">
        <v>846</v>
      </c>
      <c r="AK172" s="24">
        <v>15012000</v>
      </c>
      <c r="AL172" s="158" t="s">
        <v>192</v>
      </c>
      <c r="AM172" s="158"/>
      <c r="AN172" s="5"/>
      <c r="AO172" s="5"/>
      <c r="AP172" s="5"/>
      <c r="AQ172" s="5"/>
      <c r="AS172" s="51">
        <f t="shared" si="34"/>
        <v>56565684</v>
      </c>
      <c r="AT172" s="25" t="str">
        <f t="shared" si="25"/>
        <v>GRC amlodipine besilate UPJOHN HELLAS Ε.Π.Ε. capsule, hard 10mg/</v>
      </c>
      <c r="AU172" s="33"/>
      <c r="AW172" s="5"/>
      <c r="AX172" s="5"/>
      <c r="AY172" s="14" t="s">
        <v>3514</v>
      </c>
      <c r="AZ172" t="s">
        <v>65</v>
      </c>
      <c r="BA172" s="14" t="s">
        <v>2253</v>
      </c>
      <c r="BB172" s="14"/>
      <c r="BC172" s="48">
        <v>10210000</v>
      </c>
      <c r="BD172" s="158" t="s">
        <v>174</v>
      </c>
      <c r="BE172" s="158"/>
      <c r="BF172" s="85"/>
      <c r="BG172" t="s">
        <v>880</v>
      </c>
      <c r="BJ172" s="5"/>
      <c r="BK172" t="s">
        <v>882</v>
      </c>
      <c r="BL172" s="5"/>
      <c r="BM172" s="49" t="s">
        <v>857</v>
      </c>
      <c r="BN172" t="str">
        <f t="shared" si="32"/>
        <v>amlodipine besilate capsule, hard 10mg/</v>
      </c>
      <c r="BO172" s="49"/>
      <c r="BP172" t="str">
        <f t="shared" si="26"/>
        <v>amlodipine besilate capsule, hard 10mg/</v>
      </c>
      <c r="BR172" s="48">
        <v>10210000</v>
      </c>
      <c r="BS172" s="158" t="s">
        <v>174</v>
      </c>
      <c r="BT172" s="158"/>
      <c r="BU172" s="117"/>
      <c r="BV172" s="117"/>
      <c r="BW172" s="5"/>
      <c r="BX172" t="s">
        <v>820</v>
      </c>
      <c r="BY172" s="5"/>
      <c r="BZ172" s="5"/>
      <c r="CA172" s="24">
        <v>15012000</v>
      </c>
      <c r="CB172" s="158" t="s">
        <v>192</v>
      </c>
      <c r="CC172" s="158"/>
      <c r="CD172" s="5"/>
      <c r="CE172" s="5"/>
      <c r="CF172">
        <v>20053000</v>
      </c>
      <c r="CG172" s="87" t="s">
        <v>175</v>
      </c>
      <c r="CH172" s="87"/>
      <c r="CI172" s="117"/>
      <c r="CJ172" s="117"/>
      <c r="CK172" s="5"/>
      <c r="CL172" s="5"/>
      <c r="CM172" s="5"/>
      <c r="CN172" s="5"/>
      <c r="CO172" s="21">
        <v>100000090079</v>
      </c>
      <c r="CP172" s="21" t="s">
        <v>41</v>
      </c>
      <c r="CQ172" s="21">
        <v>100000090079</v>
      </c>
      <c r="CR172" t="s">
        <v>2984</v>
      </c>
      <c r="CS172" s="51"/>
      <c r="CT172" s="52">
        <v>100000085259</v>
      </c>
      <c r="CU172" s="51" t="s">
        <v>149</v>
      </c>
      <c r="CV172" s="117"/>
      <c r="CW172" s="146"/>
      <c r="CX172" t="s">
        <v>845</v>
      </c>
      <c r="CY172" s="5"/>
      <c r="CZ172" s="5"/>
      <c r="DE172" s="5"/>
      <c r="DF172" s="5"/>
      <c r="DG172" s="117"/>
      <c r="DH172" s="117"/>
      <c r="DI172" s="117"/>
      <c r="DJ172" s="117"/>
      <c r="DK172" s="117"/>
      <c r="DL172" s="47">
        <v>10</v>
      </c>
      <c r="DM172" t="s">
        <v>164</v>
      </c>
      <c r="DN172" s="2"/>
      <c r="DO172" s="154">
        <v>1</v>
      </c>
      <c r="DP172" s="158" t="s">
        <v>192</v>
      </c>
      <c r="DQ172" s="24">
        <v>15012000</v>
      </c>
      <c r="DR172" s="47">
        <v>10</v>
      </c>
      <c r="DS172" t="s">
        <v>164</v>
      </c>
      <c r="DZ172" t="s">
        <v>829</v>
      </c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165"/>
      <c r="EO172" s="5"/>
      <c r="EP172" s="5"/>
      <c r="EQ172" s="5"/>
      <c r="ER172" s="5"/>
      <c r="EY172" s="70" t="str">
        <f t="shared" si="33"/>
        <v>amlodipine oral 10mg/</v>
      </c>
      <c r="FK172" s="14" t="s">
        <v>163</v>
      </c>
      <c r="FL172" s="70" t="str">
        <f t="shared" si="27"/>
        <v>amlodipine oral 10mg/</v>
      </c>
    </row>
    <row r="173" spans="1:168" ht="13.8">
      <c r="A173" s="47">
        <v>5842</v>
      </c>
      <c r="B173" t="s">
        <v>3129</v>
      </c>
      <c r="C173" s="117"/>
      <c r="D173" s="117"/>
      <c r="E173" s="117"/>
      <c r="F173" s="117"/>
      <c r="G173">
        <v>5843</v>
      </c>
      <c r="H173" s="47">
        <v>275620203</v>
      </c>
      <c r="I173" s="47">
        <v>275620203</v>
      </c>
      <c r="J173" s="5" t="str">
        <f t="shared" si="30"/>
        <v>GRC amlodipine besilate ALAPIS ABEE capsule, hard 30 x 5mg/</v>
      </c>
      <c r="K173" s="5" t="str">
        <f t="shared" si="31"/>
        <v>GRC amlodipine besilate ALAPIS ABEE capsule, hard 30 x 5mg/</v>
      </c>
      <c r="L173" s="5"/>
      <c r="M173" s="5"/>
      <c r="N173" s="5"/>
      <c r="O173" s="5"/>
      <c r="P173">
        <v>30</v>
      </c>
      <c r="Q173" s="51"/>
      <c r="R173">
        <v>30</v>
      </c>
      <c r="S173" s="51"/>
      <c r="T173" s="117"/>
      <c r="U173" s="117"/>
      <c r="V173" s="117"/>
      <c r="W173" s="117"/>
      <c r="X173" s="5"/>
      <c r="Y173" s="5"/>
      <c r="Z173" s="5"/>
      <c r="AA173" s="5">
        <v>30</v>
      </c>
      <c r="AB173" s="5"/>
      <c r="AC173" t="s">
        <v>709</v>
      </c>
      <c r="AD173" s="5"/>
      <c r="AE173" s="5"/>
      <c r="AF173" s="48">
        <v>10210000</v>
      </c>
      <c r="AG173" s="158" t="s">
        <v>174</v>
      </c>
      <c r="AH173" s="158"/>
      <c r="AI173" t="s">
        <v>820</v>
      </c>
      <c r="AJ173" t="s">
        <v>846</v>
      </c>
      <c r="AK173" s="24">
        <v>15012000</v>
      </c>
      <c r="AL173" s="158" t="s">
        <v>192</v>
      </c>
      <c r="AM173" s="158"/>
      <c r="AN173" s="5"/>
      <c r="AO173" s="5"/>
      <c r="AP173" s="5"/>
      <c r="AQ173" s="5"/>
      <c r="AS173" s="51">
        <f t="shared" si="34"/>
        <v>56565685</v>
      </c>
      <c r="AT173" s="25" t="str">
        <f t="shared" ref="AT173:AT236" si="35">CONCATENATE(BM173," ",CR173," ",BG173," ",BS173," ",DR173,DS173,"/",DU173,DV173)</f>
        <v>GRC amlodipine besilate ALAPIS ABEE capsule, hard 5mg/</v>
      </c>
      <c r="AU173" s="33"/>
      <c r="AW173" s="5"/>
      <c r="AX173" s="5"/>
      <c r="AY173" s="14" t="s">
        <v>3515</v>
      </c>
      <c r="AZ173" t="s">
        <v>65</v>
      </c>
      <c r="BA173" s="14" t="s">
        <v>2253</v>
      </c>
      <c r="BB173" s="14"/>
      <c r="BC173" s="48">
        <v>10210000</v>
      </c>
      <c r="BD173" s="158" t="s">
        <v>174</v>
      </c>
      <c r="BE173" s="158"/>
      <c r="BF173" s="85"/>
      <c r="BG173" t="s">
        <v>882</v>
      </c>
      <c r="BJ173" s="5"/>
      <c r="BK173" t="s">
        <v>882</v>
      </c>
      <c r="BL173" s="5"/>
      <c r="BM173" s="49" t="s">
        <v>857</v>
      </c>
      <c r="BN173" t="str">
        <f t="shared" si="32"/>
        <v>amlodipine besilate capsule, hard 5mg/</v>
      </c>
      <c r="BO173" s="49"/>
      <c r="BP173" t="str">
        <f t="shared" ref="BP173:BP236" si="36">CONCATENATE(CR173," ",BS173," ",DR173,DS173,"/",DU173,DV173)</f>
        <v>amlodipine besilate capsule, hard 5mg/</v>
      </c>
      <c r="BR173" s="48">
        <v>10210000</v>
      </c>
      <c r="BS173" s="158" t="s">
        <v>174</v>
      </c>
      <c r="BT173" s="158"/>
      <c r="BU173" s="117"/>
      <c r="BV173" s="117"/>
      <c r="BW173" s="5"/>
      <c r="BX173" t="s">
        <v>820</v>
      </c>
      <c r="BY173" s="5"/>
      <c r="BZ173" s="5"/>
      <c r="CA173" s="24">
        <v>15012000</v>
      </c>
      <c r="CB173" s="158" t="s">
        <v>192</v>
      </c>
      <c r="CC173" s="158"/>
      <c r="CD173" s="5"/>
      <c r="CE173" s="5"/>
      <c r="CF173">
        <v>20053000</v>
      </c>
      <c r="CG173" s="87" t="s">
        <v>175</v>
      </c>
      <c r="CH173" s="87"/>
      <c r="CI173" s="117"/>
      <c r="CJ173" s="117"/>
      <c r="CK173" s="5"/>
      <c r="CL173" s="5"/>
      <c r="CM173" s="5"/>
      <c r="CN173" s="5"/>
      <c r="CO173" s="21">
        <v>100000090079</v>
      </c>
      <c r="CP173" s="21" t="s">
        <v>41</v>
      </c>
      <c r="CQ173" s="21">
        <v>100000090079</v>
      </c>
      <c r="CR173" t="s">
        <v>2984</v>
      </c>
      <c r="CS173" s="51"/>
      <c r="CT173" s="52">
        <v>100000085259</v>
      </c>
      <c r="CU173" s="51" t="s">
        <v>149</v>
      </c>
      <c r="CV173" s="117"/>
      <c r="CW173" s="146"/>
      <c r="CX173" t="s">
        <v>845</v>
      </c>
      <c r="CY173" s="5"/>
      <c r="CZ173" s="5"/>
      <c r="DE173" s="5"/>
      <c r="DF173" s="5"/>
      <c r="DG173" s="117"/>
      <c r="DH173" s="117"/>
      <c r="DI173" s="117"/>
      <c r="DJ173" s="117"/>
      <c r="DK173" s="117"/>
      <c r="DL173" s="47">
        <v>5</v>
      </c>
      <c r="DM173" t="s">
        <v>164</v>
      </c>
      <c r="DN173" s="2"/>
      <c r="DO173" s="154">
        <v>1</v>
      </c>
      <c r="DP173" s="158" t="s">
        <v>192</v>
      </c>
      <c r="DQ173" s="24">
        <v>15012000</v>
      </c>
      <c r="DR173" s="47">
        <v>5</v>
      </c>
      <c r="DS173" t="s">
        <v>164</v>
      </c>
      <c r="DZ173" t="s">
        <v>830</v>
      </c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165"/>
      <c r="EO173" s="5"/>
      <c r="EP173" s="5"/>
      <c r="EQ173" s="5"/>
      <c r="ER173" s="5"/>
      <c r="EY173" s="70" t="str">
        <f t="shared" si="33"/>
        <v>amlodipine oral 5mg/</v>
      </c>
      <c r="FK173" s="14" t="s">
        <v>163</v>
      </c>
      <c r="FL173" s="70" t="str">
        <f t="shared" ref="FL173:FL236" si="37">CONCATENATE(CU173," ",FK173," ",DR173,DS173,"/",DU173,DV173)</f>
        <v>amlodipine oral 5mg/</v>
      </c>
    </row>
    <row r="174" spans="1:168" ht="13.8">
      <c r="A174" s="47">
        <v>5843</v>
      </c>
      <c r="B174" t="s">
        <v>3130</v>
      </c>
      <c r="C174" s="117"/>
      <c r="D174" s="117"/>
      <c r="E174" s="117"/>
      <c r="F174" s="117"/>
      <c r="G174">
        <v>4749</v>
      </c>
      <c r="H174" s="47">
        <v>263440101</v>
      </c>
      <c r="I174" s="47">
        <v>263440101</v>
      </c>
      <c r="J174" s="5" t="str">
        <f t="shared" si="30"/>
        <v>GRC amlodipine besilate ALAPIS ABEE capsule, hard 30 x 10mg/</v>
      </c>
      <c r="K174" s="5" t="str">
        <f t="shared" si="31"/>
        <v>GRC amlodipine besilate ALAPIS ABEE capsule, hard 30 x 10mg/</v>
      </c>
      <c r="L174" s="5"/>
      <c r="M174" s="5"/>
      <c r="N174" s="5"/>
      <c r="O174" s="5"/>
      <c r="P174">
        <v>30</v>
      </c>
      <c r="Q174" s="51"/>
      <c r="R174">
        <v>30</v>
      </c>
      <c r="S174" s="51"/>
      <c r="T174" s="117"/>
      <c r="U174" s="117"/>
      <c r="V174" s="117"/>
      <c r="W174" s="117"/>
      <c r="X174" s="5"/>
      <c r="Y174" s="5"/>
      <c r="Z174" s="5"/>
      <c r="AA174" s="5">
        <v>14</v>
      </c>
      <c r="AB174" s="5"/>
      <c r="AC174" t="s">
        <v>715</v>
      </c>
      <c r="AD174" s="5"/>
      <c r="AE174" s="5"/>
      <c r="AF174" s="48">
        <v>10210000</v>
      </c>
      <c r="AG174" s="158" t="s">
        <v>174</v>
      </c>
      <c r="AH174" s="158"/>
      <c r="AI174" t="s">
        <v>820</v>
      </c>
      <c r="AJ174" t="s">
        <v>846</v>
      </c>
      <c r="AK174" s="24">
        <v>15012000</v>
      </c>
      <c r="AL174" s="158" t="s">
        <v>192</v>
      </c>
      <c r="AM174" s="158"/>
      <c r="AN174" s="5"/>
      <c r="AO174" s="5"/>
      <c r="AP174" s="5"/>
      <c r="AQ174" s="5"/>
      <c r="AS174" s="51">
        <f t="shared" si="34"/>
        <v>56565686</v>
      </c>
      <c r="AT174" s="25" t="str">
        <f t="shared" si="35"/>
        <v>GRC amlodipine besilate ALAPIS ABEE capsule, hard 10mg/</v>
      </c>
      <c r="AU174" s="33"/>
      <c r="AW174" s="5"/>
      <c r="AX174" s="5"/>
      <c r="AY174" s="14" t="s">
        <v>3516</v>
      </c>
      <c r="AZ174" t="s">
        <v>65</v>
      </c>
      <c r="BA174" s="14" t="s">
        <v>2253</v>
      </c>
      <c r="BB174" s="14"/>
      <c r="BC174" s="48">
        <v>10210000</v>
      </c>
      <c r="BD174" s="158" t="s">
        <v>174</v>
      </c>
      <c r="BE174" s="158"/>
      <c r="BF174" s="85"/>
      <c r="BG174" t="s">
        <v>882</v>
      </c>
      <c r="BJ174" s="5"/>
      <c r="BK174" t="s">
        <v>883</v>
      </c>
      <c r="BL174" s="5"/>
      <c r="BM174" s="49" t="s">
        <v>857</v>
      </c>
      <c r="BN174" t="str">
        <f t="shared" si="32"/>
        <v>amlodipine besilate capsule, hard 10mg/</v>
      </c>
      <c r="BO174" s="49"/>
      <c r="BP174" t="str">
        <f t="shared" si="36"/>
        <v>amlodipine besilate capsule, hard 10mg/</v>
      </c>
      <c r="BR174" s="48">
        <v>10210000</v>
      </c>
      <c r="BS174" s="158" t="s">
        <v>174</v>
      </c>
      <c r="BT174" s="158"/>
      <c r="BU174" s="117"/>
      <c r="BV174" s="117"/>
      <c r="BW174" s="5"/>
      <c r="BX174" t="s">
        <v>820</v>
      </c>
      <c r="BY174" s="5"/>
      <c r="BZ174" s="5"/>
      <c r="CA174" s="24">
        <v>15012000</v>
      </c>
      <c r="CB174" s="158" t="s">
        <v>192</v>
      </c>
      <c r="CC174" s="158"/>
      <c r="CD174" s="5"/>
      <c r="CE174" s="5"/>
      <c r="CF174">
        <v>20053000</v>
      </c>
      <c r="CG174" s="87" t="s">
        <v>175</v>
      </c>
      <c r="CH174" s="87"/>
      <c r="CI174" s="117"/>
      <c r="CJ174" s="117"/>
      <c r="CK174" s="5"/>
      <c r="CL174" s="5"/>
      <c r="CM174" s="5"/>
      <c r="CN174" s="5"/>
      <c r="CO174" s="21">
        <v>100000090079</v>
      </c>
      <c r="CP174" s="21" t="s">
        <v>41</v>
      </c>
      <c r="CQ174" s="21">
        <v>100000090079</v>
      </c>
      <c r="CR174" t="s">
        <v>2984</v>
      </c>
      <c r="CS174" s="51"/>
      <c r="CT174" s="52">
        <v>100000085259</v>
      </c>
      <c r="CU174" s="51" t="s">
        <v>149</v>
      </c>
      <c r="CV174" s="117"/>
      <c r="CW174" s="146"/>
      <c r="CX174" t="s">
        <v>845</v>
      </c>
      <c r="CY174" s="5"/>
      <c r="CZ174" s="5"/>
      <c r="DE174" s="5"/>
      <c r="DF174" s="5"/>
      <c r="DG174" s="117"/>
      <c r="DH174" s="117"/>
      <c r="DI174" s="117"/>
      <c r="DJ174" s="117"/>
      <c r="DK174" s="117"/>
      <c r="DL174" s="47">
        <v>10</v>
      </c>
      <c r="DM174" t="s">
        <v>164</v>
      </c>
      <c r="DN174" s="2"/>
      <c r="DO174" s="154">
        <v>1</v>
      </c>
      <c r="DP174" s="158" t="s">
        <v>192</v>
      </c>
      <c r="DQ174" s="24">
        <v>15012000</v>
      </c>
      <c r="DR174" s="47">
        <v>10</v>
      </c>
      <c r="DS174" t="s">
        <v>164</v>
      </c>
      <c r="DZ174" t="s">
        <v>829</v>
      </c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165"/>
      <c r="EO174" s="5"/>
      <c r="EP174" s="5"/>
      <c r="EQ174" s="5"/>
      <c r="ER174" s="5"/>
      <c r="EY174" s="70" t="str">
        <f t="shared" si="33"/>
        <v>amlodipine oral 10mg/</v>
      </c>
      <c r="FK174" s="14" t="s">
        <v>163</v>
      </c>
      <c r="FL174" s="70" t="str">
        <f t="shared" si="37"/>
        <v>amlodipine oral 10mg/</v>
      </c>
    </row>
    <row r="175" spans="1:168" ht="13.8">
      <c r="A175" s="47">
        <v>4574</v>
      </c>
      <c r="B175" t="s">
        <v>3131</v>
      </c>
      <c r="C175" s="117"/>
      <c r="D175" s="117"/>
      <c r="E175" s="117"/>
      <c r="F175" s="117"/>
      <c r="G175">
        <v>4229</v>
      </c>
      <c r="H175" s="47">
        <v>257250102</v>
      </c>
      <c r="I175" s="47">
        <v>257250102</v>
      </c>
      <c r="J175" s="5" t="str">
        <f t="shared" si="30"/>
        <v>GRC amlodipine maleate GENERICS PHARMA HELLAS ΕΠΕ tablet 14 x 5mg/</v>
      </c>
      <c r="K175" s="5" t="str">
        <f t="shared" si="31"/>
        <v>GRC amlodipine maleate GENERICS PHARMA HELLAS ΕΠΕ tablet 14 x 5mg/</v>
      </c>
      <c r="L175" s="5"/>
      <c r="M175" s="5"/>
      <c r="N175" s="5"/>
      <c r="O175" s="5"/>
      <c r="P175">
        <v>14</v>
      </c>
      <c r="Q175" s="51"/>
      <c r="R175">
        <v>14</v>
      </c>
      <c r="S175" s="51"/>
      <c r="T175" s="117"/>
      <c r="U175" s="117"/>
      <c r="V175" s="117"/>
      <c r="W175" s="117"/>
      <c r="X175" s="5"/>
      <c r="Y175" s="5"/>
      <c r="Z175" s="5"/>
      <c r="AA175" s="5">
        <v>30</v>
      </c>
      <c r="AB175" s="5"/>
      <c r="AC175" t="s">
        <v>725</v>
      </c>
      <c r="AD175" s="5"/>
      <c r="AE175" s="5"/>
      <c r="AF175">
        <v>10219000</v>
      </c>
      <c r="AG175" t="s">
        <v>173</v>
      </c>
      <c r="AI175" t="s">
        <v>820</v>
      </c>
      <c r="AJ175" t="s">
        <v>846</v>
      </c>
      <c r="AK175" s="24">
        <v>15054000</v>
      </c>
      <c r="AL175" s="158" t="s">
        <v>173</v>
      </c>
      <c r="AM175" s="158"/>
      <c r="AN175" s="5"/>
      <c r="AO175" s="5"/>
      <c r="AP175" s="5"/>
      <c r="AQ175" s="5"/>
      <c r="AS175" s="51">
        <f t="shared" si="34"/>
        <v>56565687</v>
      </c>
      <c r="AT175" s="25" t="str">
        <f t="shared" si="35"/>
        <v>GRC amlodipine maleate GENERICS PHARMA HELLAS ΕΠΕ tablet 5mg/</v>
      </c>
      <c r="AU175" s="33"/>
      <c r="AW175" s="5"/>
      <c r="AX175" s="5"/>
      <c r="AY175" s="14" t="s">
        <v>3517</v>
      </c>
      <c r="AZ175" t="s">
        <v>65</v>
      </c>
      <c r="BA175" s="14" t="s">
        <v>2253</v>
      </c>
      <c r="BB175" s="14"/>
      <c r="BC175">
        <v>10219000</v>
      </c>
      <c r="BD175" t="s">
        <v>173</v>
      </c>
      <c r="BF175" s="85"/>
      <c r="BG175" t="s">
        <v>960</v>
      </c>
      <c r="BJ175" s="5"/>
      <c r="BK175" t="s">
        <v>884</v>
      </c>
      <c r="BL175" s="5"/>
      <c r="BM175" s="49" t="s">
        <v>857</v>
      </c>
      <c r="BN175" t="str">
        <f t="shared" si="32"/>
        <v>amlodipine maleate tablet 5mg/</v>
      </c>
      <c r="BO175" s="49"/>
      <c r="BP175" t="str">
        <f t="shared" si="36"/>
        <v>amlodipine maleate tablet 5mg/</v>
      </c>
      <c r="BR175">
        <v>10219000</v>
      </c>
      <c r="BS175" t="s">
        <v>173</v>
      </c>
      <c r="BU175" s="117"/>
      <c r="BV175" s="117"/>
      <c r="BW175" s="5"/>
      <c r="BX175" t="s">
        <v>820</v>
      </c>
      <c r="BY175" s="5"/>
      <c r="BZ175" s="5"/>
      <c r="CA175" s="24">
        <v>15054000</v>
      </c>
      <c r="CB175" s="158" t="s">
        <v>173</v>
      </c>
      <c r="CC175" s="158"/>
      <c r="CD175" s="5"/>
      <c r="CE175" s="5"/>
      <c r="CF175">
        <v>20053000</v>
      </c>
      <c r="CG175" s="87" t="s">
        <v>175</v>
      </c>
      <c r="CH175" s="87"/>
      <c r="CI175" s="117"/>
      <c r="CJ175" s="117"/>
      <c r="CK175" s="5"/>
      <c r="CL175" s="5"/>
      <c r="CM175" s="5"/>
      <c r="CN175" s="5"/>
      <c r="CO175" s="21">
        <v>100000089370</v>
      </c>
      <c r="CP175" s="21" t="s">
        <v>41</v>
      </c>
      <c r="CQ175" s="21">
        <v>100000089370</v>
      </c>
      <c r="CR175" t="s">
        <v>2965</v>
      </c>
      <c r="CS175" s="51"/>
      <c r="CT175" s="52">
        <v>100000085259</v>
      </c>
      <c r="CU175" s="51" t="s">
        <v>149</v>
      </c>
      <c r="CV175" s="117"/>
      <c r="CW175" s="146"/>
      <c r="CX175" t="s">
        <v>845</v>
      </c>
      <c r="CY175" s="5"/>
      <c r="CZ175" s="5"/>
      <c r="DE175" s="5"/>
      <c r="DF175" s="5"/>
      <c r="DG175" s="117"/>
      <c r="DH175" s="117"/>
      <c r="DI175" s="117"/>
      <c r="DJ175" s="117"/>
      <c r="DK175" s="117"/>
      <c r="DL175" s="47">
        <v>5</v>
      </c>
      <c r="DM175" t="s">
        <v>164</v>
      </c>
      <c r="DN175" s="2"/>
      <c r="DO175" s="154">
        <v>1</v>
      </c>
      <c r="DP175" s="158" t="s">
        <v>173</v>
      </c>
      <c r="DQ175" s="24">
        <v>15054000</v>
      </c>
      <c r="DR175" s="47">
        <v>5</v>
      </c>
      <c r="DS175" t="s">
        <v>164</v>
      </c>
      <c r="DZ175" t="s">
        <v>829</v>
      </c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165"/>
      <c r="EO175" s="5"/>
      <c r="EP175" s="5"/>
      <c r="EQ175" s="5"/>
      <c r="ER175" s="5"/>
      <c r="EY175" s="70" t="str">
        <f t="shared" si="33"/>
        <v>amlodipine oral 5mg/</v>
      </c>
      <c r="FK175" s="14" t="s">
        <v>163</v>
      </c>
      <c r="FL175" s="70" t="str">
        <f t="shared" si="37"/>
        <v>amlodipine oral 5mg/</v>
      </c>
    </row>
    <row r="176" spans="1:168" ht="13.8">
      <c r="A176" s="47">
        <v>4575</v>
      </c>
      <c r="B176" t="s">
        <v>3387</v>
      </c>
      <c r="C176" s="117"/>
      <c r="D176" s="117"/>
      <c r="E176" s="117"/>
      <c r="F176" s="117"/>
      <c r="G176">
        <v>4230</v>
      </c>
      <c r="H176" s="47">
        <v>257250202</v>
      </c>
      <c r="I176" s="47">
        <v>257250202</v>
      </c>
      <c r="J176" s="5" t="str">
        <f t="shared" si="30"/>
        <v>GRC amlodipine maleate GENERICS PHARMA HELLAS ΕΠΕ tablet 28 x 5mg/</v>
      </c>
      <c r="K176" s="5" t="str">
        <f t="shared" si="31"/>
        <v>GRC amlodipine maleate GENERICS PHARMA HELLAS ΕΠΕ tablet 28 x 5mg/</v>
      </c>
      <c r="L176" s="5"/>
      <c r="M176" s="5"/>
      <c r="N176" s="5"/>
      <c r="O176" s="5"/>
      <c r="P176">
        <v>28</v>
      </c>
      <c r="Q176" s="51"/>
      <c r="R176">
        <v>28</v>
      </c>
      <c r="S176" s="51"/>
      <c r="T176" s="117"/>
      <c r="U176" s="117"/>
      <c r="V176" s="117"/>
      <c r="W176" s="117"/>
      <c r="X176" s="5"/>
      <c r="Y176" s="5"/>
      <c r="Z176" s="5"/>
      <c r="AA176" s="5">
        <v>30</v>
      </c>
      <c r="AB176" s="5"/>
      <c r="AC176" t="s">
        <v>725</v>
      </c>
      <c r="AD176" s="5"/>
      <c r="AE176" s="5"/>
      <c r="AF176">
        <v>10219000</v>
      </c>
      <c r="AG176" t="s">
        <v>173</v>
      </c>
      <c r="AI176" t="s">
        <v>820</v>
      </c>
      <c r="AJ176" t="s">
        <v>846</v>
      </c>
      <c r="AK176" s="24">
        <v>15054000</v>
      </c>
      <c r="AL176" s="158" t="s">
        <v>173</v>
      </c>
      <c r="AM176" s="158"/>
      <c r="AN176" s="5"/>
      <c r="AO176" s="5"/>
      <c r="AP176" s="5"/>
      <c r="AQ176" s="5"/>
      <c r="AS176" s="51">
        <f t="shared" si="34"/>
        <v>56565688</v>
      </c>
      <c r="AT176" s="25" t="str">
        <f t="shared" si="35"/>
        <v>GRC amlodipine maleate GENERICS PHARMA HELLAS ΕΠΕ tablet 5mg/</v>
      </c>
      <c r="AU176" s="33"/>
      <c r="AW176" s="5"/>
      <c r="AX176" s="5"/>
      <c r="AY176" s="14" t="s">
        <v>3518</v>
      </c>
      <c r="AZ176" t="s">
        <v>65</v>
      </c>
      <c r="BA176" s="14" t="s">
        <v>2253</v>
      </c>
      <c r="BB176" s="14"/>
      <c r="BC176">
        <v>10219000</v>
      </c>
      <c r="BD176" t="s">
        <v>173</v>
      </c>
      <c r="BF176" s="85"/>
      <c r="BG176" t="s">
        <v>960</v>
      </c>
      <c r="BJ176" s="5"/>
      <c r="BK176" t="s">
        <v>884</v>
      </c>
      <c r="BL176" s="5"/>
      <c r="BM176" s="49" t="s">
        <v>857</v>
      </c>
      <c r="BN176" t="str">
        <f t="shared" si="32"/>
        <v>amlodipine maleate tablet 5mg/</v>
      </c>
      <c r="BO176" s="49"/>
      <c r="BP176" t="str">
        <f t="shared" si="36"/>
        <v>amlodipine maleate tablet 5mg/</v>
      </c>
      <c r="BR176">
        <v>10219000</v>
      </c>
      <c r="BS176" t="s">
        <v>173</v>
      </c>
      <c r="BU176" s="117"/>
      <c r="BV176" s="117"/>
      <c r="BW176" s="5"/>
      <c r="BX176" t="s">
        <v>820</v>
      </c>
      <c r="BY176" s="5"/>
      <c r="BZ176" s="5"/>
      <c r="CA176" s="24">
        <v>15054000</v>
      </c>
      <c r="CB176" s="158" t="s">
        <v>173</v>
      </c>
      <c r="CC176" s="158"/>
      <c r="CD176" s="5"/>
      <c r="CE176" s="5"/>
      <c r="CF176">
        <v>20053000</v>
      </c>
      <c r="CG176" s="87" t="s">
        <v>175</v>
      </c>
      <c r="CH176" s="87"/>
      <c r="CI176" s="117"/>
      <c r="CJ176" s="117"/>
      <c r="CK176" s="5"/>
      <c r="CL176" s="5"/>
      <c r="CM176" s="5"/>
      <c r="CN176" s="5"/>
      <c r="CO176" s="21">
        <v>100000089370</v>
      </c>
      <c r="CP176" s="21" t="s">
        <v>41</v>
      </c>
      <c r="CQ176" s="21">
        <v>100000089370</v>
      </c>
      <c r="CR176" t="s">
        <v>2965</v>
      </c>
      <c r="CS176" s="51"/>
      <c r="CT176" s="52">
        <v>100000085259</v>
      </c>
      <c r="CU176" s="51" t="s">
        <v>149</v>
      </c>
      <c r="CV176" s="117"/>
      <c r="CW176" s="146"/>
      <c r="CX176" t="s">
        <v>845</v>
      </c>
      <c r="CY176" s="5"/>
      <c r="CZ176" s="5"/>
      <c r="DE176" s="5"/>
      <c r="DF176" s="5"/>
      <c r="DG176" s="117"/>
      <c r="DH176" s="117"/>
      <c r="DI176" s="117"/>
      <c r="DJ176" s="117"/>
      <c r="DK176" s="117"/>
      <c r="DL176" s="47">
        <v>5</v>
      </c>
      <c r="DM176" t="s">
        <v>164</v>
      </c>
      <c r="DN176" s="2"/>
      <c r="DO176" s="154">
        <v>1</v>
      </c>
      <c r="DP176" s="158" t="s">
        <v>173</v>
      </c>
      <c r="DQ176" s="24">
        <v>15054000</v>
      </c>
      <c r="DR176" s="47">
        <v>5</v>
      </c>
      <c r="DS176" t="s">
        <v>164</v>
      </c>
      <c r="DZ176" t="s">
        <v>833</v>
      </c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165"/>
      <c r="EO176" s="5"/>
      <c r="EP176" s="5"/>
      <c r="EQ176" s="5"/>
      <c r="ER176" s="5"/>
      <c r="EY176" s="70" t="str">
        <f t="shared" si="33"/>
        <v>amlodipine oral 5mg/</v>
      </c>
      <c r="FK176" s="14" t="s">
        <v>163</v>
      </c>
      <c r="FL176" s="70" t="str">
        <f t="shared" si="37"/>
        <v>amlodipine oral 5mg/</v>
      </c>
    </row>
    <row r="177" spans="1:168" ht="13.8">
      <c r="A177" s="47">
        <v>4576</v>
      </c>
      <c r="B177" t="s">
        <v>3388</v>
      </c>
      <c r="C177" s="117"/>
      <c r="D177" s="117"/>
      <c r="E177" s="117"/>
      <c r="F177" s="117"/>
      <c r="G177">
        <v>4233</v>
      </c>
      <c r="H177" s="47">
        <v>257290201</v>
      </c>
      <c r="I177" s="47">
        <v>257290201</v>
      </c>
      <c r="J177" s="5" t="str">
        <f t="shared" si="30"/>
        <v>GRC amlodipine maleate GENERICS PHARMA HELLAS ΕΠΕ tablet 14 x 10mg/</v>
      </c>
      <c r="K177" s="5" t="str">
        <f t="shared" si="31"/>
        <v>GRC amlodipine maleate GENERICS PHARMA HELLAS ΕΠΕ tablet 14 x 10mg/</v>
      </c>
      <c r="L177" s="5"/>
      <c r="M177" s="5"/>
      <c r="N177" s="5"/>
      <c r="O177" s="5"/>
      <c r="P177">
        <v>14</v>
      </c>
      <c r="Q177" s="51"/>
      <c r="R177">
        <v>14</v>
      </c>
      <c r="S177" s="51"/>
      <c r="T177" s="117"/>
      <c r="U177" s="117"/>
      <c r="V177" s="117"/>
      <c r="W177" s="117"/>
      <c r="X177" s="5"/>
      <c r="Y177" s="5"/>
      <c r="Z177" s="5"/>
      <c r="AA177" s="5">
        <v>14</v>
      </c>
      <c r="AB177" s="5"/>
      <c r="AC177" t="s">
        <v>726</v>
      </c>
      <c r="AD177" s="5"/>
      <c r="AE177" s="5"/>
      <c r="AF177">
        <v>10219000</v>
      </c>
      <c r="AG177" t="s">
        <v>173</v>
      </c>
      <c r="AI177" t="s">
        <v>820</v>
      </c>
      <c r="AJ177" t="s">
        <v>846</v>
      </c>
      <c r="AK177" s="24">
        <v>15054000</v>
      </c>
      <c r="AL177" s="158" t="s">
        <v>173</v>
      </c>
      <c r="AM177" s="158"/>
      <c r="AN177" s="5"/>
      <c r="AO177" s="5"/>
      <c r="AP177" s="5"/>
      <c r="AQ177" s="5"/>
      <c r="AS177" s="51">
        <f t="shared" si="34"/>
        <v>56565689</v>
      </c>
      <c r="AT177" s="25" t="str">
        <f t="shared" si="35"/>
        <v>GRC amlodipine maleate GENERICS PHARMA HELLAS ΕΠΕ tablet 10mg/</v>
      </c>
      <c r="AU177" s="33"/>
      <c r="AW177" s="5"/>
      <c r="AX177" s="5"/>
      <c r="AY177" s="14" t="s">
        <v>3519</v>
      </c>
      <c r="AZ177" t="s">
        <v>65</v>
      </c>
      <c r="BA177" s="14" t="s">
        <v>2253</v>
      </c>
      <c r="BB177" s="14"/>
      <c r="BC177">
        <v>10219000</v>
      </c>
      <c r="BD177" t="s">
        <v>173</v>
      </c>
      <c r="BF177" s="85"/>
      <c r="BG177" t="s">
        <v>960</v>
      </c>
      <c r="BJ177" s="5"/>
      <c r="BK177" t="s">
        <v>885</v>
      </c>
      <c r="BL177" s="5"/>
      <c r="BM177" s="49" t="s">
        <v>857</v>
      </c>
      <c r="BN177" t="str">
        <f t="shared" si="32"/>
        <v>amlodipine maleate tablet 10mg/</v>
      </c>
      <c r="BO177" s="49"/>
      <c r="BP177" t="str">
        <f t="shared" si="36"/>
        <v>amlodipine maleate tablet 10mg/</v>
      </c>
      <c r="BR177">
        <v>10219000</v>
      </c>
      <c r="BS177" t="s">
        <v>173</v>
      </c>
      <c r="BU177" s="117"/>
      <c r="BV177" s="117"/>
      <c r="BW177" s="5"/>
      <c r="BX177" t="s">
        <v>820</v>
      </c>
      <c r="BY177" s="5"/>
      <c r="BZ177" s="5"/>
      <c r="CA177" s="24">
        <v>15054000</v>
      </c>
      <c r="CB177" s="158" t="s">
        <v>173</v>
      </c>
      <c r="CC177" s="158"/>
      <c r="CD177" s="5"/>
      <c r="CE177" s="5"/>
      <c r="CF177">
        <v>20053000</v>
      </c>
      <c r="CG177" s="87" t="s">
        <v>175</v>
      </c>
      <c r="CH177" s="87"/>
      <c r="CI177" s="117"/>
      <c r="CJ177" s="117"/>
      <c r="CK177" s="5"/>
      <c r="CL177" s="5"/>
      <c r="CM177" s="5"/>
      <c r="CN177" s="5"/>
      <c r="CO177" s="21">
        <v>100000089370</v>
      </c>
      <c r="CP177" s="21" t="s">
        <v>41</v>
      </c>
      <c r="CQ177" s="21">
        <v>100000089370</v>
      </c>
      <c r="CR177" t="s">
        <v>2965</v>
      </c>
      <c r="CS177" s="51"/>
      <c r="CT177" s="52">
        <v>100000085259</v>
      </c>
      <c r="CU177" s="51" t="s">
        <v>149</v>
      </c>
      <c r="CV177" s="117"/>
      <c r="CW177" s="146"/>
      <c r="CX177" t="s">
        <v>845</v>
      </c>
      <c r="CY177" s="5"/>
      <c r="CZ177" s="5"/>
      <c r="DE177" s="5"/>
      <c r="DF177" s="5"/>
      <c r="DG177" s="117"/>
      <c r="DH177" s="117"/>
      <c r="DI177" s="117"/>
      <c r="DJ177" s="117"/>
      <c r="DK177" s="117"/>
      <c r="DL177" s="47">
        <v>10</v>
      </c>
      <c r="DM177" t="s">
        <v>164</v>
      </c>
      <c r="DN177" s="2"/>
      <c r="DO177" s="154">
        <v>1</v>
      </c>
      <c r="DP177" s="158" t="s">
        <v>173</v>
      </c>
      <c r="DQ177" s="24">
        <v>15054000</v>
      </c>
      <c r="DR177" s="47">
        <v>10</v>
      </c>
      <c r="DS177" t="s">
        <v>164</v>
      </c>
      <c r="DZ177" t="s">
        <v>830</v>
      </c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165"/>
      <c r="EO177" s="5"/>
      <c r="EP177" s="5"/>
      <c r="EQ177" s="5"/>
      <c r="ER177" s="5"/>
      <c r="EY177" s="70" t="str">
        <f t="shared" si="33"/>
        <v>amlodipine oral 10mg/</v>
      </c>
      <c r="FK177" s="14" t="s">
        <v>163</v>
      </c>
      <c r="FL177" s="70" t="str">
        <f t="shared" si="37"/>
        <v>amlodipine oral 10mg/</v>
      </c>
    </row>
    <row r="178" spans="1:168" ht="13.8">
      <c r="A178" s="47">
        <v>4577</v>
      </c>
      <c r="B178" t="s">
        <v>3389</v>
      </c>
      <c r="C178" s="117"/>
      <c r="D178" s="117"/>
      <c r="E178" s="117"/>
      <c r="F178" s="117"/>
      <c r="G178">
        <v>5392</v>
      </c>
      <c r="H178" s="47">
        <v>270380102</v>
      </c>
      <c r="I178" s="47">
        <v>270380102</v>
      </c>
      <c r="J178" s="5" t="str">
        <f t="shared" si="30"/>
        <v>GRC amlodipine maleate GENERICS PHARMA HELLAS ΕΠΕ tablet 28 x 10mg/</v>
      </c>
      <c r="K178" s="5" t="str">
        <f t="shared" si="31"/>
        <v>GRC amlodipine maleate GENERICS PHARMA HELLAS ΕΠΕ tablet 28 x 10mg/</v>
      </c>
      <c r="L178" s="5"/>
      <c r="M178" s="5"/>
      <c r="N178" s="5"/>
      <c r="O178" s="5"/>
      <c r="P178">
        <v>28</v>
      </c>
      <c r="Q178" s="51"/>
      <c r="R178">
        <v>28</v>
      </c>
      <c r="S178" s="51"/>
      <c r="T178" s="117"/>
      <c r="U178" s="117"/>
      <c r="V178" s="117"/>
      <c r="W178" s="117"/>
      <c r="X178" s="5"/>
      <c r="Y178" s="5"/>
      <c r="Z178" s="5"/>
      <c r="AA178" s="5">
        <v>28</v>
      </c>
      <c r="AB178" s="5"/>
      <c r="AC178" t="s">
        <v>727</v>
      </c>
      <c r="AD178" s="5"/>
      <c r="AE178" s="5"/>
      <c r="AF178">
        <v>10219000</v>
      </c>
      <c r="AG178" t="s">
        <v>173</v>
      </c>
      <c r="AI178" t="s">
        <v>820</v>
      </c>
      <c r="AJ178" t="s">
        <v>846</v>
      </c>
      <c r="AK178" s="24">
        <v>15054000</v>
      </c>
      <c r="AL178" s="158" t="s">
        <v>173</v>
      </c>
      <c r="AM178" s="158"/>
      <c r="AN178" s="5"/>
      <c r="AO178" s="5"/>
      <c r="AP178" s="5"/>
      <c r="AQ178" s="5"/>
      <c r="AS178" s="51">
        <f t="shared" si="34"/>
        <v>56565690</v>
      </c>
      <c r="AT178" s="25" t="str">
        <f t="shared" si="35"/>
        <v>GRC amlodipine maleate GENERICS PHARMA HELLAS ΕΠΕ tablet 10mg/</v>
      </c>
      <c r="AU178" s="33"/>
      <c r="AW178" s="5"/>
      <c r="AX178" s="5"/>
      <c r="AY178" s="14" t="s">
        <v>3520</v>
      </c>
      <c r="AZ178" t="s">
        <v>65</v>
      </c>
      <c r="BA178" s="14" t="s">
        <v>2253</v>
      </c>
      <c r="BB178" s="14"/>
      <c r="BC178">
        <v>10219000</v>
      </c>
      <c r="BD178" t="s">
        <v>173</v>
      </c>
      <c r="BF178" s="85"/>
      <c r="BG178" t="s">
        <v>960</v>
      </c>
      <c r="BJ178" s="5"/>
      <c r="BK178" t="s">
        <v>886</v>
      </c>
      <c r="BL178" s="5"/>
      <c r="BM178" s="49" t="s">
        <v>857</v>
      </c>
      <c r="BN178" t="str">
        <f t="shared" si="32"/>
        <v>amlodipine maleate tablet 10mg/</v>
      </c>
      <c r="BO178" s="49"/>
      <c r="BP178" t="str">
        <f t="shared" si="36"/>
        <v>amlodipine maleate tablet 10mg/</v>
      </c>
      <c r="BR178">
        <v>10219000</v>
      </c>
      <c r="BS178" t="s">
        <v>173</v>
      </c>
      <c r="BU178" s="117"/>
      <c r="BV178" s="117"/>
      <c r="BW178" s="5"/>
      <c r="BX178" t="s">
        <v>820</v>
      </c>
      <c r="BY178" s="5"/>
      <c r="BZ178" s="5"/>
      <c r="CA178" s="24">
        <v>15054000</v>
      </c>
      <c r="CB178" s="158" t="s">
        <v>173</v>
      </c>
      <c r="CC178" s="158"/>
      <c r="CD178" s="5"/>
      <c r="CE178" s="5"/>
      <c r="CF178">
        <v>20053000</v>
      </c>
      <c r="CG178" s="87" t="s">
        <v>175</v>
      </c>
      <c r="CH178" s="87"/>
      <c r="CI178" s="117"/>
      <c r="CJ178" s="117"/>
      <c r="CK178" s="5"/>
      <c r="CL178" s="5"/>
      <c r="CM178" s="5"/>
      <c r="CN178" s="5"/>
      <c r="CO178" s="21">
        <v>100000089370</v>
      </c>
      <c r="CP178" s="21" t="s">
        <v>41</v>
      </c>
      <c r="CQ178" s="21">
        <v>100000089370</v>
      </c>
      <c r="CR178" t="s">
        <v>2965</v>
      </c>
      <c r="CS178" s="51"/>
      <c r="CT178" s="52">
        <v>100000085259</v>
      </c>
      <c r="CU178" s="51" t="s">
        <v>149</v>
      </c>
      <c r="CV178" s="117"/>
      <c r="CW178" s="146"/>
      <c r="CX178" t="s">
        <v>845</v>
      </c>
      <c r="CY178" s="5"/>
      <c r="CZ178" s="5"/>
      <c r="DE178" s="5"/>
      <c r="DF178" s="5"/>
      <c r="DG178" s="117"/>
      <c r="DH178" s="117"/>
      <c r="DI178" s="117"/>
      <c r="DJ178" s="117"/>
      <c r="DK178" s="117"/>
      <c r="DL178" s="47">
        <v>10</v>
      </c>
      <c r="DM178" t="s">
        <v>164</v>
      </c>
      <c r="DN178" s="2"/>
      <c r="DO178" s="154">
        <v>1</v>
      </c>
      <c r="DP178" s="158" t="s">
        <v>173</v>
      </c>
      <c r="DQ178" s="24">
        <v>15054000</v>
      </c>
      <c r="DR178" s="47">
        <v>10</v>
      </c>
      <c r="DS178" t="s">
        <v>164</v>
      </c>
      <c r="DZ178" t="s">
        <v>829</v>
      </c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165"/>
      <c r="EO178" s="5"/>
      <c r="EP178" s="5"/>
      <c r="EQ178" s="5"/>
      <c r="ER178" s="5"/>
      <c r="EY178" s="70" t="str">
        <f t="shared" si="33"/>
        <v>amlodipine oral 10mg/</v>
      </c>
      <c r="FK178" s="14" t="s">
        <v>163</v>
      </c>
      <c r="FL178" s="70" t="str">
        <f t="shared" si="37"/>
        <v>amlodipine oral 10mg/</v>
      </c>
    </row>
    <row r="179" spans="1:168" ht="13.8">
      <c r="A179" s="47">
        <v>4749</v>
      </c>
      <c r="B179" t="s">
        <v>3132</v>
      </c>
      <c r="C179" s="117"/>
      <c r="D179" s="117"/>
      <c r="E179" s="117"/>
      <c r="F179" s="117"/>
      <c r="G179">
        <v>5393</v>
      </c>
      <c r="H179" s="47">
        <v>270380103</v>
      </c>
      <c r="I179" s="47">
        <v>270380103</v>
      </c>
      <c r="J179" s="5" t="str">
        <f t="shared" si="30"/>
        <v>GRC amlodipine besilate RAFARM A.E.B.E. capsule, hard 14 x 5mg/</v>
      </c>
      <c r="K179" s="5" t="str">
        <f t="shared" si="31"/>
        <v>GRC amlodipine besilate RAFARM A.E.B.E. capsule, hard 14 x 5mg/</v>
      </c>
      <c r="L179" s="5"/>
      <c r="M179" s="5"/>
      <c r="N179" s="5"/>
      <c r="O179" s="5"/>
      <c r="P179">
        <v>14</v>
      </c>
      <c r="Q179" s="51"/>
      <c r="R179">
        <v>14</v>
      </c>
      <c r="S179" s="51"/>
      <c r="T179" s="117"/>
      <c r="U179" s="117"/>
      <c r="V179" s="117"/>
      <c r="W179" s="117"/>
      <c r="X179" s="5"/>
      <c r="Y179" s="5"/>
      <c r="Z179" s="5"/>
      <c r="AA179" s="5">
        <v>28</v>
      </c>
      <c r="AB179" s="5"/>
      <c r="AC179" t="s">
        <v>718</v>
      </c>
      <c r="AD179" s="5"/>
      <c r="AE179" s="5"/>
      <c r="AF179" s="48">
        <v>10210000</v>
      </c>
      <c r="AG179" s="158" t="s">
        <v>174</v>
      </c>
      <c r="AH179" s="158"/>
      <c r="AI179" t="s">
        <v>820</v>
      </c>
      <c r="AJ179" t="s">
        <v>846</v>
      </c>
      <c r="AK179" s="24">
        <v>15012000</v>
      </c>
      <c r="AL179" s="158" t="s">
        <v>192</v>
      </c>
      <c r="AM179" s="158"/>
      <c r="AN179" s="5"/>
      <c r="AO179" s="5"/>
      <c r="AP179" s="5"/>
      <c r="AQ179" s="5"/>
      <c r="AS179" s="51">
        <f t="shared" si="34"/>
        <v>56565691</v>
      </c>
      <c r="AT179" s="25" t="str">
        <f t="shared" si="35"/>
        <v>GRC amlodipine besilate RAFARM A.E.B.E. capsule, hard 5mg/</v>
      </c>
      <c r="AU179" s="33"/>
      <c r="AW179" s="5"/>
      <c r="AX179" s="5"/>
      <c r="AY179" s="14" t="s">
        <v>3536</v>
      </c>
      <c r="AZ179" t="s">
        <v>65</v>
      </c>
      <c r="BA179" s="14" t="s">
        <v>2253</v>
      </c>
      <c r="BB179" s="14"/>
      <c r="BC179" s="48">
        <v>10210000</v>
      </c>
      <c r="BD179" s="158" t="s">
        <v>174</v>
      </c>
      <c r="BE179" s="158"/>
      <c r="BF179" s="85"/>
      <c r="BG179" t="s">
        <v>894</v>
      </c>
      <c r="BJ179" s="5"/>
      <c r="BK179" t="s">
        <v>887</v>
      </c>
      <c r="BL179" s="5"/>
      <c r="BM179" s="49" t="s">
        <v>857</v>
      </c>
      <c r="BN179" t="str">
        <f t="shared" si="32"/>
        <v>amlodipine besilate capsule, hard 5mg/</v>
      </c>
      <c r="BO179" s="49"/>
      <c r="BP179" t="str">
        <f t="shared" si="36"/>
        <v>amlodipine besilate capsule, hard 5mg/</v>
      </c>
      <c r="BR179" s="48">
        <v>10210000</v>
      </c>
      <c r="BS179" s="158" t="s">
        <v>174</v>
      </c>
      <c r="BT179" s="158"/>
      <c r="BU179" s="117"/>
      <c r="BV179" s="117"/>
      <c r="BW179" s="5"/>
      <c r="BX179" t="s">
        <v>820</v>
      </c>
      <c r="BY179" s="5"/>
      <c r="BZ179" s="5"/>
      <c r="CA179" s="24">
        <v>15012000</v>
      </c>
      <c r="CB179" s="158" t="s">
        <v>192</v>
      </c>
      <c r="CC179" s="158"/>
      <c r="CD179" s="5"/>
      <c r="CE179" s="5"/>
      <c r="CF179">
        <v>20053000</v>
      </c>
      <c r="CG179" s="87" t="s">
        <v>175</v>
      </c>
      <c r="CH179" s="87"/>
      <c r="CI179" s="117"/>
      <c r="CJ179" s="117"/>
      <c r="CK179" s="5"/>
      <c r="CL179" s="5"/>
      <c r="CM179" s="5"/>
      <c r="CN179" s="5"/>
      <c r="CO179" s="50">
        <v>100000090079</v>
      </c>
      <c r="CP179" s="21" t="s">
        <v>41</v>
      </c>
      <c r="CQ179" s="50">
        <v>100000090079</v>
      </c>
      <c r="CR179" t="s">
        <v>2984</v>
      </c>
      <c r="CS179" s="51"/>
      <c r="CT179" s="52">
        <v>100000085259</v>
      </c>
      <c r="CU179" s="51" t="s">
        <v>149</v>
      </c>
      <c r="CV179" s="117"/>
      <c r="CW179" s="146"/>
      <c r="CX179" t="s">
        <v>845</v>
      </c>
      <c r="CY179" s="5"/>
      <c r="CZ179" s="5"/>
      <c r="DE179" s="5"/>
      <c r="DF179" s="5"/>
      <c r="DG179" s="117"/>
      <c r="DH179" s="117"/>
      <c r="DI179" s="117"/>
      <c r="DJ179" s="117"/>
      <c r="DK179" s="117"/>
      <c r="DL179" s="47">
        <v>5</v>
      </c>
      <c r="DM179" t="s">
        <v>164</v>
      </c>
      <c r="DN179" s="2"/>
      <c r="DO179" s="154">
        <v>1</v>
      </c>
      <c r="DP179" s="158" t="s">
        <v>192</v>
      </c>
      <c r="DQ179" s="24">
        <v>15012000</v>
      </c>
      <c r="DR179" s="47">
        <v>5</v>
      </c>
      <c r="DS179" t="s">
        <v>164</v>
      </c>
      <c r="DZ179" t="s">
        <v>829</v>
      </c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165"/>
      <c r="EO179" s="5"/>
      <c r="EP179" s="5"/>
      <c r="EQ179" s="5"/>
      <c r="ER179" s="5"/>
      <c r="EY179" s="70" t="str">
        <f t="shared" si="33"/>
        <v>amlodipine oral 5mg/</v>
      </c>
      <c r="FK179" s="14" t="s">
        <v>163</v>
      </c>
      <c r="FL179" s="70" t="str">
        <f t="shared" si="37"/>
        <v>amlodipine oral 5mg/</v>
      </c>
    </row>
    <row r="180" spans="1:168" ht="13.8">
      <c r="A180" s="47">
        <v>4229</v>
      </c>
      <c r="B180" t="s">
        <v>3133</v>
      </c>
      <c r="C180" s="117"/>
      <c r="D180" s="117"/>
      <c r="E180" s="117"/>
      <c r="F180" s="117"/>
      <c r="G180">
        <v>5394</v>
      </c>
      <c r="H180" s="47">
        <v>270380202</v>
      </c>
      <c r="I180" s="47">
        <v>270380202</v>
      </c>
      <c r="J180" s="5" t="str">
        <f t="shared" si="30"/>
        <v>GRC amlodipine besilate FOS ΦΑΡΜΑΚΕΥΤΙΚΗ ΙΚΕ capsule, hard 30 x 5mg/</v>
      </c>
      <c r="K180" s="5" t="str">
        <f t="shared" si="31"/>
        <v>GRC amlodipine besilate FOS ΦΑΡΜΑΚΕΥΤΙΚΗ ΙΚΕ capsule, hard 30 x 5mg/</v>
      </c>
      <c r="L180" s="5"/>
      <c r="M180" s="5"/>
      <c r="N180" s="5"/>
      <c r="O180" s="5"/>
      <c r="P180">
        <v>30</v>
      </c>
      <c r="Q180" s="51"/>
      <c r="R180">
        <v>30</v>
      </c>
      <c r="S180" s="51"/>
      <c r="T180" s="117"/>
      <c r="U180" s="117"/>
      <c r="V180" s="117"/>
      <c r="W180" s="117"/>
      <c r="X180" s="5"/>
      <c r="Y180" s="5"/>
      <c r="Z180" s="5"/>
      <c r="AA180" s="5">
        <v>28</v>
      </c>
      <c r="AB180" s="5"/>
      <c r="AC180" t="s">
        <v>718</v>
      </c>
      <c r="AD180" s="5"/>
      <c r="AE180" s="5"/>
      <c r="AF180" s="48">
        <v>10210000</v>
      </c>
      <c r="AG180" s="158" t="s">
        <v>174</v>
      </c>
      <c r="AH180" s="158"/>
      <c r="AI180" t="s">
        <v>820</v>
      </c>
      <c r="AJ180" t="s">
        <v>846</v>
      </c>
      <c r="AK180" s="24">
        <v>15012000</v>
      </c>
      <c r="AL180" s="158" t="s">
        <v>192</v>
      </c>
      <c r="AM180" s="158"/>
      <c r="AN180" s="5"/>
      <c r="AO180" s="5"/>
      <c r="AP180" s="5"/>
      <c r="AQ180" s="5"/>
      <c r="AS180" s="51">
        <f t="shared" si="34"/>
        <v>56565692</v>
      </c>
      <c r="AT180" s="25" t="str">
        <f t="shared" si="35"/>
        <v>GRC amlodipine besilate FOS ΦΑΡΜΑΚΕΥΤΙΚΗ ΙΚΕ capsule, hard 5mg/</v>
      </c>
      <c r="AU180" s="33"/>
      <c r="AW180" s="5"/>
      <c r="AX180" s="5"/>
      <c r="AY180" s="14" t="s">
        <v>3521</v>
      </c>
      <c r="AZ180" t="s">
        <v>65</v>
      </c>
      <c r="BA180" s="14" t="s">
        <v>2253</v>
      </c>
      <c r="BB180" s="14"/>
      <c r="BC180" s="48">
        <v>10210000</v>
      </c>
      <c r="BD180" s="158" t="s">
        <v>174</v>
      </c>
      <c r="BE180" s="158"/>
      <c r="BF180" s="85"/>
      <c r="BG180" t="s">
        <v>884</v>
      </c>
      <c r="BJ180" s="5"/>
      <c r="BK180" t="s">
        <v>886</v>
      </c>
      <c r="BL180" s="5"/>
      <c r="BM180" s="49" t="s">
        <v>857</v>
      </c>
      <c r="BN180" t="str">
        <f t="shared" si="32"/>
        <v>amlodipine besilate capsule, hard 5mg/</v>
      </c>
      <c r="BO180" s="49"/>
      <c r="BP180" t="str">
        <f t="shared" si="36"/>
        <v>amlodipine besilate capsule, hard 5mg/</v>
      </c>
      <c r="BR180" s="48">
        <v>10210000</v>
      </c>
      <c r="BS180" s="158" t="s">
        <v>174</v>
      </c>
      <c r="BT180" s="158"/>
      <c r="BU180" s="117"/>
      <c r="BV180" s="117"/>
      <c r="BW180" s="5"/>
      <c r="BX180" t="s">
        <v>820</v>
      </c>
      <c r="BY180" s="5"/>
      <c r="BZ180" s="5"/>
      <c r="CA180" s="24">
        <v>15012000</v>
      </c>
      <c r="CB180" s="158" t="s">
        <v>192</v>
      </c>
      <c r="CC180" s="158"/>
      <c r="CD180" s="5"/>
      <c r="CE180" s="5"/>
      <c r="CF180">
        <v>20053000</v>
      </c>
      <c r="CG180" s="87" t="s">
        <v>175</v>
      </c>
      <c r="CH180" s="87"/>
      <c r="CI180" s="117"/>
      <c r="CJ180" s="117"/>
      <c r="CK180" s="5"/>
      <c r="CL180" s="5"/>
      <c r="CM180" s="5"/>
      <c r="CN180" s="5"/>
      <c r="CO180" s="50">
        <v>100000090079</v>
      </c>
      <c r="CP180" s="21" t="s">
        <v>41</v>
      </c>
      <c r="CQ180" s="50">
        <v>100000090079</v>
      </c>
      <c r="CR180" t="s">
        <v>2984</v>
      </c>
      <c r="CS180" s="51"/>
      <c r="CT180" s="52">
        <v>100000085259</v>
      </c>
      <c r="CU180" s="51" t="s">
        <v>149</v>
      </c>
      <c r="CV180" s="117"/>
      <c r="CW180" s="146"/>
      <c r="CX180" t="s">
        <v>845</v>
      </c>
      <c r="CY180" s="5"/>
      <c r="CZ180" s="5"/>
      <c r="DE180" s="5"/>
      <c r="DF180" s="5"/>
      <c r="DG180" s="117"/>
      <c r="DH180" s="117"/>
      <c r="DI180" s="117"/>
      <c r="DJ180" s="117"/>
      <c r="DK180" s="117"/>
      <c r="DL180" s="47">
        <v>5</v>
      </c>
      <c r="DM180" t="s">
        <v>164</v>
      </c>
      <c r="DN180" s="2"/>
      <c r="DO180" s="154">
        <v>1</v>
      </c>
      <c r="DP180" s="158" t="s">
        <v>192</v>
      </c>
      <c r="DQ180" s="24">
        <v>15012000</v>
      </c>
      <c r="DR180" s="47">
        <v>5</v>
      </c>
      <c r="DS180" t="s">
        <v>164</v>
      </c>
      <c r="DZ180" t="s">
        <v>830</v>
      </c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165"/>
      <c r="EO180" s="5"/>
      <c r="EP180" s="5"/>
      <c r="EQ180" s="5"/>
      <c r="ER180" s="5"/>
      <c r="EY180" s="70" t="str">
        <f t="shared" si="33"/>
        <v>amlodipine oral 5mg/</v>
      </c>
      <c r="FK180" s="14" t="s">
        <v>163</v>
      </c>
      <c r="FL180" s="70" t="str">
        <f t="shared" si="37"/>
        <v>amlodipine oral 5mg/</v>
      </c>
    </row>
    <row r="181" spans="1:168" ht="13.8">
      <c r="A181" s="47">
        <v>4230</v>
      </c>
      <c r="B181" t="s">
        <v>3134</v>
      </c>
      <c r="C181" s="117"/>
      <c r="D181" s="117"/>
      <c r="E181" s="117"/>
      <c r="F181" s="117"/>
      <c r="G181">
        <v>5397</v>
      </c>
      <c r="H181" s="47">
        <v>270420102</v>
      </c>
      <c r="I181" s="47">
        <v>270420102</v>
      </c>
      <c r="J181" s="5" t="str">
        <f t="shared" si="30"/>
        <v>GRC amlodipine besilate FOS ΦΑΡΜΑΚΕΥΤΙΚΗ ΙΚΕ capsule, hard 30 x 10mg/</v>
      </c>
      <c r="K181" s="5" t="str">
        <f t="shared" si="31"/>
        <v>GRC amlodipine besilate FOS ΦΑΡΜΑΚΕΥΤΙΚΗ ΙΚΕ capsule, hard 30 x 10mg/</v>
      </c>
      <c r="L181" s="5"/>
      <c r="M181" s="5"/>
      <c r="N181" s="5"/>
      <c r="O181" s="5"/>
      <c r="P181">
        <v>30</v>
      </c>
      <c r="Q181" s="51"/>
      <c r="R181">
        <v>30</v>
      </c>
      <c r="S181" s="51"/>
      <c r="T181" s="117"/>
      <c r="U181" s="117"/>
      <c r="V181" s="117"/>
      <c r="W181" s="117"/>
      <c r="X181" s="5"/>
      <c r="Y181" s="5"/>
      <c r="Z181" s="5"/>
      <c r="AA181" s="5">
        <v>28</v>
      </c>
      <c r="AB181" s="5"/>
      <c r="AC181" t="s">
        <v>728</v>
      </c>
      <c r="AD181" s="5"/>
      <c r="AE181" s="5"/>
      <c r="AF181" s="48">
        <v>10210000</v>
      </c>
      <c r="AG181" s="158" t="s">
        <v>174</v>
      </c>
      <c r="AH181" s="158"/>
      <c r="AI181" t="s">
        <v>820</v>
      </c>
      <c r="AJ181" t="s">
        <v>846</v>
      </c>
      <c r="AK181" s="24">
        <v>15012000</v>
      </c>
      <c r="AL181" s="158" t="s">
        <v>192</v>
      </c>
      <c r="AM181" s="158"/>
      <c r="AN181" s="5"/>
      <c r="AO181" s="5"/>
      <c r="AP181" s="5"/>
      <c r="AQ181" s="5"/>
      <c r="AS181" s="51">
        <f t="shared" si="34"/>
        <v>56565693</v>
      </c>
      <c r="AT181" s="25" t="str">
        <f t="shared" si="35"/>
        <v>GRC amlodipine besilate FOS ΦΑΡΜΑΚΕΥΤΙΚΗ ΙΚΕ capsule, hard 10mg/</v>
      </c>
      <c r="AU181" s="33"/>
      <c r="AW181" s="5"/>
      <c r="AX181" s="5"/>
      <c r="AY181" s="14" t="s">
        <v>3522</v>
      </c>
      <c r="AZ181" t="s">
        <v>65</v>
      </c>
      <c r="BA181" s="14" t="s">
        <v>2253</v>
      </c>
      <c r="BB181" s="14"/>
      <c r="BC181" s="48">
        <v>10210000</v>
      </c>
      <c r="BD181" s="158" t="s">
        <v>174</v>
      </c>
      <c r="BE181" s="158"/>
      <c r="BF181" s="85"/>
      <c r="BG181" t="s">
        <v>884</v>
      </c>
      <c r="BJ181" s="5"/>
      <c r="BK181" t="s">
        <v>888</v>
      </c>
      <c r="BL181" s="5"/>
      <c r="BM181" s="49" t="s">
        <v>857</v>
      </c>
      <c r="BN181" t="str">
        <f t="shared" si="32"/>
        <v>amlodipine besilate capsule, hard 10mg/</v>
      </c>
      <c r="BO181" s="49"/>
      <c r="BP181" t="str">
        <f t="shared" si="36"/>
        <v>amlodipine besilate capsule, hard 10mg/</v>
      </c>
      <c r="BR181" s="48">
        <v>10210000</v>
      </c>
      <c r="BS181" s="158" t="s">
        <v>174</v>
      </c>
      <c r="BT181" s="158"/>
      <c r="BU181" s="117"/>
      <c r="BV181" s="117"/>
      <c r="BW181" s="5"/>
      <c r="BX181" t="s">
        <v>820</v>
      </c>
      <c r="BY181" s="5"/>
      <c r="BZ181" s="5"/>
      <c r="CA181" s="24">
        <v>15012000</v>
      </c>
      <c r="CB181" s="158" t="s">
        <v>192</v>
      </c>
      <c r="CC181" s="158"/>
      <c r="CD181" s="5"/>
      <c r="CE181" s="5"/>
      <c r="CF181">
        <v>20053000</v>
      </c>
      <c r="CG181" s="87" t="s">
        <v>175</v>
      </c>
      <c r="CH181" s="87"/>
      <c r="CI181" s="117"/>
      <c r="CJ181" s="117"/>
      <c r="CK181" s="5"/>
      <c r="CL181" s="5"/>
      <c r="CM181" s="5"/>
      <c r="CN181" s="5"/>
      <c r="CO181" s="50">
        <v>100000090079</v>
      </c>
      <c r="CP181" s="21" t="s">
        <v>41</v>
      </c>
      <c r="CQ181" s="50">
        <v>100000090079</v>
      </c>
      <c r="CR181" t="s">
        <v>2984</v>
      </c>
      <c r="CS181" s="51"/>
      <c r="CT181" s="52">
        <v>100000085259</v>
      </c>
      <c r="CU181" s="51" t="s">
        <v>149</v>
      </c>
      <c r="CV181" s="117"/>
      <c r="CW181" s="146"/>
      <c r="CX181" t="s">
        <v>845</v>
      </c>
      <c r="CY181" s="5"/>
      <c r="CZ181" s="5"/>
      <c r="DE181" s="5"/>
      <c r="DF181" s="5"/>
      <c r="DG181" s="117"/>
      <c r="DH181" s="117"/>
      <c r="DI181" s="117"/>
      <c r="DJ181" s="117"/>
      <c r="DK181" s="117"/>
      <c r="DL181" s="47">
        <v>10</v>
      </c>
      <c r="DM181" t="s">
        <v>164</v>
      </c>
      <c r="DN181" s="2"/>
      <c r="DO181" s="154">
        <v>1</v>
      </c>
      <c r="DP181" s="158" t="s">
        <v>192</v>
      </c>
      <c r="DQ181" s="24">
        <v>15012000</v>
      </c>
      <c r="DR181" s="47">
        <v>10</v>
      </c>
      <c r="DS181" t="s">
        <v>164</v>
      </c>
      <c r="DZ181" t="s">
        <v>829</v>
      </c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165"/>
      <c r="EO181" s="5"/>
      <c r="EP181" s="5"/>
      <c r="EQ181" s="5"/>
      <c r="ER181" s="5"/>
      <c r="EY181" s="70" t="str">
        <f t="shared" si="33"/>
        <v>amlodipine oral 10mg/</v>
      </c>
      <c r="FK181" s="14" t="s">
        <v>163</v>
      </c>
      <c r="FL181" s="70" t="str">
        <f t="shared" si="37"/>
        <v>amlodipine oral 10mg/</v>
      </c>
    </row>
    <row r="182" spans="1:168" ht="13.8">
      <c r="A182" s="47">
        <v>4233</v>
      </c>
      <c r="B182" t="s">
        <v>3135</v>
      </c>
      <c r="C182" s="117"/>
      <c r="D182" s="117"/>
      <c r="E182" s="117"/>
      <c r="F182" s="117"/>
      <c r="G182">
        <v>5398</v>
      </c>
      <c r="H182" s="47">
        <v>270420202</v>
      </c>
      <c r="I182" s="47">
        <v>270420202</v>
      </c>
      <c r="J182" s="5" t="str">
        <f t="shared" si="30"/>
        <v>GRC amlodipine besilate GAP A.E. capsule, hard 14 x 10mg/</v>
      </c>
      <c r="K182" s="5" t="str">
        <f t="shared" si="31"/>
        <v>GRC amlodipine besilate GAP A.E. capsule, hard 14 x 10mg/</v>
      </c>
      <c r="L182" s="5"/>
      <c r="M182" s="5"/>
      <c r="N182" s="5"/>
      <c r="O182" s="5"/>
      <c r="P182">
        <v>14</v>
      </c>
      <c r="Q182" s="51"/>
      <c r="R182">
        <v>14</v>
      </c>
      <c r="S182" s="51"/>
      <c r="T182" s="117"/>
      <c r="U182" s="117"/>
      <c r="V182" s="117"/>
      <c r="W182" s="117"/>
      <c r="X182" s="5"/>
      <c r="Y182" s="5"/>
      <c r="Z182" s="5"/>
      <c r="AA182" s="5">
        <v>28</v>
      </c>
      <c r="AB182" s="5"/>
      <c r="AC182" t="s">
        <v>728</v>
      </c>
      <c r="AD182" s="5"/>
      <c r="AE182" s="5"/>
      <c r="AF182" s="48">
        <v>10210000</v>
      </c>
      <c r="AG182" s="158" t="s">
        <v>174</v>
      </c>
      <c r="AH182" s="158"/>
      <c r="AI182" t="s">
        <v>820</v>
      </c>
      <c r="AJ182" t="s">
        <v>846</v>
      </c>
      <c r="AK182" s="24">
        <v>15012000</v>
      </c>
      <c r="AL182" s="158" t="s">
        <v>192</v>
      </c>
      <c r="AM182" s="158"/>
      <c r="AN182" s="5"/>
      <c r="AO182" s="5"/>
      <c r="AP182" s="5"/>
      <c r="AQ182" s="5"/>
      <c r="AS182" s="51">
        <f t="shared" si="34"/>
        <v>56565694</v>
      </c>
      <c r="AT182" s="25" t="str">
        <f t="shared" si="35"/>
        <v>GRC amlodipine besilate GAP A.E. capsule, hard 10mg/</v>
      </c>
      <c r="AU182" s="33"/>
      <c r="AW182" s="5"/>
      <c r="AX182" s="5"/>
      <c r="AY182" s="14" t="s">
        <v>3523</v>
      </c>
      <c r="AZ182" t="s">
        <v>65</v>
      </c>
      <c r="BA182" s="14" t="s">
        <v>2253</v>
      </c>
      <c r="BB182" s="14"/>
      <c r="BC182" s="48">
        <v>10210000</v>
      </c>
      <c r="BD182" s="158" t="s">
        <v>174</v>
      </c>
      <c r="BE182" s="158"/>
      <c r="BF182" s="85"/>
      <c r="BG182" t="s">
        <v>3340</v>
      </c>
      <c r="BJ182" s="5"/>
      <c r="BK182" t="s">
        <v>888</v>
      </c>
      <c r="BL182" s="5"/>
      <c r="BM182" s="49" t="s">
        <v>857</v>
      </c>
      <c r="BN182" t="str">
        <f t="shared" si="32"/>
        <v>amlodipine besilate capsule, hard 10mg/</v>
      </c>
      <c r="BO182" s="49"/>
      <c r="BP182" t="str">
        <f t="shared" si="36"/>
        <v>amlodipine besilate capsule, hard 10mg/</v>
      </c>
      <c r="BR182" s="48">
        <v>10210000</v>
      </c>
      <c r="BS182" s="158" t="s">
        <v>174</v>
      </c>
      <c r="BT182" s="158"/>
      <c r="BU182" s="117"/>
      <c r="BV182" s="117"/>
      <c r="BW182" s="5"/>
      <c r="BX182" t="s">
        <v>820</v>
      </c>
      <c r="BY182" s="5"/>
      <c r="BZ182" s="5"/>
      <c r="CA182" s="24">
        <v>15012000</v>
      </c>
      <c r="CB182" s="158" t="s">
        <v>192</v>
      </c>
      <c r="CC182" s="158"/>
      <c r="CD182" s="5"/>
      <c r="CE182" s="5"/>
      <c r="CF182">
        <v>20053000</v>
      </c>
      <c r="CG182" s="87" t="s">
        <v>175</v>
      </c>
      <c r="CH182" s="87"/>
      <c r="CI182" s="117"/>
      <c r="CJ182" s="117"/>
      <c r="CK182" s="5"/>
      <c r="CL182" s="5"/>
      <c r="CM182" s="5"/>
      <c r="CN182" s="5"/>
      <c r="CO182" s="50">
        <v>100000090079</v>
      </c>
      <c r="CP182" s="21" t="s">
        <v>41</v>
      </c>
      <c r="CQ182" s="50">
        <v>100000090079</v>
      </c>
      <c r="CR182" t="s">
        <v>2984</v>
      </c>
      <c r="CS182" s="51"/>
      <c r="CT182" s="52">
        <v>100000085259</v>
      </c>
      <c r="CU182" s="51" t="s">
        <v>149</v>
      </c>
      <c r="CV182" s="117"/>
      <c r="CW182" s="146"/>
      <c r="CX182" t="s">
        <v>845</v>
      </c>
      <c r="CY182" s="5"/>
      <c r="CZ182" s="5"/>
      <c r="DE182" s="5"/>
      <c r="DF182" s="5"/>
      <c r="DG182" s="117"/>
      <c r="DH182" s="117"/>
      <c r="DI182" s="117"/>
      <c r="DJ182" s="117"/>
      <c r="DK182" s="117"/>
      <c r="DL182" s="47">
        <v>10</v>
      </c>
      <c r="DM182" t="s">
        <v>164</v>
      </c>
      <c r="DN182" s="2"/>
      <c r="DO182" s="154">
        <v>1</v>
      </c>
      <c r="DP182" s="158" t="s">
        <v>192</v>
      </c>
      <c r="DQ182" s="24">
        <v>15012000</v>
      </c>
      <c r="DR182" s="47">
        <v>10</v>
      </c>
      <c r="DS182" t="s">
        <v>164</v>
      </c>
      <c r="DZ182" t="s">
        <v>830</v>
      </c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165"/>
      <c r="EO182" s="5"/>
      <c r="EP182" s="5"/>
      <c r="EQ182" s="5"/>
      <c r="ER182" s="5"/>
      <c r="EY182" s="70" t="str">
        <f t="shared" si="33"/>
        <v>amlodipine oral 10mg/</v>
      </c>
      <c r="FK182" s="14" t="s">
        <v>163</v>
      </c>
      <c r="FL182" s="70" t="str">
        <f t="shared" si="37"/>
        <v>amlodipine oral 10mg/</v>
      </c>
    </row>
    <row r="183" spans="1:168" ht="13.8">
      <c r="A183" s="47">
        <v>5392</v>
      </c>
      <c r="B183" t="s">
        <v>3136</v>
      </c>
      <c r="C183" s="117"/>
      <c r="D183" s="117"/>
      <c r="E183" s="117"/>
      <c r="F183" s="117"/>
      <c r="G183">
        <v>5047</v>
      </c>
      <c r="H183" s="47">
        <v>266450102</v>
      </c>
      <c r="I183" s="47">
        <v>266450102</v>
      </c>
      <c r="J183" s="5" t="str">
        <f t="shared" si="30"/>
        <v>GRC amlodipine besilate VOCATE ΦΑΡΜΑΚΕΥΤΙΚΗ Α.Ε. capsule, hard 28 x 5mg/</v>
      </c>
      <c r="K183" s="5" t="str">
        <f t="shared" si="31"/>
        <v>GRC amlodipine besilate VOCATE ΦΑΡΜΑΚΕΥΤΙΚΗ Α.Ε. capsule, hard 28 x 5mg/</v>
      </c>
      <c r="L183" s="5"/>
      <c r="M183" s="5"/>
      <c r="N183" s="5"/>
      <c r="O183" s="5"/>
      <c r="P183">
        <v>28</v>
      </c>
      <c r="Q183" s="51"/>
      <c r="R183">
        <v>28</v>
      </c>
      <c r="S183" s="51"/>
      <c r="T183" s="117"/>
      <c r="U183" s="117"/>
      <c r="V183" s="117"/>
      <c r="W183" s="117"/>
      <c r="X183" s="5"/>
      <c r="Y183" s="5"/>
      <c r="Z183" s="5"/>
      <c r="AA183" s="5">
        <v>28</v>
      </c>
      <c r="AB183" s="5"/>
      <c r="AC183" t="s">
        <v>729</v>
      </c>
      <c r="AD183" s="5"/>
      <c r="AE183" s="5"/>
      <c r="AF183" s="48">
        <v>10210000</v>
      </c>
      <c r="AG183" s="158" t="s">
        <v>174</v>
      </c>
      <c r="AH183" s="158"/>
      <c r="AI183" t="s">
        <v>820</v>
      </c>
      <c r="AJ183" t="s">
        <v>846</v>
      </c>
      <c r="AK183" s="24">
        <v>15012000</v>
      </c>
      <c r="AL183" s="158" t="s">
        <v>192</v>
      </c>
      <c r="AM183" s="158"/>
      <c r="AN183" s="5"/>
      <c r="AO183" s="5"/>
      <c r="AP183" s="5"/>
      <c r="AQ183" s="5"/>
      <c r="AS183" s="51">
        <f t="shared" si="34"/>
        <v>56565695</v>
      </c>
      <c r="AT183" s="25" t="str">
        <f t="shared" si="35"/>
        <v>GRC amlodipine besilate VOCATE ΦΑΡΜΑΚΕΥΤΙΚΗ Α.Ε. capsule, hard 5mg/</v>
      </c>
      <c r="AU183" s="33"/>
      <c r="AW183" s="5"/>
      <c r="AX183" s="5"/>
      <c r="AY183" s="14" t="s">
        <v>3524</v>
      </c>
      <c r="AZ183" t="s">
        <v>65</v>
      </c>
      <c r="BA183" s="14" t="s">
        <v>2253</v>
      </c>
      <c r="BB183" s="14"/>
      <c r="BC183" s="48">
        <v>10210000</v>
      </c>
      <c r="BD183" s="158" t="s">
        <v>174</v>
      </c>
      <c r="BE183" s="158"/>
      <c r="BF183" s="85"/>
      <c r="BG183" t="s">
        <v>887</v>
      </c>
      <c r="BJ183" s="5"/>
      <c r="BK183" t="s">
        <v>889</v>
      </c>
      <c r="BL183" s="5"/>
      <c r="BM183" s="49" t="s">
        <v>857</v>
      </c>
      <c r="BN183" t="str">
        <f t="shared" si="32"/>
        <v>amlodipine besilate capsule, hard 5mg/</v>
      </c>
      <c r="BO183" s="49"/>
      <c r="BP183" t="str">
        <f t="shared" si="36"/>
        <v>amlodipine besilate capsule, hard 5mg/</v>
      </c>
      <c r="BR183" s="48">
        <v>10210000</v>
      </c>
      <c r="BS183" s="158" t="s">
        <v>174</v>
      </c>
      <c r="BT183" s="158"/>
      <c r="BU183" s="117"/>
      <c r="BV183" s="117"/>
      <c r="BW183" s="5"/>
      <c r="BX183" s="14" t="s">
        <v>820</v>
      </c>
      <c r="BY183" s="5"/>
      <c r="BZ183" s="5"/>
      <c r="CA183" s="24">
        <v>15012000</v>
      </c>
      <c r="CB183" s="158" t="s">
        <v>192</v>
      </c>
      <c r="CC183" s="158"/>
      <c r="CD183" s="5"/>
      <c r="CE183" s="5"/>
      <c r="CF183">
        <v>20053000</v>
      </c>
      <c r="CG183" s="87" t="s">
        <v>175</v>
      </c>
      <c r="CH183" s="87"/>
      <c r="CI183" s="117"/>
      <c r="CJ183" s="117"/>
      <c r="CK183" s="5"/>
      <c r="CL183" s="5"/>
      <c r="CM183" s="5"/>
      <c r="CN183" s="5"/>
      <c r="CO183" s="50">
        <v>100000090079</v>
      </c>
      <c r="CP183" s="21" t="s">
        <v>41</v>
      </c>
      <c r="CQ183" s="50">
        <v>100000090079</v>
      </c>
      <c r="CR183" t="s">
        <v>2984</v>
      </c>
      <c r="CS183" s="51"/>
      <c r="CT183" s="52">
        <v>100000085259</v>
      </c>
      <c r="CU183" s="51" t="s">
        <v>149</v>
      </c>
      <c r="CV183" s="117"/>
      <c r="CW183" s="146"/>
      <c r="CX183" t="s">
        <v>845</v>
      </c>
      <c r="CY183" s="5"/>
      <c r="CZ183" s="5"/>
      <c r="DE183" s="5"/>
      <c r="DF183" s="5"/>
      <c r="DG183" s="117"/>
      <c r="DH183" s="117"/>
      <c r="DI183" s="117"/>
      <c r="DJ183" s="117"/>
      <c r="DK183" s="117"/>
      <c r="DL183" s="47">
        <v>5</v>
      </c>
      <c r="DM183" t="s">
        <v>164</v>
      </c>
      <c r="DN183" s="2"/>
      <c r="DO183" s="154">
        <v>1</v>
      </c>
      <c r="DP183" s="158" t="s">
        <v>192</v>
      </c>
      <c r="DQ183" s="24">
        <v>15012000</v>
      </c>
      <c r="DR183" s="47">
        <v>5</v>
      </c>
      <c r="DS183" t="s">
        <v>164</v>
      </c>
      <c r="DZ183" t="s">
        <v>829</v>
      </c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165"/>
      <c r="EO183" s="5"/>
      <c r="EP183" s="5"/>
      <c r="EQ183" s="5"/>
      <c r="ER183" s="5"/>
      <c r="EY183" s="70" t="str">
        <f t="shared" si="33"/>
        <v>amlodipine oral 5mg/</v>
      </c>
      <c r="FK183" s="14" t="s">
        <v>163</v>
      </c>
      <c r="FL183" s="70" t="str">
        <f t="shared" si="37"/>
        <v>amlodipine oral 5mg/</v>
      </c>
    </row>
    <row r="184" spans="1:168" ht="13.8">
      <c r="A184" s="47">
        <v>5393</v>
      </c>
      <c r="B184" t="s">
        <v>3137</v>
      </c>
      <c r="C184" s="117"/>
      <c r="D184" s="117"/>
      <c r="E184" s="117"/>
      <c r="F184" s="117"/>
      <c r="G184">
        <v>5048</v>
      </c>
      <c r="H184" s="47">
        <v>266450104</v>
      </c>
      <c r="I184" s="47">
        <v>266450104</v>
      </c>
      <c r="J184" s="5" t="str">
        <f t="shared" si="30"/>
        <v>GRC amlodipine besilate VOCATE ΦΑΡΜΑΚΕΥΤΙΚΗ Α.Ε. capsule, hard 28 x 5mg/</v>
      </c>
      <c r="K184" s="5" t="str">
        <f t="shared" si="31"/>
        <v>GRC amlodipine besilate VOCATE ΦΑΡΜΑΚΕΥΤΙΚΗ Α.Ε. capsule, hard 28 x 5mg/</v>
      </c>
      <c r="L184" s="5"/>
      <c r="M184" s="5"/>
      <c r="N184" s="5"/>
      <c r="O184" s="5"/>
      <c r="P184">
        <v>28</v>
      </c>
      <c r="Q184" s="51"/>
      <c r="R184">
        <v>28</v>
      </c>
      <c r="S184" s="51"/>
      <c r="T184" s="117"/>
      <c r="U184" s="117"/>
      <c r="V184" s="117"/>
      <c r="W184" s="117"/>
      <c r="X184" s="5"/>
      <c r="Y184" s="5"/>
      <c r="Z184" s="5"/>
      <c r="AA184" s="5">
        <v>28</v>
      </c>
      <c r="AB184" s="5"/>
      <c r="AC184" t="s">
        <v>730</v>
      </c>
      <c r="AD184" s="5"/>
      <c r="AE184" s="5"/>
      <c r="AF184" s="48">
        <v>10210000</v>
      </c>
      <c r="AG184" s="158" t="s">
        <v>174</v>
      </c>
      <c r="AH184" s="158"/>
      <c r="AI184" t="s">
        <v>820</v>
      </c>
      <c r="AJ184" t="s">
        <v>846</v>
      </c>
      <c r="AK184" s="24">
        <v>15012000</v>
      </c>
      <c r="AL184" s="158" t="s">
        <v>192</v>
      </c>
      <c r="AM184" s="158"/>
      <c r="AN184" s="5"/>
      <c r="AO184" s="5"/>
      <c r="AP184" s="5"/>
      <c r="AQ184" s="5"/>
      <c r="AS184" s="51">
        <f t="shared" si="34"/>
        <v>56565696</v>
      </c>
      <c r="AT184" s="25" t="str">
        <f t="shared" si="35"/>
        <v>GRC amlodipine besilate VOCATE ΦΑΡΜΑΚΕΥΤΙΚΗ Α.Ε. capsule, hard 5mg/</v>
      </c>
      <c r="AU184" s="33"/>
      <c r="AW184" s="5"/>
      <c r="AX184" s="5"/>
      <c r="AY184" s="14" t="s">
        <v>3524</v>
      </c>
      <c r="AZ184" t="s">
        <v>65</v>
      </c>
      <c r="BA184" s="14" t="s">
        <v>2253</v>
      </c>
      <c r="BB184" s="14"/>
      <c r="BC184" s="48">
        <v>10210000</v>
      </c>
      <c r="BD184" s="158" t="s">
        <v>174</v>
      </c>
      <c r="BE184" s="158"/>
      <c r="BF184" s="85"/>
      <c r="BG184" t="s">
        <v>887</v>
      </c>
      <c r="BJ184" s="5"/>
      <c r="BK184" t="s">
        <v>889</v>
      </c>
      <c r="BL184" s="5"/>
      <c r="BM184" s="49" t="s">
        <v>857</v>
      </c>
      <c r="BN184" t="str">
        <f t="shared" si="32"/>
        <v>amlodipine besilate capsule, hard 5mg/</v>
      </c>
      <c r="BO184" s="49"/>
      <c r="BP184" t="str">
        <f t="shared" si="36"/>
        <v>amlodipine besilate capsule, hard 5mg/</v>
      </c>
      <c r="BR184" s="48">
        <v>10210000</v>
      </c>
      <c r="BS184" s="158" t="s">
        <v>174</v>
      </c>
      <c r="BT184" s="158"/>
      <c r="BU184" s="117"/>
      <c r="BV184" s="117"/>
      <c r="BW184" s="5"/>
      <c r="BX184" s="14" t="s">
        <v>820</v>
      </c>
      <c r="BY184" s="5"/>
      <c r="BZ184" s="5"/>
      <c r="CA184" s="24">
        <v>15012000</v>
      </c>
      <c r="CB184" s="158" t="s">
        <v>192</v>
      </c>
      <c r="CC184" s="158"/>
      <c r="CD184" s="5"/>
      <c r="CE184" s="5"/>
      <c r="CF184">
        <v>20053000</v>
      </c>
      <c r="CG184" s="87" t="s">
        <v>175</v>
      </c>
      <c r="CH184" s="87"/>
      <c r="CI184" s="117"/>
      <c r="CJ184" s="117"/>
      <c r="CK184" s="5"/>
      <c r="CL184" s="5"/>
      <c r="CM184" s="5"/>
      <c r="CN184" s="5"/>
      <c r="CO184" s="50">
        <v>100000090079</v>
      </c>
      <c r="CP184" s="21" t="s">
        <v>41</v>
      </c>
      <c r="CQ184" s="50">
        <v>100000090079</v>
      </c>
      <c r="CR184" t="s">
        <v>2984</v>
      </c>
      <c r="CS184" s="51"/>
      <c r="CT184" s="52">
        <v>100000085259</v>
      </c>
      <c r="CU184" s="51" t="s">
        <v>149</v>
      </c>
      <c r="CV184" s="117"/>
      <c r="CW184" s="146"/>
      <c r="CX184" t="s">
        <v>845</v>
      </c>
      <c r="CY184" s="5"/>
      <c r="CZ184" s="5"/>
      <c r="DE184" s="5"/>
      <c r="DF184" s="5"/>
      <c r="DG184" s="117"/>
      <c r="DH184" s="117"/>
      <c r="DI184" s="117"/>
      <c r="DJ184" s="117"/>
      <c r="DK184" s="117"/>
      <c r="DL184" s="47">
        <v>5</v>
      </c>
      <c r="DM184" t="s">
        <v>164</v>
      </c>
      <c r="DN184" s="2"/>
      <c r="DO184" s="154">
        <v>1</v>
      </c>
      <c r="DP184" s="158" t="s">
        <v>192</v>
      </c>
      <c r="DQ184" s="24">
        <v>15012000</v>
      </c>
      <c r="DR184" s="47">
        <v>5</v>
      </c>
      <c r="DS184" t="s">
        <v>164</v>
      </c>
      <c r="DZ184" t="s">
        <v>829</v>
      </c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165"/>
      <c r="EO184" s="5"/>
      <c r="EP184" s="5"/>
      <c r="EQ184" s="5"/>
      <c r="ER184" s="5"/>
      <c r="EY184" s="70" t="str">
        <f t="shared" si="33"/>
        <v>amlodipine oral 5mg/</v>
      </c>
      <c r="FK184" s="14" t="s">
        <v>163</v>
      </c>
      <c r="FL184" s="70" t="str">
        <f t="shared" si="37"/>
        <v>amlodipine oral 5mg/</v>
      </c>
    </row>
    <row r="185" spans="1:168" ht="13.8">
      <c r="A185" s="47">
        <v>5394</v>
      </c>
      <c r="B185" t="s">
        <v>3138</v>
      </c>
      <c r="C185" s="117"/>
      <c r="D185" s="117"/>
      <c r="E185" s="117"/>
      <c r="F185" s="117"/>
      <c r="G185">
        <v>5049</v>
      </c>
      <c r="H185" s="47">
        <v>266450202</v>
      </c>
      <c r="I185" s="47">
        <v>266450202</v>
      </c>
      <c r="J185" s="5" t="str">
        <f t="shared" si="30"/>
        <v>GRC amlodipine besilate VOCATE ΦΑΡΜΑΚΕΥΤΙΚΗ Α.Ε. capsule, hard 28 x 10mg/</v>
      </c>
      <c r="K185" s="5" t="str">
        <f t="shared" si="31"/>
        <v>GRC amlodipine besilate VOCATE ΦΑΡΜΑΚΕΥΤΙΚΗ Α.Ε. capsule, hard 28 x 10mg/</v>
      </c>
      <c r="L185" s="5"/>
      <c r="M185" s="5"/>
      <c r="N185" s="5"/>
      <c r="O185" s="5"/>
      <c r="P185">
        <v>28</v>
      </c>
      <c r="Q185" s="51"/>
      <c r="R185">
        <v>28</v>
      </c>
      <c r="S185" s="51"/>
      <c r="T185" s="117"/>
      <c r="U185" s="117"/>
      <c r="V185" s="117"/>
      <c r="W185" s="117"/>
      <c r="X185" s="5"/>
      <c r="Y185" s="5"/>
      <c r="Z185" s="5"/>
      <c r="AA185" s="5">
        <v>28</v>
      </c>
      <c r="AB185" s="5"/>
      <c r="AC185" t="s">
        <v>729</v>
      </c>
      <c r="AD185" s="5"/>
      <c r="AE185" s="5"/>
      <c r="AF185" s="48">
        <v>10210000</v>
      </c>
      <c r="AG185" s="158" t="s">
        <v>174</v>
      </c>
      <c r="AH185" s="158"/>
      <c r="AI185" t="s">
        <v>820</v>
      </c>
      <c r="AJ185" t="s">
        <v>846</v>
      </c>
      <c r="AK185" s="24">
        <v>15012000</v>
      </c>
      <c r="AL185" s="158" t="s">
        <v>192</v>
      </c>
      <c r="AM185" s="158"/>
      <c r="AN185" s="5"/>
      <c r="AO185" s="5"/>
      <c r="AP185" s="5"/>
      <c r="AQ185" s="5"/>
      <c r="AS185" s="51">
        <f t="shared" si="34"/>
        <v>56565697</v>
      </c>
      <c r="AT185" s="25" t="str">
        <f t="shared" si="35"/>
        <v>GRC amlodipine besilate VOCATE ΦΑΡΜΑΚΕΥΤΙΚΗ Α.Ε. capsule, hard 10mg/</v>
      </c>
      <c r="AU185" s="33"/>
      <c r="AW185" s="5"/>
      <c r="AX185" s="5"/>
      <c r="AY185" s="14" t="s">
        <v>3525</v>
      </c>
      <c r="AZ185" t="s">
        <v>65</v>
      </c>
      <c r="BA185" s="14" t="s">
        <v>2253</v>
      </c>
      <c r="BB185" s="14"/>
      <c r="BC185" s="48">
        <v>10210000</v>
      </c>
      <c r="BD185" s="158" t="s">
        <v>174</v>
      </c>
      <c r="BE185" s="158"/>
      <c r="BF185" s="85"/>
      <c r="BG185" t="s">
        <v>887</v>
      </c>
      <c r="BJ185" s="5"/>
      <c r="BK185" t="s">
        <v>889</v>
      </c>
      <c r="BL185" s="5"/>
      <c r="BM185" s="49" t="s">
        <v>857</v>
      </c>
      <c r="BN185" t="str">
        <f t="shared" si="32"/>
        <v>amlodipine besilate capsule, hard 10mg/</v>
      </c>
      <c r="BO185" s="49"/>
      <c r="BP185" t="str">
        <f t="shared" si="36"/>
        <v>amlodipine besilate capsule, hard 10mg/</v>
      </c>
      <c r="BR185" s="48">
        <v>10210000</v>
      </c>
      <c r="BS185" s="158" t="s">
        <v>174</v>
      </c>
      <c r="BT185" s="158"/>
      <c r="BU185" s="117"/>
      <c r="BV185" s="117"/>
      <c r="BW185" s="5"/>
      <c r="BX185" t="s">
        <v>820</v>
      </c>
      <c r="BY185" s="5"/>
      <c r="BZ185" s="5"/>
      <c r="CA185" s="24">
        <v>15012000</v>
      </c>
      <c r="CB185" s="158" t="s">
        <v>192</v>
      </c>
      <c r="CC185" s="158"/>
      <c r="CD185" s="5"/>
      <c r="CE185" s="5"/>
      <c r="CF185">
        <v>20053000</v>
      </c>
      <c r="CG185" s="87" t="s">
        <v>175</v>
      </c>
      <c r="CH185" s="87"/>
      <c r="CI185" s="117"/>
      <c r="CJ185" s="117"/>
      <c r="CK185" s="5"/>
      <c r="CL185" s="5"/>
      <c r="CM185" s="5"/>
      <c r="CN185" s="5"/>
      <c r="CO185" s="50">
        <v>100000090079</v>
      </c>
      <c r="CP185" s="21" t="s">
        <v>41</v>
      </c>
      <c r="CQ185" s="50">
        <v>100000090079</v>
      </c>
      <c r="CR185" t="s">
        <v>2984</v>
      </c>
      <c r="CS185" s="51"/>
      <c r="CT185" s="52">
        <v>100000085259</v>
      </c>
      <c r="CU185" s="51" t="s">
        <v>149</v>
      </c>
      <c r="CV185" s="117"/>
      <c r="CW185" s="146"/>
      <c r="CX185" t="s">
        <v>845</v>
      </c>
      <c r="CY185" s="5"/>
      <c r="CZ185" s="5"/>
      <c r="DE185" s="5"/>
      <c r="DF185" s="5"/>
      <c r="DG185" s="117"/>
      <c r="DH185" s="117"/>
      <c r="DI185" s="117"/>
      <c r="DJ185" s="117"/>
      <c r="DK185" s="117"/>
      <c r="DL185" s="47">
        <v>10</v>
      </c>
      <c r="DM185" t="s">
        <v>164</v>
      </c>
      <c r="DN185" s="2"/>
      <c r="DO185" s="154">
        <v>1</v>
      </c>
      <c r="DP185" s="158" t="s">
        <v>192</v>
      </c>
      <c r="DQ185" s="24">
        <v>15012000</v>
      </c>
      <c r="DR185" s="47">
        <v>10</v>
      </c>
      <c r="DS185" t="s">
        <v>164</v>
      </c>
      <c r="DZ185" t="s">
        <v>833</v>
      </c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165"/>
      <c r="EO185" s="5"/>
      <c r="EP185" s="5"/>
      <c r="EQ185" s="5"/>
      <c r="ER185" s="5"/>
      <c r="EY185" s="70" t="str">
        <f t="shared" si="33"/>
        <v>amlodipine oral 10mg/</v>
      </c>
      <c r="FK185" s="14" t="s">
        <v>163</v>
      </c>
      <c r="FL185" s="70" t="str">
        <f t="shared" si="37"/>
        <v>amlodipine oral 10mg/</v>
      </c>
    </row>
    <row r="186" spans="1:168" ht="13.8">
      <c r="A186" s="47">
        <v>5397</v>
      </c>
      <c r="B186" t="s">
        <v>3139</v>
      </c>
      <c r="C186" s="117"/>
      <c r="D186" s="117"/>
      <c r="E186" s="117"/>
      <c r="F186" s="117"/>
      <c r="G186">
        <v>4462</v>
      </c>
      <c r="H186" s="47">
        <v>260020101</v>
      </c>
      <c r="I186" s="47">
        <v>260020101</v>
      </c>
      <c r="J186" s="5" t="str">
        <f t="shared" si="30"/>
        <v>GRC amlodipine besilate IAMATICA MON. ΕΠΕ capsule, hard 28 x 5mg/</v>
      </c>
      <c r="K186" s="5" t="str">
        <f t="shared" si="31"/>
        <v>GRC amlodipine besilate IAMATICA MON. ΕΠΕ capsule, hard 28 x 5mg/</v>
      </c>
      <c r="L186" s="5"/>
      <c r="M186" s="5"/>
      <c r="N186" s="5"/>
      <c r="O186" s="5"/>
      <c r="P186">
        <v>28</v>
      </c>
      <c r="Q186" s="51"/>
      <c r="R186">
        <v>28</v>
      </c>
      <c r="S186" s="51"/>
      <c r="T186" s="117"/>
      <c r="U186" s="117"/>
      <c r="V186" s="117"/>
      <c r="W186" s="117"/>
      <c r="X186" s="5"/>
      <c r="Y186" s="5"/>
      <c r="Z186" s="5"/>
      <c r="AA186" s="5">
        <v>14</v>
      </c>
      <c r="AB186" s="5"/>
      <c r="AC186" t="s">
        <v>731</v>
      </c>
      <c r="AD186" s="5"/>
      <c r="AE186" s="5"/>
      <c r="AF186" s="48">
        <v>10210000</v>
      </c>
      <c r="AG186" s="158" t="s">
        <v>174</v>
      </c>
      <c r="AH186" s="158"/>
      <c r="AI186" t="s">
        <v>820</v>
      </c>
      <c r="AJ186" t="s">
        <v>846</v>
      </c>
      <c r="AK186" s="24">
        <v>15012000</v>
      </c>
      <c r="AL186" s="158" t="s">
        <v>192</v>
      </c>
      <c r="AM186" s="158"/>
      <c r="AN186" s="5"/>
      <c r="AO186" s="5"/>
      <c r="AP186" s="5"/>
      <c r="AQ186" s="5"/>
      <c r="AS186" s="51">
        <f t="shared" si="34"/>
        <v>56565698</v>
      </c>
      <c r="AT186" s="25" t="str">
        <f t="shared" si="35"/>
        <v>GRC amlodipine besilate IAMATICA MON. ΕΠΕ capsule, hard 5mg/</v>
      </c>
      <c r="AU186" s="33"/>
      <c r="AW186" s="5"/>
      <c r="AX186" s="5"/>
      <c r="AY186" s="14" t="s">
        <v>3526</v>
      </c>
      <c r="AZ186" t="s">
        <v>65</v>
      </c>
      <c r="BA186" s="14" t="s">
        <v>2253</v>
      </c>
      <c r="BB186" s="14"/>
      <c r="BC186" s="48">
        <v>10210000</v>
      </c>
      <c r="BD186" s="158" t="s">
        <v>174</v>
      </c>
      <c r="BE186" s="158"/>
      <c r="BF186" s="85"/>
      <c r="BG186" t="s">
        <v>888</v>
      </c>
      <c r="BJ186" s="5"/>
      <c r="BK186" t="s">
        <v>890</v>
      </c>
      <c r="BL186" s="5"/>
      <c r="BM186" s="49" t="s">
        <v>857</v>
      </c>
      <c r="BN186" t="str">
        <f t="shared" si="32"/>
        <v>amlodipine besilate capsule, hard 5mg/</v>
      </c>
      <c r="BO186" s="49"/>
      <c r="BP186" t="str">
        <f t="shared" si="36"/>
        <v>amlodipine besilate capsule, hard 5mg/</v>
      </c>
      <c r="BR186" s="48">
        <v>10210000</v>
      </c>
      <c r="BS186" s="158" t="s">
        <v>174</v>
      </c>
      <c r="BT186" s="158"/>
      <c r="BU186" s="117"/>
      <c r="BV186" s="117"/>
      <c r="BW186" s="5"/>
      <c r="BX186" t="s">
        <v>820</v>
      </c>
      <c r="BY186" s="5"/>
      <c r="BZ186" s="5"/>
      <c r="CA186" s="24">
        <v>15012000</v>
      </c>
      <c r="CB186" s="158" t="s">
        <v>192</v>
      </c>
      <c r="CC186" s="158"/>
      <c r="CD186" s="5"/>
      <c r="CE186" s="5"/>
      <c r="CF186">
        <v>20053000</v>
      </c>
      <c r="CG186" s="87" t="s">
        <v>175</v>
      </c>
      <c r="CH186" s="87"/>
      <c r="CI186" s="117"/>
      <c r="CJ186" s="117"/>
      <c r="CK186" s="5"/>
      <c r="CL186" s="5"/>
      <c r="CM186" s="5"/>
      <c r="CN186" s="5"/>
      <c r="CO186" s="50">
        <v>100000090079</v>
      </c>
      <c r="CP186" s="21" t="s">
        <v>41</v>
      </c>
      <c r="CQ186" s="50">
        <v>100000090079</v>
      </c>
      <c r="CR186" t="s">
        <v>2984</v>
      </c>
      <c r="CS186" s="51"/>
      <c r="CT186" s="52">
        <v>100000085259</v>
      </c>
      <c r="CU186" s="51" t="s">
        <v>149</v>
      </c>
      <c r="CV186" s="117"/>
      <c r="CW186" s="146"/>
      <c r="CX186" t="s">
        <v>845</v>
      </c>
      <c r="CY186" s="5"/>
      <c r="CZ186" s="5"/>
      <c r="DE186" s="5"/>
      <c r="DF186" s="5"/>
      <c r="DG186" s="117"/>
      <c r="DH186" s="117"/>
      <c r="DI186" s="117"/>
      <c r="DJ186" s="117"/>
      <c r="DK186" s="117"/>
      <c r="DL186" s="47">
        <v>5</v>
      </c>
      <c r="DM186" t="s">
        <v>164</v>
      </c>
      <c r="DN186" s="2"/>
      <c r="DO186" s="154">
        <v>1</v>
      </c>
      <c r="DP186" s="158" t="s">
        <v>192</v>
      </c>
      <c r="DQ186" s="24">
        <v>15012000</v>
      </c>
      <c r="DR186" s="47">
        <v>5</v>
      </c>
      <c r="DS186" t="s">
        <v>164</v>
      </c>
      <c r="DZ186" t="s">
        <v>829</v>
      </c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165"/>
      <c r="EO186" s="5"/>
      <c r="EP186" s="5"/>
      <c r="EQ186" s="5"/>
      <c r="ER186" s="5"/>
      <c r="EY186" s="70" t="str">
        <f t="shared" si="33"/>
        <v>amlodipine oral 5mg/</v>
      </c>
      <c r="FK186" s="14" t="s">
        <v>163</v>
      </c>
      <c r="FL186" s="70" t="str">
        <f t="shared" si="37"/>
        <v>amlodipine oral 5mg/</v>
      </c>
    </row>
    <row r="187" spans="1:168" ht="13.8">
      <c r="A187" s="47">
        <v>5398</v>
      </c>
      <c r="B187" t="s">
        <v>3140</v>
      </c>
      <c r="C187" s="117"/>
      <c r="D187" s="117"/>
      <c r="E187" s="117"/>
      <c r="F187" s="117"/>
      <c r="G187">
        <v>4463</v>
      </c>
      <c r="H187" s="47">
        <v>260020102</v>
      </c>
      <c r="I187" s="47">
        <v>260020102</v>
      </c>
      <c r="J187" s="5" t="str">
        <f t="shared" si="30"/>
        <v>GRC amlodipine besilate IAMATICA MON. ΕΠΕ capsule, hard 28 x 10mg/</v>
      </c>
      <c r="K187" s="5" t="str">
        <f t="shared" si="31"/>
        <v>GRC amlodipine besilate IAMATICA MON. ΕΠΕ capsule, hard 28 x 10mg/</v>
      </c>
      <c r="L187" s="5"/>
      <c r="M187" s="5"/>
      <c r="N187" s="5"/>
      <c r="O187" s="5"/>
      <c r="P187">
        <v>28</v>
      </c>
      <c r="Q187" s="51"/>
      <c r="R187">
        <v>28</v>
      </c>
      <c r="S187" s="51"/>
      <c r="T187" s="117"/>
      <c r="U187" s="117"/>
      <c r="V187" s="117"/>
      <c r="W187" s="117"/>
      <c r="X187" s="5"/>
      <c r="Y187" s="5"/>
      <c r="Z187" s="5"/>
      <c r="AA187" s="5">
        <v>14</v>
      </c>
      <c r="AB187" s="5"/>
      <c r="AC187" t="s">
        <v>732</v>
      </c>
      <c r="AD187" s="5"/>
      <c r="AE187" s="5"/>
      <c r="AF187" s="48">
        <v>10210000</v>
      </c>
      <c r="AG187" s="158" t="s">
        <v>174</v>
      </c>
      <c r="AH187" s="158"/>
      <c r="AI187" t="s">
        <v>820</v>
      </c>
      <c r="AJ187" t="s">
        <v>846</v>
      </c>
      <c r="AK187" s="24">
        <v>15012000</v>
      </c>
      <c r="AL187" s="158" t="s">
        <v>192</v>
      </c>
      <c r="AM187" s="158"/>
      <c r="AN187" s="5"/>
      <c r="AO187" s="5"/>
      <c r="AP187" s="5"/>
      <c r="AQ187" s="5"/>
      <c r="AS187" s="51">
        <f t="shared" si="34"/>
        <v>56565699</v>
      </c>
      <c r="AT187" s="25" t="str">
        <f t="shared" si="35"/>
        <v>GRC amlodipine besilate IAMATICA MON. ΕΠΕ capsule, hard 10mg/</v>
      </c>
      <c r="AU187" s="33"/>
      <c r="AW187" s="5"/>
      <c r="AX187" s="5"/>
      <c r="AY187" s="14" t="s">
        <v>3527</v>
      </c>
      <c r="AZ187" t="s">
        <v>65</v>
      </c>
      <c r="BA187" s="14" t="s">
        <v>2253</v>
      </c>
      <c r="BB187" s="14"/>
      <c r="BC187" s="48">
        <v>10210000</v>
      </c>
      <c r="BD187" s="158" t="s">
        <v>174</v>
      </c>
      <c r="BE187" s="158"/>
      <c r="BF187" s="85"/>
      <c r="BG187" t="s">
        <v>888</v>
      </c>
      <c r="BJ187" s="5"/>
      <c r="BK187" t="s">
        <v>890</v>
      </c>
      <c r="BL187" s="5"/>
      <c r="BM187" s="49" t="s">
        <v>857</v>
      </c>
      <c r="BN187" t="str">
        <f t="shared" si="32"/>
        <v>amlodipine besilate capsule, hard 10mg/</v>
      </c>
      <c r="BO187" s="49"/>
      <c r="BP187" t="str">
        <f t="shared" si="36"/>
        <v>amlodipine besilate capsule, hard 10mg/</v>
      </c>
      <c r="BR187" s="48">
        <v>10210000</v>
      </c>
      <c r="BS187" s="158" t="s">
        <v>174</v>
      </c>
      <c r="BT187" s="158"/>
      <c r="BU187" s="117"/>
      <c r="BV187" s="117"/>
      <c r="BW187" s="5"/>
      <c r="BX187" t="s">
        <v>820</v>
      </c>
      <c r="BY187" s="5"/>
      <c r="BZ187" s="5"/>
      <c r="CA187" s="24">
        <v>15012000</v>
      </c>
      <c r="CB187" s="158" t="s">
        <v>192</v>
      </c>
      <c r="CC187" s="158"/>
      <c r="CD187" s="5"/>
      <c r="CE187" s="5"/>
      <c r="CF187">
        <v>20053000</v>
      </c>
      <c r="CG187" s="87" t="s">
        <v>175</v>
      </c>
      <c r="CH187" s="87"/>
      <c r="CI187" s="117"/>
      <c r="CJ187" s="117"/>
      <c r="CK187" s="5"/>
      <c r="CL187" s="5"/>
      <c r="CM187" s="5"/>
      <c r="CN187" s="5"/>
      <c r="CO187" s="50">
        <v>100000090079</v>
      </c>
      <c r="CP187" s="21" t="s">
        <v>41</v>
      </c>
      <c r="CQ187" s="50">
        <v>100000090079</v>
      </c>
      <c r="CR187" t="s">
        <v>2984</v>
      </c>
      <c r="CS187" s="51"/>
      <c r="CT187" s="52">
        <v>100000085259</v>
      </c>
      <c r="CU187" s="51" t="s">
        <v>149</v>
      </c>
      <c r="CV187" s="117"/>
      <c r="CW187" s="146"/>
      <c r="CX187" t="s">
        <v>845</v>
      </c>
      <c r="CY187" s="5"/>
      <c r="CZ187" s="5"/>
      <c r="DE187" s="5"/>
      <c r="DF187" s="5"/>
      <c r="DG187" s="117"/>
      <c r="DH187" s="117"/>
      <c r="DI187" s="117"/>
      <c r="DJ187" s="117"/>
      <c r="DK187" s="117"/>
      <c r="DL187" s="47">
        <v>10</v>
      </c>
      <c r="DM187" t="s">
        <v>164</v>
      </c>
      <c r="DN187" s="2"/>
      <c r="DO187" s="154">
        <v>1</v>
      </c>
      <c r="DP187" s="158" t="s">
        <v>192</v>
      </c>
      <c r="DQ187" s="24">
        <v>15012000</v>
      </c>
      <c r="DR187" s="47">
        <v>10</v>
      </c>
      <c r="DS187" t="s">
        <v>164</v>
      </c>
      <c r="DZ187" t="s">
        <v>829</v>
      </c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165"/>
      <c r="EO187" s="5"/>
      <c r="EP187" s="5"/>
      <c r="EQ187" s="5"/>
      <c r="ER187" s="5"/>
      <c r="EY187" s="70" t="str">
        <f t="shared" si="33"/>
        <v>amlodipine oral 10mg/</v>
      </c>
      <c r="FK187" s="14" t="s">
        <v>163</v>
      </c>
      <c r="FL187" s="70" t="str">
        <f t="shared" si="37"/>
        <v>amlodipine oral 10mg/</v>
      </c>
    </row>
    <row r="188" spans="1:168" ht="27.6">
      <c r="A188" s="47">
        <v>5047</v>
      </c>
      <c r="B188" t="s">
        <v>3141</v>
      </c>
      <c r="C188" s="117"/>
      <c r="D188" s="117"/>
      <c r="E188" s="117"/>
      <c r="F188" s="117"/>
      <c r="G188">
        <v>4464</v>
      </c>
      <c r="H188" s="47">
        <v>260020201</v>
      </c>
      <c r="I188" s="47">
        <v>260020201</v>
      </c>
      <c r="J188" s="5" t="str">
        <f t="shared" si="30"/>
        <v>GRC amlodipine besilate ALPHA GENERICS THERAPY  ΑΕΒΕΦ capsule, hard 28 x 5mg/</v>
      </c>
      <c r="K188" s="5" t="str">
        <f t="shared" si="31"/>
        <v>GRC amlodipine besilate ALPHA GENERICS THERAPY  ΑΕΒΕΦ capsule, hard 28 x 5mg/</v>
      </c>
      <c r="L188" s="5"/>
      <c r="M188" s="5"/>
      <c r="N188" s="5"/>
      <c r="O188" s="5"/>
      <c r="P188">
        <v>28</v>
      </c>
      <c r="Q188" s="51"/>
      <c r="R188">
        <v>28</v>
      </c>
      <c r="S188" s="51"/>
      <c r="T188" s="117"/>
      <c r="U188" s="117"/>
      <c r="V188" s="117"/>
      <c r="W188" s="117"/>
      <c r="X188" s="5"/>
      <c r="Y188" s="5"/>
      <c r="Z188" s="5"/>
      <c r="AA188" s="5">
        <v>14</v>
      </c>
      <c r="AB188" s="5"/>
      <c r="AC188" t="s">
        <v>715</v>
      </c>
      <c r="AD188" s="5"/>
      <c r="AE188" s="5"/>
      <c r="AF188" s="48">
        <v>10210000</v>
      </c>
      <c r="AG188" s="158" t="s">
        <v>174</v>
      </c>
      <c r="AH188" s="158"/>
      <c r="AI188" t="s">
        <v>820</v>
      </c>
      <c r="AJ188" t="s">
        <v>846</v>
      </c>
      <c r="AK188" s="24">
        <v>15012000</v>
      </c>
      <c r="AL188" s="158" t="s">
        <v>192</v>
      </c>
      <c r="AM188" s="158"/>
      <c r="AN188" s="5"/>
      <c r="AO188" s="5"/>
      <c r="AP188" s="5"/>
      <c r="AQ188" s="5"/>
      <c r="AS188" s="51">
        <f t="shared" si="34"/>
        <v>56565700</v>
      </c>
      <c r="AT188" s="25" t="str">
        <f t="shared" si="35"/>
        <v>GRC amlodipine besilate ALPHA GENERICS THERAPY  ΑΕΒΕΦ capsule, hard 5mg/</v>
      </c>
      <c r="AU188" s="33"/>
      <c r="AW188" s="5"/>
      <c r="AX188" s="5"/>
      <c r="AY188" s="14" t="s">
        <v>3528</v>
      </c>
      <c r="AZ188" t="s">
        <v>65</v>
      </c>
      <c r="BA188" s="14" t="s">
        <v>2253</v>
      </c>
      <c r="BB188" s="14"/>
      <c r="BC188" s="48">
        <v>10210000</v>
      </c>
      <c r="BD188" s="158" t="s">
        <v>174</v>
      </c>
      <c r="BE188" s="158"/>
      <c r="BF188" s="85"/>
      <c r="BG188" t="s">
        <v>3341</v>
      </c>
      <c r="BJ188" s="5"/>
      <c r="BK188" t="s">
        <v>890</v>
      </c>
      <c r="BL188" s="5"/>
      <c r="BM188" s="49" t="s">
        <v>857</v>
      </c>
      <c r="BN188" t="str">
        <f t="shared" si="32"/>
        <v>amlodipine besilate capsule, hard 5mg/</v>
      </c>
      <c r="BO188" s="49"/>
      <c r="BP188" t="str">
        <f t="shared" si="36"/>
        <v>amlodipine besilate capsule, hard 5mg/</v>
      </c>
      <c r="BR188" s="48">
        <v>10210000</v>
      </c>
      <c r="BS188" s="158" t="s">
        <v>174</v>
      </c>
      <c r="BT188" s="158"/>
      <c r="BU188" s="117"/>
      <c r="BV188" s="117"/>
      <c r="BW188" s="5"/>
      <c r="BX188" t="s">
        <v>820</v>
      </c>
      <c r="BY188" s="5"/>
      <c r="BZ188" s="5"/>
      <c r="CA188" s="24">
        <v>15012000</v>
      </c>
      <c r="CB188" s="158" t="s">
        <v>192</v>
      </c>
      <c r="CC188" s="158"/>
      <c r="CD188" s="5"/>
      <c r="CE188" s="5"/>
      <c r="CF188">
        <v>20053000</v>
      </c>
      <c r="CG188" s="87" t="s">
        <v>175</v>
      </c>
      <c r="CH188" s="87"/>
      <c r="CI188" s="117"/>
      <c r="CJ188" s="117"/>
      <c r="CK188" s="5"/>
      <c r="CL188" s="5"/>
      <c r="CM188" s="5"/>
      <c r="CN188" s="5"/>
      <c r="CO188" s="50">
        <v>100000090079</v>
      </c>
      <c r="CP188" s="21" t="s">
        <v>41</v>
      </c>
      <c r="CQ188" s="50">
        <v>100000090079</v>
      </c>
      <c r="CR188" t="s">
        <v>2984</v>
      </c>
      <c r="CS188" s="51"/>
      <c r="CT188" s="52">
        <v>100000085259</v>
      </c>
      <c r="CU188" s="51" t="s">
        <v>149</v>
      </c>
      <c r="CV188" s="117"/>
      <c r="CW188" s="146"/>
      <c r="CX188" t="s">
        <v>845</v>
      </c>
      <c r="CY188" s="5"/>
      <c r="CZ188" s="5"/>
      <c r="DE188" s="5"/>
      <c r="DF188" s="5"/>
      <c r="DG188" s="117"/>
      <c r="DH188" s="117"/>
      <c r="DI188" s="117"/>
      <c r="DJ188" s="117"/>
      <c r="DK188" s="117"/>
      <c r="DL188" s="47">
        <v>5</v>
      </c>
      <c r="DM188" t="s">
        <v>164</v>
      </c>
      <c r="DN188" s="2"/>
      <c r="DO188" s="154">
        <v>1</v>
      </c>
      <c r="DP188" s="158" t="s">
        <v>192</v>
      </c>
      <c r="DQ188" s="24">
        <v>15012000</v>
      </c>
      <c r="DR188" s="47">
        <v>5</v>
      </c>
      <c r="DS188" t="s">
        <v>164</v>
      </c>
      <c r="DZ188" t="s">
        <v>830</v>
      </c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165"/>
      <c r="EO188" s="5"/>
      <c r="EP188" s="5"/>
      <c r="EQ188" s="5"/>
      <c r="ER188" s="5"/>
      <c r="EY188" s="70" t="str">
        <f t="shared" si="33"/>
        <v>amlodipine oral 5mg/</v>
      </c>
      <c r="FK188" s="14" t="s">
        <v>163</v>
      </c>
      <c r="FL188" s="70" t="str">
        <f t="shared" si="37"/>
        <v>amlodipine oral 5mg/</v>
      </c>
    </row>
    <row r="189" spans="1:168" ht="27.6">
      <c r="A189" s="47">
        <v>5048</v>
      </c>
      <c r="B189" t="s">
        <v>3142</v>
      </c>
      <c r="C189" s="117"/>
      <c r="D189" s="117"/>
      <c r="E189" s="117"/>
      <c r="F189" s="117"/>
      <c r="G189">
        <v>4465</v>
      </c>
      <c r="H189" s="47">
        <v>260020202</v>
      </c>
      <c r="I189" s="47">
        <v>260020202</v>
      </c>
      <c r="J189" s="5" t="str">
        <f t="shared" si="30"/>
        <v>GRC amlodipine besilate ALPHA GENERICS THERAPY  ΑΕΒΕΦ capsule, hard 28 x 5mg/</v>
      </c>
      <c r="K189" s="5" t="str">
        <f t="shared" si="31"/>
        <v>GRC amlodipine besilate ALPHA GENERICS THERAPY  ΑΕΒΕΦ capsule, hard 28 x 5mg/</v>
      </c>
      <c r="L189" s="5"/>
      <c r="M189" s="5"/>
      <c r="N189" s="5"/>
      <c r="O189" s="5"/>
      <c r="P189">
        <v>28</v>
      </c>
      <c r="Q189" s="51"/>
      <c r="R189">
        <v>28</v>
      </c>
      <c r="S189" s="51"/>
      <c r="T189" s="117"/>
      <c r="U189" s="117"/>
      <c r="V189" s="117"/>
      <c r="W189" s="117"/>
      <c r="X189" s="5"/>
      <c r="Y189" s="5"/>
      <c r="Z189" s="5"/>
      <c r="AA189" s="5">
        <v>28</v>
      </c>
      <c r="AB189" s="5"/>
      <c r="AC189" t="s">
        <v>732</v>
      </c>
      <c r="AD189" s="5"/>
      <c r="AE189" s="5"/>
      <c r="AF189" s="48">
        <v>10210000</v>
      </c>
      <c r="AG189" s="158" t="s">
        <v>174</v>
      </c>
      <c r="AH189" s="158"/>
      <c r="AI189" t="s">
        <v>820</v>
      </c>
      <c r="AJ189" t="s">
        <v>846</v>
      </c>
      <c r="AK189" s="24">
        <v>15012000</v>
      </c>
      <c r="AL189" s="158" t="s">
        <v>192</v>
      </c>
      <c r="AM189" s="158"/>
      <c r="AN189" s="5"/>
      <c r="AO189" s="5"/>
      <c r="AP189" s="5"/>
      <c r="AQ189" s="5"/>
      <c r="AS189" s="51">
        <f t="shared" si="34"/>
        <v>56565701</v>
      </c>
      <c r="AT189" s="25" t="str">
        <f t="shared" si="35"/>
        <v>GRC amlodipine besilate ALPHA GENERICS THERAPY  ΑΕΒΕΦ capsule, hard 5mg/</v>
      </c>
      <c r="AU189" s="33"/>
      <c r="AW189" s="5"/>
      <c r="AX189" s="5"/>
      <c r="AY189" s="14" t="s">
        <v>3528</v>
      </c>
      <c r="AZ189" t="s">
        <v>65</v>
      </c>
      <c r="BA189" s="14" t="s">
        <v>2253</v>
      </c>
      <c r="BB189" s="14"/>
      <c r="BC189" s="48">
        <v>10210000</v>
      </c>
      <c r="BD189" s="158" t="s">
        <v>174</v>
      </c>
      <c r="BE189" s="158"/>
      <c r="BF189" s="85"/>
      <c r="BG189" t="s">
        <v>3341</v>
      </c>
      <c r="BJ189" s="5"/>
      <c r="BK189" t="s">
        <v>890</v>
      </c>
      <c r="BL189" s="5"/>
      <c r="BM189" s="49" t="s">
        <v>857</v>
      </c>
      <c r="BN189" t="str">
        <f t="shared" si="32"/>
        <v>amlodipine besilate capsule, hard 5mg/</v>
      </c>
      <c r="BO189" s="49"/>
      <c r="BP189" t="str">
        <f t="shared" si="36"/>
        <v>amlodipine besilate capsule, hard 5mg/</v>
      </c>
      <c r="BR189" s="48">
        <v>10210000</v>
      </c>
      <c r="BS189" s="158" t="s">
        <v>174</v>
      </c>
      <c r="BT189" s="158"/>
      <c r="BU189" s="117"/>
      <c r="BV189" s="117"/>
      <c r="BW189" s="5"/>
      <c r="BX189" t="s">
        <v>820</v>
      </c>
      <c r="BY189" s="5"/>
      <c r="BZ189" s="5"/>
      <c r="CA189" s="24">
        <v>15012000</v>
      </c>
      <c r="CB189" s="158" t="s">
        <v>192</v>
      </c>
      <c r="CC189" s="158"/>
      <c r="CD189" s="5"/>
      <c r="CE189" s="5"/>
      <c r="CF189">
        <v>20053000</v>
      </c>
      <c r="CG189" s="87" t="s">
        <v>175</v>
      </c>
      <c r="CH189" s="87"/>
      <c r="CI189" s="117"/>
      <c r="CJ189" s="117"/>
      <c r="CK189" s="5"/>
      <c r="CL189" s="5"/>
      <c r="CM189" s="5"/>
      <c r="CN189" s="5"/>
      <c r="CO189" s="50">
        <v>100000090079</v>
      </c>
      <c r="CP189" s="21" t="s">
        <v>41</v>
      </c>
      <c r="CQ189" s="50">
        <v>100000090079</v>
      </c>
      <c r="CR189" t="s">
        <v>2984</v>
      </c>
      <c r="CS189" s="51"/>
      <c r="CT189" s="52">
        <v>100000085259</v>
      </c>
      <c r="CU189" s="51" t="s">
        <v>149</v>
      </c>
      <c r="CV189" s="117"/>
      <c r="CW189" s="146"/>
      <c r="CX189" t="s">
        <v>845</v>
      </c>
      <c r="CY189" s="5"/>
      <c r="CZ189" s="5"/>
      <c r="DE189" s="5"/>
      <c r="DF189" s="5"/>
      <c r="DG189" s="117"/>
      <c r="DH189" s="117"/>
      <c r="DI189" s="117"/>
      <c r="DJ189" s="117"/>
      <c r="DK189" s="117"/>
      <c r="DL189" s="47">
        <v>5</v>
      </c>
      <c r="DM189" t="s">
        <v>164</v>
      </c>
      <c r="DN189" s="2"/>
      <c r="DO189" s="154">
        <v>1</v>
      </c>
      <c r="DP189" s="158" t="s">
        <v>192</v>
      </c>
      <c r="DQ189" s="24">
        <v>15012000</v>
      </c>
      <c r="DR189" s="47">
        <v>5</v>
      </c>
      <c r="DS189" t="s">
        <v>164</v>
      </c>
      <c r="DZ189" t="s">
        <v>830</v>
      </c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165"/>
      <c r="EO189" s="5"/>
      <c r="EP189" s="5"/>
      <c r="EQ189" s="5"/>
      <c r="ER189" s="5"/>
      <c r="EY189" s="70" t="str">
        <f t="shared" si="33"/>
        <v>amlodipine oral 5mg/</v>
      </c>
      <c r="FK189" s="14" t="s">
        <v>163</v>
      </c>
      <c r="FL189" s="70" t="str">
        <f t="shared" si="37"/>
        <v>amlodipine oral 5mg/</v>
      </c>
    </row>
    <row r="190" spans="1:168" ht="27.6">
      <c r="A190" s="47">
        <v>5049</v>
      </c>
      <c r="B190" t="s">
        <v>3143</v>
      </c>
      <c r="C190" s="117"/>
      <c r="D190" s="117"/>
      <c r="E190" s="117"/>
      <c r="F190" s="117"/>
      <c r="G190">
        <v>4470</v>
      </c>
      <c r="H190" s="47">
        <v>260110102</v>
      </c>
      <c r="I190" s="47">
        <v>260110102</v>
      </c>
      <c r="J190" s="5" t="str">
        <f t="shared" si="30"/>
        <v>GRC amlodipine besilate ALPHA GENERICS THERAPY  ΑΕΒΕΦ capsule, hard 28 x 10mg/</v>
      </c>
      <c r="K190" s="5" t="str">
        <f t="shared" si="31"/>
        <v>GRC amlodipine besilate ALPHA GENERICS THERAPY  ΑΕΒΕΦ capsule, hard 28 x 10mg/</v>
      </c>
      <c r="L190" s="5"/>
      <c r="M190" s="5"/>
      <c r="N190" s="5"/>
      <c r="O190" s="5"/>
      <c r="P190">
        <v>28</v>
      </c>
      <c r="Q190" s="51"/>
      <c r="R190">
        <v>28</v>
      </c>
      <c r="S190" s="51"/>
      <c r="T190" s="117"/>
      <c r="U190" s="117"/>
      <c r="V190" s="117"/>
      <c r="W190" s="117"/>
      <c r="X190" s="5"/>
      <c r="Y190" s="5"/>
      <c r="Z190" s="5"/>
      <c r="AA190" s="5">
        <v>14</v>
      </c>
      <c r="AB190" s="5"/>
      <c r="AC190" t="s">
        <v>733</v>
      </c>
      <c r="AD190" s="5"/>
      <c r="AE190" s="5"/>
      <c r="AF190" s="48">
        <v>10210000</v>
      </c>
      <c r="AG190" s="158" t="s">
        <v>174</v>
      </c>
      <c r="AH190" s="158"/>
      <c r="AI190" t="s">
        <v>820</v>
      </c>
      <c r="AJ190" t="s">
        <v>846</v>
      </c>
      <c r="AK190" s="24">
        <v>15012000</v>
      </c>
      <c r="AL190" s="158" t="s">
        <v>192</v>
      </c>
      <c r="AM190" s="158"/>
      <c r="AN190" s="5"/>
      <c r="AO190" s="5"/>
      <c r="AP190" s="5"/>
      <c r="AQ190" s="5"/>
      <c r="AS190" s="51">
        <f t="shared" si="34"/>
        <v>56565702</v>
      </c>
      <c r="AT190" s="25" t="str">
        <f t="shared" si="35"/>
        <v>GRC amlodipine besilate ALPHA GENERICS THERAPY  ΑΕΒΕΦ capsule, hard 10mg/</v>
      </c>
      <c r="AU190" s="33"/>
      <c r="AW190" s="5"/>
      <c r="AX190" s="5"/>
      <c r="AY190" s="14" t="s">
        <v>3529</v>
      </c>
      <c r="AZ190" t="s">
        <v>65</v>
      </c>
      <c r="BA190" s="14" t="s">
        <v>2253</v>
      </c>
      <c r="BB190" s="14"/>
      <c r="BC190" s="48">
        <v>10210000</v>
      </c>
      <c r="BD190" s="158" t="s">
        <v>174</v>
      </c>
      <c r="BE190" s="158"/>
      <c r="BF190" s="85"/>
      <c r="BG190" t="s">
        <v>3341</v>
      </c>
      <c r="BJ190" s="5"/>
      <c r="BK190" t="s">
        <v>891</v>
      </c>
      <c r="BL190" s="5"/>
      <c r="BM190" s="49" t="s">
        <v>857</v>
      </c>
      <c r="BN190" t="str">
        <f t="shared" si="32"/>
        <v>amlodipine besilate capsule, hard 10mg/</v>
      </c>
      <c r="BO190" s="49"/>
      <c r="BP190" t="str">
        <f t="shared" si="36"/>
        <v>amlodipine besilate capsule, hard 10mg/</v>
      </c>
      <c r="BR190" s="48">
        <v>10210000</v>
      </c>
      <c r="BS190" s="158" t="s">
        <v>174</v>
      </c>
      <c r="BT190" s="158"/>
      <c r="BU190" s="117"/>
      <c r="BV190" s="117"/>
      <c r="BW190" s="5"/>
      <c r="BX190" t="s">
        <v>820</v>
      </c>
      <c r="BY190" s="5"/>
      <c r="BZ190" s="5"/>
      <c r="CA190" s="24">
        <v>15012000</v>
      </c>
      <c r="CB190" s="158" t="s">
        <v>192</v>
      </c>
      <c r="CC190" s="158"/>
      <c r="CD190" s="5"/>
      <c r="CE190" s="5"/>
      <c r="CF190">
        <v>20053000</v>
      </c>
      <c r="CG190" s="87" t="s">
        <v>175</v>
      </c>
      <c r="CH190" s="87"/>
      <c r="CI190" s="117"/>
      <c r="CJ190" s="117"/>
      <c r="CK190" s="5"/>
      <c r="CL190" s="5"/>
      <c r="CM190" s="5"/>
      <c r="CN190" s="5"/>
      <c r="CO190" s="50">
        <v>100000090079</v>
      </c>
      <c r="CP190" s="21" t="s">
        <v>41</v>
      </c>
      <c r="CQ190" s="50">
        <v>100000090079</v>
      </c>
      <c r="CR190" t="s">
        <v>2984</v>
      </c>
      <c r="CS190" s="51"/>
      <c r="CT190" s="52">
        <v>100000085259</v>
      </c>
      <c r="CU190" s="51" t="s">
        <v>149</v>
      </c>
      <c r="CV190" s="117"/>
      <c r="CW190" s="146"/>
      <c r="CX190" t="s">
        <v>845</v>
      </c>
      <c r="CY190" s="5"/>
      <c r="CZ190" s="5"/>
      <c r="DE190" s="5"/>
      <c r="DF190" s="5"/>
      <c r="DG190" s="117"/>
      <c r="DH190" s="117"/>
      <c r="DI190" s="117"/>
      <c r="DJ190" s="117"/>
      <c r="DK190" s="117"/>
      <c r="DL190" s="47">
        <v>10</v>
      </c>
      <c r="DM190" t="s">
        <v>164</v>
      </c>
      <c r="DN190" s="2"/>
      <c r="DO190" s="154">
        <v>1</v>
      </c>
      <c r="DP190" s="158" t="s">
        <v>192</v>
      </c>
      <c r="DQ190" s="24">
        <v>15012000</v>
      </c>
      <c r="DR190" s="47">
        <v>10</v>
      </c>
      <c r="DS190" t="s">
        <v>164</v>
      </c>
      <c r="DZ190" t="s">
        <v>829</v>
      </c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165"/>
      <c r="EO190" s="5"/>
      <c r="EP190" s="5"/>
      <c r="EQ190" s="5"/>
      <c r="ER190" s="5"/>
      <c r="EY190" s="70" t="str">
        <f t="shared" si="33"/>
        <v>amlodipine oral 10mg/</v>
      </c>
      <c r="FK190" s="14" t="s">
        <v>163</v>
      </c>
      <c r="FL190" s="70" t="str">
        <f t="shared" si="37"/>
        <v>amlodipine oral 10mg/</v>
      </c>
    </row>
    <row r="191" spans="1:168" ht="13.8">
      <c r="A191" s="47">
        <v>4462</v>
      </c>
      <c r="B191" t="s">
        <v>3144</v>
      </c>
      <c r="C191" s="117"/>
      <c r="D191" s="117"/>
      <c r="E191" s="117"/>
      <c r="F191" s="117"/>
      <c r="G191">
        <v>4471</v>
      </c>
      <c r="H191" s="47">
        <v>260110103</v>
      </c>
      <c r="I191" s="47">
        <v>260110103</v>
      </c>
      <c r="J191" s="5" t="str">
        <f t="shared" si="30"/>
        <v>GRC amlodipine besilate ΠΝΓ ΓΕΡΟΛΥΜΑΤΟΣ ΜΕΝΤΙΚΑΛ Α.Ε. capsule, hard 14 x 5mg/</v>
      </c>
      <c r="K191" s="5" t="str">
        <f t="shared" si="31"/>
        <v>GRC amlodipine besilate ΠΝΓ ΓΕΡΟΛΥΜΑΤΟΣ ΜΕΝΤΙΚΑΛ Α.Ε. capsule, hard 14 x 5mg/</v>
      </c>
      <c r="L191" s="5"/>
      <c r="M191" s="5"/>
      <c r="N191" s="5"/>
      <c r="O191" s="5"/>
      <c r="P191">
        <v>14</v>
      </c>
      <c r="Q191" s="51"/>
      <c r="R191">
        <v>14</v>
      </c>
      <c r="S191" s="51"/>
      <c r="T191" s="117"/>
      <c r="U191" s="117"/>
      <c r="V191" s="117"/>
      <c r="W191" s="117"/>
      <c r="X191" s="5"/>
      <c r="Y191" s="5"/>
      <c r="Z191" s="5"/>
      <c r="AA191" s="5">
        <v>30</v>
      </c>
      <c r="AB191" s="5"/>
      <c r="AC191" t="s">
        <v>734</v>
      </c>
      <c r="AD191" s="5"/>
      <c r="AE191" s="5"/>
      <c r="AF191" s="48">
        <v>10210000</v>
      </c>
      <c r="AG191" s="158" t="s">
        <v>174</v>
      </c>
      <c r="AH191" s="158"/>
      <c r="AI191" t="s">
        <v>820</v>
      </c>
      <c r="AJ191" t="s">
        <v>846</v>
      </c>
      <c r="AK191" s="24">
        <v>15012000</v>
      </c>
      <c r="AL191" s="158" t="s">
        <v>192</v>
      </c>
      <c r="AM191" s="158"/>
      <c r="AN191" s="5"/>
      <c r="AO191" s="5"/>
      <c r="AP191" s="5"/>
      <c r="AQ191" s="5"/>
      <c r="AS191" s="51">
        <f t="shared" si="34"/>
        <v>56565703</v>
      </c>
      <c r="AT191" s="25" t="str">
        <f t="shared" si="35"/>
        <v>GRC amlodipine besilate ΠΝΓ ΓΕΡΟΛΥΜΑΤΟΣ ΜΕΝΤΙΚΑΛ Α.Ε. capsule, hard 5mg/</v>
      </c>
      <c r="AU191" s="33"/>
      <c r="AW191" s="5"/>
      <c r="AX191" s="5"/>
      <c r="AY191" s="14" t="s">
        <v>3530</v>
      </c>
      <c r="AZ191" t="s">
        <v>65</v>
      </c>
      <c r="BA191" s="14" t="s">
        <v>2253</v>
      </c>
      <c r="BB191" s="14"/>
      <c r="BC191" s="48">
        <v>10210000</v>
      </c>
      <c r="BD191" s="158" t="s">
        <v>174</v>
      </c>
      <c r="BE191" s="158"/>
      <c r="BF191" s="85"/>
      <c r="BG191" t="s">
        <v>3342</v>
      </c>
      <c r="BJ191" s="5"/>
      <c r="BK191" t="s">
        <v>891</v>
      </c>
      <c r="BL191" s="5"/>
      <c r="BM191" s="49" t="s">
        <v>857</v>
      </c>
      <c r="BN191" t="str">
        <f t="shared" si="32"/>
        <v>amlodipine besilate capsule, hard 5mg/</v>
      </c>
      <c r="BO191" s="49"/>
      <c r="BP191" t="str">
        <f t="shared" si="36"/>
        <v>amlodipine besilate capsule, hard 5mg/</v>
      </c>
      <c r="BQ191" s="5"/>
      <c r="BR191" s="48">
        <v>10210000</v>
      </c>
      <c r="BS191" s="158" t="s">
        <v>174</v>
      </c>
      <c r="BT191" s="158"/>
      <c r="BU191" s="117"/>
      <c r="BV191" s="117"/>
      <c r="BW191" s="5"/>
      <c r="BX191" t="s">
        <v>820</v>
      </c>
      <c r="BY191" s="5"/>
      <c r="BZ191" s="5"/>
      <c r="CA191" s="24">
        <v>15012000</v>
      </c>
      <c r="CB191" s="158" t="s">
        <v>192</v>
      </c>
      <c r="CC191" s="158"/>
      <c r="CD191" s="5"/>
      <c r="CE191" s="5"/>
      <c r="CF191">
        <v>20053000</v>
      </c>
      <c r="CG191" s="87" t="s">
        <v>175</v>
      </c>
      <c r="CH191" s="87"/>
      <c r="CI191" s="117"/>
      <c r="CJ191" s="117"/>
      <c r="CK191" s="5"/>
      <c r="CL191" s="5"/>
      <c r="CM191" s="5"/>
      <c r="CN191" s="5"/>
      <c r="CO191" s="50">
        <v>100000090079</v>
      </c>
      <c r="CP191" s="21" t="s">
        <v>41</v>
      </c>
      <c r="CQ191" s="50">
        <v>100000090079</v>
      </c>
      <c r="CR191" t="s">
        <v>2984</v>
      </c>
      <c r="CS191" s="51"/>
      <c r="CT191" s="52">
        <v>100000085259</v>
      </c>
      <c r="CU191" s="51" t="s">
        <v>149</v>
      </c>
      <c r="CV191" s="117"/>
      <c r="CW191" s="146"/>
      <c r="CX191" t="s">
        <v>845</v>
      </c>
      <c r="CY191" s="5"/>
      <c r="CZ191" s="5"/>
      <c r="DE191" s="5"/>
      <c r="DF191" s="5"/>
      <c r="DG191" s="117"/>
      <c r="DH191" s="117"/>
      <c r="DI191" s="117"/>
      <c r="DJ191" s="117"/>
      <c r="DK191" s="117"/>
      <c r="DL191" s="47">
        <v>5</v>
      </c>
      <c r="DM191" t="s">
        <v>164</v>
      </c>
      <c r="DN191" s="2"/>
      <c r="DO191" s="154">
        <v>1</v>
      </c>
      <c r="DP191" s="158" t="s">
        <v>192</v>
      </c>
      <c r="DQ191" s="24">
        <v>15012000</v>
      </c>
      <c r="DR191" s="47">
        <v>5</v>
      </c>
      <c r="DS191" t="s">
        <v>164</v>
      </c>
      <c r="DZ191" t="s">
        <v>829</v>
      </c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165"/>
      <c r="EO191" s="5"/>
      <c r="EP191" s="5"/>
      <c r="EQ191" s="5"/>
      <c r="ER191" s="5"/>
      <c r="EY191" s="70" t="str">
        <f t="shared" si="33"/>
        <v>amlodipine oral 5mg/</v>
      </c>
      <c r="FK191" s="14" t="s">
        <v>163</v>
      </c>
      <c r="FL191" s="70" t="str">
        <f t="shared" si="37"/>
        <v>amlodipine oral 5mg/</v>
      </c>
    </row>
    <row r="192" spans="1:168" ht="13.8">
      <c r="A192" s="47">
        <v>4463</v>
      </c>
      <c r="B192" t="s">
        <v>3145</v>
      </c>
      <c r="C192" s="117"/>
      <c r="D192" s="117"/>
      <c r="E192" s="117"/>
      <c r="F192" s="117"/>
      <c r="G192">
        <v>4472</v>
      </c>
      <c r="H192" s="47">
        <v>260110202</v>
      </c>
      <c r="I192" s="47">
        <v>260110202</v>
      </c>
      <c r="J192" s="5" t="str">
        <f t="shared" si="30"/>
        <v>GRC amlodipine besilate ΠΝΓ ΓΕΡΟΛΥΜΑΤΟΣ ΜΕΝΤΙΚΑΛ Α.Ε. capsule, hard 28 x 5mg/</v>
      </c>
      <c r="K192" s="5" t="str">
        <f t="shared" si="31"/>
        <v>GRC amlodipine besilate ΠΝΓ ΓΕΡΟΛΥΜΑΤΟΣ ΜΕΝΤΙΚΑΛ Α.Ε. capsule, hard 28 x 5mg/</v>
      </c>
      <c r="L192" s="5"/>
      <c r="M192" s="5"/>
      <c r="N192" s="5"/>
      <c r="O192" s="5"/>
      <c r="P192">
        <v>28</v>
      </c>
      <c r="Q192" s="51"/>
      <c r="R192">
        <v>28</v>
      </c>
      <c r="S192" s="51"/>
      <c r="T192" s="117"/>
      <c r="U192" s="117"/>
      <c r="V192" s="117"/>
      <c r="W192" s="117"/>
      <c r="X192" s="5"/>
      <c r="Y192" s="5"/>
      <c r="Z192" s="5"/>
      <c r="AA192" s="5">
        <v>14</v>
      </c>
      <c r="AB192" s="5"/>
      <c r="AC192" t="s">
        <v>733</v>
      </c>
      <c r="AD192" s="5"/>
      <c r="AE192" s="5"/>
      <c r="AF192" s="48">
        <v>10210000</v>
      </c>
      <c r="AG192" s="158" t="s">
        <v>174</v>
      </c>
      <c r="AH192" s="158"/>
      <c r="AI192" t="s">
        <v>820</v>
      </c>
      <c r="AJ192" t="s">
        <v>846</v>
      </c>
      <c r="AK192" s="24">
        <v>15012000</v>
      </c>
      <c r="AL192" s="158" t="s">
        <v>192</v>
      </c>
      <c r="AM192" s="158"/>
      <c r="AN192" s="5"/>
      <c r="AO192" s="5"/>
      <c r="AP192" s="5"/>
      <c r="AQ192" s="5"/>
      <c r="AS192" s="51">
        <f t="shared" si="34"/>
        <v>56565704</v>
      </c>
      <c r="AT192" s="25" t="str">
        <f t="shared" si="35"/>
        <v>GRC amlodipine besilate ΠΝΓ ΓΕΡΟΛΥΜΑΤΟΣ ΜΕΝΤΙΚΑΛ Α.Ε. capsule, hard 5mg/</v>
      </c>
      <c r="AU192" s="33"/>
      <c r="AW192" s="5"/>
      <c r="AX192" s="5"/>
      <c r="AY192" s="14" t="s">
        <v>3530</v>
      </c>
      <c r="AZ192" t="s">
        <v>65</v>
      </c>
      <c r="BA192" s="14" t="s">
        <v>2253</v>
      </c>
      <c r="BB192" s="14"/>
      <c r="BC192" s="48">
        <v>10210000</v>
      </c>
      <c r="BD192" s="158" t="s">
        <v>174</v>
      </c>
      <c r="BE192" s="158"/>
      <c r="BF192" s="85"/>
      <c r="BG192" t="s">
        <v>3342</v>
      </c>
      <c r="BJ192" s="5"/>
      <c r="BK192" t="s">
        <v>891</v>
      </c>
      <c r="BL192" s="5"/>
      <c r="BM192" s="49" t="s">
        <v>857</v>
      </c>
      <c r="BN192" t="str">
        <f t="shared" si="32"/>
        <v>amlodipine besilate capsule, hard 5mg/</v>
      </c>
      <c r="BO192" s="49"/>
      <c r="BP192" t="str">
        <f t="shared" si="36"/>
        <v>amlodipine besilate capsule, hard 5mg/</v>
      </c>
      <c r="BQ192" s="5"/>
      <c r="BR192" s="48">
        <v>10210000</v>
      </c>
      <c r="BS192" s="158" t="s">
        <v>174</v>
      </c>
      <c r="BT192" s="158"/>
      <c r="BU192" s="117"/>
      <c r="BV192" s="117"/>
      <c r="BW192" s="5"/>
      <c r="BX192" t="s">
        <v>820</v>
      </c>
      <c r="BY192" s="5"/>
      <c r="BZ192" s="5"/>
      <c r="CA192" s="24">
        <v>15012000</v>
      </c>
      <c r="CB192" s="158" t="s">
        <v>192</v>
      </c>
      <c r="CC192" s="158"/>
      <c r="CD192" s="5"/>
      <c r="CE192" s="5"/>
      <c r="CF192">
        <v>20053000</v>
      </c>
      <c r="CG192" s="87" t="s">
        <v>175</v>
      </c>
      <c r="CH192" s="87"/>
      <c r="CI192" s="117"/>
      <c r="CJ192" s="117"/>
      <c r="CK192" s="5"/>
      <c r="CL192" s="5"/>
      <c r="CM192" s="5"/>
      <c r="CN192" s="5"/>
      <c r="CO192" s="50">
        <v>100000090079</v>
      </c>
      <c r="CP192" s="21" t="s">
        <v>41</v>
      </c>
      <c r="CQ192" s="50">
        <v>100000090079</v>
      </c>
      <c r="CR192" t="s">
        <v>2984</v>
      </c>
      <c r="CS192" s="51"/>
      <c r="CT192" s="52">
        <v>100000085259</v>
      </c>
      <c r="CU192" s="51" t="s">
        <v>149</v>
      </c>
      <c r="CV192" s="117"/>
      <c r="CW192" s="146"/>
      <c r="CX192" t="s">
        <v>845</v>
      </c>
      <c r="CY192" s="5"/>
      <c r="CZ192" s="5"/>
      <c r="DE192" s="5"/>
      <c r="DF192" s="5"/>
      <c r="DG192" s="117"/>
      <c r="DH192" s="117"/>
      <c r="DI192" s="117"/>
      <c r="DJ192" s="117"/>
      <c r="DK192" s="117"/>
      <c r="DL192" s="47">
        <v>5</v>
      </c>
      <c r="DM192" t="s">
        <v>164</v>
      </c>
      <c r="DN192" s="2"/>
      <c r="DO192" s="154">
        <v>1</v>
      </c>
      <c r="DP192" s="158" t="s">
        <v>192</v>
      </c>
      <c r="DQ192" s="24">
        <v>15012000</v>
      </c>
      <c r="DR192" s="47">
        <v>5</v>
      </c>
      <c r="DS192" t="s">
        <v>164</v>
      </c>
      <c r="DZ192" t="s">
        <v>830</v>
      </c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165"/>
      <c r="EO192" s="5"/>
      <c r="EP192" s="5"/>
      <c r="EQ192" s="5"/>
      <c r="ER192" s="5"/>
      <c r="EY192" s="70" t="str">
        <f t="shared" si="33"/>
        <v>amlodipine oral 5mg/</v>
      </c>
      <c r="FK192" s="14" t="s">
        <v>163</v>
      </c>
      <c r="FL192" s="70" t="str">
        <f t="shared" si="37"/>
        <v>amlodipine oral 5mg/</v>
      </c>
    </row>
    <row r="193" spans="1:168" ht="27.6">
      <c r="A193" s="47">
        <v>4464</v>
      </c>
      <c r="B193" t="s">
        <v>3146</v>
      </c>
      <c r="C193" s="117"/>
      <c r="D193" s="117"/>
      <c r="E193" s="117"/>
      <c r="F193" s="117"/>
      <c r="G193">
        <v>4473</v>
      </c>
      <c r="H193" s="47">
        <v>260110203</v>
      </c>
      <c r="I193" s="47">
        <v>260110203</v>
      </c>
      <c r="J193" s="5" t="str">
        <f t="shared" si="30"/>
        <v>GRC amlodipine besilate ΠΝΓ ΓΕΡΟΛΥΜΑΤΟΣ ΜΕΝΤΙΚΑΛ Α.Ε. capsule, hard 14 x 10mg/</v>
      </c>
      <c r="K193" s="5" t="str">
        <f t="shared" si="31"/>
        <v>GRC amlodipine besilate ΠΝΓ ΓΕΡΟΛΥΜΑΤΟΣ ΜΕΝΤΙΚΑΛ Α.Ε. capsule, hard 14 x 10mg/</v>
      </c>
      <c r="L193" s="5"/>
      <c r="M193" s="5"/>
      <c r="N193" s="5"/>
      <c r="O193" s="5"/>
      <c r="P193">
        <v>14</v>
      </c>
      <c r="Q193" s="51"/>
      <c r="R193">
        <v>14</v>
      </c>
      <c r="S193" s="51"/>
      <c r="T193" s="117"/>
      <c r="U193" s="117"/>
      <c r="V193" s="117"/>
      <c r="W193" s="117"/>
      <c r="X193" s="5"/>
      <c r="Y193" s="5"/>
      <c r="Z193" s="5"/>
      <c r="AA193" s="5">
        <v>30</v>
      </c>
      <c r="AB193" s="5"/>
      <c r="AC193" t="s">
        <v>734</v>
      </c>
      <c r="AD193" s="5"/>
      <c r="AE193" s="5"/>
      <c r="AF193" s="48">
        <v>10210000</v>
      </c>
      <c r="AG193" s="158" t="s">
        <v>174</v>
      </c>
      <c r="AH193" s="158"/>
      <c r="AI193" t="s">
        <v>820</v>
      </c>
      <c r="AJ193" t="s">
        <v>846</v>
      </c>
      <c r="AK193" s="24">
        <v>15012000</v>
      </c>
      <c r="AL193" s="158" t="s">
        <v>192</v>
      </c>
      <c r="AM193" s="158"/>
      <c r="AN193" s="5"/>
      <c r="AO193" s="5"/>
      <c r="AP193" s="5"/>
      <c r="AQ193" s="5"/>
      <c r="AS193" s="51">
        <f t="shared" si="34"/>
        <v>56565705</v>
      </c>
      <c r="AT193" s="25" t="str">
        <f t="shared" si="35"/>
        <v>GRC amlodipine besilate ΠΝΓ ΓΕΡΟΛΥΜΑΤΟΣ ΜΕΝΤΙΚΑΛ Α.Ε. capsule, hard 10mg/</v>
      </c>
      <c r="AU193" s="33"/>
      <c r="AW193" s="5"/>
      <c r="AX193" s="5"/>
      <c r="AY193" s="14" t="s">
        <v>3531</v>
      </c>
      <c r="AZ193" t="s">
        <v>65</v>
      </c>
      <c r="BA193" s="14" t="s">
        <v>2253</v>
      </c>
      <c r="BB193" s="14"/>
      <c r="BC193" s="48">
        <v>10210000</v>
      </c>
      <c r="BD193" s="158" t="s">
        <v>174</v>
      </c>
      <c r="BE193" s="158"/>
      <c r="BF193" s="85"/>
      <c r="BG193" t="s">
        <v>3342</v>
      </c>
      <c r="BJ193" s="5"/>
      <c r="BK193" t="s">
        <v>891</v>
      </c>
      <c r="BL193" s="5"/>
      <c r="BM193" s="49" t="s">
        <v>857</v>
      </c>
      <c r="BN193" t="str">
        <f t="shared" si="32"/>
        <v>amlodipine besilate capsule, hard 10mg/</v>
      </c>
      <c r="BO193" s="49"/>
      <c r="BP193" t="str">
        <f t="shared" si="36"/>
        <v>amlodipine besilate capsule, hard 10mg/</v>
      </c>
      <c r="BQ193" s="5"/>
      <c r="BR193" s="48">
        <v>10210000</v>
      </c>
      <c r="BS193" s="158" t="s">
        <v>174</v>
      </c>
      <c r="BT193" s="158"/>
      <c r="BU193" s="117"/>
      <c r="BV193" s="117"/>
      <c r="BW193" s="5"/>
      <c r="BX193" t="s">
        <v>820</v>
      </c>
      <c r="BY193" s="5"/>
      <c r="BZ193" s="5"/>
      <c r="CA193" s="24">
        <v>15012000</v>
      </c>
      <c r="CB193" s="158" t="s">
        <v>192</v>
      </c>
      <c r="CC193" s="158"/>
      <c r="CD193" s="5"/>
      <c r="CE193" s="5"/>
      <c r="CF193">
        <v>20053000</v>
      </c>
      <c r="CG193" s="87" t="s">
        <v>175</v>
      </c>
      <c r="CH193" s="87"/>
      <c r="CI193" s="117"/>
      <c r="CJ193" s="117"/>
      <c r="CK193" s="5"/>
      <c r="CL193" s="5"/>
      <c r="CM193" s="5"/>
      <c r="CN193" s="5"/>
      <c r="CO193" s="50">
        <v>100000090079</v>
      </c>
      <c r="CP193" s="21" t="s">
        <v>41</v>
      </c>
      <c r="CQ193" s="50">
        <v>100000090079</v>
      </c>
      <c r="CR193" t="s">
        <v>2984</v>
      </c>
      <c r="CS193" s="51"/>
      <c r="CT193" s="52">
        <v>100000085259</v>
      </c>
      <c r="CU193" s="51" t="s">
        <v>149</v>
      </c>
      <c r="CV193" s="117"/>
      <c r="CW193" s="146"/>
      <c r="CX193" t="s">
        <v>845</v>
      </c>
      <c r="CY193" s="5"/>
      <c r="CZ193" s="5"/>
      <c r="DE193" s="5"/>
      <c r="DF193" s="5"/>
      <c r="DG193" s="117"/>
      <c r="DH193" s="117"/>
      <c r="DI193" s="117"/>
      <c r="DJ193" s="117"/>
      <c r="DK193" s="117"/>
      <c r="DL193" s="47">
        <v>10</v>
      </c>
      <c r="DM193" t="s">
        <v>164</v>
      </c>
      <c r="DN193" s="2"/>
      <c r="DO193" s="154">
        <v>1</v>
      </c>
      <c r="DP193" s="158" t="s">
        <v>192</v>
      </c>
      <c r="DQ193" s="24">
        <v>15012000</v>
      </c>
      <c r="DR193" s="47">
        <v>10</v>
      </c>
      <c r="DS193" t="s">
        <v>164</v>
      </c>
      <c r="DZ193" t="s">
        <v>830</v>
      </c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165"/>
      <c r="EO193" s="5"/>
      <c r="EP193" s="5"/>
      <c r="EQ193" s="5"/>
      <c r="ER193" s="5"/>
      <c r="EY193" s="70" t="str">
        <f t="shared" si="33"/>
        <v>amlodipine oral 10mg/</v>
      </c>
      <c r="FK193" s="14" t="s">
        <v>163</v>
      </c>
      <c r="FL193" s="70" t="str">
        <f t="shared" si="37"/>
        <v>amlodipine oral 10mg/</v>
      </c>
    </row>
    <row r="194" spans="1:168" ht="27.6">
      <c r="A194" s="47">
        <v>4465</v>
      </c>
      <c r="B194" t="s">
        <v>3147</v>
      </c>
      <c r="C194" s="117"/>
      <c r="D194" s="117"/>
      <c r="E194" s="117"/>
      <c r="F194" s="117"/>
      <c r="G194">
        <v>4476</v>
      </c>
      <c r="H194" s="47">
        <v>260160103</v>
      </c>
      <c r="I194" s="47">
        <v>260160103</v>
      </c>
      <c r="J194" s="5" t="str">
        <f t="shared" si="30"/>
        <v>GRC amlodipine besilate ΠΝΓ ΓΕΡΟΛΥΜΑΤΟΣ ΜΕΝΤΙΚΑΛ Α.Ε. capsule, hard 28 x 10mg/</v>
      </c>
      <c r="K194" s="5" t="str">
        <f t="shared" si="31"/>
        <v>GRC amlodipine besilate ΠΝΓ ΓΕΡΟΛΥΜΑΤΟΣ ΜΕΝΤΙΚΑΛ Α.Ε. capsule, hard 28 x 10mg/</v>
      </c>
      <c r="L194" s="5"/>
      <c r="M194" s="5"/>
      <c r="N194" s="5"/>
      <c r="O194" s="5"/>
      <c r="P194">
        <v>28</v>
      </c>
      <c r="Q194" s="51"/>
      <c r="R194">
        <v>28</v>
      </c>
      <c r="S194" s="51"/>
      <c r="T194" s="117"/>
      <c r="U194" s="117"/>
      <c r="V194" s="117"/>
      <c r="W194" s="117"/>
      <c r="X194" s="5"/>
      <c r="Y194" s="5"/>
      <c r="Z194" s="5"/>
      <c r="AA194" s="5">
        <v>30</v>
      </c>
      <c r="AB194" s="5"/>
      <c r="AC194" t="s">
        <v>709</v>
      </c>
      <c r="AD194" s="5"/>
      <c r="AE194" s="5"/>
      <c r="AF194" s="48">
        <v>10210000</v>
      </c>
      <c r="AG194" s="158" t="s">
        <v>174</v>
      </c>
      <c r="AH194" s="158"/>
      <c r="AI194" t="s">
        <v>820</v>
      </c>
      <c r="AJ194" t="s">
        <v>846</v>
      </c>
      <c r="AK194" s="24">
        <v>15012000</v>
      </c>
      <c r="AL194" s="158" t="s">
        <v>192</v>
      </c>
      <c r="AM194" s="158"/>
      <c r="AN194" s="5"/>
      <c r="AO194" s="5"/>
      <c r="AP194" s="5"/>
      <c r="AQ194" s="5"/>
      <c r="AS194" s="51">
        <f t="shared" si="34"/>
        <v>56565706</v>
      </c>
      <c r="AT194" s="25" t="str">
        <f t="shared" si="35"/>
        <v>GRC amlodipine besilate ΠΝΓ ΓΕΡΟΛΥΜΑΤΟΣ ΜΕΝΤΙΚΑΛ Α.Ε. capsule, hard 10mg/</v>
      </c>
      <c r="AU194" s="33"/>
      <c r="AW194" s="5"/>
      <c r="AX194" s="5"/>
      <c r="AY194" s="14" t="s">
        <v>3531</v>
      </c>
      <c r="AZ194" t="s">
        <v>65</v>
      </c>
      <c r="BA194" s="14" t="s">
        <v>2253</v>
      </c>
      <c r="BB194" s="14"/>
      <c r="BC194" s="48">
        <v>10210000</v>
      </c>
      <c r="BD194" s="158" t="s">
        <v>174</v>
      </c>
      <c r="BE194" s="158"/>
      <c r="BF194" s="85"/>
      <c r="BG194" t="s">
        <v>3342</v>
      </c>
      <c r="BJ194" s="5"/>
      <c r="BK194" t="s">
        <v>892</v>
      </c>
      <c r="BL194" s="5"/>
      <c r="BM194" s="49" t="s">
        <v>857</v>
      </c>
      <c r="BN194" t="str">
        <f t="shared" si="32"/>
        <v>amlodipine besilate capsule, hard 10mg/</v>
      </c>
      <c r="BO194" s="49"/>
      <c r="BP194" t="str">
        <f t="shared" si="36"/>
        <v>amlodipine besilate capsule, hard 10mg/</v>
      </c>
      <c r="BQ194" s="5"/>
      <c r="BR194" s="48">
        <v>10210000</v>
      </c>
      <c r="BS194" s="158" t="s">
        <v>174</v>
      </c>
      <c r="BT194" s="158"/>
      <c r="BU194" s="117"/>
      <c r="BV194" s="117"/>
      <c r="BW194" s="5"/>
      <c r="BX194" t="s">
        <v>820</v>
      </c>
      <c r="BY194" s="5"/>
      <c r="BZ194" s="5"/>
      <c r="CA194" s="24">
        <v>15012000</v>
      </c>
      <c r="CB194" s="158" t="s">
        <v>192</v>
      </c>
      <c r="CC194" s="158"/>
      <c r="CD194" s="5"/>
      <c r="CE194" s="5"/>
      <c r="CF194">
        <v>20053000</v>
      </c>
      <c r="CG194" s="87" t="s">
        <v>175</v>
      </c>
      <c r="CH194" s="87"/>
      <c r="CI194" s="117"/>
      <c r="CJ194" s="117"/>
      <c r="CK194" s="5"/>
      <c r="CL194" s="5"/>
      <c r="CM194" s="5"/>
      <c r="CN194" s="5"/>
      <c r="CO194" s="50">
        <v>100000090079</v>
      </c>
      <c r="CP194" s="21" t="s">
        <v>41</v>
      </c>
      <c r="CQ194" s="50">
        <v>100000090079</v>
      </c>
      <c r="CR194" t="s">
        <v>2984</v>
      </c>
      <c r="CS194" s="51"/>
      <c r="CT194" s="52">
        <v>100000085259</v>
      </c>
      <c r="CU194" s="51" t="s">
        <v>149</v>
      </c>
      <c r="CV194" s="117"/>
      <c r="CW194" s="146"/>
      <c r="CX194" t="s">
        <v>845</v>
      </c>
      <c r="CY194" s="5"/>
      <c r="CZ194" s="5"/>
      <c r="DE194" s="5"/>
      <c r="DF194" s="5"/>
      <c r="DG194" s="117"/>
      <c r="DH194" s="117"/>
      <c r="DI194" s="117"/>
      <c r="DJ194" s="117"/>
      <c r="DK194" s="117"/>
      <c r="DL194" s="47">
        <v>10</v>
      </c>
      <c r="DM194" t="s">
        <v>164</v>
      </c>
      <c r="DN194" s="2"/>
      <c r="DO194" s="154">
        <v>1</v>
      </c>
      <c r="DP194" s="158" t="s">
        <v>192</v>
      </c>
      <c r="DQ194" s="24">
        <v>15012000</v>
      </c>
      <c r="DR194" s="47">
        <v>10</v>
      </c>
      <c r="DS194" t="s">
        <v>164</v>
      </c>
      <c r="DZ194" t="s">
        <v>829</v>
      </c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165"/>
      <c r="EO194" s="5"/>
      <c r="EP194" s="5"/>
      <c r="EQ194" s="5"/>
      <c r="ER194" s="5"/>
      <c r="EY194" s="70" t="str">
        <f t="shared" si="33"/>
        <v>amlodipine oral 10mg/</v>
      </c>
      <c r="FK194" s="14" t="s">
        <v>163</v>
      </c>
      <c r="FL194" s="70" t="str">
        <f t="shared" si="37"/>
        <v>amlodipine oral 10mg/</v>
      </c>
    </row>
    <row r="195" spans="1:168" ht="13.8">
      <c r="A195" s="47">
        <v>4470</v>
      </c>
      <c r="B195" t="s">
        <v>3148</v>
      </c>
      <c r="C195" s="117"/>
      <c r="D195" s="117"/>
      <c r="E195" s="117"/>
      <c r="F195" s="117"/>
      <c r="G195">
        <v>4477</v>
      </c>
      <c r="H195" s="47">
        <v>260160203</v>
      </c>
      <c r="I195" s="47">
        <v>260160203</v>
      </c>
      <c r="J195" s="5" t="str">
        <f t="shared" ref="J195:J240" si="38">CONCATENATE(BM195," ",CR195," ",BG195," ",BS195," ",R195,S195," x ",DR195,DS195,"/",DU195,DV195)</f>
        <v>GRC amlodipine besilate HELP ΑΒΕΕ capsule, hard 14 x 5mg/</v>
      </c>
      <c r="K195" s="5" t="str">
        <f t="shared" ref="K195:K240" si="39">CONCATENATE(BM195," ",CR195," ",BG195," ",BS195," ",R195,S195," x ",DR195,DS195,"/",DU195,DV195)</f>
        <v>GRC amlodipine besilate HELP ΑΒΕΕ capsule, hard 14 x 5mg/</v>
      </c>
      <c r="L195" s="5"/>
      <c r="M195" s="5"/>
      <c r="N195" s="5"/>
      <c r="O195" s="5"/>
      <c r="P195">
        <v>14</v>
      </c>
      <c r="Q195" s="51"/>
      <c r="R195">
        <v>14</v>
      </c>
      <c r="S195" s="51"/>
      <c r="T195" s="117"/>
      <c r="U195" s="117"/>
      <c r="V195" s="117"/>
      <c r="W195" s="117"/>
      <c r="X195" s="5"/>
      <c r="Y195" s="5"/>
      <c r="Z195" s="5"/>
      <c r="AA195" s="5">
        <v>30</v>
      </c>
      <c r="AB195" s="5"/>
      <c r="AC195" t="s">
        <v>709</v>
      </c>
      <c r="AD195" s="5"/>
      <c r="AE195" s="5"/>
      <c r="AF195" s="48">
        <v>10210000</v>
      </c>
      <c r="AG195" s="158" t="s">
        <v>174</v>
      </c>
      <c r="AH195" s="158"/>
      <c r="AI195" t="s">
        <v>820</v>
      </c>
      <c r="AJ195" t="s">
        <v>846</v>
      </c>
      <c r="AK195" s="24">
        <v>15012000</v>
      </c>
      <c r="AL195" s="158" t="s">
        <v>192</v>
      </c>
      <c r="AM195" s="158"/>
      <c r="AN195" s="5"/>
      <c r="AO195" s="5"/>
      <c r="AP195" s="5"/>
      <c r="AQ195" s="5"/>
      <c r="AS195" s="51">
        <f t="shared" si="34"/>
        <v>56565707</v>
      </c>
      <c r="AT195" s="25" t="str">
        <f t="shared" si="35"/>
        <v>GRC amlodipine besilate HELP ΑΒΕΕ capsule, hard 5mg/</v>
      </c>
      <c r="AU195" s="33"/>
      <c r="AW195" s="5"/>
      <c r="AX195" s="5"/>
      <c r="AY195" s="14" t="s">
        <v>3532</v>
      </c>
      <c r="AZ195" t="s">
        <v>65</v>
      </c>
      <c r="BA195" s="14" t="s">
        <v>2253</v>
      </c>
      <c r="BB195" s="14"/>
      <c r="BC195" s="48">
        <v>10210000</v>
      </c>
      <c r="BD195" s="158" t="s">
        <v>174</v>
      </c>
      <c r="BE195" s="158"/>
      <c r="BF195" s="85"/>
      <c r="BG195" t="s">
        <v>891</v>
      </c>
      <c r="BJ195" s="5"/>
      <c r="BK195" t="s">
        <v>892</v>
      </c>
      <c r="BL195" s="5"/>
      <c r="BM195" s="49" t="s">
        <v>857</v>
      </c>
      <c r="BN195" t="str">
        <f t="shared" si="32"/>
        <v>amlodipine besilate capsule, hard 5mg/</v>
      </c>
      <c r="BO195" s="49"/>
      <c r="BP195" t="str">
        <f t="shared" si="36"/>
        <v>amlodipine besilate capsule, hard 5mg/</v>
      </c>
      <c r="BQ195" s="5"/>
      <c r="BR195" s="48">
        <v>10210000</v>
      </c>
      <c r="BS195" s="158" t="s">
        <v>174</v>
      </c>
      <c r="BT195" s="158"/>
      <c r="BU195" s="117"/>
      <c r="BV195" s="117"/>
      <c r="BW195" s="5"/>
      <c r="BX195" t="s">
        <v>820</v>
      </c>
      <c r="BY195" s="5"/>
      <c r="BZ195" s="5"/>
      <c r="CA195" s="24">
        <v>15012000</v>
      </c>
      <c r="CB195" s="158" t="s">
        <v>192</v>
      </c>
      <c r="CC195" s="158"/>
      <c r="CD195" s="5"/>
      <c r="CE195" s="5"/>
      <c r="CF195">
        <v>20053000</v>
      </c>
      <c r="CG195" s="87" t="s">
        <v>175</v>
      </c>
      <c r="CH195" s="87"/>
      <c r="CI195" s="117"/>
      <c r="CJ195" s="117"/>
      <c r="CK195" s="5"/>
      <c r="CL195" s="5"/>
      <c r="CM195" s="5"/>
      <c r="CN195" s="5"/>
      <c r="CO195" s="50">
        <v>100000090079</v>
      </c>
      <c r="CP195" s="21" t="s">
        <v>41</v>
      </c>
      <c r="CQ195" s="50">
        <v>100000090079</v>
      </c>
      <c r="CR195" t="s">
        <v>2984</v>
      </c>
      <c r="CS195" s="51"/>
      <c r="CT195" s="52">
        <v>100000085259</v>
      </c>
      <c r="CU195" s="51" t="s">
        <v>149</v>
      </c>
      <c r="CV195" s="117"/>
      <c r="CW195" s="146"/>
      <c r="CX195" t="s">
        <v>845</v>
      </c>
      <c r="CY195" s="5"/>
      <c r="CZ195" s="5"/>
      <c r="DE195" s="5"/>
      <c r="DF195" s="5"/>
      <c r="DG195" s="117"/>
      <c r="DH195" s="117"/>
      <c r="DI195" s="117"/>
      <c r="DJ195" s="117"/>
      <c r="DK195" s="117"/>
      <c r="DL195" s="47">
        <v>5</v>
      </c>
      <c r="DM195" t="s">
        <v>164</v>
      </c>
      <c r="DN195" s="2"/>
      <c r="DO195" s="154">
        <v>1</v>
      </c>
      <c r="DP195" s="158" t="s">
        <v>192</v>
      </c>
      <c r="DQ195" s="24">
        <v>15012000</v>
      </c>
      <c r="DR195" s="47">
        <v>5</v>
      </c>
      <c r="DS195" t="s">
        <v>164</v>
      </c>
      <c r="DZ195" t="s">
        <v>830</v>
      </c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165"/>
      <c r="EO195" s="5"/>
      <c r="EP195" s="5"/>
      <c r="EQ195" s="5"/>
      <c r="ER195" s="5"/>
      <c r="EY195" s="70" t="str">
        <f t="shared" si="33"/>
        <v>amlodipine oral 5mg/</v>
      </c>
      <c r="FK195" s="14" t="s">
        <v>163</v>
      </c>
      <c r="FL195" s="70" t="str">
        <f t="shared" si="37"/>
        <v>amlodipine oral 5mg/</v>
      </c>
    </row>
    <row r="196" spans="1:168" ht="13.8">
      <c r="A196" s="47">
        <v>4471</v>
      </c>
      <c r="B196" t="s">
        <v>3149</v>
      </c>
      <c r="C196" s="117"/>
      <c r="D196" s="117"/>
      <c r="E196" s="117"/>
      <c r="F196" s="117"/>
      <c r="G196">
        <v>5272</v>
      </c>
      <c r="H196" s="47">
        <v>269110201</v>
      </c>
      <c r="I196" s="47">
        <v>269110201</v>
      </c>
      <c r="J196" s="5" t="str">
        <f t="shared" si="38"/>
        <v>GRC amlodipine besilate HELP ΑΒΕΕ capsule, hard 30 x 5mg/</v>
      </c>
      <c r="K196" s="5" t="str">
        <f t="shared" si="39"/>
        <v>GRC amlodipine besilate HELP ΑΒΕΕ capsule, hard 30 x 5mg/</v>
      </c>
      <c r="L196" s="5"/>
      <c r="M196" s="5"/>
      <c r="N196" s="5"/>
      <c r="O196" s="5"/>
      <c r="P196">
        <v>30</v>
      </c>
      <c r="Q196" s="51"/>
      <c r="R196">
        <v>30</v>
      </c>
      <c r="S196" s="51"/>
      <c r="T196" s="117"/>
      <c r="U196" s="117"/>
      <c r="V196" s="117"/>
      <c r="W196" s="117"/>
      <c r="X196" s="5"/>
      <c r="Y196" s="5"/>
      <c r="Z196" s="5"/>
      <c r="AA196" s="5">
        <v>14</v>
      </c>
      <c r="AB196" s="5"/>
      <c r="AC196" t="s">
        <v>720</v>
      </c>
      <c r="AD196" s="5"/>
      <c r="AE196" s="5"/>
      <c r="AF196" s="48">
        <v>10219000</v>
      </c>
      <c r="AG196" s="158" t="s">
        <v>174</v>
      </c>
      <c r="AH196" s="158"/>
      <c r="AI196" t="s">
        <v>821</v>
      </c>
      <c r="AJ196" t="s">
        <v>847</v>
      </c>
      <c r="AK196" s="24">
        <v>15012000</v>
      </c>
      <c r="AL196" s="158" t="s">
        <v>192</v>
      </c>
      <c r="AM196" s="158"/>
      <c r="AN196" s="5"/>
      <c r="AO196" s="5"/>
      <c r="AP196" s="5"/>
      <c r="AQ196" s="5"/>
      <c r="AS196" s="51">
        <f t="shared" si="34"/>
        <v>56565708</v>
      </c>
      <c r="AT196" s="25" t="str">
        <f t="shared" si="35"/>
        <v>GRC amlodipine besilate HELP ΑΒΕΕ capsule, hard 5mg/</v>
      </c>
      <c r="AU196" s="33"/>
      <c r="AW196" s="5"/>
      <c r="AX196" s="5"/>
      <c r="AY196" s="14" t="s">
        <v>3532</v>
      </c>
      <c r="AZ196" t="s">
        <v>65</v>
      </c>
      <c r="BA196" s="14" t="s">
        <v>2253</v>
      </c>
      <c r="BB196" s="14"/>
      <c r="BC196" s="48">
        <v>10219000</v>
      </c>
      <c r="BD196" s="158" t="s">
        <v>174</v>
      </c>
      <c r="BE196" s="158"/>
      <c r="BF196" s="85"/>
      <c r="BG196" t="s">
        <v>891</v>
      </c>
      <c r="BJ196" s="5"/>
      <c r="BK196" t="s">
        <v>893</v>
      </c>
      <c r="BL196" s="5"/>
      <c r="BM196" s="49" t="s">
        <v>857</v>
      </c>
      <c r="BN196" t="str">
        <f t="shared" ref="BN196:BN259" si="40">CONCATENATE(CR196," ",BS196," ",DR196,DS196,"/",DU196,DV196)</f>
        <v>amlodipine besilate capsule, hard 5mg/</v>
      </c>
      <c r="BO196" s="49"/>
      <c r="BP196" t="str">
        <f t="shared" si="36"/>
        <v>amlodipine besilate capsule, hard 5mg/</v>
      </c>
      <c r="BQ196" s="5"/>
      <c r="BR196" s="47">
        <v>10210000</v>
      </c>
      <c r="BS196" s="158" t="s">
        <v>174</v>
      </c>
      <c r="BT196" s="158"/>
      <c r="BU196" s="117"/>
      <c r="BV196" s="117"/>
      <c r="BW196" s="5"/>
      <c r="BX196" t="s">
        <v>821</v>
      </c>
      <c r="BY196" s="5"/>
      <c r="BZ196" s="5"/>
      <c r="CA196" s="24">
        <v>15012000</v>
      </c>
      <c r="CB196" s="158" t="s">
        <v>192</v>
      </c>
      <c r="CC196" s="158"/>
      <c r="CD196" s="5"/>
      <c r="CE196" s="5"/>
      <c r="CF196">
        <v>20053000</v>
      </c>
      <c r="CG196" s="87" t="s">
        <v>175</v>
      </c>
      <c r="CH196" s="87"/>
      <c r="CI196" s="117"/>
      <c r="CJ196" s="117"/>
      <c r="CK196" s="5"/>
      <c r="CL196" s="5"/>
      <c r="CM196" s="5"/>
      <c r="CN196" s="5"/>
      <c r="CO196" s="50">
        <v>100000090079</v>
      </c>
      <c r="CP196" s="21" t="s">
        <v>41</v>
      </c>
      <c r="CQ196" s="50">
        <v>100000090079</v>
      </c>
      <c r="CR196" t="s">
        <v>2984</v>
      </c>
      <c r="CS196" s="51"/>
      <c r="CT196" s="52">
        <v>100000085259</v>
      </c>
      <c r="CU196" s="51" t="s">
        <v>149</v>
      </c>
      <c r="CV196" s="117"/>
      <c r="CW196" s="146"/>
      <c r="CX196" t="s">
        <v>845</v>
      </c>
      <c r="CY196" s="5"/>
      <c r="CZ196" s="5"/>
      <c r="DE196" s="5"/>
      <c r="DF196" s="5"/>
      <c r="DG196" s="117"/>
      <c r="DH196" s="117"/>
      <c r="DI196" s="117"/>
      <c r="DJ196" s="117"/>
      <c r="DK196" s="117"/>
      <c r="DL196" s="47">
        <v>5</v>
      </c>
      <c r="DM196" t="s">
        <v>164</v>
      </c>
      <c r="DN196" s="2"/>
      <c r="DO196" s="154">
        <v>1</v>
      </c>
      <c r="DP196" s="158" t="s">
        <v>192</v>
      </c>
      <c r="DQ196" s="24">
        <v>15012000</v>
      </c>
      <c r="DR196" s="47">
        <v>5</v>
      </c>
      <c r="DS196" t="s">
        <v>164</v>
      </c>
      <c r="DZ196" t="s">
        <v>832</v>
      </c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165"/>
      <c r="EO196" s="5"/>
      <c r="EP196" s="5"/>
      <c r="EQ196" s="5"/>
      <c r="ER196" s="5"/>
      <c r="EY196" s="70" t="str">
        <f t="shared" ref="EY196:EY259" si="41">CONCATENATE(CU196," ",FK196," ",DR196,DS196,"/",DU196,DV196)</f>
        <v>amlodipine oral 5mg/</v>
      </c>
      <c r="FK196" s="14" t="s">
        <v>163</v>
      </c>
      <c r="FL196" s="70" t="str">
        <f t="shared" si="37"/>
        <v>amlodipine oral 5mg/</v>
      </c>
    </row>
    <row r="197" spans="1:168" ht="13.8">
      <c r="A197" s="47">
        <v>4472</v>
      </c>
      <c r="B197" t="s">
        <v>3150</v>
      </c>
      <c r="C197" s="117"/>
      <c r="D197" s="117"/>
      <c r="E197" s="117"/>
      <c r="F197" s="117"/>
      <c r="G197">
        <v>4750</v>
      </c>
      <c r="H197" s="47">
        <v>263440102</v>
      </c>
      <c r="I197" s="47">
        <v>263440102</v>
      </c>
      <c r="J197" s="5" t="str">
        <f t="shared" si="38"/>
        <v>GRC amlodipine besilate HELP ΑΒΕΕ capsule, hard 14 x 10mg/</v>
      </c>
      <c r="K197" s="5" t="str">
        <f t="shared" si="39"/>
        <v>GRC amlodipine besilate HELP ΑΒΕΕ capsule, hard 14 x 10mg/</v>
      </c>
      <c r="L197" s="5"/>
      <c r="M197" s="5"/>
      <c r="N197" s="5"/>
      <c r="O197" s="5"/>
      <c r="P197">
        <v>14</v>
      </c>
      <c r="Q197" s="51"/>
      <c r="R197">
        <v>14</v>
      </c>
      <c r="S197" s="51"/>
      <c r="T197" s="117"/>
      <c r="U197" s="117"/>
      <c r="V197" s="117"/>
      <c r="W197" s="117"/>
      <c r="X197" s="5"/>
      <c r="Y197" s="5"/>
      <c r="Z197" s="5"/>
      <c r="AA197" s="5">
        <v>30</v>
      </c>
      <c r="AB197" s="5"/>
      <c r="AC197" t="s">
        <v>713</v>
      </c>
      <c r="AD197" s="5"/>
      <c r="AE197" s="5"/>
      <c r="AF197" s="48">
        <v>10210000</v>
      </c>
      <c r="AG197" s="158" t="s">
        <v>174</v>
      </c>
      <c r="AH197" s="158"/>
      <c r="AI197" t="s">
        <v>820</v>
      </c>
      <c r="AJ197" t="s">
        <v>846</v>
      </c>
      <c r="AK197" s="24">
        <v>15012000</v>
      </c>
      <c r="AL197" s="158" t="s">
        <v>192</v>
      </c>
      <c r="AM197" s="158"/>
      <c r="AN197" s="5"/>
      <c r="AO197" s="5"/>
      <c r="AP197" s="5"/>
      <c r="AQ197" s="5"/>
      <c r="AS197" s="51">
        <f t="shared" si="34"/>
        <v>56565709</v>
      </c>
      <c r="AT197" s="25" t="str">
        <f t="shared" si="35"/>
        <v>GRC amlodipine besilate HELP ΑΒΕΕ capsule, hard 10mg/</v>
      </c>
      <c r="AU197" s="33"/>
      <c r="AW197" s="5"/>
      <c r="AX197" s="5"/>
      <c r="AY197" s="14" t="s">
        <v>3533</v>
      </c>
      <c r="AZ197" t="s">
        <v>65</v>
      </c>
      <c r="BA197" s="14" t="s">
        <v>2253</v>
      </c>
      <c r="BB197" s="14"/>
      <c r="BC197" s="48">
        <v>10210000</v>
      </c>
      <c r="BD197" s="158" t="s">
        <v>174</v>
      </c>
      <c r="BE197" s="158"/>
      <c r="BF197" s="85"/>
      <c r="BG197" t="s">
        <v>891</v>
      </c>
      <c r="BJ197" s="5"/>
      <c r="BK197" t="s">
        <v>894</v>
      </c>
      <c r="BL197" s="5"/>
      <c r="BM197" s="49" t="s">
        <v>857</v>
      </c>
      <c r="BN197" t="str">
        <f t="shared" si="40"/>
        <v>amlodipine besilate capsule, hard 10mg/</v>
      </c>
      <c r="BO197" s="49"/>
      <c r="BP197" t="str">
        <f t="shared" si="36"/>
        <v>amlodipine besilate capsule, hard 10mg/</v>
      </c>
      <c r="BQ197" s="5"/>
      <c r="BR197" s="48">
        <v>10210000</v>
      </c>
      <c r="BS197" s="158" t="s">
        <v>174</v>
      </c>
      <c r="BT197" s="158"/>
      <c r="BU197" s="117"/>
      <c r="BV197" s="117"/>
      <c r="BW197" s="5"/>
      <c r="BX197" t="s">
        <v>820</v>
      </c>
      <c r="BY197" s="5"/>
      <c r="BZ197" s="5"/>
      <c r="CA197" s="24">
        <v>15012000</v>
      </c>
      <c r="CB197" s="158" t="s">
        <v>192</v>
      </c>
      <c r="CC197" s="158"/>
      <c r="CD197" s="5"/>
      <c r="CE197" s="5"/>
      <c r="CF197">
        <v>20053000</v>
      </c>
      <c r="CG197" s="87" t="s">
        <v>175</v>
      </c>
      <c r="CH197" s="87"/>
      <c r="CI197" s="117"/>
      <c r="CJ197" s="117"/>
      <c r="CK197" s="5"/>
      <c r="CL197" s="5"/>
      <c r="CM197" s="5"/>
      <c r="CN197" s="5"/>
      <c r="CO197" s="50">
        <v>100000090079</v>
      </c>
      <c r="CP197" s="21" t="s">
        <v>41</v>
      </c>
      <c r="CQ197" s="50">
        <v>100000090079</v>
      </c>
      <c r="CR197" t="s">
        <v>2984</v>
      </c>
      <c r="CS197" s="51"/>
      <c r="CT197" s="52">
        <v>100000085259</v>
      </c>
      <c r="CU197" s="51" t="s">
        <v>149</v>
      </c>
      <c r="CV197" s="117"/>
      <c r="CW197" s="146"/>
      <c r="CX197" t="s">
        <v>845</v>
      </c>
      <c r="CY197" s="5"/>
      <c r="CZ197" s="5"/>
      <c r="DE197" s="5"/>
      <c r="DF197" s="5"/>
      <c r="DG197" s="117"/>
      <c r="DH197" s="117"/>
      <c r="DI197" s="117"/>
      <c r="DJ197" s="117"/>
      <c r="DK197" s="117"/>
      <c r="DL197" s="47">
        <v>10</v>
      </c>
      <c r="DM197" t="s">
        <v>164</v>
      </c>
      <c r="DN197" s="2"/>
      <c r="DO197" s="154">
        <v>1</v>
      </c>
      <c r="DP197" s="158" t="s">
        <v>192</v>
      </c>
      <c r="DQ197" s="24">
        <v>15012000</v>
      </c>
      <c r="DR197" s="47">
        <v>10</v>
      </c>
      <c r="DS197" t="s">
        <v>164</v>
      </c>
      <c r="DZ197" t="s">
        <v>829</v>
      </c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165"/>
      <c r="EO197" s="5"/>
      <c r="EP197" s="5"/>
      <c r="EQ197" s="5"/>
      <c r="ER197" s="5"/>
      <c r="EY197" s="70" t="str">
        <f t="shared" si="41"/>
        <v>amlodipine oral 10mg/</v>
      </c>
      <c r="FK197" s="14" t="s">
        <v>163</v>
      </c>
      <c r="FL197" s="70" t="str">
        <f t="shared" si="37"/>
        <v>amlodipine oral 10mg/</v>
      </c>
    </row>
    <row r="198" spans="1:168" ht="13.8">
      <c r="A198" s="47">
        <v>4473</v>
      </c>
      <c r="B198" t="s">
        <v>3151</v>
      </c>
      <c r="C198" s="117"/>
      <c r="D198" s="117"/>
      <c r="E198" s="117"/>
      <c r="F198" s="117"/>
      <c r="G198">
        <v>4751</v>
      </c>
      <c r="H198" s="47">
        <v>263440201</v>
      </c>
      <c r="I198" s="47">
        <v>263440201</v>
      </c>
      <c r="J198" s="5" t="str">
        <f t="shared" si="38"/>
        <v>GRC amlodipine besilate HELP ΑΒΕΕ capsule, hard 30 x 10mg/</v>
      </c>
      <c r="K198" s="5" t="str">
        <f t="shared" si="39"/>
        <v>GRC amlodipine besilate HELP ΑΒΕΕ capsule, hard 30 x 10mg/</v>
      </c>
      <c r="L198" s="5"/>
      <c r="M198" s="5"/>
      <c r="N198" s="5"/>
      <c r="O198" s="5"/>
      <c r="P198">
        <v>30</v>
      </c>
      <c r="Q198" s="51"/>
      <c r="R198">
        <v>30</v>
      </c>
      <c r="S198" s="51"/>
      <c r="T198" s="117"/>
      <c r="U198" s="117"/>
      <c r="V198" s="117"/>
      <c r="W198" s="117"/>
      <c r="X198" s="5"/>
      <c r="Y198" s="5"/>
      <c r="Z198" s="5"/>
      <c r="AA198" s="5">
        <v>14</v>
      </c>
      <c r="AB198" s="5"/>
      <c r="AC198" t="s">
        <v>715</v>
      </c>
      <c r="AD198" s="5"/>
      <c r="AE198" s="5"/>
      <c r="AF198" s="48">
        <v>10210000</v>
      </c>
      <c r="AG198" s="158" t="s">
        <v>174</v>
      </c>
      <c r="AH198" s="158"/>
      <c r="AI198" t="s">
        <v>820</v>
      </c>
      <c r="AJ198" t="s">
        <v>846</v>
      </c>
      <c r="AK198" s="24">
        <v>15012000</v>
      </c>
      <c r="AL198" s="158" t="s">
        <v>192</v>
      </c>
      <c r="AM198" s="158"/>
      <c r="AN198" s="5"/>
      <c r="AO198" s="5"/>
      <c r="AP198" s="5"/>
      <c r="AQ198" s="5"/>
      <c r="AS198" s="51">
        <f t="shared" si="34"/>
        <v>56565710</v>
      </c>
      <c r="AT198" s="25" t="str">
        <f t="shared" si="35"/>
        <v>GRC amlodipine besilate HELP ΑΒΕΕ capsule, hard 10mg/</v>
      </c>
      <c r="AU198" s="33"/>
      <c r="AW198" s="5"/>
      <c r="AX198" s="5"/>
      <c r="AY198" s="14" t="s">
        <v>3533</v>
      </c>
      <c r="AZ198" t="s">
        <v>65</v>
      </c>
      <c r="BA198" s="14" t="s">
        <v>2253</v>
      </c>
      <c r="BB198" s="14"/>
      <c r="BC198" s="48">
        <v>10210000</v>
      </c>
      <c r="BD198" s="158" t="s">
        <v>174</v>
      </c>
      <c r="BE198" s="158"/>
      <c r="BF198" s="85"/>
      <c r="BG198" t="s">
        <v>891</v>
      </c>
      <c r="BJ198" s="5"/>
      <c r="BK198" t="s">
        <v>883</v>
      </c>
      <c r="BL198" s="5"/>
      <c r="BM198" s="49" t="s">
        <v>857</v>
      </c>
      <c r="BN198" t="str">
        <f t="shared" si="40"/>
        <v>amlodipine besilate capsule, hard 10mg/</v>
      </c>
      <c r="BO198" s="49"/>
      <c r="BP198" t="str">
        <f t="shared" si="36"/>
        <v>amlodipine besilate capsule, hard 10mg/</v>
      </c>
      <c r="BQ198" s="5"/>
      <c r="BR198" s="48">
        <v>10210000</v>
      </c>
      <c r="BS198" s="158" t="s">
        <v>174</v>
      </c>
      <c r="BT198" s="158"/>
      <c r="BU198" s="117"/>
      <c r="BV198" s="117"/>
      <c r="BW198" s="5"/>
      <c r="BX198" t="s">
        <v>820</v>
      </c>
      <c r="BY198" s="5"/>
      <c r="BZ198" s="5"/>
      <c r="CA198" s="24">
        <v>15012000</v>
      </c>
      <c r="CB198" s="158" t="s">
        <v>192</v>
      </c>
      <c r="CC198" s="158"/>
      <c r="CD198" s="5"/>
      <c r="CE198" s="5"/>
      <c r="CF198">
        <v>20053000</v>
      </c>
      <c r="CG198" s="87" t="s">
        <v>175</v>
      </c>
      <c r="CH198" s="87"/>
      <c r="CI198" s="117"/>
      <c r="CJ198" s="117"/>
      <c r="CK198" s="5"/>
      <c r="CL198" s="5"/>
      <c r="CM198" s="5"/>
      <c r="CN198" s="5"/>
      <c r="CO198" s="50">
        <v>100000090079</v>
      </c>
      <c r="CP198" s="21" t="s">
        <v>41</v>
      </c>
      <c r="CQ198" s="50">
        <v>100000090079</v>
      </c>
      <c r="CR198" t="s">
        <v>2984</v>
      </c>
      <c r="CS198" s="51"/>
      <c r="CT198" s="52">
        <v>100000085259</v>
      </c>
      <c r="CU198" s="51" t="s">
        <v>149</v>
      </c>
      <c r="CV198" s="117"/>
      <c r="CW198" s="146"/>
      <c r="CX198" t="s">
        <v>845</v>
      </c>
      <c r="CY198" s="5"/>
      <c r="CZ198" s="5"/>
      <c r="DE198" s="5"/>
      <c r="DF198" s="5"/>
      <c r="DG198" s="117"/>
      <c r="DH198" s="117"/>
      <c r="DI198" s="117"/>
      <c r="DJ198" s="117"/>
      <c r="DK198" s="117"/>
      <c r="DL198" s="47">
        <v>10</v>
      </c>
      <c r="DM198" t="s">
        <v>164</v>
      </c>
      <c r="DN198" s="2"/>
      <c r="DO198" s="154">
        <v>1</v>
      </c>
      <c r="DP198" s="158" t="s">
        <v>192</v>
      </c>
      <c r="DQ198" s="24">
        <v>15012000</v>
      </c>
      <c r="DR198" s="47">
        <v>10</v>
      </c>
      <c r="DS198" t="s">
        <v>164</v>
      </c>
      <c r="DZ198" t="s">
        <v>834</v>
      </c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165"/>
      <c r="EO198" s="5"/>
      <c r="EP198" s="5"/>
      <c r="EQ198" s="5"/>
      <c r="ER198" s="5"/>
      <c r="EY198" s="70" t="str">
        <f t="shared" si="41"/>
        <v>amlodipine oral 10mg/</v>
      </c>
      <c r="FK198" s="14" t="s">
        <v>163</v>
      </c>
      <c r="FL198" s="70" t="str">
        <f t="shared" si="37"/>
        <v>amlodipine oral 10mg/</v>
      </c>
    </row>
    <row r="199" spans="1:168" ht="13.8">
      <c r="A199" s="47">
        <v>4476</v>
      </c>
      <c r="B199" t="s">
        <v>3152</v>
      </c>
      <c r="C199" s="117"/>
      <c r="D199" s="117"/>
      <c r="E199" s="117"/>
      <c r="F199" s="117"/>
      <c r="G199">
        <v>4752</v>
      </c>
      <c r="H199" s="47">
        <v>263440202</v>
      </c>
      <c r="I199" s="47">
        <v>263440202</v>
      </c>
      <c r="J199" s="5" t="str">
        <f t="shared" si="38"/>
        <v>GRC amlodipine besilate ΝΟΡΜΑ ΕΛΛΑΣ Α.Ε. capsule, hard 30 x 5mg/</v>
      </c>
      <c r="K199" s="5" t="str">
        <f t="shared" si="39"/>
        <v>GRC amlodipine besilate ΝΟΡΜΑ ΕΛΛΑΣ Α.Ε. capsule, hard 30 x 5mg/</v>
      </c>
      <c r="L199" s="5"/>
      <c r="M199" s="5"/>
      <c r="N199" s="5"/>
      <c r="O199" s="5"/>
      <c r="P199">
        <v>30</v>
      </c>
      <c r="Q199" s="51"/>
      <c r="R199">
        <v>30</v>
      </c>
      <c r="S199" s="51"/>
      <c r="T199" s="117"/>
      <c r="U199" s="117"/>
      <c r="V199" s="117"/>
      <c r="W199" s="117"/>
      <c r="X199" s="5"/>
      <c r="Y199" s="5"/>
      <c r="Z199" s="5"/>
      <c r="AA199" s="5">
        <v>30</v>
      </c>
      <c r="AB199" s="5"/>
      <c r="AC199" t="s">
        <v>713</v>
      </c>
      <c r="AD199" s="5"/>
      <c r="AE199" s="5"/>
      <c r="AF199" s="48">
        <v>10210000</v>
      </c>
      <c r="AG199" s="158" t="s">
        <v>174</v>
      </c>
      <c r="AH199" s="158"/>
      <c r="AI199" t="s">
        <v>820</v>
      </c>
      <c r="AJ199" t="s">
        <v>846</v>
      </c>
      <c r="AK199" s="24">
        <v>15012000</v>
      </c>
      <c r="AL199" s="158" t="s">
        <v>192</v>
      </c>
      <c r="AM199" s="158"/>
      <c r="AN199" s="5"/>
      <c r="AO199" s="5"/>
      <c r="AP199" s="5"/>
      <c r="AQ199" s="5"/>
      <c r="AS199" s="51">
        <f t="shared" si="34"/>
        <v>56565711</v>
      </c>
      <c r="AT199" s="25" t="str">
        <f t="shared" si="35"/>
        <v>GRC amlodipine besilate ΝΟΡΜΑ ΕΛΛΑΣ Α.Ε. capsule, hard 5mg/</v>
      </c>
      <c r="AU199" s="33"/>
      <c r="AW199" s="5"/>
      <c r="AX199" s="5"/>
      <c r="AY199" s="14" t="s">
        <v>3534</v>
      </c>
      <c r="AZ199" t="s">
        <v>65</v>
      </c>
      <c r="BA199" s="14" t="s">
        <v>2253</v>
      </c>
      <c r="BB199" s="14"/>
      <c r="BC199" s="48">
        <v>10210000</v>
      </c>
      <c r="BD199" s="158" t="s">
        <v>174</v>
      </c>
      <c r="BE199" s="158"/>
      <c r="BF199" s="85"/>
      <c r="BG199" t="s">
        <v>892</v>
      </c>
      <c r="BJ199" s="5"/>
      <c r="BK199" t="s">
        <v>894</v>
      </c>
      <c r="BL199" s="5"/>
      <c r="BM199" s="49" t="s">
        <v>857</v>
      </c>
      <c r="BN199" t="str">
        <f t="shared" si="40"/>
        <v>amlodipine besilate capsule, hard 5mg/</v>
      </c>
      <c r="BO199" s="49"/>
      <c r="BP199" t="str">
        <f t="shared" si="36"/>
        <v>amlodipine besilate capsule, hard 5mg/</v>
      </c>
      <c r="BQ199" s="5"/>
      <c r="BR199" s="48">
        <v>10210000</v>
      </c>
      <c r="BS199" s="158" t="s">
        <v>174</v>
      </c>
      <c r="BT199" s="158"/>
      <c r="BU199" s="117"/>
      <c r="BV199" s="117"/>
      <c r="BW199" s="5"/>
      <c r="BX199" t="s">
        <v>820</v>
      </c>
      <c r="BY199" s="5"/>
      <c r="BZ199" s="5"/>
      <c r="CA199" s="24">
        <v>15012000</v>
      </c>
      <c r="CB199" s="158" t="s">
        <v>192</v>
      </c>
      <c r="CC199" s="158"/>
      <c r="CD199" s="5"/>
      <c r="CE199" s="5"/>
      <c r="CF199">
        <v>20053000</v>
      </c>
      <c r="CG199" s="87" t="s">
        <v>175</v>
      </c>
      <c r="CH199" s="87"/>
      <c r="CI199" s="117"/>
      <c r="CJ199" s="117"/>
      <c r="CK199" s="5"/>
      <c r="CL199" s="5"/>
      <c r="CM199" s="5"/>
      <c r="CN199" s="5"/>
      <c r="CO199" s="50">
        <v>100000090079</v>
      </c>
      <c r="CP199" s="21" t="s">
        <v>41</v>
      </c>
      <c r="CQ199" s="50">
        <v>100000090079</v>
      </c>
      <c r="CR199" t="s">
        <v>2984</v>
      </c>
      <c r="CS199" s="51"/>
      <c r="CT199" s="52">
        <v>100000085259</v>
      </c>
      <c r="CU199" s="51" t="s">
        <v>149</v>
      </c>
      <c r="CV199" s="117"/>
      <c r="CW199" s="146"/>
      <c r="CX199" t="s">
        <v>845</v>
      </c>
      <c r="CY199" s="5"/>
      <c r="CZ199" s="5"/>
      <c r="DE199" s="5"/>
      <c r="DF199" s="5"/>
      <c r="DG199" s="117"/>
      <c r="DH199" s="117"/>
      <c r="DI199" s="117"/>
      <c r="DJ199" s="117"/>
      <c r="DK199" s="117"/>
      <c r="DL199" s="47">
        <v>5</v>
      </c>
      <c r="DM199" t="s">
        <v>164</v>
      </c>
      <c r="DN199" s="2"/>
      <c r="DO199" s="154">
        <v>1</v>
      </c>
      <c r="DP199" s="158" t="s">
        <v>192</v>
      </c>
      <c r="DQ199" s="24">
        <v>15012000</v>
      </c>
      <c r="DR199" s="47">
        <v>5</v>
      </c>
      <c r="DS199" t="s">
        <v>164</v>
      </c>
      <c r="DZ199" t="s">
        <v>834</v>
      </c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165"/>
      <c r="EO199" s="5"/>
      <c r="EP199" s="5"/>
      <c r="EQ199" s="5"/>
      <c r="ER199" s="5"/>
      <c r="EY199" s="70" t="str">
        <f t="shared" si="41"/>
        <v>amlodipine oral 5mg/</v>
      </c>
      <c r="FK199" s="14" t="s">
        <v>163</v>
      </c>
      <c r="FL199" s="70" t="str">
        <f t="shared" si="37"/>
        <v>amlodipine oral 5mg/</v>
      </c>
    </row>
    <row r="200" spans="1:168" ht="13.8">
      <c r="A200" s="47">
        <v>4477</v>
      </c>
      <c r="B200" t="s">
        <v>3153</v>
      </c>
      <c r="C200" s="117"/>
      <c r="D200" s="117"/>
      <c r="E200" s="117"/>
      <c r="F200" s="117"/>
      <c r="G200">
        <v>7732</v>
      </c>
      <c r="H200" s="47">
        <v>280650206</v>
      </c>
      <c r="I200" s="47">
        <v>280650206</v>
      </c>
      <c r="J200" s="5" t="str">
        <f t="shared" si="38"/>
        <v>GRC amlodipine besilate ΝΟΡΜΑ ΕΛΛΑΣ Α.Ε. capsule, hard 30 x 10mg/</v>
      </c>
      <c r="K200" s="5" t="str">
        <f t="shared" si="39"/>
        <v>GRC amlodipine besilate ΝΟΡΜΑ ΕΛΛΑΣ Α.Ε. capsule, hard 30 x 10mg/</v>
      </c>
      <c r="L200" s="5"/>
      <c r="M200" s="5"/>
      <c r="N200" s="5"/>
      <c r="O200" s="5"/>
      <c r="P200">
        <v>30</v>
      </c>
      <c r="Q200" s="51"/>
      <c r="R200">
        <v>30</v>
      </c>
      <c r="S200" s="51"/>
      <c r="T200" s="117"/>
      <c r="U200" s="117"/>
      <c r="V200" s="117"/>
      <c r="W200" s="117"/>
      <c r="X200" s="5"/>
      <c r="Y200" s="5"/>
      <c r="Z200" s="5"/>
      <c r="AA200" s="5">
        <v>30</v>
      </c>
      <c r="AB200" s="5"/>
      <c r="AC200" t="s">
        <v>735</v>
      </c>
      <c r="AD200" s="5"/>
      <c r="AE200" s="5"/>
      <c r="AF200">
        <v>10210000</v>
      </c>
      <c r="AG200" s="158" t="s">
        <v>174</v>
      </c>
      <c r="AH200" s="158"/>
      <c r="AI200" t="s">
        <v>821</v>
      </c>
      <c r="AJ200" t="s">
        <v>847</v>
      </c>
      <c r="AK200" s="24">
        <v>15012000</v>
      </c>
      <c r="AL200" s="158" t="s">
        <v>192</v>
      </c>
      <c r="AM200" s="158"/>
      <c r="AN200" s="5"/>
      <c r="AO200" s="5"/>
      <c r="AP200" s="5"/>
      <c r="AQ200" s="5"/>
      <c r="AS200" s="51">
        <f t="shared" si="34"/>
        <v>56565712</v>
      </c>
      <c r="AT200" s="25" t="str">
        <f t="shared" si="35"/>
        <v>GRC amlodipine besilate ΝΟΡΜΑ ΕΛΛΑΣ Α.Ε. capsule, hard 10mg/</v>
      </c>
      <c r="AU200" s="33"/>
      <c r="AW200" s="5"/>
      <c r="AX200" s="5"/>
      <c r="AY200" s="14" t="s">
        <v>3535</v>
      </c>
      <c r="AZ200" t="s">
        <v>65</v>
      </c>
      <c r="BA200" s="14" t="s">
        <v>2253</v>
      </c>
      <c r="BB200" s="14"/>
      <c r="BC200">
        <v>10210000</v>
      </c>
      <c r="BD200" s="158" t="s">
        <v>174</v>
      </c>
      <c r="BE200" s="158"/>
      <c r="BF200" s="85"/>
      <c r="BG200" t="s">
        <v>892</v>
      </c>
      <c r="BJ200" s="5"/>
      <c r="BK200" t="s">
        <v>895</v>
      </c>
      <c r="BL200" s="5"/>
      <c r="BM200" s="49" t="s">
        <v>857</v>
      </c>
      <c r="BN200" t="str">
        <f t="shared" si="40"/>
        <v>amlodipine besilate capsule, hard 10mg/</v>
      </c>
      <c r="BO200" s="49"/>
      <c r="BP200" t="str">
        <f t="shared" si="36"/>
        <v>amlodipine besilate capsule, hard 10mg/</v>
      </c>
      <c r="BQ200" s="5"/>
      <c r="BR200">
        <v>10210000</v>
      </c>
      <c r="BS200" s="158" t="s">
        <v>174</v>
      </c>
      <c r="BT200" s="158"/>
      <c r="BU200" s="117"/>
      <c r="BV200" s="117"/>
      <c r="BW200" s="5"/>
      <c r="BX200" t="s">
        <v>821</v>
      </c>
      <c r="BY200" s="5"/>
      <c r="BZ200" s="5"/>
      <c r="CA200" s="24">
        <v>15012000</v>
      </c>
      <c r="CB200" s="158" t="s">
        <v>192</v>
      </c>
      <c r="CC200" s="158"/>
      <c r="CD200" s="5"/>
      <c r="CE200" s="5"/>
      <c r="CF200">
        <v>20053000</v>
      </c>
      <c r="CG200" s="87" t="s">
        <v>175</v>
      </c>
      <c r="CH200" s="87"/>
      <c r="CI200" s="117"/>
      <c r="CJ200" s="117"/>
      <c r="CK200" s="5"/>
      <c r="CL200" s="5"/>
      <c r="CM200" s="5"/>
      <c r="CN200" s="5"/>
      <c r="CO200" s="50">
        <v>100000090079</v>
      </c>
      <c r="CP200" s="21" t="s">
        <v>41</v>
      </c>
      <c r="CQ200" s="50">
        <v>100000090079</v>
      </c>
      <c r="CR200" t="s">
        <v>2984</v>
      </c>
      <c r="CS200" s="51"/>
      <c r="CT200" s="52">
        <v>100000085259</v>
      </c>
      <c r="CU200" s="51" t="s">
        <v>149</v>
      </c>
      <c r="CV200" s="117"/>
      <c r="CW200" s="146"/>
      <c r="CX200" t="s">
        <v>845</v>
      </c>
      <c r="CY200" s="5"/>
      <c r="CZ200" s="5"/>
      <c r="DE200" s="5"/>
      <c r="DF200" s="5"/>
      <c r="DG200" s="117"/>
      <c r="DH200" s="117"/>
      <c r="DI200" s="117"/>
      <c r="DJ200" s="117"/>
      <c r="DK200" s="117"/>
      <c r="DL200" s="47">
        <v>10</v>
      </c>
      <c r="DM200" t="s">
        <v>164</v>
      </c>
      <c r="DN200" s="2"/>
      <c r="DO200" s="154">
        <v>1</v>
      </c>
      <c r="DP200" s="158" t="s">
        <v>192</v>
      </c>
      <c r="DQ200" s="24">
        <v>15012000</v>
      </c>
      <c r="DR200" s="47">
        <v>10</v>
      </c>
      <c r="DS200" t="s">
        <v>164</v>
      </c>
      <c r="DZ200" t="s">
        <v>832</v>
      </c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165"/>
      <c r="EO200" s="5"/>
      <c r="EP200" s="5"/>
      <c r="EQ200" s="5"/>
      <c r="ER200" s="5"/>
      <c r="EY200" s="70" t="str">
        <f t="shared" si="41"/>
        <v>amlodipine oral 10mg/</v>
      </c>
      <c r="FK200" s="14" t="s">
        <v>163</v>
      </c>
      <c r="FL200" s="70" t="str">
        <f t="shared" si="37"/>
        <v>amlodipine oral 10mg/</v>
      </c>
    </row>
    <row r="201" spans="1:168" ht="13.8">
      <c r="A201" s="47">
        <v>4750</v>
      </c>
      <c r="B201" t="s">
        <v>3154</v>
      </c>
      <c r="C201" s="117"/>
      <c r="D201" s="117"/>
      <c r="E201" s="117"/>
      <c r="F201" s="117"/>
      <c r="G201">
        <v>7755</v>
      </c>
      <c r="H201" s="47">
        <v>280650105</v>
      </c>
      <c r="I201" s="47">
        <v>280650105</v>
      </c>
      <c r="J201" s="5" t="str">
        <f t="shared" si="38"/>
        <v>GRC amlodipine besilate RAFARM A.E.B.E. capsule, hard 30 x 5mg/</v>
      </c>
      <c r="K201" s="5" t="str">
        <f t="shared" si="39"/>
        <v>GRC amlodipine besilate RAFARM A.E.B.E. capsule, hard 30 x 5mg/</v>
      </c>
      <c r="L201" s="5"/>
      <c r="M201" s="5"/>
      <c r="N201" s="5"/>
      <c r="O201" s="5"/>
      <c r="P201">
        <v>30</v>
      </c>
      <c r="Q201" s="51"/>
      <c r="R201">
        <v>30</v>
      </c>
      <c r="S201" s="51"/>
      <c r="T201" s="117"/>
      <c r="U201" s="117"/>
      <c r="V201" s="117"/>
      <c r="W201" s="117"/>
      <c r="X201" s="5"/>
      <c r="Y201" s="5"/>
      <c r="Z201" s="5"/>
      <c r="AA201" s="5">
        <v>30</v>
      </c>
      <c r="AB201" s="5"/>
      <c r="AC201" t="s">
        <v>735</v>
      </c>
      <c r="AD201" s="5"/>
      <c r="AE201" s="5"/>
      <c r="AF201">
        <v>10210000</v>
      </c>
      <c r="AG201" s="158" t="s">
        <v>174</v>
      </c>
      <c r="AH201" s="158"/>
      <c r="AI201" t="s">
        <v>821</v>
      </c>
      <c r="AJ201" t="s">
        <v>847</v>
      </c>
      <c r="AK201" s="24">
        <v>15012000</v>
      </c>
      <c r="AL201" s="158" t="s">
        <v>192</v>
      </c>
      <c r="AM201" s="158"/>
      <c r="AN201" s="5"/>
      <c r="AO201" s="5"/>
      <c r="AP201" s="5"/>
      <c r="AQ201" s="5"/>
      <c r="AS201" s="51">
        <f t="shared" si="34"/>
        <v>56565713</v>
      </c>
      <c r="AT201" s="25" t="str">
        <f t="shared" si="35"/>
        <v>GRC amlodipine besilate RAFARM A.E.B.E. capsule, hard 5mg/</v>
      </c>
      <c r="AU201" s="33"/>
      <c r="AW201" s="5"/>
      <c r="AX201" s="5"/>
      <c r="AY201" s="14" t="s">
        <v>3536</v>
      </c>
      <c r="AZ201" t="s">
        <v>65</v>
      </c>
      <c r="BA201" s="14" t="s">
        <v>2253</v>
      </c>
      <c r="BB201" s="14"/>
      <c r="BC201">
        <v>10210000</v>
      </c>
      <c r="BD201" s="158" t="s">
        <v>174</v>
      </c>
      <c r="BE201" s="158"/>
      <c r="BF201" s="85"/>
      <c r="BG201" t="s">
        <v>894</v>
      </c>
      <c r="BJ201" s="5"/>
      <c r="BK201" t="s">
        <v>895</v>
      </c>
      <c r="BL201" s="5"/>
      <c r="BM201" s="49" t="s">
        <v>857</v>
      </c>
      <c r="BN201" t="str">
        <f t="shared" si="40"/>
        <v>amlodipine besilate capsule, hard 5mg/</v>
      </c>
      <c r="BO201" s="49"/>
      <c r="BP201" t="str">
        <f t="shared" si="36"/>
        <v>amlodipine besilate capsule, hard 5mg/</v>
      </c>
      <c r="BQ201" s="5"/>
      <c r="BR201">
        <v>10210000</v>
      </c>
      <c r="BS201" s="158" t="s">
        <v>174</v>
      </c>
      <c r="BT201" s="158"/>
      <c r="BU201" s="117"/>
      <c r="BV201" s="117"/>
      <c r="BW201" s="5"/>
      <c r="BX201" t="s">
        <v>821</v>
      </c>
      <c r="BY201" s="5"/>
      <c r="BZ201" s="5"/>
      <c r="CA201" s="24">
        <v>15012000</v>
      </c>
      <c r="CB201" s="158" t="s">
        <v>192</v>
      </c>
      <c r="CC201" s="158"/>
      <c r="CD201" s="5"/>
      <c r="CE201" s="5"/>
      <c r="CF201">
        <v>20053000</v>
      </c>
      <c r="CG201" s="87" t="s">
        <v>175</v>
      </c>
      <c r="CH201" s="87"/>
      <c r="CI201" s="117"/>
      <c r="CJ201" s="117"/>
      <c r="CK201" s="5"/>
      <c r="CL201" s="5"/>
      <c r="CM201" s="5"/>
      <c r="CN201" s="5"/>
      <c r="CO201" s="50">
        <v>100000090079</v>
      </c>
      <c r="CP201" s="21" t="s">
        <v>41</v>
      </c>
      <c r="CQ201" s="50">
        <v>100000090079</v>
      </c>
      <c r="CR201" t="s">
        <v>2984</v>
      </c>
      <c r="CS201" s="51"/>
      <c r="CT201" s="52">
        <v>100000085259</v>
      </c>
      <c r="CU201" s="51" t="s">
        <v>149</v>
      </c>
      <c r="CV201" s="117"/>
      <c r="CW201" s="146"/>
      <c r="CX201" t="s">
        <v>845</v>
      </c>
      <c r="CY201" s="5"/>
      <c r="CZ201" s="5"/>
      <c r="DE201" s="5"/>
      <c r="DF201" s="5"/>
      <c r="DG201" s="117"/>
      <c r="DH201" s="117"/>
      <c r="DI201" s="117"/>
      <c r="DJ201" s="117"/>
      <c r="DK201" s="117"/>
      <c r="DL201" s="47">
        <v>5</v>
      </c>
      <c r="DM201" t="s">
        <v>164</v>
      </c>
      <c r="DN201" s="2"/>
      <c r="DO201" s="154">
        <v>1</v>
      </c>
      <c r="DP201" s="158" t="s">
        <v>192</v>
      </c>
      <c r="DQ201" s="24">
        <v>15012000</v>
      </c>
      <c r="DR201" s="47">
        <v>5</v>
      </c>
      <c r="DS201" t="s">
        <v>164</v>
      </c>
      <c r="DZ201" t="s">
        <v>831</v>
      </c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165"/>
      <c r="EO201" s="5"/>
      <c r="EP201" s="5"/>
      <c r="EQ201" s="5"/>
      <c r="ER201" s="5"/>
      <c r="EY201" s="70" t="str">
        <f t="shared" si="41"/>
        <v>amlodipine oral 5mg/</v>
      </c>
      <c r="FK201" s="14" t="s">
        <v>163</v>
      </c>
      <c r="FL201" s="70" t="str">
        <f t="shared" si="37"/>
        <v>amlodipine oral 5mg/</v>
      </c>
    </row>
    <row r="202" spans="1:168" ht="13.8">
      <c r="A202" s="47">
        <v>4751</v>
      </c>
      <c r="B202" t="s">
        <v>3155</v>
      </c>
      <c r="C202" s="117"/>
      <c r="D202" s="117"/>
      <c r="E202" s="117"/>
      <c r="F202" s="117"/>
      <c r="G202">
        <v>4716</v>
      </c>
      <c r="H202" s="47">
        <v>263020204</v>
      </c>
      <c r="I202" s="47">
        <v>263020204</v>
      </c>
      <c r="J202" s="5" t="str">
        <f t="shared" si="38"/>
        <v>GRC amlodipine besilate RAFARM A.E.B.E. capsule, hard 14 x 10mg/</v>
      </c>
      <c r="K202" s="5" t="str">
        <f t="shared" si="39"/>
        <v>GRC amlodipine besilate RAFARM A.E.B.E. capsule, hard 14 x 10mg/</v>
      </c>
      <c r="L202" s="5"/>
      <c r="M202" s="5"/>
      <c r="N202" s="5"/>
      <c r="O202" s="5"/>
      <c r="P202">
        <v>14</v>
      </c>
      <c r="Q202" s="51"/>
      <c r="R202">
        <v>14</v>
      </c>
      <c r="S202" s="51"/>
      <c r="T202" s="117"/>
      <c r="U202" s="117"/>
      <c r="V202" s="117"/>
      <c r="W202" s="117"/>
      <c r="X202" s="5"/>
      <c r="Y202" s="5"/>
      <c r="Z202" s="5"/>
      <c r="AA202" s="5">
        <v>50</v>
      </c>
      <c r="AB202" s="5"/>
      <c r="AC202" t="s">
        <v>736</v>
      </c>
      <c r="AD202" s="5"/>
      <c r="AE202" s="5"/>
      <c r="AF202">
        <v>10210000</v>
      </c>
      <c r="AG202" s="158" t="s">
        <v>174</v>
      </c>
      <c r="AH202" s="158"/>
      <c r="AI202" t="s">
        <v>821</v>
      </c>
      <c r="AJ202" t="s">
        <v>847</v>
      </c>
      <c r="AK202" s="24">
        <v>15012000</v>
      </c>
      <c r="AL202" s="158" t="s">
        <v>192</v>
      </c>
      <c r="AM202" s="158"/>
      <c r="AN202" s="5"/>
      <c r="AO202" s="5"/>
      <c r="AP202" s="5"/>
      <c r="AQ202" s="5"/>
      <c r="AS202" s="51">
        <f t="shared" si="34"/>
        <v>56565714</v>
      </c>
      <c r="AT202" s="25" t="str">
        <f t="shared" si="35"/>
        <v>GRC amlodipine besilate RAFARM A.E.B.E. capsule, hard 10mg/</v>
      </c>
      <c r="AU202" s="33"/>
      <c r="AW202" s="5"/>
      <c r="AX202" s="5"/>
      <c r="AY202" s="14" t="s">
        <v>3537</v>
      </c>
      <c r="AZ202" t="s">
        <v>65</v>
      </c>
      <c r="BA202" s="14" t="s">
        <v>2253</v>
      </c>
      <c r="BB202" s="14"/>
      <c r="BC202">
        <v>10210000</v>
      </c>
      <c r="BD202" s="158" t="s">
        <v>174</v>
      </c>
      <c r="BE202" s="158"/>
      <c r="BF202" s="85"/>
      <c r="BG202" t="s">
        <v>894</v>
      </c>
      <c r="BJ202" s="5"/>
      <c r="BK202" t="s">
        <v>896</v>
      </c>
      <c r="BL202" s="5"/>
      <c r="BM202" s="49" t="s">
        <v>857</v>
      </c>
      <c r="BN202" t="str">
        <f t="shared" si="40"/>
        <v>amlodipine besilate capsule, hard 10mg/</v>
      </c>
      <c r="BO202" s="49"/>
      <c r="BP202" t="str">
        <f t="shared" si="36"/>
        <v>amlodipine besilate capsule, hard 10mg/</v>
      </c>
      <c r="BQ202" s="5"/>
      <c r="BR202">
        <v>10210000</v>
      </c>
      <c r="BS202" s="158" t="s">
        <v>174</v>
      </c>
      <c r="BT202" s="158"/>
      <c r="BU202" s="117"/>
      <c r="BV202" s="117"/>
      <c r="BW202" s="5"/>
      <c r="BX202" t="s">
        <v>821</v>
      </c>
      <c r="BY202" s="5"/>
      <c r="BZ202" s="5"/>
      <c r="CA202" s="24">
        <v>15012000</v>
      </c>
      <c r="CB202" s="158" t="s">
        <v>192</v>
      </c>
      <c r="CC202" s="158"/>
      <c r="CD202" s="5"/>
      <c r="CE202" s="5"/>
      <c r="CF202">
        <v>20053000</v>
      </c>
      <c r="CG202" s="87" t="s">
        <v>175</v>
      </c>
      <c r="CH202" s="87"/>
      <c r="CI202" s="117"/>
      <c r="CJ202" s="117"/>
      <c r="CK202" s="5"/>
      <c r="CL202" s="5"/>
      <c r="CM202" s="5"/>
      <c r="CN202" s="5"/>
      <c r="CO202" s="50">
        <v>100000090079</v>
      </c>
      <c r="CP202" s="21" t="s">
        <v>41</v>
      </c>
      <c r="CQ202" s="50">
        <v>100000090079</v>
      </c>
      <c r="CR202" t="s">
        <v>2984</v>
      </c>
      <c r="CS202" s="51"/>
      <c r="CT202" s="52">
        <v>100000085259</v>
      </c>
      <c r="CU202" s="51" t="s">
        <v>149</v>
      </c>
      <c r="CV202" s="117"/>
      <c r="CW202" s="146"/>
      <c r="CX202" t="s">
        <v>845</v>
      </c>
      <c r="CY202" s="5"/>
      <c r="CZ202" s="5"/>
      <c r="DE202" s="5"/>
      <c r="DF202" s="5"/>
      <c r="DG202" s="117"/>
      <c r="DH202" s="117"/>
      <c r="DI202" s="117"/>
      <c r="DJ202" s="117"/>
      <c r="DK202" s="117"/>
      <c r="DL202" s="165">
        <v>10</v>
      </c>
      <c r="DM202" t="s">
        <v>164</v>
      </c>
      <c r="DN202" s="2"/>
      <c r="DO202" s="154">
        <v>1</v>
      </c>
      <c r="DP202" s="158" t="s">
        <v>192</v>
      </c>
      <c r="DQ202" s="24">
        <v>15012000</v>
      </c>
      <c r="DR202" s="165">
        <v>10</v>
      </c>
      <c r="DS202" t="s">
        <v>164</v>
      </c>
      <c r="DZ202" t="s">
        <v>832</v>
      </c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165"/>
      <c r="EO202" s="5"/>
      <c r="EP202" s="5"/>
      <c r="EQ202" s="5"/>
      <c r="ER202" s="5"/>
      <c r="EY202" s="70" t="str">
        <f t="shared" si="41"/>
        <v>amlodipine oral 10mg/</v>
      </c>
      <c r="FK202" s="14" t="s">
        <v>163</v>
      </c>
      <c r="FL202" s="70" t="str">
        <f t="shared" si="37"/>
        <v>amlodipine oral 10mg/</v>
      </c>
    </row>
    <row r="203" spans="1:168" ht="13.8">
      <c r="A203" s="47">
        <v>4752</v>
      </c>
      <c r="B203" t="s">
        <v>3156</v>
      </c>
      <c r="C203" s="117"/>
      <c r="D203" s="117"/>
      <c r="E203" s="117"/>
      <c r="F203" s="117"/>
      <c r="G203">
        <v>5433</v>
      </c>
      <c r="H203" s="47">
        <v>270780102</v>
      </c>
      <c r="I203" s="47">
        <v>270780102</v>
      </c>
      <c r="J203" s="5" t="str">
        <f t="shared" si="38"/>
        <v>GRC amlodipine besilate RAFARM A.E.B.E. capsule, hard 30 x 10mg/</v>
      </c>
      <c r="K203" s="5" t="str">
        <f t="shared" si="39"/>
        <v>GRC amlodipine besilate RAFARM A.E.B.E. capsule, hard 30 x 10mg/</v>
      </c>
      <c r="L203" s="5"/>
      <c r="M203" s="5"/>
      <c r="N203" s="5"/>
      <c r="O203" s="5"/>
      <c r="P203">
        <v>30</v>
      </c>
      <c r="Q203" s="51"/>
      <c r="R203">
        <v>30</v>
      </c>
      <c r="S203" s="51"/>
      <c r="T203" s="117"/>
      <c r="U203" s="117"/>
      <c r="V203" s="117"/>
      <c r="W203" s="117"/>
      <c r="X203" s="5"/>
      <c r="Y203" s="5"/>
      <c r="Z203" s="5"/>
      <c r="AA203" s="5">
        <v>30</v>
      </c>
      <c r="AB203" s="5"/>
      <c r="AC203" t="s">
        <v>737</v>
      </c>
      <c r="AD203" s="5"/>
      <c r="AE203" s="5"/>
      <c r="AF203" s="48">
        <v>10210000</v>
      </c>
      <c r="AG203" s="158" t="s">
        <v>174</v>
      </c>
      <c r="AH203" s="158"/>
      <c r="AI203" t="s">
        <v>820</v>
      </c>
      <c r="AJ203" t="s">
        <v>846</v>
      </c>
      <c r="AK203" s="24">
        <v>15012000</v>
      </c>
      <c r="AL203" s="158" t="s">
        <v>192</v>
      </c>
      <c r="AM203" s="158"/>
      <c r="AN203" s="5"/>
      <c r="AO203" s="5"/>
      <c r="AP203" s="5"/>
      <c r="AQ203" s="5"/>
      <c r="AS203" s="51">
        <f t="shared" si="34"/>
        <v>56565715</v>
      </c>
      <c r="AT203" s="25" t="str">
        <f t="shared" si="35"/>
        <v>GRC amlodipine besilate RAFARM A.E.B.E. capsule, hard 10mg/</v>
      </c>
      <c r="AU203" s="33"/>
      <c r="AW203" s="5"/>
      <c r="AX203" s="5"/>
      <c r="AY203" s="14" t="s">
        <v>3537</v>
      </c>
      <c r="AZ203" t="s">
        <v>65</v>
      </c>
      <c r="BA203" s="14" t="s">
        <v>2253</v>
      </c>
      <c r="BB203" s="14"/>
      <c r="BC203" s="48">
        <v>10210000</v>
      </c>
      <c r="BD203" s="158" t="s">
        <v>174</v>
      </c>
      <c r="BE203" s="158"/>
      <c r="BF203" s="85"/>
      <c r="BG203" t="s">
        <v>894</v>
      </c>
      <c r="BJ203" s="5"/>
      <c r="BK203" t="s">
        <v>897</v>
      </c>
      <c r="BL203" s="5"/>
      <c r="BM203" s="49" t="s">
        <v>857</v>
      </c>
      <c r="BN203" t="str">
        <f t="shared" si="40"/>
        <v>amlodipine besilate capsule, hard 10mg/</v>
      </c>
      <c r="BO203" s="49"/>
      <c r="BP203" t="str">
        <f t="shared" si="36"/>
        <v>amlodipine besilate capsule, hard 10mg/</v>
      </c>
      <c r="BQ203" s="5"/>
      <c r="BR203" s="48">
        <v>10210000</v>
      </c>
      <c r="BS203" s="158" t="s">
        <v>174</v>
      </c>
      <c r="BT203" s="158"/>
      <c r="BU203" s="117"/>
      <c r="BV203" s="117"/>
      <c r="BW203" s="5"/>
      <c r="BX203" t="s">
        <v>820</v>
      </c>
      <c r="BY203" s="5"/>
      <c r="BZ203" s="5"/>
      <c r="CA203" s="24">
        <v>15012000</v>
      </c>
      <c r="CB203" s="158" t="s">
        <v>192</v>
      </c>
      <c r="CC203" s="158"/>
      <c r="CD203" s="5"/>
      <c r="CE203" s="5"/>
      <c r="CF203">
        <v>20053000</v>
      </c>
      <c r="CG203" s="87" t="s">
        <v>175</v>
      </c>
      <c r="CH203" s="87"/>
      <c r="CI203" s="117"/>
      <c r="CJ203" s="117"/>
      <c r="CK203" s="5"/>
      <c r="CL203" s="5"/>
      <c r="CM203" s="5"/>
      <c r="CN203" s="5"/>
      <c r="CO203" s="50">
        <v>100000090079</v>
      </c>
      <c r="CP203" s="21" t="s">
        <v>41</v>
      </c>
      <c r="CQ203" s="50">
        <v>100000090079</v>
      </c>
      <c r="CR203" t="s">
        <v>2984</v>
      </c>
      <c r="CS203" s="51"/>
      <c r="CT203" s="52">
        <v>100000085259</v>
      </c>
      <c r="CU203" s="51" t="s">
        <v>149</v>
      </c>
      <c r="CV203" s="117"/>
      <c r="CW203" s="146"/>
      <c r="CX203" t="s">
        <v>845</v>
      </c>
      <c r="CY203" s="5"/>
      <c r="CZ203" s="5"/>
      <c r="DE203" s="5"/>
      <c r="DF203" s="5"/>
      <c r="DG203" s="117"/>
      <c r="DH203" s="117"/>
      <c r="DI203" s="117"/>
      <c r="DJ203" s="117"/>
      <c r="DK203" s="117"/>
      <c r="DL203" s="165">
        <v>10</v>
      </c>
      <c r="DM203" t="s">
        <v>164</v>
      </c>
      <c r="DN203" s="2"/>
      <c r="DO203" s="154">
        <v>1</v>
      </c>
      <c r="DP203" s="158" t="s">
        <v>192</v>
      </c>
      <c r="DQ203" s="24">
        <v>15012000</v>
      </c>
      <c r="DR203" s="165">
        <v>10</v>
      </c>
      <c r="DS203" t="s">
        <v>164</v>
      </c>
      <c r="DZ203" t="s">
        <v>829</v>
      </c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165"/>
      <c r="EO203" s="5"/>
      <c r="EP203" s="5"/>
      <c r="EQ203" s="5"/>
      <c r="ER203" s="5"/>
      <c r="EY203" s="70" t="str">
        <f t="shared" si="41"/>
        <v>amlodipine oral 10mg/</v>
      </c>
      <c r="FK203" s="14" t="s">
        <v>163</v>
      </c>
      <c r="FL203" s="70" t="str">
        <f t="shared" si="37"/>
        <v>amlodipine oral 10mg/</v>
      </c>
    </row>
    <row r="204" spans="1:168" ht="27.6">
      <c r="A204" s="47">
        <v>7732</v>
      </c>
      <c r="B204" t="s">
        <v>3157</v>
      </c>
      <c r="C204" s="117"/>
      <c r="D204" s="117"/>
      <c r="E204" s="117"/>
      <c r="F204" s="117"/>
      <c r="G204">
        <v>5434</v>
      </c>
      <c r="H204" s="47">
        <v>270780202</v>
      </c>
      <c r="I204" s="47">
        <v>270780202</v>
      </c>
      <c r="J204" s="5" t="str">
        <f t="shared" si="38"/>
        <v>GRC amlodipine besilate TEVA PHARMA B.V., Haarlem, THE NETHERLANDS tablet 30 x 10mg/</v>
      </c>
      <c r="K204" s="5" t="str">
        <f t="shared" si="39"/>
        <v>GRC amlodipine besilate TEVA PHARMA B.V., Haarlem, THE NETHERLANDS tablet 30 x 10mg/</v>
      </c>
      <c r="L204" s="5"/>
      <c r="M204" s="5"/>
      <c r="N204" s="5"/>
      <c r="O204" s="5"/>
      <c r="P204">
        <v>30</v>
      </c>
      <c r="Q204" s="51"/>
      <c r="R204">
        <v>30</v>
      </c>
      <c r="S204" s="51"/>
      <c r="T204" s="117"/>
      <c r="U204" s="117"/>
      <c r="V204" s="117"/>
      <c r="W204" s="117"/>
      <c r="X204" s="5"/>
      <c r="Y204" s="5"/>
      <c r="Z204" s="5"/>
      <c r="AA204" s="5">
        <v>30</v>
      </c>
      <c r="AB204" s="5"/>
      <c r="AC204" t="s">
        <v>737</v>
      </c>
      <c r="AD204" s="5"/>
      <c r="AE204" s="5"/>
      <c r="AF204">
        <v>10219000</v>
      </c>
      <c r="AG204" t="s">
        <v>173</v>
      </c>
      <c r="AI204" t="s">
        <v>820</v>
      </c>
      <c r="AJ204" t="s">
        <v>846</v>
      </c>
      <c r="AK204" s="24">
        <v>15054000</v>
      </c>
      <c r="AL204" s="158" t="s">
        <v>173</v>
      </c>
      <c r="AM204" s="158"/>
      <c r="AN204" s="5"/>
      <c r="AO204" s="5"/>
      <c r="AP204" s="5"/>
      <c r="AQ204" s="5"/>
      <c r="AS204" s="51">
        <f t="shared" si="34"/>
        <v>56565716</v>
      </c>
      <c r="AT204" s="25" t="str">
        <f t="shared" si="35"/>
        <v>GRC amlodipine besilate TEVA PHARMA B.V., Haarlem, THE NETHERLANDS tablet 10mg/</v>
      </c>
      <c r="AU204" s="33"/>
      <c r="AW204" s="5"/>
      <c r="AX204" s="5"/>
      <c r="AY204" s="14" t="s">
        <v>3538</v>
      </c>
      <c r="AZ204" t="s">
        <v>65</v>
      </c>
      <c r="BA204" s="14" t="s">
        <v>2253</v>
      </c>
      <c r="BB204" s="14"/>
      <c r="BC204">
        <v>10219000</v>
      </c>
      <c r="BD204" t="s">
        <v>173</v>
      </c>
      <c r="BF204" s="85"/>
      <c r="BG204" t="s">
        <v>895</v>
      </c>
      <c r="BJ204" s="5"/>
      <c r="BK204" t="s">
        <v>897</v>
      </c>
      <c r="BL204" s="5"/>
      <c r="BM204" s="49" t="s">
        <v>857</v>
      </c>
      <c r="BN204" t="str">
        <f t="shared" si="40"/>
        <v>amlodipine besilate tablet 10mg/</v>
      </c>
      <c r="BO204" s="49"/>
      <c r="BP204" t="str">
        <f t="shared" si="36"/>
        <v>amlodipine besilate tablet 10mg/</v>
      </c>
      <c r="BQ204" s="5"/>
      <c r="BR204">
        <v>10219000</v>
      </c>
      <c r="BS204" t="s">
        <v>173</v>
      </c>
      <c r="BU204" s="117"/>
      <c r="BV204" s="117"/>
      <c r="BW204" s="5"/>
      <c r="BX204" t="s">
        <v>820</v>
      </c>
      <c r="BY204" s="5"/>
      <c r="BZ204" s="5"/>
      <c r="CA204" s="24">
        <v>15054000</v>
      </c>
      <c r="CB204" s="158" t="s">
        <v>173</v>
      </c>
      <c r="CC204" s="158"/>
      <c r="CD204" s="5"/>
      <c r="CE204" s="5"/>
      <c r="CF204">
        <v>20053000</v>
      </c>
      <c r="CG204" s="87" t="s">
        <v>175</v>
      </c>
      <c r="CH204" s="87"/>
      <c r="CI204" s="117"/>
      <c r="CJ204" s="117"/>
      <c r="CK204" s="5"/>
      <c r="CL204" s="5"/>
      <c r="CM204" s="5"/>
      <c r="CN204" s="5"/>
      <c r="CO204" s="50">
        <v>100000090079</v>
      </c>
      <c r="CP204" s="21" t="s">
        <v>41</v>
      </c>
      <c r="CQ204" s="50">
        <v>100000090079</v>
      </c>
      <c r="CR204" t="s">
        <v>2984</v>
      </c>
      <c r="CS204" s="51"/>
      <c r="CT204" s="52">
        <v>100000085259</v>
      </c>
      <c r="CU204" s="51" t="s">
        <v>149</v>
      </c>
      <c r="CV204" s="117"/>
      <c r="CW204" s="146"/>
      <c r="CX204" t="s">
        <v>845</v>
      </c>
      <c r="CY204" s="5"/>
      <c r="CZ204" s="5"/>
      <c r="DE204" s="5"/>
      <c r="DF204" s="5"/>
      <c r="DG204" s="117"/>
      <c r="DH204" s="117"/>
      <c r="DI204" s="117"/>
      <c r="DJ204" s="117"/>
      <c r="DK204" s="117"/>
      <c r="DL204" s="47">
        <v>10</v>
      </c>
      <c r="DM204" t="s">
        <v>164</v>
      </c>
      <c r="DN204" s="2"/>
      <c r="DO204" s="154">
        <v>1</v>
      </c>
      <c r="DP204" s="158" t="s">
        <v>173</v>
      </c>
      <c r="DQ204" s="24">
        <v>15054000</v>
      </c>
      <c r="DR204" s="47">
        <v>10</v>
      </c>
      <c r="DS204" t="s">
        <v>164</v>
      </c>
      <c r="DZ204" t="s">
        <v>830</v>
      </c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165"/>
      <c r="EO204" s="5"/>
      <c r="EP204" s="5"/>
      <c r="EQ204" s="5"/>
      <c r="ER204" s="5"/>
      <c r="EY204" s="70" t="str">
        <f t="shared" si="41"/>
        <v>amlodipine oral 10mg/</v>
      </c>
      <c r="FK204" s="14" t="s">
        <v>163</v>
      </c>
      <c r="FL204" s="70" t="str">
        <f t="shared" si="37"/>
        <v>amlodipine oral 10mg/</v>
      </c>
    </row>
    <row r="205" spans="1:168" ht="27.6">
      <c r="A205" s="47">
        <v>7755</v>
      </c>
      <c r="B205" t="s">
        <v>3158</v>
      </c>
      <c r="C205" s="117"/>
      <c r="D205" s="117"/>
      <c r="E205" s="117"/>
      <c r="F205" s="117"/>
      <c r="G205">
        <v>5478</v>
      </c>
      <c r="H205" s="47">
        <v>271490102</v>
      </c>
      <c r="I205" s="47">
        <v>271490102</v>
      </c>
      <c r="J205" s="5" t="str">
        <f t="shared" si="38"/>
        <v>GRC amlodipine besilate TEVA PHARMA B.V., Haarlem, THE NETHERLANDS tablet 30 x 5mg/</v>
      </c>
      <c r="K205" s="5" t="str">
        <f t="shared" si="39"/>
        <v>GRC amlodipine besilate TEVA PHARMA B.V., Haarlem, THE NETHERLANDS tablet 30 x 5mg/</v>
      </c>
      <c r="L205" s="5"/>
      <c r="M205" s="5"/>
      <c r="N205" s="5"/>
      <c r="O205" s="5"/>
      <c r="P205">
        <v>30</v>
      </c>
      <c r="Q205" s="51"/>
      <c r="R205">
        <v>30</v>
      </c>
      <c r="S205" s="51"/>
      <c r="T205" s="117"/>
      <c r="U205" s="117"/>
      <c r="V205" s="117"/>
      <c r="W205" s="117"/>
      <c r="X205" s="5"/>
      <c r="Y205" s="5"/>
      <c r="Z205" s="5"/>
      <c r="AA205" s="5">
        <v>30</v>
      </c>
      <c r="AB205" s="5"/>
      <c r="AC205" t="s">
        <v>738</v>
      </c>
      <c r="AD205" s="5"/>
      <c r="AE205" s="5"/>
      <c r="AF205">
        <v>10219000</v>
      </c>
      <c r="AG205" t="s">
        <v>173</v>
      </c>
      <c r="AI205" t="s">
        <v>820</v>
      </c>
      <c r="AJ205" t="s">
        <v>846</v>
      </c>
      <c r="AK205" s="24">
        <v>15054000</v>
      </c>
      <c r="AL205" s="158" t="s">
        <v>173</v>
      </c>
      <c r="AM205" s="158"/>
      <c r="AN205" s="5"/>
      <c r="AO205" s="5"/>
      <c r="AP205" s="5"/>
      <c r="AQ205" s="5"/>
      <c r="AS205" s="51">
        <f t="shared" si="34"/>
        <v>56565717</v>
      </c>
      <c r="AT205" s="25" t="str">
        <f t="shared" si="35"/>
        <v>GRC amlodipine besilate TEVA PHARMA B.V., Haarlem, THE NETHERLANDS tablet 5mg/</v>
      </c>
      <c r="AU205" s="33"/>
      <c r="AW205" s="5"/>
      <c r="AX205" s="5"/>
      <c r="AY205" s="14" t="s">
        <v>3539</v>
      </c>
      <c r="AZ205" t="s">
        <v>65</v>
      </c>
      <c r="BA205" s="14" t="s">
        <v>2253</v>
      </c>
      <c r="BB205" s="14"/>
      <c r="BC205">
        <v>10219000</v>
      </c>
      <c r="BD205" t="s">
        <v>173</v>
      </c>
      <c r="BF205" s="85"/>
      <c r="BG205" t="s">
        <v>895</v>
      </c>
      <c r="BJ205" s="5"/>
      <c r="BK205" t="s">
        <v>898</v>
      </c>
      <c r="BL205" s="5"/>
      <c r="BM205" s="49" t="s">
        <v>857</v>
      </c>
      <c r="BN205" t="str">
        <f t="shared" si="40"/>
        <v>amlodipine besilate tablet 5mg/</v>
      </c>
      <c r="BO205" s="49"/>
      <c r="BP205" t="str">
        <f t="shared" si="36"/>
        <v>amlodipine besilate tablet 5mg/</v>
      </c>
      <c r="BQ205" s="5"/>
      <c r="BR205">
        <v>10219000</v>
      </c>
      <c r="BS205" t="s">
        <v>173</v>
      </c>
      <c r="BU205" s="117"/>
      <c r="BV205" s="117"/>
      <c r="BW205" s="5"/>
      <c r="BX205" t="s">
        <v>820</v>
      </c>
      <c r="BY205" s="5"/>
      <c r="BZ205" s="5"/>
      <c r="CA205" s="24">
        <v>15054000</v>
      </c>
      <c r="CB205" s="158" t="s">
        <v>173</v>
      </c>
      <c r="CC205" s="158"/>
      <c r="CD205" s="5"/>
      <c r="CE205" s="5"/>
      <c r="CF205">
        <v>20053000</v>
      </c>
      <c r="CG205" s="87" t="s">
        <v>175</v>
      </c>
      <c r="CH205" s="87"/>
      <c r="CI205" s="117"/>
      <c r="CJ205" s="117"/>
      <c r="CK205" s="5"/>
      <c r="CL205" s="5"/>
      <c r="CM205" s="5"/>
      <c r="CN205" s="5"/>
      <c r="CO205" s="50">
        <v>100000090079</v>
      </c>
      <c r="CP205" s="21" t="s">
        <v>41</v>
      </c>
      <c r="CQ205" s="50">
        <v>100000090079</v>
      </c>
      <c r="CR205" t="s">
        <v>2984</v>
      </c>
      <c r="CS205" s="51"/>
      <c r="CT205" s="52">
        <v>100000085259</v>
      </c>
      <c r="CU205" s="51" t="s">
        <v>149</v>
      </c>
      <c r="CV205" s="117"/>
      <c r="CW205" s="146"/>
      <c r="CX205" t="s">
        <v>845</v>
      </c>
      <c r="CY205" s="5"/>
      <c r="CZ205" s="5"/>
      <c r="DE205" s="5"/>
      <c r="DF205" s="5"/>
      <c r="DG205" s="117"/>
      <c r="DH205" s="117"/>
      <c r="DI205" s="117"/>
      <c r="DJ205" s="117"/>
      <c r="DK205" s="117"/>
      <c r="DL205" s="47">
        <v>5</v>
      </c>
      <c r="DM205" t="s">
        <v>164</v>
      </c>
      <c r="DN205" s="2"/>
      <c r="DO205" s="154">
        <v>1</v>
      </c>
      <c r="DP205" s="158" t="s">
        <v>173</v>
      </c>
      <c r="DQ205" s="24">
        <v>15054000</v>
      </c>
      <c r="DR205" s="47">
        <v>5</v>
      </c>
      <c r="DS205" t="s">
        <v>164</v>
      </c>
      <c r="DZ205" t="s">
        <v>829</v>
      </c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165"/>
      <c r="EO205" s="5"/>
      <c r="EP205" s="5"/>
      <c r="EQ205" s="5"/>
      <c r="ER205" s="5"/>
      <c r="EY205" s="70" t="str">
        <f t="shared" si="41"/>
        <v>amlodipine oral 5mg/</v>
      </c>
      <c r="FK205" s="14" t="s">
        <v>163</v>
      </c>
      <c r="FL205" s="70" t="str">
        <f t="shared" si="37"/>
        <v>amlodipine oral 5mg/</v>
      </c>
    </row>
    <row r="206" spans="1:168" ht="13.8">
      <c r="A206" s="47">
        <v>4715</v>
      </c>
      <c r="B206" t="s">
        <v>3159</v>
      </c>
      <c r="C206" s="117"/>
      <c r="D206" s="117"/>
      <c r="E206" s="117"/>
      <c r="F206" s="117"/>
      <c r="G206">
        <v>5479</v>
      </c>
      <c r="H206" s="47">
        <v>271490202</v>
      </c>
      <c r="I206" s="47">
        <v>271490202</v>
      </c>
      <c r="J206" s="5" t="str">
        <f t="shared" si="38"/>
        <v>GRC amlodipine maleate ΦΑΡΜΑΤΕΝ ΕΛΛΑΣ ΑΕΒΕ tablet 28 x 10mg/</v>
      </c>
      <c r="K206" s="5" t="str">
        <f t="shared" si="39"/>
        <v>GRC amlodipine maleate ΦΑΡΜΑΤΕΝ ΕΛΛΑΣ ΑΕΒΕ tablet 28 x 10mg/</v>
      </c>
      <c r="L206" s="5"/>
      <c r="M206" s="5"/>
      <c r="N206" s="5"/>
      <c r="O206" s="5"/>
      <c r="P206">
        <v>28</v>
      </c>
      <c r="Q206" s="51"/>
      <c r="R206">
        <v>28</v>
      </c>
      <c r="S206" s="51"/>
      <c r="T206" s="117"/>
      <c r="U206" s="117"/>
      <c r="V206" s="117"/>
      <c r="W206" s="117"/>
      <c r="X206" s="5"/>
      <c r="Y206" s="5"/>
      <c r="Z206" s="5"/>
      <c r="AA206" s="5">
        <v>30</v>
      </c>
      <c r="AB206" s="5"/>
      <c r="AC206" t="s">
        <v>738</v>
      </c>
      <c r="AD206" s="5"/>
      <c r="AE206" s="5"/>
      <c r="AF206">
        <v>10219000</v>
      </c>
      <c r="AG206" t="s">
        <v>173</v>
      </c>
      <c r="AI206" t="s">
        <v>820</v>
      </c>
      <c r="AJ206" t="s">
        <v>846</v>
      </c>
      <c r="AK206" s="24">
        <v>15054000</v>
      </c>
      <c r="AL206" s="158" t="s">
        <v>173</v>
      </c>
      <c r="AM206" s="158"/>
      <c r="AN206" s="5"/>
      <c r="AO206" s="5"/>
      <c r="AP206" s="5"/>
      <c r="AQ206" s="5"/>
      <c r="AS206" s="51">
        <f t="shared" si="34"/>
        <v>56565718</v>
      </c>
      <c r="AT206" s="25" t="str">
        <f t="shared" si="35"/>
        <v>GRC amlodipine maleate ΦΑΡΜΑΤΕΝ ΕΛΛΑΣ ΑΕΒΕ tablet 10mg/</v>
      </c>
      <c r="AU206" s="33"/>
      <c r="AW206" s="5"/>
      <c r="AX206" s="5"/>
      <c r="AY206" s="14" t="s">
        <v>3540</v>
      </c>
      <c r="AZ206" t="s">
        <v>65</v>
      </c>
      <c r="BA206" s="14" t="s">
        <v>2253</v>
      </c>
      <c r="BB206" s="14"/>
      <c r="BC206">
        <v>10219000</v>
      </c>
      <c r="BD206" t="s">
        <v>173</v>
      </c>
      <c r="BF206" s="85"/>
      <c r="BG206" t="s">
        <v>952</v>
      </c>
      <c r="BJ206" s="5"/>
      <c r="BK206" t="s">
        <v>898</v>
      </c>
      <c r="BL206" s="5"/>
      <c r="BM206" s="49" t="s">
        <v>857</v>
      </c>
      <c r="BN206" t="str">
        <f t="shared" si="40"/>
        <v>amlodipine maleate tablet 10mg/</v>
      </c>
      <c r="BO206" s="49"/>
      <c r="BP206" t="str">
        <f t="shared" si="36"/>
        <v>amlodipine maleate tablet 10mg/</v>
      </c>
      <c r="BQ206" s="5"/>
      <c r="BR206">
        <v>10219000</v>
      </c>
      <c r="BS206" t="s">
        <v>173</v>
      </c>
      <c r="BU206" s="117"/>
      <c r="BV206" s="117"/>
      <c r="BW206" s="5"/>
      <c r="BX206" t="s">
        <v>820</v>
      </c>
      <c r="BY206" s="5"/>
      <c r="BZ206" s="5"/>
      <c r="CA206" s="24">
        <v>15054000</v>
      </c>
      <c r="CB206" s="158" t="s">
        <v>173</v>
      </c>
      <c r="CC206" s="158"/>
      <c r="CD206" s="5"/>
      <c r="CE206" s="5"/>
      <c r="CF206">
        <v>20053000</v>
      </c>
      <c r="CG206" s="87" t="s">
        <v>175</v>
      </c>
      <c r="CH206" s="87"/>
      <c r="CI206" s="117"/>
      <c r="CJ206" s="117"/>
      <c r="CK206" s="5"/>
      <c r="CL206" s="5"/>
      <c r="CM206" s="5"/>
      <c r="CN206" s="5"/>
      <c r="CO206" s="21">
        <v>100000089370</v>
      </c>
      <c r="CP206" s="21" t="s">
        <v>41</v>
      </c>
      <c r="CQ206" s="21">
        <v>100000089370</v>
      </c>
      <c r="CR206" t="s">
        <v>2965</v>
      </c>
      <c r="CS206" s="51"/>
      <c r="CT206" s="52">
        <v>100000085259</v>
      </c>
      <c r="CU206" s="51" t="s">
        <v>149</v>
      </c>
      <c r="CV206" s="117"/>
      <c r="CW206" s="146"/>
      <c r="CX206" t="s">
        <v>845</v>
      </c>
      <c r="CY206" s="5"/>
      <c r="CZ206" s="5"/>
      <c r="DE206" s="5"/>
      <c r="DF206" s="5"/>
      <c r="DG206" s="117"/>
      <c r="DH206" s="117"/>
      <c r="DI206" s="117"/>
      <c r="DJ206" s="117"/>
      <c r="DK206" s="117"/>
      <c r="DL206" s="47">
        <v>10</v>
      </c>
      <c r="DM206" t="s">
        <v>164</v>
      </c>
      <c r="DN206" s="2"/>
      <c r="DO206" s="154">
        <v>1</v>
      </c>
      <c r="DP206" s="158" t="s">
        <v>173</v>
      </c>
      <c r="DQ206" s="24">
        <v>15054000</v>
      </c>
      <c r="DR206" s="47">
        <v>10</v>
      </c>
      <c r="DS206" t="s">
        <v>164</v>
      </c>
      <c r="DZ206" t="s">
        <v>830</v>
      </c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165"/>
      <c r="EO206" s="5"/>
      <c r="EP206" s="5"/>
      <c r="EQ206" s="5"/>
      <c r="ER206" s="5"/>
      <c r="EY206" s="70" t="str">
        <f t="shared" si="41"/>
        <v>amlodipine oral 10mg/</v>
      </c>
      <c r="FK206" s="14" t="s">
        <v>163</v>
      </c>
      <c r="FL206" s="70" t="str">
        <f t="shared" si="37"/>
        <v>amlodipine oral 10mg/</v>
      </c>
    </row>
    <row r="207" spans="1:168" ht="13.8">
      <c r="A207" s="47">
        <v>4716</v>
      </c>
      <c r="B207" t="s">
        <v>3160</v>
      </c>
      <c r="C207" s="117"/>
      <c r="D207" s="117"/>
      <c r="E207" s="117"/>
      <c r="F207" s="117"/>
      <c r="G207">
        <v>4618</v>
      </c>
      <c r="H207" s="47">
        <v>261930201</v>
      </c>
      <c r="I207" s="47">
        <v>261930201</v>
      </c>
      <c r="J207" s="5" t="str">
        <f t="shared" si="38"/>
        <v>GRC amlodipine maleate INNOVIS PHARMA A.E.B.E tablet 30 x 10mg/</v>
      </c>
      <c r="K207" s="5" t="str">
        <f t="shared" si="39"/>
        <v>GRC amlodipine maleate INNOVIS PHARMA A.E.B.E tablet 30 x 10mg/</v>
      </c>
      <c r="L207" s="5"/>
      <c r="M207" s="5"/>
      <c r="N207" s="5"/>
      <c r="O207" s="5"/>
      <c r="P207">
        <v>30</v>
      </c>
      <c r="Q207" s="51"/>
      <c r="R207">
        <v>30</v>
      </c>
      <c r="S207" s="51"/>
      <c r="T207" s="117"/>
      <c r="U207" s="117"/>
      <c r="V207" s="117"/>
      <c r="W207" s="117"/>
      <c r="X207" s="5"/>
      <c r="Y207" s="5"/>
      <c r="Z207" s="5"/>
      <c r="AA207" s="5">
        <v>14</v>
      </c>
      <c r="AB207" s="5"/>
      <c r="AC207" t="s">
        <v>739</v>
      </c>
      <c r="AD207" s="5"/>
      <c r="AE207" s="5"/>
      <c r="AF207">
        <v>10219000</v>
      </c>
      <c r="AG207" t="s">
        <v>173</v>
      </c>
      <c r="AI207" t="s">
        <v>820</v>
      </c>
      <c r="AJ207" t="s">
        <v>846</v>
      </c>
      <c r="AK207" s="24">
        <v>15054000</v>
      </c>
      <c r="AL207" s="158" t="s">
        <v>173</v>
      </c>
      <c r="AM207" s="158"/>
      <c r="AN207" s="5"/>
      <c r="AO207" s="5"/>
      <c r="AP207" s="5"/>
      <c r="AQ207" s="5"/>
      <c r="AS207" s="51">
        <f t="shared" si="34"/>
        <v>56565719</v>
      </c>
      <c r="AT207" s="25" t="str">
        <f t="shared" si="35"/>
        <v>GRC amlodipine maleate INNOVIS PHARMA A.E.B.E tablet 10mg/</v>
      </c>
      <c r="AU207" s="33"/>
      <c r="AW207" s="5"/>
      <c r="AX207" s="5"/>
      <c r="AY207" s="14" t="s">
        <v>3540</v>
      </c>
      <c r="AZ207" t="s">
        <v>65</v>
      </c>
      <c r="BA207" s="14" t="s">
        <v>2253</v>
      </c>
      <c r="BB207" s="14"/>
      <c r="BC207">
        <v>10219000</v>
      </c>
      <c r="BD207" t="s">
        <v>173</v>
      </c>
      <c r="BF207" s="85"/>
      <c r="BG207" t="s">
        <v>3343</v>
      </c>
      <c r="BJ207" s="5"/>
      <c r="BK207" t="s">
        <v>899</v>
      </c>
      <c r="BL207" s="5"/>
      <c r="BM207" s="49" t="s">
        <v>857</v>
      </c>
      <c r="BN207" t="str">
        <f t="shared" si="40"/>
        <v>amlodipine maleate tablet 10mg/</v>
      </c>
      <c r="BO207" s="49"/>
      <c r="BP207" t="str">
        <f t="shared" si="36"/>
        <v>amlodipine maleate tablet 10mg/</v>
      </c>
      <c r="BQ207" s="5"/>
      <c r="BR207">
        <v>10219000</v>
      </c>
      <c r="BS207" t="s">
        <v>173</v>
      </c>
      <c r="BU207" s="117"/>
      <c r="BV207" s="117"/>
      <c r="BW207" s="5"/>
      <c r="BX207" t="s">
        <v>820</v>
      </c>
      <c r="BY207" s="5"/>
      <c r="BZ207" s="5"/>
      <c r="CA207" s="24">
        <v>15054000</v>
      </c>
      <c r="CB207" s="158" t="s">
        <v>173</v>
      </c>
      <c r="CC207" s="158"/>
      <c r="CD207" s="5"/>
      <c r="CE207" s="5"/>
      <c r="CF207">
        <v>20053000</v>
      </c>
      <c r="CG207" s="87" t="s">
        <v>175</v>
      </c>
      <c r="CH207" s="87"/>
      <c r="CI207" s="117"/>
      <c r="CJ207" s="117"/>
      <c r="CK207" s="5"/>
      <c r="CL207" s="5"/>
      <c r="CM207" s="5"/>
      <c r="CN207" s="5"/>
      <c r="CO207" s="21">
        <v>100000089370</v>
      </c>
      <c r="CP207" s="21" t="s">
        <v>41</v>
      </c>
      <c r="CQ207" s="21">
        <v>100000089370</v>
      </c>
      <c r="CR207" t="s">
        <v>2965</v>
      </c>
      <c r="CS207" s="51"/>
      <c r="CT207" s="52">
        <v>100000085259</v>
      </c>
      <c r="CU207" s="51" t="s">
        <v>149</v>
      </c>
      <c r="CV207" s="117"/>
      <c r="CW207" s="146"/>
      <c r="CX207" t="s">
        <v>845</v>
      </c>
      <c r="CY207" s="5"/>
      <c r="CZ207" s="5"/>
      <c r="DE207" s="5"/>
      <c r="DF207" s="5"/>
      <c r="DG207" s="117"/>
      <c r="DH207" s="117"/>
      <c r="DI207" s="117"/>
      <c r="DJ207" s="117"/>
      <c r="DK207" s="117"/>
      <c r="DL207" s="47">
        <v>10</v>
      </c>
      <c r="DM207" t="s">
        <v>164</v>
      </c>
      <c r="DN207" s="2"/>
      <c r="DO207" s="154">
        <v>1</v>
      </c>
      <c r="DP207" s="158" t="s">
        <v>173</v>
      </c>
      <c r="DQ207" s="24">
        <v>15054000</v>
      </c>
      <c r="DR207" s="47">
        <v>10</v>
      </c>
      <c r="DS207" t="s">
        <v>164</v>
      </c>
      <c r="DZ207" t="s">
        <v>830</v>
      </c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165"/>
      <c r="EO207" s="5"/>
      <c r="EP207" s="5"/>
      <c r="EQ207" s="5"/>
      <c r="ER207" s="5"/>
      <c r="EY207" s="70" t="str">
        <f t="shared" si="41"/>
        <v>amlodipine oral 10mg/</v>
      </c>
      <c r="FK207" s="14" t="s">
        <v>163</v>
      </c>
      <c r="FL207" s="70" t="str">
        <f t="shared" si="37"/>
        <v>amlodipine oral 10mg/</v>
      </c>
    </row>
    <row r="208" spans="1:168" ht="13.8">
      <c r="A208" s="47">
        <v>5433</v>
      </c>
      <c r="B208" t="s">
        <v>3161</v>
      </c>
      <c r="C208" s="117"/>
      <c r="D208" s="117"/>
      <c r="E208" s="117"/>
      <c r="F208" s="117"/>
      <c r="G208">
        <v>4619</v>
      </c>
      <c r="H208" s="47">
        <v>261930202</v>
      </c>
      <c r="I208" s="47">
        <v>261930202</v>
      </c>
      <c r="J208" s="5" t="str">
        <f t="shared" si="38"/>
        <v>GRC amlodipine besilate MEDOCHEMIE HELLAS AE capsule, hard 30 x 5mg/</v>
      </c>
      <c r="K208" s="5" t="str">
        <f t="shared" si="39"/>
        <v>GRC amlodipine besilate MEDOCHEMIE HELLAS AE capsule, hard 30 x 5mg/</v>
      </c>
      <c r="L208" s="5"/>
      <c r="M208" s="5"/>
      <c r="N208" s="5"/>
      <c r="O208" s="5"/>
      <c r="P208">
        <v>30</v>
      </c>
      <c r="Q208" s="51"/>
      <c r="R208">
        <v>30</v>
      </c>
      <c r="S208" s="51"/>
      <c r="T208" s="117"/>
      <c r="U208" s="117"/>
      <c r="V208" s="117"/>
      <c r="W208" s="117"/>
      <c r="X208" s="5"/>
      <c r="Y208" s="5"/>
      <c r="Z208" s="5"/>
      <c r="AA208" s="5">
        <v>28</v>
      </c>
      <c r="AB208" s="5"/>
      <c r="AC208" t="s">
        <v>740</v>
      </c>
      <c r="AD208" s="5"/>
      <c r="AE208" s="5"/>
      <c r="AF208" s="48">
        <v>10210000</v>
      </c>
      <c r="AG208" s="158" t="s">
        <v>174</v>
      </c>
      <c r="AH208" s="158"/>
      <c r="AI208" t="s">
        <v>820</v>
      </c>
      <c r="AJ208" t="s">
        <v>846</v>
      </c>
      <c r="AK208" s="24">
        <v>15012000</v>
      </c>
      <c r="AL208" s="158" t="s">
        <v>192</v>
      </c>
      <c r="AM208" s="158"/>
      <c r="AN208" s="5"/>
      <c r="AO208" s="5"/>
      <c r="AP208" s="5"/>
      <c r="AQ208" s="5"/>
      <c r="AS208" s="51">
        <f t="shared" si="34"/>
        <v>56565720</v>
      </c>
      <c r="AT208" s="25" t="str">
        <f t="shared" si="35"/>
        <v>GRC amlodipine besilate MEDOCHEMIE HELLAS AE capsule, hard 5mg/</v>
      </c>
      <c r="AU208" s="33"/>
      <c r="AW208" s="5"/>
      <c r="AX208" s="5"/>
      <c r="AY208" s="14" t="s">
        <v>3541</v>
      </c>
      <c r="AZ208" t="s">
        <v>65</v>
      </c>
      <c r="BA208" s="14" t="s">
        <v>2253</v>
      </c>
      <c r="BB208" s="14"/>
      <c r="BC208" s="48">
        <v>10210000</v>
      </c>
      <c r="BD208" s="158" t="s">
        <v>174</v>
      </c>
      <c r="BE208" s="158"/>
      <c r="BF208" s="85"/>
      <c r="BG208" t="s">
        <v>3344</v>
      </c>
      <c r="BJ208" s="5"/>
      <c r="BK208" t="s">
        <v>899</v>
      </c>
      <c r="BL208" s="5"/>
      <c r="BM208" s="49" t="s">
        <v>857</v>
      </c>
      <c r="BN208" t="str">
        <f t="shared" si="40"/>
        <v>amlodipine besilate capsule, hard 5mg/</v>
      </c>
      <c r="BO208" s="49"/>
      <c r="BP208" t="str">
        <f t="shared" si="36"/>
        <v>amlodipine besilate capsule, hard 5mg/</v>
      </c>
      <c r="BQ208" s="5"/>
      <c r="BR208" s="48">
        <v>10210000</v>
      </c>
      <c r="BS208" s="158" t="s">
        <v>174</v>
      </c>
      <c r="BT208" s="158"/>
      <c r="BU208" s="117"/>
      <c r="BV208" s="117"/>
      <c r="BW208" s="5"/>
      <c r="BX208" t="s">
        <v>820</v>
      </c>
      <c r="BY208" s="5"/>
      <c r="BZ208" s="5"/>
      <c r="CA208" s="24">
        <v>15012000</v>
      </c>
      <c r="CB208" s="158" t="s">
        <v>192</v>
      </c>
      <c r="CC208" s="158"/>
      <c r="CD208" s="5"/>
      <c r="CE208" s="5"/>
      <c r="CF208">
        <v>20053000</v>
      </c>
      <c r="CG208" s="87" t="s">
        <v>175</v>
      </c>
      <c r="CH208" s="87"/>
      <c r="CI208" s="117"/>
      <c r="CJ208" s="117"/>
      <c r="CK208" s="5"/>
      <c r="CL208" s="5"/>
      <c r="CM208" s="5"/>
      <c r="CN208" s="5"/>
      <c r="CO208" s="50">
        <v>100000090079</v>
      </c>
      <c r="CP208" s="21" t="s">
        <v>41</v>
      </c>
      <c r="CQ208" s="50">
        <v>100000090079</v>
      </c>
      <c r="CR208" t="s">
        <v>2984</v>
      </c>
      <c r="CS208" s="51"/>
      <c r="CT208" s="52">
        <v>100000085259</v>
      </c>
      <c r="CU208" s="51" t="s">
        <v>149</v>
      </c>
      <c r="CV208" s="117"/>
      <c r="CW208" s="146"/>
      <c r="CX208" t="s">
        <v>845</v>
      </c>
      <c r="CY208" s="5"/>
      <c r="CZ208" s="5"/>
      <c r="DE208" s="5"/>
      <c r="DF208" s="5"/>
      <c r="DG208" s="117"/>
      <c r="DH208" s="117"/>
      <c r="DI208" s="117"/>
      <c r="DJ208" s="117"/>
      <c r="DK208" s="117"/>
      <c r="DL208" s="47">
        <v>5</v>
      </c>
      <c r="DM208" t="s">
        <v>164</v>
      </c>
      <c r="DN208" s="2"/>
      <c r="DO208" s="154">
        <v>1</v>
      </c>
      <c r="DP208" s="158" t="s">
        <v>192</v>
      </c>
      <c r="DQ208" s="24">
        <v>15012000</v>
      </c>
      <c r="DR208" s="47">
        <v>5</v>
      </c>
      <c r="DS208" t="s">
        <v>164</v>
      </c>
      <c r="DZ208" t="s">
        <v>830</v>
      </c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165"/>
      <c r="EO208" s="5"/>
      <c r="EP208" s="5"/>
      <c r="EQ208" s="5"/>
      <c r="ER208" s="5"/>
      <c r="EY208" s="70" t="str">
        <f t="shared" si="41"/>
        <v>amlodipine oral 5mg/</v>
      </c>
      <c r="FK208" s="14" t="s">
        <v>163</v>
      </c>
      <c r="FL208" s="70" t="str">
        <f t="shared" si="37"/>
        <v>amlodipine oral 5mg/</v>
      </c>
    </row>
    <row r="209" spans="1:168" ht="13.8">
      <c r="A209" s="47">
        <v>5434</v>
      </c>
      <c r="B209" t="s">
        <v>3162</v>
      </c>
      <c r="C209" s="117"/>
      <c r="D209" s="117"/>
      <c r="E209" s="117"/>
      <c r="F209" s="117"/>
      <c r="G209">
        <v>4823</v>
      </c>
      <c r="H209" s="47">
        <v>264220103</v>
      </c>
      <c r="I209" s="47">
        <v>264220103</v>
      </c>
      <c r="J209" s="5" t="str">
        <f t="shared" si="38"/>
        <v>GRC amlodipine besilate MEDOCHEMIE HELLAS AE capsule, hard 30 x 10mg/</v>
      </c>
      <c r="K209" s="5" t="str">
        <f t="shared" si="39"/>
        <v>GRC amlodipine besilate MEDOCHEMIE HELLAS AE capsule, hard 30 x 10mg/</v>
      </c>
      <c r="L209" s="5"/>
      <c r="M209" s="5"/>
      <c r="N209" s="5"/>
      <c r="O209" s="5"/>
      <c r="P209">
        <v>30</v>
      </c>
      <c r="Q209" s="51"/>
      <c r="R209">
        <v>30</v>
      </c>
      <c r="S209" s="51"/>
      <c r="T209" s="117"/>
      <c r="U209" s="117"/>
      <c r="V209" s="117"/>
      <c r="W209" s="117"/>
      <c r="X209" s="5"/>
      <c r="Y209" s="5"/>
      <c r="Z209" s="5"/>
      <c r="AA209" s="5">
        <v>30</v>
      </c>
      <c r="AB209" s="5"/>
      <c r="AC209" t="s">
        <v>709</v>
      </c>
      <c r="AD209" s="5"/>
      <c r="AE209" s="5"/>
      <c r="AF209" s="48">
        <v>10210000</v>
      </c>
      <c r="AG209" s="158" t="s">
        <v>174</v>
      </c>
      <c r="AH209" s="158"/>
      <c r="AI209" t="s">
        <v>820</v>
      </c>
      <c r="AJ209" t="s">
        <v>846</v>
      </c>
      <c r="AK209" s="24">
        <v>15012000</v>
      </c>
      <c r="AL209" s="158" t="s">
        <v>192</v>
      </c>
      <c r="AM209" s="158"/>
      <c r="AN209" s="5"/>
      <c r="AO209" s="5"/>
      <c r="AP209" s="5"/>
      <c r="AQ209" s="5"/>
      <c r="AS209" s="51">
        <f t="shared" si="34"/>
        <v>56565721</v>
      </c>
      <c r="AT209" s="25" t="str">
        <f t="shared" si="35"/>
        <v>GRC amlodipine besilate MEDOCHEMIE HELLAS AE capsule, hard 10mg/</v>
      </c>
      <c r="AU209" s="33"/>
      <c r="AW209" s="5"/>
      <c r="AX209" s="5"/>
      <c r="AY209" s="14" t="s">
        <v>3542</v>
      </c>
      <c r="AZ209" t="s">
        <v>65</v>
      </c>
      <c r="BA209" s="14" t="s">
        <v>2253</v>
      </c>
      <c r="BB209" s="14"/>
      <c r="BC209" s="48">
        <v>10210000</v>
      </c>
      <c r="BD209" s="158" t="s">
        <v>174</v>
      </c>
      <c r="BE209" s="158"/>
      <c r="BF209" s="85"/>
      <c r="BG209" t="s">
        <v>3344</v>
      </c>
      <c r="BJ209" s="5"/>
      <c r="BK209" t="s">
        <v>900</v>
      </c>
      <c r="BL209" s="5"/>
      <c r="BM209" s="49" t="s">
        <v>857</v>
      </c>
      <c r="BN209" t="str">
        <f t="shared" si="40"/>
        <v>amlodipine besilate capsule, hard 10mg/</v>
      </c>
      <c r="BO209" s="49"/>
      <c r="BP209" t="str">
        <f t="shared" si="36"/>
        <v>amlodipine besilate capsule, hard 10mg/</v>
      </c>
      <c r="BQ209" s="5"/>
      <c r="BR209" s="48">
        <v>10210000</v>
      </c>
      <c r="BS209" s="158" t="s">
        <v>174</v>
      </c>
      <c r="BT209" s="158"/>
      <c r="BU209" s="117"/>
      <c r="BV209" s="117"/>
      <c r="BW209" s="5"/>
      <c r="BX209" t="s">
        <v>820</v>
      </c>
      <c r="BY209" s="5"/>
      <c r="BZ209" s="5"/>
      <c r="CA209" s="24">
        <v>15012000</v>
      </c>
      <c r="CB209" s="158" t="s">
        <v>192</v>
      </c>
      <c r="CC209" s="158"/>
      <c r="CD209" s="5"/>
      <c r="CE209" s="5"/>
      <c r="CF209">
        <v>20053000</v>
      </c>
      <c r="CG209" s="87" t="s">
        <v>175</v>
      </c>
      <c r="CH209" s="87"/>
      <c r="CI209" s="117"/>
      <c r="CJ209" s="117"/>
      <c r="CK209" s="5"/>
      <c r="CL209" s="5"/>
      <c r="CM209" s="5"/>
      <c r="CN209" s="5"/>
      <c r="CO209" s="50">
        <v>100000090079</v>
      </c>
      <c r="CP209" s="21" t="s">
        <v>41</v>
      </c>
      <c r="CQ209" s="50">
        <v>100000090079</v>
      </c>
      <c r="CR209" t="s">
        <v>2984</v>
      </c>
      <c r="CS209" s="51"/>
      <c r="CT209" s="52">
        <v>100000085259</v>
      </c>
      <c r="CU209" s="51" t="s">
        <v>149</v>
      </c>
      <c r="CV209" s="117"/>
      <c r="CW209" s="146"/>
      <c r="CX209" t="s">
        <v>845</v>
      </c>
      <c r="CY209" s="5"/>
      <c r="CZ209" s="5"/>
      <c r="DE209" s="5"/>
      <c r="DF209" s="5"/>
      <c r="DG209" s="117"/>
      <c r="DH209" s="117"/>
      <c r="DI209" s="117"/>
      <c r="DJ209" s="117"/>
      <c r="DK209" s="117"/>
      <c r="DL209" s="47">
        <v>10</v>
      </c>
      <c r="DM209" t="s">
        <v>164</v>
      </c>
      <c r="DN209" s="2"/>
      <c r="DO209" s="154">
        <v>1</v>
      </c>
      <c r="DP209" s="158" t="s">
        <v>192</v>
      </c>
      <c r="DQ209" s="24">
        <v>15012000</v>
      </c>
      <c r="DR209" s="47">
        <v>10</v>
      </c>
      <c r="DS209" t="s">
        <v>164</v>
      </c>
      <c r="DZ209" t="s">
        <v>829</v>
      </c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165"/>
      <c r="EO209" s="5"/>
      <c r="EP209" s="5"/>
      <c r="EQ209" s="5"/>
      <c r="ER209" s="5"/>
      <c r="EY209" s="70" t="str">
        <f t="shared" si="41"/>
        <v>amlodipine oral 10mg/</v>
      </c>
      <c r="FK209" s="14" t="s">
        <v>163</v>
      </c>
      <c r="FL209" s="70" t="str">
        <f t="shared" si="37"/>
        <v>amlodipine oral 10mg/</v>
      </c>
    </row>
    <row r="210" spans="1:168" ht="13.8">
      <c r="A210" s="47">
        <v>5478</v>
      </c>
      <c r="B210" t="s">
        <v>3163</v>
      </c>
      <c r="C210" s="117"/>
      <c r="D210" s="117"/>
      <c r="E210" s="117"/>
      <c r="F210" s="117"/>
      <c r="G210">
        <v>4824</v>
      </c>
      <c r="H210" s="47">
        <v>264220203</v>
      </c>
      <c r="I210" s="47">
        <v>264220203</v>
      </c>
      <c r="J210" s="5" t="str">
        <f t="shared" si="38"/>
        <v>GRC amlodipine besilate MEDARTE ΦΑΡΜΑΚΕΥΤΙΚΗ ΑΒΕΕ capsule, hard 30 x 5mg/</v>
      </c>
      <c r="K210" s="5" t="str">
        <f t="shared" si="39"/>
        <v>GRC amlodipine besilate MEDARTE ΦΑΡΜΑΚΕΥΤΙΚΗ ΑΒΕΕ capsule, hard 30 x 5mg/</v>
      </c>
      <c r="L210" s="5"/>
      <c r="M210" s="5"/>
      <c r="N210" s="5"/>
      <c r="O210" s="5"/>
      <c r="P210">
        <v>30</v>
      </c>
      <c r="Q210" s="51"/>
      <c r="R210">
        <v>30</v>
      </c>
      <c r="S210" s="51"/>
      <c r="T210" s="117"/>
      <c r="U210" s="117"/>
      <c r="V210" s="117"/>
      <c r="W210" s="117"/>
      <c r="X210" s="5"/>
      <c r="Y210" s="5"/>
      <c r="Z210" s="5"/>
      <c r="AA210" s="5">
        <v>30</v>
      </c>
      <c r="AB210" s="5"/>
      <c r="AC210" t="s">
        <v>709</v>
      </c>
      <c r="AD210" s="5"/>
      <c r="AE210" s="5"/>
      <c r="AF210" s="48">
        <v>10210000</v>
      </c>
      <c r="AG210" s="158" t="s">
        <v>174</v>
      </c>
      <c r="AH210" s="158"/>
      <c r="AI210" t="s">
        <v>820</v>
      </c>
      <c r="AJ210" t="s">
        <v>846</v>
      </c>
      <c r="AK210" s="24">
        <v>15012000</v>
      </c>
      <c r="AL210" s="158" t="s">
        <v>192</v>
      </c>
      <c r="AM210" s="158"/>
      <c r="AN210" s="5"/>
      <c r="AO210" s="5"/>
      <c r="AP210" s="5"/>
      <c r="AQ210" s="5"/>
      <c r="AS210" s="51">
        <f t="shared" ref="AS210:AS273" si="42">AS209+1</f>
        <v>56565722</v>
      </c>
      <c r="AT210" s="25" t="str">
        <f t="shared" si="35"/>
        <v>GRC amlodipine besilate MEDARTE ΦΑΡΜΑΚΕΥΤΙΚΗ ΑΒΕΕ capsule, hard 5mg/</v>
      </c>
      <c r="AU210" s="33"/>
      <c r="AW210" s="5"/>
      <c r="AX210" s="5"/>
      <c r="AY210" s="14" t="s">
        <v>3543</v>
      </c>
      <c r="AZ210" t="s">
        <v>65</v>
      </c>
      <c r="BA210" s="14" t="s">
        <v>2253</v>
      </c>
      <c r="BB210" s="14"/>
      <c r="BC210" s="48">
        <v>10210000</v>
      </c>
      <c r="BD210" s="158" t="s">
        <v>174</v>
      </c>
      <c r="BE210" s="158"/>
      <c r="BF210" s="85"/>
      <c r="BG210" t="s">
        <v>898</v>
      </c>
      <c r="BJ210" s="5"/>
      <c r="BK210" t="s">
        <v>900</v>
      </c>
      <c r="BL210" s="5"/>
      <c r="BM210" s="49" t="s">
        <v>857</v>
      </c>
      <c r="BN210" t="str">
        <f t="shared" si="40"/>
        <v>amlodipine besilate capsule, hard 5mg/</v>
      </c>
      <c r="BO210" s="49"/>
      <c r="BP210" t="str">
        <f t="shared" si="36"/>
        <v>amlodipine besilate capsule, hard 5mg/</v>
      </c>
      <c r="BQ210" s="5"/>
      <c r="BR210" s="48">
        <v>10210000</v>
      </c>
      <c r="BS210" s="158" t="s">
        <v>174</v>
      </c>
      <c r="BT210" s="158"/>
      <c r="BU210" s="117"/>
      <c r="BV210" s="117"/>
      <c r="BW210" s="5"/>
      <c r="BX210" t="s">
        <v>820</v>
      </c>
      <c r="BY210" s="5"/>
      <c r="BZ210" s="5"/>
      <c r="CA210" s="24">
        <v>15012000</v>
      </c>
      <c r="CB210" s="158" t="s">
        <v>192</v>
      </c>
      <c r="CC210" s="158"/>
      <c r="CD210" s="5"/>
      <c r="CE210" s="5"/>
      <c r="CF210">
        <v>20053000</v>
      </c>
      <c r="CG210" s="87" t="s">
        <v>175</v>
      </c>
      <c r="CH210" s="87"/>
      <c r="CI210" s="117"/>
      <c r="CJ210" s="117"/>
      <c r="CK210" s="5"/>
      <c r="CL210" s="5"/>
      <c r="CM210" s="5"/>
      <c r="CN210" s="5"/>
      <c r="CO210" s="50">
        <v>100000090079</v>
      </c>
      <c r="CP210" s="21" t="s">
        <v>41</v>
      </c>
      <c r="CQ210" s="50">
        <v>100000090079</v>
      </c>
      <c r="CR210" t="s">
        <v>2984</v>
      </c>
      <c r="CS210" s="51"/>
      <c r="CT210" s="52">
        <v>100000085259</v>
      </c>
      <c r="CU210" s="51" t="s">
        <v>149</v>
      </c>
      <c r="CV210" s="117"/>
      <c r="CW210" s="146"/>
      <c r="CX210" t="s">
        <v>845</v>
      </c>
      <c r="CY210" s="5"/>
      <c r="CZ210" s="5"/>
      <c r="DE210" s="5"/>
      <c r="DF210" s="5"/>
      <c r="DG210" s="117"/>
      <c r="DH210" s="117"/>
      <c r="DI210" s="117"/>
      <c r="DJ210" s="117"/>
      <c r="DK210" s="117"/>
      <c r="DL210" s="47">
        <v>5</v>
      </c>
      <c r="DM210" t="s">
        <v>164</v>
      </c>
      <c r="DN210" s="2"/>
      <c r="DO210" s="154">
        <v>1</v>
      </c>
      <c r="DP210" s="158" t="s">
        <v>192</v>
      </c>
      <c r="DQ210" s="24">
        <v>15012000</v>
      </c>
      <c r="DR210" s="47">
        <v>5</v>
      </c>
      <c r="DS210" t="s">
        <v>164</v>
      </c>
      <c r="DZ210" t="s">
        <v>830</v>
      </c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165"/>
      <c r="EO210" s="5"/>
      <c r="EP210" s="5"/>
      <c r="EQ210" s="5"/>
      <c r="ER210" s="5"/>
      <c r="EY210" s="70" t="str">
        <f t="shared" si="41"/>
        <v>amlodipine oral 5mg/</v>
      </c>
      <c r="FK210" s="14" t="s">
        <v>163</v>
      </c>
      <c r="FL210" s="70" t="str">
        <f t="shared" si="37"/>
        <v>amlodipine oral 5mg/</v>
      </c>
    </row>
    <row r="211" spans="1:168" ht="13.8">
      <c r="A211" s="47">
        <v>5479</v>
      </c>
      <c r="B211" t="s">
        <v>3164</v>
      </c>
      <c r="C211" s="117"/>
      <c r="D211" s="117"/>
      <c r="E211" s="117"/>
      <c r="F211" s="117"/>
      <c r="G211">
        <v>4689</v>
      </c>
      <c r="H211" s="47">
        <v>262720102</v>
      </c>
      <c r="I211" s="47">
        <v>262720102</v>
      </c>
      <c r="J211" s="5" t="str">
        <f t="shared" si="38"/>
        <v>GRC amlodipine besilate MEDARTE ΦΑΡΜΑΚΕΥΤΙΚΗ ΑΒΕΕ capsule, hard 30 x 10mg/</v>
      </c>
      <c r="K211" s="5" t="str">
        <f t="shared" si="39"/>
        <v>GRC amlodipine besilate MEDARTE ΦΑΡΜΑΚΕΥΤΙΚΗ ΑΒΕΕ capsule, hard 30 x 10mg/</v>
      </c>
      <c r="L211" s="5"/>
      <c r="M211" s="5"/>
      <c r="N211" s="5"/>
      <c r="O211" s="5"/>
      <c r="P211">
        <v>30</v>
      </c>
      <c r="Q211" s="51"/>
      <c r="R211">
        <v>30</v>
      </c>
      <c r="S211" s="51"/>
      <c r="T211" s="117"/>
      <c r="U211" s="117"/>
      <c r="V211" s="117"/>
      <c r="W211" s="117"/>
      <c r="X211" s="5"/>
      <c r="Y211" s="5"/>
      <c r="Z211" s="5"/>
      <c r="AA211" s="5">
        <v>28</v>
      </c>
      <c r="AB211" s="5"/>
      <c r="AC211" t="s">
        <v>741</v>
      </c>
      <c r="AD211" s="5"/>
      <c r="AE211" s="5"/>
      <c r="AF211" s="48">
        <v>10210000</v>
      </c>
      <c r="AG211" s="158" t="s">
        <v>174</v>
      </c>
      <c r="AH211" s="158"/>
      <c r="AI211" t="s">
        <v>820</v>
      </c>
      <c r="AJ211" t="s">
        <v>846</v>
      </c>
      <c r="AK211" s="24">
        <v>15012000</v>
      </c>
      <c r="AL211" s="158" t="s">
        <v>192</v>
      </c>
      <c r="AM211" s="158"/>
      <c r="AN211" s="5"/>
      <c r="AO211" s="5"/>
      <c r="AP211" s="5"/>
      <c r="AQ211" s="5"/>
      <c r="AS211" s="51">
        <f t="shared" si="42"/>
        <v>56565723</v>
      </c>
      <c r="AT211" s="25" t="str">
        <f t="shared" si="35"/>
        <v>GRC amlodipine besilate MEDARTE ΦΑΡΜΑΚΕΥΤΙΚΗ ΑΒΕΕ capsule, hard 10mg/</v>
      </c>
      <c r="AU211" s="33"/>
      <c r="AW211" s="5"/>
      <c r="AX211" s="5"/>
      <c r="AY211" s="14" t="s">
        <v>3544</v>
      </c>
      <c r="AZ211" t="s">
        <v>65</v>
      </c>
      <c r="BA211" s="14" t="s">
        <v>2253</v>
      </c>
      <c r="BB211" s="14"/>
      <c r="BC211" s="48">
        <v>10210000</v>
      </c>
      <c r="BD211" s="158" t="s">
        <v>174</v>
      </c>
      <c r="BE211" s="158"/>
      <c r="BF211" s="85"/>
      <c r="BG211" t="s">
        <v>898</v>
      </c>
      <c r="BJ211" s="5"/>
      <c r="BK211" t="s">
        <v>894</v>
      </c>
      <c r="BL211" s="5"/>
      <c r="BM211" s="49" t="s">
        <v>857</v>
      </c>
      <c r="BN211" t="str">
        <f t="shared" si="40"/>
        <v>amlodipine besilate capsule, hard 10mg/</v>
      </c>
      <c r="BO211" s="49"/>
      <c r="BP211" t="str">
        <f t="shared" si="36"/>
        <v>amlodipine besilate capsule, hard 10mg/</v>
      </c>
      <c r="BQ211" s="5"/>
      <c r="BR211" s="48">
        <v>10210000</v>
      </c>
      <c r="BS211" s="158" t="s">
        <v>174</v>
      </c>
      <c r="BT211" s="158"/>
      <c r="BU211" s="117"/>
      <c r="BV211" s="117"/>
      <c r="BW211" s="5"/>
      <c r="BX211" t="s">
        <v>820</v>
      </c>
      <c r="BY211" s="5"/>
      <c r="BZ211" s="5"/>
      <c r="CA211" s="24">
        <v>15012000</v>
      </c>
      <c r="CB211" s="158" t="s">
        <v>192</v>
      </c>
      <c r="CC211" s="158"/>
      <c r="CD211" s="5"/>
      <c r="CE211" s="5"/>
      <c r="CF211">
        <v>20053000</v>
      </c>
      <c r="CG211" s="87" t="s">
        <v>175</v>
      </c>
      <c r="CH211" s="87"/>
      <c r="CI211" s="117"/>
      <c r="CJ211" s="117"/>
      <c r="CK211" s="5"/>
      <c r="CL211" s="5"/>
      <c r="CM211" s="5"/>
      <c r="CN211" s="5"/>
      <c r="CO211" s="50">
        <v>100000090079</v>
      </c>
      <c r="CP211" s="21" t="s">
        <v>41</v>
      </c>
      <c r="CQ211" s="50">
        <v>100000090079</v>
      </c>
      <c r="CR211" t="s">
        <v>2984</v>
      </c>
      <c r="CS211" s="51"/>
      <c r="CT211" s="52">
        <v>100000085259</v>
      </c>
      <c r="CU211" s="51" t="s">
        <v>149</v>
      </c>
      <c r="CV211" s="117"/>
      <c r="CW211" s="146"/>
      <c r="CX211" t="s">
        <v>845</v>
      </c>
      <c r="CY211" s="5"/>
      <c r="CZ211" s="5"/>
      <c r="DE211" s="5"/>
      <c r="DF211" s="5"/>
      <c r="DG211" s="117"/>
      <c r="DH211" s="117"/>
      <c r="DI211" s="117"/>
      <c r="DJ211" s="117"/>
      <c r="DK211" s="117"/>
      <c r="DL211" s="47">
        <v>10</v>
      </c>
      <c r="DM211" t="s">
        <v>164</v>
      </c>
      <c r="DN211" s="2"/>
      <c r="DO211" s="154">
        <v>1</v>
      </c>
      <c r="DP211" s="158" t="s">
        <v>192</v>
      </c>
      <c r="DQ211" s="24">
        <v>15012000</v>
      </c>
      <c r="DR211" s="47">
        <v>10</v>
      </c>
      <c r="DS211" t="s">
        <v>164</v>
      </c>
      <c r="DZ211" t="s">
        <v>829</v>
      </c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165"/>
      <c r="EO211" s="5"/>
      <c r="EP211" s="5"/>
      <c r="EQ211" s="5"/>
      <c r="ER211" s="5"/>
      <c r="EY211" s="70" t="str">
        <f t="shared" si="41"/>
        <v>amlodipine oral 10mg/</v>
      </c>
      <c r="FK211" s="14" t="s">
        <v>163</v>
      </c>
      <c r="FL211" s="70" t="str">
        <f t="shared" si="37"/>
        <v>amlodipine oral 10mg/</v>
      </c>
    </row>
    <row r="212" spans="1:168" ht="13.8">
      <c r="A212" s="47">
        <v>4618</v>
      </c>
      <c r="B212" t="s">
        <v>3165</v>
      </c>
      <c r="C212" s="117"/>
      <c r="D212" s="117"/>
      <c r="E212" s="117"/>
      <c r="F212" s="117"/>
      <c r="G212">
        <v>4690</v>
      </c>
      <c r="H212" s="47">
        <v>262720201</v>
      </c>
      <c r="I212" s="47">
        <v>262720201</v>
      </c>
      <c r="J212" s="5" t="str">
        <f t="shared" si="38"/>
        <v>GRC amlodipine besilate FARMEDIA AE capsule, hard 14 x 10mg/</v>
      </c>
      <c r="K212" s="5" t="str">
        <f t="shared" si="39"/>
        <v>GRC amlodipine besilate FARMEDIA AE capsule, hard 14 x 10mg/</v>
      </c>
      <c r="L212" s="5"/>
      <c r="M212" s="5"/>
      <c r="N212" s="5"/>
      <c r="O212" s="5"/>
      <c r="P212">
        <v>14</v>
      </c>
      <c r="Q212" s="51"/>
      <c r="R212">
        <v>14</v>
      </c>
      <c r="S212" s="51"/>
      <c r="T212" s="117"/>
      <c r="U212" s="117"/>
      <c r="V212" s="117"/>
      <c r="W212" s="117"/>
      <c r="X212" s="5"/>
      <c r="Y212" s="5"/>
      <c r="Z212" s="5"/>
      <c r="AA212" s="5">
        <v>14</v>
      </c>
      <c r="AB212" s="5"/>
      <c r="AC212" t="s">
        <v>715</v>
      </c>
      <c r="AD212" s="5"/>
      <c r="AE212" s="5"/>
      <c r="AF212" s="48">
        <v>10210000</v>
      </c>
      <c r="AG212" s="158" t="s">
        <v>174</v>
      </c>
      <c r="AH212" s="158"/>
      <c r="AI212" t="s">
        <v>820</v>
      </c>
      <c r="AJ212" t="s">
        <v>846</v>
      </c>
      <c r="AK212" s="24">
        <v>15012000</v>
      </c>
      <c r="AL212" s="158" t="s">
        <v>192</v>
      </c>
      <c r="AM212" s="158"/>
      <c r="AN212" s="5"/>
      <c r="AO212" s="5"/>
      <c r="AP212" s="5"/>
      <c r="AQ212" s="5"/>
      <c r="AS212" s="51">
        <f t="shared" si="42"/>
        <v>56565724</v>
      </c>
      <c r="AT212" s="25" t="str">
        <f t="shared" si="35"/>
        <v>GRC amlodipine besilate FARMEDIA AE capsule, hard 10mg/</v>
      </c>
      <c r="AU212" s="33"/>
      <c r="AW212" s="5"/>
      <c r="AX212" s="5"/>
      <c r="AY212" s="14" t="s">
        <v>3545</v>
      </c>
      <c r="AZ212" t="s">
        <v>65</v>
      </c>
      <c r="BA212" s="14" t="s">
        <v>2253</v>
      </c>
      <c r="BB212" s="14"/>
      <c r="BC212" s="48">
        <v>10210000</v>
      </c>
      <c r="BD212" s="158" t="s">
        <v>174</v>
      </c>
      <c r="BE212" s="158"/>
      <c r="BF212" s="85"/>
      <c r="BG212" t="s">
        <v>899</v>
      </c>
      <c r="BJ212" s="5"/>
      <c r="BK212" t="s">
        <v>883</v>
      </c>
      <c r="BL212" s="5"/>
      <c r="BM212" s="49" t="s">
        <v>857</v>
      </c>
      <c r="BN212" t="str">
        <f t="shared" si="40"/>
        <v>amlodipine besilate capsule, hard 10mg/</v>
      </c>
      <c r="BO212" s="49"/>
      <c r="BP212" t="str">
        <f t="shared" si="36"/>
        <v>amlodipine besilate capsule, hard 10mg/</v>
      </c>
      <c r="BQ212" s="5"/>
      <c r="BR212" s="48">
        <v>10210000</v>
      </c>
      <c r="BS212" s="158" t="s">
        <v>174</v>
      </c>
      <c r="BT212" s="158"/>
      <c r="BU212" s="117"/>
      <c r="BV212" s="117"/>
      <c r="BW212" s="5"/>
      <c r="BX212" t="s">
        <v>820</v>
      </c>
      <c r="BY212" s="5"/>
      <c r="BZ212" s="5"/>
      <c r="CA212" s="24">
        <v>15012000</v>
      </c>
      <c r="CB212" s="158" t="s">
        <v>192</v>
      </c>
      <c r="CC212" s="158"/>
      <c r="CD212" s="5"/>
      <c r="CE212" s="5"/>
      <c r="CF212">
        <v>20053000</v>
      </c>
      <c r="CG212" s="87" t="s">
        <v>175</v>
      </c>
      <c r="CH212" s="87"/>
      <c r="CI212" s="117"/>
      <c r="CJ212" s="117"/>
      <c r="CK212" s="5"/>
      <c r="CL212" s="5"/>
      <c r="CM212" s="5"/>
      <c r="CN212" s="5"/>
      <c r="CO212" s="50">
        <v>100000090079</v>
      </c>
      <c r="CP212" s="21" t="s">
        <v>41</v>
      </c>
      <c r="CQ212" s="50">
        <v>100000090079</v>
      </c>
      <c r="CR212" t="s">
        <v>2984</v>
      </c>
      <c r="CS212" s="51"/>
      <c r="CT212" s="52">
        <v>100000085259</v>
      </c>
      <c r="CU212" s="51" t="s">
        <v>149</v>
      </c>
      <c r="CV212" s="117"/>
      <c r="CW212" s="146"/>
      <c r="CX212" t="s">
        <v>845</v>
      </c>
      <c r="CY212" s="5"/>
      <c r="CZ212" s="5"/>
      <c r="DE212" s="5"/>
      <c r="DF212" s="5"/>
      <c r="DG212" s="117"/>
      <c r="DH212" s="117"/>
      <c r="DI212" s="117"/>
      <c r="DJ212" s="117"/>
      <c r="DK212" s="117"/>
      <c r="DL212" s="47">
        <v>10</v>
      </c>
      <c r="DM212" t="s">
        <v>164</v>
      </c>
      <c r="DN212" s="2"/>
      <c r="DO212" s="154">
        <v>1</v>
      </c>
      <c r="DP212" s="158" t="s">
        <v>192</v>
      </c>
      <c r="DQ212" s="24">
        <v>15012000</v>
      </c>
      <c r="DR212" s="47">
        <v>10</v>
      </c>
      <c r="DS212" t="s">
        <v>164</v>
      </c>
      <c r="DZ212" t="s">
        <v>830</v>
      </c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165"/>
      <c r="EO212" s="5"/>
      <c r="EP212" s="5"/>
      <c r="EQ212" s="5"/>
      <c r="ER212" s="5"/>
      <c r="EY212" s="70" t="str">
        <f t="shared" si="41"/>
        <v>amlodipine oral 10mg/</v>
      </c>
      <c r="FK212" s="14" t="s">
        <v>163</v>
      </c>
      <c r="FL212" s="70" t="str">
        <f t="shared" si="37"/>
        <v>amlodipine oral 10mg/</v>
      </c>
    </row>
    <row r="213" spans="1:168" ht="13.8">
      <c r="A213" s="47">
        <v>4619</v>
      </c>
      <c r="B213" t="s">
        <v>3166</v>
      </c>
      <c r="C213" s="117"/>
      <c r="D213" s="117"/>
      <c r="E213" s="117"/>
      <c r="F213" s="117"/>
      <c r="G213">
        <v>4691</v>
      </c>
      <c r="H213" s="47">
        <v>262720202</v>
      </c>
      <c r="I213" s="47">
        <v>262720202</v>
      </c>
      <c r="J213" s="5" t="str">
        <f t="shared" si="38"/>
        <v>GRC amlodipine besilate FARMEDIA AE capsule, hard 28 x 10mg/</v>
      </c>
      <c r="K213" s="5" t="str">
        <f t="shared" si="39"/>
        <v>GRC amlodipine besilate FARMEDIA AE capsule, hard 28 x 10mg/</v>
      </c>
      <c r="L213" s="5"/>
      <c r="M213" s="5"/>
      <c r="N213" s="5"/>
      <c r="O213" s="5"/>
      <c r="P213">
        <v>28</v>
      </c>
      <c r="Q213" s="51"/>
      <c r="R213">
        <v>28</v>
      </c>
      <c r="S213" s="51"/>
      <c r="T213" s="117"/>
      <c r="U213" s="117"/>
      <c r="V213" s="117"/>
      <c r="W213" s="117"/>
      <c r="X213" s="5"/>
      <c r="Y213" s="5"/>
      <c r="Z213" s="5"/>
      <c r="AA213" s="5">
        <v>28</v>
      </c>
      <c r="AB213" s="5"/>
      <c r="AC213" t="s">
        <v>718</v>
      </c>
      <c r="AD213" s="5"/>
      <c r="AE213" s="5"/>
      <c r="AF213" s="48">
        <v>10210000</v>
      </c>
      <c r="AG213" s="158" t="s">
        <v>174</v>
      </c>
      <c r="AH213" s="158"/>
      <c r="AI213" t="s">
        <v>820</v>
      </c>
      <c r="AJ213" t="s">
        <v>846</v>
      </c>
      <c r="AK213" s="24">
        <v>15012000</v>
      </c>
      <c r="AL213" s="158" t="s">
        <v>192</v>
      </c>
      <c r="AM213" s="158"/>
      <c r="AN213" s="5"/>
      <c r="AO213" s="5"/>
      <c r="AP213" s="5"/>
      <c r="AQ213" s="5"/>
      <c r="AS213" s="51">
        <f t="shared" si="42"/>
        <v>56565725</v>
      </c>
      <c r="AT213" s="25" t="str">
        <f t="shared" si="35"/>
        <v>GRC amlodipine besilate FARMEDIA AE capsule, hard 10mg/</v>
      </c>
      <c r="AU213" s="33"/>
      <c r="AW213" s="5"/>
      <c r="AX213" s="5"/>
      <c r="AY213" s="14" t="s">
        <v>3545</v>
      </c>
      <c r="AZ213" t="s">
        <v>65</v>
      </c>
      <c r="BA213" s="14" t="s">
        <v>2253</v>
      </c>
      <c r="BB213" s="14"/>
      <c r="BC213" s="48">
        <v>10210000</v>
      </c>
      <c r="BD213" s="158" t="s">
        <v>174</v>
      </c>
      <c r="BE213" s="158"/>
      <c r="BF213" s="85"/>
      <c r="BG213" t="s">
        <v>899</v>
      </c>
      <c r="BJ213" s="5"/>
      <c r="BK213" t="s">
        <v>894</v>
      </c>
      <c r="BL213" s="5"/>
      <c r="BM213" s="49" t="s">
        <v>857</v>
      </c>
      <c r="BN213" t="str">
        <f t="shared" si="40"/>
        <v>amlodipine besilate capsule, hard 10mg/</v>
      </c>
      <c r="BO213" s="49"/>
      <c r="BP213" t="str">
        <f t="shared" si="36"/>
        <v>amlodipine besilate capsule, hard 10mg/</v>
      </c>
      <c r="BQ213" s="5"/>
      <c r="BR213" s="48">
        <v>10210000</v>
      </c>
      <c r="BS213" s="158" t="s">
        <v>174</v>
      </c>
      <c r="BT213" s="158"/>
      <c r="BU213" s="117"/>
      <c r="BV213" s="117"/>
      <c r="BW213" s="5"/>
      <c r="BX213" t="s">
        <v>820</v>
      </c>
      <c r="BY213" s="5"/>
      <c r="BZ213" s="5"/>
      <c r="CA213" s="24">
        <v>15012000</v>
      </c>
      <c r="CB213" s="158" t="s">
        <v>192</v>
      </c>
      <c r="CC213" s="158"/>
      <c r="CD213" s="5"/>
      <c r="CE213" s="5"/>
      <c r="CF213">
        <v>20053000</v>
      </c>
      <c r="CG213" s="87" t="s">
        <v>175</v>
      </c>
      <c r="CH213" s="87"/>
      <c r="CI213" s="117"/>
      <c r="CJ213" s="117"/>
      <c r="CK213" s="5"/>
      <c r="CL213" s="5"/>
      <c r="CM213" s="5"/>
      <c r="CN213" s="5"/>
      <c r="CO213" s="50">
        <v>100000090079</v>
      </c>
      <c r="CP213" s="21" t="s">
        <v>41</v>
      </c>
      <c r="CQ213" s="50">
        <v>100000090079</v>
      </c>
      <c r="CR213" t="s">
        <v>2984</v>
      </c>
      <c r="CS213" s="51"/>
      <c r="CT213" s="52">
        <v>100000085259</v>
      </c>
      <c r="CU213" s="51" t="s">
        <v>149</v>
      </c>
      <c r="CV213" s="117"/>
      <c r="CW213" s="146"/>
      <c r="CX213" t="s">
        <v>845</v>
      </c>
      <c r="CY213" s="5"/>
      <c r="CZ213" s="5"/>
      <c r="DE213" s="5"/>
      <c r="DF213" s="5"/>
      <c r="DG213" s="117"/>
      <c r="DH213" s="117"/>
      <c r="DI213" s="117"/>
      <c r="DJ213" s="117"/>
      <c r="DK213" s="117"/>
      <c r="DL213" s="47">
        <v>10</v>
      </c>
      <c r="DM213" t="s">
        <v>164</v>
      </c>
      <c r="DN213" s="2"/>
      <c r="DO213" s="154">
        <v>1</v>
      </c>
      <c r="DP213" s="158" t="s">
        <v>192</v>
      </c>
      <c r="DQ213" s="24">
        <v>15012000</v>
      </c>
      <c r="DR213" s="47">
        <v>10</v>
      </c>
      <c r="DS213" t="s">
        <v>164</v>
      </c>
      <c r="DZ213" t="s">
        <v>830</v>
      </c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165"/>
      <c r="EO213" s="5"/>
      <c r="EP213" s="5"/>
      <c r="EQ213" s="5"/>
      <c r="ER213" s="5"/>
      <c r="EY213" s="70" t="str">
        <f t="shared" si="41"/>
        <v>amlodipine oral 10mg/</v>
      </c>
      <c r="FK213" s="14" t="s">
        <v>163</v>
      </c>
      <c r="FL213" s="70" t="str">
        <f t="shared" si="37"/>
        <v>amlodipine oral 10mg/</v>
      </c>
    </row>
    <row r="214" spans="1:168" ht="13.8">
      <c r="A214" s="47">
        <v>8816</v>
      </c>
      <c r="B214" t="s">
        <v>3167</v>
      </c>
      <c r="C214" s="117"/>
      <c r="D214" s="117"/>
      <c r="E214" s="117"/>
      <c r="F214" s="117"/>
      <c r="G214">
        <v>4635</v>
      </c>
      <c r="H214" s="47">
        <v>262160105</v>
      </c>
      <c r="I214" s="47">
        <v>262160105</v>
      </c>
      <c r="J214" s="5" t="str">
        <f t="shared" si="38"/>
        <v>GRC amlodipine besilate GENERICS PHARMA HELLAS ΕΠΕ tablet 30 x 5mg/</v>
      </c>
      <c r="K214" s="5" t="str">
        <f t="shared" si="39"/>
        <v>GRC amlodipine besilate GENERICS PHARMA HELLAS ΕΠΕ tablet 30 x 5mg/</v>
      </c>
      <c r="L214" s="5"/>
      <c r="M214" s="5"/>
      <c r="N214" s="5"/>
      <c r="O214" s="5"/>
      <c r="P214">
        <v>30</v>
      </c>
      <c r="Q214" s="51"/>
      <c r="R214">
        <v>30</v>
      </c>
      <c r="S214" s="51"/>
      <c r="T214" s="117"/>
      <c r="U214" s="117"/>
      <c r="V214" s="117"/>
      <c r="W214" s="117"/>
      <c r="X214" s="5"/>
      <c r="Y214" s="5"/>
      <c r="Z214" s="5"/>
      <c r="AA214" s="5">
        <v>30</v>
      </c>
      <c r="AB214" s="5"/>
      <c r="AC214" t="s">
        <v>742</v>
      </c>
      <c r="AD214" s="5"/>
      <c r="AE214" s="5"/>
      <c r="AF214">
        <v>10219000</v>
      </c>
      <c r="AG214" t="s">
        <v>173</v>
      </c>
      <c r="AI214" t="s">
        <v>821</v>
      </c>
      <c r="AJ214" t="s">
        <v>847</v>
      </c>
      <c r="AK214" s="24">
        <v>15054000</v>
      </c>
      <c r="AL214" s="158" t="s">
        <v>173</v>
      </c>
      <c r="AM214" s="158"/>
      <c r="AN214" s="5"/>
      <c r="AO214" s="5"/>
      <c r="AP214" s="5"/>
      <c r="AQ214" s="5"/>
      <c r="AS214" s="51">
        <f t="shared" si="42"/>
        <v>56565726</v>
      </c>
      <c r="AT214" s="25" t="str">
        <f t="shared" si="35"/>
        <v>GRC amlodipine besilate GENERICS PHARMA HELLAS ΕΠΕ tablet 5mg/</v>
      </c>
      <c r="AU214" s="33"/>
      <c r="AW214" s="5"/>
      <c r="AX214" s="5"/>
      <c r="AY214" s="14" t="s">
        <v>3546</v>
      </c>
      <c r="AZ214" t="s">
        <v>65</v>
      </c>
      <c r="BA214" s="14" t="s">
        <v>2253</v>
      </c>
      <c r="BB214" s="14"/>
      <c r="BC214">
        <v>10219000</v>
      </c>
      <c r="BD214" t="s">
        <v>173</v>
      </c>
      <c r="BF214" s="85"/>
      <c r="BG214" t="s">
        <v>960</v>
      </c>
      <c r="BJ214" s="5"/>
      <c r="BK214" t="s">
        <v>866</v>
      </c>
      <c r="BL214" s="5"/>
      <c r="BM214" s="49" t="s">
        <v>857</v>
      </c>
      <c r="BN214" t="str">
        <f t="shared" si="40"/>
        <v>amlodipine besilate tablet 5mg/</v>
      </c>
      <c r="BO214" s="49"/>
      <c r="BP214" t="str">
        <f t="shared" si="36"/>
        <v>amlodipine besilate tablet 5mg/</v>
      </c>
      <c r="BQ214" s="5"/>
      <c r="BR214">
        <v>10219000</v>
      </c>
      <c r="BS214" t="s">
        <v>173</v>
      </c>
      <c r="BU214" s="117"/>
      <c r="BV214" s="117"/>
      <c r="BW214" s="5"/>
      <c r="BX214" t="s">
        <v>821</v>
      </c>
      <c r="BY214" s="5"/>
      <c r="BZ214" s="5"/>
      <c r="CA214" s="24">
        <v>15054000</v>
      </c>
      <c r="CB214" s="158" t="s">
        <v>173</v>
      </c>
      <c r="CC214" s="158"/>
      <c r="CD214" s="5"/>
      <c r="CE214" s="5"/>
      <c r="CF214">
        <v>20053000</v>
      </c>
      <c r="CG214" s="87" t="s">
        <v>175</v>
      </c>
      <c r="CH214" s="87"/>
      <c r="CI214" s="117"/>
      <c r="CJ214" s="117"/>
      <c r="CK214" s="5"/>
      <c r="CL214" s="5"/>
      <c r="CM214" s="5"/>
      <c r="CN214" s="5"/>
      <c r="CO214" s="50">
        <v>100000090079</v>
      </c>
      <c r="CP214" s="21" t="s">
        <v>41</v>
      </c>
      <c r="CQ214" s="50">
        <v>100000090079</v>
      </c>
      <c r="CR214" t="s">
        <v>2984</v>
      </c>
      <c r="CS214" s="51"/>
      <c r="CT214" s="52">
        <v>100000085259</v>
      </c>
      <c r="CU214" s="51" t="s">
        <v>149</v>
      </c>
      <c r="CV214" s="117"/>
      <c r="CW214" s="146"/>
      <c r="CX214" t="s">
        <v>845</v>
      </c>
      <c r="CY214" s="5"/>
      <c r="CZ214" s="5"/>
      <c r="DE214" s="5"/>
      <c r="DF214" s="5"/>
      <c r="DG214" s="117"/>
      <c r="DH214" s="117"/>
      <c r="DI214" s="117"/>
      <c r="DJ214" s="117"/>
      <c r="DK214" s="117"/>
      <c r="DL214" s="47">
        <v>5</v>
      </c>
      <c r="DM214" t="s">
        <v>164</v>
      </c>
      <c r="DN214" s="2"/>
      <c r="DO214" s="154">
        <v>1</v>
      </c>
      <c r="DP214" s="158" t="s">
        <v>173</v>
      </c>
      <c r="DQ214" s="24">
        <v>15054000</v>
      </c>
      <c r="DR214" s="47">
        <v>5</v>
      </c>
      <c r="DS214" t="s">
        <v>164</v>
      </c>
      <c r="DZ214" t="s">
        <v>831</v>
      </c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165"/>
      <c r="EO214" s="5"/>
      <c r="EP214" s="5"/>
      <c r="EQ214" s="5"/>
      <c r="ER214" s="5"/>
      <c r="EY214" s="70" t="str">
        <f t="shared" si="41"/>
        <v>amlodipine oral 5mg/</v>
      </c>
      <c r="FK214" s="14" t="s">
        <v>163</v>
      </c>
      <c r="FL214" s="70" t="str">
        <f t="shared" si="37"/>
        <v>amlodipine oral 5mg/</v>
      </c>
    </row>
    <row r="215" spans="1:168" ht="13.8">
      <c r="A215" s="47">
        <v>8817</v>
      </c>
      <c r="B215" t="s">
        <v>3168</v>
      </c>
      <c r="C215" s="117"/>
      <c r="D215" s="117"/>
      <c r="E215" s="117"/>
      <c r="F215" s="117"/>
      <c r="G215">
        <v>4636</v>
      </c>
      <c r="H215" s="47">
        <v>262160205</v>
      </c>
      <c r="I215" s="47">
        <v>262160205</v>
      </c>
      <c r="J215" s="5" t="str">
        <f t="shared" si="38"/>
        <v>GRC amlodipine besilate GENERICS PHARMA HELLAS ΕΠΕ tablet 30 x 10mg/</v>
      </c>
      <c r="K215" s="5" t="str">
        <f t="shared" si="39"/>
        <v>GRC amlodipine besilate GENERICS PHARMA HELLAS ΕΠΕ tablet 30 x 10mg/</v>
      </c>
      <c r="L215" s="5"/>
      <c r="M215" s="5"/>
      <c r="N215" s="5"/>
      <c r="O215" s="5"/>
      <c r="P215">
        <v>30</v>
      </c>
      <c r="Q215" s="51"/>
      <c r="R215">
        <v>30</v>
      </c>
      <c r="S215" s="51"/>
      <c r="T215" s="117"/>
      <c r="U215" s="117"/>
      <c r="V215" s="117"/>
      <c r="W215" s="117"/>
      <c r="X215" s="5"/>
      <c r="Y215" s="5"/>
      <c r="Z215" s="5"/>
      <c r="AA215" s="5">
        <v>30</v>
      </c>
      <c r="AB215" s="5"/>
      <c r="AC215" t="s">
        <v>742</v>
      </c>
      <c r="AD215" s="5"/>
      <c r="AE215" s="5"/>
      <c r="AF215">
        <v>10219000</v>
      </c>
      <c r="AG215" t="s">
        <v>173</v>
      </c>
      <c r="AI215" t="s">
        <v>821</v>
      </c>
      <c r="AJ215" t="s">
        <v>847</v>
      </c>
      <c r="AK215" s="24">
        <v>15054000</v>
      </c>
      <c r="AL215" s="158" t="s">
        <v>173</v>
      </c>
      <c r="AM215" s="158"/>
      <c r="AN215" s="5"/>
      <c r="AO215" s="5"/>
      <c r="AP215" s="5"/>
      <c r="AQ215" s="5"/>
      <c r="AS215" s="51">
        <f t="shared" si="42"/>
        <v>56565727</v>
      </c>
      <c r="AT215" s="25" t="str">
        <f t="shared" si="35"/>
        <v>GRC amlodipine besilate GENERICS PHARMA HELLAS ΕΠΕ tablet 10mg/</v>
      </c>
      <c r="AU215" s="33"/>
      <c r="AW215" s="5"/>
      <c r="AX215" s="5"/>
      <c r="AY215" s="14" t="s">
        <v>3547</v>
      </c>
      <c r="AZ215" t="s">
        <v>65</v>
      </c>
      <c r="BA215" s="14" t="s">
        <v>2253</v>
      </c>
      <c r="BB215" s="14"/>
      <c r="BC215">
        <v>10219000</v>
      </c>
      <c r="BD215" t="s">
        <v>173</v>
      </c>
      <c r="BF215" s="85"/>
      <c r="BG215" t="s">
        <v>960</v>
      </c>
      <c r="BJ215" s="5"/>
      <c r="BK215" t="s">
        <v>866</v>
      </c>
      <c r="BL215" s="5"/>
      <c r="BM215" s="49" t="s">
        <v>857</v>
      </c>
      <c r="BN215" t="str">
        <f t="shared" si="40"/>
        <v>amlodipine besilate tablet 10mg/</v>
      </c>
      <c r="BO215" s="49"/>
      <c r="BP215" t="str">
        <f t="shared" si="36"/>
        <v>amlodipine besilate tablet 10mg/</v>
      </c>
      <c r="BQ215" s="5"/>
      <c r="BR215">
        <v>10219000</v>
      </c>
      <c r="BS215" t="s">
        <v>173</v>
      </c>
      <c r="BU215" s="117"/>
      <c r="BV215" s="117"/>
      <c r="BW215" s="5"/>
      <c r="BX215" t="s">
        <v>821</v>
      </c>
      <c r="BY215" s="5"/>
      <c r="BZ215" s="5"/>
      <c r="CA215" s="24">
        <v>15054000</v>
      </c>
      <c r="CB215" s="158" t="s">
        <v>173</v>
      </c>
      <c r="CC215" s="158"/>
      <c r="CD215" s="5"/>
      <c r="CE215" s="5"/>
      <c r="CF215">
        <v>20053000</v>
      </c>
      <c r="CG215" s="87" t="s">
        <v>175</v>
      </c>
      <c r="CH215" s="87"/>
      <c r="CI215" s="117"/>
      <c r="CJ215" s="117"/>
      <c r="CK215" s="5"/>
      <c r="CL215" s="5"/>
      <c r="CM215" s="5"/>
      <c r="CN215" s="5"/>
      <c r="CO215" s="50">
        <v>100000090079</v>
      </c>
      <c r="CP215" s="21" t="s">
        <v>41</v>
      </c>
      <c r="CQ215" s="50">
        <v>100000090079</v>
      </c>
      <c r="CR215" t="s">
        <v>2984</v>
      </c>
      <c r="CS215" s="51"/>
      <c r="CT215" s="52">
        <v>100000085259</v>
      </c>
      <c r="CU215" s="51" t="s">
        <v>149</v>
      </c>
      <c r="CV215" s="117"/>
      <c r="CW215" s="146"/>
      <c r="CX215" t="s">
        <v>845</v>
      </c>
      <c r="CY215" s="5"/>
      <c r="CZ215" s="5"/>
      <c r="DE215" s="5"/>
      <c r="DF215" s="5"/>
      <c r="DG215" s="117"/>
      <c r="DH215" s="117"/>
      <c r="DI215" s="117"/>
      <c r="DJ215" s="117"/>
      <c r="DK215" s="117"/>
      <c r="DL215" s="47">
        <v>10</v>
      </c>
      <c r="DM215" t="s">
        <v>164</v>
      </c>
      <c r="DN215" s="2"/>
      <c r="DO215" s="154">
        <v>1</v>
      </c>
      <c r="DP215" s="158" t="s">
        <v>173</v>
      </c>
      <c r="DQ215" s="24">
        <v>15054000</v>
      </c>
      <c r="DR215" s="47">
        <v>10</v>
      </c>
      <c r="DS215" t="s">
        <v>164</v>
      </c>
      <c r="DZ215" t="s">
        <v>832</v>
      </c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165"/>
      <c r="EO215" s="5"/>
      <c r="EP215" s="5"/>
      <c r="EQ215" s="5"/>
      <c r="ER215" s="5"/>
      <c r="EY215" s="70" t="str">
        <f t="shared" si="41"/>
        <v>amlodipine oral 10mg/</v>
      </c>
      <c r="FK215" s="14" t="s">
        <v>163</v>
      </c>
      <c r="FL215" s="70" t="str">
        <f t="shared" si="37"/>
        <v>amlodipine oral 10mg/</v>
      </c>
    </row>
    <row r="216" spans="1:168" ht="13.8">
      <c r="A216" s="47">
        <v>4823</v>
      </c>
      <c r="B216" t="s">
        <v>3169</v>
      </c>
      <c r="C216" s="117"/>
      <c r="D216" s="117"/>
      <c r="E216" s="117"/>
      <c r="F216" s="117"/>
      <c r="G216">
        <v>5976</v>
      </c>
      <c r="H216" s="47">
        <v>278060205</v>
      </c>
      <c r="I216" s="47">
        <v>278060205</v>
      </c>
      <c r="J216" s="5" t="str">
        <f t="shared" si="38"/>
        <v>GRC amlodipine besilate BIAN A.E. capsule, hard 30 x 5mg/</v>
      </c>
      <c r="K216" s="5" t="str">
        <f t="shared" si="39"/>
        <v>GRC amlodipine besilate BIAN A.E. capsule, hard 30 x 5mg/</v>
      </c>
      <c r="L216" s="5"/>
      <c r="M216" s="5"/>
      <c r="N216" s="5"/>
      <c r="O216" s="5"/>
      <c r="P216">
        <v>30</v>
      </c>
      <c r="Q216" s="51"/>
      <c r="R216">
        <v>30</v>
      </c>
      <c r="S216" s="51"/>
      <c r="T216" s="117"/>
      <c r="U216" s="117"/>
      <c r="V216" s="117"/>
      <c r="W216" s="117"/>
      <c r="X216" s="5"/>
      <c r="Y216" s="5"/>
      <c r="Z216" s="5"/>
      <c r="AA216" s="5">
        <v>30</v>
      </c>
      <c r="AB216" s="5"/>
      <c r="AC216" t="s">
        <v>743</v>
      </c>
      <c r="AD216" s="5"/>
      <c r="AE216" s="5"/>
      <c r="AF216">
        <v>10210000</v>
      </c>
      <c r="AG216" s="158" t="s">
        <v>174</v>
      </c>
      <c r="AH216" s="158"/>
      <c r="AI216" t="s">
        <v>821</v>
      </c>
      <c r="AJ216" t="s">
        <v>847</v>
      </c>
      <c r="AK216" s="24">
        <v>15012000</v>
      </c>
      <c r="AL216" s="158" t="s">
        <v>192</v>
      </c>
      <c r="AM216" s="158"/>
      <c r="AN216" s="5"/>
      <c r="AO216" s="5"/>
      <c r="AP216" s="5"/>
      <c r="AQ216" s="5"/>
      <c r="AS216" s="51">
        <f t="shared" si="42"/>
        <v>56565728</v>
      </c>
      <c r="AT216" s="25" t="str">
        <f t="shared" si="35"/>
        <v>GRC amlodipine besilate BIAN A.E. capsule, hard 5mg/</v>
      </c>
      <c r="AU216" s="33"/>
      <c r="AW216" s="5"/>
      <c r="AX216" s="5"/>
      <c r="AY216" s="14" t="s">
        <v>3548</v>
      </c>
      <c r="AZ216" t="s">
        <v>65</v>
      </c>
      <c r="BA216" s="14" t="s">
        <v>2253</v>
      </c>
      <c r="BB216" s="14"/>
      <c r="BC216">
        <v>10210000</v>
      </c>
      <c r="BD216" s="158" t="s">
        <v>174</v>
      </c>
      <c r="BE216" s="158"/>
      <c r="BF216" s="85"/>
      <c r="BG216" t="s">
        <v>900</v>
      </c>
      <c r="BJ216" s="5"/>
      <c r="BK216" t="s">
        <v>901</v>
      </c>
      <c r="BL216" s="5"/>
      <c r="BM216" s="49" t="s">
        <v>857</v>
      </c>
      <c r="BN216" t="str">
        <f t="shared" si="40"/>
        <v>amlodipine besilate capsule, hard 5mg/</v>
      </c>
      <c r="BO216" s="49"/>
      <c r="BP216" t="str">
        <f t="shared" si="36"/>
        <v>amlodipine besilate capsule, hard 5mg/</v>
      </c>
      <c r="BQ216" s="5"/>
      <c r="BR216">
        <v>10210000</v>
      </c>
      <c r="BS216" s="158" t="s">
        <v>174</v>
      </c>
      <c r="BT216" s="158"/>
      <c r="BU216" s="117"/>
      <c r="BV216" s="117"/>
      <c r="BW216" s="5"/>
      <c r="BX216" t="s">
        <v>821</v>
      </c>
      <c r="BY216" s="5"/>
      <c r="BZ216" s="5"/>
      <c r="CA216" s="24">
        <v>15012000</v>
      </c>
      <c r="CB216" s="158" t="s">
        <v>192</v>
      </c>
      <c r="CC216" s="158"/>
      <c r="CD216" s="5"/>
      <c r="CE216" s="5"/>
      <c r="CF216">
        <v>20053000</v>
      </c>
      <c r="CG216" s="87" t="s">
        <v>175</v>
      </c>
      <c r="CH216" s="87"/>
      <c r="CI216" s="117"/>
      <c r="CJ216" s="117"/>
      <c r="CK216" s="5"/>
      <c r="CL216" s="5"/>
      <c r="CM216" s="5"/>
      <c r="CN216" s="5"/>
      <c r="CO216" s="50">
        <v>100000090079</v>
      </c>
      <c r="CP216" s="21" t="s">
        <v>41</v>
      </c>
      <c r="CQ216" s="50">
        <v>100000090079</v>
      </c>
      <c r="CR216" t="s">
        <v>2984</v>
      </c>
      <c r="CS216" s="51"/>
      <c r="CT216" s="52">
        <v>100000085259</v>
      </c>
      <c r="CU216" s="51" t="s">
        <v>149</v>
      </c>
      <c r="CV216" s="117"/>
      <c r="CW216" s="146"/>
      <c r="CX216" t="s">
        <v>845</v>
      </c>
      <c r="CY216" s="5"/>
      <c r="CZ216" s="5"/>
      <c r="DE216" s="5"/>
      <c r="DF216" s="5"/>
      <c r="DG216" s="117"/>
      <c r="DH216" s="117"/>
      <c r="DI216" s="117"/>
      <c r="DJ216" s="117"/>
      <c r="DK216" s="117"/>
      <c r="DL216" s="47">
        <v>5</v>
      </c>
      <c r="DM216" t="s">
        <v>164</v>
      </c>
      <c r="DN216" s="2"/>
      <c r="DO216" s="154">
        <v>1</v>
      </c>
      <c r="DP216" s="158" t="s">
        <v>192</v>
      </c>
      <c r="DQ216" s="24">
        <v>15012000</v>
      </c>
      <c r="DR216" s="47">
        <v>5</v>
      </c>
      <c r="DS216" t="s">
        <v>164</v>
      </c>
      <c r="DZ216" t="s">
        <v>832</v>
      </c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165"/>
      <c r="EO216" s="5"/>
      <c r="EP216" s="5"/>
      <c r="EQ216" s="5"/>
      <c r="ER216" s="5"/>
      <c r="EY216" s="70" t="str">
        <f t="shared" si="41"/>
        <v>amlodipine oral 5mg/</v>
      </c>
      <c r="FK216" s="14" t="s">
        <v>163</v>
      </c>
      <c r="FL216" s="70" t="str">
        <f t="shared" si="37"/>
        <v>amlodipine oral 5mg/</v>
      </c>
    </row>
    <row r="217" spans="1:168" ht="13.8">
      <c r="A217" s="47">
        <v>4824</v>
      </c>
      <c r="B217" t="s">
        <v>3170</v>
      </c>
      <c r="C217" s="117"/>
      <c r="D217" s="117"/>
      <c r="E217" s="117"/>
      <c r="F217" s="117"/>
      <c r="G217">
        <v>5467</v>
      </c>
      <c r="H217" s="47">
        <v>271410103</v>
      </c>
      <c r="I217" s="47">
        <v>271410103</v>
      </c>
      <c r="J217" s="5" t="str">
        <f t="shared" si="38"/>
        <v>GRC amlodipine besilate BIAN A.E. capsule, hard 30 x 10mg/</v>
      </c>
      <c r="K217" s="5" t="str">
        <f t="shared" si="39"/>
        <v>GRC amlodipine besilate BIAN A.E. capsule, hard 30 x 10mg/</v>
      </c>
      <c r="L217" s="5"/>
      <c r="M217" s="5"/>
      <c r="N217" s="5"/>
      <c r="O217" s="5"/>
      <c r="P217">
        <v>30</v>
      </c>
      <c r="Q217" s="51"/>
      <c r="R217">
        <v>30</v>
      </c>
      <c r="S217" s="51"/>
      <c r="T217" s="117"/>
      <c r="U217" s="117"/>
      <c r="V217" s="117"/>
      <c r="W217" s="117"/>
      <c r="X217" s="5"/>
      <c r="Y217" s="5"/>
      <c r="Z217" s="5"/>
      <c r="AA217" s="5">
        <v>30</v>
      </c>
      <c r="AB217" s="5"/>
      <c r="AC217" t="s">
        <v>744</v>
      </c>
      <c r="AD217" s="5"/>
      <c r="AE217" s="5"/>
      <c r="AF217" s="48">
        <v>10210000</v>
      </c>
      <c r="AG217" s="158" t="s">
        <v>174</v>
      </c>
      <c r="AH217" s="158"/>
      <c r="AI217" t="s">
        <v>820</v>
      </c>
      <c r="AJ217" t="s">
        <v>846</v>
      </c>
      <c r="AK217" s="24">
        <v>15012000</v>
      </c>
      <c r="AL217" s="158" t="s">
        <v>192</v>
      </c>
      <c r="AM217" s="158"/>
      <c r="AN217" s="5"/>
      <c r="AO217" s="5"/>
      <c r="AP217" s="5"/>
      <c r="AQ217" s="5"/>
      <c r="AS217" s="51">
        <f t="shared" si="42"/>
        <v>56565729</v>
      </c>
      <c r="AT217" s="25" t="str">
        <f t="shared" si="35"/>
        <v>GRC amlodipine besilate BIAN A.E. capsule, hard 10mg/</v>
      </c>
      <c r="AU217" s="33"/>
      <c r="AW217" s="5"/>
      <c r="AX217" s="5"/>
      <c r="AY217" s="14" t="s">
        <v>3549</v>
      </c>
      <c r="AZ217" t="s">
        <v>65</v>
      </c>
      <c r="BA217" s="14" t="s">
        <v>2253</v>
      </c>
      <c r="BB217" s="14"/>
      <c r="BC217" s="48">
        <v>10210000</v>
      </c>
      <c r="BD217" s="158" t="s">
        <v>174</v>
      </c>
      <c r="BE217" s="158"/>
      <c r="BF217" s="85"/>
      <c r="BG217" t="s">
        <v>900</v>
      </c>
      <c r="BJ217" s="5"/>
      <c r="BK217" t="s">
        <v>902</v>
      </c>
      <c r="BL217" s="5"/>
      <c r="BM217" s="49" t="s">
        <v>857</v>
      </c>
      <c r="BN217" t="str">
        <f t="shared" si="40"/>
        <v>amlodipine besilate capsule, hard 10mg/</v>
      </c>
      <c r="BO217" s="49"/>
      <c r="BP217" t="str">
        <f t="shared" si="36"/>
        <v>amlodipine besilate capsule, hard 10mg/</v>
      </c>
      <c r="BQ217" s="5"/>
      <c r="BR217" s="48">
        <v>10210000</v>
      </c>
      <c r="BS217" s="158" t="s">
        <v>174</v>
      </c>
      <c r="BT217" s="158"/>
      <c r="BU217" s="117"/>
      <c r="BV217" s="117"/>
      <c r="BW217" s="5"/>
      <c r="BX217" t="s">
        <v>820</v>
      </c>
      <c r="BY217" s="5"/>
      <c r="BZ217" s="5"/>
      <c r="CA217" s="24">
        <v>15012000</v>
      </c>
      <c r="CB217" s="158" t="s">
        <v>192</v>
      </c>
      <c r="CC217" s="158"/>
      <c r="CD217" s="5"/>
      <c r="CE217" s="5"/>
      <c r="CF217">
        <v>20053000</v>
      </c>
      <c r="CG217" s="87" t="s">
        <v>175</v>
      </c>
      <c r="CH217" s="87"/>
      <c r="CI217" s="117"/>
      <c r="CJ217" s="117"/>
      <c r="CK217" s="5"/>
      <c r="CL217" s="5"/>
      <c r="CM217" s="5"/>
      <c r="CN217" s="5"/>
      <c r="CO217" s="50">
        <v>100000090079</v>
      </c>
      <c r="CP217" s="21" t="s">
        <v>41</v>
      </c>
      <c r="CQ217" s="50">
        <v>100000090079</v>
      </c>
      <c r="CR217" t="s">
        <v>2984</v>
      </c>
      <c r="CS217" s="51"/>
      <c r="CT217" s="52">
        <v>100000085259</v>
      </c>
      <c r="CU217" s="51" t="s">
        <v>149</v>
      </c>
      <c r="CV217" s="117"/>
      <c r="CW217" s="146"/>
      <c r="CX217" t="s">
        <v>845</v>
      </c>
      <c r="CY217" s="5"/>
      <c r="CZ217" s="5"/>
      <c r="DE217" s="5"/>
      <c r="DF217" s="5"/>
      <c r="DG217" s="117"/>
      <c r="DH217" s="117"/>
      <c r="DI217" s="117"/>
      <c r="DJ217" s="117"/>
      <c r="DK217" s="117"/>
      <c r="DL217" s="47">
        <v>10</v>
      </c>
      <c r="DM217" t="s">
        <v>164</v>
      </c>
      <c r="DN217" s="2"/>
      <c r="DO217" s="154">
        <v>1</v>
      </c>
      <c r="DP217" s="158" t="s">
        <v>192</v>
      </c>
      <c r="DQ217" s="24">
        <v>15012000</v>
      </c>
      <c r="DR217" s="47">
        <v>10</v>
      </c>
      <c r="DS217" t="s">
        <v>164</v>
      </c>
      <c r="DZ217" t="s">
        <v>829</v>
      </c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165"/>
      <c r="EO217" s="5"/>
      <c r="EP217" s="5"/>
      <c r="EQ217" s="5"/>
      <c r="ER217" s="5"/>
      <c r="EY217" s="70" t="str">
        <f t="shared" si="41"/>
        <v>amlodipine oral 10mg/</v>
      </c>
      <c r="FK217" s="14" t="s">
        <v>163</v>
      </c>
      <c r="FL217" s="70" t="str">
        <f t="shared" si="37"/>
        <v>amlodipine oral 10mg/</v>
      </c>
    </row>
    <row r="218" spans="1:168" ht="13.8">
      <c r="A218" s="47">
        <v>4689</v>
      </c>
      <c r="B218" t="s">
        <v>3171</v>
      </c>
      <c r="C218" s="117"/>
      <c r="D218" s="117"/>
      <c r="E218" s="117"/>
      <c r="F218" s="117"/>
      <c r="G218">
        <v>5468</v>
      </c>
      <c r="H218" s="47">
        <v>271410203</v>
      </c>
      <c r="I218" s="47">
        <v>271410203</v>
      </c>
      <c r="J218" s="5" t="str">
        <f t="shared" si="38"/>
        <v>GRC amlodipine besilate RAFARM A.E.B.E. capsule, hard 28 x 5mg/</v>
      </c>
      <c r="K218" s="5" t="str">
        <f t="shared" si="39"/>
        <v>GRC amlodipine besilate RAFARM A.E.B.E. capsule, hard 28 x 5mg/</v>
      </c>
      <c r="L218" s="5"/>
      <c r="M218" s="5"/>
      <c r="N218" s="5"/>
      <c r="O218" s="5"/>
      <c r="P218">
        <v>28</v>
      </c>
      <c r="Q218" s="51"/>
      <c r="R218">
        <v>28</v>
      </c>
      <c r="S218" s="51"/>
      <c r="T218" s="117"/>
      <c r="U218" s="117"/>
      <c r="V218" s="117"/>
      <c r="W218" s="117"/>
      <c r="X218" s="5"/>
      <c r="Y218" s="5"/>
      <c r="Z218" s="5"/>
      <c r="AA218" s="5">
        <v>30</v>
      </c>
      <c r="AB218" s="5"/>
      <c r="AC218" t="s">
        <v>744</v>
      </c>
      <c r="AD218" s="5"/>
      <c r="AE218" s="5"/>
      <c r="AF218" s="48">
        <v>10210000</v>
      </c>
      <c r="AG218" s="158" t="s">
        <v>174</v>
      </c>
      <c r="AH218" s="158"/>
      <c r="AI218" t="s">
        <v>820</v>
      </c>
      <c r="AJ218" t="s">
        <v>846</v>
      </c>
      <c r="AK218" s="24">
        <v>15012000</v>
      </c>
      <c r="AL218" s="158" t="s">
        <v>192</v>
      </c>
      <c r="AM218" s="158"/>
      <c r="AN218" s="5"/>
      <c r="AO218" s="5"/>
      <c r="AP218" s="5"/>
      <c r="AQ218" s="5"/>
      <c r="AS218" s="51">
        <f t="shared" si="42"/>
        <v>56565730</v>
      </c>
      <c r="AT218" s="25" t="str">
        <f t="shared" si="35"/>
        <v>GRC amlodipine besilate RAFARM A.E.B.E. capsule, hard 5mg/</v>
      </c>
      <c r="AU218" s="33"/>
      <c r="AW218" s="5"/>
      <c r="AX218" s="5"/>
      <c r="AY218" s="14" t="s">
        <v>3550</v>
      </c>
      <c r="AZ218" t="s">
        <v>65</v>
      </c>
      <c r="BA218" s="14" t="s">
        <v>2253</v>
      </c>
      <c r="BB218" s="14"/>
      <c r="BC218" s="48">
        <v>10210000</v>
      </c>
      <c r="BD218" s="158" t="s">
        <v>174</v>
      </c>
      <c r="BE218" s="158"/>
      <c r="BF218" s="85"/>
      <c r="BG218" t="s">
        <v>894</v>
      </c>
      <c r="BJ218" s="5"/>
      <c r="BK218" t="s">
        <v>902</v>
      </c>
      <c r="BL218" s="5"/>
      <c r="BM218" s="49" t="s">
        <v>857</v>
      </c>
      <c r="BN218" t="str">
        <f t="shared" si="40"/>
        <v>amlodipine besilate capsule, hard 5mg/</v>
      </c>
      <c r="BO218" s="49"/>
      <c r="BP218" t="str">
        <f t="shared" si="36"/>
        <v>amlodipine besilate capsule, hard 5mg/</v>
      </c>
      <c r="BQ218" s="5"/>
      <c r="BR218" s="48">
        <v>10210000</v>
      </c>
      <c r="BS218" s="158" t="s">
        <v>174</v>
      </c>
      <c r="BT218" s="158"/>
      <c r="BU218" s="117"/>
      <c r="BV218" s="117"/>
      <c r="BW218" s="5"/>
      <c r="BX218" t="s">
        <v>820</v>
      </c>
      <c r="BY218" s="5"/>
      <c r="BZ218" s="5"/>
      <c r="CA218" s="24">
        <v>15012000</v>
      </c>
      <c r="CB218" s="158" t="s">
        <v>192</v>
      </c>
      <c r="CC218" s="158"/>
      <c r="CD218" s="5"/>
      <c r="CE218" s="5"/>
      <c r="CF218">
        <v>20053000</v>
      </c>
      <c r="CG218" s="87" t="s">
        <v>175</v>
      </c>
      <c r="CH218" s="87"/>
      <c r="CI218" s="117"/>
      <c r="CJ218" s="117"/>
      <c r="CK218" s="5"/>
      <c r="CL218" s="5"/>
      <c r="CM218" s="5"/>
      <c r="CN218" s="5"/>
      <c r="CO218" s="50">
        <v>100000090079</v>
      </c>
      <c r="CP218" s="21" t="s">
        <v>41</v>
      </c>
      <c r="CQ218" s="50">
        <v>100000090079</v>
      </c>
      <c r="CR218" t="s">
        <v>2984</v>
      </c>
      <c r="CS218" s="51"/>
      <c r="CT218" s="52">
        <v>100000085259</v>
      </c>
      <c r="CU218" s="51" t="s">
        <v>149</v>
      </c>
      <c r="CV218" s="117"/>
      <c r="CW218" s="146"/>
      <c r="CX218" t="s">
        <v>845</v>
      </c>
      <c r="CY218" s="5"/>
      <c r="CZ218" s="5"/>
      <c r="DE218" s="5"/>
      <c r="DF218" s="5"/>
      <c r="DG218" s="117"/>
      <c r="DH218" s="117"/>
      <c r="DI218" s="117"/>
      <c r="DJ218" s="117"/>
      <c r="DK218" s="117"/>
      <c r="DL218" s="47">
        <v>5</v>
      </c>
      <c r="DM218" t="s">
        <v>164</v>
      </c>
      <c r="DN218" s="2"/>
      <c r="DO218" s="154">
        <v>1</v>
      </c>
      <c r="DP218" s="158" t="s">
        <v>192</v>
      </c>
      <c r="DQ218" s="24">
        <v>15012000</v>
      </c>
      <c r="DR218" s="47">
        <v>5</v>
      </c>
      <c r="DS218" t="s">
        <v>164</v>
      </c>
      <c r="DZ218" t="s">
        <v>830</v>
      </c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165"/>
      <c r="EO218" s="5"/>
      <c r="EP218" s="5"/>
      <c r="EQ218" s="5"/>
      <c r="ER218" s="5"/>
      <c r="EY218" s="70" t="str">
        <f t="shared" si="41"/>
        <v>amlodipine oral 5mg/</v>
      </c>
      <c r="FK218" s="14" t="s">
        <v>163</v>
      </c>
      <c r="FL218" s="70" t="str">
        <f t="shared" si="37"/>
        <v>amlodipine oral 5mg/</v>
      </c>
    </row>
    <row r="219" spans="1:168" ht="13.8">
      <c r="A219" s="47">
        <v>4690</v>
      </c>
      <c r="B219" t="s">
        <v>3172</v>
      </c>
      <c r="C219" s="117"/>
      <c r="D219" s="117"/>
      <c r="E219" s="117"/>
      <c r="F219" s="117"/>
      <c r="G219">
        <v>4154</v>
      </c>
      <c r="H219" s="47">
        <v>255970102</v>
      </c>
      <c r="I219" s="47">
        <v>255970102</v>
      </c>
      <c r="J219" s="5" t="str">
        <f t="shared" si="38"/>
        <v>GRC amlodipine besilate RAFARM A.E.B.E. capsule, hard 14 x 10mg/</v>
      </c>
      <c r="K219" s="5" t="str">
        <f t="shared" si="39"/>
        <v>GRC amlodipine besilate RAFARM A.E.B.E. capsule, hard 14 x 10mg/</v>
      </c>
      <c r="L219" s="5"/>
      <c r="M219" s="5"/>
      <c r="N219" s="5"/>
      <c r="O219" s="5"/>
      <c r="P219">
        <v>14</v>
      </c>
      <c r="Q219" s="51"/>
      <c r="R219">
        <v>14</v>
      </c>
      <c r="S219" s="51"/>
      <c r="T219" s="117"/>
      <c r="U219" s="117"/>
      <c r="V219" s="117"/>
      <c r="W219" s="117"/>
      <c r="X219" s="5"/>
      <c r="Y219" s="5"/>
      <c r="Z219" s="5"/>
      <c r="AA219" s="5">
        <v>30</v>
      </c>
      <c r="AB219" s="5"/>
      <c r="AC219" t="s">
        <v>709</v>
      </c>
      <c r="AD219" s="5"/>
      <c r="AE219" s="5"/>
      <c r="AF219" s="48">
        <v>10210000</v>
      </c>
      <c r="AG219" s="158" t="s">
        <v>174</v>
      </c>
      <c r="AH219" s="158"/>
      <c r="AI219" t="s">
        <v>820</v>
      </c>
      <c r="AJ219" t="s">
        <v>846</v>
      </c>
      <c r="AK219" s="24">
        <v>15012000</v>
      </c>
      <c r="AL219" s="158" t="s">
        <v>192</v>
      </c>
      <c r="AM219" s="158"/>
      <c r="AN219" s="5"/>
      <c r="AO219" s="5"/>
      <c r="AP219" s="5"/>
      <c r="AQ219" s="5"/>
      <c r="AS219" s="51">
        <f t="shared" si="42"/>
        <v>56565731</v>
      </c>
      <c r="AT219" s="25" t="str">
        <f t="shared" si="35"/>
        <v>GRC amlodipine besilate RAFARM A.E.B.E. capsule, hard 10mg/</v>
      </c>
      <c r="AU219" s="33"/>
      <c r="AW219" s="5"/>
      <c r="AX219" s="5"/>
      <c r="AY219" s="14" t="s">
        <v>3551</v>
      </c>
      <c r="AZ219" t="s">
        <v>65</v>
      </c>
      <c r="BA219" s="14" t="s">
        <v>2253</v>
      </c>
      <c r="BB219" s="14"/>
      <c r="BC219" s="48">
        <v>10210000</v>
      </c>
      <c r="BD219" s="158" t="s">
        <v>174</v>
      </c>
      <c r="BE219" s="158"/>
      <c r="BF219" s="85"/>
      <c r="BG219" t="s">
        <v>894</v>
      </c>
      <c r="BJ219" s="5"/>
      <c r="BK219" t="s">
        <v>903</v>
      </c>
      <c r="BL219" s="5"/>
      <c r="BM219" s="49" t="s">
        <v>857</v>
      </c>
      <c r="BN219" t="str">
        <f t="shared" si="40"/>
        <v>amlodipine besilate capsule, hard 10mg/</v>
      </c>
      <c r="BO219" s="49"/>
      <c r="BP219" t="str">
        <f t="shared" si="36"/>
        <v>amlodipine besilate capsule, hard 10mg/</v>
      </c>
      <c r="BQ219" s="5"/>
      <c r="BR219" s="48">
        <v>10210000</v>
      </c>
      <c r="BS219" s="158" t="s">
        <v>174</v>
      </c>
      <c r="BT219" s="158"/>
      <c r="BU219" s="117"/>
      <c r="BV219" s="117"/>
      <c r="BW219" s="5"/>
      <c r="BX219" t="s">
        <v>820</v>
      </c>
      <c r="BY219" s="5"/>
      <c r="BZ219" s="5"/>
      <c r="CA219" s="24">
        <v>15012000</v>
      </c>
      <c r="CB219" s="158" t="s">
        <v>192</v>
      </c>
      <c r="CC219" s="158"/>
      <c r="CD219" s="5"/>
      <c r="CE219" s="5"/>
      <c r="CF219">
        <v>20053000</v>
      </c>
      <c r="CG219" s="87" t="s">
        <v>175</v>
      </c>
      <c r="CH219" s="87"/>
      <c r="CI219" s="117"/>
      <c r="CJ219" s="117"/>
      <c r="CK219" s="5"/>
      <c r="CL219" s="5"/>
      <c r="CM219" s="5"/>
      <c r="CN219" s="5"/>
      <c r="CO219" s="50">
        <v>100000090079</v>
      </c>
      <c r="CP219" s="21" t="s">
        <v>41</v>
      </c>
      <c r="CQ219" s="50">
        <v>100000090079</v>
      </c>
      <c r="CR219" t="s">
        <v>2984</v>
      </c>
      <c r="CS219" s="51"/>
      <c r="CT219" s="52">
        <v>100000085259</v>
      </c>
      <c r="CU219" s="51" t="s">
        <v>149</v>
      </c>
      <c r="CV219" s="117"/>
      <c r="CW219" s="146"/>
      <c r="CX219" t="s">
        <v>845</v>
      </c>
      <c r="CY219" s="5"/>
      <c r="CZ219" s="5"/>
      <c r="DE219" s="5"/>
      <c r="DF219" s="5"/>
      <c r="DG219" s="117"/>
      <c r="DH219" s="117"/>
      <c r="DI219" s="117"/>
      <c r="DJ219" s="117"/>
      <c r="DK219" s="117"/>
      <c r="DL219" s="47">
        <v>10</v>
      </c>
      <c r="DM219" t="s">
        <v>164</v>
      </c>
      <c r="DN219" s="2"/>
      <c r="DO219" s="154">
        <v>1</v>
      </c>
      <c r="DP219" s="158" t="s">
        <v>192</v>
      </c>
      <c r="DQ219" s="24">
        <v>15012000</v>
      </c>
      <c r="DR219" s="47">
        <v>10</v>
      </c>
      <c r="DS219" t="s">
        <v>164</v>
      </c>
      <c r="DZ219" t="s">
        <v>829</v>
      </c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165"/>
      <c r="EO219" s="5"/>
      <c r="EP219" s="5"/>
      <c r="EQ219" s="5"/>
      <c r="ER219" s="5"/>
      <c r="EY219" s="70" t="str">
        <f t="shared" si="41"/>
        <v>amlodipine oral 10mg/</v>
      </c>
      <c r="FK219" s="14" t="s">
        <v>163</v>
      </c>
      <c r="FL219" s="70" t="str">
        <f t="shared" si="37"/>
        <v>amlodipine oral 10mg/</v>
      </c>
    </row>
    <row r="220" spans="1:168" ht="13.8">
      <c r="A220" s="47">
        <v>4691</v>
      </c>
      <c r="B220" t="s">
        <v>3173</v>
      </c>
      <c r="C220" s="117"/>
      <c r="D220" s="117"/>
      <c r="E220" s="117"/>
      <c r="F220" s="117"/>
      <c r="G220">
        <v>4155</v>
      </c>
      <c r="H220" s="47">
        <v>255970202</v>
      </c>
      <c r="I220" s="47">
        <v>255970202</v>
      </c>
      <c r="J220" s="5" t="str">
        <f t="shared" si="38"/>
        <v>GRC amlodipine besilate RAFARM A.E.B.E. capsule, hard 28 x 10mg/</v>
      </c>
      <c r="K220" s="5" t="str">
        <f t="shared" si="39"/>
        <v>GRC amlodipine besilate RAFARM A.E.B.E. capsule, hard 28 x 10mg/</v>
      </c>
      <c r="L220" s="5"/>
      <c r="M220" s="5"/>
      <c r="N220" s="5"/>
      <c r="O220" s="5"/>
      <c r="P220">
        <v>28</v>
      </c>
      <c r="Q220" s="51"/>
      <c r="R220">
        <v>28</v>
      </c>
      <c r="S220" s="51"/>
      <c r="T220" s="117"/>
      <c r="U220" s="117"/>
      <c r="V220" s="117"/>
      <c r="W220" s="117"/>
      <c r="X220" s="5"/>
      <c r="Y220" s="5"/>
      <c r="Z220" s="5"/>
      <c r="AA220" s="5">
        <v>30</v>
      </c>
      <c r="AB220" s="5"/>
      <c r="AC220" t="s">
        <v>745</v>
      </c>
      <c r="AD220" s="5"/>
      <c r="AE220" s="5"/>
      <c r="AF220" s="48">
        <v>10210000</v>
      </c>
      <c r="AG220" s="158" t="s">
        <v>174</v>
      </c>
      <c r="AH220" s="158"/>
      <c r="AI220" t="s">
        <v>820</v>
      </c>
      <c r="AJ220" t="s">
        <v>846</v>
      </c>
      <c r="AK220" s="24">
        <v>15012000</v>
      </c>
      <c r="AL220" s="158" t="s">
        <v>192</v>
      </c>
      <c r="AM220" s="158"/>
      <c r="AN220" s="5"/>
      <c r="AO220" s="5"/>
      <c r="AP220" s="5"/>
      <c r="AQ220" s="5"/>
      <c r="AS220" s="51">
        <f t="shared" si="42"/>
        <v>56565732</v>
      </c>
      <c r="AT220" s="25" t="str">
        <f t="shared" si="35"/>
        <v>GRC amlodipine besilate RAFARM A.E.B.E. capsule, hard 10mg/</v>
      </c>
      <c r="AU220" s="33"/>
      <c r="AW220" s="5"/>
      <c r="AX220" s="5"/>
      <c r="AY220" s="14" t="s">
        <v>3551</v>
      </c>
      <c r="AZ220" t="s">
        <v>65</v>
      </c>
      <c r="BA220" s="14" t="s">
        <v>2253</v>
      </c>
      <c r="BB220" s="14"/>
      <c r="BC220" s="48">
        <v>10210000</v>
      </c>
      <c r="BD220" s="158" t="s">
        <v>174</v>
      </c>
      <c r="BE220" s="158"/>
      <c r="BF220" s="85"/>
      <c r="BG220" t="s">
        <v>894</v>
      </c>
      <c r="BJ220" s="5"/>
      <c r="BK220" t="s">
        <v>903</v>
      </c>
      <c r="BL220" s="5"/>
      <c r="BM220" s="49" t="s">
        <v>857</v>
      </c>
      <c r="BN220" t="str">
        <f t="shared" si="40"/>
        <v>amlodipine besilate capsule, hard 10mg/</v>
      </c>
      <c r="BO220" s="49"/>
      <c r="BP220" t="str">
        <f t="shared" si="36"/>
        <v>amlodipine besilate capsule, hard 10mg/</v>
      </c>
      <c r="BQ220" s="5"/>
      <c r="BR220" s="48">
        <v>10210000</v>
      </c>
      <c r="BS220" s="158" t="s">
        <v>174</v>
      </c>
      <c r="BT220" s="158"/>
      <c r="BU220" s="117"/>
      <c r="BV220" s="117"/>
      <c r="BW220" s="5"/>
      <c r="BX220" t="s">
        <v>820</v>
      </c>
      <c r="BY220" s="5"/>
      <c r="BZ220" s="5"/>
      <c r="CA220" s="24">
        <v>15012000</v>
      </c>
      <c r="CB220" s="158" t="s">
        <v>192</v>
      </c>
      <c r="CC220" s="158"/>
      <c r="CD220" s="5"/>
      <c r="CE220" s="5"/>
      <c r="CF220">
        <v>20053000</v>
      </c>
      <c r="CG220" s="87" t="s">
        <v>175</v>
      </c>
      <c r="CH220" s="87"/>
      <c r="CI220" s="117"/>
      <c r="CJ220" s="117"/>
      <c r="CK220" s="5"/>
      <c r="CL220" s="5"/>
      <c r="CM220" s="5"/>
      <c r="CN220" s="5"/>
      <c r="CO220" s="50">
        <v>100000090079</v>
      </c>
      <c r="CP220" s="21" t="s">
        <v>41</v>
      </c>
      <c r="CQ220" s="50">
        <v>100000090079</v>
      </c>
      <c r="CR220" t="s">
        <v>2984</v>
      </c>
      <c r="CS220" s="51"/>
      <c r="CT220" s="52">
        <v>100000085259</v>
      </c>
      <c r="CU220" s="51" t="s">
        <v>149</v>
      </c>
      <c r="CV220" s="117"/>
      <c r="CW220" s="146"/>
      <c r="CX220" t="s">
        <v>845</v>
      </c>
      <c r="CY220" s="5"/>
      <c r="CZ220" s="5"/>
      <c r="DE220" s="5"/>
      <c r="DF220" s="5"/>
      <c r="DG220" s="117"/>
      <c r="DH220" s="117"/>
      <c r="DI220" s="117"/>
      <c r="DJ220" s="117"/>
      <c r="DK220" s="117"/>
      <c r="DL220" s="47">
        <v>10</v>
      </c>
      <c r="DM220" t="s">
        <v>164</v>
      </c>
      <c r="DN220" s="2"/>
      <c r="DO220" s="154">
        <v>1</v>
      </c>
      <c r="DP220" s="158" t="s">
        <v>192</v>
      </c>
      <c r="DQ220" s="24">
        <v>15012000</v>
      </c>
      <c r="DR220" s="47">
        <v>10</v>
      </c>
      <c r="DS220" t="s">
        <v>164</v>
      </c>
      <c r="DZ220" t="s">
        <v>830</v>
      </c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165"/>
      <c r="EO220" s="5"/>
      <c r="EP220" s="5"/>
      <c r="EQ220" s="5"/>
      <c r="ER220" s="5"/>
      <c r="EY220" s="70" t="str">
        <f t="shared" si="41"/>
        <v>amlodipine oral 10mg/</v>
      </c>
      <c r="FK220" s="14" t="s">
        <v>163</v>
      </c>
      <c r="FL220" s="70" t="str">
        <f t="shared" si="37"/>
        <v>amlodipine oral 10mg/</v>
      </c>
    </row>
    <row r="221" spans="1:168" ht="13.8">
      <c r="A221" s="47">
        <v>4635</v>
      </c>
      <c r="B221" t="s">
        <v>3174</v>
      </c>
      <c r="C221" s="117"/>
      <c r="D221" s="117"/>
      <c r="E221" s="117"/>
      <c r="F221" s="117"/>
      <c r="G221">
        <v>4156</v>
      </c>
      <c r="H221" s="47">
        <v>255980101</v>
      </c>
      <c r="I221" s="47">
        <v>255980101</v>
      </c>
      <c r="J221" s="5" t="str">
        <f t="shared" si="38"/>
        <v>GRC amlodipine mesilate monohydrate INNOVIS HEALTH A.E. tablet 30 x 5mg/</v>
      </c>
      <c r="K221" s="5" t="str">
        <f t="shared" si="39"/>
        <v>GRC amlodipine mesilate monohydrate INNOVIS HEALTH A.E. tablet 30 x 5mg/</v>
      </c>
      <c r="L221" s="5"/>
      <c r="M221" s="5"/>
      <c r="N221" s="5"/>
      <c r="O221" s="5"/>
      <c r="P221">
        <v>30</v>
      </c>
      <c r="Q221" s="51"/>
      <c r="R221">
        <v>30</v>
      </c>
      <c r="S221" s="51"/>
      <c r="T221" s="117"/>
      <c r="U221" s="117"/>
      <c r="V221" s="117"/>
      <c r="W221" s="117"/>
      <c r="X221" s="5"/>
      <c r="Y221" s="5"/>
      <c r="Z221" s="5"/>
      <c r="AA221" s="5">
        <v>14</v>
      </c>
      <c r="AB221" s="5"/>
      <c r="AC221" t="s">
        <v>746</v>
      </c>
      <c r="AD221" s="5"/>
      <c r="AE221" s="5"/>
      <c r="AF221">
        <v>10219000</v>
      </c>
      <c r="AG221" t="s">
        <v>173</v>
      </c>
      <c r="AI221" t="s">
        <v>820</v>
      </c>
      <c r="AJ221" t="s">
        <v>846</v>
      </c>
      <c r="AK221" s="24">
        <v>15054000</v>
      </c>
      <c r="AL221" s="158" t="s">
        <v>173</v>
      </c>
      <c r="AM221" s="158"/>
      <c r="AN221" s="5"/>
      <c r="AO221" s="5"/>
      <c r="AP221" s="5"/>
      <c r="AQ221" s="5"/>
      <c r="AS221" s="51">
        <f t="shared" si="42"/>
        <v>56565733</v>
      </c>
      <c r="AT221" s="25" t="str">
        <f t="shared" si="35"/>
        <v>GRC amlodipine mesilate monohydrate INNOVIS HEALTH A.E. tablet 5mg/</v>
      </c>
      <c r="AU221" s="33"/>
      <c r="AW221" s="5"/>
      <c r="AX221" s="5"/>
      <c r="AY221" s="14" t="s">
        <v>3552</v>
      </c>
      <c r="AZ221" t="s">
        <v>65</v>
      </c>
      <c r="BA221" s="14" t="s">
        <v>2253</v>
      </c>
      <c r="BB221" s="14"/>
      <c r="BC221">
        <v>10219000</v>
      </c>
      <c r="BD221" t="s">
        <v>173</v>
      </c>
      <c r="BF221" s="85"/>
      <c r="BG221" t="s">
        <v>3337</v>
      </c>
      <c r="BJ221" s="5"/>
      <c r="BK221" t="s">
        <v>879</v>
      </c>
      <c r="BL221" s="5"/>
      <c r="BM221" s="49" t="s">
        <v>857</v>
      </c>
      <c r="BN221" t="str">
        <f t="shared" si="40"/>
        <v>amlodipine mesilate monohydrate tablet 5mg/</v>
      </c>
      <c r="BO221" s="49"/>
      <c r="BP221" t="str">
        <f t="shared" si="36"/>
        <v>amlodipine mesilate monohydrate tablet 5mg/</v>
      </c>
      <c r="BQ221" s="5"/>
      <c r="BR221">
        <v>10219000</v>
      </c>
      <c r="BS221" t="s">
        <v>173</v>
      </c>
      <c r="BU221" s="117"/>
      <c r="BV221" s="117"/>
      <c r="BW221" s="5"/>
      <c r="BX221" t="s">
        <v>820</v>
      </c>
      <c r="BY221" s="5"/>
      <c r="BZ221" s="5"/>
      <c r="CA221" s="24">
        <v>15054000</v>
      </c>
      <c r="CB221" s="158" t="s">
        <v>173</v>
      </c>
      <c r="CC221" s="158"/>
      <c r="CD221" s="5"/>
      <c r="CE221" s="5"/>
      <c r="CF221">
        <v>20053000</v>
      </c>
      <c r="CG221" s="87" t="s">
        <v>175</v>
      </c>
      <c r="CH221" s="87"/>
      <c r="CI221" s="117"/>
      <c r="CJ221" s="117"/>
      <c r="CK221" s="5"/>
      <c r="CL221" s="5"/>
      <c r="CM221" s="5"/>
      <c r="CN221" s="5"/>
      <c r="CO221" s="162">
        <v>100000089571</v>
      </c>
      <c r="CP221" s="21" t="s">
        <v>41</v>
      </c>
      <c r="CQ221" s="162">
        <v>100000089571</v>
      </c>
      <c r="CR221" t="s">
        <v>2348</v>
      </c>
      <c r="CS221" s="51"/>
      <c r="CT221" s="52">
        <v>100000085259</v>
      </c>
      <c r="CU221" s="51" t="s">
        <v>149</v>
      </c>
      <c r="CV221" s="117"/>
      <c r="CW221" s="146"/>
      <c r="CX221" t="s">
        <v>845</v>
      </c>
      <c r="CY221" s="5"/>
      <c r="CZ221" s="5"/>
      <c r="DE221" s="5"/>
      <c r="DF221" s="5"/>
      <c r="DG221" s="117"/>
      <c r="DH221" s="117"/>
      <c r="DI221" s="117"/>
      <c r="DJ221" s="117"/>
      <c r="DK221" s="117"/>
      <c r="DL221" s="47">
        <v>5</v>
      </c>
      <c r="DM221" t="s">
        <v>164</v>
      </c>
      <c r="DN221" s="2"/>
      <c r="DO221" s="154">
        <v>1</v>
      </c>
      <c r="DP221" s="158" t="s">
        <v>173</v>
      </c>
      <c r="DQ221" s="24">
        <v>15054000</v>
      </c>
      <c r="DR221" s="47">
        <v>5</v>
      </c>
      <c r="DS221" t="s">
        <v>164</v>
      </c>
      <c r="DZ221" t="s">
        <v>829</v>
      </c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165"/>
      <c r="EO221" s="5"/>
      <c r="EP221" s="5"/>
      <c r="EQ221" s="5"/>
      <c r="ER221" s="5"/>
      <c r="EY221" s="70" t="str">
        <f t="shared" si="41"/>
        <v>amlodipine oral 5mg/</v>
      </c>
      <c r="FK221" s="14" t="s">
        <v>163</v>
      </c>
      <c r="FL221" s="70" t="str">
        <f t="shared" si="37"/>
        <v>amlodipine oral 5mg/</v>
      </c>
    </row>
    <row r="222" spans="1:168" ht="13.8">
      <c r="A222" s="47">
        <v>4636</v>
      </c>
      <c r="B222" t="s">
        <v>3175</v>
      </c>
      <c r="C222" s="117"/>
      <c r="D222" s="117"/>
      <c r="E222" s="117"/>
      <c r="F222" s="117"/>
      <c r="G222">
        <v>4157</v>
      </c>
      <c r="H222" s="47">
        <v>255980201</v>
      </c>
      <c r="I222" s="47">
        <v>255980201</v>
      </c>
      <c r="J222" s="5" t="str">
        <f t="shared" si="38"/>
        <v>GRC amlodipine mesilate monohydrate INNOVIS HEALTH A.E. tablet 30 x 10mg/</v>
      </c>
      <c r="K222" s="5" t="str">
        <f t="shared" si="39"/>
        <v>GRC amlodipine mesilate monohydrate INNOVIS HEALTH A.E. tablet 30 x 10mg/</v>
      </c>
      <c r="L222" s="5"/>
      <c r="M222" s="5"/>
      <c r="N222" s="5"/>
      <c r="O222" s="5"/>
      <c r="P222">
        <v>30</v>
      </c>
      <c r="Q222" s="51"/>
      <c r="R222">
        <v>30</v>
      </c>
      <c r="S222" s="51"/>
      <c r="T222" s="117"/>
      <c r="U222" s="117"/>
      <c r="V222" s="117"/>
      <c r="W222" s="117"/>
      <c r="X222" s="5"/>
      <c r="Y222" s="5"/>
      <c r="Z222" s="5"/>
      <c r="AA222" s="5">
        <v>14</v>
      </c>
      <c r="AB222" s="5"/>
      <c r="AC222" t="s">
        <v>746</v>
      </c>
      <c r="AD222" s="5"/>
      <c r="AE222" s="5"/>
      <c r="AF222">
        <v>10219000</v>
      </c>
      <c r="AG222" t="s">
        <v>173</v>
      </c>
      <c r="AI222" t="s">
        <v>820</v>
      </c>
      <c r="AJ222" t="s">
        <v>846</v>
      </c>
      <c r="AK222" s="24">
        <v>15054000</v>
      </c>
      <c r="AL222" s="158" t="s">
        <v>173</v>
      </c>
      <c r="AM222" s="158"/>
      <c r="AN222" s="5"/>
      <c r="AO222" s="5"/>
      <c r="AP222" s="5"/>
      <c r="AQ222" s="5"/>
      <c r="AS222" s="51">
        <f t="shared" si="42"/>
        <v>56565734</v>
      </c>
      <c r="AT222" s="25" t="str">
        <f t="shared" si="35"/>
        <v>GRC amlodipine mesilate monohydrate INNOVIS HEALTH A.E. tablet 10mg/</v>
      </c>
      <c r="AU222" s="33"/>
      <c r="AW222" s="5"/>
      <c r="AX222" s="5"/>
      <c r="AY222" s="14" t="s">
        <v>3553</v>
      </c>
      <c r="AZ222" t="s">
        <v>65</v>
      </c>
      <c r="BA222" s="14" t="s">
        <v>2253</v>
      </c>
      <c r="BB222" s="14"/>
      <c r="BC222">
        <v>10219000</v>
      </c>
      <c r="BD222" t="s">
        <v>173</v>
      </c>
      <c r="BF222" s="85"/>
      <c r="BG222" t="s">
        <v>3337</v>
      </c>
      <c r="BJ222" s="5"/>
      <c r="BK222" t="s">
        <v>879</v>
      </c>
      <c r="BL222" s="5"/>
      <c r="BM222" s="49" t="s">
        <v>857</v>
      </c>
      <c r="BN222" t="str">
        <f t="shared" si="40"/>
        <v>amlodipine mesilate monohydrate tablet 10mg/</v>
      </c>
      <c r="BO222" s="49"/>
      <c r="BP222" t="str">
        <f t="shared" si="36"/>
        <v>amlodipine mesilate monohydrate tablet 10mg/</v>
      </c>
      <c r="BQ222" s="5"/>
      <c r="BR222">
        <v>10219000</v>
      </c>
      <c r="BS222" t="s">
        <v>173</v>
      </c>
      <c r="BU222" s="117"/>
      <c r="BV222" s="117"/>
      <c r="BW222" s="5"/>
      <c r="BX222" t="s">
        <v>820</v>
      </c>
      <c r="BY222" s="5"/>
      <c r="BZ222" s="5"/>
      <c r="CA222" s="24">
        <v>15054000</v>
      </c>
      <c r="CB222" s="158" t="s">
        <v>173</v>
      </c>
      <c r="CC222" s="158"/>
      <c r="CD222" s="5"/>
      <c r="CE222" s="5"/>
      <c r="CF222">
        <v>20053000</v>
      </c>
      <c r="CG222" s="87" t="s">
        <v>175</v>
      </c>
      <c r="CH222" s="87"/>
      <c r="CI222" s="117"/>
      <c r="CJ222" s="117"/>
      <c r="CK222" s="5"/>
      <c r="CL222" s="5"/>
      <c r="CM222" s="5"/>
      <c r="CN222" s="5"/>
      <c r="CO222" s="162">
        <v>100000089571</v>
      </c>
      <c r="CP222" s="21" t="s">
        <v>41</v>
      </c>
      <c r="CQ222" s="162">
        <v>100000089571</v>
      </c>
      <c r="CR222" t="s">
        <v>2348</v>
      </c>
      <c r="CS222" s="51"/>
      <c r="CT222" s="52">
        <v>100000085259</v>
      </c>
      <c r="CU222" s="51" t="s">
        <v>149</v>
      </c>
      <c r="CV222" s="117"/>
      <c r="CW222" s="146"/>
      <c r="CX222" t="s">
        <v>845</v>
      </c>
      <c r="CY222" s="5"/>
      <c r="CZ222" s="5"/>
      <c r="DE222" s="5"/>
      <c r="DF222" s="5"/>
      <c r="DG222" s="117"/>
      <c r="DH222" s="117"/>
      <c r="DI222" s="117"/>
      <c r="DJ222" s="117"/>
      <c r="DK222" s="117"/>
      <c r="DL222" s="47">
        <v>10</v>
      </c>
      <c r="DM222" t="s">
        <v>164</v>
      </c>
      <c r="DN222" s="2"/>
      <c r="DO222" s="154">
        <v>1</v>
      </c>
      <c r="DP222" s="158" t="s">
        <v>173</v>
      </c>
      <c r="DQ222" s="24">
        <v>15054000</v>
      </c>
      <c r="DR222" s="47">
        <v>10</v>
      </c>
      <c r="DS222" t="s">
        <v>164</v>
      </c>
      <c r="DZ222" t="s">
        <v>830</v>
      </c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165"/>
      <c r="EO222" s="5"/>
      <c r="EP222" s="5"/>
      <c r="EQ222" s="5"/>
      <c r="ER222" s="5"/>
      <c r="EY222" s="70" t="str">
        <f t="shared" si="41"/>
        <v>amlodipine oral 10mg/</v>
      </c>
      <c r="FK222" s="14" t="s">
        <v>163</v>
      </c>
      <c r="FL222" s="70" t="str">
        <f t="shared" si="37"/>
        <v>amlodipine oral 10mg/</v>
      </c>
    </row>
    <row r="223" spans="1:168" ht="13.8">
      <c r="A223" s="47">
        <v>5976</v>
      </c>
      <c r="B223" t="s">
        <v>3176</v>
      </c>
      <c r="C223" s="117"/>
      <c r="D223" s="117"/>
      <c r="E223" s="117"/>
      <c r="F223" s="117"/>
      <c r="G223">
        <v>9062</v>
      </c>
      <c r="H223" s="47">
        <v>258580102</v>
      </c>
      <c r="I223" s="47">
        <v>258580102</v>
      </c>
      <c r="J223" s="5" t="str">
        <f t="shared" si="38"/>
        <v>GRC amlodipine besilate STARGEN Ε.Π.Ε. tablet 30 x 10mg/</v>
      </c>
      <c r="K223" s="5" t="str">
        <f t="shared" si="39"/>
        <v>GRC amlodipine besilate STARGEN Ε.Π.Ε. tablet 30 x 10mg/</v>
      </c>
      <c r="L223" s="5"/>
      <c r="M223" s="5"/>
      <c r="N223" s="5"/>
      <c r="O223" s="5"/>
      <c r="P223">
        <v>30</v>
      </c>
      <c r="Q223" s="51"/>
      <c r="R223">
        <v>30</v>
      </c>
      <c r="S223" s="51"/>
      <c r="T223" s="117"/>
      <c r="U223" s="117"/>
      <c r="V223" s="117"/>
      <c r="W223" s="117"/>
      <c r="X223" s="5"/>
      <c r="Y223" s="5"/>
      <c r="Z223" s="5"/>
      <c r="AA223" s="5">
        <v>28</v>
      </c>
      <c r="AB223" s="5"/>
      <c r="AC223" t="s">
        <v>747</v>
      </c>
      <c r="AD223" s="5"/>
      <c r="AE223" s="5"/>
      <c r="AF223" s="48">
        <v>10219000</v>
      </c>
      <c r="AG223" t="s">
        <v>173</v>
      </c>
      <c r="AI223" t="s">
        <v>821</v>
      </c>
      <c r="AJ223" t="s">
        <v>848</v>
      </c>
      <c r="AK223" s="24">
        <v>15054000</v>
      </c>
      <c r="AL223" s="158" t="s">
        <v>173</v>
      </c>
      <c r="AM223" s="158"/>
      <c r="AN223" s="5"/>
      <c r="AO223" s="5"/>
      <c r="AP223" s="5"/>
      <c r="AQ223" s="5"/>
      <c r="AS223" s="51">
        <f t="shared" si="42"/>
        <v>56565735</v>
      </c>
      <c r="AT223" s="25" t="str">
        <f t="shared" si="35"/>
        <v>GRC amlodipine besilate STARGEN Ε.Π.Ε. tablet 10mg/</v>
      </c>
      <c r="AU223" s="33"/>
      <c r="AW223" s="5"/>
      <c r="AX223" s="5"/>
      <c r="AY223" s="14" t="s">
        <v>3554</v>
      </c>
      <c r="AZ223" t="s">
        <v>65</v>
      </c>
      <c r="BA223" s="14" t="s">
        <v>2253</v>
      </c>
      <c r="BB223" s="14"/>
      <c r="BC223" s="48">
        <v>10219000</v>
      </c>
      <c r="BD223" t="s">
        <v>173</v>
      </c>
      <c r="BF223" s="85"/>
      <c r="BG223" t="s">
        <v>3345</v>
      </c>
      <c r="BJ223" s="5"/>
      <c r="BK223" t="s">
        <v>874</v>
      </c>
      <c r="BL223" s="5"/>
      <c r="BM223" s="49" t="s">
        <v>857</v>
      </c>
      <c r="BN223" t="str">
        <f t="shared" si="40"/>
        <v>amlodipine besilate tablet 10mg/</v>
      </c>
      <c r="BO223" s="49"/>
      <c r="BP223" t="str">
        <f t="shared" si="36"/>
        <v>amlodipine besilate tablet 10mg/</v>
      </c>
      <c r="BQ223" s="5"/>
      <c r="BR223" s="48">
        <v>10219000</v>
      </c>
      <c r="BS223" t="s">
        <v>173</v>
      </c>
      <c r="BU223" s="117"/>
      <c r="BV223" s="117"/>
      <c r="BW223" s="5"/>
      <c r="BX223" t="s">
        <v>821</v>
      </c>
      <c r="BY223" s="5"/>
      <c r="BZ223" s="5"/>
      <c r="CA223" s="24">
        <v>15054000</v>
      </c>
      <c r="CB223" s="158" t="s">
        <v>173</v>
      </c>
      <c r="CC223" s="158"/>
      <c r="CD223" s="5"/>
      <c r="CE223" s="5"/>
      <c r="CF223">
        <v>20053000</v>
      </c>
      <c r="CG223" s="87" t="s">
        <v>175</v>
      </c>
      <c r="CH223" s="87"/>
      <c r="CI223" s="117"/>
      <c r="CJ223" s="117"/>
      <c r="CK223" s="5"/>
      <c r="CL223" s="5"/>
      <c r="CM223" s="5"/>
      <c r="CN223" s="5"/>
      <c r="CO223" s="50">
        <v>100000090079</v>
      </c>
      <c r="CP223" s="21" t="s">
        <v>41</v>
      </c>
      <c r="CQ223" s="50">
        <v>100000090079</v>
      </c>
      <c r="CR223" t="s">
        <v>2984</v>
      </c>
      <c r="CS223" s="51"/>
      <c r="CT223" s="52">
        <v>100000085259</v>
      </c>
      <c r="CU223" s="51" t="s">
        <v>149</v>
      </c>
      <c r="CV223" s="117"/>
      <c r="CW223" s="146"/>
      <c r="CX223" t="s">
        <v>845</v>
      </c>
      <c r="CY223" s="5"/>
      <c r="CZ223" s="5"/>
      <c r="DE223" s="5"/>
      <c r="DF223" s="5"/>
      <c r="DG223" s="117"/>
      <c r="DH223" s="117"/>
      <c r="DI223" s="117"/>
      <c r="DJ223" s="117"/>
      <c r="DK223" s="117"/>
      <c r="DL223" s="47">
        <v>10</v>
      </c>
      <c r="DM223" t="s">
        <v>164</v>
      </c>
      <c r="DN223" s="2"/>
      <c r="DO223" s="154">
        <v>1</v>
      </c>
      <c r="DP223" s="158" t="s">
        <v>173</v>
      </c>
      <c r="DQ223" s="24">
        <v>15054000</v>
      </c>
      <c r="DR223" s="47">
        <v>10</v>
      </c>
      <c r="DS223" t="s">
        <v>164</v>
      </c>
      <c r="DZ223" t="s">
        <v>831</v>
      </c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165"/>
      <c r="EO223" s="5"/>
      <c r="EP223" s="5"/>
      <c r="EQ223" s="5"/>
      <c r="ER223" s="5"/>
      <c r="EY223" s="70" t="str">
        <f t="shared" si="41"/>
        <v>amlodipine oral 10mg/</v>
      </c>
      <c r="FK223" s="14" t="s">
        <v>163</v>
      </c>
      <c r="FL223" s="70" t="str">
        <f t="shared" si="37"/>
        <v>amlodipine oral 10mg/</v>
      </c>
    </row>
    <row r="224" spans="1:168" ht="13.8">
      <c r="A224" s="47">
        <v>5467</v>
      </c>
      <c r="B224" t="s">
        <v>3177</v>
      </c>
      <c r="C224" s="117"/>
      <c r="D224" s="117"/>
      <c r="E224" s="117"/>
      <c r="F224" s="117"/>
      <c r="G224">
        <v>9063</v>
      </c>
      <c r="H224" s="47">
        <v>258580202</v>
      </c>
      <c r="I224" s="47">
        <v>258580202</v>
      </c>
      <c r="J224" s="5" t="str">
        <f t="shared" si="38"/>
        <v>GRC amlodipine besilate ΒΙΑΝΕΞ Α.Ε. capsule, hard 30 x 5mg/</v>
      </c>
      <c r="K224" s="5" t="str">
        <f t="shared" si="39"/>
        <v>GRC amlodipine besilate ΒΙΑΝΕΞ Α.Ε. capsule, hard 30 x 5mg/</v>
      </c>
      <c r="L224" s="5"/>
      <c r="M224" s="5"/>
      <c r="N224" s="5"/>
      <c r="O224" s="5"/>
      <c r="P224">
        <v>30</v>
      </c>
      <c r="Q224" s="51"/>
      <c r="R224">
        <v>30</v>
      </c>
      <c r="S224" s="51"/>
      <c r="T224" s="117"/>
      <c r="U224" s="117"/>
      <c r="V224" s="117"/>
      <c r="W224" s="117"/>
      <c r="X224" s="5"/>
      <c r="Y224" s="5"/>
      <c r="Z224" s="5"/>
      <c r="AA224" s="5">
        <v>28</v>
      </c>
      <c r="AB224" s="5"/>
      <c r="AC224" t="s">
        <v>747</v>
      </c>
      <c r="AD224" s="5"/>
      <c r="AE224" s="5"/>
      <c r="AF224">
        <v>10210000</v>
      </c>
      <c r="AG224" s="158" t="s">
        <v>174</v>
      </c>
      <c r="AH224" s="158"/>
      <c r="AI224" t="s">
        <v>821</v>
      </c>
      <c r="AJ224" t="s">
        <v>848</v>
      </c>
      <c r="AK224" s="24">
        <v>15012000</v>
      </c>
      <c r="AL224" s="158" t="s">
        <v>192</v>
      </c>
      <c r="AM224" s="158"/>
      <c r="AN224" s="5"/>
      <c r="AO224" s="5"/>
      <c r="AP224" s="5"/>
      <c r="AQ224" s="5"/>
      <c r="AS224" s="51">
        <f t="shared" si="42"/>
        <v>56565736</v>
      </c>
      <c r="AT224" s="25" t="str">
        <f t="shared" si="35"/>
        <v>GRC amlodipine besilate ΒΙΑΝΕΞ Α.Ε. capsule, hard 5mg/</v>
      </c>
      <c r="AU224" s="33"/>
      <c r="AW224" s="5"/>
      <c r="AX224" s="5"/>
      <c r="AY224" s="14" t="s">
        <v>3555</v>
      </c>
      <c r="AZ224" t="s">
        <v>65</v>
      </c>
      <c r="BA224" s="14" t="s">
        <v>2253</v>
      </c>
      <c r="BB224" s="14"/>
      <c r="BC224">
        <v>10210000</v>
      </c>
      <c r="BD224" s="158" t="s">
        <v>174</v>
      </c>
      <c r="BE224" s="158"/>
      <c r="BF224" s="85"/>
      <c r="BG224" t="s">
        <v>3346</v>
      </c>
      <c r="BJ224" s="5"/>
      <c r="BK224" t="s">
        <v>874</v>
      </c>
      <c r="BL224" s="5"/>
      <c r="BM224" s="49" t="s">
        <v>857</v>
      </c>
      <c r="BN224" t="str">
        <f t="shared" si="40"/>
        <v>amlodipine besilate capsule, hard 5mg/</v>
      </c>
      <c r="BO224" s="49"/>
      <c r="BP224" t="str">
        <f t="shared" si="36"/>
        <v>amlodipine besilate capsule, hard 5mg/</v>
      </c>
      <c r="BQ224" s="5"/>
      <c r="BR224">
        <v>10210000</v>
      </c>
      <c r="BS224" s="158" t="s">
        <v>174</v>
      </c>
      <c r="BT224" s="158"/>
      <c r="BU224" s="117"/>
      <c r="BV224" s="117"/>
      <c r="BW224" s="5"/>
      <c r="BX224" t="s">
        <v>821</v>
      </c>
      <c r="BY224" s="5"/>
      <c r="BZ224" s="5"/>
      <c r="CA224" s="24">
        <v>15012000</v>
      </c>
      <c r="CB224" s="158" t="s">
        <v>192</v>
      </c>
      <c r="CC224" s="158"/>
      <c r="CD224" s="5"/>
      <c r="CE224" s="5"/>
      <c r="CF224">
        <v>20053000</v>
      </c>
      <c r="CG224" s="87" t="s">
        <v>175</v>
      </c>
      <c r="CH224" s="87"/>
      <c r="CI224" s="117"/>
      <c r="CJ224" s="117"/>
      <c r="CK224" s="5"/>
      <c r="CL224" s="5"/>
      <c r="CM224" s="5"/>
      <c r="CN224" s="5"/>
      <c r="CO224" s="50">
        <v>100000090079</v>
      </c>
      <c r="CP224" s="21" t="s">
        <v>41</v>
      </c>
      <c r="CQ224" s="50">
        <v>100000090079</v>
      </c>
      <c r="CR224" t="s">
        <v>2984</v>
      </c>
      <c r="CS224" s="51"/>
      <c r="CT224" s="52">
        <v>100000085259</v>
      </c>
      <c r="CU224" s="51" t="s">
        <v>149</v>
      </c>
      <c r="CV224" s="117"/>
      <c r="CW224" s="146"/>
      <c r="CX224" t="s">
        <v>845</v>
      </c>
      <c r="CY224" s="5"/>
      <c r="CZ224" s="5"/>
      <c r="DE224" s="5"/>
      <c r="DF224" s="5"/>
      <c r="DG224" s="117"/>
      <c r="DH224" s="117"/>
      <c r="DI224" s="117"/>
      <c r="DJ224" s="117"/>
      <c r="DK224" s="117"/>
      <c r="DL224" s="47">
        <v>5</v>
      </c>
      <c r="DM224" t="s">
        <v>164</v>
      </c>
      <c r="DN224" s="2"/>
      <c r="DO224" s="154">
        <v>1</v>
      </c>
      <c r="DP224" s="158" t="s">
        <v>192</v>
      </c>
      <c r="DQ224" s="24">
        <v>15012000</v>
      </c>
      <c r="DR224" s="47">
        <v>5</v>
      </c>
      <c r="DS224" t="s">
        <v>164</v>
      </c>
      <c r="DZ224" t="s">
        <v>832</v>
      </c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165"/>
      <c r="EO224" s="5"/>
      <c r="EP224" s="5"/>
      <c r="EQ224" s="5"/>
      <c r="ER224" s="5"/>
      <c r="EY224" s="70" t="str">
        <f t="shared" si="41"/>
        <v>amlodipine oral 5mg/</v>
      </c>
      <c r="FK224" s="14" t="s">
        <v>163</v>
      </c>
      <c r="FL224" s="70" t="str">
        <f t="shared" si="37"/>
        <v>amlodipine oral 5mg/</v>
      </c>
    </row>
    <row r="225" spans="1:168" ht="13.8">
      <c r="A225" s="47">
        <v>5468</v>
      </c>
      <c r="B225" t="s">
        <v>3178</v>
      </c>
      <c r="C225" s="117"/>
      <c r="D225" s="117"/>
      <c r="E225" s="117"/>
      <c r="F225" s="117"/>
      <c r="G225" s="46">
        <v>267</v>
      </c>
      <c r="H225" s="48">
        <v>30440101</v>
      </c>
      <c r="I225" s="48">
        <v>30440101</v>
      </c>
      <c r="J225" s="5" t="str">
        <f t="shared" si="38"/>
        <v>GRC amlodipine besilate ΒΙΑΝΕΞ Α.Ε. capsule, hard 30 x 10mg/</v>
      </c>
      <c r="K225" s="5" t="str">
        <f t="shared" si="39"/>
        <v>GRC amlodipine besilate ΒΙΑΝΕΞ Α.Ε. capsule, hard 30 x 10mg/</v>
      </c>
      <c r="L225" s="5"/>
      <c r="M225" s="5"/>
      <c r="N225" s="5"/>
      <c r="O225" s="5"/>
      <c r="P225">
        <v>30</v>
      </c>
      <c r="Q225" s="51"/>
      <c r="R225">
        <v>30</v>
      </c>
      <c r="S225" s="51"/>
      <c r="T225" s="117"/>
      <c r="U225" s="117"/>
      <c r="V225" s="117"/>
      <c r="W225" s="117"/>
      <c r="X225" s="5"/>
      <c r="Y225" s="5"/>
      <c r="Z225" s="5"/>
      <c r="AA225" s="5">
        <v>50</v>
      </c>
      <c r="AB225" s="5"/>
      <c r="AC225" s="46" t="s">
        <v>748</v>
      </c>
      <c r="AD225" s="5"/>
      <c r="AE225" s="5"/>
      <c r="AF225">
        <v>10210000</v>
      </c>
      <c r="AG225" s="158" t="s">
        <v>174</v>
      </c>
      <c r="AH225" s="158"/>
      <c r="AI225" s="46" t="s">
        <v>821</v>
      </c>
      <c r="AJ225" s="46" t="s">
        <v>847</v>
      </c>
      <c r="AK225" s="24">
        <v>15012000</v>
      </c>
      <c r="AL225" s="158" t="s">
        <v>192</v>
      </c>
      <c r="AM225" s="158"/>
      <c r="AN225" s="5"/>
      <c r="AO225" s="5"/>
      <c r="AP225" s="5"/>
      <c r="AQ225" s="5"/>
      <c r="AR225" s="46"/>
      <c r="AS225" s="51">
        <f t="shared" si="42"/>
        <v>56565737</v>
      </c>
      <c r="AT225" s="25" t="str">
        <f t="shared" si="35"/>
        <v>GRC amlodipine besilate ΒΙΑΝΕΞ Α.Ε. capsule, hard 10mg/</v>
      </c>
      <c r="AU225" s="33"/>
      <c r="AW225" s="5"/>
      <c r="AX225" s="5"/>
      <c r="AY225" s="14" t="s">
        <v>3556</v>
      </c>
      <c r="AZ225" t="s">
        <v>65</v>
      </c>
      <c r="BA225" s="14" t="s">
        <v>2253</v>
      </c>
      <c r="BB225" s="14"/>
      <c r="BC225">
        <v>10210000</v>
      </c>
      <c r="BD225" s="158" t="s">
        <v>174</v>
      </c>
      <c r="BE225" s="158"/>
      <c r="BF225" s="85"/>
      <c r="BG225" t="s">
        <v>3346</v>
      </c>
      <c r="BJ225" s="5"/>
      <c r="BK225" s="46" t="s">
        <v>904</v>
      </c>
      <c r="BL225" s="5"/>
      <c r="BM225" s="49" t="s">
        <v>857</v>
      </c>
      <c r="BN225" t="str">
        <f t="shared" si="40"/>
        <v>amlodipine besilate capsule, hard 10mg/</v>
      </c>
      <c r="BO225" s="49"/>
      <c r="BP225" t="str">
        <f t="shared" si="36"/>
        <v>amlodipine besilate capsule, hard 10mg/</v>
      </c>
      <c r="BQ225" s="5"/>
      <c r="BR225">
        <v>10210000</v>
      </c>
      <c r="BS225" s="158" t="s">
        <v>174</v>
      </c>
      <c r="BT225" s="158"/>
      <c r="BU225" s="117"/>
      <c r="BV225" s="117"/>
      <c r="BW225" s="5"/>
      <c r="BX225" s="46" t="s">
        <v>821</v>
      </c>
      <c r="BY225" s="5"/>
      <c r="BZ225" s="5"/>
      <c r="CA225" s="24">
        <v>15012000</v>
      </c>
      <c r="CB225" s="158" t="s">
        <v>192</v>
      </c>
      <c r="CC225" s="158"/>
      <c r="CD225" s="5"/>
      <c r="CE225" s="5"/>
      <c r="CF225">
        <v>20053000</v>
      </c>
      <c r="CG225" s="87" t="s">
        <v>175</v>
      </c>
      <c r="CH225" s="87"/>
      <c r="CI225" s="117"/>
      <c r="CJ225" s="117"/>
      <c r="CK225" s="5"/>
      <c r="CL225" s="5"/>
      <c r="CM225" s="5"/>
      <c r="CN225" s="5"/>
      <c r="CO225" s="50">
        <v>100000090079</v>
      </c>
      <c r="CP225" s="21" t="s">
        <v>41</v>
      </c>
      <c r="CQ225" s="50">
        <v>100000090079</v>
      </c>
      <c r="CR225" t="s">
        <v>2984</v>
      </c>
      <c r="CS225" s="51"/>
      <c r="CT225" s="52">
        <v>100000085259</v>
      </c>
      <c r="CU225" s="51" t="s">
        <v>149</v>
      </c>
      <c r="CV225" s="117"/>
      <c r="CW225" s="146"/>
      <c r="CX225" s="46">
        <v>298464</v>
      </c>
      <c r="CY225" s="5"/>
      <c r="CZ225" s="5"/>
      <c r="DE225" s="5"/>
      <c r="DF225" s="5"/>
      <c r="DG225" s="117"/>
      <c r="DH225" s="117"/>
      <c r="DI225" s="117"/>
      <c r="DJ225" s="117"/>
      <c r="DK225" s="117"/>
      <c r="DL225" s="47">
        <v>10</v>
      </c>
      <c r="DM225" t="s">
        <v>164</v>
      </c>
      <c r="DN225" s="2"/>
      <c r="DO225" s="154">
        <v>1</v>
      </c>
      <c r="DP225" s="158" t="s">
        <v>192</v>
      </c>
      <c r="DQ225" s="24">
        <v>15012000</v>
      </c>
      <c r="DR225" s="47">
        <v>10</v>
      </c>
      <c r="DS225" t="s">
        <v>164</v>
      </c>
      <c r="DZ225" s="46" t="s">
        <v>835</v>
      </c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165"/>
      <c r="EO225" s="5"/>
      <c r="EP225" s="5"/>
      <c r="EQ225" s="5"/>
      <c r="ER225" s="5"/>
      <c r="EY225" s="70" t="str">
        <f t="shared" si="41"/>
        <v>amlodipine oral 10mg/</v>
      </c>
      <c r="FK225" s="14" t="s">
        <v>163</v>
      </c>
      <c r="FL225" s="70" t="str">
        <f t="shared" si="37"/>
        <v>amlodipine oral 10mg/</v>
      </c>
    </row>
    <row r="226" spans="1:168" ht="27.6">
      <c r="A226" s="47">
        <v>4154</v>
      </c>
      <c r="B226" t="s">
        <v>3179</v>
      </c>
      <c r="C226" s="117"/>
      <c r="D226" s="117"/>
      <c r="E226" s="117"/>
      <c r="F226" s="117"/>
      <c r="G226" s="46">
        <v>268</v>
      </c>
      <c r="H226" s="48">
        <v>30440301</v>
      </c>
      <c r="I226" s="48">
        <v>30440301</v>
      </c>
      <c r="J226" s="5" t="str">
        <f t="shared" si="38"/>
        <v>GRC amlodipine besilate ELPEN AE ΦΑΡΜΑΚΕΥΤΙΚΗ ΒΙΟΜΗΧΑΝΙΑ capsule, hard 30mL x 5mg/5mL</v>
      </c>
      <c r="K226" s="5" t="str">
        <f t="shared" si="39"/>
        <v>GRC amlodipine besilate ELPEN AE ΦΑΡΜΑΚΕΥΤΙΚΗ ΒΙΟΜΗΧΑΝΙΑ capsule, hard 30mL x 5mg/5mL</v>
      </c>
      <c r="L226" s="5"/>
      <c r="M226" s="5"/>
      <c r="N226" s="5"/>
      <c r="O226" s="5"/>
      <c r="P226">
        <v>30</v>
      </c>
      <c r="Q226" s="51" t="s">
        <v>622</v>
      </c>
      <c r="R226">
        <v>30</v>
      </c>
      <c r="S226" s="51" t="s">
        <v>622</v>
      </c>
      <c r="T226" s="117"/>
      <c r="U226" s="117"/>
      <c r="V226" s="117"/>
      <c r="W226" s="117"/>
      <c r="X226" s="5"/>
      <c r="Y226" s="5"/>
      <c r="Z226" s="5"/>
      <c r="AA226" s="5">
        <v>250</v>
      </c>
      <c r="AB226" s="42" t="s">
        <v>622</v>
      </c>
      <c r="AC226" s="46" t="s">
        <v>749</v>
      </c>
      <c r="AD226" s="5"/>
      <c r="AE226" s="5"/>
      <c r="AF226">
        <v>10210000</v>
      </c>
      <c r="AG226" s="158" t="s">
        <v>174</v>
      </c>
      <c r="AH226" s="158"/>
      <c r="AI226" s="46" t="s">
        <v>822</v>
      </c>
      <c r="AJ226" s="46" t="s">
        <v>849</v>
      </c>
      <c r="AK226" s="24">
        <v>15012000</v>
      </c>
      <c r="AL226" s="158" t="s">
        <v>192</v>
      </c>
      <c r="AM226" s="158"/>
      <c r="AN226" s="5"/>
      <c r="AO226" s="5"/>
      <c r="AP226" s="5"/>
      <c r="AQ226" s="5"/>
      <c r="AR226" s="46"/>
      <c r="AS226" s="51">
        <f t="shared" si="42"/>
        <v>56565738</v>
      </c>
      <c r="AT226" s="25" t="str">
        <f t="shared" si="35"/>
        <v>GRC amlodipine besilate ELPEN AE ΦΑΡΜΑΚΕΥΤΙΚΗ ΒΙΟΜΗΧΑΝΙΑ capsule, hard 5mg/5mL</v>
      </c>
      <c r="AU226" s="33"/>
      <c r="AW226" s="5"/>
      <c r="AX226" s="5"/>
      <c r="AY226" s="14" t="s">
        <v>3557</v>
      </c>
      <c r="AZ226" t="s">
        <v>65</v>
      </c>
      <c r="BA226" s="14" t="s">
        <v>2253</v>
      </c>
      <c r="BB226" s="14"/>
      <c r="BC226">
        <v>10210000</v>
      </c>
      <c r="BD226" s="158" t="s">
        <v>174</v>
      </c>
      <c r="BE226" s="158"/>
      <c r="BF226" s="85"/>
      <c r="BG226" t="s">
        <v>903</v>
      </c>
      <c r="BJ226" s="5"/>
      <c r="BK226" s="46" t="s">
        <v>904</v>
      </c>
      <c r="BL226" s="5"/>
      <c r="BM226" s="49" t="s">
        <v>857</v>
      </c>
      <c r="BN226" t="str">
        <f t="shared" si="40"/>
        <v>amlodipine besilate capsule, hard 5mg/5mL</v>
      </c>
      <c r="BO226" s="49"/>
      <c r="BP226" t="str">
        <f t="shared" si="36"/>
        <v>amlodipine besilate capsule, hard 5mg/5mL</v>
      </c>
      <c r="BQ226" s="5"/>
      <c r="BR226">
        <v>10210000</v>
      </c>
      <c r="BS226" s="158" t="s">
        <v>174</v>
      </c>
      <c r="BT226" s="158"/>
      <c r="BU226" s="117"/>
      <c r="BV226" s="117"/>
      <c r="BW226" s="5"/>
      <c r="BX226" s="46" t="s">
        <v>822</v>
      </c>
      <c r="BY226" s="5"/>
      <c r="BZ226" s="5"/>
      <c r="CA226" s="24">
        <v>15012000</v>
      </c>
      <c r="CB226" s="158" t="s">
        <v>192</v>
      </c>
      <c r="CC226" s="158"/>
      <c r="CD226" s="5"/>
      <c r="CE226" s="5"/>
      <c r="CF226">
        <v>20053000</v>
      </c>
      <c r="CG226" s="87" t="s">
        <v>175</v>
      </c>
      <c r="CH226" s="87"/>
      <c r="CI226" s="117"/>
      <c r="CJ226" s="117"/>
      <c r="CK226" s="5"/>
      <c r="CL226" s="5"/>
      <c r="CM226" s="5"/>
      <c r="CN226" s="5"/>
      <c r="CO226" s="50">
        <v>100000090079</v>
      </c>
      <c r="CP226" s="21" t="s">
        <v>41</v>
      </c>
      <c r="CQ226" s="50">
        <v>100000090079</v>
      </c>
      <c r="CR226" t="s">
        <v>2984</v>
      </c>
      <c r="CS226" s="51"/>
      <c r="CT226" s="52">
        <v>100000085259</v>
      </c>
      <c r="CU226" s="51" t="s">
        <v>149</v>
      </c>
      <c r="CV226" s="117"/>
      <c r="CW226" s="146"/>
      <c r="CX226" s="46">
        <v>298464</v>
      </c>
      <c r="CY226" s="5"/>
      <c r="CZ226" s="5"/>
      <c r="DE226" s="74"/>
      <c r="DF226" s="5"/>
      <c r="DG226" s="117"/>
      <c r="DH226" s="117"/>
      <c r="DI226" s="117"/>
      <c r="DJ226" s="117"/>
      <c r="DK226" s="117"/>
      <c r="DL226" s="47">
        <v>5</v>
      </c>
      <c r="DM226" t="s">
        <v>164</v>
      </c>
      <c r="DN226" s="2"/>
      <c r="DO226" s="154">
        <v>1</v>
      </c>
      <c r="DP226" s="158" t="s">
        <v>192</v>
      </c>
      <c r="DQ226" s="24">
        <v>15012000</v>
      </c>
      <c r="DR226" s="47">
        <v>5</v>
      </c>
      <c r="DS226" t="s">
        <v>164</v>
      </c>
      <c r="DU226" s="74">
        <v>5</v>
      </c>
      <c r="DV226" s="74" t="s">
        <v>622</v>
      </c>
      <c r="DZ226" s="46" t="s">
        <v>836</v>
      </c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165"/>
      <c r="EO226" s="5"/>
      <c r="EP226" s="5"/>
      <c r="EQ226" s="5"/>
      <c r="ER226" s="5"/>
      <c r="EY226" s="70" t="str">
        <f t="shared" si="41"/>
        <v>amlodipine oral 5mg/5mL</v>
      </c>
      <c r="FK226" s="14" t="s">
        <v>163</v>
      </c>
      <c r="FL226" s="70" t="str">
        <f t="shared" si="37"/>
        <v>amlodipine oral 5mg/5mL</v>
      </c>
    </row>
    <row r="227" spans="1:168" ht="27.6">
      <c r="A227" s="47">
        <v>4155</v>
      </c>
      <c r="B227" t="s">
        <v>3180</v>
      </c>
      <c r="C227" s="117"/>
      <c r="D227" s="117"/>
      <c r="E227" s="117"/>
      <c r="F227" s="117"/>
      <c r="G227" s="46">
        <v>269</v>
      </c>
      <c r="H227" s="48">
        <v>30440401</v>
      </c>
      <c r="I227" s="48">
        <v>30440401</v>
      </c>
      <c r="J227" s="5" t="str">
        <f t="shared" si="38"/>
        <v>GRC amlodipine besilate ELPEN AE ΦΑΡΜΑΚΕΥΤΙΚΗ ΒΙΟΜΗΧΑΝΙΑ capsule, hard 30 x 10mg/</v>
      </c>
      <c r="K227" s="5" t="str">
        <f t="shared" si="39"/>
        <v>GRC amlodipine besilate ELPEN AE ΦΑΡΜΑΚΕΥΤΙΚΗ ΒΙΟΜΗΧΑΝΙΑ capsule, hard 30 x 10mg/</v>
      </c>
      <c r="L227" s="5"/>
      <c r="M227" s="5"/>
      <c r="N227" s="5"/>
      <c r="O227" s="5"/>
      <c r="P227">
        <v>30</v>
      </c>
      <c r="Q227" s="51"/>
      <c r="R227">
        <v>30</v>
      </c>
      <c r="S227" s="51"/>
      <c r="T227" s="117"/>
      <c r="U227" s="117"/>
      <c r="V227" s="117"/>
      <c r="W227" s="117"/>
      <c r="X227" s="5"/>
      <c r="Y227" s="5"/>
      <c r="Z227" s="5"/>
      <c r="AA227" s="5">
        <v>50</v>
      </c>
      <c r="AB227" s="5"/>
      <c r="AC227" s="46" t="s">
        <v>750</v>
      </c>
      <c r="AD227" s="5"/>
      <c r="AE227" s="5"/>
      <c r="AF227">
        <v>10210000</v>
      </c>
      <c r="AG227" s="158" t="s">
        <v>174</v>
      </c>
      <c r="AH227" s="158"/>
      <c r="AI227" s="46" t="s">
        <v>823</v>
      </c>
      <c r="AJ227" s="46" t="s">
        <v>850</v>
      </c>
      <c r="AK227" s="24">
        <v>15012000</v>
      </c>
      <c r="AL227" s="158" t="s">
        <v>192</v>
      </c>
      <c r="AM227" s="158"/>
      <c r="AN227" s="5"/>
      <c r="AO227" s="5"/>
      <c r="AP227" s="5"/>
      <c r="AQ227" s="5"/>
      <c r="AR227" s="46"/>
      <c r="AS227" s="51">
        <f t="shared" si="42"/>
        <v>56565739</v>
      </c>
      <c r="AT227" s="25" t="str">
        <f t="shared" si="35"/>
        <v>GRC amlodipine besilate ELPEN AE ΦΑΡΜΑΚΕΥΤΙΚΗ ΒΙΟΜΗΧΑΝΙΑ capsule, hard 10mg/</v>
      </c>
      <c r="AU227" s="33"/>
      <c r="AW227" s="5"/>
      <c r="AX227" s="5"/>
      <c r="AY227" s="14" t="s">
        <v>3558</v>
      </c>
      <c r="AZ227" t="s">
        <v>65</v>
      </c>
      <c r="BA227" s="14" t="s">
        <v>2253</v>
      </c>
      <c r="BB227" s="14"/>
      <c r="BC227">
        <v>10210000</v>
      </c>
      <c r="BD227" s="158" t="s">
        <v>174</v>
      </c>
      <c r="BE227" s="158"/>
      <c r="BF227" s="85"/>
      <c r="BG227" t="s">
        <v>903</v>
      </c>
      <c r="BJ227" s="5"/>
      <c r="BK227" s="46" t="s">
        <v>904</v>
      </c>
      <c r="BL227" s="5"/>
      <c r="BM227" s="49" t="s">
        <v>857</v>
      </c>
      <c r="BN227" t="str">
        <f t="shared" si="40"/>
        <v>amlodipine besilate capsule, hard 10mg/</v>
      </c>
      <c r="BO227" s="49"/>
      <c r="BP227" t="str">
        <f t="shared" si="36"/>
        <v>amlodipine besilate capsule, hard 10mg/</v>
      </c>
      <c r="BQ227" s="5"/>
      <c r="BR227">
        <v>10210000</v>
      </c>
      <c r="BS227" s="158" t="s">
        <v>174</v>
      </c>
      <c r="BT227" s="158"/>
      <c r="BU227" s="117"/>
      <c r="BV227" s="117"/>
      <c r="BW227" s="5"/>
      <c r="BX227" s="46" t="s">
        <v>823</v>
      </c>
      <c r="BY227" s="5"/>
      <c r="BZ227" s="5"/>
      <c r="CA227" s="24">
        <v>15012000</v>
      </c>
      <c r="CB227" s="158" t="s">
        <v>192</v>
      </c>
      <c r="CC227" s="158"/>
      <c r="CD227" s="5"/>
      <c r="CE227" s="5"/>
      <c r="CF227">
        <v>20053000</v>
      </c>
      <c r="CG227" s="87" t="s">
        <v>175</v>
      </c>
      <c r="CH227" s="87"/>
      <c r="CI227" s="117"/>
      <c r="CJ227" s="117"/>
      <c r="CK227" s="5"/>
      <c r="CL227" s="5"/>
      <c r="CM227" s="5"/>
      <c r="CN227" s="5"/>
      <c r="CO227" s="50">
        <v>100000090079</v>
      </c>
      <c r="CP227" s="21" t="s">
        <v>41</v>
      </c>
      <c r="CQ227" s="50">
        <v>100000090079</v>
      </c>
      <c r="CR227" t="s">
        <v>2984</v>
      </c>
      <c r="CS227" s="51"/>
      <c r="CT227" s="52">
        <v>100000085259</v>
      </c>
      <c r="CU227" s="51" t="s">
        <v>149</v>
      </c>
      <c r="CV227" s="117"/>
      <c r="CW227" s="146"/>
      <c r="CX227" s="46">
        <v>298464</v>
      </c>
      <c r="CY227" s="5"/>
      <c r="CZ227" s="5"/>
      <c r="DE227" s="5"/>
      <c r="DF227" s="5"/>
      <c r="DG227" s="117"/>
      <c r="DH227" s="117"/>
      <c r="DI227" s="117"/>
      <c r="DJ227" s="117"/>
      <c r="DK227" s="117"/>
      <c r="DL227" s="47">
        <v>10</v>
      </c>
      <c r="DM227" t="s">
        <v>164</v>
      </c>
      <c r="DN227" s="2"/>
      <c r="DO227" s="154">
        <v>1</v>
      </c>
      <c r="DP227" s="158" t="s">
        <v>192</v>
      </c>
      <c r="DQ227" s="24">
        <v>15012000</v>
      </c>
      <c r="DR227" s="47">
        <v>10</v>
      </c>
      <c r="DS227" t="s">
        <v>164</v>
      </c>
      <c r="DZ227" s="46" t="s">
        <v>835</v>
      </c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165"/>
      <c r="EO227" s="5"/>
      <c r="EP227" s="5"/>
      <c r="EQ227" s="5"/>
      <c r="ER227" s="5"/>
      <c r="EY227" s="70" t="str">
        <f t="shared" si="41"/>
        <v>amlodipine oral, prolonged 10mg/</v>
      </c>
      <c r="FK227" s="14" t="s">
        <v>3378</v>
      </c>
      <c r="FL227" s="70" t="str">
        <f t="shared" si="37"/>
        <v>amlodipine oral, prolonged 10mg/</v>
      </c>
    </row>
    <row r="228" spans="1:168" ht="13.8">
      <c r="A228" s="47">
        <v>4156</v>
      </c>
      <c r="B228" t="s">
        <v>3181</v>
      </c>
      <c r="C228" s="117"/>
      <c r="D228" s="117"/>
      <c r="E228" s="117"/>
      <c r="F228" s="117"/>
      <c r="G228" s="46">
        <v>270</v>
      </c>
      <c r="H228" s="48">
        <v>30440501</v>
      </c>
      <c r="I228" s="48">
        <v>30440501</v>
      </c>
      <c r="J228" s="5" t="str">
        <f t="shared" si="38"/>
        <v>GRC amlodipine besilate NATURALIA A.E. capsule, hard 14 x 5mg/</v>
      </c>
      <c r="K228" s="5" t="str">
        <f t="shared" si="39"/>
        <v>GRC amlodipine besilate NATURALIA A.E. capsule, hard 14 x 5mg/</v>
      </c>
      <c r="L228" s="5"/>
      <c r="M228" s="5"/>
      <c r="N228" s="5"/>
      <c r="O228" s="5"/>
      <c r="P228">
        <v>14</v>
      </c>
      <c r="Q228" s="51"/>
      <c r="R228">
        <v>14</v>
      </c>
      <c r="S228" s="51"/>
      <c r="T228" s="117"/>
      <c r="U228" s="117"/>
      <c r="V228" s="117"/>
      <c r="W228" s="117"/>
      <c r="X228" s="5"/>
      <c r="Y228" s="5"/>
      <c r="Z228" s="5"/>
      <c r="AA228" s="5">
        <v>30</v>
      </c>
      <c r="AB228" s="5"/>
      <c r="AC228" s="46" t="s">
        <v>751</v>
      </c>
      <c r="AD228" s="5"/>
      <c r="AE228" s="5"/>
      <c r="AF228">
        <v>10210000</v>
      </c>
      <c r="AG228" s="158" t="s">
        <v>174</v>
      </c>
      <c r="AH228" s="158"/>
      <c r="AI228" s="46" t="s">
        <v>823</v>
      </c>
      <c r="AJ228" s="46" t="s">
        <v>850</v>
      </c>
      <c r="AK228" s="24">
        <v>15012000</v>
      </c>
      <c r="AL228" s="158" t="s">
        <v>192</v>
      </c>
      <c r="AM228" s="158"/>
      <c r="AN228" s="5"/>
      <c r="AO228" s="5"/>
      <c r="AP228" s="5"/>
      <c r="AQ228" s="5"/>
      <c r="AR228" s="46"/>
      <c r="AS228" s="51">
        <f t="shared" si="42"/>
        <v>56565740</v>
      </c>
      <c r="AT228" s="25" t="str">
        <f t="shared" si="35"/>
        <v>GRC amlodipine besilate NATURALIA A.E. capsule, hard 5mg/</v>
      </c>
      <c r="AU228" s="33"/>
      <c r="AW228" s="5"/>
      <c r="AX228" s="5"/>
      <c r="AY228" s="14" t="s">
        <v>3512</v>
      </c>
      <c r="AZ228" t="s">
        <v>65</v>
      </c>
      <c r="BA228" s="14" t="s">
        <v>2253</v>
      </c>
      <c r="BB228" s="14"/>
      <c r="BC228">
        <v>10210000</v>
      </c>
      <c r="BD228" s="158" t="s">
        <v>174</v>
      </c>
      <c r="BE228" s="158"/>
      <c r="BF228" s="85"/>
      <c r="BG228" t="s">
        <v>3339</v>
      </c>
      <c r="BJ228" s="5"/>
      <c r="BK228" s="46" t="s">
        <v>904</v>
      </c>
      <c r="BL228" s="5"/>
      <c r="BM228" s="49" t="s">
        <v>857</v>
      </c>
      <c r="BN228" t="str">
        <f t="shared" si="40"/>
        <v>amlodipine besilate capsule, hard 5mg/</v>
      </c>
      <c r="BO228" s="49"/>
      <c r="BP228" t="str">
        <f t="shared" si="36"/>
        <v>amlodipine besilate capsule, hard 5mg/</v>
      </c>
      <c r="BQ228" s="5"/>
      <c r="BR228">
        <v>10210000</v>
      </c>
      <c r="BS228" s="158" t="s">
        <v>174</v>
      </c>
      <c r="BT228" s="158"/>
      <c r="BU228" s="117"/>
      <c r="BV228" s="117"/>
      <c r="BW228" s="5"/>
      <c r="BX228" s="46" t="s">
        <v>823</v>
      </c>
      <c r="BY228" s="5"/>
      <c r="BZ228" s="5"/>
      <c r="CA228" s="24">
        <v>15012000</v>
      </c>
      <c r="CB228" s="158" t="s">
        <v>192</v>
      </c>
      <c r="CC228" s="158"/>
      <c r="CD228" s="5"/>
      <c r="CE228" s="5"/>
      <c r="CF228">
        <v>20053000</v>
      </c>
      <c r="CG228" s="87" t="s">
        <v>175</v>
      </c>
      <c r="CH228" s="87"/>
      <c r="CI228" s="117"/>
      <c r="CJ228" s="117"/>
      <c r="CK228" s="5"/>
      <c r="CL228" s="5"/>
      <c r="CM228" s="5"/>
      <c r="CN228" s="5"/>
      <c r="CO228" s="50">
        <v>100000090079</v>
      </c>
      <c r="CP228" s="21" t="s">
        <v>41</v>
      </c>
      <c r="CQ228" s="50">
        <v>100000090079</v>
      </c>
      <c r="CR228" t="s">
        <v>2984</v>
      </c>
      <c r="CS228" s="51"/>
      <c r="CT228" s="52">
        <v>100000085259</v>
      </c>
      <c r="CU228" s="51" t="s">
        <v>149</v>
      </c>
      <c r="CV228" s="117"/>
      <c r="CW228" s="146"/>
      <c r="CX228" s="46">
        <v>298464</v>
      </c>
      <c r="CY228" s="5"/>
      <c r="CZ228" s="5"/>
      <c r="DE228" s="5"/>
      <c r="DF228" s="5"/>
      <c r="DG228" s="117"/>
      <c r="DH228" s="117"/>
      <c r="DI228" s="117"/>
      <c r="DJ228" s="117"/>
      <c r="DK228" s="117"/>
      <c r="DL228" s="47">
        <v>5</v>
      </c>
      <c r="DM228" t="s">
        <v>164</v>
      </c>
      <c r="DN228" s="2"/>
      <c r="DO228" s="154">
        <v>1</v>
      </c>
      <c r="DP228" s="158" t="s">
        <v>192</v>
      </c>
      <c r="DQ228" s="24">
        <v>15012000</v>
      </c>
      <c r="DR228" s="47">
        <v>5</v>
      </c>
      <c r="DS228" t="s">
        <v>164</v>
      </c>
      <c r="DZ228" s="46" t="s">
        <v>837</v>
      </c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165"/>
      <c r="EO228" s="5"/>
      <c r="EP228" s="5"/>
      <c r="EQ228" s="5"/>
      <c r="ER228" s="5"/>
      <c r="EY228" s="70" t="str">
        <f t="shared" si="41"/>
        <v>amlodipine oral, prolonged 5mg/</v>
      </c>
      <c r="FK228" s="14" t="s">
        <v>3378</v>
      </c>
      <c r="FL228" s="70" t="str">
        <f t="shared" si="37"/>
        <v>amlodipine oral, prolonged 5mg/</v>
      </c>
    </row>
    <row r="229" spans="1:168" ht="13.8">
      <c r="A229" s="47">
        <v>4157</v>
      </c>
      <c r="B229" t="s">
        <v>3182</v>
      </c>
      <c r="C229" s="117"/>
      <c r="D229" s="117"/>
      <c r="E229" s="117"/>
      <c r="F229" s="117"/>
      <c r="G229">
        <v>7666</v>
      </c>
      <c r="H229" s="47">
        <v>207500406</v>
      </c>
      <c r="I229" s="47">
        <v>207500406</v>
      </c>
      <c r="J229" s="5" t="str">
        <f t="shared" si="38"/>
        <v>GRC amlodipine besilate NATURALIA A.E. capsule, hard 14mL x 10mg/5mL</v>
      </c>
      <c r="K229" s="5" t="str">
        <f t="shared" si="39"/>
        <v>GRC amlodipine besilate NATURALIA A.E. capsule, hard 14mL x 10mg/5mL</v>
      </c>
      <c r="L229" s="5"/>
      <c r="M229" s="5"/>
      <c r="N229" s="5"/>
      <c r="O229" s="5"/>
      <c r="P229">
        <v>14</v>
      </c>
      <c r="Q229" s="51" t="s">
        <v>622</v>
      </c>
      <c r="R229">
        <v>14</v>
      </c>
      <c r="S229" s="51" t="s">
        <v>622</v>
      </c>
      <c r="T229" s="117"/>
      <c r="U229" s="117"/>
      <c r="V229" s="117"/>
      <c r="W229" s="117"/>
      <c r="X229" s="5"/>
      <c r="Y229" s="5"/>
      <c r="Z229" s="5"/>
      <c r="AA229" s="5">
        <v>150</v>
      </c>
      <c r="AB229" s="42" t="s">
        <v>622</v>
      </c>
      <c r="AC229" t="s">
        <v>752</v>
      </c>
      <c r="AD229" s="5"/>
      <c r="AE229" s="5"/>
      <c r="AF229">
        <v>10210000</v>
      </c>
      <c r="AG229" s="158" t="s">
        <v>174</v>
      </c>
      <c r="AH229" s="158"/>
      <c r="AI229" t="s">
        <v>3380</v>
      </c>
      <c r="AJ229" t="s">
        <v>851</v>
      </c>
      <c r="AK229" s="24">
        <v>15012000</v>
      </c>
      <c r="AL229" s="158" t="s">
        <v>192</v>
      </c>
      <c r="AM229" s="158"/>
      <c r="AN229" s="5"/>
      <c r="AO229" s="5"/>
      <c r="AP229" s="5"/>
      <c r="AQ229" s="5"/>
      <c r="AS229" s="51">
        <f t="shared" si="42"/>
        <v>56565741</v>
      </c>
      <c r="AT229" s="25" t="str">
        <f t="shared" si="35"/>
        <v>GRC amlodipine besilate NATURALIA A.E. capsule, hard 10mg/5mL</v>
      </c>
      <c r="AU229" s="33"/>
      <c r="AW229" s="5"/>
      <c r="AX229" s="5"/>
      <c r="AY229" s="14" t="s">
        <v>3511</v>
      </c>
      <c r="AZ229" t="s">
        <v>65</v>
      </c>
      <c r="BA229" s="14" t="s">
        <v>2253</v>
      </c>
      <c r="BB229" s="14"/>
      <c r="BC229">
        <v>10210000</v>
      </c>
      <c r="BD229" s="158" t="s">
        <v>174</v>
      </c>
      <c r="BE229" s="158"/>
      <c r="BF229" s="85"/>
      <c r="BG229" t="s">
        <v>3339</v>
      </c>
      <c r="BJ229" s="5"/>
      <c r="BK229" t="s">
        <v>905</v>
      </c>
      <c r="BL229" s="5"/>
      <c r="BM229" s="49" t="s">
        <v>857</v>
      </c>
      <c r="BN229" t="str">
        <f t="shared" si="40"/>
        <v>amlodipine besilate capsule, hard 10mg/5mL</v>
      </c>
      <c r="BO229" s="49"/>
      <c r="BP229" t="str">
        <f t="shared" si="36"/>
        <v>amlodipine besilate capsule, hard 10mg/5mL</v>
      </c>
      <c r="BQ229" s="5"/>
      <c r="BR229">
        <v>10210000</v>
      </c>
      <c r="BS229" s="158" t="s">
        <v>174</v>
      </c>
      <c r="BT229" s="158"/>
      <c r="BU229" s="117"/>
      <c r="BV229" s="117"/>
      <c r="BW229" s="5"/>
      <c r="BX229" t="s">
        <v>3380</v>
      </c>
      <c r="BY229" s="5"/>
      <c r="BZ229" s="5"/>
      <c r="CA229" s="24">
        <v>15012000</v>
      </c>
      <c r="CB229" s="158" t="s">
        <v>192</v>
      </c>
      <c r="CC229" s="158"/>
      <c r="CD229" s="5"/>
      <c r="CE229" s="5"/>
      <c r="CF229">
        <v>20053000</v>
      </c>
      <c r="CG229" s="87" t="s">
        <v>175</v>
      </c>
      <c r="CH229" s="87"/>
      <c r="CI229" s="117"/>
      <c r="CJ229" s="117"/>
      <c r="CK229" s="5"/>
      <c r="CL229" s="5"/>
      <c r="CM229" s="5"/>
      <c r="CN229" s="5"/>
      <c r="CO229" s="50">
        <v>100000090079</v>
      </c>
      <c r="CP229" s="21" t="s">
        <v>41</v>
      </c>
      <c r="CQ229" s="50">
        <v>100000090079</v>
      </c>
      <c r="CR229" t="s">
        <v>2984</v>
      </c>
      <c r="CS229" s="51"/>
      <c r="CT229" s="52">
        <v>100000085259</v>
      </c>
      <c r="CU229" s="51" t="s">
        <v>149</v>
      </c>
      <c r="CV229" s="117"/>
      <c r="CW229" s="146"/>
      <c r="CX229">
        <v>15687271</v>
      </c>
      <c r="CY229" s="5"/>
      <c r="CZ229" s="5"/>
      <c r="DE229" s="74"/>
      <c r="DF229" s="5"/>
      <c r="DG229" s="117"/>
      <c r="DH229" s="117"/>
      <c r="DI229" s="117"/>
      <c r="DJ229" s="117"/>
      <c r="DK229" s="117"/>
      <c r="DL229" s="47">
        <v>10</v>
      </c>
      <c r="DM229" t="s">
        <v>164</v>
      </c>
      <c r="DN229" s="2"/>
      <c r="DO229" s="154">
        <v>1</v>
      </c>
      <c r="DP229" s="158" t="s">
        <v>192</v>
      </c>
      <c r="DQ229" s="24">
        <v>15012000</v>
      </c>
      <c r="DR229" s="47">
        <v>10</v>
      </c>
      <c r="DS229" t="s">
        <v>164</v>
      </c>
      <c r="DU229" s="74">
        <v>5</v>
      </c>
      <c r="DV229" s="74" t="s">
        <v>622</v>
      </c>
      <c r="DZ229" t="s">
        <v>836</v>
      </c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165"/>
      <c r="EO229" s="5"/>
      <c r="EP229" s="5"/>
      <c r="EQ229" s="5"/>
      <c r="ER229" s="5"/>
      <c r="EY229" s="70" t="str">
        <f t="shared" si="41"/>
        <v>amlodipine oral 10mg/5mL</v>
      </c>
      <c r="FK229" s="14" t="s">
        <v>163</v>
      </c>
      <c r="FL229" s="70" t="str">
        <f t="shared" si="37"/>
        <v>amlodipine oral 10mg/5mL</v>
      </c>
    </row>
    <row r="230" spans="1:168" ht="13.8">
      <c r="A230" s="47">
        <v>9062</v>
      </c>
      <c r="B230" t="s">
        <v>3183</v>
      </c>
      <c r="C230" s="117"/>
      <c r="D230" s="117"/>
      <c r="E230" s="117"/>
      <c r="F230" s="117"/>
      <c r="G230">
        <v>105</v>
      </c>
      <c r="H230" s="47">
        <v>14910101</v>
      </c>
      <c r="I230" s="47">
        <v>14910101</v>
      </c>
      <c r="J230" s="5" t="str">
        <f t="shared" si="38"/>
        <v>GRC amlodipine besilate GENEPHARM AE tablet 28 x 5mg/</v>
      </c>
      <c r="K230" s="5" t="str">
        <f t="shared" si="39"/>
        <v>GRC amlodipine besilate GENEPHARM AE tablet 28 x 5mg/</v>
      </c>
      <c r="L230" s="5"/>
      <c r="M230" s="5"/>
      <c r="N230" s="5"/>
      <c r="O230" s="5"/>
      <c r="P230">
        <v>28</v>
      </c>
      <c r="Q230" s="51"/>
      <c r="R230">
        <v>28</v>
      </c>
      <c r="S230" s="51"/>
      <c r="T230" s="117"/>
      <c r="U230" s="117"/>
      <c r="V230" s="117"/>
      <c r="W230" s="117"/>
      <c r="X230" s="5"/>
      <c r="Y230" s="5"/>
      <c r="Z230" s="5"/>
      <c r="AA230" s="5">
        <v>24</v>
      </c>
      <c r="AB230" s="5"/>
      <c r="AC230" t="s">
        <v>753</v>
      </c>
      <c r="AD230" s="5"/>
      <c r="AE230" s="5"/>
      <c r="AF230">
        <v>10219000</v>
      </c>
      <c r="AG230" t="s">
        <v>173</v>
      </c>
      <c r="AI230" t="s">
        <v>824</v>
      </c>
      <c r="AJ230" t="s">
        <v>852</v>
      </c>
      <c r="AK230" s="24">
        <v>15054000</v>
      </c>
      <c r="AL230" s="158" t="s">
        <v>173</v>
      </c>
      <c r="AM230" s="158"/>
      <c r="AN230" s="5"/>
      <c r="AO230" s="5"/>
      <c r="AP230" s="5"/>
      <c r="AQ230" s="5"/>
      <c r="AS230" s="51">
        <f t="shared" si="42"/>
        <v>56565742</v>
      </c>
      <c r="AT230" s="25" t="str">
        <f t="shared" si="35"/>
        <v>GRC amlodipine besilate GENEPHARM AE tablet 5mg/</v>
      </c>
      <c r="AU230" s="33"/>
      <c r="AW230" s="5"/>
      <c r="AX230" s="5"/>
      <c r="AY230" s="14" t="s">
        <v>3559</v>
      </c>
      <c r="AZ230" t="s">
        <v>65</v>
      </c>
      <c r="BA230" s="14" t="s">
        <v>2253</v>
      </c>
      <c r="BB230" s="14"/>
      <c r="BC230">
        <v>10219000</v>
      </c>
      <c r="BD230" t="s">
        <v>173</v>
      </c>
      <c r="BF230" s="85"/>
      <c r="BG230" t="s">
        <v>874</v>
      </c>
      <c r="BJ230" s="5"/>
      <c r="BK230" t="s">
        <v>906</v>
      </c>
      <c r="BL230" s="5"/>
      <c r="BM230" s="49" t="s">
        <v>857</v>
      </c>
      <c r="BN230" t="str">
        <f t="shared" si="40"/>
        <v>amlodipine besilate tablet 5mg/</v>
      </c>
      <c r="BO230" s="49"/>
      <c r="BP230" t="str">
        <f t="shared" si="36"/>
        <v>amlodipine besilate tablet 5mg/</v>
      </c>
      <c r="BQ230" s="5"/>
      <c r="BR230">
        <v>10219000</v>
      </c>
      <c r="BS230" t="s">
        <v>173</v>
      </c>
      <c r="BU230" s="117"/>
      <c r="BV230" s="117"/>
      <c r="BW230" s="5"/>
      <c r="BX230" t="s">
        <v>824</v>
      </c>
      <c r="BY230" s="5"/>
      <c r="BZ230" s="5"/>
      <c r="CA230" s="24">
        <v>15054000</v>
      </c>
      <c r="CB230" s="158" t="s">
        <v>173</v>
      </c>
      <c r="CC230" s="158"/>
      <c r="CD230" s="5"/>
      <c r="CE230" s="5"/>
      <c r="CF230">
        <v>20053000</v>
      </c>
      <c r="CG230" s="87" t="s">
        <v>175</v>
      </c>
      <c r="CH230" s="87"/>
      <c r="CI230" s="117"/>
      <c r="CJ230" s="117"/>
      <c r="CK230" s="5"/>
      <c r="CL230" s="5"/>
      <c r="CM230" s="5"/>
      <c r="CN230" s="5"/>
      <c r="CO230" s="50">
        <v>100000090079</v>
      </c>
      <c r="CP230" s="21" t="s">
        <v>41</v>
      </c>
      <c r="CQ230" s="50">
        <v>100000090079</v>
      </c>
      <c r="CR230" t="s">
        <v>2984</v>
      </c>
      <c r="CS230" s="51"/>
      <c r="CT230" s="52">
        <v>100000085259</v>
      </c>
      <c r="CU230" s="51" t="s">
        <v>149</v>
      </c>
      <c r="CV230" s="117"/>
      <c r="CW230" s="146"/>
      <c r="CX230">
        <v>15687271</v>
      </c>
      <c r="CY230" s="5"/>
      <c r="CZ230" s="5"/>
      <c r="DE230" s="5"/>
      <c r="DF230" s="5"/>
      <c r="DG230" s="117"/>
      <c r="DH230" s="117"/>
      <c r="DI230" s="117"/>
      <c r="DJ230" s="117"/>
      <c r="DK230" s="117"/>
      <c r="DL230" s="47">
        <v>5</v>
      </c>
      <c r="DM230" t="s">
        <v>164</v>
      </c>
      <c r="DN230" s="2"/>
      <c r="DO230" s="154">
        <v>1</v>
      </c>
      <c r="DP230" s="158" t="s">
        <v>173</v>
      </c>
      <c r="DQ230" s="24">
        <v>15054000</v>
      </c>
      <c r="DR230" s="47">
        <v>5</v>
      </c>
      <c r="DS230" t="s">
        <v>164</v>
      </c>
      <c r="DZ230" t="s">
        <v>838</v>
      </c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165"/>
      <c r="EO230" s="5"/>
      <c r="EP230" s="5"/>
      <c r="EQ230" s="5"/>
      <c r="ER230" s="5"/>
      <c r="EY230" s="70" t="str">
        <f t="shared" si="41"/>
        <v>amlodipine oral 5mg/</v>
      </c>
      <c r="FK230" s="14" t="s">
        <v>163</v>
      </c>
      <c r="FL230" s="70" t="str">
        <f t="shared" si="37"/>
        <v>amlodipine oral 5mg/</v>
      </c>
    </row>
    <row r="231" spans="1:168" ht="13.8">
      <c r="A231" s="47">
        <v>9063</v>
      </c>
      <c r="B231" t="s">
        <v>3184</v>
      </c>
      <c r="C231" s="117"/>
      <c r="D231" s="117"/>
      <c r="E231" s="117"/>
      <c r="F231" s="117"/>
      <c r="G231">
        <v>106</v>
      </c>
      <c r="H231" s="47">
        <v>14910201</v>
      </c>
      <c r="I231" s="47">
        <v>14910201</v>
      </c>
      <c r="J231" s="5" t="str">
        <f t="shared" si="38"/>
        <v>GRC amlodipine besilate GENEPHARM AE tablet 28 x 10mg/</v>
      </c>
      <c r="K231" s="5" t="str">
        <f t="shared" si="39"/>
        <v>GRC amlodipine besilate GENEPHARM AE tablet 28 x 10mg/</v>
      </c>
      <c r="L231" s="5"/>
      <c r="M231" s="5"/>
      <c r="N231" s="5"/>
      <c r="O231" s="5"/>
      <c r="P231">
        <v>28</v>
      </c>
      <c r="Q231" s="51"/>
      <c r="R231">
        <v>28</v>
      </c>
      <c r="S231" s="51"/>
      <c r="T231" s="117"/>
      <c r="U231" s="117"/>
      <c r="V231" s="117"/>
      <c r="W231" s="117"/>
      <c r="X231" s="5"/>
      <c r="Y231" s="5"/>
      <c r="Z231" s="5"/>
      <c r="AA231" s="5">
        <v>30</v>
      </c>
      <c r="AB231" s="5"/>
      <c r="AC231" t="s">
        <v>754</v>
      </c>
      <c r="AD231" s="5"/>
      <c r="AE231" s="5"/>
      <c r="AF231">
        <v>10219000</v>
      </c>
      <c r="AG231" t="s">
        <v>173</v>
      </c>
      <c r="AI231" t="s">
        <v>825</v>
      </c>
      <c r="AJ231" t="s">
        <v>853</v>
      </c>
      <c r="AK231" s="24">
        <v>15054000</v>
      </c>
      <c r="AL231" s="158" t="s">
        <v>173</v>
      </c>
      <c r="AM231" s="158"/>
      <c r="AN231" s="5"/>
      <c r="AO231" s="5"/>
      <c r="AP231" s="5"/>
      <c r="AQ231" s="5"/>
      <c r="AS231" s="51">
        <f t="shared" si="42"/>
        <v>56565743</v>
      </c>
      <c r="AT231" s="25" t="str">
        <f t="shared" si="35"/>
        <v>GRC amlodipine besilate GENEPHARM AE tablet 10mg/</v>
      </c>
      <c r="AU231" s="33"/>
      <c r="AW231" s="5"/>
      <c r="AX231" s="5"/>
      <c r="AY231" s="14" t="s">
        <v>3560</v>
      </c>
      <c r="AZ231" t="s">
        <v>65</v>
      </c>
      <c r="BA231" s="14" t="s">
        <v>2253</v>
      </c>
      <c r="BB231" s="14"/>
      <c r="BC231">
        <v>10219000</v>
      </c>
      <c r="BD231" t="s">
        <v>173</v>
      </c>
      <c r="BF231" s="85"/>
      <c r="BG231" t="s">
        <v>874</v>
      </c>
      <c r="BJ231" s="5"/>
      <c r="BK231" t="s">
        <v>906</v>
      </c>
      <c r="BL231" s="5"/>
      <c r="BM231" s="49" t="s">
        <v>857</v>
      </c>
      <c r="BN231" t="str">
        <f t="shared" si="40"/>
        <v>amlodipine besilate tablet 10mg/</v>
      </c>
      <c r="BO231" s="49"/>
      <c r="BP231" t="str">
        <f t="shared" si="36"/>
        <v>amlodipine besilate tablet 10mg/</v>
      </c>
      <c r="BQ231" s="5"/>
      <c r="BR231">
        <v>10219000</v>
      </c>
      <c r="BS231" t="s">
        <v>173</v>
      </c>
      <c r="BU231" s="117"/>
      <c r="BV231" s="117"/>
      <c r="BW231" s="5"/>
      <c r="BX231" t="s">
        <v>825</v>
      </c>
      <c r="BY231" s="5"/>
      <c r="BZ231" s="5"/>
      <c r="CA231" s="24">
        <v>15054000</v>
      </c>
      <c r="CB231" s="158" t="s">
        <v>173</v>
      </c>
      <c r="CC231" s="158"/>
      <c r="CD231" s="5"/>
      <c r="CE231" s="5"/>
      <c r="CF231">
        <v>20053000</v>
      </c>
      <c r="CG231" s="87" t="s">
        <v>175</v>
      </c>
      <c r="CH231" s="87"/>
      <c r="CI231" s="117"/>
      <c r="CJ231" s="117"/>
      <c r="CK231" s="5"/>
      <c r="CL231" s="5"/>
      <c r="CM231" s="5"/>
      <c r="CN231" s="5"/>
      <c r="CO231" s="50">
        <v>100000090079</v>
      </c>
      <c r="CP231" s="21" t="s">
        <v>41</v>
      </c>
      <c r="CQ231" s="50">
        <v>100000090079</v>
      </c>
      <c r="CR231" t="s">
        <v>2984</v>
      </c>
      <c r="CS231" s="51"/>
      <c r="CT231" s="52">
        <v>100000085259</v>
      </c>
      <c r="CU231" s="51" t="s">
        <v>149</v>
      </c>
      <c r="CV231" s="117"/>
      <c r="CW231" s="146"/>
      <c r="CX231">
        <v>15687271</v>
      </c>
      <c r="CY231" s="5"/>
      <c r="CZ231" s="5"/>
      <c r="DE231" s="5"/>
      <c r="DF231" s="5"/>
      <c r="DG231" s="117"/>
      <c r="DH231" s="117"/>
      <c r="DI231" s="117"/>
      <c r="DJ231" s="117"/>
      <c r="DK231" s="117"/>
      <c r="DL231" s="47">
        <v>10</v>
      </c>
      <c r="DM231" t="s">
        <v>164</v>
      </c>
      <c r="DN231" s="2"/>
      <c r="DO231" s="154">
        <v>1</v>
      </c>
      <c r="DP231" s="158" t="s">
        <v>173</v>
      </c>
      <c r="DQ231" s="24">
        <v>15054000</v>
      </c>
      <c r="DR231" s="47">
        <v>10</v>
      </c>
      <c r="DS231" t="s">
        <v>164</v>
      </c>
      <c r="DZ231" t="s">
        <v>835</v>
      </c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165"/>
      <c r="EO231" s="5"/>
      <c r="EP231" s="5"/>
      <c r="EQ231" s="5"/>
      <c r="ER231" s="5"/>
      <c r="EY231" s="70" t="str">
        <f t="shared" si="41"/>
        <v>amlodipine oral 10mg/</v>
      </c>
      <c r="FK231" s="14" t="s">
        <v>163</v>
      </c>
      <c r="FL231" s="70" t="str">
        <f t="shared" si="37"/>
        <v>amlodipine oral 10mg/</v>
      </c>
    </row>
    <row r="232" spans="1:168" ht="13.8">
      <c r="A232" s="48">
        <v>267</v>
      </c>
      <c r="B232" s="46" t="s">
        <v>3185</v>
      </c>
      <c r="C232" s="117"/>
      <c r="D232" s="117"/>
      <c r="E232" s="117"/>
      <c r="F232" s="117"/>
      <c r="G232">
        <v>107</v>
      </c>
      <c r="H232" s="47">
        <v>14910301</v>
      </c>
      <c r="I232" s="47">
        <v>14910301</v>
      </c>
      <c r="J232" s="5" t="str">
        <f t="shared" si="38"/>
        <v>GRC carbamazepine NOVARTIS (HELLAS) A.E.B.E. tablet 50 x 200mg/</v>
      </c>
      <c r="K232" s="5" t="str">
        <f t="shared" si="39"/>
        <v>GRC carbamazepine NOVARTIS (HELLAS) A.E.B.E. tablet 50 x 200mg/</v>
      </c>
      <c r="L232" s="5"/>
      <c r="M232" s="5"/>
      <c r="N232" s="5"/>
      <c r="O232" s="5"/>
      <c r="P232" s="48">
        <v>50</v>
      </c>
      <c r="Q232" s="51"/>
      <c r="R232" s="48">
        <v>50</v>
      </c>
      <c r="S232" s="51"/>
      <c r="T232" s="117"/>
      <c r="U232" s="117"/>
      <c r="V232" s="117"/>
      <c r="W232" s="117"/>
      <c r="X232" s="5"/>
      <c r="Y232" s="5"/>
      <c r="Z232" s="5"/>
      <c r="AA232" s="5">
        <v>24</v>
      </c>
      <c r="AB232" s="5"/>
      <c r="AC232" t="s">
        <v>755</v>
      </c>
      <c r="AD232" s="5"/>
      <c r="AE232" s="5"/>
      <c r="AF232">
        <v>10219000</v>
      </c>
      <c r="AG232" t="s">
        <v>173</v>
      </c>
      <c r="AI232" t="s">
        <v>825</v>
      </c>
      <c r="AJ232" t="s">
        <v>853</v>
      </c>
      <c r="AK232" s="24">
        <v>15054000</v>
      </c>
      <c r="AL232" s="158" t="s">
        <v>173</v>
      </c>
      <c r="AM232" s="158"/>
      <c r="AN232" s="5"/>
      <c r="AO232" s="5"/>
      <c r="AP232" s="5"/>
      <c r="AQ232" s="5"/>
      <c r="AS232" s="51">
        <f t="shared" si="42"/>
        <v>56565744</v>
      </c>
      <c r="AT232" s="25" t="str">
        <f t="shared" si="35"/>
        <v>GRC carbamazepine NOVARTIS (HELLAS) A.E.B.E. tablet 200mg/</v>
      </c>
      <c r="AU232" s="33"/>
      <c r="AW232" s="5"/>
      <c r="AX232" s="5"/>
      <c r="AY232" s="72" t="s">
        <v>3561</v>
      </c>
      <c r="AZ232" s="46" t="s">
        <v>287</v>
      </c>
      <c r="BA232" s="42" t="s">
        <v>965</v>
      </c>
      <c r="BB232" s="42"/>
      <c r="BC232">
        <v>10219000</v>
      </c>
      <c r="BD232" t="s">
        <v>173</v>
      </c>
      <c r="BF232" s="85"/>
      <c r="BG232" s="46" t="s">
        <v>904</v>
      </c>
      <c r="BH232" s="46"/>
      <c r="BI232" s="46"/>
      <c r="BJ232" s="5"/>
      <c r="BK232" t="s">
        <v>906</v>
      </c>
      <c r="BL232" s="5"/>
      <c r="BM232" s="49" t="s">
        <v>857</v>
      </c>
      <c r="BN232" t="str">
        <f t="shared" si="40"/>
        <v>carbamazepine tablet 200mg/</v>
      </c>
      <c r="BO232" s="49"/>
      <c r="BP232" t="str">
        <f t="shared" si="36"/>
        <v>carbamazepine tablet 200mg/</v>
      </c>
      <c r="BQ232" s="5"/>
      <c r="BR232">
        <v>10219000</v>
      </c>
      <c r="BS232" t="s">
        <v>173</v>
      </c>
      <c r="BU232" s="117"/>
      <c r="BV232" s="117"/>
      <c r="BW232" s="5"/>
      <c r="BX232" t="s">
        <v>825</v>
      </c>
      <c r="BY232" s="5"/>
      <c r="BZ232" s="5"/>
      <c r="CA232" s="24">
        <v>15054000</v>
      </c>
      <c r="CB232" s="158" t="s">
        <v>173</v>
      </c>
      <c r="CC232" s="158"/>
      <c r="CD232" s="5"/>
      <c r="CE232" s="5"/>
      <c r="CF232">
        <v>20053000</v>
      </c>
      <c r="CG232" s="87" t="s">
        <v>175</v>
      </c>
      <c r="CH232" s="87"/>
      <c r="CI232" s="117"/>
      <c r="CJ232" s="117"/>
      <c r="CK232" s="5"/>
      <c r="CL232" s="5"/>
      <c r="CM232" s="5"/>
      <c r="CN232" s="5"/>
      <c r="CO232" s="21">
        <v>100000092127</v>
      </c>
      <c r="CP232" s="21" t="s">
        <v>41</v>
      </c>
      <c r="CQ232" s="21">
        <v>100000092127</v>
      </c>
      <c r="CR232" s="46" t="s">
        <v>276</v>
      </c>
      <c r="CS232" s="51"/>
      <c r="CT232" s="21">
        <v>100000092127</v>
      </c>
      <c r="CU232" s="51" t="s">
        <v>276</v>
      </c>
      <c r="CV232" s="117"/>
      <c r="CW232" s="146"/>
      <c r="CX232">
        <v>15687271</v>
      </c>
      <c r="CY232" s="5"/>
      <c r="CZ232" s="5"/>
      <c r="DD232" s="46"/>
      <c r="DE232" s="5"/>
      <c r="DF232" s="5"/>
      <c r="DG232" s="117"/>
      <c r="DH232" s="117"/>
      <c r="DI232" s="117"/>
      <c r="DJ232" s="117"/>
      <c r="DK232" s="117"/>
      <c r="DL232" s="47">
        <v>200</v>
      </c>
      <c r="DM232" t="s">
        <v>164</v>
      </c>
      <c r="DN232" s="2"/>
      <c r="DO232" s="154">
        <v>1</v>
      </c>
      <c r="DP232" s="158" t="s">
        <v>173</v>
      </c>
      <c r="DQ232" s="24">
        <v>15054000</v>
      </c>
      <c r="DR232" s="47">
        <v>200</v>
      </c>
      <c r="DS232" t="s">
        <v>164</v>
      </c>
      <c r="DZ232" t="s">
        <v>837</v>
      </c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165"/>
      <c r="EO232" s="5"/>
      <c r="EP232" s="5"/>
      <c r="EQ232" s="5"/>
      <c r="ER232" s="5"/>
      <c r="EY232" s="70" t="str">
        <f t="shared" si="41"/>
        <v>carbamazepine oral 200mg/</v>
      </c>
      <c r="FK232" s="14" t="s">
        <v>163</v>
      </c>
      <c r="FL232" s="70" t="str">
        <f t="shared" si="37"/>
        <v>carbamazepine oral 200mg/</v>
      </c>
    </row>
    <row r="233" spans="1:168" ht="13.8">
      <c r="A233" s="48">
        <v>268</v>
      </c>
      <c r="B233" s="46" t="s">
        <v>3186</v>
      </c>
      <c r="C233" s="117"/>
      <c r="D233" s="117"/>
      <c r="E233" s="117"/>
      <c r="F233" s="117"/>
      <c r="G233">
        <v>3444</v>
      </c>
      <c r="H233" s="47">
        <v>245280101</v>
      </c>
      <c r="I233" s="47">
        <v>245280101</v>
      </c>
      <c r="J233" s="5" t="str">
        <f t="shared" si="38"/>
        <v>GRC carbamazepine NOVARTIS (HELLAS) A.E.B.E. syrup 250mL x 100mg/5mL</v>
      </c>
      <c r="K233" s="5" t="str">
        <f t="shared" si="39"/>
        <v>GRC carbamazepine NOVARTIS (HELLAS) A.E.B.E. syrup 250mL x 100mg/5mL</v>
      </c>
      <c r="L233" s="5"/>
      <c r="M233" s="5"/>
      <c r="N233" s="5"/>
      <c r="O233" s="5"/>
      <c r="P233" s="47">
        <v>250</v>
      </c>
      <c r="Q233" s="51" t="s">
        <v>622</v>
      </c>
      <c r="R233" s="47">
        <v>250</v>
      </c>
      <c r="S233" s="51" t="s">
        <v>622</v>
      </c>
      <c r="T233" s="117"/>
      <c r="U233" s="117"/>
      <c r="V233" s="117"/>
      <c r="W233" s="117"/>
      <c r="X233" s="5"/>
      <c r="Y233" s="5"/>
      <c r="Z233" s="5"/>
      <c r="AA233" s="5">
        <v>20</v>
      </c>
      <c r="AB233" s="5"/>
      <c r="AC233" t="s">
        <v>756</v>
      </c>
      <c r="AD233" s="5"/>
      <c r="AE233" s="5"/>
      <c r="AF233" s="71">
        <v>10117000</v>
      </c>
      <c r="AG233" s="14" t="s">
        <v>302</v>
      </c>
      <c r="AH233" s="14"/>
      <c r="AI233" t="s">
        <v>825</v>
      </c>
      <c r="AJ233" t="s">
        <v>853</v>
      </c>
      <c r="AK233" s="46"/>
      <c r="AL233" s="158"/>
      <c r="AM233" s="158"/>
      <c r="AN233" s="5"/>
      <c r="AO233" s="5"/>
      <c r="AP233" s="5"/>
      <c r="AQ233" s="5"/>
      <c r="AS233" s="51">
        <f t="shared" si="42"/>
        <v>56565745</v>
      </c>
      <c r="AT233" s="25" t="str">
        <f t="shared" si="35"/>
        <v>GRC carbamazepine NOVARTIS (HELLAS) A.E.B.E. syrup 100mg/5mL</v>
      </c>
      <c r="AU233" s="33"/>
      <c r="AW233" s="5"/>
      <c r="AX233" s="5"/>
      <c r="AY233" s="72" t="s">
        <v>3562</v>
      </c>
      <c r="AZ233" s="46" t="s">
        <v>287</v>
      </c>
      <c r="BA233" s="42" t="s">
        <v>965</v>
      </c>
      <c r="BB233" s="42"/>
      <c r="BC233" s="71">
        <v>10117000</v>
      </c>
      <c r="BD233" s="14" t="s">
        <v>302</v>
      </c>
      <c r="BE233" s="14"/>
      <c r="BF233" s="85"/>
      <c r="BG233" s="46" t="s">
        <v>904</v>
      </c>
      <c r="BH233" s="46"/>
      <c r="BI233" s="46"/>
      <c r="BJ233" s="5"/>
      <c r="BK233" t="s">
        <v>907</v>
      </c>
      <c r="BL233" s="5"/>
      <c r="BM233" s="49" t="s">
        <v>857</v>
      </c>
      <c r="BN233" t="str">
        <f t="shared" si="40"/>
        <v>carbamazepine syrup 100mg/5mL</v>
      </c>
      <c r="BO233" s="49"/>
      <c r="BP233" t="str">
        <f t="shared" si="36"/>
        <v>carbamazepine syrup 100mg/5mL</v>
      </c>
      <c r="BQ233" s="5"/>
      <c r="BR233" s="71">
        <v>10117000</v>
      </c>
      <c r="BS233" s="14" t="s">
        <v>302</v>
      </c>
      <c r="BT233" s="14"/>
      <c r="BU233" s="117"/>
      <c r="BV233" s="117"/>
      <c r="BW233" s="5"/>
      <c r="BX233" t="s">
        <v>825</v>
      </c>
      <c r="BY233" s="5"/>
      <c r="BZ233" s="5"/>
      <c r="CA233" s="46"/>
      <c r="CB233" s="158"/>
      <c r="CC233" s="158"/>
      <c r="CD233" s="5"/>
      <c r="CE233" s="5"/>
      <c r="CF233">
        <v>20053000</v>
      </c>
      <c r="CG233" s="87" t="s">
        <v>175</v>
      </c>
      <c r="CH233" s="87"/>
      <c r="CI233" s="117"/>
      <c r="CJ233" s="117"/>
      <c r="CK233" s="5"/>
      <c r="CL233" s="5"/>
      <c r="CM233" s="5"/>
      <c r="CN233" s="5"/>
      <c r="CO233" s="21">
        <v>100000092127</v>
      </c>
      <c r="CP233" s="21" t="s">
        <v>41</v>
      </c>
      <c r="CQ233" s="21">
        <v>100000092127</v>
      </c>
      <c r="CR233" s="46" t="s">
        <v>276</v>
      </c>
      <c r="CS233" s="51"/>
      <c r="CT233" s="21">
        <v>100000092127</v>
      </c>
      <c r="CU233" s="51" t="s">
        <v>276</v>
      </c>
      <c r="CV233" s="117"/>
      <c r="CW233" s="146"/>
      <c r="CX233">
        <v>15687271</v>
      </c>
      <c r="CY233" s="5"/>
      <c r="CZ233" s="5"/>
      <c r="DA233" s="165">
        <v>100</v>
      </c>
      <c r="DB233" t="s">
        <v>164</v>
      </c>
      <c r="DD233">
        <v>5</v>
      </c>
      <c r="DE233" s="72" t="s">
        <v>622</v>
      </c>
      <c r="DF233" s="153"/>
      <c r="DG233" s="117"/>
      <c r="DH233" s="117"/>
      <c r="DI233" s="117"/>
      <c r="DJ233" s="117"/>
      <c r="DK233" s="117"/>
      <c r="DL233" s="165">
        <v>100</v>
      </c>
      <c r="DM233" t="s">
        <v>164</v>
      </c>
      <c r="DN233" s="2"/>
      <c r="DO233" s="74"/>
      <c r="DP233" s="158"/>
      <c r="DQ233" s="46"/>
      <c r="DR233" s="165">
        <v>100</v>
      </c>
      <c r="DS233" t="s">
        <v>164</v>
      </c>
      <c r="DU233">
        <v>5</v>
      </c>
      <c r="DV233" s="72" t="s">
        <v>622</v>
      </c>
      <c r="DZ233" t="s">
        <v>835</v>
      </c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165"/>
      <c r="EO233" s="5"/>
      <c r="EP233" s="5"/>
      <c r="EQ233" s="5"/>
      <c r="ER233" s="5"/>
      <c r="EY233" s="70" t="str">
        <f t="shared" si="41"/>
        <v>carbamazepine oral 100mg/5mL</v>
      </c>
      <c r="FK233" s="14" t="s">
        <v>163</v>
      </c>
      <c r="FL233" s="70" t="str">
        <f t="shared" si="37"/>
        <v>carbamazepine oral 100mg/5mL</v>
      </c>
    </row>
    <row r="234" spans="1:168" ht="27.6">
      <c r="A234" s="48">
        <v>269</v>
      </c>
      <c r="B234" s="46" t="s">
        <v>3187</v>
      </c>
      <c r="C234" s="117"/>
      <c r="D234" s="117"/>
      <c r="E234" s="117"/>
      <c r="F234" s="117"/>
      <c r="G234">
        <v>2103</v>
      </c>
      <c r="H234" s="47">
        <v>207500103</v>
      </c>
      <c r="I234" s="47">
        <v>207500103</v>
      </c>
      <c r="J234" s="5" t="str">
        <f t="shared" si="38"/>
        <v>GRC carbamazepine NOVARTIS (HELLAS) A.E.B.E. prolonged-release tablet 50 x 200mg/</v>
      </c>
      <c r="K234" s="5" t="str">
        <f t="shared" si="39"/>
        <v>GRC carbamazepine NOVARTIS (HELLAS) A.E.B.E. prolonged-release tablet 50 x 200mg/</v>
      </c>
      <c r="L234" s="5"/>
      <c r="M234" s="5"/>
      <c r="N234" s="5"/>
      <c r="O234" s="5"/>
      <c r="P234" s="48">
        <v>50</v>
      </c>
      <c r="Q234" s="51"/>
      <c r="R234" s="48">
        <v>50</v>
      </c>
      <c r="S234" s="51"/>
      <c r="T234" s="117"/>
      <c r="U234" s="117"/>
      <c r="V234" s="117"/>
      <c r="W234" s="117"/>
      <c r="X234" s="5"/>
      <c r="Y234" s="5"/>
      <c r="Z234" s="5"/>
      <c r="AA234" s="5">
        <v>24</v>
      </c>
      <c r="AB234" s="5"/>
      <c r="AC234" t="s">
        <v>757</v>
      </c>
      <c r="AD234" s="5"/>
      <c r="AE234" s="5"/>
      <c r="AF234">
        <v>10227000</v>
      </c>
      <c r="AG234" s="51" t="s">
        <v>1219</v>
      </c>
      <c r="AH234" s="51"/>
      <c r="AI234" t="s">
        <v>825</v>
      </c>
      <c r="AJ234" t="s">
        <v>853</v>
      </c>
      <c r="AK234" s="24">
        <v>15054000</v>
      </c>
      <c r="AL234" s="158" t="s">
        <v>173</v>
      </c>
      <c r="AM234" s="158"/>
      <c r="AN234" s="5"/>
      <c r="AO234" s="5"/>
      <c r="AP234" s="5"/>
      <c r="AQ234" s="5"/>
      <c r="AS234" s="51">
        <f t="shared" si="42"/>
        <v>56565746</v>
      </c>
      <c r="AT234" s="25" t="str">
        <f t="shared" si="35"/>
        <v>GRC carbamazepine NOVARTIS (HELLAS) A.E.B.E. prolonged-release tablet 200mg/</v>
      </c>
      <c r="AU234" s="33"/>
      <c r="AW234" s="5"/>
      <c r="AX234" s="5"/>
      <c r="AY234" s="72" t="s">
        <v>3563</v>
      </c>
      <c r="AZ234" s="46" t="s">
        <v>287</v>
      </c>
      <c r="BA234" s="42" t="s">
        <v>965</v>
      </c>
      <c r="BB234" s="42"/>
      <c r="BC234">
        <v>10227000</v>
      </c>
      <c r="BD234" s="51" t="s">
        <v>1219</v>
      </c>
      <c r="BE234" s="51"/>
      <c r="BF234" s="85"/>
      <c r="BG234" s="46" t="s">
        <v>904</v>
      </c>
      <c r="BH234" s="46"/>
      <c r="BI234" s="46"/>
      <c r="BJ234" s="5"/>
      <c r="BK234" t="s">
        <v>908</v>
      </c>
      <c r="BL234" s="5"/>
      <c r="BM234" s="49" t="s">
        <v>857</v>
      </c>
      <c r="BN234" t="str">
        <f t="shared" si="40"/>
        <v>carbamazepine prolonged-release tablet 200mg/</v>
      </c>
      <c r="BO234" s="49"/>
      <c r="BP234" t="str">
        <f t="shared" si="36"/>
        <v>carbamazepine prolonged-release tablet 200mg/</v>
      </c>
      <c r="BQ234" s="5"/>
      <c r="BR234">
        <v>10227000</v>
      </c>
      <c r="BS234" s="51" t="s">
        <v>1219</v>
      </c>
      <c r="BT234" s="51"/>
      <c r="BU234" s="117"/>
      <c r="BV234" s="117"/>
      <c r="BW234" s="5"/>
      <c r="BX234" t="s">
        <v>825</v>
      </c>
      <c r="BY234" s="5"/>
      <c r="BZ234" s="5"/>
      <c r="CA234" s="24">
        <v>15054000</v>
      </c>
      <c r="CB234" s="158" t="s">
        <v>173</v>
      </c>
      <c r="CC234" s="158"/>
      <c r="CD234" s="5"/>
      <c r="CE234" s="5"/>
      <c r="CF234">
        <v>20053000</v>
      </c>
      <c r="CG234" s="87" t="s">
        <v>175</v>
      </c>
      <c r="CH234" s="87"/>
      <c r="CI234" s="117"/>
      <c r="CJ234" s="117"/>
      <c r="CK234" s="5"/>
      <c r="CL234" s="5"/>
      <c r="CM234" s="5"/>
      <c r="CN234" s="5"/>
      <c r="CO234" s="21">
        <v>100000092127</v>
      </c>
      <c r="CP234" s="21" t="s">
        <v>41</v>
      </c>
      <c r="CQ234" s="21">
        <v>100000092127</v>
      </c>
      <c r="CR234" s="46" t="s">
        <v>276</v>
      </c>
      <c r="CS234" s="51"/>
      <c r="CT234" s="21">
        <v>100000092127</v>
      </c>
      <c r="CU234" s="51" t="s">
        <v>276</v>
      </c>
      <c r="CV234" s="117"/>
      <c r="CW234" s="146"/>
      <c r="CX234">
        <v>15687271</v>
      </c>
      <c r="CY234" s="5"/>
      <c r="CZ234" s="5"/>
      <c r="DA234" s="165"/>
      <c r="DD234" s="72"/>
      <c r="DE234" s="5"/>
      <c r="DF234" s="5"/>
      <c r="DG234" s="117"/>
      <c r="DH234" s="117"/>
      <c r="DI234" s="117"/>
      <c r="DJ234" s="117"/>
      <c r="DK234" s="117"/>
      <c r="DL234" s="47">
        <v>200</v>
      </c>
      <c r="DM234" t="s">
        <v>164</v>
      </c>
      <c r="DN234" s="2"/>
      <c r="DO234" s="154">
        <v>1</v>
      </c>
      <c r="DP234" s="158" t="s">
        <v>173</v>
      </c>
      <c r="DQ234" s="24">
        <v>15054000</v>
      </c>
      <c r="DR234" s="47">
        <v>200</v>
      </c>
      <c r="DS234" t="s">
        <v>164</v>
      </c>
      <c r="DU234" s="72"/>
      <c r="DV234" s="5"/>
      <c r="DZ234" t="s">
        <v>835</v>
      </c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165"/>
      <c r="EO234" s="5"/>
      <c r="EP234" s="5"/>
      <c r="EQ234" s="5"/>
      <c r="ER234" s="5"/>
      <c r="EY234" s="70" t="str">
        <f t="shared" si="41"/>
        <v>carbamazepine oral 200mg/</v>
      </c>
      <c r="FK234" s="14" t="s">
        <v>163</v>
      </c>
      <c r="FL234" s="70" t="str">
        <f t="shared" si="37"/>
        <v>carbamazepine oral 200mg/</v>
      </c>
    </row>
    <row r="235" spans="1:168" ht="27.6">
      <c r="A235" s="48">
        <v>270</v>
      </c>
      <c r="B235" s="46" t="s">
        <v>3188</v>
      </c>
      <c r="C235" s="117"/>
      <c r="D235" s="117"/>
      <c r="E235" s="117"/>
      <c r="F235" s="117"/>
      <c r="G235">
        <v>2104</v>
      </c>
      <c r="H235" s="47">
        <v>207500507</v>
      </c>
      <c r="I235" s="47">
        <v>207500507</v>
      </c>
      <c r="J235" s="5" t="str">
        <f t="shared" si="38"/>
        <v>GRC carbamazepine NOVARTIS (HELLAS) A.E.B.E. prolonged-release tablet 30 x 400mg/</v>
      </c>
      <c r="K235" s="5" t="str">
        <f t="shared" si="39"/>
        <v>GRC carbamazepine NOVARTIS (HELLAS) A.E.B.E. prolonged-release tablet 30 x 400mg/</v>
      </c>
      <c r="L235" s="5"/>
      <c r="M235" s="5"/>
      <c r="N235" s="5"/>
      <c r="O235" s="5"/>
      <c r="P235" s="48">
        <v>30</v>
      </c>
      <c r="Q235" s="51"/>
      <c r="R235" s="48">
        <v>30</v>
      </c>
      <c r="S235" s="51"/>
      <c r="T235" s="117"/>
      <c r="U235" s="117"/>
      <c r="V235" s="117"/>
      <c r="W235" s="117"/>
      <c r="X235" s="5"/>
      <c r="Y235" s="5"/>
      <c r="Z235" s="5"/>
      <c r="AA235" s="5">
        <v>16</v>
      </c>
      <c r="AB235" s="5"/>
      <c r="AC235" t="s">
        <v>758</v>
      </c>
      <c r="AD235" s="5"/>
      <c r="AE235" s="5"/>
      <c r="AF235">
        <v>10227000</v>
      </c>
      <c r="AG235" s="51" t="s">
        <v>1219</v>
      </c>
      <c r="AH235" s="51"/>
      <c r="AI235" t="s">
        <v>826</v>
      </c>
      <c r="AJ235" t="s">
        <v>846</v>
      </c>
      <c r="AK235" s="24">
        <v>15054000</v>
      </c>
      <c r="AL235" s="158" t="s">
        <v>173</v>
      </c>
      <c r="AM235" s="158"/>
      <c r="AN235" s="5"/>
      <c r="AO235" s="5"/>
      <c r="AP235" s="5"/>
      <c r="AQ235" s="5"/>
      <c r="AS235" s="51">
        <f t="shared" si="42"/>
        <v>56565747</v>
      </c>
      <c r="AT235" s="25" t="str">
        <f t="shared" si="35"/>
        <v>GRC carbamazepine NOVARTIS (HELLAS) A.E.B.E. prolonged-release tablet 400mg/</v>
      </c>
      <c r="AU235" s="33"/>
      <c r="AW235" s="5"/>
      <c r="AX235" s="5"/>
      <c r="AY235" s="72" t="s">
        <v>3564</v>
      </c>
      <c r="AZ235" s="46" t="s">
        <v>287</v>
      </c>
      <c r="BA235" s="42" t="s">
        <v>965</v>
      </c>
      <c r="BB235" s="42"/>
      <c r="BC235">
        <v>10227000</v>
      </c>
      <c r="BD235" s="51" t="s">
        <v>1219</v>
      </c>
      <c r="BE235" s="51"/>
      <c r="BF235" s="85"/>
      <c r="BG235" s="46" t="s">
        <v>904</v>
      </c>
      <c r="BH235" s="46"/>
      <c r="BI235" s="46"/>
      <c r="BJ235" s="5"/>
      <c r="BK235" t="s">
        <v>908</v>
      </c>
      <c r="BL235" s="5"/>
      <c r="BM235" s="49" t="s">
        <v>857</v>
      </c>
      <c r="BN235" t="str">
        <f t="shared" si="40"/>
        <v>carbamazepine prolonged-release tablet 400mg/</v>
      </c>
      <c r="BO235" s="49"/>
      <c r="BP235" t="str">
        <f t="shared" si="36"/>
        <v>carbamazepine prolonged-release tablet 400mg/</v>
      </c>
      <c r="BQ235" s="5"/>
      <c r="BR235">
        <v>10227000</v>
      </c>
      <c r="BS235" s="51" t="s">
        <v>1219</v>
      </c>
      <c r="BT235" s="51"/>
      <c r="BU235" s="117"/>
      <c r="BV235" s="117"/>
      <c r="BW235" s="5"/>
      <c r="BX235" t="s">
        <v>826</v>
      </c>
      <c r="BY235" s="5"/>
      <c r="BZ235" s="5"/>
      <c r="CA235" s="24">
        <v>15054000</v>
      </c>
      <c r="CB235" s="158" t="s">
        <v>173</v>
      </c>
      <c r="CC235" s="158"/>
      <c r="CD235" s="5"/>
      <c r="CE235" s="5"/>
      <c r="CF235">
        <v>20053000</v>
      </c>
      <c r="CG235" s="87" t="s">
        <v>175</v>
      </c>
      <c r="CH235" s="87"/>
      <c r="CI235" s="117"/>
      <c r="CJ235" s="117"/>
      <c r="CK235" s="5"/>
      <c r="CL235" s="5"/>
      <c r="CM235" s="5"/>
      <c r="CN235" s="5"/>
      <c r="CO235" s="21">
        <v>100000092127</v>
      </c>
      <c r="CP235" s="21" t="s">
        <v>41</v>
      </c>
      <c r="CQ235" s="21">
        <v>100000092127</v>
      </c>
      <c r="CR235" s="46" t="s">
        <v>276</v>
      </c>
      <c r="CS235" s="51"/>
      <c r="CT235" s="21">
        <v>100000092127</v>
      </c>
      <c r="CU235" s="51" t="s">
        <v>276</v>
      </c>
      <c r="CV235" s="117"/>
      <c r="CW235" s="146"/>
      <c r="CX235">
        <v>15687271</v>
      </c>
      <c r="CY235" s="5"/>
      <c r="CZ235" s="5"/>
      <c r="DA235" s="165"/>
      <c r="DD235" s="46"/>
      <c r="DE235" s="5"/>
      <c r="DF235" s="5"/>
      <c r="DG235" s="117"/>
      <c r="DH235" s="117"/>
      <c r="DI235" s="117"/>
      <c r="DJ235" s="117"/>
      <c r="DK235" s="117"/>
      <c r="DL235" s="47">
        <v>400</v>
      </c>
      <c r="DM235" t="s">
        <v>164</v>
      </c>
      <c r="DN235" s="2"/>
      <c r="DO235" s="154">
        <v>1</v>
      </c>
      <c r="DP235" s="158" t="s">
        <v>173</v>
      </c>
      <c r="DQ235" s="24">
        <v>15054000</v>
      </c>
      <c r="DR235" s="47">
        <v>400</v>
      </c>
      <c r="DS235" t="s">
        <v>164</v>
      </c>
      <c r="DU235" s="46"/>
      <c r="DV235" s="5"/>
      <c r="DZ235" t="s">
        <v>839</v>
      </c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165"/>
      <c r="EO235" s="5"/>
      <c r="EP235" s="5"/>
      <c r="EQ235" s="5"/>
      <c r="ER235" s="5"/>
      <c r="EY235" s="70" t="str">
        <f t="shared" si="41"/>
        <v>carbamazepine oral 400mg/</v>
      </c>
      <c r="FK235" s="14" t="s">
        <v>163</v>
      </c>
      <c r="FL235" s="70" t="str">
        <f t="shared" si="37"/>
        <v>carbamazepine oral 400mg/</v>
      </c>
    </row>
    <row r="236" spans="1:168" ht="13.8">
      <c r="A236" s="47">
        <v>7666</v>
      </c>
      <c r="B236" t="s">
        <v>3381</v>
      </c>
      <c r="C236" s="117"/>
      <c r="D236" s="117"/>
      <c r="E236" s="117"/>
      <c r="F236" s="117"/>
      <c r="G236">
        <v>2109</v>
      </c>
      <c r="H236" s="47">
        <v>207670601</v>
      </c>
      <c r="I236" s="47">
        <v>207670601</v>
      </c>
      <c r="J236" s="5" t="str">
        <f t="shared" si="38"/>
        <v>GRC ibuprofen RB HEALTHCARE HELLAS A.E. oral suspension 150mL x 100mg/5mL</v>
      </c>
      <c r="K236" s="5" t="str">
        <f t="shared" si="39"/>
        <v>GRC ibuprofen RB HEALTHCARE HELLAS A.E. oral suspension 150mL x 100mg/5mL</v>
      </c>
      <c r="L236" s="5"/>
      <c r="M236" s="5"/>
      <c r="N236" s="5"/>
      <c r="O236" s="5"/>
      <c r="P236" s="62">
        <v>150</v>
      </c>
      <c r="Q236" s="51" t="s">
        <v>622</v>
      </c>
      <c r="R236" s="62">
        <v>150</v>
      </c>
      <c r="S236" s="51" t="s">
        <v>622</v>
      </c>
      <c r="T236" s="117"/>
      <c r="U236" s="117"/>
      <c r="V236" s="117"/>
      <c r="W236" s="117"/>
      <c r="X236" s="5"/>
      <c r="Y236" s="5"/>
      <c r="Z236" s="5"/>
      <c r="AA236" s="5">
        <v>150</v>
      </c>
      <c r="AB236" s="42" t="s">
        <v>622</v>
      </c>
      <c r="AC236" t="s">
        <v>752</v>
      </c>
      <c r="AD236" s="5"/>
      <c r="AE236" s="5"/>
      <c r="AF236">
        <v>10106000</v>
      </c>
      <c r="AG236" s="14" t="s">
        <v>1209</v>
      </c>
      <c r="AH236" s="14"/>
      <c r="AI236" t="s">
        <v>822</v>
      </c>
      <c r="AJ236" t="s">
        <v>849</v>
      </c>
      <c r="AK236" s="24">
        <v>15054000</v>
      </c>
      <c r="AL236" s="158" t="s">
        <v>173</v>
      </c>
      <c r="AM236" s="158"/>
      <c r="AN236" s="5"/>
      <c r="AO236" s="5"/>
      <c r="AP236" s="5"/>
      <c r="AQ236" s="5"/>
      <c r="AS236" s="51">
        <f t="shared" si="42"/>
        <v>56565748</v>
      </c>
      <c r="AT236" s="25" t="str">
        <f t="shared" si="35"/>
        <v>GRC ibuprofen RB HEALTHCARE HELLAS A.E. oral suspension 100mg/5mL</v>
      </c>
      <c r="AU236" s="33"/>
      <c r="AW236" s="5"/>
      <c r="AX236" s="5"/>
      <c r="AY236" s="14" t="s">
        <v>3565</v>
      </c>
      <c r="AZ236" t="s">
        <v>578</v>
      </c>
      <c r="BA236" s="42" t="s">
        <v>966</v>
      </c>
      <c r="BB236" s="42"/>
      <c r="BC236">
        <v>10106000</v>
      </c>
      <c r="BD236" s="14" t="s">
        <v>1209</v>
      </c>
      <c r="BE236" s="14"/>
      <c r="BF236" s="85"/>
      <c r="BG236" t="s">
        <v>3347</v>
      </c>
      <c r="BJ236" s="5"/>
      <c r="BK236" t="s">
        <v>909</v>
      </c>
      <c r="BL236" s="5"/>
      <c r="BM236" s="49" t="s">
        <v>857</v>
      </c>
      <c r="BN236" t="str">
        <f t="shared" si="40"/>
        <v>ibuprofen oral suspension 100mg/5mL</v>
      </c>
      <c r="BO236" s="49"/>
      <c r="BP236" t="str">
        <f t="shared" si="36"/>
        <v>ibuprofen oral suspension 100mg/5mL</v>
      </c>
      <c r="BQ236" s="5"/>
      <c r="BR236">
        <v>10106000</v>
      </c>
      <c r="BS236" s="14" t="s">
        <v>1209</v>
      </c>
      <c r="BT236" s="14"/>
      <c r="BU236" s="117"/>
      <c r="BV236" s="117"/>
      <c r="BW236" s="5"/>
      <c r="BX236" t="s">
        <v>822</v>
      </c>
      <c r="BY236" s="5"/>
      <c r="BZ236" s="5"/>
      <c r="CA236" s="24">
        <v>15054000</v>
      </c>
      <c r="CB236" s="158" t="s">
        <v>173</v>
      </c>
      <c r="CC236" s="158"/>
      <c r="CD236" s="5"/>
      <c r="CE236" s="5"/>
      <c r="CF236">
        <v>20053000</v>
      </c>
      <c r="CG236" s="87" t="s">
        <v>175</v>
      </c>
      <c r="CH236" s="87"/>
      <c r="CI236" s="117"/>
      <c r="CJ236" s="117"/>
      <c r="CK236" s="5"/>
      <c r="CL236" s="5"/>
      <c r="CM236" s="5"/>
      <c r="CN236" s="5"/>
      <c r="CO236" s="164">
        <v>100000090365</v>
      </c>
      <c r="CP236" s="21" t="s">
        <v>41</v>
      </c>
      <c r="CQ236" s="164">
        <v>100000090365</v>
      </c>
      <c r="CR236" t="s">
        <v>614</v>
      </c>
      <c r="CS236" s="51"/>
      <c r="CT236" s="164">
        <v>100000090365</v>
      </c>
      <c r="CU236" s="51" t="s">
        <v>620</v>
      </c>
      <c r="CV236" s="117"/>
      <c r="CW236" s="146"/>
      <c r="CX236">
        <v>15687271</v>
      </c>
      <c r="CY236" s="5"/>
      <c r="CZ236" s="5"/>
      <c r="DA236" s="165">
        <v>100</v>
      </c>
      <c r="DB236" t="s">
        <v>164</v>
      </c>
      <c r="DD236">
        <v>5</v>
      </c>
      <c r="DE236" t="s">
        <v>622</v>
      </c>
      <c r="DF236" s="153"/>
      <c r="DG236" s="117"/>
      <c r="DH236" s="117"/>
      <c r="DI236" s="117"/>
      <c r="DJ236" s="117"/>
      <c r="DK236" s="117"/>
      <c r="DL236" s="165">
        <v>100</v>
      </c>
      <c r="DM236" t="s">
        <v>164</v>
      </c>
      <c r="DN236" s="2"/>
      <c r="DO236" s="154">
        <v>1</v>
      </c>
      <c r="DP236" s="158" t="s">
        <v>173</v>
      </c>
      <c r="DQ236" s="24">
        <v>15054000</v>
      </c>
      <c r="DR236" s="165">
        <v>100</v>
      </c>
      <c r="DS236" t="s">
        <v>164</v>
      </c>
      <c r="DU236">
        <v>5</v>
      </c>
      <c r="DV236" t="s">
        <v>622</v>
      </c>
      <c r="DZ236" t="s">
        <v>836</v>
      </c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165"/>
      <c r="EO236" s="5"/>
      <c r="EP236" s="5"/>
      <c r="EQ236" s="5"/>
      <c r="ER236" s="5"/>
      <c r="EY236" s="70" t="str">
        <f t="shared" si="41"/>
        <v>ibuprofen  oral 100mg/5mL</v>
      </c>
      <c r="FK236" s="14" t="s">
        <v>163</v>
      </c>
      <c r="FL236" s="70" t="str">
        <f t="shared" si="37"/>
        <v>ibuprofen  oral 100mg/5mL</v>
      </c>
    </row>
    <row r="237" spans="1:168" ht="13.8">
      <c r="A237" s="47">
        <v>105</v>
      </c>
      <c r="B237" t="s">
        <v>3189</v>
      </c>
      <c r="C237" s="117"/>
      <c r="D237" s="117"/>
      <c r="E237" s="117"/>
      <c r="F237" s="117"/>
      <c r="G237">
        <v>2110</v>
      </c>
      <c r="H237" s="47">
        <v>207670701</v>
      </c>
      <c r="I237" s="47">
        <v>207670701</v>
      </c>
      <c r="J237" s="5" t="str">
        <f t="shared" si="38"/>
        <v>GRC ibuprofen BGP ΠΡΟΪΟΝΤΑ Μ.Ε.Π.Ε. film-coated tablet 24 x 600mg/</v>
      </c>
      <c r="K237" s="5" t="str">
        <f t="shared" si="39"/>
        <v>GRC ibuprofen BGP ΠΡΟΪΟΝΤΑ Μ.Ε.Π.Ε. film-coated tablet 24 x 600mg/</v>
      </c>
      <c r="L237" s="5"/>
      <c r="M237" s="5"/>
      <c r="N237" s="5"/>
      <c r="O237" s="5"/>
      <c r="P237" s="62">
        <v>24</v>
      </c>
      <c r="Q237" s="51"/>
      <c r="R237" s="62">
        <v>24</v>
      </c>
      <c r="S237" s="51"/>
      <c r="T237" s="117"/>
      <c r="U237" s="117"/>
      <c r="V237" s="117"/>
      <c r="W237" s="117"/>
      <c r="X237" s="5"/>
      <c r="Y237" s="5"/>
      <c r="Z237" s="5"/>
      <c r="AA237" s="5">
        <v>12</v>
      </c>
      <c r="AB237" s="5"/>
      <c r="AC237" t="s">
        <v>759</v>
      </c>
      <c r="AD237" s="5"/>
      <c r="AE237" s="5"/>
      <c r="AF237" s="159">
        <v>10221000</v>
      </c>
      <c r="AG237" t="s">
        <v>1220</v>
      </c>
      <c r="AI237" t="s">
        <v>827</v>
      </c>
      <c r="AJ237" t="s">
        <v>854</v>
      </c>
      <c r="AK237" s="24">
        <v>15054000</v>
      </c>
      <c r="AL237" s="158" t="s">
        <v>173</v>
      </c>
      <c r="AM237" s="158"/>
      <c r="AN237" s="5"/>
      <c r="AO237" s="5"/>
      <c r="AP237" s="5"/>
      <c r="AQ237" s="5"/>
      <c r="AS237" s="51">
        <f t="shared" si="42"/>
        <v>56565749</v>
      </c>
      <c r="AT237" s="25" t="str">
        <f t="shared" ref="AT237:AT300" si="43">CONCATENATE(BM237," ",CR237," ",BG237," ",BS237," ",DR237,DS237,"/",DU237,DV237)</f>
        <v>GRC ibuprofen BGP ΠΡΟΪΟΝΤΑ Μ.Ε.Π.Ε. film-coated tablet 600mg/</v>
      </c>
      <c r="AU237" s="33"/>
      <c r="AW237" s="5"/>
      <c r="AX237" s="5"/>
      <c r="AY237" s="14" t="s">
        <v>3566</v>
      </c>
      <c r="AZ237" t="s">
        <v>578</v>
      </c>
      <c r="BA237" s="42" t="s">
        <v>966</v>
      </c>
      <c r="BB237" s="42"/>
      <c r="BC237" s="159">
        <v>10221000</v>
      </c>
      <c r="BD237" t="s">
        <v>1220</v>
      </c>
      <c r="BF237" s="85"/>
      <c r="BG237" t="s">
        <v>3348</v>
      </c>
      <c r="BJ237" s="5"/>
      <c r="BK237" t="s">
        <v>909</v>
      </c>
      <c r="BL237" s="5"/>
      <c r="BM237" s="49" t="s">
        <v>857</v>
      </c>
      <c r="BN237" t="str">
        <f t="shared" si="40"/>
        <v>ibuprofen film-coated tablet 600mg/</v>
      </c>
      <c r="BO237" s="49"/>
      <c r="BP237" t="str">
        <f t="shared" ref="BP237:BP300" si="44">CONCATENATE(CR237," ",BS237," ",DR237,DS237,"/",DU237,DV237)</f>
        <v>ibuprofen film-coated tablet 600mg/</v>
      </c>
      <c r="BQ237" s="5"/>
      <c r="BR237" s="159">
        <v>10221000</v>
      </c>
      <c r="BS237" t="s">
        <v>1220</v>
      </c>
      <c r="BU237" s="117"/>
      <c r="BV237" s="117"/>
      <c r="BW237" s="5"/>
      <c r="BX237" t="s">
        <v>827</v>
      </c>
      <c r="BY237" s="5"/>
      <c r="BZ237" s="5"/>
      <c r="CA237" s="24">
        <v>15054000</v>
      </c>
      <c r="CB237" s="158" t="s">
        <v>173</v>
      </c>
      <c r="CC237" s="158"/>
      <c r="CD237" s="5"/>
      <c r="CE237" s="5"/>
      <c r="CF237">
        <v>20053000</v>
      </c>
      <c r="CG237" s="87" t="s">
        <v>175</v>
      </c>
      <c r="CH237" s="87"/>
      <c r="CI237" s="117"/>
      <c r="CJ237" s="117"/>
      <c r="CK237" s="5"/>
      <c r="CL237" s="5"/>
      <c r="CM237" s="5"/>
      <c r="CN237" s="5"/>
      <c r="CO237" s="164">
        <v>100000090365</v>
      </c>
      <c r="CP237" s="21" t="s">
        <v>41</v>
      </c>
      <c r="CQ237" s="164">
        <v>100000090365</v>
      </c>
      <c r="CR237" t="s">
        <v>614</v>
      </c>
      <c r="CS237" s="51"/>
      <c r="CT237" s="164">
        <v>100000090365</v>
      </c>
      <c r="CU237" s="51" t="s">
        <v>620</v>
      </c>
      <c r="CV237" s="117"/>
      <c r="CW237" s="146"/>
      <c r="CX237">
        <v>15687271</v>
      </c>
      <c r="CY237" s="5"/>
      <c r="CZ237" s="5"/>
      <c r="DA237" s="165"/>
      <c r="DE237" s="5"/>
      <c r="DF237" s="5"/>
      <c r="DG237" s="117"/>
      <c r="DH237" s="117"/>
      <c r="DI237" s="117"/>
      <c r="DJ237" s="117"/>
      <c r="DK237" s="117"/>
      <c r="DL237" s="47">
        <v>600</v>
      </c>
      <c r="DM237" t="s">
        <v>164</v>
      </c>
      <c r="DN237" s="2"/>
      <c r="DO237" s="154">
        <v>1</v>
      </c>
      <c r="DP237" s="158" t="s">
        <v>173</v>
      </c>
      <c r="DQ237" s="24">
        <v>15054000</v>
      </c>
      <c r="DR237" s="47">
        <v>600</v>
      </c>
      <c r="DS237" t="s">
        <v>164</v>
      </c>
      <c r="DU237"/>
      <c r="DV237" s="5"/>
      <c r="DZ237" t="s">
        <v>840</v>
      </c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165"/>
      <c r="EO237" s="5"/>
      <c r="EP237" s="5"/>
      <c r="EQ237" s="5"/>
      <c r="ER237" s="5"/>
      <c r="EY237" s="70" t="str">
        <f t="shared" si="41"/>
        <v>ibuprofen  rectal 600mg/</v>
      </c>
      <c r="FK237" s="14" t="s">
        <v>674</v>
      </c>
      <c r="FL237" s="70" t="str">
        <f t="shared" ref="FL237:FL300" si="45">CONCATENATE(CU237," ",FK237," ",DR237,DS237,"/",DU237,DV237)</f>
        <v>ibuprofen  rectal 600mg/</v>
      </c>
    </row>
    <row r="238" spans="1:168" ht="13.8">
      <c r="A238" s="47">
        <v>106</v>
      </c>
      <c r="B238" t="s">
        <v>3190</v>
      </c>
      <c r="C238" s="117"/>
      <c r="D238" s="117"/>
      <c r="E238" s="117"/>
      <c r="F238" s="117"/>
      <c r="G238">
        <v>2111</v>
      </c>
      <c r="H238" s="47">
        <v>207670902</v>
      </c>
      <c r="I238" s="47">
        <v>207670902</v>
      </c>
      <c r="J238" s="5" t="str">
        <f t="shared" si="38"/>
        <v>GRC ibuprofen BGP ΠΡΟΪΟΝΤΑ Μ.Ε.Π.Ε. coated tablet 30 x 200mg/</v>
      </c>
      <c r="K238" s="5" t="str">
        <f t="shared" si="39"/>
        <v>GRC ibuprofen BGP ΠΡΟΪΟΝΤΑ Μ.Ε.Π.Ε. coated tablet 30 x 200mg/</v>
      </c>
      <c r="L238" s="5"/>
      <c r="M238" s="5"/>
      <c r="N238" s="5"/>
      <c r="O238" s="5"/>
      <c r="P238" s="62">
        <v>30</v>
      </c>
      <c r="Q238" s="51"/>
      <c r="R238" s="62">
        <v>30</v>
      </c>
      <c r="S238" s="51"/>
      <c r="T238" s="117"/>
      <c r="U238" s="117"/>
      <c r="V238" s="117"/>
      <c r="W238" s="117"/>
      <c r="X238" s="5"/>
      <c r="Y238" s="5"/>
      <c r="Z238" s="5"/>
      <c r="AA238" s="5">
        <v>20</v>
      </c>
      <c r="AB238" s="5"/>
      <c r="AC238" t="s">
        <v>760</v>
      </c>
      <c r="AD238" s="5"/>
      <c r="AE238" s="5"/>
      <c r="AF238">
        <v>10220000</v>
      </c>
      <c r="AG238" t="s">
        <v>2326</v>
      </c>
      <c r="AI238" t="s">
        <v>824</v>
      </c>
      <c r="AJ238" t="s">
        <v>852</v>
      </c>
      <c r="AK238" s="24">
        <v>15054000</v>
      </c>
      <c r="AL238" s="158" t="s">
        <v>173</v>
      </c>
      <c r="AM238" s="158"/>
      <c r="AN238" s="5"/>
      <c r="AO238" s="5"/>
      <c r="AP238" s="5"/>
      <c r="AQ238" s="5"/>
      <c r="AS238" s="51">
        <f t="shared" si="42"/>
        <v>56565750</v>
      </c>
      <c r="AT238" s="25" t="str">
        <f t="shared" si="43"/>
        <v>GRC ibuprofen BGP ΠΡΟΪΟΝΤΑ Μ.Ε.Π.Ε. coated tablet 200mg/</v>
      </c>
      <c r="AU238" s="33"/>
      <c r="AW238" s="5"/>
      <c r="AX238" s="5"/>
      <c r="AY238" s="14" t="s">
        <v>3567</v>
      </c>
      <c r="AZ238" t="s">
        <v>578</v>
      </c>
      <c r="BA238" s="42" t="s">
        <v>966</v>
      </c>
      <c r="BB238" s="42"/>
      <c r="BC238">
        <v>10220000</v>
      </c>
      <c r="BD238" t="s">
        <v>2326</v>
      </c>
      <c r="BF238" s="85"/>
      <c r="BG238" t="s">
        <v>3348</v>
      </c>
      <c r="BJ238" s="5"/>
      <c r="BK238" t="s">
        <v>909</v>
      </c>
      <c r="BL238" s="5"/>
      <c r="BM238" s="49" t="s">
        <v>857</v>
      </c>
      <c r="BN238" t="str">
        <f t="shared" si="40"/>
        <v>ibuprofen coated tablet 200mg/</v>
      </c>
      <c r="BO238" s="49"/>
      <c r="BP238" t="str">
        <f t="shared" si="44"/>
        <v>ibuprofen coated tablet 200mg/</v>
      </c>
      <c r="BQ238" s="5"/>
      <c r="BR238">
        <v>10220000</v>
      </c>
      <c r="BS238" t="s">
        <v>2326</v>
      </c>
      <c r="BU238" s="117"/>
      <c r="BV238" s="117"/>
      <c r="BW238" s="5"/>
      <c r="BX238" t="s">
        <v>824</v>
      </c>
      <c r="BY238" s="5"/>
      <c r="BZ238" s="5"/>
      <c r="CA238" s="24">
        <v>15054000</v>
      </c>
      <c r="CB238" s="158" t="s">
        <v>173</v>
      </c>
      <c r="CC238" s="158"/>
      <c r="CD238" s="5"/>
      <c r="CE238" s="5"/>
      <c r="CF238">
        <v>20053000</v>
      </c>
      <c r="CG238" s="87" t="s">
        <v>175</v>
      </c>
      <c r="CH238" s="87"/>
      <c r="CI238" s="117"/>
      <c r="CJ238" s="117"/>
      <c r="CK238" s="5"/>
      <c r="CL238" s="5"/>
      <c r="CM238" s="5"/>
      <c r="CN238" s="5"/>
      <c r="CO238" s="164">
        <v>100000090365</v>
      </c>
      <c r="CP238" s="21" t="s">
        <v>41</v>
      </c>
      <c r="CQ238" s="164">
        <v>100000090365</v>
      </c>
      <c r="CR238" t="s">
        <v>614</v>
      </c>
      <c r="CS238" s="51"/>
      <c r="CT238" s="164">
        <v>100000090365</v>
      </c>
      <c r="CU238" s="51" t="s">
        <v>620</v>
      </c>
      <c r="CV238" s="117"/>
      <c r="CW238" s="146"/>
      <c r="CX238">
        <v>15687271</v>
      </c>
      <c r="CY238" s="5"/>
      <c r="CZ238" s="5"/>
      <c r="DA238" s="165"/>
      <c r="DE238" s="5"/>
      <c r="DF238" s="5"/>
      <c r="DG238" s="117"/>
      <c r="DH238" s="117"/>
      <c r="DI238" s="117"/>
      <c r="DJ238" s="117"/>
      <c r="DK238" s="117"/>
      <c r="DL238" s="47">
        <v>200</v>
      </c>
      <c r="DM238" t="s">
        <v>164</v>
      </c>
      <c r="DN238" s="2"/>
      <c r="DO238" s="154">
        <v>1</v>
      </c>
      <c r="DP238" s="158" t="s">
        <v>173</v>
      </c>
      <c r="DQ238" s="24">
        <v>15054000</v>
      </c>
      <c r="DR238" s="47">
        <v>200</v>
      </c>
      <c r="DS238" t="s">
        <v>164</v>
      </c>
      <c r="DU238"/>
      <c r="DV238" s="5"/>
      <c r="DZ238" t="s">
        <v>835</v>
      </c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165"/>
      <c r="EO238" s="5"/>
      <c r="EP238" s="5"/>
      <c r="EQ238" s="5"/>
      <c r="ER238" s="5"/>
      <c r="EY238" s="70" t="str">
        <f t="shared" si="41"/>
        <v>ibuprofen  oral 200mg/</v>
      </c>
      <c r="FK238" s="14" t="s">
        <v>163</v>
      </c>
      <c r="FL238" s="70" t="str">
        <f t="shared" si="45"/>
        <v>ibuprofen  oral 200mg/</v>
      </c>
    </row>
    <row r="239" spans="1:168" ht="13.8">
      <c r="A239" s="47">
        <v>107</v>
      </c>
      <c r="B239" t="s">
        <v>3191</v>
      </c>
      <c r="C239" s="117"/>
      <c r="D239" s="117"/>
      <c r="E239" s="117"/>
      <c r="F239" s="117"/>
      <c r="G239">
        <v>2112</v>
      </c>
      <c r="H239" s="47">
        <v>207671002</v>
      </c>
      <c r="I239" s="47">
        <v>207671002</v>
      </c>
      <c r="J239" s="5" t="str">
        <f t="shared" si="38"/>
        <v>GRC ibuprofen BGP ΠΡΟΪΟΝΤΑ Μ.Ε.Π.Ε. coated tablet 24 x 400mg/</v>
      </c>
      <c r="K239" s="5" t="str">
        <f t="shared" si="39"/>
        <v>GRC ibuprofen BGP ΠΡΟΪΟΝΤΑ Μ.Ε.Π.Ε. coated tablet 24 x 400mg/</v>
      </c>
      <c r="L239" s="5"/>
      <c r="M239" s="5"/>
      <c r="N239" s="5"/>
      <c r="O239" s="5"/>
      <c r="P239" s="62">
        <v>24</v>
      </c>
      <c r="Q239" s="51"/>
      <c r="R239" s="62">
        <v>24</v>
      </c>
      <c r="S239" s="51"/>
      <c r="T239" s="117"/>
      <c r="U239" s="117"/>
      <c r="V239" s="117"/>
      <c r="W239" s="117"/>
      <c r="X239" s="5"/>
      <c r="Y239" s="5"/>
      <c r="Z239" s="5"/>
      <c r="AA239" s="5">
        <v>20</v>
      </c>
      <c r="AB239" s="5"/>
      <c r="AC239" t="s">
        <v>760</v>
      </c>
      <c r="AD239" s="5"/>
      <c r="AE239" s="5"/>
      <c r="AF239">
        <v>10220000</v>
      </c>
      <c r="AG239" t="s">
        <v>2326</v>
      </c>
      <c r="AI239" t="s">
        <v>824</v>
      </c>
      <c r="AJ239" t="s">
        <v>852</v>
      </c>
      <c r="AK239" s="24">
        <v>15054000</v>
      </c>
      <c r="AL239" s="158" t="s">
        <v>173</v>
      </c>
      <c r="AM239" s="158"/>
      <c r="AN239" s="5"/>
      <c r="AO239" s="5"/>
      <c r="AP239" s="5"/>
      <c r="AQ239" s="5"/>
      <c r="AS239" s="51">
        <f t="shared" si="42"/>
        <v>56565751</v>
      </c>
      <c r="AT239" s="25" t="str">
        <f t="shared" si="43"/>
        <v>GRC ibuprofen BGP ΠΡΟΪΟΝΤΑ Μ.Ε.Π.Ε. coated tablet 400mg/</v>
      </c>
      <c r="AU239" s="33"/>
      <c r="AW239" s="5"/>
      <c r="AX239" s="5"/>
      <c r="AY239" s="14" t="s">
        <v>3568</v>
      </c>
      <c r="AZ239" t="s">
        <v>578</v>
      </c>
      <c r="BA239" s="42" t="s">
        <v>966</v>
      </c>
      <c r="BB239" s="42"/>
      <c r="BC239">
        <v>10220000</v>
      </c>
      <c r="BD239" t="s">
        <v>2326</v>
      </c>
      <c r="BF239" s="85"/>
      <c r="BG239" t="s">
        <v>3348</v>
      </c>
      <c r="BJ239" s="5"/>
      <c r="BK239" t="s">
        <v>909</v>
      </c>
      <c r="BL239" s="5"/>
      <c r="BM239" s="49" t="s">
        <v>857</v>
      </c>
      <c r="BN239" t="str">
        <f t="shared" si="40"/>
        <v>ibuprofen coated tablet 400mg/</v>
      </c>
      <c r="BO239" s="49"/>
      <c r="BP239" t="str">
        <f t="shared" si="44"/>
        <v>ibuprofen coated tablet 400mg/</v>
      </c>
      <c r="BQ239" s="5"/>
      <c r="BR239">
        <v>10220000</v>
      </c>
      <c r="BS239" t="s">
        <v>2326</v>
      </c>
      <c r="BU239" s="117"/>
      <c r="BV239" s="117"/>
      <c r="BW239" s="5"/>
      <c r="BX239" t="s">
        <v>824</v>
      </c>
      <c r="BY239" s="5"/>
      <c r="BZ239" s="5"/>
      <c r="CA239" s="24">
        <v>15054000</v>
      </c>
      <c r="CB239" s="158" t="s">
        <v>173</v>
      </c>
      <c r="CC239" s="158"/>
      <c r="CD239" s="5"/>
      <c r="CE239" s="5"/>
      <c r="CF239">
        <v>20053000</v>
      </c>
      <c r="CG239" s="87" t="s">
        <v>175</v>
      </c>
      <c r="CH239" s="87"/>
      <c r="CI239" s="117"/>
      <c r="CJ239" s="117"/>
      <c r="CK239" s="5"/>
      <c r="CL239" s="5"/>
      <c r="CM239" s="5"/>
      <c r="CN239" s="5"/>
      <c r="CO239" s="164">
        <v>100000090365</v>
      </c>
      <c r="CP239" s="21" t="s">
        <v>41</v>
      </c>
      <c r="CQ239" s="164">
        <v>100000090365</v>
      </c>
      <c r="CR239" t="s">
        <v>614</v>
      </c>
      <c r="CS239" s="51"/>
      <c r="CT239" s="164">
        <v>100000090365</v>
      </c>
      <c r="CU239" s="51" t="s">
        <v>620</v>
      </c>
      <c r="CV239" s="117"/>
      <c r="CW239" s="146"/>
      <c r="CX239">
        <v>15687271</v>
      </c>
      <c r="CY239" s="5"/>
      <c r="CZ239" s="5"/>
      <c r="DA239" s="165"/>
      <c r="DE239" s="5"/>
      <c r="DF239" s="5"/>
      <c r="DG239" s="117"/>
      <c r="DH239" s="117"/>
      <c r="DI239" s="117"/>
      <c r="DJ239" s="117"/>
      <c r="DK239" s="117"/>
      <c r="DL239" s="47">
        <v>400</v>
      </c>
      <c r="DM239" t="s">
        <v>164</v>
      </c>
      <c r="DN239" s="2"/>
      <c r="DO239" s="154">
        <v>1</v>
      </c>
      <c r="DP239" s="158" t="s">
        <v>173</v>
      </c>
      <c r="DQ239" s="24">
        <v>15054000</v>
      </c>
      <c r="DR239" s="47">
        <v>400</v>
      </c>
      <c r="DS239" t="s">
        <v>164</v>
      </c>
      <c r="DU239"/>
      <c r="DV239" s="5"/>
      <c r="DZ239" t="s">
        <v>837</v>
      </c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165"/>
      <c r="EO239" s="5"/>
      <c r="EP239" s="5"/>
      <c r="EQ239" s="5"/>
      <c r="ER239" s="5"/>
      <c r="EY239" s="70" t="str">
        <f t="shared" si="41"/>
        <v>ibuprofen  oral 400mg/</v>
      </c>
      <c r="FK239" s="14" t="s">
        <v>163</v>
      </c>
      <c r="FL239" s="70" t="str">
        <f t="shared" si="45"/>
        <v>ibuprofen  oral 400mg/</v>
      </c>
    </row>
    <row r="240" spans="1:168" ht="13.8">
      <c r="A240" s="47">
        <v>3444</v>
      </c>
      <c r="B240" t="s">
        <v>3192</v>
      </c>
      <c r="C240" s="117"/>
      <c r="D240" s="117"/>
      <c r="E240" s="117"/>
      <c r="F240" s="117"/>
      <c r="G240">
        <v>2113</v>
      </c>
      <c r="H240" s="47">
        <v>207671102</v>
      </c>
      <c r="I240" s="47">
        <v>207671102</v>
      </c>
      <c r="J240" s="5" t="str">
        <f t="shared" si="38"/>
        <v>GRC ibuprofen PFIZER ΕΛΛΑΣ Α.Ε. coated tablet 20 x 200mg/</v>
      </c>
      <c r="K240" s="5" t="str">
        <f t="shared" si="39"/>
        <v>GRC ibuprofen PFIZER ΕΛΛΑΣ Α.Ε. coated tablet 20 x 200mg/</v>
      </c>
      <c r="L240" s="5"/>
      <c r="M240" s="5"/>
      <c r="N240" s="5"/>
      <c r="O240" s="5"/>
      <c r="P240" s="62">
        <v>20</v>
      </c>
      <c r="Q240" s="51"/>
      <c r="R240" s="62">
        <v>20</v>
      </c>
      <c r="S240" s="51"/>
      <c r="T240" s="117"/>
      <c r="U240" s="117"/>
      <c r="V240" s="117"/>
      <c r="W240" s="117"/>
      <c r="X240" s="5"/>
      <c r="Y240" s="5"/>
      <c r="Z240" s="5"/>
      <c r="AA240" s="5">
        <v>20</v>
      </c>
      <c r="AB240" s="5"/>
      <c r="AC240" t="s">
        <v>760</v>
      </c>
      <c r="AD240" s="5"/>
      <c r="AE240" s="5"/>
      <c r="AF240">
        <v>10220000</v>
      </c>
      <c r="AG240" t="s">
        <v>2326</v>
      </c>
      <c r="AI240" t="s">
        <v>824</v>
      </c>
      <c r="AJ240" t="s">
        <v>852</v>
      </c>
      <c r="AK240" s="24">
        <v>15054000</v>
      </c>
      <c r="AL240" s="158" t="s">
        <v>173</v>
      </c>
      <c r="AM240" s="158"/>
      <c r="AN240" s="5"/>
      <c r="AO240" s="5"/>
      <c r="AP240" s="5"/>
      <c r="AQ240" s="5"/>
      <c r="AS240" s="51">
        <f t="shared" si="42"/>
        <v>56565752</v>
      </c>
      <c r="AT240" s="25" t="str">
        <f t="shared" si="43"/>
        <v>GRC ibuprofen PFIZER ΕΛΛΑΣ Α.Ε. coated tablet 200mg/</v>
      </c>
      <c r="AU240" s="33"/>
      <c r="AW240" s="5"/>
      <c r="AX240" s="5"/>
      <c r="AY240" s="14" t="s">
        <v>3569</v>
      </c>
      <c r="AZ240" t="s">
        <v>578</v>
      </c>
      <c r="BA240" s="42" t="s">
        <v>966</v>
      </c>
      <c r="BB240" s="42"/>
      <c r="BC240">
        <v>10220000</v>
      </c>
      <c r="BD240" t="s">
        <v>2326</v>
      </c>
      <c r="BF240" s="85"/>
      <c r="BG240" t="s">
        <v>907</v>
      </c>
      <c r="BJ240" s="5"/>
      <c r="BK240" t="s">
        <v>909</v>
      </c>
      <c r="BL240" s="5"/>
      <c r="BM240" s="49" t="s">
        <v>857</v>
      </c>
      <c r="BN240" t="str">
        <f t="shared" si="40"/>
        <v>ibuprofen coated tablet 200mg/</v>
      </c>
      <c r="BO240" s="49"/>
      <c r="BP240" t="str">
        <f t="shared" si="44"/>
        <v>ibuprofen coated tablet 200mg/</v>
      </c>
      <c r="BQ240" s="5"/>
      <c r="BR240">
        <v>10220000</v>
      </c>
      <c r="BS240" t="s">
        <v>2326</v>
      </c>
      <c r="BU240" s="117"/>
      <c r="BV240" s="117"/>
      <c r="BW240" s="5"/>
      <c r="BX240" t="s">
        <v>824</v>
      </c>
      <c r="BY240" s="5"/>
      <c r="BZ240" s="5"/>
      <c r="CA240" s="24">
        <v>15054000</v>
      </c>
      <c r="CB240" s="158" t="s">
        <v>173</v>
      </c>
      <c r="CC240" s="158"/>
      <c r="CD240" s="5"/>
      <c r="CE240" s="5"/>
      <c r="CF240">
        <v>20053000</v>
      </c>
      <c r="CG240" s="87" t="s">
        <v>175</v>
      </c>
      <c r="CH240" s="87"/>
      <c r="CI240" s="117"/>
      <c r="CJ240" s="117"/>
      <c r="CK240" s="5"/>
      <c r="CL240" s="5"/>
      <c r="CM240" s="5"/>
      <c r="CN240" s="5"/>
      <c r="CO240" s="164">
        <v>100000090365</v>
      </c>
      <c r="CP240" s="21" t="s">
        <v>41</v>
      </c>
      <c r="CQ240" s="164">
        <v>100000090365</v>
      </c>
      <c r="CR240" t="s">
        <v>614</v>
      </c>
      <c r="CS240" s="51"/>
      <c r="CT240" s="164">
        <v>100000090365</v>
      </c>
      <c r="CU240" s="51" t="s">
        <v>620</v>
      </c>
      <c r="CV240" s="117"/>
      <c r="CW240" s="146"/>
      <c r="CX240">
        <v>15687271</v>
      </c>
      <c r="CY240" s="5"/>
      <c r="CZ240" s="5"/>
      <c r="DA240" s="165"/>
      <c r="DE240" s="5"/>
      <c r="DF240" s="5"/>
      <c r="DG240" s="117"/>
      <c r="DH240" s="117"/>
      <c r="DI240" s="117"/>
      <c r="DJ240" s="117"/>
      <c r="DK240" s="117"/>
      <c r="DL240" s="47">
        <v>200</v>
      </c>
      <c r="DM240" t="s">
        <v>164</v>
      </c>
      <c r="DN240" s="2"/>
      <c r="DO240" s="154">
        <v>1</v>
      </c>
      <c r="DP240" s="158" t="s">
        <v>173</v>
      </c>
      <c r="DQ240" s="24">
        <v>15054000</v>
      </c>
      <c r="DR240" s="47">
        <v>200</v>
      </c>
      <c r="DS240" t="s">
        <v>164</v>
      </c>
      <c r="DU240"/>
      <c r="DV240" s="5"/>
      <c r="DZ240" t="s">
        <v>838</v>
      </c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165"/>
      <c r="EO240" s="5"/>
      <c r="EP240" s="5"/>
      <c r="EQ240" s="5"/>
      <c r="ER240" s="5"/>
      <c r="EY240" s="70" t="str">
        <f t="shared" si="41"/>
        <v>ibuprofen  oral 200mg/</v>
      </c>
      <c r="FK240" s="14" t="s">
        <v>163</v>
      </c>
      <c r="FL240" s="70" t="str">
        <f t="shared" si="45"/>
        <v>ibuprofen  oral 200mg/</v>
      </c>
    </row>
    <row r="241" spans="1:168" ht="13.8">
      <c r="A241" s="47">
        <v>2103</v>
      </c>
      <c r="B241" t="s">
        <v>3193</v>
      </c>
      <c r="C241" s="117"/>
      <c r="D241" s="117"/>
      <c r="E241" s="117"/>
      <c r="F241" s="117"/>
      <c r="G241">
        <v>6667</v>
      </c>
      <c r="H241" s="47">
        <v>908030101</v>
      </c>
      <c r="I241" s="47">
        <v>908030101</v>
      </c>
      <c r="J241" s="5" t="str">
        <f>CONCATENATE(BM241," ",CR241," ",BG241," ",BS241," ",R241,S248," x ",DR241,DS241,"/",DU241,DV241)</f>
        <v>GRC ibuprofen ΡΕΚΙΤ ΜΠΕΝΚΙΖΕΡ ΕΛΛΑΣ ΧΗΜΙΚΑ ΑΒΕΕ coated tablet 24ampoule x 200mg/</v>
      </c>
      <c r="K241" s="5" t="str">
        <f>CONCATENATE(BM241," ",CR241," ",BG241," ",BS241," ",R241,S248," x ",DR241,DS241,"/",DU241,DV241)</f>
        <v>GRC ibuprofen ΡΕΚΙΤ ΜΠΕΝΚΙΖΕΡ ΕΛΛΑΣ ΧΗΜΙΚΑ ΑΒΕΕ coated tablet 24ampoule x 200mg/</v>
      </c>
      <c r="L241" s="5"/>
      <c r="M241" s="5"/>
      <c r="N241" s="5"/>
      <c r="O241" s="5"/>
      <c r="P241" s="62">
        <v>24</v>
      </c>
      <c r="Q241" s="51"/>
      <c r="R241" s="62">
        <v>24</v>
      </c>
      <c r="T241" s="117"/>
      <c r="U241" s="117"/>
      <c r="V241" s="117"/>
      <c r="W241" s="117"/>
      <c r="X241" s="5"/>
      <c r="Y241" s="5"/>
      <c r="Z241" s="5"/>
      <c r="AA241" s="5">
        <v>4</v>
      </c>
      <c r="AB241" s="42" t="s">
        <v>2336</v>
      </c>
      <c r="AC241" t="s">
        <v>761</v>
      </c>
      <c r="AD241" s="5"/>
      <c r="AE241" s="5"/>
      <c r="AF241">
        <v>10220000</v>
      </c>
      <c r="AG241" t="s">
        <v>2326</v>
      </c>
      <c r="AI241" t="s">
        <v>828</v>
      </c>
      <c r="AJ241" t="s">
        <v>855</v>
      </c>
      <c r="AK241" s="24">
        <v>15054000</v>
      </c>
      <c r="AL241" s="158" t="s">
        <v>173</v>
      </c>
      <c r="AM241" s="158"/>
      <c r="AN241" s="5"/>
      <c r="AO241" s="5"/>
      <c r="AP241" s="5"/>
      <c r="AQ241" s="5"/>
      <c r="AS241" s="51">
        <f t="shared" si="42"/>
        <v>56565753</v>
      </c>
      <c r="AT241" s="25" t="str">
        <f t="shared" si="43"/>
        <v>GRC ibuprofen ΡΕΚΙΤ ΜΠΕΝΚΙΖΕΡ ΕΛΛΑΣ ΧΗΜΙΚΑ ΑΒΕΕ coated tablet 200mg/</v>
      </c>
      <c r="AU241" s="33"/>
      <c r="AW241" s="5"/>
      <c r="AX241" s="5"/>
      <c r="AY241" s="14" t="s">
        <v>3570</v>
      </c>
      <c r="AZ241" t="s">
        <v>578</v>
      </c>
      <c r="BA241" s="42" t="s">
        <v>966</v>
      </c>
      <c r="BB241" s="42"/>
      <c r="BC241">
        <v>10220000</v>
      </c>
      <c r="BD241" t="s">
        <v>2326</v>
      </c>
      <c r="BF241" s="85"/>
      <c r="BG241" t="s">
        <v>908</v>
      </c>
      <c r="BJ241" s="5"/>
      <c r="BK241" t="s">
        <v>910</v>
      </c>
      <c r="BL241" s="5"/>
      <c r="BM241" s="49" t="s">
        <v>857</v>
      </c>
      <c r="BN241" t="str">
        <f t="shared" si="40"/>
        <v>ibuprofen coated tablet 200mg/</v>
      </c>
      <c r="BO241" s="49"/>
      <c r="BP241" t="str">
        <f t="shared" si="44"/>
        <v>ibuprofen coated tablet 200mg/</v>
      </c>
      <c r="BQ241" s="5"/>
      <c r="BR241">
        <v>10220000</v>
      </c>
      <c r="BS241" t="s">
        <v>2326</v>
      </c>
      <c r="BU241" s="117"/>
      <c r="BV241" s="117"/>
      <c r="BW241" s="5"/>
      <c r="BX241" t="s">
        <v>828</v>
      </c>
      <c r="BY241" s="5"/>
      <c r="BZ241" s="5"/>
      <c r="CA241" s="24">
        <v>15054000</v>
      </c>
      <c r="CB241" s="158" t="s">
        <v>173</v>
      </c>
      <c r="CC241" s="158"/>
      <c r="CD241" s="5"/>
      <c r="CE241" s="5"/>
      <c r="CF241">
        <v>20053000</v>
      </c>
      <c r="CG241" s="87" t="s">
        <v>175</v>
      </c>
      <c r="CH241" s="87"/>
      <c r="CI241" s="117"/>
      <c r="CJ241" s="117"/>
      <c r="CK241" s="5"/>
      <c r="CL241" s="5"/>
      <c r="CM241" s="5"/>
      <c r="CN241" s="5"/>
      <c r="CO241" s="164">
        <v>100000090365</v>
      </c>
      <c r="CP241" s="21" t="s">
        <v>41</v>
      </c>
      <c r="CQ241" s="164">
        <v>100000090365</v>
      </c>
      <c r="CR241" t="s">
        <v>614</v>
      </c>
      <c r="CS241" s="51"/>
      <c r="CT241" s="164">
        <v>100000090365</v>
      </c>
      <c r="CU241" s="51" t="s">
        <v>620</v>
      </c>
      <c r="CV241" s="117"/>
      <c r="CW241" s="146"/>
      <c r="CX241">
        <v>15687271</v>
      </c>
      <c r="CY241" s="5"/>
      <c r="CZ241" s="5"/>
      <c r="DA241" s="165"/>
      <c r="DF241" s="5"/>
      <c r="DG241" s="117"/>
      <c r="DH241" s="117"/>
      <c r="DI241" s="117"/>
      <c r="DJ241" s="117"/>
      <c r="DK241" s="117"/>
      <c r="DL241" s="47">
        <v>200</v>
      </c>
      <c r="DM241" t="s">
        <v>164</v>
      </c>
      <c r="DN241" s="2"/>
      <c r="DO241" s="154">
        <v>1</v>
      </c>
      <c r="DP241" s="158" t="s">
        <v>173</v>
      </c>
      <c r="DQ241" s="24">
        <v>15054000</v>
      </c>
      <c r="DR241" s="47">
        <v>200</v>
      </c>
      <c r="DS241" t="s">
        <v>164</v>
      </c>
      <c r="DU241"/>
      <c r="DV241"/>
      <c r="DZ241" t="s">
        <v>841</v>
      </c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165"/>
      <c r="EO241" s="5"/>
      <c r="EP241" s="5"/>
      <c r="EQ241" s="5"/>
      <c r="ER241" s="5"/>
      <c r="EY241" s="70" t="str">
        <f t="shared" si="41"/>
        <v>ibuprofen  injection/infusion 200mg/</v>
      </c>
      <c r="FK241" s="14" t="s">
        <v>3722</v>
      </c>
      <c r="FL241" s="70" t="str">
        <f t="shared" si="45"/>
        <v>ibuprofen  injection/infusion 200mg/</v>
      </c>
    </row>
    <row r="242" spans="1:168" ht="13.8">
      <c r="A242" s="47">
        <v>2104</v>
      </c>
      <c r="B242" t="s">
        <v>3194</v>
      </c>
      <c r="C242" s="117"/>
      <c r="D242" s="117"/>
      <c r="E242" s="117"/>
      <c r="F242" s="117"/>
      <c r="G242">
        <v>20073</v>
      </c>
      <c r="H242" s="47">
        <v>913400101</v>
      </c>
      <c r="I242" s="47">
        <v>913400101</v>
      </c>
      <c r="J242" s="5" t="str">
        <f>CONCATENATE(BM242," ",CR242," ",BG242," ",BS242," ",R242,S249," x ",DR242,DS242,"/",DU242,DV242)</f>
        <v>GRC ibuprofen ΡΕΚΙΤ ΜΠΕΝΚΙΖΕΡ ΕΛΛΑΣ ΧΗΜΙΚΑ ΑΒΕΕ capsule, soft 16vial x 200mg/</v>
      </c>
      <c r="K242" s="5" t="str">
        <f>CONCATENATE(BM242," ",CR242," ",BG242," ",BS242," ",R242,S249," x ",DR242,DS242,"/",DU242,DV242)</f>
        <v>GRC ibuprofen ΡΕΚΙΤ ΜΠΕΝΚΙΖΕΡ ΕΛΛΑΣ ΧΗΜΙΚΑ ΑΒΕΕ capsule, soft 16vial x 200mg/</v>
      </c>
      <c r="L242" s="5"/>
      <c r="M242" s="5"/>
      <c r="N242" s="5"/>
      <c r="O242" s="5"/>
      <c r="P242" s="62">
        <v>16</v>
      </c>
      <c r="Q242" s="51"/>
      <c r="R242" s="62">
        <v>16</v>
      </c>
      <c r="T242" s="117"/>
      <c r="U242" s="117"/>
      <c r="V242" s="117"/>
      <c r="W242" s="117"/>
      <c r="X242" s="5"/>
      <c r="Y242" s="5"/>
      <c r="Z242" s="5"/>
      <c r="AA242" s="5">
        <v>3</v>
      </c>
      <c r="AB242" s="42" t="s">
        <v>2337</v>
      </c>
      <c r="AC242" t="s">
        <v>762</v>
      </c>
      <c r="AD242" s="5"/>
      <c r="AE242" s="5"/>
      <c r="AF242">
        <v>10211000</v>
      </c>
      <c r="AG242" t="s">
        <v>1222</v>
      </c>
      <c r="AI242" t="s">
        <v>828</v>
      </c>
      <c r="AJ242" t="s">
        <v>856</v>
      </c>
      <c r="AK242" s="24">
        <v>15012000</v>
      </c>
      <c r="AL242" s="158" t="s">
        <v>192</v>
      </c>
      <c r="AM242" s="158"/>
      <c r="AN242" s="5"/>
      <c r="AO242" s="5"/>
      <c r="AP242" s="5"/>
      <c r="AQ242" s="5"/>
      <c r="AS242" s="51">
        <f t="shared" si="42"/>
        <v>56565754</v>
      </c>
      <c r="AT242" s="25" t="str">
        <f t="shared" si="43"/>
        <v>GRC ibuprofen ΡΕΚΙΤ ΜΠΕΝΚΙΖΕΡ ΕΛΛΑΣ ΧΗΜΙΚΑ ΑΒΕΕ capsule, soft 200mg/</v>
      </c>
      <c r="AU242" s="33"/>
      <c r="AW242" s="5"/>
      <c r="AX242" s="5"/>
      <c r="AY242" s="14" t="s">
        <v>3571</v>
      </c>
      <c r="AZ242" t="s">
        <v>578</v>
      </c>
      <c r="BA242" s="42" t="s">
        <v>966</v>
      </c>
      <c r="BB242" s="42"/>
      <c r="BC242">
        <v>10211000</v>
      </c>
      <c r="BD242" t="s">
        <v>1222</v>
      </c>
      <c r="BF242" s="85"/>
      <c r="BG242" t="s">
        <v>908</v>
      </c>
      <c r="BJ242" s="5"/>
      <c r="BK242" t="s">
        <v>911</v>
      </c>
      <c r="BL242" s="5"/>
      <c r="BM242" s="49" t="s">
        <v>857</v>
      </c>
      <c r="BN242" t="str">
        <f t="shared" si="40"/>
        <v>ibuprofen capsule, soft 200mg/</v>
      </c>
      <c r="BO242" s="49"/>
      <c r="BP242" t="str">
        <f t="shared" si="44"/>
        <v>ibuprofen capsule, soft 200mg/</v>
      </c>
      <c r="BQ242" s="5"/>
      <c r="BR242">
        <v>10211000</v>
      </c>
      <c r="BS242" t="s">
        <v>1222</v>
      </c>
      <c r="BU242" s="117"/>
      <c r="BV242" s="117"/>
      <c r="BW242" s="5"/>
      <c r="BX242" t="s">
        <v>828</v>
      </c>
      <c r="BY242" s="5"/>
      <c r="BZ242" s="5"/>
      <c r="CA242" s="24">
        <v>15012000</v>
      </c>
      <c r="CB242" s="158" t="s">
        <v>192</v>
      </c>
      <c r="CC242" s="158"/>
      <c r="CD242" s="5"/>
      <c r="CE242" s="5"/>
      <c r="CF242">
        <v>20053000</v>
      </c>
      <c r="CG242" s="87" t="s">
        <v>175</v>
      </c>
      <c r="CH242" s="87"/>
      <c r="CI242" s="117"/>
      <c r="CJ242" s="117"/>
      <c r="CK242" s="5"/>
      <c r="CL242" s="5"/>
      <c r="CM242" s="5"/>
      <c r="CN242" s="5"/>
      <c r="CO242" s="164">
        <v>100000090365</v>
      </c>
      <c r="CP242" s="21" t="s">
        <v>41</v>
      </c>
      <c r="CQ242" s="164">
        <v>100000090365</v>
      </c>
      <c r="CR242" t="s">
        <v>614</v>
      </c>
      <c r="CS242" s="51"/>
      <c r="CT242" s="164">
        <v>100000090365</v>
      </c>
      <c r="CU242" s="51" t="s">
        <v>620</v>
      </c>
      <c r="CV242" s="117"/>
      <c r="CW242" s="146"/>
      <c r="CX242">
        <v>15687271</v>
      </c>
      <c r="CY242" s="5"/>
      <c r="CZ242" s="5"/>
      <c r="DA242" s="165"/>
      <c r="DF242" s="5"/>
      <c r="DG242" s="117"/>
      <c r="DH242" s="117"/>
      <c r="DI242" s="117"/>
      <c r="DJ242" s="117"/>
      <c r="DK242" s="117"/>
      <c r="DL242" s="47">
        <v>200</v>
      </c>
      <c r="DM242" t="s">
        <v>164</v>
      </c>
      <c r="DN242" s="2"/>
      <c r="DO242" s="154">
        <v>1</v>
      </c>
      <c r="DP242" s="158" t="s">
        <v>192</v>
      </c>
      <c r="DQ242" s="24">
        <v>15012000</v>
      </c>
      <c r="DR242" s="47">
        <v>200</v>
      </c>
      <c r="DS242" t="s">
        <v>164</v>
      </c>
      <c r="DU242"/>
      <c r="DV242"/>
      <c r="DZ242" t="s">
        <v>842</v>
      </c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165"/>
      <c r="EO242" s="5"/>
      <c r="EP242" s="5"/>
      <c r="EQ242" s="5"/>
      <c r="ER242" s="5"/>
      <c r="EY242" s="70" t="str">
        <f t="shared" si="41"/>
        <v>ibuprofen  injection/infusion 200mg/</v>
      </c>
      <c r="FK242" s="14" t="s">
        <v>3722</v>
      </c>
      <c r="FL242" s="70" t="str">
        <f t="shared" si="45"/>
        <v>ibuprofen  injection/infusion 200mg/</v>
      </c>
    </row>
    <row r="243" spans="1:168" ht="13.8">
      <c r="A243" s="47">
        <v>2109</v>
      </c>
      <c r="B243" t="s">
        <v>3195</v>
      </c>
      <c r="C243" s="117"/>
      <c r="D243" s="117"/>
      <c r="E243" s="117"/>
      <c r="F243" s="117"/>
      <c r="G243">
        <v>7661</v>
      </c>
      <c r="H243" s="47">
        <v>300960102</v>
      </c>
      <c r="I243" s="47">
        <v>300960102</v>
      </c>
      <c r="J243" s="5" t="str">
        <f t="shared" ref="J243:J274" si="46">CONCATENATE(BM243," ",CR243," ",BG243," ",BS243," ",R243,S243," x ",DR243,DS243,"/",DU243,DV243)</f>
        <v>GRC ibuprofen INTERMED ABEE syrup 150 x 20mg/1mL</v>
      </c>
      <c r="K243" s="5" t="str">
        <f t="shared" ref="K243:K274" si="47">CONCATENATE(BM243," ",CR243," ",BG243," ",BS243," ",R243,S243," x ",DR243,DS243,"/",DU243,DV243)</f>
        <v>GRC ibuprofen INTERMED ABEE syrup 150 x 20mg/1mL</v>
      </c>
      <c r="L243" s="5"/>
      <c r="M243" s="5"/>
      <c r="N243" s="5"/>
      <c r="O243" s="5"/>
      <c r="P243" s="62">
        <v>150</v>
      </c>
      <c r="Q243" s="51"/>
      <c r="R243" s="62">
        <v>150</v>
      </c>
      <c r="S243" s="51"/>
      <c r="T243" s="117"/>
      <c r="U243" s="117"/>
      <c r="V243" s="117"/>
      <c r="W243" s="117"/>
      <c r="X243" s="5"/>
      <c r="Y243" s="5"/>
      <c r="Z243" s="5"/>
      <c r="AA243" s="5">
        <v>30</v>
      </c>
      <c r="AB243" s="5"/>
      <c r="AC243" t="s">
        <v>709</v>
      </c>
      <c r="AD243" s="5"/>
      <c r="AE243" s="5"/>
      <c r="AF243" s="71">
        <v>10117000</v>
      </c>
      <c r="AG243" t="s">
        <v>302</v>
      </c>
      <c r="AI243" t="s">
        <v>824</v>
      </c>
      <c r="AJ243" t="s">
        <v>852</v>
      </c>
      <c r="AK243" s="46"/>
      <c r="AL243" s="158"/>
      <c r="AM243" s="158"/>
      <c r="AN243" s="5"/>
      <c r="AO243" s="5"/>
      <c r="AP243" s="5"/>
      <c r="AQ243" s="5"/>
      <c r="AS243" s="51">
        <f t="shared" si="42"/>
        <v>56565755</v>
      </c>
      <c r="AT243" s="25" t="str">
        <f t="shared" si="43"/>
        <v>GRC ibuprofen INTERMED ABEE syrup 20mg/1mL</v>
      </c>
      <c r="AU243" s="33"/>
      <c r="AW243" s="5"/>
      <c r="AX243" s="5"/>
      <c r="AY243" s="14" t="s">
        <v>3572</v>
      </c>
      <c r="AZ243" t="s">
        <v>578</v>
      </c>
      <c r="BA243" s="42" t="s">
        <v>966</v>
      </c>
      <c r="BB243" s="42"/>
      <c r="BC243" s="71">
        <v>10117000</v>
      </c>
      <c r="BD243" t="s">
        <v>302</v>
      </c>
      <c r="BF243" s="85"/>
      <c r="BG243" t="s">
        <v>3349</v>
      </c>
      <c r="BJ243" s="5"/>
      <c r="BK243" t="s">
        <v>878</v>
      </c>
      <c r="BL243" s="5"/>
      <c r="BM243" s="49" t="s">
        <v>857</v>
      </c>
      <c r="BN243" t="str">
        <f t="shared" si="40"/>
        <v>ibuprofen syrup 20mg/1mL</v>
      </c>
      <c r="BO243" s="49"/>
      <c r="BP243" t="str">
        <f t="shared" si="44"/>
        <v>ibuprofen syrup 20mg/1mL</v>
      </c>
      <c r="BQ243" s="5"/>
      <c r="BR243" s="71">
        <v>10117000</v>
      </c>
      <c r="BS243" t="s">
        <v>302</v>
      </c>
      <c r="BU243" s="117"/>
      <c r="BV243" s="117"/>
      <c r="BW243" s="5"/>
      <c r="BX243" t="s">
        <v>824</v>
      </c>
      <c r="BY243" s="5"/>
      <c r="BZ243" s="5"/>
      <c r="CA243" s="46"/>
      <c r="CB243" s="158"/>
      <c r="CC243" s="158"/>
      <c r="CD243" s="5"/>
      <c r="CE243" s="5"/>
      <c r="CF243">
        <v>20053000</v>
      </c>
      <c r="CG243" s="87" t="s">
        <v>175</v>
      </c>
      <c r="CH243" s="87"/>
      <c r="CI243" s="117"/>
      <c r="CJ243" s="117"/>
      <c r="CK243" s="5"/>
      <c r="CL243" s="5"/>
      <c r="CM243" s="5"/>
      <c r="CN243" s="5"/>
      <c r="CO243" s="164">
        <v>100000090365</v>
      </c>
      <c r="CP243" s="21" t="s">
        <v>41</v>
      </c>
      <c r="CQ243" s="164">
        <v>100000090365</v>
      </c>
      <c r="CR243" t="s">
        <v>614</v>
      </c>
      <c r="CS243" s="51"/>
      <c r="CT243" s="164">
        <v>100000090365</v>
      </c>
      <c r="CU243" s="51" t="s">
        <v>620</v>
      </c>
      <c r="CV243" s="117"/>
      <c r="CW243" s="146"/>
      <c r="CX243">
        <v>79902639</v>
      </c>
      <c r="CY243" s="5"/>
      <c r="CZ243" s="5"/>
      <c r="DA243" s="47">
        <v>20</v>
      </c>
      <c r="DB243" t="s">
        <v>164</v>
      </c>
      <c r="DD243">
        <v>1</v>
      </c>
      <c r="DE243" t="s">
        <v>622</v>
      </c>
      <c r="DF243" s="153"/>
      <c r="DG243" s="117"/>
      <c r="DH243" s="117"/>
      <c r="DI243" s="117"/>
      <c r="DJ243" s="117"/>
      <c r="DK243" s="117"/>
      <c r="DL243" s="47">
        <v>20</v>
      </c>
      <c r="DM243" t="s">
        <v>164</v>
      </c>
      <c r="DN243" s="2"/>
      <c r="DO243" s="74"/>
      <c r="DP243" s="158"/>
      <c r="DQ243" s="46"/>
      <c r="DR243" s="47">
        <v>20</v>
      </c>
      <c r="DS243" t="s">
        <v>164</v>
      </c>
      <c r="DU243">
        <v>1</v>
      </c>
      <c r="DV243" t="s">
        <v>622</v>
      </c>
      <c r="DZ243" t="s">
        <v>843</v>
      </c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165"/>
      <c r="EO243" s="5"/>
      <c r="EP243" s="5"/>
      <c r="EQ243" s="5"/>
      <c r="ER243" s="5"/>
      <c r="EY243" s="70" t="str">
        <f t="shared" si="41"/>
        <v>ibuprofen  oral 20mg/1mL</v>
      </c>
      <c r="FK243" s="14" t="s">
        <v>163</v>
      </c>
      <c r="FL243" s="70" t="str">
        <f t="shared" si="45"/>
        <v>ibuprofen  oral 20mg/1mL</v>
      </c>
    </row>
    <row r="244" spans="1:168" ht="13.8">
      <c r="A244" s="47">
        <v>2110</v>
      </c>
      <c r="B244" t="s">
        <v>3196</v>
      </c>
      <c r="C244" s="117"/>
      <c r="D244" s="117"/>
      <c r="E244" s="117"/>
      <c r="F244" s="117"/>
      <c r="G244">
        <v>7662</v>
      </c>
      <c r="H244" s="47">
        <v>300960202</v>
      </c>
      <c r="I244" s="47">
        <v>300960202</v>
      </c>
      <c r="J244" s="5" t="str">
        <f t="shared" si="46"/>
        <v>GRC ibuprofen INTERMED ABEE suppository 12 x 500mg/</v>
      </c>
      <c r="K244" s="5" t="str">
        <f t="shared" si="47"/>
        <v>GRC ibuprofen INTERMED ABEE suppository 12 x 500mg/</v>
      </c>
      <c r="L244" s="5"/>
      <c r="M244" s="5"/>
      <c r="N244" s="5"/>
      <c r="O244" s="5"/>
      <c r="P244" s="62">
        <v>12</v>
      </c>
      <c r="Q244" s="51"/>
      <c r="R244" s="62">
        <v>12</v>
      </c>
      <c r="S244" s="51"/>
      <c r="T244" s="117"/>
      <c r="U244" s="117"/>
      <c r="V244" s="117"/>
      <c r="W244" s="117"/>
      <c r="X244" s="5"/>
      <c r="Y244" s="5"/>
      <c r="Z244" s="5"/>
      <c r="AA244" s="5">
        <v>30</v>
      </c>
      <c r="AB244" s="5"/>
      <c r="AC244" t="s">
        <v>737</v>
      </c>
      <c r="AD244" s="5"/>
      <c r="AE244" s="5"/>
      <c r="AF244">
        <v>11013000</v>
      </c>
      <c r="AG244" t="s">
        <v>667</v>
      </c>
      <c r="AI244" t="s">
        <v>824</v>
      </c>
      <c r="AJ244" t="s">
        <v>852</v>
      </c>
      <c r="AK244">
        <v>15051000</v>
      </c>
      <c r="AL244" s="158" t="s">
        <v>667</v>
      </c>
      <c r="AM244" s="158"/>
      <c r="AN244" s="5"/>
      <c r="AO244" s="5"/>
      <c r="AP244" s="5"/>
      <c r="AQ244" s="5"/>
      <c r="AS244" s="51">
        <f t="shared" si="42"/>
        <v>56565756</v>
      </c>
      <c r="AT244" s="25" t="str">
        <f t="shared" si="43"/>
        <v>GRC ibuprofen INTERMED ABEE suppository 500mg/</v>
      </c>
      <c r="AU244" s="33"/>
      <c r="AW244" s="5"/>
      <c r="AX244" s="5"/>
      <c r="AY244" s="14" t="s">
        <v>3573</v>
      </c>
      <c r="AZ244" t="s">
        <v>578</v>
      </c>
      <c r="BA244" s="42" t="s">
        <v>966</v>
      </c>
      <c r="BB244" s="42"/>
      <c r="BC244">
        <v>11013000</v>
      </c>
      <c r="BD244" t="s">
        <v>667</v>
      </c>
      <c r="BF244" s="85"/>
      <c r="BG244" t="s">
        <v>3349</v>
      </c>
      <c r="BJ244" s="5"/>
      <c r="BK244" t="s">
        <v>878</v>
      </c>
      <c r="BL244" s="5"/>
      <c r="BM244" s="49" t="s">
        <v>857</v>
      </c>
      <c r="BN244" t="str">
        <f t="shared" si="40"/>
        <v>ibuprofen suppository 500mg/</v>
      </c>
      <c r="BO244" s="49"/>
      <c r="BP244" t="str">
        <f t="shared" si="44"/>
        <v>ibuprofen suppository 500mg/</v>
      </c>
      <c r="BQ244" s="5"/>
      <c r="BR244">
        <v>11013000</v>
      </c>
      <c r="BS244" t="s">
        <v>667</v>
      </c>
      <c r="BU244" s="117"/>
      <c r="BV244" s="117"/>
      <c r="BW244" s="5"/>
      <c r="BX244" t="s">
        <v>824</v>
      </c>
      <c r="BY244" s="5"/>
      <c r="BZ244" s="5"/>
      <c r="CA244">
        <v>15051000</v>
      </c>
      <c r="CB244" s="158" t="s">
        <v>667</v>
      </c>
      <c r="CC244" s="158"/>
      <c r="CD244" s="5"/>
      <c r="CE244" s="5"/>
      <c r="CF244">
        <v>20061000</v>
      </c>
      <c r="CG244" s="87" t="s">
        <v>1237</v>
      </c>
      <c r="CH244" s="87"/>
      <c r="CI244" s="117"/>
      <c r="CJ244" s="117"/>
      <c r="CK244" s="5"/>
      <c r="CL244" s="5"/>
      <c r="CM244" s="5"/>
      <c r="CN244" s="5"/>
      <c r="CO244" s="164">
        <v>100000090365</v>
      </c>
      <c r="CP244" s="21" t="s">
        <v>41</v>
      </c>
      <c r="CQ244" s="164">
        <v>100000090365</v>
      </c>
      <c r="CR244" t="s">
        <v>614</v>
      </c>
      <c r="CS244" s="51"/>
      <c r="CT244" s="164">
        <v>100000090365</v>
      </c>
      <c r="CU244" s="51" t="s">
        <v>620</v>
      </c>
      <c r="CV244" s="117"/>
      <c r="CW244" s="146"/>
      <c r="CX244">
        <v>79902639</v>
      </c>
      <c r="CY244" s="5"/>
      <c r="CZ244" s="5"/>
      <c r="DA244" s="165"/>
      <c r="DE244" s="5"/>
      <c r="DF244" s="5"/>
      <c r="DG244" s="117"/>
      <c r="DH244" s="117"/>
      <c r="DI244" s="117"/>
      <c r="DJ244" s="117"/>
      <c r="DK244" s="117"/>
      <c r="DL244" s="47">
        <v>500</v>
      </c>
      <c r="DM244" t="s">
        <v>164</v>
      </c>
      <c r="DN244" s="2"/>
      <c r="DO244" s="154">
        <v>1</v>
      </c>
      <c r="DP244" s="158" t="s">
        <v>667</v>
      </c>
      <c r="DQ244">
        <v>15051000</v>
      </c>
      <c r="DR244" s="47">
        <v>500</v>
      </c>
      <c r="DS244" t="s">
        <v>164</v>
      </c>
      <c r="DU244"/>
      <c r="DV244" s="5"/>
      <c r="DZ244" t="s">
        <v>844</v>
      </c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165"/>
      <c r="EO244" s="5"/>
      <c r="EP244" s="5"/>
      <c r="EQ244" s="5"/>
      <c r="ER244" s="5"/>
      <c r="EY244" s="70" t="str">
        <f t="shared" si="41"/>
        <v>ibuprofen  oral 500mg/</v>
      </c>
      <c r="FK244" s="14" t="s">
        <v>163</v>
      </c>
      <c r="FL244" s="70" t="str">
        <f t="shared" si="45"/>
        <v>ibuprofen  oral 500mg/</v>
      </c>
    </row>
    <row r="245" spans="1:168" ht="13.8">
      <c r="A245" s="47">
        <v>2111</v>
      </c>
      <c r="B245" t="s">
        <v>3197</v>
      </c>
      <c r="C245" s="117"/>
      <c r="D245" s="117"/>
      <c r="E245" s="117"/>
      <c r="F245" s="117"/>
      <c r="G245">
        <v>3975</v>
      </c>
      <c r="H245" s="47">
        <v>252980102</v>
      </c>
      <c r="I245" s="47">
        <v>252980102</v>
      </c>
      <c r="J245" s="5" t="str">
        <f t="shared" si="46"/>
        <v>GRC ibuprofen INTERMED ABEE film-coated tablet 20 x 200mg/</v>
      </c>
      <c r="K245" s="5" t="str">
        <f t="shared" si="47"/>
        <v>GRC ibuprofen INTERMED ABEE film-coated tablet 20 x 200mg/</v>
      </c>
      <c r="L245" s="5"/>
      <c r="M245" s="5"/>
      <c r="N245" s="5"/>
      <c r="O245" s="5"/>
      <c r="P245" s="62">
        <v>20</v>
      </c>
      <c r="Q245" s="51"/>
      <c r="R245" s="62">
        <v>20</v>
      </c>
      <c r="S245" s="51"/>
      <c r="T245" s="117"/>
      <c r="U245" s="117"/>
      <c r="V245" s="117"/>
      <c r="W245" s="117"/>
      <c r="X245" s="5"/>
      <c r="Y245" s="5"/>
      <c r="Z245" s="5"/>
      <c r="AA245" s="5">
        <v>30</v>
      </c>
      <c r="AB245" s="5"/>
      <c r="AC245" t="s">
        <v>763</v>
      </c>
      <c r="AD245" s="5"/>
      <c r="AE245" s="5"/>
      <c r="AF245" s="159">
        <v>10221000</v>
      </c>
      <c r="AG245" t="s">
        <v>1220</v>
      </c>
      <c r="AI245" t="s">
        <v>824</v>
      </c>
      <c r="AJ245" t="s">
        <v>852</v>
      </c>
      <c r="AK245" s="24">
        <v>15054000</v>
      </c>
      <c r="AL245" s="158" t="s">
        <v>173</v>
      </c>
      <c r="AM245" s="158"/>
      <c r="AN245" s="5"/>
      <c r="AO245" s="5"/>
      <c r="AP245" s="5"/>
      <c r="AQ245" s="5"/>
      <c r="AS245" s="51">
        <f t="shared" si="42"/>
        <v>56565757</v>
      </c>
      <c r="AT245" s="25" t="str">
        <f t="shared" si="43"/>
        <v>GRC ibuprofen INTERMED ABEE film-coated tablet 200mg/</v>
      </c>
      <c r="AU245" s="33"/>
      <c r="AW245" s="5"/>
      <c r="AX245" s="5"/>
      <c r="AY245" s="14" t="s">
        <v>3574</v>
      </c>
      <c r="AZ245" t="s">
        <v>578</v>
      </c>
      <c r="BA245" s="42" t="s">
        <v>966</v>
      </c>
      <c r="BB245" s="42"/>
      <c r="BC245" s="159">
        <v>10221000</v>
      </c>
      <c r="BD245" t="s">
        <v>1220</v>
      </c>
      <c r="BF245" s="85"/>
      <c r="BG245" t="s">
        <v>3349</v>
      </c>
      <c r="BJ245" s="5"/>
      <c r="BK245" t="s">
        <v>912</v>
      </c>
      <c r="BL245" s="5"/>
      <c r="BM245" s="49" t="s">
        <v>857</v>
      </c>
      <c r="BN245" t="str">
        <f t="shared" si="40"/>
        <v>ibuprofen film-coated tablet 200mg/</v>
      </c>
      <c r="BO245" s="49"/>
      <c r="BP245" t="str">
        <f t="shared" si="44"/>
        <v>ibuprofen film-coated tablet 200mg/</v>
      </c>
      <c r="BQ245" s="5"/>
      <c r="BR245" s="159">
        <v>10221000</v>
      </c>
      <c r="BS245" t="s">
        <v>1220</v>
      </c>
      <c r="BU245" s="117"/>
      <c r="BV245" s="117"/>
      <c r="BW245" s="5"/>
      <c r="BX245" t="s">
        <v>824</v>
      </c>
      <c r="BY245" s="5"/>
      <c r="BZ245" s="5"/>
      <c r="CA245" s="24">
        <v>15054000</v>
      </c>
      <c r="CB245" s="158" t="s">
        <v>173</v>
      </c>
      <c r="CC245" s="158"/>
      <c r="CD245" s="5"/>
      <c r="CE245" s="5"/>
      <c r="CF245">
        <v>20053000</v>
      </c>
      <c r="CG245" s="87" t="s">
        <v>175</v>
      </c>
      <c r="CH245" s="87"/>
      <c r="CI245" s="117"/>
      <c r="CJ245" s="117"/>
      <c r="CK245" s="5"/>
      <c r="CL245" s="5"/>
      <c r="CM245" s="5"/>
      <c r="CN245" s="5"/>
      <c r="CO245" s="164">
        <v>100000090365</v>
      </c>
      <c r="CP245" s="21" t="s">
        <v>41</v>
      </c>
      <c r="CQ245" s="164">
        <v>100000090365</v>
      </c>
      <c r="CR245" t="s">
        <v>614</v>
      </c>
      <c r="CS245" s="51"/>
      <c r="CT245" s="164">
        <v>100000090365</v>
      </c>
      <c r="CU245" s="51" t="s">
        <v>620</v>
      </c>
      <c r="CV245" s="117"/>
      <c r="CW245" s="146"/>
      <c r="CX245">
        <v>79902639</v>
      </c>
      <c r="CY245" s="5"/>
      <c r="CZ245" s="5"/>
      <c r="DA245" s="165"/>
      <c r="DE245" s="5"/>
      <c r="DF245" s="5"/>
      <c r="DG245" s="117"/>
      <c r="DH245" s="117"/>
      <c r="DI245" s="117"/>
      <c r="DJ245" s="117"/>
      <c r="DK245" s="117"/>
      <c r="DL245" s="47">
        <v>200</v>
      </c>
      <c r="DM245" t="s">
        <v>164</v>
      </c>
      <c r="DN245" s="2"/>
      <c r="DO245" s="154">
        <v>1</v>
      </c>
      <c r="DP245" s="158" t="s">
        <v>173</v>
      </c>
      <c r="DQ245" s="24">
        <v>15054000</v>
      </c>
      <c r="DR245" s="47">
        <v>200</v>
      </c>
      <c r="DS245" t="s">
        <v>164</v>
      </c>
      <c r="DU245"/>
      <c r="DV245" s="5"/>
      <c r="DZ245" t="s">
        <v>843</v>
      </c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165"/>
      <c r="EO245" s="5"/>
      <c r="EP245" s="5"/>
      <c r="EQ245" s="5"/>
      <c r="ER245" s="5"/>
      <c r="EY245" s="70" t="str">
        <f t="shared" si="41"/>
        <v>ibuprofen  oral 200mg/</v>
      </c>
      <c r="FK245" s="14" t="s">
        <v>163</v>
      </c>
      <c r="FL245" s="70" t="str">
        <f t="shared" si="45"/>
        <v>ibuprofen  oral 200mg/</v>
      </c>
    </row>
    <row r="246" spans="1:168" ht="13.8">
      <c r="A246" s="47">
        <v>2112</v>
      </c>
      <c r="B246" t="s">
        <v>3198</v>
      </c>
      <c r="C246" s="117"/>
      <c r="D246" s="117"/>
      <c r="E246" s="117"/>
      <c r="F246" s="117"/>
      <c r="G246">
        <v>3976</v>
      </c>
      <c r="H246" s="47">
        <v>252980202</v>
      </c>
      <c r="I246" s="47">
        <v>252980202</v>
      </c>
      <c r="J246" s="5" t="str">
        <f t="shared" si="46"/>
        <v>GRC ibuprofen INTERMED ABEE film-coated tablet 20 x 400mg/</v>
      </c>
      <c r="K246" s="5" t="str">
        <f t="shared" si="47"/>
        <v>GRC ibuprofen INTERMED ABEE film-coated tablet 20 x 400mg/</v>
      </c>
      <c r="L246" s="5"/>
      <c r="M246" s="5"/>
      <c r="N246" s="5"/>
      <c r="O246" s="5"/>
      <c r="P246" s="62">
        <v>20</v>
      </c>
      <c r="Q246" s="51"/>
      <c r="R246" s="62">
        <v>20</v>
      </c>
      <c r="S246" s="51"/>
      <c r="T246" s="117"/>
      <c r="U246" s="117"/>
      <c r="V246" s="117"/>
      <c r="W246" s="117"/>
      <c r="X246" s="5"/>
      <c r="Y246" s="5"/>
      <c r="Z246" s="5"/>
      <c r="AA246" s="5">
        <v>30</v>
      </c>
      <c r="AB246" s="5"/>
      <c r="AC246" t="s">
        <v>764</v>
      </c>
      <c r="AD246" s="5"/>
      <c r="AE246" s="5"/>
      <c r="AF246" s="173">
        <v>10221000</v>
      </c>
      <c r="AG246" t="s">
        <v>1220</v>
      </c>
      <c r="AI246" t="s">
        <v>824</v>
      </c>
      <c r="AJ246" t="s">
        <v>852</v>
      </c>
      <c r="AK246" s="24">
        <v>15054000</v>
      </c>
      <c r="AL246" s="158" t="s">
        <v>173</v>
      </c>
      <c r="AM246" s="158"/>
      <c r="AN246" s="5"/>
      <c r="AO246" s="5"/>
      <c r="AP246" s="5"/>
      <c r="AQ246" s="5"/>
      <c r="AS246" s="51">
        <f t="shared" si="42"/>
        <v>56565758</v>
      </c>
      <c r="AT246" s="25" t="str">
        <f t="shared" si="43"/>
        <v>GRC ibuprofen INTERMED ABEE film-coated tablet 400mg/</v>
      </c>
      <c r="AU246" s="33"/>
      <c r="AW246" s="5"/>
      <c r="AX246" s="5"/>
      <c r="AY246" s="14" t="s">
        <v>3575</v>
      </c>
      <c r="AZ246" t="s">
        <v>578</v>
      </c>
      <c r="BA246" s="42" t="s">
        <v>966</v>
      </c>
      <c r="BB246" s="42"/>
      <c r="BC246" s="173">
        <v>10221000</v>
      </c>
      <c r="BD246" t="s">
        <v>1220</v>
      </c>
      <c r="BF246" s="85"/>
      <c r="BG246" t="s">
        <v>3349</v>
      </c>
      <c r="BJ246" s="5"/>
      <c r="BK246" t="s">
        <v>912</v>
      </c>
      <c r="BL246" s="5"/>
      <c r="BM246" s="49" t="s">
        <v>857</v>
      </c>
      <c r="BN246" t="str">
        <f t="shared" si="40"/>
        <v>ibuprofen film-coated tablet 400mg/</v>
      </c>
      <c r="BO246" s="49"/>
      <c r="BP246" t="str">
        <f t="shared" si="44"/>
        <v>ibuprofen film-coated tablet 400mg/</v>
      </c>
      <c r="BQ246" s="5"/>
      <c r="BR246" s="173">
        <v>10221000</v>
      </c>
      <c r="BS246" t="s">
        <v>1220</v>
      </c>
      <c r="BU246" s="117"/>
      <c r="BV246" s="117"/>
      <c r="BW246" s="5"/>
      <c r="BX246" t="s">
        <v>824</v>
      </c>
      <c r="BY246" s="5"/>
      <c r="BZ246" s="5"/>
      <c r="CA246" s="24">
        <v>15054000</v>
      </c>
      <c r="CB246" s="158" t="s">
        <v>173</v>
      </c>
      <c r="CC246" s="158"/>
      <c r="CD246" s="5"/>
      <c r="CE246" s="5"/>
      <c r="CF246">
        <v>20053000</v>
      </c>
      <c r="CG246" s="87" t="s">
        <v>175</v>
      </c>
      <c r="CH246" s="87"/>
      <c r="CI246" s="117"/>
      <c r="CJ246" s="117"/>
      <c r="CK246" s="5"/>
      <c r="CL246" s="5"/>
      <c r="CM246" s="5"/>
      <c r="CN246" s="5"/>
      <c r="CO246" s="164">
        <v>100000090365</v>
      </c>
      <c r="CP246" s="21" t="s">
        <v>41</v>
      </c>
      <c r="CQ246" s="164">
        <v>100000090365</v>
      </c>
      <c r="CR246" t="s">
        <v>614</v>
      </c>
      <c r="CS246" s="51"/>
      <c r="CT246" s="164">
        <v>100000090365</v>
      </c>
      <c r="CU246" s="51" t="s">
        <v>620</v>
      </c>
      <c r="CV246" s="117"/>
      <c r="CW246" s="146"/>
      <c r="CX246">
        <v>79902639</v>
      </c>
      <c r="CY246" s="5"/>
      <c r="CZ246" s="5"/>
      <c r="DA246" s="165"/>
      <c r="DE246" s="5"/>
      <c r="DF246" s="5"/>
      <c r="DG246" s="117"/>
      <c r="DH246" s="117"/>
      <c r="DI246" s="117"/>
      <c r="DJ246" s="117"/>
      <c r="DK246" s="117"/>
      <c r="DL246" s="47">
        <v>400</v>
      </c>
      <c r="DM246" t="s">
        <v>164</v>
      </c>
      <c r="DN246" s="2"/>
      <c r="DO246" s="154">
        <v>1</v>
      </c>
      <c r="DP246" s="158" t="s">
        <v>173</v>
      </c>
      <c r="DQ246" s="24">
        <v>15054000</v>
      </c>
      <c r="DR246" s="47">
        <v>400</v>
      </c>
      <c r="DS246" t="s">
        <v>164</v>
      </c>
      <c r="DU246"/>
      <c r="DV246" s="5"/>
      <c r="DZ246" t="s">
        <v>844</v>
      </c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165"/>
      <c r="EO246" s="5"/>
      <c r="EP246" s="5"/>
      <c r="EQ246" s="5"/>
      <c r="ER246" s="5"/>
      <c r="EY246" s="70" t="str">
        <f t="shared" si="41"/>
        <v>ibuprofen  oral 400mg/</v>
      </c>
      <c r="FK246" s="14" t="s">
        <v>163</v>
      </c>
      <c r="FL246" s="70" t="str">
        <f t="shared" si="45"/>
        <v>ibuprofen  oral 400mg/</v>
      </c>
    </row>
    <row r="247" spans="1:168" ht="13.8">
      <c r="A247" s="47">
        <v>2113</v>
      </c>
      <c r="B247" t="s">
        <v>3199</v>
      </c>
      <c r="C247" s="117"/>
      <c r="D247" s="117"/>
      <c r="E247" s="117"/>
      <c r="F247" s="117"/>
      <c r="G247">
        <v>3977</v>
      </c>
      <c r="H247" s="47">
        <v>253000202</v>
      </c>
      <c r="I247" s="47">
        <v>253000202</v>
      </c>
      <c r="J247" s="5" t="str">
        <f t="shared" si="46"/>
        <v>GRC ibuprofen INTERMED ABEE film-coated tablet 20 x 600mg/</v>
      </c>
      <c r="K247" s="5" t="str">
        <f t="shared" si="47"/>
        <v>GRC ibuprofen INTERMED ABEE film-coated tablet 20 x 600mg/</v>
      </c>
      <c r="L247" s="5"/>
      <c r="M247" s="5"/>
      <c r="N247" s="5"/>
      <c r="O247" s="5"/>
      <c r="P247" s="62">
        <v>20</v>
      </c>
      <c r="Q247" s="51"/>
      <c r="R247" s="62">
        <v>20</v>
      </c>
      <c r="S247" s="51"/>
      <c r="T247" s="117"/>
      <c r="U247" s="117"/>
      <c r="V247" s="117"/>
      <c r="W247" s="117"/>
      <c r="X247" s="5"/>
      <c r="Y247" s="5"/>
      <c r="Z247" s="5"/>
      <c r="AA247" s="5">
        <v>30</v>
      </c>
      <c r="AB247" s="5"/>
      <c r="AC247" t="s">
        <v>765</v>
      </c>
      <c r="AD247" s="5"/>
      <c r="AE247" s="5"/>
      <c r="AF247" s="159">
        <v>10221000</v>
      </c>
      <c r="AG247" t="s">
        <v>1220</v>
      </c>
      <c r="AI247" t="s">
        <v>824</v>
      </c>
      <c r="AJ247" t="s">
        <v>852</v>
      </c>
      <c r="AK247" s="24">
        <v>15054000</v>
      </c>
      <c r="AL247" s="158" t="s">
        <v>173</v>
      </c>
      <c r="AM247" s="158"/>
      <c r="AN247" s="5"/>
      <c r="AO247" s="5"/>
      <c r="AP247" s="5"/>
      <c r="AQ247" s="5"/>
      <c r="AS247" s="51">
        <f t="shared" si="42"/>
        <v>56565759</v>
      </c>
      <c r="AT247" s="25" t="str">
        <f t="shared" si="43"/>
        <v>GRC ibuprofen INTERMED ABEE film-coated tablet 600mg/</v>
      </c>
      <c r="AU247" s="33"/>
      <c r="AW247" s="5"/>
      <c r="AX247" s="5"/>
      <c r="AY247" s="14" t="s">
        <v>3576</v>
      </c>
      <c r="AZ247" t="s">
        <v>578</v>
      </c>
      <c r="BA247" s="42" t="s">
        <v>966</v>
      </c>
      <c r="BB247" s="42"/>
      <c r="BC247" s="159">
        <v>10221000</v>
      </c>
      <c r="BD247" t="s">
        <v>1220</v>
      </c>
      <c r="BF247" s="85"/>
      <c r="BG247" t="s">
        <v>3349</v>
      </c>
      <c r="BJ247" s="5"/>
      <c r="BK247" t="s">
        <v>913</v>
      </c>
      <c r="BL247" s="5"/>
      <c r="BM247" s="49" t="s">
        <v>857</v>
      </c>
      <c r="BN247" t="str">
        <f t="shared" si="40"/>
        <v>ibuprofen film-coated tablet 600mg/</v>
      </c>
      <c r="BO247" s="49"/>
      <c r="BP247" t="str">
        <f t="shared" si="44"/>
        <v>ibuprofen film-coated tablet 600mg/</v>
      </c>
      <c r="BQ247" s="5"/>
      <c r="BR247" s="159">
        <v>10221000</v>
      </c>
      <c r="BS247" t="s">
        <v>1220</v>
      </c>
      <c r="BU247" s="117"/>
      <c r="BV247" s="117"/>
      <c r="BW247" s="5"/>
      <c r="BX247" t="s">
        <v>824</v>
      </c>
      <c r="BY247" s="5"/>
      <c r="BZ247" s="5"/>
      <c r="CA247" s="24">
        <v>15054000</v>
      </c>
      <c r="CB247" s="158" t="s">
        <v>173</v>
      </c>
      <c r="CC247" s="158"/>
      <c r="CD247" s="5"/>
      <c r="CE247" s="5"/>
      <c r="CF247">
        <v>20053000</v>
      </c>
      <c r="CG247" s="87" t="s">
        <v>175</v>
      </c>
      <c r="CH247" s="87"/>
      <c r="CI247" s="117"/>
      <c r="CJ247" s="117"/>
      <c r="CK247" s="5"/>
      <c r="CL247" s="5"/>
      <c r="CM247" s="5"/>
      <c r="CN247" s="5"/>
      <c r="CO247" s="164">
        <v>100000090365</v>
      </c>
      <c r="CP247" s="21" t="s">
        <v>41</v>
      </c>
      <c r="CQ247" s="164">
        <v>100000090365</v>
      </c>
      <c r="CR247" t="s">
        <v>614</v>
      </c>
      <c r="CS247" s="51"/>
      <c r="CT247" s="164">
        <v>100000090365</v>
      </c>
      <c r="CU247" s="51" t="s">
        <v>620</v>
      </c>
      <c r="CV247" s="117"/>
      <c r="CW247" s="146"/>
      <c r="CX247">
        <v>79902639</v>
      </c>
      <c r="CY247" s="5"/>
      <c r="CZ247" s="5"/>
      <c r="DA247" s="165"/>
      <c r="DE247" s="5"/>
      <c r="DF247" s="5"/>
      <c r="DG247" s="117"/>
      <c r="DH247" s="117"/>
      <c r="DI247" s="117"/>
      <c r="DJ247" s="117"/>
      <c r="DK247" s="117"/>
      <c r="DL247" s="47">
        <v>600</v>
      </c>
      <c r="DM247" t="s">
        <v>164</v>
      </c>
      <c r="DN247" s="2"/>
      <c r="DO247" s="154">
        <v>1</v>
      </c>
      <c r="DP247" s="158" t="s">
        <v>173</v>
      </c>
      <c r="DQ247" s="24">
        <v>15054000</v>
      </c>
      <c r="DR247" s="47">
        <v>600</v>
      </c>
      <c r="DS247" t="s">
        <v>164</v>
      </c>
      <c r="DU247"/>
      <c r="DV247" s="5"/>
      <c r="DZ247" t="s">
        <v>844</v>
      </c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165"/>
      <c r="EO247" s="5"/>
      <c r="EP247" s="5"/>
      <c r="EQ247" s="5"/>
      <c r="ER247" s="5"/>
      <c r="EY247" s="70" t="str">
        <f t="shared" si="41"/>
        <v>ibuprofen  oral 600mg/</v>
      </c>
      <c r="FK247" s="14" t="s">
        <v>163</v>
      </c>
      <c r="FL247" s="70" t="str">
        <f t="shared" si="45"/>
        <v>ibuprofen  oral 600mg/</v>
      </c>
    </row>
    <row r="248" spans="1:168" ht="13.8">
      <c r="A248" s="47">
        <v>6667</v>
      </c>
      <c r="B248" t="s">
        <v>3200</v>
      </c>
      <c r="C248" s="117"/>
      <c r="D248" s="117"/>
      <c r="E248" s="117"/>
      <c r="F248" s="117"/>
      <c r="G248">
        <v>4513</v>
      </c>
      <c r="H248" s="47">
        <v>260690103</v>
      </c>
      <c r="I248" s="47">
        <v>260690103</v>
      </c>
      <c r="J248" s="5" t="str">
        <f t="shared" si="46"/>
        <v>GRC ibuprofen sodium ΙΦΕΤ ΑΕ solution for infusion 4ampoule x 10mg/2mL</v>
      </c>
      <c r="K248" s="5" t="str">
        <f t="shared" si="47"/>
        <v>GRC ibuprofen sodium ΙΦΕΤ ΑΕ solution for infusion 4ampoule x 10mg/2mL</v>
      </c>
      <c r="L248" s="5"/>
      <c r="M248" s="5"/>
      <c r="N248" s="5"/>
      <c r="O248" s="5"/>
      <c r="P248" s="62">
        <v>4</v>
      </c>
      <c r="Q248" s="51" t="s">
        <v>3336</v>
      </c>
      <c r="R248" s="62">
        <v>4</v>
      </c>
      <c r="S248" s="51" t="s">
        <v>3336</v>
      </c>
      <c r="T248" s="117"/>
      <c r="U248" s="117"/>
      <c r="V248" s="117"/>
      <c r="W248" s="117"/>
      <c r="X248" s="5"/>
      <c r="Y248" s="5"/>
      <c r="Z248" s="5"/>
      <c r="AA248" s="5">
        <v>30</v>
      </c>
      <c r="AB248" s="5"/>
      <c r="AC248" t="s">
        <v>751</v>
      </c>
      <c r="AD248" s="5"/>
      <c r="AE248" s="5"/>
      <c r="AF248">
        <v>11210000</v>
      </c>
      <c r="AG248" s="14" t="s">
        <v>1223</v>
      </c>
      <c r="AH248" s="14"/>
      <c r="AI248" t="s">
        <v>824</v>
      </c>
      <c r="AJ248" t="s">
        <v>852</v>
      </c>
      <c r="AK248" s="76"/>
      <c r="AL248" s="158"/>
      <c r="AM248" s="158"/>
      <c r="AN248" s="5"/>
      <c r="AO248" s="5"/>
      <c r="AP248" s="5"/>
      <c r="AQ248" s="5"/>
      <c r="AS248" s="51">
        <f t="shared" si="42"/>
        <v>56565760</v>
      </c>
      <c r="AT248" s="25" t="str">
        <f t="shared" si="43"/>
        <v>GRC ibuprofen sodium ΙΦΕΤ ΑΕ solution for infusion 10mg/2mL</v>
      </c>
      <c r="AU248" s="33"/>
      <c r="AW248" s="5"/>
      <c r="AX248" s="5"/>
      <c r="AY248" s="14" t="s">
        <v>3577</v>
      </c>
      <c r="AZ248" t="s">
        <v>577</v>
      </c>
      <c r="BA248" s="42" t="s">
        <v>966</v>
      </c>
      <c r="BB248" s="42"/>
      <c r="BC248">
        <v>11210000</v>
      </c>
      <c r="BD248" s="14" t="s">
        <v>1223</v>
      </c>
      <c r="BE248" s="14"/>
      <c r="BF248" s="85"/>
      <c r="BG248" t="s">
        <v>910</v>
      </c>
      <c r="BJ248" s="5"/>
      <c r="BK248" t="s">
        <v>914</v>
      </c>
      <c r="BL248" s="5"/>
      <c r="BM248" s="49" t="s">
        <v>857</v>
      </c>
      <c r="BN248" t="str">
        <f t="shared" si="40"/>
        <v>ibuprofen sodium solution for infusion 10mg/2mL</v>
      </c>
      <c r="BO248" s="49"/>
      <c r="BP248" t="str">
        <f t="shared" si="44"/>
        <v>ibuprofen sodium solution for infusion 10mg/2mL</v>
      </c>
      <c r="BQ248" s="5"/>
      <c r="BR248">
        <v>11210000</v>
      </c>
      <c r="BS248" s="14" t="s">
        <v>1223</v>
      </c>
      <c r="BT248" s="14"/>
      <c r="BU248" s="117"/>
      <c r="BV248" s="117"/>
      <c r="BW248" s="5"/>
      <c r="BX248" t="s">
        <v>824</v>
      </c>
      <c r="BY248" s="5"/>
      <c r="BZ248" s="5"/>
      <c r="CA248" s="76"/>
      <c r="CB248" s="158"/>
      <c r="CC248" s="158"/>
      <c r="CD248" s="5"/>
      <c r="CE248" s="5"/>
      <c r="CF248">
        <v>20045000</v>
      </c>
      <c r="CG248" s="87" t="s">
        <v>1238</v>
      </c>
      <c r="CH248" s="87"/>
      <c r="CI248" s="117"/>
      <c r="CJ248" s="117"/>
      <c r="CK248" s="5"/>
      <c r="CL248" s="5"/>
      <c r="CM248" s="5"/>
      <c r="CN248" s="5"/>
      <c r="CO248" s="163">
        <v>100000085009</v>
      </c>
      <c r="CP248" s="21" t="s">
        <v>41</v>
      </c>
      <c r="CQ248" s="163">
        <v>100000085009</v>
      </c>
      <c r="CR248" t="s">
        <v>3386</v>
      </c>
      <c r="CS248" s="51"/>
      <c r="CT248" s="164">
        <v>100000090365</v>
      </c>
      <c r="CU248" s="51" t="s">
        <v>620</v>
      </c>
      <c r="CV248" s="117"/>
      <c r="CW248" s="146"/>
      <c r="CX248">
        <v>79902639</v>
      </c>
      <c r="CY248" s="5"/>
      <c r="CZ248" s="5"/>
      <c r="DA248" s="165">
        <v>10</v>
      </c>
      <c r="DB248" t="s">
        <v>164</v>
      </c>
      <c r="DD248">
        <v>2</v>
      </c>
      <c r="DE248" t="s">
        <v>622</v>
      </c>
      <c r="DF248" s="153"/>
      <c r="DG248" s="117"/>
      <c r="DH248" s="117"/>
      <c r="DI248" s="117"/>
      <c r="DJ248" s="117"/>
      <c r="DK248" s="117"/>
      <c r="DL248" s="165">
        <v>10</v>
      </c>
      <c r="DM248" t="s">
        <v>164</v>
      </c>
      <c r="DN248" s="2"/>
      <c r="DO248" s="74"/>
      <c r="DP248" s="158"/>
      <c r="DQ248" s="76"/>
      <c r="DR248" s="165">
        <v>10</v>
      </c>
      <c r="DS248" t="s">
        <v>164</v>
      </c>
      <c r="DU248">
        <v>2</v>
      </c>
      <c r="DV248" t="s">
        <v>622</v>
      </c>
      <c r="DZ248" t="s">
        <v>843</v>
      </c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165"/>
      <c r="EO248" s="5"/>
      <c r="EP248" s="5"/>
      <c r="EQ248" s="5"/>
      <c r="ER248" s="5"/>
      <c r="EY248" s="70" t="str">
        <f t="shared" si="41"/>
        <v>ibuprofen  oral 10mg/2mL</v>
      </c>
      <c r="FK248" s="14" t="s">
        <v>163</v>
      </c>
      <c r="FL248" s="70" t="str">
        <f t="shared" si="45"/>
        <v>ibuprofen  oral 10mg/2mL</v>
      </c>
    </row>
    <row r="249" spans="1:168" ht="13.8">
      <c r="A249" s="47">
        <v>20073</v>
      </c>
      <c r="B249" t="s">
        <v>3201</v>
      </c>
      <c r="C249" s="117"/>
      <c r="D249" s="117"/>
      <c r="E249" s="117"/>
      <c r="F249" s="117"/>
      <c r="G249">
        <v>4514</v>
      </c>
      <c r="H249" s="47">
        <v>260690202</v>
      </c>
      <c r="I249" s="47">
        <v>260690202</v>
      </c>
      <c r="J249" s="5" t="str">
        <f t="shared" si="46"/>
        <v>GRC ibuprofen lysine ΙΦΕΤ ΑΕ solution for infusion 3vial x 20mg/2mL</v>
      </c>
      <c r="K249" s="5" t="str">
        <f t="shared" si="47"/>
        <v>GRC ibuprofen lysine ΙΦΕΤ ΑΕ solution for infusion 3vial x 20mg/2mL</v>
      </c>
      <c r="L249" s="5"/>
      <c r="M249" s="5"/>
      <c r="N249" s="5"/>
      <c r="O249" s="5"/>
      <c r="P249" s="62">
        <v>3</v>
      </c>
      <c r="Q249" s="51" t="s">
        <v>3335</v>
      </c>
      <c r="R249" s="62">
        <v>3</v>
      </c>
      <c r="S249" s="51" t="s">
        <v>3335</v>
      </c>
      <c r="T249" s="117"/>
      <c r="U249" s="117"/>
      <c r="V249" s="117"/>
      <c r="W249" s="117"/>
      <c r="X249" s="5"/>
      <c r="Y249" s="5"/>
      <c r="Z249" s="5"/>
      <c r="AA249" s="5">
        <v>30</v>
      </c>
      <c r="AB249" s="5"/>
      <c r="AC249" t="s">
        <v>751</v>
      </c>
      <c r="AD249" s="5"/>
      <c r="AE249" s="5"/>
      <c r="AF249">
        <v>11210000</v>
      </c>
      <c r="AG249" s="14" t="s">
        <v>1223</v>
      </c>
      <c r="AH249" s="14"/>
      <c r="AI249" t="s">
        <v>824</v>
      </c>
      <c r="AJ249" t="s">
        <v>852</v>
      </c>
      <c r="AK249" s="76"/>
      <c r="AL249" s="158"/>
      <c r="AM249" s="158"/>
      <c r="AN249" s="5"/>
      <c r="AO249" s="5"/>
      <c r="AP249" s="5"/>
      <c r="AQ249" s="5"/>
      <c r="AS249" s="51">
        <f t="shared" si="42"/>
        <v>56565761</v>
      </c>
      <c r="AT249" s="25" t="str">
        <f t="shared" si="43"/>
        <v>GRC ibuprofen lysine ΙΦΕΤ ΑΕ solution for infusion 20mg/2mL</v>
      </c>
      <c r="AU249" s="33"/>
      <c r="AW249" s="5"/>
      <c r="AX249" s="5"/>
      <c r="AY249" s="14" t="s">
        <v>3578</v>
      </c>
      <c r="AZ249" t="s">
        <v>577</v>
      </c>
      <c r="BA249" s="42" t="s">
        <v>966</v>
      </c>
      <c r="BB249" s="42"/>
      <c r="BC249">
        <v>11210000</v>
      </c>
      <c r="BD249" s="14" t="s">
        <v>1223</v>
      </c>
      <c r="BE249" s="14"/>
      <c r="BF249" s="85"/>
      <c r="BG249" t="s">
        <v>910</v>
      </c>
      <c r="BJ249" s="5"/>
      <c r="BK249" t="s">
        <v>914</v>
      </c>
      <c r="BL249" s="5"/>
      <c r="BM249" s="49" t="s">
        <v>857</v>
      </c>
      <c r="BN249" t="str">
        <f t="shared" si="40"/>
        <v>ibuprofen lysine solution for infusion 20mg/2mL</v>
      </c>
      <c r="BO249" s="49"/>
      <c r="BP249" t="str">
        <f t="shared" si="44"/>
        <v>ibuprofen lysine solution for infusion 20mg/2mL</v>
      </c>
      <c r="BQ249" s="5"/>
      <c r="BR249">
        <v>11210000</v>
      </c>
      <c r="BS249" s="14" t="s">
        <v>1223</v>
      </c>
      <c r="BT249" s="14"/>
      <c r="BU249" s="117"/>
      <c r="BV249" s="117"/>
      <c r="BW249" s="5"/>
      <c r="BX249" t="s">
        <v>824</v>
      </c>
      <c r="BY249" s="5"/>
      <c r="BZ249" s="5"/>
      <c r="CA249" s="76"/>
      <c r="CB249" s="158"/>
      <c r="CC249" s="158"/>
      <c r="CD249" s="5"/>
      <c r="CE249" s="5"/>
      <c r="CF249">
        <v>20045000</v>
      </c>
      <c r="CG249" s="87" t="s">
        <v>1238</v>
      </c>
      <c r="CH249" s="87"/>
      <c r="CI249" s="117"/>
      <c r="CJ249" s="117"/>
      <c r="CK249" s="5"/>
      <c r="CL249" s="5"/>
      <c r="CM249" s="5"/>
      <c r="CN249" s="5"/>
      <c r="CO249" s="71">
        <v>100000090365</v>
      </c>
      <c r="CP249" s="21" t="s">
        <v>41</v>
      </c>
      <c r="CQ249" s="71">
        <v>100000090365</v>
      </c>
      <c r="CR249" t="s">
        <v>618</v>
      </c>
      <c r="CS249" s="51"/>
      <c r="CT249" s="164">
        <v>100000090365</v>
      </c>
      <c r="CU249" s="51" t="s">
        <v>620</v>
      </c>
      <c r="CV249" s="117"/>
      <c r="CW249" s="146"/>
      <c r="CX249">
        <v>79902639</v>
      </c>
      <c r="CY249" s="5"/>
      <c r="CZ249" s="5"/>
      <c r="DA249" s="165">
        <v>20</v>
      </c>
      <c r="DB249" t="s">
        <v>164</v>
      </c>
      <c r="DD249">
        <v>2</v>
      </c>
      <c r="DE249" t="s">
        <v>622</v>
      </c>
      <c r="DF249" s="153"/>
      <c r="DG249" s="117"/>
      <c r="DH249" s="117"/>
      <c r="DI249" s="117"/>
      <c r="DJ249" s="117"/>
      <c r="DK249" s="117"/>
      <c r="DL249" s="165">
        <v>20</v>
      </c>
      <c r="DM249" t="s">
        <v>164</v>
      </c>
      <c r="DN249" s="2"/>
      <c r="DO249" s="74"/>
      <c r="DP249" s="158"/>
      <c r="DQ249" s="76"/>
      <c r="DR249" s="165">
        <v>20</v>
      </c>
      <c r="DS249" t="s">
        <v>164</v>
      </c>
      <c r="DU249">
        <v>2</v>
      </c>
      <c r="DV249" t="s">
        <v>622</v>
      </c>
      <c r="DZ249" t="s">
        <v>844</v>
      </c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165"/>
      <c r="EO249" s="5"/>
      <c r="EP249" s="5"/>
      <c r="EQ249" s="5"/>
      <c r="ER249" s="5"/>
      <c r="EY249" s="70" t="str">
        <f t="shared" si="41"/>
        <v>ibuprofen  oral 20mg/2mL</v>
      </c>
      <c r="FK249" s="14" t="s">
        <v>163</v>
      </c>
      <c r="FL249" s="70" t="str">
        <f t="shared" si="45"/>
        <v>ibuprofen  oral 20mg/2mL</v>
      </c>
    </row>
    <row r="250" spans="1:168" ht="13.8">
      <c r="A250" s="47">
        <v>7661</v>
      </c>
      <c r="B250" t="s">
        <v>3202</v>
      </c>
      <c r="C250" s="117"/>
      <c r="D250" s="117"/>
      <c r="E250" s="117"/>
      <c r="F250" s="117"/>
      <c r="G250">
        <v>5547</v>
      </c>
      <c r="H250" s="47">
        <v>272210203</v>
      </c>
      <c r="I250" s="47">
        <v>272210203</v>
      </c>
      <c r="J250" s="5" t="str">
        <f t="shared" si="46"/>
        <v>GRC simvastatin MEDICAL PHARMAQUALITY AE film-coated tablet 30 x 20mg/</v>
      </c>
      <c r="K250" s="5" t="str">
        <f t="shared" si="47"/>
        <v>GRC simvastatin MEDICAL PHARMAQUALITY AE film-coated tablet 30 x 20mg/</v>
      </c>
      <c r="L250" s="5"/>
      <c r="M250" s="5"/>
      <c r="N250" s="5"/>
      <c r="O250" s="5"/>
      <c r="P250">
        <v>30</v>
      </c>
      <c r="Q250" s="51"/>
      <c r="R250">
        <v>30</v>
      </c>
      <c r="S250" s="51"/>
      <c r="T250" s="117"/>
      <c r="U250" s="117"/>
      <c r="V250" s="117"/>
      <c r="W250" s="117"/>
      <c r="X250" s="5"/>
      <c r="Y250" s="5"/>
      <c r="Z250" s="5"/>
      <c r="AA250" s="5">
        <v>30</v>
      </c>
      <c r="AB250" s="5"/>
      <c r="AC250" t="s">
        <v>742</v>
      </c>
      <c r="AD250" s="5"/>
      <c r="AE250" s="5"/>
      <c r="AF250" s="159">
        <v>10221000</v>
      </c>
      <c r="AG250" t="s">
        <v>1220</v>
      </c>
      <c r="AI250" t="s">
        <v>824</v>
      </c>
      <c r="AJ250" t="s">
        <v>852</v>
      </c>
      <c r="AK250" s="24">
        <v>15054000</v>
      </c>
      <c r="AL250" s="158" t="s">
        <v>173</v>
      </c>
      <c r="AM250" s="158"/>
      <c r="AN250" s="5"/>
      <c r="AO250" s="5"/>
      <c r="AP250" s="5"/>
      <c r="AQ250" s="5"/>
      <c r="AS250" s="51">
        <f t="shared" si="42"/>
        <v>56565762</v>
      </c>
      <c r="AT250" s="25" t="str">
        <f t="shared" si="43"/>
        <v>GRC simvastatin MEDICAL PHARMAQUALITY AE film-coated tablet 20mg/</v>
      </c>
      <c r="AU250" s="33"/>
      <c r="AW250" s="5"/>
      <c r="AX250" s="5"/>
      <c r="AY250" s="14" t="s">
        <v>3579</v>
      </c>
      <c r="AZ250" t="s">
        <v>579</v>
      </c>
      <c r="BA250" s="42" t="s">
        <v>2510</v>
      </c>
      <c r="BB250" s="42"/>
      <c r="BC250" s="159">
        <v>10221000</v>
      </c>
      <c r="BD250" t="s">
        <v>1220</v>
      </c>
      <c r="BF250" s="85"/>
      <c r="BG250" t="s">
        <v>3338</v>
      </c>
      <c r="BJ250" s="5"/>
      <c r="BK250" t="s">
        <v>872</v>
      </c>
      <c r="BL250" s="5"/>
      <c r="BM250" s="49" t="s">
        <v>857</v>
      </c>
      <c r="BN250" t="str">
        <f t="shared" si="40"/>
        <v>simvastatin film-coated tablet 20mg/</v>
      </c>
      <c r="BO250" s="49"/>
      <c r="BP250" t="str">
        <f t="shared" si="44"/>
        <v>simvastatin film-coated tablet 20mg/</v>
      </c>
      <c r="BQ250" s="5"/>
      <c r="BR250" s="159">
        <v>10221000</v>
      </c>
      <c r="BS250" t="s">
        <v>1220</v>
      </c>
      <c r="BU250" s="117"/>
      <c r="BV250" s="117"/>
      <c r="BW250" s="5"/>
      <c r="BX250" t="s">
        <v>824</v>
      </c>
      <c r="BY250" s="5"/>
      <c r="BZ250" s="5"/>
      <c r="CA250" s="24">
        <v>15054000</v>
      </c>
      <c r="CB250" s="158" t="s">
        <v>173</v>
      </c>
      <c r="CC250" s="158"/>
      <c r="CD250" s="5"/>
      <c r="CE250" s="5"/>
      <c r="CF250">
        <v>20053000</v>
      </c>
      <c r="CG250" s="87" t="s">
        <v>175</v>
      </c>
      <c r="CH250" s="87"/>
      <c r="CI250" s="117"/>
      <c r="CJ250" s="117"/>
      <c r="CK250" s="5"/>
      <c r="CL250" s="5"/>
      <c r="CM250" s="5"/>
      <c r="CN250" s="5"/>
      <c r="CO250" s="163">
        <v>100000091786</v>
      </c>
      <c r="CP250" s="21" t="s">
        <v>41</v>
      </c>
      <c r="CQ250" s="163">
        <v>100000091786</v>
      </c>
      <c r="CR250" s="14" t="s">
        <v>3900</v>
      </c>
      <c r="CS250" s="51"/>
      <c r="CT250" s="21">
        <v>100000091786</v>
      </c>
      <c r="CU250" s="51" t="s">
        <v>615</v>
      </c>
      <c r="CV250" s="117"/>
      <c r="CW250" s="146"/>
      <c r="CX250">
        <v>79902639</v>
      </c>
      <c r="CY250" s="5"/>
      <c r="CZ250" s="5"/>
      <c r="DE250" s="5"/>
      <c r="DF250" s="5"/>
      <c r="DG250" s="117"/>
      <c r="DH250" s="117"/>
      <c r="DI250" s="117"/>
      <c r="DJ250" s="117"/>
      <c r="DK250" s="117"/>
      <c r="DL250" s="47">
        <v>20</v>
      </c>
      <c r="DM250" t="s">
        <v>164</v>
      </c>
      <c r="DN250" s="2"/>
      <c r="DO250" s="154">
        <v>1</v>
      </c>
      <c r="DP250" s="158" t="s">
        <v>173</v>
      </c>
      <c r="DQ250" s="24">
        <v>15054000</v>
      </c>
      <c r="DR250" s="47">
        <v>20</v>
      </c>
      <c r="DS250" t="s">
        <v>164</v>
      </c>
      <c r="DZ250" t="s">
        <v>844</v>
      </c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165"/>
      <c r="EO250" s="5"/>
      <c r="EP250" s="5"/>
      <c r="EQ250" s="5"/>
      <c r="ER250" s="5"/>
      <c r="EY250" s="70" t="str">
        <f t="shared" si="41"/>
        <v>simvastatine oral 20mg/</v>
      </c>
      <c r="FK250" s="14" t="s">
        <v>163</v>
      </c>
      <c r="FL250" s="70" t="str">
        <f t="shared" si="45"/>
        <v>simvastatine oral 20mg/</v>
      </c>
    </row>
    <row r="251" spans="1:168" ht="13.8">
      <c r="A251" s="47">
        <v>7662</v>
      </c>
      <c r="B251" t="s">
        <v>3203</v>
      </c>
      <c r="C251" s="117"/>
      <c r="D251" s="117"/>
      <c r="E251" s="117"/>
      <c r="F251" s="117"/>
      <c r="G251">
        <v>4370</v>
      </c>
      <c r="H251" s="47">
        <v>259030103</v>
      </c>
      <c r="I251" s="47">
        <v>259030103</v>
      </c>
      <c r="J251" s="5" t="str">
        <f t="shared" si="46"/>
        <v>GRC simvastatin MEDICAL PHARMAQUALITY AE film-coated tablet 30 x 40mg/</v>
      </c>
      <c r="K251" s="5" t="str">
        <f t="shared" si="47"/>
        <v>GRC simvastatin MEDICAL PHARMAQUALITY AE film-coated tablet 30 x 40mg/</v>
      </c>
      <c r="L251" s="5"/>
      <c r="M251" s="5"/>
      <c r="N251" s="5"/>
      <c r="O251" s="5"/>
      <c r="P251">
        <v>30</v>
      </c>
      <c r="Q251" s="51"/>
      <c r="R251">
        <v>30</v>
      </c>
      <c r="S251" s="51"/>
      <c r="T251" s="117"/>
      <c r="U251" s="117"/>
      <c r="V251" s="117"/>
      <c r="W251" s="117"/>
      <c r="X251" s="5"/>
      <c r="Y251" s="5"/>
      <c r="Z251" s="5"/>
      <c r="AA251" s="5">
        <v>30</v>
      </c>
      <c r="AB251" s="5"/>
      <c r="AC251" t="s">
        <v>709</v>
      </c>
      <c r="AD251" s="5"/>
      <c r="AE251" s="5"/>
      <c r="AF251" s="159">
        <v>10221000</v>
      </c>
      <c r="AG251" t="s">
        <v>1220</v>
      </c>
      <c r="AI251" t="s">
        <v>824</v>
      </c>
      <c r="AJ251" t="s">
        <v>852</v>
      </c>
      <c r="AK251" s="24">
        <v>15054000</v>
      </c>
      <c r="AL251" s="158" t="s">
        <v>173</v>
      </c>
      <c r="AM251" s="158"/>
      <c r="AN251" s="5"/>
      <c r="AO251" s="5"/>
      <c r="AP251" s="5"/>
      <c r="AQ251" s="5"/>
      <c r="AS251" s="51">
        <f t="shared" si="42"/>
        <v>56565763</v>
      </c>
      <c r="AT251" s="25" t="str">
        <f t="shared" si="43"/>
        <v>GRC simvastatin MEDICAL PHARMAQUALITY AE film-coated tablet 40mg/</v>
      </c>
      <c r="AU251" s="33"/>
      <c r="AW251" s="5"/>
      <c r="AX251" s="5"/>
      <c r="AY251" s="14" t="s">
        <v>3580</v>
      </c>
      <c r="AZ251" t="s">
        <v>579</v>
      </c>
      <c r="BA251" s="42" t="s">
        <v>2510</v>
      </c>
      <c r="BB251" s="42"/>
      <c r="BC251" s="159">
        <v>10221000</v>
      </c>
      <c r="BD251" t="s">
        <v>1220</v>
      </c>
      <c r="BF251" s="85"/>
      <c r="BG251" t="s">
        <v>3338</v>
      </c>
      <c r="BJ251" s="5"/>
      <c r="BK251" t="s">
        <v>915</v>
      </c>
      <c r="BL251" s="5"/>
      <c r="BM251" s="49" t="s">
        <v>857</v>
      </c>
      <c r="BN251" t="str">
        <f t="shared" si="40"/>
        <v>simvastatin film-coated tablet 40mg/</v>
      </c>
      <c r="BO251" s="49"/>
      <c r="BP251" t="str">
        <f t="shared" si="44"/>
        <v>simvastatin film-coated tablet 40mg/</v>
      </c>
      <c r="BQ251" s="5"/>
      <c r="BR251" s="159">
        <v>10221000</v>
      </c>
      <c r="BS251" t="s">
        <v>1220</v>
      </c>
      <c r="BU251" s="117"/>
      <c r="BV251" s="117"/>
      <c r="BW251" s="5"/>
      <c r="BX251" t="s">
        <v>824</v>
      </c>
      <c r="BY251" s="5"/>
      <c r="BZ251" s="5"/>
      <c r="CA251" s="24">
        <v>15054000</v>
      </c>
      <c r="CB251" s="158" t="s">
        <v>173</v>
      </c>
      <c r="CC251" s="158"/>
      <c r="CD251" s="5"/>
      <c r="CE251" s="5"/>
      <c r="CF251">
        <v>20053000</v>
      </c>
      <c r="CG251" s="87" t="s">
        <v>175</v>
      </c>
      <c r="CH251" s="87"/>
      <c r="CI251" s="117"/>
      <c r="CJ251" s="117"/>
      <c r="CK251" s="5"/>
      <c r="CL251" s="5"/>
      <c r="CM251" s="5"/>
      <c r="CN251" s="5"/>
      <c r="CO251" s="21">
        <v>100000091786</v>
      </c>
      <c r="CP251" s="21" t="s">
        <v>41</v>
      </c>
      <c r="CQ251" s="21">
        <v>100000091786</v>
      </c>
      <c r="CR251" s="14" t="s">
        <v>3900</v>
      </c>
      <c r="CS251" s="51"/>
      <c r="CT251" s="21">
        <v>100000091786</v>
      </c>
      <c r="CU251" s="51" t="s">
        <v>615</v>
      </c>
      <c r="CV251" s="117"/>
      <c r="CW251" s="146"/>
      <c r="CX251">
        <v>79902639</v>
      </c>
      <c r="CY251" s="5"/>
      <c r="CZ251" s="5"/>
      <c r="DE251" s="5"/>
      <c r="DF251" s="5"/>
      <c r="DG251" s="117"/>
      <c r="DH251" s="117"/>
      <c r="DI251" s="117"/>
      <c r="DJ251" s="117"/>
      <c r="DK251" s="117"/>
      <c r="DL251" s="47">
        <v>40</v>
      </c>
      <c r="DM251" t="s">
        <v>164</v>
      </c>
      <c r="DN251" s="2"/>
      <c r="DO251" s="154">
        <v>1</v>
      </c>
      <c r="DP251" s="158" t="s">
        <v>173</v>
      </c>
      <c r="DQ251" s="24">
        <v>15054000</v>
      </c>
      <c r="DR251" s="47">
        <v>40</v>
      </c>
      <c r="DS251" t="s">
        <v>164</v>
      </c>
      <c r="DZ251" t="s">
        <v>844</v>
      </c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165"/>
      <c r="EO251" s="5"/>
      <c r="EP251" s="5"/>
      <c r="EQ251" s="5"/>
      <c r="ER251" s="5"/>
      <c r="EY251" s="70" t="str">
        <f t="shared" si="41"/>
        <v>simvastatine oral 40mg/</v>
      </c>
      <c r="FK251" s="14" t="s">
        <v>163</v>
      </c>
      <c r="FL251" s="70" t="str">
        <f t="shared" si="45"/>
        <v>simvastatine oral 40mg/</v>
      </c>
    </row>
    <row r="252" spans="1:168" ht="13.8">
      <c r="A252" s="47">
        <v>3975</v>
      </c>
      <c r="B252" t="s">
        <v>3204</v>
      </c>
      <c r="C252" s="117"/>
      <c r="D252" s="117"/>
      <c r="E252" s="117"/>
      <c r="F252" s="117"/>
      <c r="G252">
        <v>4371</v>
      </c>
      <c r="H252" s="47">
        <v>259030104</v>
      </c>
      <c r="I252" s="47">
        <v>259030104</v>
      </c>
      <c r="J252" s="5" t="str">
        <f t="shared" si="46"/>
        <v>GRC simvastatin MEDICHROM A.E. film-coated tablet 30 x 20mg/</v>
      </c>
      <c r="K252" s="5" t="str">
        <f t="shared" si="47"/>
        <v>GRC simvastatin MEDICHROM A.E. film-coated tablet 30 x 20mg/</v>
      </c>
      <c r="L252" s="5"/>
      <c r="M252" s="5"/>
      <c r="N252" s="5"/>
      <c r="O252" s="5"/>
      <c r="P252">
        <v>30</v>
      </c>
      <c r="Q252" s="51"/>
      <c r="R252">
        <v>30</v>
      </c>
      <c r="S252" s="51"/>
      <c r="T252" s="117"/>
      <c r="U252" s="117"/>
      <c r="V252" s="117"/>
      <c r="W252" s="117"/>
      <c r="X252" s="5"/>
      <c r="Y252" s="5"/>
      <c r="Z252" s="5"/>
      <c r="AA252" s="5">
        <v>50</v>
      </c>
      <c r="AB252" s="5"/>
      <c r="AC252" t="s">
        <v>766</v>
      </c>
      <c r="AD252" s="5"/>
      <c r="AE252" s="5"/>
      <c r="AF252" s="159">
        <v>10221000</v>
      </c>
      <c r="AG252" t="s">
        <v>1220</v>
      </c>
      <c r="AI252" t="s">
        <v>824</v>
      </c>
      <c r="AJ252" t="s">
        <v>852</v>
      </c>
      <c r="AK252" s="24">
        <v>15054000</v>
      </c>
      <c r="AL252" s="158" t="s">
        <v>173</v>
      </c>
      <c r="AM252" s="158"/>
      <c r="AN252" s="5"/>
      <c r="AO252" s="5"/>
      <c r="AP252" s="5"/>
      <c r="AQ252" s="5"/>
      <c r="AS252" s="51">
        <f t="shared" si="42"/>
        <v>56565764</v>
      </c>
      <c r="AT252" s="25" t="str">
        <f t="shared" si="43"/>
        <v>GRC simvastatin MEDICHROM A.E. film-coated tablet 20mg/</v>
      </c>
      <c r="AU252" s="33"/>
      <c r="AW252" s="5"/>
      <c r="AX252" s="5"/>
      <c r="AY252" s="14" t="s">
        <v>3581</v>
      </c>
      <c r="AZ252" t="s">
        <v>579</v>
      </c>
      <c r="BA252" s="42" t="s">
        <v>2510</v>
      </c>
      <c r="BB252" s="42"/>
      <c r="BC252" s="159">
        <v>10221000</v>
      </c>
      <c r="BD252" t="s">
        <v>1220</v>
      </c>
      <c r="BF252" s="85"/>
      <c r="BG252" t="s">
        <v>3350</v>
      </c>
      <c r="BJ252" s="5"/>
      <c r="BK252" t="s">
        <v>916</v>
      </c>
      <c r="BL252" s="5"/>
      <c r="BM252" s="49" t="s">
        <v>857</v>
      </c>
      <c r="BN252" t="str">
        <f t="shared" si="40"/>
        <v>simvastatin film-coated tablet 20mg/</v>
      </c>
      <c r="BO252" s="49"/>
      <c r="BP252" t="str">
        <f t="shared" si="44"/>
        <v>simvastatin film-coated tablet 20mg/</v>
      </c>
      <c r="BQ252" s="5"/>
      <c r="BR252" s="159">
        <v>10221000</v>
      </c>
      <c r="BS252" t="s">
        <v>1220</v>
      </c>
      <c r="BU252" s="117"/>
      <c r="BV252" s="117"/>
      <c r="BW252" s="5"/>
      <c r="BX252" t="s">
        <v>824</v>
      </c>
      <c r="BY252" s="5"/>
      <c r="BZ252" s="5"/>
      <c r="CA252" s="24">
        <v>15054000</v>
      </c>
      <c r="CB252" s="158" t="s">
        <v>173</v>
      </c>
      <c r="CC252" s="158"/>
      <c r="CD252" s="5"/>
      <c r="CE252" s="5"/>
      <c r="CF252">
        <v>20053000</v>
      </c>
      <c r="CG252" s="87" t="s">
        <v>175</v>
      </c>
      <c r="CH252" s="87"/>
      <c r="CI252" s="117"/>
      <c r="CJ252" s="117"/>
      <c r="CK252" s="5"/>
      <c r="CL252" s="5"/>
      <c r="CM252" s="5"/>
      <c r="CN252" s="5"/>
      <c r="CO252" s="21">
        <v>100000091786</v>
      </c>
      <c r="CP252" s="21" t="s">
        <v>41</v>
      </c>
      <c r="CQ252" s="21">
        <v>100000091786</v>
      </c>
      <c r="CR252" s="14" t="s">
        <v>3900</v>
      </c>
      <c r="CS252" s="51"/>
      <c r="CT252" s="21">
        <v>100000091786</v>
      </c>
      <c r="CU252" s="51" t="s">
        <v>615</v>
      </c>
      <c r="CV252" s="117"/>
      <c r="CW252" s="146"/>
      <c r="CX252">
        <v>79902639</v>
      </c>
      <c r="CY252" s="5"/>
      <c r="CZ252" s="5"/>
      <c r="DE252" s="5"/>
      <c r="DF252" s="5"/>
      <c r="DG252" s="117"/>
      <c r="DH252" s="117"/>
      <c r="DI252" s="117"/>
      <c r="DJ252" s="117"/>
      <c r="DK252" s="117"/>
      <c r="DL252" s="47">
        <v>20</v>
      </c>
      <c r="DM252" t="s">
        <v>164</v>
      </c>
      <c r="DN252" s="2"/>
      <c r="DO252" s="154">
        <v>1</v>
      </c>
      <c r="DP252" s="158" t="s">
        <v>173</v>
      </c>
      <c r="DQ252" s="24">
        <v>15054000</v>
      </c>
      <c r="DR252" s="47">
        <v>20</v>
      </c>
      <c r="DS252" t="s">
        <v>164</v>
      </c>
      <c r="DZ252" t="s">
        <v>844</v>
      </c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165"/>
      <c r="EO252" s="5"/>
      <c r="EP252" s="5"/>
      <c r="EQ252" s="5"/>
      <c r="ER252" s="5"/>
      <c r="EY252" s="70" t="str">
        <f t="shared" si="41"/>
        <v>simvastatine oral 20mg/</v>
      </c>
      <c r="FK252" s="14" t="s">
        <v>163</v>
      </c>
      <c r="FL252" s="70" t="str">
        <f t="shared" si="45"/>
        <v>simvastatine oral 20mg/</v>
      </c>
    </row>
    <row r="253" spans="1:168" ht="13.8">
      <c r="A253" s="47">
        <v>3976</v>
      </c>
      <c r="B253" t="s">
        <v>3205</v>
      </c>
      <c r="C253" s="117"/>
      <c r="D253" s="117"/>
      <c r="E253" s="117"/>
      <c r="F253" s="117"/>
      <c r="G253">
        <v>4272</v>
      </c>
      <c r="H253" s="47">
        <v>257950102</v>
      </c>
      <c r="I253" s="47">
        <v>257950102</v>
      </c>
      <c r="J253" s="5" t="str">
        <f t="shared" si="46"/>
        <v>GRC simvastatin MEDICHROM A.E. film-coated tablet 30 x 40mg/</v>
      </c>
      <c r="K253" s="5" t="str">
        <f t="shared" si="47"/>
        <v>GRC simvastatin MEDICHROM A.E. film-coated tablet 30 x 40mg/</v>
      </c>
      <c r="L253" s="5"/>
      <c r="M253" s="5"/>
      <c r="N253" s="5"/>
      <c r="O253" s="5"/>
      <c r="P253">
        <v>30</v>
      </c>
      <c r="Q253" s="51"/>
      <c r="R253">
        <v>30</v>
      </c>
      <c r="S253" s="51"/>
      <c r="T253" s="117"/>
      <c r="U253" s="117"/>
      <c r="V253" s="117"/>
      <c r="W253" s="117"/>
      <c r="X253" s="5"/>
      <c r="Y253" s="5"/>
      <c r="Z253" s="5"/>
      <c r="AA253" s="5">
        <v>30</v>
      </c>
      <c r="AB253" s="5"/>
      <c r="AC253" t="s">
        <v>763</v>
      </c>
      <c r="AD253" s="5"/>
      <c r="AE253" s="5"/>
      <c r="AF253" s="159">
        <v>10221000</v>
      </c>
      <c r="AG253" t="s">
        <v>1220</v>
      </c>
      <c r="AI253" t="s">
        <v>824</v>
      </c>
      <c r="AJ253" t="s">
        <v>852</v>
      </c>
      <c r="AK253" s="24">
        <v>15054000</v>
      </c>
      <c r="AL253" s="158" t="s">
        <v>173</v>
      </c>
      <c r="AM253" s="158"/>
      <c r="AN253" s="5"/>
      <c r="AO253" s="5"/>
      <c r="AP253" s="5"/>
      <c r="AQ253" s="5"/>
      <c r="AS253" s="51">
        <f t="shared" si="42"/>
        <v>56565765</v>
      </c>
      <c r="AT253" s="25" t="str">
        <f t="shared" si="43"/>
        <v>GRC simvastatin MEDICHROM A.E. film-coated tablet 40mg/</v>
      </c>
      <c r="AU253" s="33"/>
      <c r="AW253" s="5"/>
      <c r="AX253" s="5"/>
      <c r="AY253" s="14" t="s">
        <v>3582</v>
      </c>
      <c r="AZ253" t="s">
        <v>579</v>
      </c>
      <c r="BA253" s="42" t="s">
        <v>2510</v>
      </c>
      <c r="BB253" s="42"/>
      <c r="BC253" s="159">
        <v>10221000</v>
      </c>
      <c r="BD253" t="s">
        <v>1220</v>
      </c>
      <c r="BF253" s="85"/>
      <c r="BG253" t="s">
        <v>3350</v>
      </c>
      <c r="BJ253" s="5"/>
      <c r="BK253" t="s">
        <v>917</v>
      </c>
      <c r="BL253" s="5"/>
      <c r="BM253" s="49" t="s">
        <v>857</v>
      </c>
      <c r="BN253" t="str">
        <f t="shared" si="40"/>
        <v>simvastatin film-coated tablet 40mg/</v>
      </c>
      <c r="BO253" s="49"/>
      <c r="BP253" t="str">
        <f t="shared" si="44"/>
        <v>simvastatin film-coated tablet 40mg/</v>
      </c>
      <c r="BQ253" s="5"/>
      <c r="BR253" s="159">
        <v>10221000</v>
      </c>
      <c r="BS253" t="s">
        <v>1220</v>
      </c>
      <c r="BU253" s="117"/>
      <c r="BV253" s="117"/>
      <c r="BW253" s="5"/>
      <c r="BX253" t="s">
        <v>824</v>
      </c>
      <c r="BY253" s="5"/>
      <c r="BZ253" s="5"/>
      <c r="CA253" s="24">
        <v>15054000</v>
      </c>
      <c r="CB253" s="158" t="s">
        <v>173</v>
      </c>
      <c r="CC253" s="158"/>
      <c r="CD253" s="5"/>
      <c r="CE253" s="5"/>
      <c r="CF253">
        <v>20053000</v>
      </c>
      <c r="CG253" s="87" t="s">
        <v>175</v>
      </c>
      <c r="CH253" s="87"/>
      <c r="CI253" s="117"/>
      <c r="CJ253" s="117"/>
      <c r="CK253" s="5"/>
      <c r="CL253" s="5"/>
      <c r="CM253" s="5"/>
      <c r="CN253" s="5"/>
      <c r="CO253" s="21">
        <v>100000091786</v>
      </c>
      <c r="CP253" s="21" t="s">
        <v>41</v>
      </c>
      <c r="CQ253" s="21">
        <v>100000091786</v>
      </c>
      <c r="CR253" s="14" t="s">
        <v>3900</v>
      </c>
      <c r="CS253" s="51"/>
      <c r="CT253" s="21">
        <v>100000091786</v>
      </c>
      <c r="CU253" s="51" t="s">
        <v>615</v>
      </c>
      <c r="CV253" s="117"/>
      <c r="CW253" s="146"/>
      <c r="CX253">
        <v>79902639</v>
      </c>
      <c r="CY253" s="5"/>
      <c r="CZ253" s="5"/>
      <c r="DE253" s="5"/>
      <c r="DF253" s="5"/>
      <c r="DG253" s="117"/>
      <c r="DH253" s="117"/>
      <c r="DI253" s="117"/>
      <c r="DJ253" s="117"/>
      <c r="DK253" s="117"/>
      <c r="DL253" s="47">
        <v>40</v>
      </c>
      <c r="DM253" t="s">
        <v>164</v>
      </c>
      <c r="DN253" s="2"/>
      <c r="DO253" s="154">
        <v>1</v>
      </c>
      <c r="DP253" s="158" t="s">
        <v>173</v>
      </c>
      <c r="DQ253" s="24">
        <v>15054000</v>
      </c>
      <c r="DR253" s="47">
        <v>40</v>
      </c>
      <c r="DS253" t="s">
        <v>164</v>
      </c>
      <c r="DZ253" t="s">
        <v>843</v>
      </c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165"/>
      <c r="EO253" s="5"/>
      <c r="EP253" s="5"/>
      <c r="EQ253" s="5"/>
      <c r="ER253" s="5"/>
      <c r="EY253" s="70" t="str">
        <f t="shared" si="41"/>
        <v>simvastatine oral 40mg/</v>
      </c>
      <c r="FK253" s="14" t="s">
        <v>163</v>
      </c>
      <c r="FL253" s="70" t="str">
        <f t="shared" si="45"/>
        <v>simvastatine oral 40mg/</v>
      </c>
    </row>
    <row r="254" spans="1:168" ht="13.8">
      <c r="A254" s="47">
        <v>3977</v>
      </c>
      <c r="B254" t="s">
        <v>3206</v>
      </c>
      <c r="C254" s="117"/>
      <c r="D254" s="117"/>
      <c r="E254" s="117"/>
      <c r="F254" s="117"/>
      <c r="G254">
        <v>7983</v>
      </c>
      <c r="H254" s="47">
        <v>300960101</v>
      </c>
      <c r="I254" s="47">
        <v>300960101</v>
      </c>
      <c r="J254" s="5" t="str">
        <f t="shared" si="46"/>
        <v>GRC simvastatin VIOFAR ΕΠΕ film-coated tablet 30 x 40mg/</v>
      </c>
      <c r="K254" s="5" t="str">
        <f t="shared" si="47"/>
        <v>GRC simvastatin VIOFAR ΕΠΕ film-coated tablet 30 x 40mg/</v>
      </c>
      <c r="L254" s="5"/>
      <c r="M254" s="5"/>
      <c r="N254" s="5"/>
      <c r="O254" s="5"/>
      <c r="P254">
        <v>30</v>
      </c>
      <c r="Q254" s="51"/>
      <c r="R254">
        <v>30</v>
      </c>
      <c r="S254" s="51"/>
      <c r="T254" s="117"/>
      <c r="U254" s="117"/>
      <c r="V254" s="117"/>
      <c r="W254" s="117"/>
      <c r="X254" s="5"/>
      <c r="Y254" s="5"/>
      <c r="Z254" s="5"/>
      <c r="AA254" s="5">
        <v>10</v>
      </c>
      <c r="AB254" s="5"/>
      <c r="AC254" t="s">
        <v>767</v>
      </c>
      <c r="AD254" s="5"/>
      <c r="AE254" s="5"/>
      <c r="AF254" s="159">
        <v>10221000</v>
      </c>
      <c r="AG254" t="s">
        <v>1220</v>
      </c>
      <c r="AI254" t="s">
        <v>824</v>
      </c>
      <c r="AJ254" t="s">
        <v>852</v>
      </c>
      <c r="AK254" s="24">
        <v>15054000</v>
      </c>
      <c r="AL254" s="158" t="s">
        <v>173</v>
      </c>
      <c r="AM254" s="158"/>
      <c r="AN254" s="5"/>
      <c r="AO254" s="5"/>
      <c r="AP254" s="5"/>
      <c r="AQ254" s="5"/>
      <c r="AS254" s="51">
        <f t="shared" si="42"/>
        <v>56565766</v>
      </c>
      <c r="AT254" s="25" t="str">
        <f t="shared" si="43"/>
        <v>GRC simvastatin VIOFAR ΕΠΕ film-coated tablet 40mg/</v>
      </c>
      <c r="AU254" s="33"/>
      <c r="AW254" s="5"/>
      <c r="AX254" s="5"/>
      <c r="AY254" s="14" t="s">
        <v>3583</v>
      </c>
      <c r="AZ254" t="s">
        <v>579</v>
      </c>
      <c r="BA254" s="42" t="s">
        <v>2510</v>
      </c>
      <c r="BB254" s="42"/>
      <c r="BC254" s="159">
        <v>10221000</v>
      </c>
      <c r="BD254" t="s">
        <v>1220</v>
      </c>
      <c r="BF254" s="85"/>
      <c r="BG254" t="s">
        <v>913</v>
      </c>
      <c r="BJ254" s="5"/>
      <c r="BK254" t="s">
        <v>878</v>
      </c>
      <c r="BL254" s="5"/>
      <c r="BM254" s="49" t="s">
        <v>857</v>
      </c>
      <c r="BN254" t="str">
        <f t="shared" si="40"/>
        <v>simvastatin film-coated tablet 40mg/</v>
      </c>
      <c r="BO254" s="49"/>
      <c r="BP254" t="str">
        <f t="shared" si="44"/>
        <v>simvastatin film-coated tablet 40mg/</v>
      </c>
      <c r="BQ254" s="5"/>
      <c r="BR254" s="159">
        <v>10221000</v>
      </c>
      <c r="BS254" t="s">
        <v>1220</v>
      </c>
      <c r="BU254" s="117"/>
      <c r="BV254" s="117"/>
      <c r="BW254" s="5"/>
      <c r="BX254" t="s">
        <v>824</v>
      </c>
      <c r="BY254" s="5"/>
      <c r="BZ254" s="5"/>
      <c r="CA254" s="24">
        <v>15054000</v>
      </c>
      <c r="CB254" s="158" t="s">
        <v>173</v>
      </c>
      <c r="CC254" s="158"/>
      <c r="CD254" s="5"/>
      <c r="CE254" s="5"/>
      <c r="CF254">
        <v>20053000</v>
      </c>
      <c r="CG254" s="87" t="s">
        <v>175</v>
      </c>
      <c r="CH254" s="87"/>
      <c r="CI254" s="117"/>
      <c r="CJ254" s="117"/>
      <c r="CK254" s="5"/>
      <c r="CL254" s="5"/>
      <c r="CM254" s="5"/>
      <c r="CN254" s="5"/>
      <c r="CO254" s="21">
        <v>100000091786</v>
      </c>
      <c r="CP254" s="21" t="s">
        <v>41</v>
      </c>
      <c r="CQ254" s="21">
        <v>100000091786</v>
      </c>
      <c r="CR254" s="14" t="s">
        <v>3900</v>
      </c>
      <c r="CS254" s="51"/>
      <c r="CT254" s="21">
        <v>100000091786</v>
      </c>
      <c r="CU254" s="51" t="s">
        <v>615</v>
      </c>
      <c r="CV254" s="117"/>
      <c r="CW254" s="146"/>
      <c r="CX254">
        <v>79902639</v>
      </c>
      <c r="CY254" s="5"/>
      <c r="CZ254" s="5"/>
      <c r="DE254" s="5"/>
      <c r="DF254" s="5"/>
      <c r="DG254" s="117"/>
      <c r="DH254" s="117"/>
      <c r="DI254" s="117"/>
      <c r="DJ254" s="117"/>
      <c r="DK254" s="117"/>
      <c r="DL254" s="47">
        <v>40</v>
      </c>
      <c r="DM254" t="s">
        <v>164</v>
      </c>
      <c r="DN254" s="2"/>
      <c r="DO254" s="154">
        <v>1</v>
      </c>
      <c r="DP254" s="158" t="s">
        <v>173</v>
      </c>
      <c r="DQ254" s="24">
        <v>15054000</v>
      </c>
      <c r="DR254" s="47">
        <v>40</v>
      </c>
      <c r="DS254" t="s">
        <v>164</v>
      </c>
      <c r="DZ254" t="s">
        <v>843</v>
      </c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165"/>
      <c r="EO254" s="5"/>
      <c r="EP254" s="5"/>
      <c r="EQ254" s="5"/>
      <c r="ER254" s="5"/>
      <c r="EY254" s="70" t="str">
        <f t="shared" si="41"/>
        <v>simvastatine oral 40mg/</v>
      </c>
      <c r="FK254" s="14" t="s">
        <v>163</v>
      </c>
      <c r="FL254" s="70" t="str">
        <f t="shared" si="45"/>
        <v>simvastatine oral 40mg/</v>
      </c>
    </row>
    <row r="255" spans="1:168" ht="13.8">
      <c r="A255" s="47">
        <v>4513</v>
      </c>
      <c r="B255" t="s">
        <v>3207</v>
      </c>
      <c r="C255" s="117"/>
      <c r="D255" s="117"/>
      <c r="E255" s="117"/>
      <c r="F255" s="117"/>
      <c r="G255">
        <v>7984</v>
      </c>
      <c r="H255" s="47">
        <v>300960201</v>
      </c>
      <c r="I255" s="47">
        <v>300960201</v>
      </c>
      <c r="J255" s="5" t="str">
        <f t="shared" si="46"/>
        <v>GRC simvastatin ΑΔΗΦΑΡΜ Μ.Ε.Π.Ε. film-coated tablet 30 x 20mg/</v>
      </c>
      <c r="K255" s="5" t="str">
        <f t="shared" si="47"/>
        <v>GRC simvastatin ΑΔΗΦΑΡΜ Μ.Ε.Π.Ε. film-coated tablet 30 x 20mg/</v>
      </c>
      <c r="L255" s="5"/>
      <c r="M255" s="5"/>
      <c r="N255" s="5"/>
      <c r="O255" s="5"/>
      <c r="P255">
        <v>30</v>
      </c>
      <c r="Q255" s="51"/>
      <c r="R255">
        <v>30</v>
      </c>
      <c r="S255" s="51"/>
      <c r="T255" s="117"/>
      <c r="U255" s="117"/>
      <c r="V255" s="117"/>
      <c r="W255" s="117"/>
      <c r="X255" s="5"/>
      <c r="Y255" s="5"/>
      <c r="Z255" s="5"/>
      <c r="AA255" s="5">
        <v>10</v>
      </c>
      <c r="AB255" s="5"/>
      <c r="AC255" t="s">
        <v>768</v>
      </c>
      <c r="AD255" s="5"/>
      <c r="AE255" s="5"/>
      <c r="AF255" s="159">
        <v>10221000</v>
      </c>
      <c r="AG255" t="s">
        <v>1220</v>
      </c>
      <c r="AI255" t="s">
        <v>824</v>
      </c>
      <c r="AJ255" t="s">
        <v>852</v>
      </c>
      <c r="AK255" s="24">
        <v>15054000</v>
      </c>
      <c r="AL255" s="158" t="s">
        <v>173</v>
      </c>
      <c r="AM255" s="158"/>
      <c r="AN255" s="5"/>
      <c r="AO255" s="5"/>
      <c r="AP255" s="5"/>
      <c r="AQ255" s="5"/>
      <c r="AS255" s="51">
        <f t="shared" si="42"/>
        <v>56565767</v>
      </c>
      <c r="AT255" s="25" t="str">
        <f t="shared" si="43"/>
        <v>GRC simvastatin ΑΔΗΦΑΡΜ Μ.Ε.Π.Ε. film-coated tablet 20mg/</v>
      </c>
      <c r="AU255" s="33"/>
      <c r="AW255" s="5"/>
      <c r="AX255" s="5"/>
      <c r="AY255" s="14" t="s">
        <v>3584</v>
      </c>
      <c r="AZ255" t="s">
        <v>579</v>
      </c>
      <c r="BA255" s="42" t="s">
        <v>2510</v>
      </c>
      <c r="BB255" s="42"/>
      <c r="BC255" s="159">
        <v>10221000</v>
      </c>
      <c r="BD255" t="s">
        <v>1220</v>
      </c>
      <c r="BF255" s="85"/>
      <c r="BG255" t="s">
        <v>914</v>
      </c>
      <c r="BJ255" s="5"/>
      <c r="BK255" t="s">
        <v>878</v>
      </c>
      <c r="BL255" s="5"/>
      <c r="BM255" s="49" t="s">
        <v>857</v>
      </c>
      <c r="BN255" t="str">
        <f t="shared" si="40"/>
        <v>simvastatin film-coated tablet 20mg/</v>
      </c>
      <c r="BO255" s="49"/>
      <c r="BP255" t="str">
        <f t="shared" si="44"/>
        <v>simvastatin film-coated tablet 20mg/</v>
      </c>
      <c r="BQ255" s="5"/>
      <c r="BR255" s="159">
        <v>10221000</v>
      </c>
      <c r="BS255" t="s">
        <v>1220</v>
      </c>
      <c r="BU255" s="117"/>
      <c r="BV255" s="117"/>
      <c r="BW255" s="5"/>
      <c r="BX255" t="s">
        <v>824</v>
      </c>
      <c r="BY255" s="5"/>
      <c r="BZ255" s="5"/>
      <c r="CA255" s="24">
        <v>15054000</v>
      </c>
      <c r="CB255" s="158" t="s">
        <v>173</v>
      </c>
      <c r="CC255" s="158"/>
      <c r="CD255" s="5"/>
      <c r="CE255" s="5"/>
      <c r="CF255">
        <v>20053000</v>
      </c>
      <c r="CG255" s="87" t="s">
        <v>175</v>
      </c>
      <c r="CH255" s="87"/>
      <c r="CI255" s="117"/>
      <c r="CJ255" s="117"/>
      <c r="CK255" s="5"/>
      <c r="CL255" s="5"/>
      <c r="CM255" s="5"/>
      <c r="CN255" s="5"/>
      <c r="CO255" s="21">
        <v>100000091786</v>
      </c>
      <c r="CP255" s="21" t="s">
        <v>41</v>
      </c>
      <c r="CQ255" s="21">
        <v>100000091786</v>
      </c>
      <c r="CR255" s="14" t="s">
        <v>3900</v>
      </c>
      <c r="CS255" s="51"/>
      <c r="CT255" s="21">
        <v>100000091786</v>
      </c>
      <c r="CU255" s="51" t="s">
        <v>615</v>
      </c>
      <c r="CV255" s="117"/>
      <c r="CW255" s="146"/>
      <c r="CX255">
        <v>79902639</v>
      </c>
      <c r="CY255" s="5"/>
      <c r="CZ255" s="5"/>
      <c r="DE255" s="5"/>
      <c r="DF255" s="5"/>
      <c r="DG255" s="117"/>
      <c r="DH255" s="117"/>
      <c r="DI255" s="117"/>
      <c r="DJ255" s="117"/>
      <c r="DK255" s="117"/>
      <c r="DL255" s="47">
        <v>20</v>
      </c>
      <c r="DM255" t="s">
        <v>164</v>
      </c>
      <c r="DN255" s="2"/>
      <c r="DO255" s="154">
        <v>1</v>
      </c>
      <c r="DP255" s="158" t="s">
        <v>173</v>
      </c>
      <c r="DQ255" s="24">
        <v>15054000</v>
      </c>
      <c r="DR255" s="47">
        <v>20</v>
      </c>
      <c r="DS255" t="s">
        <v>164</v>
      </c>
      <c r="DZ255" t="s">
        <v>844</v>
      </c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165"/>
      <c r="EO255" s="5"/>
      <c r="EP255" s="5"/>
      <c r="EQ255" s="5"/>
      <c r="ER255" s="5"/>
      <c r="EY255" s="70" t="str">
        <f t="shared" si="41"/>
        <v>simvastatine oral 20mg/</v>
      </c>
      <c r="FK255" s="14" t="s">
        <v>163</v>
      </c>
      <c r="FL255" s="70" t="str">
        <f t="shared" si="45"/>
        <v>simvastatine oral 20mg/</v>
      </c>
    </row>
    <row r="256" spans="1:168" ht="13.8">
      <c r="A256" s="47">
        <v>4514</v>
      </c>
      <c r="B256" t="s">
        <v>3208</v>
      </c>
      <c r="C256" s="117"/>
      <c r="D256" s="117"/>
      <c r="E256" s="117"/>
      <c r="F256" s="117"/>
      <c r="G256">
        <v>8147</v>
      </c>
      <c r="H256" s="47">
        <v>244750102</v>
      </c>
      <c r="I256" s="47">
        <v>244750102</v>
      </c>
      <c r="J256" s="5" t="str">
        <f t="shared" si="46"/>
        <v>GRC simvastatin ΑΔΗΦΑΡΜ Μ.Ε.Π.Ε. film-coated tablet 30 x 40mg/</v>
      </c>
      <c r="K256" s="5" t="str">
        <f t="shared" si="47"/>
        <v>GRC simvastatin ΑΔΗΦΑΡΜ Μ.Ε.Π.Ε. film-coated tablet 30 x 40mg/</v>
      </c>
      <c r="L256" s="5"/>
      <c r="M256" s="5"/>
      <c r="N256" s="5"/>
      <c r="O256" s="5"/>
      <c r="P256">
        <v>30</v>
      </c>
      <c r="Q256" s="51"/>
      <c r="R256">
        <v>30</v>
      </c>
      <c r="S256" s="51"/>
      <c r="T256" s="117"/>
      <c r="U256" s="117"/>
      <c r="V256" s="117"/>
      <c r="W256" s="117"/>
      <c r="X256" s="5"/>
      <c r="Y256" s="5"/>
      <c r="Z256" s="5"/>
      <c r="AA256" s="5">
        <v>30</v>
      </c>
      <c r="AB256" s="5"/>
      <c r="AC256" t="s">
        <v>769</v>
      </c>
      <c r="AD256" s="5"/>
      <c r="AE256" s="5"/>
      <c r="AF256" s="159">
        <v>10221000</v>
      </c>
      <c r="AG256" t="s">
        <v>1220</v>
      </c>
      <c r="AI256" t="s">
        <v>824</v>
      </c>
      <c r="AJ256" t="s">
        <v>847</v>
      </c>
      <c r="AK256" s="24">
        <v>15054000</v>
      </c>
      <c r="AL256" s="158" t="s">
        <v>173</v>
      </c>
      <c r="AM256" s="158"/>
      <c r="AN256" s="5"/>
      <c r="AO256" s="5"/>
      <c r="AP256" s="5"/>
      <c r="AQ256" s="5"/>
      <c r="AS256" s="51">
        <f t="shared" si="42"/>
        <v>56565768</v>
      </c>
      <c r="AT256" s="25" t="str">
        <f t="shared" si="43"/>
        <v>GRC simvastatin ΑΔΗΦΑΡΜ Μ.Ε.Π.Ε. film-coated tablet 40mg/</v>
      </c>
      <c r="AU256" s="33"/>
      <c r="AW256" s="5"/>
      <c r="AX256" s="5"/>
      <c r="AY256" s="14" t="s">
        <v>3585</v>
      </c>
      <c r="AZ256" t="s">
        <v>579</v>
      </c>
      <c r="BA256" s="42" t="s">
        <v>2510</v>
      </c>
      <c r="BB256" s="42"/>
      <c r="BC256" s="159">
        <v>10221000</v>
      </c>
      <c r="BD256" t="s">
        <v>1220</v>
      </c>
      <c r="BF256" s="85"/>
      <c r="BG256" t="s">
        <v>914</v>
      </c>
      <c r="BJ256" s="5"/>
      <c r="BK256" t="s">
        <v>918</v>
      </c>
      <c r="BL256" s="5"/>
      <c r="BM256" s="49" t="s">
        <v>857</v>
      </c>
      <c r="BN256" t="str">
        <f t="shared" si="40"/>
        <v>simvastatin film-coated tablet 40mg/</v>
      </c>
      <c r="BO256" s="49"/>
      <c r="BP256" t="str">
        <f t="shared" si="44"/>
        <v>simvastatin film-coated tablet 40mg/</v>
      </c>
      <c r="BQ256" s="5"/>
      <c r="BR256" s="159">
        <v>10221000</v>
      </c>
      <c r="BS256" t="s">
        <v>1220</v>
      </c>
      <c r="BU256" s="117"/>
      <c r="BV256" s="117"/>
      <c r="BW256" s="5"/>
      <c r="BX256" t="s">
        <v>824</v>
      </c>
      <c r="BY256" s="5"/>
      <c r="BZ256" s="5"/>
      <c r="CA256" s="24">
        <v>15054000</v>
      </c>
      <c r="CB256" s="158" t="s">
        <v>173</v>
      </c>
      <c r="CC256" s="158"/>
      <c r="CD256" s="5"/>
      <c r="CE256" s="5"/>
      <c r="CF256">
        <v>20053000</v>
      </c>
      <c r="CG256" s="87" t="s">
        <v>175</v>
      </c>
      <c r="CH256" s="87"/>
      <c r="CI256" s="117"/>
      <c r="CJ256" s="117"/>
      <c r="CK256" s="5"/>
      <c r="CL256" s="5"/>
      <c r="CM256" s="5"/>
      <c r="CN256" s="5"/>
      <c r="CO256" s="21">
        <v>100000091786</v>
      </c>
      <c r="CP256" s="21" t="s">
        <v>41</v>
      </c>
      <c r="CQ256" s="21">
        <v>100000091786</v>
      </c>
      <c r="CR256" s="14" t="s">
        <v>3900</v>
      </c>
      <c r="CS256" s="51"/>
      <c r="CT256" s="21">
        <v>100000091786</v>
      </c>
      <c r="CU256" s="51" t="s">
        <v>615</v>
      </c>
      <c r="CV256" s="117"/>
      <c r="CW256" s="146"/>
      <c r="CX256">
        <v>79902639</v>
      </c>
      <c r="CY256" s="5"/>
      <c r="CZ256" s="5"/>
      <c r="DE256" s="5"/>
      <c r="DF256" s="5"/>
      <c r="DG256" s="117"/>
      <c r="DH256" s="117"/>
      <c r="DI256" s="117"/>
      <c r="DJ256" s="117"/>
      <c r="DK256" s="117"/>
      <c r="DL256" s="47">
        <v>40</v>
      </c>
      <c r="DM256" t="s">
        <v>164</v>
      </c>
      <c r="DN256" s="2"/>
      <c r="DO256" s="154">
        <v>1</v>
      </c>
      <c r="DP256" s="158" t="s">
        <v>173</v>
      </c>
      <c r="DQ256" s="24">
        <v>15054000</v>
      </c>
      <c r="DR256" s="47">
        <v>40</v>
      </c>
      <c r="DS256" t="s">
        <v>164</v>
      </c>
      <c r="DZ256" t="s">
        <v>832</v>
      </c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165"/>
      <c r="EO256" s="5"/>
      <c r="EP256" s="5"/>
      <c r="EQ256" s="5"/>
      <c r="ER256" s="5"/>
      <c r="EY256" s="70" t="str">
        <f t="shared" si="41"/>
        <v>simvastatine oral 40mg/</v>
      </c>
      <c r="FK256" s="14" t="s">
        <v>163</v>
      </c>
      <c r="FL256" s="70" t="str">
        <f t="shared" si="45"/>
        <v>simvastatine oral 40mg/</v>
      </c>
    </row>
    <row r="257" spans="1:168" ht="13.8">
      <c r="A257" s="47">
        <v>5547</v>
      </c>
      <c r="B257" t="s">
        <v>3209</v>
      </c>
      <c r="C257" s="117"/>
      <c r="D257" s="117"/>
      <c r="E257" s="117"/>
      <c r="F257" s="117"/>
      <c r="G257">
        <v>3771</v>
      </c>
      <c r="H257" s="47">
        <v>250040101</v>
      </c>
      <c r="I257" s="47">
        <v>250040101</v>
      </c>
      <c r="J257" s="5" t="str">
        <f t="shared" si="46"/>
        <v>GRC simvastatin IASIS PHARMA film-coated tablet 30 x 40mg/</v>
      </c>
      <c r="K257" s="5" t="str">
        <f t="shared" si="47"/>
        <v>GRC simvastatin IASIS PHARMA film-coated tablet 30 x 40mg/</v>
      </c>
      <c r="L257" s="5"/>
      <c r="M257" s="5"/>
      <c r="N257" s="5"/>
      <c r="O257" s="5"/>
      <c r="P257">
        <v>30</v>
      </c>
      <c r="Q257" s="51"/>
      <c r="R257">
        <v>30</v>
      </c>
      <c r="S257" s="51"/>
      <c r="T257" s="117"/>
      <c r="U257" s="117"/>
      <c r="V257" s="117"/>
      <c r="W257" s="117"/>
      <c r="X257" s="5"/>
      <c r="Y257" s="5"/>
      <c r="Z257" s="5"/>
      <c r="AA257" s="5">
        <v>10</v>
      </c>
      <c r="AB257" s="5"/>
      <c r="AC257" t="s">
        <v>770</v>
      </c>
      <c r="AD257" s="5"/>
      <c r="AE257" s="5"/>
      <c r="AF257" s="159">
        <v>10221000</v>
      </c>
      <c r="AG257" t="s">
        <v>1220</v>
      </c>
      <c r="AI257" t="s">
        <v>824</v>
      </c>
      <c r="AJ257" t="s">
        <v>852</v>
      </c>
      <c r="AK257" s="24">
        <v>15054000</v>
      </c>
      <c r="AL257" s="158" t="s">
        <v>173</v>
      </c>
      <c r="AM257" s="158"/>
      <c r="AN257" s="5"/>
      <c r="AO257" s="5"/>
      <c r="AP257" s="5"/>
      <c r="AQ257" s="5"/>
      <c r="AS257" s="51">
        <f t="shared" si="42"/>
        <v>56565769</v>
      </c>
      <c r="AT257" s="25" t="str">
        <f t="shared" si="43"/>
        <v>GRC simvastatin IASIS PHARMA film-coated tablet 40mg/</v>
      </c>
      <c r="AU257" s="33"/>
      <c r="AW257" s="5"/>
      <c r="AX257" s="5"/>
      <c r="AY257" s="14" t="s">
        <v>3586</v>
      </c>
      <c r="AZ257" t="s">
        <v>579</v>
      </c>
      <c r="BA257" s="42" t="s">
        <v>2510</v>
      </c>
      <c r="BB257" s="42"/>
      <c r="BC257" s="159">
        <v>10221000</v>
      </c>
      <c r="BD257" t="s">
        <v>1220</v>
      </c>
      <c r="BF257" s="85"/>
      <c r="BG257" t="s">
        <v>872</v>
      </c>
      <c r="BJ257" s="5"/>
      <c r="BK257" t="s">
        <v>919</v>
      </c>
      <c r="BL257" s="5"/>
      <c r="BM257" s="49" t="s">
        <v>857</v>
      </c>
      <c r="BN257" t="str">
        <f t="shared" si="40"/>
        <v>simvastatin film-coated tablet 40mg/</v>
      </c>
      <c r="BO257" s="49"/>
      <c r="BP257" t="str">
        <f t="shared" si="44"/>
        <v>simvastatin film-coated tablet 40mg/</v>
      </c>
      <c r="BQ257" s="5"/>
      <c r="BR257" s="159">
        <v>10221000</v>
      </c>
      <c r="BS257" t="s">
        <v>1220</v>
      </c>
      <c r="BU257" s="117"/>
      <c r="BV257" s="117"/>
      <c r="BW257" s="5"/>
      <c r="BX257" t="s">
        <v>824</v>
      </c>
      <c r="BY257" s="5"/>
      <c r="BZ257" s="5"/>
      <c r="CA257" s="24">
        <v>15054000</v>
      </c>
      <c r="CB257" s="158" t="s">
        <v>173</v>
      </c>
      <c r="CC257" s="158"/>
      <c r="CD257" s="5"/>
      <c r="CE257" s="5"/>
      <c r="CF257">
        <v>20053000</v>
      </c>
      <c r="CG257" s="87" t="s">
        <v>175</v>
      </c>
      <c r="CH257" s="87"/>
      <c r="CI257" s="117"/>
      <c r="CJ257" s="117"/>
      <c r="CK257" s="5"/>
      <c r="CL257" s="5"/>
      <c r="CM257" s="5"/>
      <c r="CN257" s="5"/>
      <c r="CO257" s="21">
        <v>100000091786</v>
      </c>
      <c r="CP257" s="21" t="s">
        <v>41</v>
      </c>
      <c r="CQ257" s="21">
        <v>100000091786</v>
      </c>
      <c r="CR257" s="14" t="s">
        <v>3900</v>
      </c>
      <c r="CS257" s="51"/>
      <c r="CT257" s="21">
        <v>100000091786</v>
      </c>
      <c r="CU257" s="51" t="s">
        <v>615</v>
      </c>
      <c r="CV257" s="117"/>
      <c r="CW257" s="146"/>
      <c r="CX257">
        <v>79902639</v>
      </c>
      <c r="CY257" s="5"/>
      <c r="CZ257" s="5"/>
      <c r="DE257" s="5"/>
      <c r="DF257" s="5"/>
      <c r="DG257" s="117"/>
      <c r="DH257" s="117"/>
      <c r="DI257" s="117"/>
      <c r="DJ257" s="117"/>
      <c r="DK257" s="117"/>
      <c r="DL257" s="47">
        <v>40</v>
      </c>
      <c r="DM257" t="s">
        <v>164</v>
      </c>
      <c r="DN257" s="2"/>
      <c r="DO257" s="154">
        <v>1</v>
      </c>
      <c r="DP257" s="158" t="s">
        <v>173</v>
      </c>
      <c r="DQ257" s="24">
        <v>15054000</v>
      </c>
      <c r="DR257" s="47">
        <v>40</v>
      </c>
      <c r="DS257" t="s">
        <v>164</v>
      </c>
      <c r="DZ257" t="s">
        <v>844</v>
      </c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165"/>
      <c r="EO257" s="5"/>
      <c r="EP257" s="5"/>
      <c r="EQ257" s="5"/>
      <c r="ER257" s="5"/>
      <c r="EY257" s="70" t="str">
        <f t="shared" si="41"/>
        <v>simvastatine oral 40mg/</v>
      </c>
      <c r="FK257" s="14" t="s">
        <v>163</v>
      </c>
      <c r="FL257" s="70" t="str">
        <f t="shared" si="45"/>
        <v>simvastatine oral 40mg/</v>
      </c>
    </row>
    <row r="258" spans="1:168" ht="13.8">
      <c r="A258" s="47">
        <v>4370</v>
      </c>
      <c r="B258" t="s">
        <v>3210</v>
      </c>
      <c r="C258" s="117"/>
      <c r="D258" s="117"/>
      <c r="E258" s="117"/>
      <c r="F258" s="117"/>
      <c r="G258">
        <v>3772</v>
      </c>
      <c r="H258" s="47">
        <v>250040103</v>
      </c>
      <c r="I258" s="47">
        <v>250040103</v>
      </c>
      <c r="J258" s="5" t="str">
        <f t="shared" si="46"/>
        <v>GRC simvastatin NOVENDIA PHARMACEUTICALS ΕΠΕ film-coated tablet 30 x 40mg/</v>
      </c>
      <c r="K258" s="5" t="str">
        <f t="shared" si="47"/>
        <v>GRC simvastatin NOVENDIA PHARMACEUTICALS ΕΠΕ film-coated tablet 30 x 40mg/</v>
      </c>
      <c r="L258" s="5"/>
      <c r="M258" s="5"/>
      <c r="N258" s="5"/>
      <c r="O258" s="5"/>
      <c r="P258">
        <v>30</v>
      </c>
      <c r="Q258" s="51"/>
      <c r="R258">
        <v>30</v>
      </c>
      <c r="S258" s="51"/>
      <c r="T258" s="117"/>
      <c r="U258" s="117"/>
      <c r="V258" s="117"/>
      <c r="W258" s="117"/>
      <c r="X258" s="5"/>
      <c r="Y258" s="5"/>
      <c r="Z258" s="5"/>
      <c r="AA258" s="5">
        <v>30</v>
      </c>
      <c r="AB258" s="5"/>
      <c r="AC258" t="s">
        <v>709</v>
      </c>
      <c r="AD258" s="5"/>
      <c r="AE258" s="5"/>
      <c r="AF258" s="159">
        <v>10221000</v>
      </c>
      <c r="AG258" t="s">
        <v>1220</v>
      </c>
      <c r="AI258" t="s">
        <v>824</v>
      </c>
      <c r="AJ258" t="s">
        <v>852</v>
      </c>
      <c r="AK258" s="24">
        <v>15054000</v>
      </c>
      <c r="AL258" s="158" t="s">
        <v>173</v>
      </c>
      <c r="AM258" s="158"/>
      <c r="AN258" s="5"/>
      <c r="AO258" s="5"/>
      <c r="AP258" s="5"/>
      <c r="AQ258" s="5"/>
      <c r="AS258" s="51">
        <f t="shared" si="42"/>
        <v>56565770</v>
      </c>
      <c r="AT258" s="25" t="str">
        <f t="shared" si="43"/>
        <v>GRC simvastatin NOVENDIA PHARMACEUTICALS ΕΠΕ film-coated tablet 40mg/</v>
      </c>
      <c r="AU258" s="33"/>
      <c r="AW258" s="5"/>
      <c r="AX258" s="5"/>
      <c r="AY258" s="14" t="s">
        <v>3587</v>
      </c>
      <c r="AZ258" t="s">
        <v>579</v>
      </c>
      <c r="BA258" s="42" t="s">
        <v>2510</v>
      </c>
      <c r="BB258" s="42"/>
      <c r="BC258" s="159">
        <v>10221000</v>
      </c>
      <c r="BD258" t="s">
        <v>1220</v>
      </c>
      <c r="BF258" s="85"/>
      <c r="BG258" t="s">
        <v>3351</v>
      </c>
      <c r="BJ258" s="5"/>
      <c r="BK258" t="s">
        <v>920</v>
      </c>
      <c r="BL258" s="5"/>
      <c r="BM258" s="49" t="s">
        <v>857</v>
      </c>
      <c r="BN258" t="str">
        <f t="shared" si="40"/>
        <v>simvastatin film-coated tablet 40mg/</v>
      </c>
      <c r="BO258" s="49"/>
      <c r="BP258" t="str">
        <f t="shared" si="44"/>
        <v>simvastatin film-coated tablet 40mg/</v>
      </c>
      <c r="BQ258" s="5"/>
      <c r="BR258" s="159">
        <v>10221000</v>
      </c>
      <c r="BS258" t="s">
        <v>1220</v>
      </c>
      <c r="BU258" s="117"/>
      <c r="BV258" s="117"/>
      <c r="BW258" s="5"/>
      <c r="BX258" t="s">
        <v>824</v>
      </c>
      <c r="BY258" s="5"/>
      <c r="BZ258" s="5"/>
      <c r="CA258" s="24">
        <v>15054000</v>
      </c>
      <c r="CB258" s="158" t="s">
        <v>173</v>
      </c>
      <c r="CC258" s="158"/>
      <c r="CD258" s="5"/>
      <c r="CE258" s="5"/>
      <c r="CF258">
        <v>20053000</v>
      </c>
      <c r="CG258" s="87" t="s">
        <v>175</v>
      </c>
      <c r="CH258" s="87"/>
      <c r="CI258" s="117"/>
      <c r="CJ258" s="117"/>
      <c r="CK258" s="5"/>
      <c r="CL258" s="5"/>
      <c r="CM258" s="5"/>
      <c r="CN258" s="5"/>
      <c r="CO258" s="21">
        <v>100000091786</v>
      </c>
      <c r="CP258" s="21" t="s">
        <v>41</v>
      </c>
      <c r="CQ258" s="21">
        <v>100000091786</v>
      </c>
      <c r="CR258" s="14" t="s">
        <v>3900</v>
      </c>
      <c r="CS258" s="51"/>
      <c r="CT258" s="21">
        <v>100000091786</v>
      </c>
      <c r="CU258" s="51" t="s">
        <v>615</v>
      </c>
      <c r="CV258" s="117"/>
      <c r="CW258" s="146"/>
      <c r="CX258">
        <v>79902639</v>
      </c>
      <c r="CY258" s="5"/>
      <c r="CZ258" s="5"/>
      <c r="DE258" s="5"/>
      <c r="DF258" s="5"/>
      <c r="DG258" s="117"/>
      <c r="DH258" s="117"/>
      <c r="DI258" s="117"/>
      <c r="DJ258" s="117"/>
      <c r="DK258" s="117"/>
      <c r="DL258" s="47">
        <v>40</v>
      </c>
      <c r="DM258" t="s">
        <v>164</v>
      </c>
      <c r="DN258" s="2"/>
      <c r="DO258" s="154">
        <v>1</v>
      </c>
      <c r="DP258" s="158" t="s">
        <v>173</v>
      </c>
      <c r="DQ258" s="24">
        <v>15054000</v>
      </c>
      <c r="DR258" s="47">
        <v>40</v>
      </c>
      <c r="DS258" t="s">
        <v>164</v>
      </c>
      <c r="DZ258" t="s">
        <v>844</v>
      </c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165"/>
      <c r="EO258" s="5"/>
      <c r="EP258" s="5"/>
      <c r="EQ258" s="5"/>
      <c r="ER258" s="5"/>
      <c r="EY258" s="70" t="str">
        <f t="shared" si="41"/>
        <v>simvastatine oral 40mg/</v>
      </c>
      <c r="FK258" s="14" t="s">
        <v>163</v>
      </c>
      <c r="FL258" s="70" t="str">
        <f t="shared" si="45"/>
        <v>simvastatine oral 40mg/</v>
      </c>
    </row>
    <row r="259" spans="1:168" ht="13.8">
      <c r="A259" s="47">
        <v>4371</v>
      </c>
      <c r="B259" t="s">
        <v>3211</v>
      </c>
      <c r="C259" s="117"/>
      <c r="D259" s="117"/>
      <c r="E259" s="117"/>
      <c r="F259" s="117"/>
      <c r="G259">
        <v>3773</v>
      </c>
      <c r="H259" s="47">
        <v>250040104</v>
      </c>
      <c r="I259" s="47">
        <v>250040104</v>
      </c>
      <c r="J259" s="5" t="str">
        <f t="shared" si="46"/>
        <v>GRC simvastatin NOVENDIA PHARMACEUTICALS ΕΠΕ film-coated tablet 50 x 40mg/</v>
      </c>
      <c r="K259" s="5" t="str">
        <f t="shared" si="47"/>
        <v>GRC simvastatin NOVENDIA PHARMACEUTICALS ΕΠΕ film-coated tablet 50 x 40mg/</v>
      </c>
      <c r="L259" s="5"/>
      <c r="M259" s="5"/>
      <c r="N259" s="5"/>
      <c r="O259" s="5"/>
      <c r="P259">
        <v>50</v>
      </c>
      <c r="Q259" s="51"/>
      <c r="R259">
        <v>50</v>
      </c>
      <c r="S259" s="51"/>
      <c r="T259" s="117"/>
      <c r="U259" s="117"/>
      <c r="V259" s="117"/>
      <c r="W259" s="117"/>
      <c r="X259" s="5"/>
      <c r="Y259" s="5"/>
      <c r="Z259" s="5"/>
      <c r="AA259" s="5">
        <v>60</v>
      </c>
      <c r="AB259" s="5"/>
      <c r="AC259" t="s">
        <v>771</v>
      </c>
      <c r="AD259" s="5"/>
      <c r="AE259" s="5"/>
      <c r="AF259" s="159">
        <v>10221000</v>
      </c>
      <c r="AG259" t="s">
        <v>1220</v>
      </c>
      <c r="AI259" t="s">
        <v>824</v>
      </c>
      <c r="AJ259" t="s">
        <v>852</v>
      </c>
      <c r="AK259" s="24">
        <v>15054000</v>
      </c>
      <c r="AL259" s="158" t="s">
        <v>173</v>
      </c>
      <c r="AM259" s="158"/>
      <c r="AN259" s="5"/>
      <c r="AO259" s="5"/>
      <c r="AP259" s="5"/>
      <c r="AQ259" s="5"/>
      <c r="AS259" s="51">
        <f t="shared" si="42"/>
        <v>56565771</v>
      </c>
      <c r="AT259" s="25" t="str">
        <f t="shared" si="43"/>
        <v>GRC simvastatin NOVENDIA PHARMACEUTICALS ΕΠΕ film-coated tablet 40mg/</v>
      </c>
      <c r="AU259" s="33"/>
      <c r="AW259" s="5"/>
      <c r="AX259" s="5"/>
      <c r="AY259" s="14" t="s">
        <v>3587</v>
      </c>
      <c r="AZ259" t="s">
        <v>579</v>
      </c>
      <c r="BA259" s="42" t="s">
        <v>2510</v>
      </c>
      <c r="BB259" s="42"/>
      <c r="BC259" s="159">
        <v>10221000</v>
      </c>
      <c r="BD259" t="s">
        <v>1220</v>
      </c>
      <c r="BF259" s="85"/>
      <c r="BG259" t="s">
        <v>3351</v>
      </c>
      <c r="BJ259" s="5"/>
      <c r="BK259" t="s">
        <v>919</v>
      </c>
      <c r="BL259" s="5"/>
      <c r="BM259" s="49" t="s">
        <v>857</v>
      </c>
      <c r="BN259" t="str">
        <f t="shared" si="40"/>
        <v>simvastatin film-coated tablet 40mg/</v>
      </c>
      <c r="BO259" s="49"/>
      <c r="BP259" t="str">
        <f t="shared" si="44"/>
        <v>simvastatin film-coated tablet 40mg/</v>
      </c>
      <c r="BQ259" s="5"/>
      <c r="BR259" s="159">
        <v>10221000</v>
      </c>
      <c r="BS259" t="s">
        <v>1220</v>
      </c>
      <c r="BU259" s="117"/>
      <c r="BV259" s="117"/>
      <c r="BW259" s="5"/>
      <c r="BX259" t="s">
        <v>824</v>
      </c>
      <c r="BY259" s="5"/>
      <c r="BZ259" s="5"/>
      <c r="CA259" s="24">
        <v>15054000</v>
      </c>
      <c r="CB259" s="158" t="s">
        <v>173</v>
      </c>
      <c r="CC259" s="158"/>
      <c r="CD259" s="5"/>
      <c r="CE259" s="5"/>
      <c r="CF259">
        <v>20053000</v>
      </c>
      <c r="CG259" s="87" t="s">
        <v>175</v>
      </c>
      <c r="CH259" s="87"/>
      <c r="CI259" s="117"/>
      <c r="CJ259" s="117"/>
      <c r="CK259" s="5"/>
      <c r="CL259" s="5"/>
      <c r="CM259" s="5"/>
      <c r="CN259" s="5"/>
      <c r="CO259" s="21">
        <v>100000091786</v>
      </c>
      <c r="CP259" s="21" t="s">
        <v>41</v>
      </c>
      <c r="CQ259" s="21">
        <v>100000091786</v>
      </c>
      <c r="CR259" s="14" t="s">
        <v>3900</v>
      </c>
      <c r="CS259" s="51"/>
      <c r="CT259" s="21">
        <v>100000091786</v>
      </c>
      <c r="CU259" s="51" t="s">
        <v>615</v>
      </c>
      <c r="CV259" s="117"/>
      <c r="CW259" s="146"/>
      <c r="CX259">
        <v>79902639</v>
      </c>
      <c r="CY259" s="5"/>
      <c r="CZ259" s="5"/>
      <c r="DE259" s="5"/>
      <c r="DF259" s="5"/>
      <c r="DG259" s="117"/>
      <c r="DH259" s="117"/>
      <c r="DI259" s="117"/>
      <c r="DJ259" s="117"/>
      <c r="DK259" s="117"/>
      <c r="DL259" s="47">
        <v>40</v>
      </c>
      <c r="DM259" t="s">
        <v>164</v>
      </c>
      <c r="DN259" s="2"/>
      <c r="DO259" s="154">
        <v>1</v>
      </c>
      <c r="DP259" s="158" t="s">
        <v>173</v>
      </c>
      <c r="DQ259" s="24">
        <v>15054000</v>
      </c>
      <c r="DR259" s="47">
        <v>40</v>
      </c>
      <c r="DS259" t="s">
        <v>164</v>
      </c>
      <c r="DZ259" t="s">
        <v>844</v>
      </c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165"/>
      <c r="EO259" s="5"/>
      <c r="EP259" s="5"/>
      <c r="EQ259" s="5"/>
      <c r="ER259" s="5"/>
      <c r="EY259" s="70" t="str">
        <f t="shared" si="41"/>
        <v>simvastatine oral 40mg/</v>
      </c>
      <c r="FK259" s="14" t="s">
        <v>163</v>
      </c>
      <c r="FL259" s="70" t="str">
        <f t="shared" si="45"/>
        <v>simvastatine oral 40mg/</v>
      </c>
    </row>
    <row r="260" spans="1:168" ht="27.6">
      <c r="A260" s="47">
        <v>4272</v>
      </c>
      <c r="B260" t="s">
        <v>3212</v>
      </c>
      <c r="C260" s="117"/>
      <c r="D260" s="117"/>
      <c r="E260" s="117"/>
      <c r="F260" s="117"/>
      <c r="G260">
        <v>3775</v>
      </c>
      <c r="H260" s="47">
        <v>250100102</v>
      </c>
      <c r="I260" s="47">
        <v>250100102</v>
      </c>
      <c r="J260" s="5" t="str">
        <f t="shared" si="46"/>
        <v>GRC simvastatin VIVAX PHARMACEUTICALS LTD, GREECE film-coated tablet 30 x 20mg/</v>
      </c>
      <c r="K260" s="5" t="str">
        <f t="shared" si="47"/>
        <v>GRC simvastatin VIVAX PHARMACEUTICALS LTD, GREECE film-coated tablet 30 x 20mg/</v>
      </c>
      <c r="L260" s="5"/>
      <c r="M260" s="5"/>
      <c r="N260" s="5"/>
      <c r="O260" s="5"/>
      <c r="P260">
        <v>30</v>
      </c>
      <c r="Q260" s="51"/>
      <c r="R260">
        <v>30</v>
      </c>
      <c r="S260" s="51"/>
      <c r="T260" s="117"/>
      <c r="U260" s="117"/>
      <c r="V260" s="117"/>
      <c r="W260" s="117"/>
      <c r="X260" s="5"/>
      <c r="Y260" s="5"/>
      <c r="Z260" s="5"/>
      <c r="AA260" s="5">
        <v>30</v>
      </c>
      <c r="AB260" s="5"/>
      <c r="AC260" t="s">
        <v>754</v>
      </c>
      <c r="AD260" s="5"/>
      <c r="AE260" s="5"/>
      <c r="AF260" s="159">
        <v>10221000</v>
      </c>
      <c r="AG260" t="s">
        <v>1220</v>
      </c>
      <c r="AI260" t="s">
        <v>824</v>
      </c>
      <c r="AJ260" t="s">
        <v>852</v>
      </c>
      <c r="AK260" s="24">
        <v>15054000</v>
      </c>
      <c r="AL260" s="158" t="s">
        <v>173</v>
      </c>
      <c r="AM260" s="158"/>
      <c r="AN260" s="5"/>
      <c r="AO260" s="5"/>
      <c r="AP260" s="5"/>
      <c r="AQ260" s="5"/>
      <c r="AS260" s="51">
        <f t="shared" si="42"/>
        <v>56565772</v>
      </c>
      <c r="AT260" s="25" t="str">
        <f t="shared" si="43"/>
        <v>GRC simvastatin VIVAX PHARMACEUTICALS LTD, GREECE film-coated tablet 20mg/</v>
      </c>
      <c r="AU260" s="33"/>
      <c r="AW260" s="5"/>
      <c r="AX260" s="5"/>
      <c r="AY260" s="14" t="s">
        <v>3588</v>
      </c>
      <c r="AZ260" t="s">
        <v>579</v>
      </c>
      <c r="BA260" s="42" t="s">
        <v>2510</v>
      </c>
      <c r="BB260" s="42"/>
      <c r="BC260" s="159">
        <v>10221000</v>
      </c>
      <c r="BD260" t="s">
        <v>1220</v>
      </c>
      <c r="BF260" s="85"/>
      <c r="BG260" t="s">
        <v>917</v>
      </c>
      <c r="BJ260" s="5"/>
      <c r="BK260" t="s">
        <v>877</v>
      </c>
      <c r="BL260" s="5"/>
      <c r="BM260" s="49" t="s">
        <v>857</v>
      </c>
      <c r="BN260" t="str">
        <f t="shared" ref="BN260:BN323" si="48">CONCATENATE(CR260," ",BS260," ",DR260,DS260,"/",DU260,DV260)</f>
        <v>simvastatin film-coated tablet 20mg/</v>
      </c>
      <c r="BO260" s="49"/>
      <c r="BP260" t="str">
        <f t="shared" si="44"/>
        <v>simvastatin film-coated tablet 20mg/</v>
      </c>
      <c r="BQ260" s="5"/>
      <c r="BR260" s="159">
        <v>10221000</v>
      </c>
      <c r="BS260" t="s">
        <v>1220</v>
      </c>
      <c r="BU260" s="117"/>
      <c r="BV260" s="117"/>
      <c r="BW260" s="5"/>
      <c r="BX260" t="s">
        <v>824</v>
      </c>
      <c r="BY260" s="5"/>
      <c r="BZ260" s="5"/>
      <c r="CA260" s="24">
        <v>15054000</v>
      </c>
      <c r="CB260" s="158" t="s">
        <v>173</v>
      </c>
      <c r="CC260" s="158"/>
      <c r="CD260" s="5"/>
      <c r="CE260" s="5"/>
      <c r="CF260">
        <v>20053000</v>
      </c>
      <c r="CG260" s="87" t="s">
        <v>175</v>
      </c>
      <c r="CH260" s="87"/>
      <c r="CI260" s="117"/>
      <c r="CJ260" s="117"/>
      <c r="CK260" s="5"/>
      <c r="CL260" s="5"/>
      <c r="CM260" s="5"/>
      <c r="CN260" s="5"/>
      <c r="CO260" s="21">
        <v>100000091786</v>
      </c>
      <c r="CP260" s="21" t="s">
        <v>41</v>
      </c>
      <c r="CQ260" s="21">
        <v>100000091786</v>
      </c>
      <c r="CR260" s="14" t="s">
        <v>3900</v>
      </c>
      <c r="CS260" s="51"/>
      <c r="CT260" s="21">
        <v>100000091786</v>
      </c>
      <c r="CU260" s="51" t="s">
        <v>615</v>
      </c>
      <c r="CV260" s="117"/>
      <c r="CW260" s="146"/>
      <c r="CX260">
        <v>79902639</v>
      </c>
      <c r="CY260" s="5"/>
      <c r="CZ260" s="5"/>
      <c r="DE260" s="5"/>
      <c r="DF260" s="5"/>
      <c r="DG260" s="117"/>
      <c r="DH260" s="117"/>
      <c r="DI260" s="117"/>
      <c r="DJ260" s="117"/>
      <c r="DK260" s="117"/>
      <c r="DL260" s="47">
        <v>20</v>
      </c>
      <c r="DM260" t="s">
        <v>164</v>
      </c>
      <c r="DN260" s="2"/>
      <c r="DO260" s="154">
        <v>1</v>
      </c>
      <c r="DP260" s="158" t="s">
        <v>173</v>
      </c>
      <c r="DQ260" s="24">
        <v>15054000</v>
      </c>
      <c r="DR260" s="47">
        <v>20</v>
      </c>
      <c r="DS260" t="s">
        <v>164</v>
      </c>
      <c r="DZ260" t="s">
        <v>843</v>
      </c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165"/>
      <c r="EO260" s="5"/>
      <c r="EP260" s="5"/>
      <c r="EQ260" s="5"/>
      <c r="ER260" s="5"/>
      <c r="EY260" s="70" t="str">
        <f t="shared" ref="EY260:EY323" si="49">CONCATENATE(CU260," ",FK260," ",DR260,DS260,"/",DU260,DV260)</f>
        <v>simvastatine oral 20mg/</v>
      </c>
      <c r="FK260" s="14" t="s">
        <v>163</v>
      </c>
      <c r="FL260" s="70" t="str">
        <f t="shared" si="45"/>
        <v>simvastatine oral 20mg/</v>
      </c>
    </row>
    <row r="261" spans="1:168" ht="13.8">
      <c r="A261" s="47">
        <v>7983</v>
      </c>
      <c r="B261" t="s">
        <v>3213</v>
      </c>
      <c r="C261" s="117"/>
      <c r="D261" s="117"/>
      <c r="E261" s="117"/>
      <c r="F261" s="117"/>
      <c r="G261">
        <v>3776</v>
      </c>
      <c r="H261" s="47">
        <v>250100202</v>
      </c>
      <c r="I261" s="47">
        <v>250100202</v>
      </c>
      <c r="J261" s="5" t="str">
        <f t="shared" si="46"/>
        <v>GRC simvastatin MEDICAL PHARMAQUALITY AE film-coated tablet 10 x 20mg/</v>
      </c>
      <c r="K261" s="5" t="str">
        <f t="shared" si="47"/>
        <v>GRC simvastatin MEDICAL PHARMAQUALITY AE film-coated tablet 10 x 20mg/</v>
      </c>
      <c r="L261" s="5"/>
      <c r="M261" s="5"/>
      <c r="N261" s="5"/>
      <c r="O261" s="5"/>
      <c r="P261">
        <v>10</v>
      </c>
      <c r="Q261" s="51"/>
      <c r="R261">
        <v>10</v>
      </c>
      <c r="S261" s="51"/>
      <c r="T261" s="117"/>
      <c r="U261" s="117"/>
      <c r="V261" s="117"/>
      <c r="W261" s="117"/>
      <c r="X261" s="5"/>
      <c r="Y261" s="5"/>
      <c r="Z261" s="5"/>
      <c r="AA261" s="5">
        <v>30</v>
      </c>
      <c r="AB261" s="5"/>
      <c r="AC261" t="s">
        <v>754</v>
      </c>
      <c r="AD261" s="5"/>
      <c r="AE261" s="5"/>
      <c r="AF261" s="159">
        <v>10221000</v>
      </c>
      <c r="AG261" t="s">
        <v>1220</v>
      </c>
      <c r="AI261" t="s">
        <v>824</v>
      </c>
      <c r="AJ261" t="s">
        <v>852</v>
      </c>
      <c r="AK261" s="24">
        <v>15054000</v>
      </c>
      <c r="AL261" s="158" t="s">
        <v>173</v>
      </c>
      <c r="AM261" s="158"/>
      <c r="AN261" s="5"/>
      <c r="AO261" s="5"/>
      <c r="AP261" s="5"/>
      <c r="AQ261" s="5"/>
      <c r="AS261" s="51">
        <f t="shared" si="42"/>
        <v>56565773</v>
      </c>
      <c r="AT261" s="25" t="str">
        <f t="shared" si="43"/>
        <v>GRC simvastatin MEDICAL PHARMAQUALITY AE film-coated tablet 20mg/</v>
      </c>
      <c r="AU261" s="33"/>
      <c r="AW261" s="5"/>
      <c r="AX261" s="5"/>
      <c r="AY261" s="14" t="s">
        <v>3579</v>
      </c>
      <c r="AZ261" t="s">
        <v>579</v>
      </c>
      <c r="BA261" s="42" t="s">
        <v>2510</v>
      </c>
      <c r="BB261" s="42"/>
      <c r="BC261" s="159">
        <v>10221000</v>
      </c>
      <c r="BD261" t="s">
        <v>1220</v>
      </c>
      <c r="BF261" s="85"/>
      <c r="BG261" t="s">
        <v>3338</v>
      </c>
      <c r="BJ261" s="5"/>
      <c r="BK261" t="s">
        <v>877</v>
      </c>
      <c r="BL261" s="5"/>
      <c r="BM261" s="49" t="s">
        <v>857</v>
      </c>
      <c r="BN261" t="str">
        <f t="shared" si="48"/>
        <v>simvastatin film-coated tablet 20mg/</v>
      </c>
      <c r="BO261" s="49"/>
      <c r="BP261" t="str">
        <f t="shared" si="44"/>
        <v>simvastatin film-coated tablet 20mg/</v>
      </c>
      <c r="BQ261" s="5"/>
      <c r="BR261" s="159">
        <v>10221000</v>
      </c>
      <c r="BS261" t="s">
        <v>1220</v>
      </c>
      <c r="BU261" s="117"/>
      <c r="BV261" s="117"/>
      <c r="BW261" s="5"/>
      <c r="BX261" t="s">
        <v>824</v>
      </c>
      <c r="BY261" s="5"/>
      <c r="BZ261" s="5"/>
      <c r="CA261" s="24">
        <v>15054000</v>
      </c>
      <c r="CB261" s="158" t="s">
        <v>173</v>
      </c>
      <c r="CC261" s="158"/>
      <c r="CD261" s="5"/>
      <c r="CE261" s="5"/>
      <c r="CF261">
        <v>20053000</v>
      </c>
      <c r="CG261" s="87" t="s">
        <v>175</v>
      </c>
      <c r="CH261" s="87"/>
      <c r="CI261" s="117"/>
      <c r="CJ261" s="117"/>
      <c r="CK261" s="5"/>
      <c r="CL261" s="5"/>
      <c r="CM261" s="5"/>
      <c r="CN261" s="5"/>
      <c r="CO261" s="21">
        <v>100000091786</v>
      </c>
      <c r="CP261" s="21" t="s">
        <v>41</v>
      </c>
      <c r="CQ261" s="21">
        <v>100000091786</v>
      </c>
      <c r="CR261" s="14" t="s">
        <v>3900</v>
      </c>
      <c r="CS261" s="51"/>
      <c r="CT261" s="21">
        <v>100000091786</v>
      </c>
      <c r="CU261" s="51" t="s">
        <v>615</v>
      </c>
      <c r="CV261" s="117"/>
      <c r="CW261" s="146"/>
      <c r="CX261">
        <v>79902639</v>
      </c>
      <c r="CY261" s="5"/>
      <c r="CZ261" s="5"/>
      <c r="DE261" s="5"/>
      <c r="DF261" s="5"/>
      <c r="DG261" s="117"/>
      <c r="DH261" s="117"/>
      <c r="DI261" s="117"/>
      <c r="DJ261" s="117"/>
      <c r="DK261" s="117"/>
      <c r="DL261" s="47">
        <v>20</v>
      </c>
      <c r="DM261" t="s">
        <v>164</v>
      </c>
      <c r="DN261" s="2"/>
      <c r="DO261" s="154">
        <v>1</v>
      </c>
      <c r="DP261" s="158" t="s">
        <v>173</v>
      </c>
      <c r="DQ261" s="24">
        <v>15054000</v>
      </c>
      <c r="DR261" s="47">
        <v>20</v>
      </c>
      <c r="DS261" t="s">
        <v>164</v>
      </c>
      <c r="DZ261" t="s">
        <v>844</v>
      </c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165"/>
      <c r="EO261" s="5"/>
      <c r="EP261" s="5"/>
      <c r="EQ261" s="5"/>
      <c r="ER261" s="5"/>
      <c r="EY261" s="70" t="str">
        <f t="shared" si="49"/>
        <v>simvastatine oral 20mg/</v>
      </c>
      <c r="FK261" s="14" t="s">
        <v>163</v>
      </c>
      <c r="FL261" s="70" t="str">
        <f t="shared" si="45"/>
        <v>simvastatine oral 20mg/</v>
      </c>
    </row>
    <row r="262" spans="1:168" ht="13.8">
      <c r="A262" s="47">
        <v>7984</v>
      </c>
      <c r="B262" t="s">
        <v>3214</v>
      </c>
      <c r="C262" s="117"/>
      <c r="D262" s="117"/>
      <c r="E262" s="117"/>
      <c r="F262" s="117"/>
      <c r="G262">
        <v>3777</v>
      </c>
      <c r="H262" s="47">
        <v>250110102</v>
      </c>
      <c r="I262" s="47">
        <v>250110102</v>
      </c>
      <c r="J262" s="5" t="str">
        <f t="shared" si="46"/>
        <v>GRC simvastatin MEDICAL PHARMAQUALITY AE film-coated tablet 10 x 40mg/</v>
      </c>
      <c r="K262" s="5" t="str">
        <f t="shared" si="47"/>
        <v>GRC simvastatin MEDICAL PHARMAQUALITY AE film-coated tablet 10 x 40mg/</v>
      </c>
      <c r="L262" s="5"/>
      <c r="M262" s="5"/>
      <c r="N262" s="5"/>
      <c r="O262" s="5"/>
      <c r="P262">
        <v>10</v>
      </c>
      <c r="Q262" s="51"/>
      <c r="R262">
        <v>10</v>
      </c>
      <c r="S262" s="51"/>
      <c r="T262" s="117"/>
      <c r="U262" s="117"/>
      <c r="V262" s="117"/>
      <c r="W262" s="117"/>
      <c r="X262" s="5"/>
      <c r="Y262" s="5"/>
      <c r="Z262" s="5"/>
      <c r="AA262" s="5">
        <v>30</v>
      </c>
      <c r="AB262" s="5"/>
      <c r="AC262" t="s">
        <v>772</v>
      </c>
      <c r="AD262" s="5"/>
      <c r="AE262" s="5"/>
      <c r="AF262" s="159">
        <v>10221000</v>
      </c>
      <c r="AG262" t="s">
        <v>1220</v>
      </c>
      <c r="AI262" t="s">
        <v>824</v>
      </c>
      <c r="AJ262" t="s">
        <v>852</v>
      </c>
      <c r="AK262" s="24">
        <v>15054000</v>
      </c>
      <c r="AL262" s="158" t="s">
        <v>173</v>
      </c>
      <c r="AM262" s="158"/>
      <c r="AN262" s="5"/>
      <c r="AO262" s="5"/>
      <c r="AP262" s="5"/>
      <c r="AQ262" s="5"/>
      <c r="AS262" s="51">
        <f t="shared" si="42"/>
        <v>56565774</v>
      </c>
      <c r="AT262" s="25" t="str">
        <f t="shared" si="43"/>
        <v>GRC simvastatin MEDICAL PHARMAQUALITY AE film-coated tablet 40mg/</v>
      </c>
      <c r="AU262" s="33"/>
      <c r="AW262" s="5"/>
      <c r="AX262" s="5"/>
      <c r="AY262" s="14" t="s">
        <v>3689</v>
      </c>
      <c r="AZ262" t="s">
        <v>579</v>
      </c>
      <c r="BA262" s="42" t="s">
        <v>2510</v>
      </c>
      <c r="BB262" s="42"/>
      <c r="BC262" s="159">
        <v>10221000</v>
      </c>
      <c r="BD262" t="s">
        <v>1220</v>
      </c>
      <c r="BF262" s="85"/>
      <c r="BG262" t="s">
        <v>3338</v>
      </c>
      <c r="BJ262" s="5"/>
      <c r="BK262" t="s">
        <v>921</v>
      </c>
      <c r="BL262" s="5"/>
      <c r="BM262" s="49" t="s">
        <v>857</v>
      </c>
      <c r="BN262" t="str">
        <f t="shared" si="48"/>
        <v>simvastatin film-coated tablet 40mg/</v>
      </c>
      <c r="BO262" s="49"/>
      <c r="BP262" t="str">
        <f t="shared" si="44"/>
        <v>simvastatin film-coated tablet 40mg/</v>
      </c>
      <c r="BQ262" s="5"/>
      <c r="BR262" s="159">
        <v>10221000</v>
      </c>
      <c r="BS262" t="s">
        <v>1220</v>
      </c>
      <c r="BU262" s="117"/>
      <c r="BV262" s="117"/>
      <c r="BW262" s="5"/>
      <c r="BX262" t="s">
        <v>824</v>
      </c>
      <c r="BY262" s="5"/>
      <c r="BZ262" s="5"/>
      <c r="CA262" s="24">
        <v>15054000</v>
      </c>
      <c r="CB262" s="158" t="s">
        <v>173</v>
      </c>
      <c r="CC262" s="158"/>
      <c r="CD262" s="5"/>
      <c r="CE262" s="5"/>
      <c r="CF262">
        <v>20053000</v>
      </c>
      <c r="CG262" s="87" t="s">
        <v>175</v>
      </c>
      <c r="CH262" s="87"/>
      <c r="CI262" s="117"/>
      <c r="CJ262" s="117"/>
      <c r="CK262" s="5"/>
      <c r="CL262" s="5"/>
      <c r="CM262" s="5"/>
      <c r="CN262" s="5"/>
      <c r="CO262" s="21">
        <v>100000091786</v>
      </c>
      <c r="CP262" s="21" t="s">
        <v>41</v>
      </c>
      <c r="CQ262" s="21">
        <v>100000091786</v>
      </c>
      <c r="CR262" s="14" t="s">
        <v>3900</v>
      </c>
      <c r="CS262" s="51"/>
      <c r="CT262" s="21">
        <v>100000091786</v>
      </c>
      <c r="CU262" s="51" t="s">
        <v>615</v>
      </c>
      <c r="CV262" s="117"/>
      <c r="CW262" s="146"/>
      <c r="CX262">
        <v>79902639</v>
      </c>
      <c r="CY262" s="5"/>
      <c r="CZ262" s="5"/>
      <c r="DE262" s="5"/>
      <c r="DF262" s="5"/>
      <c r="DG262" s="117"/>
      <c r="DH262" s="117"/>
      <c r="DI262" s="117"/>
      <c r="DJ262" s="117"/>
      <c r="DK262" s="117"/>
      <c r="DL262" s="47">
        <v>40</v>
      </c>
      <c r="DM262" t="s">
        <v>164</v>
      </c>
      <c r="DN262" s="2"/>
      <c r="DO262" s="154">
        <v>1</v>
      </c>
      <c r="DP262" s="158" t="s">
        <v>173</v>
      </c>
      <c r="DQ262" s="24">
        <v>15054000</v>
      </c>
      <c r="DR262" s="47">
        <v>40</v>
      </c>
      <c r="DS262" t="s">
        <v>164</v>
      </c>
      <c r="DZ262" t="s">
        <v>843</v>
      </c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165"/>
      <c r="EO262" s="5"/>
      <c r="EP262" s="5"/>
      <c r="EQ262" s="5"/>
      <c r="ER262" s="5"/>
      <c r="EY262" s="70" t="str">
        <f t="shared" si="49"/>
        <v>simvastatine oral 40mg/</v>
      </c>
      <c r="FK262" s="14" t="s">
        <v>163</v>
      </c>
      <c r="FL262" s="70" t="str">
        <f t="shared" si="45"/>
        <v>simvastatine oral 40mg/</v>
      </c>
    </row>
    <row r="263" spans="1:168" ht="13.8">
      <c r="A263" s="47">
        <v>8147</v>
      </c>
      <c r="B263" t="s">
        <v>3215</v>
      </c>
      <c r="C263" s="117"/>
      <c r="D263" s="117"/>
      <c r="E263" s="117"/>
      <c r="F263" s="117"/>
      <c r="G263">
        <v>3778</v>
      </c>
      <c r="H263" s="47">
        <v>250110202</v>
      </c>
      <c r="I263" s="47">
        <v>250110202</v>
      </c>
      <c r="J263" s="5" t="str">
        <f t="shared" si="46"/>
        <v>GRC simvastatin PLUS ΦΑΡΜΑΚΕΥΤΙΚΗ ΑΕ film-coated tablet 30 x 10mg/</v>
      </c>
      <c r="K263" s="5" t="str">
        <f t="shared" si="47"/>
        <v>GRC simvastatin PLUS ΦΑΡΜΑΚΕΥΤΙΚΗ ΑΕ film-coated tablet 30 x 10mg/</v>
      </c>
      <c r="L263" s="5"/>
      <c r="M263" s="5"/>
      <c r="N263" s="5"/>
      <c r="O263" s="5"/>
      <c r="P263">
        <v>30</v>
      </c>
      <c r="Q263" s="51"/>
      <c r="R263">
        <v>30</v>
      </c>
      <c r="S263" s="51"/>
      <c r="T263" s="117"/>
      <c r="U263" s="117"/>
      <c r="V263" s="117"/>
      <c r="W263" s="117"/>
      <c r="X263" s="5"/>
      <c r="Y263" s="5"/>
      <c r="Z263" s="5"/>
      <c r="AA263" s="5">
        <v>30</v>
      </c>
      <c r="AB263" s="5"/>
      <c r="AC263" t="s">
        <v>773</v>
      </c>
      <c r="AD263" s="5"/>
      <c r="AE263" s="5"/>
      <c r="AF263" s="159">
        <v>10221000</v>
      </c>
      <c r="AG263" t="s">
        <v>1220</v>
      </c>
      <c r="AI263" t="s">
        <v>824</v>
      </c>
      <c r="AJ263" t="s">
        <v>852</v>
      </c>
      <c r="AK263" s="24">
        <v>15054000</v>
      </c>
      <c r="AL263" s="158" t="s">
        <v>173</v>
      </c>
      <c r="AM263" s="158"/>
      <c r="AN263" s="5"/>
      <c r="AO263" s="5"/>
      <c r="AP263" s="5"/>
      <c r="AQ263" s="5"/>
      <c r="AS263" s="51">
        <f t="shared" si="42"/>
        <v>56565775</v>
      </c>
      <c r="AT263" s="25" t="str">
        <f t="shared" si="43"/>
        <v>GRC simvastatin PLUS ΦΑΡΜΑΚΕΥΤΙΚΗ ΑΕ film-coated tablet 10mg/</v>
      </c>
      <c r="AU263" s="33"/>
      <c r="AW263" s="5"/>
      <c r="AX263" s="5"/>
      <c r="AY263" s="14" t="s">
        <v>3589</v>
      </c>
      <c r="AZ263" t="s">
        <v>579</v>
      </c>
      <c r="BA263" s="42" t="s">
        <v>2510</v>
      </c>
      <c r="BB263" s="42"/>
      <c r="BC263" s="159">
        <v>10221000</v>
      </c>
      <c r="BD263" t="s">
        <v>1220</v>
      </c>
      <c r="BF263" s="85"/>
      <c r="BG263" t="s">
        <v>918</v>
      </c>
      <c r="BJ263" s="5"/>
      <c r="BK263" t="s">
        <v>921</v>
      </c>
      <c r="BL263" s="5"/>
      <c r="BM263" s="49" t="s">
        <v>857</v>
      </c>
      <c r="BN263" t="str">
        <f t="shared" si="48"/>
        <v>simvastatin film-coated tablet 10mg/</v>
      </c>
      <c r="BO263" s="49"/>
      <c r="BP263" t="str">
        <f t="shared" si="44"/>
        <v>simvastatin film-coated tablet 10mg/</v>
      </c>
      <c r="BQ263" s="5"/>
      <c r="BR263" s="159">
        <v>10221000</v>
      </c>
      <c r="BS263" t="s">
        <v>1220</v>
      </c>
      <c r="BU263" s="117"/>
      <c r="BV263" s="117"/>
      <c r="BW263" s="5"/>
      <c r="BX263" t="s">
        <v>824</v>
      </c>
      <c r="BY263" s="5"/>
      <c r="BZ263" s="5"/>
      <c r="CA263" s="24">
        <v>15054000</v>
      </c>
      <c r="CB263" s="158" t="s">
        <v>173</v>
      </c>
      <c r="CC263" s="158"/>
      <c r="CD263" s="5"/>
      <c r="CE263" s="5"/>
      <c r="CF263">
        <v>20053000</v>
      </c>
      <c r="CG263" s="87" t="s">
        <v>175</v>
      </c>
      <c r="CH263" s="87"/>
      <c r="CI263" s="117"/>
      <c r="CJ263" s="117"/>
      <c r="CK263" s="5"/>
      <c r="CL263" s="5"/>
      <c r="CM263" s="5"/>
      <c r="CN263" s="5"/>
      <c r="CO263" s="21">
        <v>100000091786</v>
      </c>
      <c r="CP263" s="21" t="s">
        <v>41</v>
      </c>
      <c r="CQ263" s="21">
        <v>100000091786</v>
      </c>
      <c r="CR263" s="14" t="s">
        <v>3900</v>
      </c>
      <c r="CS263" s="51"/>
      <c r="CT263" s="21">
        <v>100000091786</v>
      </c>
      <c r="CU263" s="51" t="s">
        <v>615</v>
      </c>
      <c r="CV263" s="117"/>
      <c r="CW263" s="146"/>
      <c r="CX263">
        <v>79902639</v>
      </c>
      <c r="CY263" s="5"/>
      <c r="CZ263" s="5"/>
      <c r="DE263" s="5"/>
      <c r="DF263" s="5"/>
      <c r="DG263" s="117"/>
      <c r="DH263" s="117"/>
      <c r="DI263" s="117"/>
      <c r="DJ263" s="117"/>
      <c r="DK263" s="117"/>
      <c r="DL263" s="47">
        <v>10</v>
      </c>
      <c r="DM263" t="s">
        <v>164</v>
      </c>
      <c r="DN263" s="2"/>
      <c r="DO263" s="154">
        <v>1</v>
      </c>
      <c r="DP263" s="158" t="s">
        <v>173</v>
      </c>
      <c r="DQ263" s="24">
        <v>15054000</v>
      </c>
      <c r="DR263" s="47">
        <v>10</v>
      </c>
      <c r="DS263" t="s">
        <v>164</v>
      </c>
      <c r="DZ263" t="s">
        <v>844</v>
      </c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165"/>
      <c r="EO263" s="5"/>
      <c r="EP263" s="5"/>
      <c r="EQ263" s="5"/>
      <c r="ER263" s="5"/>
      <c r="EY263" s="70" t="str">
        <f t="shared" si="49"/>
        <v>simvastatine oral 10mg/</v>
      </c>
      <c r="FK263" s="14" t="s">
        <v>163</v>
      </c>
      <c r="FL263" s="70" t="str">
        <f t="shared" si="45"/>
        <v>simvastatine oral 10mg/</v>
      </c>
    </row>
    <row r="264" spans="1:168" ht="13.8">
      <c r="A264" s="47">
        <v>3771</v>
      </c>
      <c r="B264" t="s">
        <v>3216</v>
      </c>
      <c r="C264" s="117"/>
      <c r="D264" s="117"/>
      <c r="E264" s="117"/>
      <c r="F264" s="117"/>
      <c r="G264">
        <v>7095</v>
      </c>
      <c r="H264" s="47">
        <v>264230203</v>
      </c>
      <c r="I264" s="47">
        <v>264230203</v>
      </c>
      <c r="J264" s="5" t="str">
        <f t="shared" si="46"/>
        <v>GRC simvastatin BIOSPRAY ABEE film-coated tablet 10 x 40mg/</v>
      </c>
      <c r="K264" s="5" t="str">
        <f t="shared" si="47"/>
        <v>GRC simvastatin BIOSPRAY ABEE film-coated tablet 10 x 40mg/</v>
      </c>
      <c r="L264" s="5"/>
      <c r="M264" s="5"/>
      <c r="N264" s="5"/>
      <c r="O264" s="5"/>
      <c r="P264">
        <v>10</v>
      </c>
      <c r="Q264" s="51"/>
      <c r="R264">
        <v>10</v>
      </c>
      <c r="S264" s="51"/>
      <c r="T264" s="117"/>
      <c r="U264" s="117"/>
      <c r="V264" s="117"/>
      <c r="W264" s="117"/>
      <c r="X264" s="5"/>
      <c r="Y264" s="5"/>
      <c r="Z264" s="5"/>
      <c r="AA264" s="5">
        <v>30</v>
      </c>
      <c r="AB264" s="5"/>
      <c r="AC264" t="s">
        <v>709</v>
      </c>
      <c r="AD264" s="5"/>
      <c r="AE264" s="5"/>
      <c r="AF264" s="159">
        <v>10221000</v>
      </c>
      <c r="AG264" t="s">
        <v>1220</v>
      </c>
      <c r="AI264" t="s">
        <v>824</v>
      </c>
      <c r="AJ264" t="s">
        <v>852</v>
      </c>
      <c r="AK264" s="24">
        <v>15054000</v>
      </c>
      <c r="AL264" s="158" t="s">
        <v>173</v>
      </c>
      <c r="AM264" s="158"/>
      <c r="AN264" s="5"/>
      <c r="AO264" s="5"/>
      <c r="AP264" s="5"/>
      <c r="AQ264" s="5"/>
      <c r="AS264" s="51">
        <f t="shared" si="42"/>
        <v>56565776</v>
      </c>
      <c r="AT264" s="25" t="str">
        <f t="shared" si="43"/>
        <v>GRC simvastatin BIOSPRAY ABEE film-coated tablet 40mg/</v>
      </c>
      <c r="AU264" s="33"/>
      <c r="AW264" s="5"/>
      <c r="AX264" s="5"/>
      <c r="AY264" s="14" t="s">
        <v>3590</v>
      </c>
      <c r="AZ264" t="s">
        <v>579</v>
      </c>
      <c r="BA264" s="42" t="s">
        <v>2510</v>
      </c>
      <c r="BB264" s="42"/>
      <c r="BC264" s="159">
        <v>10221000</v>
      </c>
      <c r="BD264" t="s">
        <v>1220</v>
      </c>
      <c r="BF264" s="85"/>
      <c r="BG264" t="s">
        <v>919</v>
      </c>
      <c r="BJ264" s="5"/>
      <c r="BK264" t="s">
        <v>922</v>
      </c>
      <c r="BL264" s="5"/>
      <c r="BM264" s="49" t="s">
        <v>857</v>
      </c>
      <c r="BN264" t="str">
        <f t="shared" si="48"/>
        <v>simvastatin film-coated tablet 40mg/</v>
      </c>
      <c r="BO264" s="49"/>
      <c r="BP264" t="str">
        <f t="shared" si="44"/>
        <v>simvastatin film-coated tablet 40mg/</v>
      </c>
      <c r="BQ264" s="5"/>
      <c r="BR264" s="159">
        <v>10221000</v>
      </c>
      <c r="BS264" t="s">
        <v>1220</v>
      </c>
      <c r="BU264" s="117"/>
      <c r="BV264" s="117"/>
      <c r="BW264" s="5"/>
      <c r="BX264" t="s">
        <v>824</v>
      </c>
      <c r="BY264" s="5"/>
      <c r="BZ264" s="5"/>
      <c r="CA264" s="24">
        <v>15054000</v>
      </c>
      <c r="CB264" s="158" t="s">
        <v>173</v>
      </c>
      <c r="CC264" s="158"/>
      <c r="CD264" s="5"/>
      <c r="CE264" s="5"/>
      <c r="CF264">
        <v>20053000</v>
      </c>
      <c r="CG264" s="87" t="s">
        <v>175</v>
      </c>
      <c r="CH264" s="87"/>
      <c r="CI264" s="117"/>
      <c r="CJ264" s="117"/>
      <c r="CK264" s="5"/>
      <c r="CL264" s="5"/>
      <c r="CM264" s="5"/>
      <c r="CN264" s="5"/>
      <c r="CO264" s="21">
        <v>100000091786</v>
      </c>
      <c r="CP264" s="21" t="s">
        <v>41</v>
      </c>
      <c r="CQ264" s="21">
        <v>100000091786</v>
      </c>
      <c r="CR264" s="14" t="s">
        <v>3900</v>
      </c>
      <c r="CS264" s="51"/>
      <c r="CT264" s="21">
        <v>100000091786</v>
      </c>
      <c r="CU264" s="51" t="s">
        <v>615</v>
      </c>
      <c r="CV264" s="117"/>
      <c r="CW264" s="146"/>
      <c r="CX264">
        <v>79902639</v>
      </c>
      <c r="CY264" s="5"/>
      <c r="CZ264" s="5"/>
      <c r="DE264" s="5"/>
      <c r="DF264" s="5"/>
      <c r="DG264" s="117"/>
      <c r="DH264" s="117"/>
      <c r="DI264" s="117"/>
      <c r="DJ264" s="117"/>
      <c r="DK264" s="117"/>
      <c r="DL264" s="47">
        <v>40</v>
      </c>
      <c r="DM264" t="s">
        <v>164</v>
      </c>
      <c r="DN264" s="2"/>
      <c r="DO264" s="154">
        <v>1</v>
      </c>
      <c r="DP264" s="158" t="s">
        <v>173</v>
      </c>
      <c r="DQ264" s="24">
        <v>15054000</v>
      </c>
      <c r="DR264" s="47">
        <v>40</v>
      </c>
      <c r="DS264" t="s">
        <v>164</v>
      </c>
      <c r="DZ264" t="s">
        <v>844</v>
      </c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165"/>
      <c r="EO264" s="5"/>
      <c r="EP264" s="5"/>
      <c r="EQ264" s="5"/>
      <c r="ER264" s="5"/>
      <c r="EY264" s="70" t="str">
        <f t="shared" si="49"/>
        <v>simvastatine oral 40mg/</v>
      </c>
      <c r="FK264" s="14" t="s">
        <v>163</v>
      </c>
      <c r="FL264" s="70" t="str">
        <f t="shared" si="45"/>
        <v>simvastatine oral 40mg/</v>
      </c>
    </row>
    <row r="265" spans="1:168" ht="13.8">
      <c r="A265" s="47">
        <v>3772</v>
      </c>
      <c r="B265" t="s">
        <v>3217</v>
      </c>
      <c r="C265" s="117"/>
      <c r="D265" s="117"/>
      <c r="E265" s="117"/>
      <c r="F265" s="117"/>
      <c r="G265">
        <v>7106</v>
      </c>
      <c r="H265" s="47">
        <v>245400203</v>
      </c>
      <c r="I265" s="47">
        <v>245400203</v>
      </c>
      <c r="J265" s="5" t="str">
        <f t="shared" si="46"/>
        <v>GRC simvastatin D.A.S.T. BIOTECH PHARM ΕΠΕ film-coated tablet 30 x 40mg/</v>
      </c>
      <c r="K265" s="5" t="str">
        <f t="shared" si="47"/>
        <v>GRC simvastatin D.A.S.T. BIOTECH PHARM ΕΠΕ film-coated tablet 30 x 40mg/</v>
      </c>
      <c r="L265" s="5"/>
      <c r="M265" s="5"/>
      <c r="N265" s="5"/>
      <c r="O265" s="5"/>
      <c r="P265">
        <v>30</v>
      </c>
      <c r="Q265" s="51"/>
      <c r="R265">
        <v>30</v>
      </c>
      <c r="S265" s="51"/>
      <c r="T265" s="117"/>
      <c r="U265" s="117"/>
      <c r="V265" s="117"/>
      <c r="W265" s="117"/>
      <c r="X265" s="5"/>
      <c r="Y265" s="5"/>
      <c r="Z265" s="5"/>
      <c r="AA265" s="5">
        <v>30</v>
      </c>
      <c r="AB265" s="5"/>
      <c r="AC265" t="s">
        <v>774</v>
      </c>
      <c r="AD265" s="5"/>
      <c r="AE265" s="5"/>
      <c r="AF265" s="159">
        <v>10221000</v>
      </c>
      <c r="AG265" t="s">
        <v>1220</v>
      </c>
      <c r="AI265" t="s">
        <v>824</v>
      </c>
      <c r="AJ265" t="s">
        <v>852</v>
      </c>
      <c r="AK265" s="24">
        <v>15054000</v>
      </c>
      <c r="AL265" s="158" t="s">
        <v>173</v>
      </c>
      <c r="AM265" s="158"/>
      <c r="AN265" s="5"/>
      <c r="AO265" s="5"/>
      <c r="AP265" s="5"/>
      <c r="AQ265" s="5"/>
      <c r="AS265" s="51">
        <f t="shared" si="42"/>
        <v>56565777</v>
      </c>
      <c r="AT265" s="25" t="str">
        <f t="shared" si="43"/>
        <v>GRC simvastatin D.A.S.T. BIOTECH PHARM ΕΠΕ film-coated tablet 40mg/</v>
      </c>
      <c r="AU265" s="33"/>
      <c r="AW265" s="5"/>
      <c r="AX265" s="5"/>
      <c r="AY265" s="14" t="s">
        <v>3590</v>
      </c>
      <c r="AZ265" t="s">
        <v>579</v>
      </c>
      <c r="BA265" s="42" t="s">
        <v>2510</v>
      </c>
      <c r="BB265" s="42"/>
      <c r="BC265" s="159">
        <v>10221000</v>
      </c>
      <c r="BD265" t="s">
        <v>1220</v>
      </c>
      <c r="BF265" s="85"/>
      <c r="BG265" t="s">
        <v>3352</v>
      </c>
      <c r="BJ265" s="5"/>
      <c r="BK265" t="s">
        <v>874</v>
      </c>
      <c r="BL265" s="5"/>
      <c r="BM265" s="49" t="s">
        <v>857</v>
      </c>
      <c r="BN265" t="str">
        <f t="shared" si="48"/>
        <v>simvastatin film-coated tablet 40mg/</v>
      </c>
      <c r="BO265" s="49"/>
      <c r="BP265" t="str">
        <f t="shared" si="44"/>
        <v>simvastatin film-coated tablet 40mg/</v>
      </c>
      <c r="BQ265" s="5"/>
      <c r="BR265" s="159">
        <v>10221000</v>
      </c>
      <c r="BS265" t="s">
        <v>1220</v>
      </c>
      <c r="BU265" s="117"/>
      <c r="BV265" s="117"/>
      <c r="BW265" s="5"/>
      <c r="BX265" t="s">
        <v>824</v>
      </c>
      <c r="BY265" s="5"/>
      <c r="BZ265" s="5"/>
      <c r="CA265" s="24">
        <v>15054000</v>
      </c>
      <c r="CB265" s="158" t="s">
        <v>173</v>
      </c>
      <c r="CC265" s="158"/>
      <c r="CD265" s="5"/>
      <c r="CE265" s="5"/>
      <c r="CF265">
        <v>20053000</v>
      </c>
      <c r="CG265" s="87" t="s">
        <v>175</v>
      </c>
      <c r="CH265" s="87"/>
      <c r="CI265" s="117"/>
      <c r="CJ265" s="117"/>
      <c r="CK265" s="5"/>
      <c r="CL265" s="5"/>
      <c r="CM265" s="5"/>
      <c r="CN265" s="5"/>
      <c r="CO265" s="21">
        <v>100000091786</v>
      </c>
      <c r="CP265" s="21" t="s">
        <v>41</v>
      </c>
      <c r="CQ265" s="21">
        <v>100000091786</v>
      </c>
      <c r="CR265" s="14" t="s">
        <v>3900</v>
      </c>
      <c r="CS265" s="51"/>
      <c r="CT265" s="21">
        <v>100000091786</v>
      </c>
      <c r="CU265" s="51" t="s">
        <v>615</v>
      </c>
      <c r="CV265" s="117"/>
      <c r="CW265" s="146"/>
      <c r="CX265">
        <v>79902639</v>
      </c>
      <c r="CY265" s="5"/>
      <c r="CZ265" s="5"/>
      <c r="DE265" s="5"/>
      <c r="DF265" s="5"/>
      <c r="DG265" s="117"/>
      <c r="DH265" s="117"/>
      <c r="DI265" s="117"/>
      <c r="DJ265" s="117"/>
      <c r="DK265" s="117"/>
      <c r="DL265" s="47">
        <v>40</v>
      </c>
      <c r="DM265" t="s">
        <v>164</v>
      </c>
      <c r="DN265" s="2"/>
      <c r="DO265" s="154">
        <v>1</v>
      </c>
      <c r="DP265" s="158" t="s">
        <v>173</v>
      </c>
      <c r="DQ265" s="24">
        <v>15054000</v>
      </c>
      <c r="DR265" s="47">
        <v>40</v>
      </c>
      <c r="DS265" t="s">
        <v>164</v>
      </c>
      <c r="DZ265" t="s">
        <v>843</v>
      </c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165"/>
      <c r="EO265" s="5"/>
      <c r="EP265" s="5"/>
      <c r="EQ265" s="5"/>
      <c r="ER265" s="5"/>
      <c r="EY265" s="70" t="str">
        <f t="shared" si="49"/>
        <v>simvastatine oral 40mg/</v>
      </c>
      <c r="FK265" s="14" t="s">
        <v>163</v>
      </c>
      <c r="FL265" s="70" t="str">
        <f t="shared" si="45"/>
        <v>simvastatine oral 40mg/</v>
      </c>
    </row>
    <row r="266" spans="1:168" ht="13.8">
      <c r="A266" s="47">
        <v>3773</v>
      </c>
      <c r="B266" t="s">
        <v>3218</v>
      </c>
      <c r="C266" s="117"/>
      <c r="D266" s="117"/>
      <c r="E266" s="117"/>
      <c r="F266" s="117"/>
      <c r="G266">
        <v>3864</v>
      </c>
      <c r="H266" s="47">
        <v>251310302</v>
      </c>
      <c r="I266" s="47">
        <v>251310302</v>
      </c>
      <c r="J266" s="5" t="str">
        <f t="shared" si="46"/>
        <v>GRC simvastatin BIOSPRAY ABEE film-coated tablet 60 x 40mg/</v>
      </c>
      <c r="K266" s="5" t="str">
        <f t="shared" si="47"/>
        <v>GRC simvastatin BIOSPRAY ABEE film-coated tablet 60 x 40mg/</v>
      </c>
      <c r="L266" s="5"/>
      <c r="M266" s="5"/>
      <c r="N266" s="5"/>
      <c r="O266" s="5"/>
      <c r="P266">
        <v>60</v>
      </c>
      <c r="Q266" s="51"/>
      <c r="R266">
        <v>60</v>
      </c>
      <c r="S266" s="51"/>
      <c r="T266" s="117"/>
      <c r="U266" s="117"/>
      <c r="V266" s="117"/>
      <c r="W266" s="117"/>
      <c r="X266" s="5"/>
      <c r="Y266" s="5"/>
      <c r="Z266" s="5"/>
      <c r="AA266" s="5">
        <v>30</v>
      </c>
      <c r="AB266" s="5"/>
      <c r="AC266" t="s">
        <v>709</v>
      </c>
      <c r="AD266" s="5"/>
      <c r="AE266" s="5"/>
      <c r="AF266" s="159">
        <v>10221000</v>
      </c>
      <c r="AG266" t="s">
        <v>1220</v>
      </c>
      <c r="AI266" t="s">
        <v>824</v>
      </c>
      <c r="AJ266" t="s">
        <v>852</v>
      </c>
      <c r="AK266" s="24">
        <v>15054000</v>
      </c>
      <c r="AL266" s="158" t="s">
        <v>173</v>
      </c>
      <c r="AM266" s="158"/>
      <c r="AN266" s="5"/>
      <c r="AO266" s="5"/>
      <c r="AP266" s="5"/>
      <c r="AQ266" s="5"/>
      <c r="AS266" s="51">
        <f t="shared" si="42"/>
        <v>56565778</v>
      </c>
      <c r="AT266" s="25" t="str">
        <f t="shared" si="43"/>
        <v>GRC simvastatin BIOSPRAY ABEE film-coated tablet 40mg/</v>
      </c>
      <c r="AU266" s="33"/>
      <c r="AW266" s="5"/>
      <c r="AX266" s="5"/>
      <c r="AY266" s="14" t="s">
        <v>3590</v>
      </c>
      <c r="AZ266" t="s">
        <v>579</v>
      </c>
      <c r="BA266" s="42" t="s">
        <v>2510</v>
      </c>
      <c r="BB266" s="42"/>
      <c r="BC266" s="159">
        <v>10221000</v>
      </c>
      <c r="BD266" t="s">
        <v>1220</v>
      </c>
      <c r="BF266" s="85"/>
      <c r="BG266" t="s">
        <v>919</v>
      </c>
      <c r="BJ266" s="5"/>
      <c r="BK266" t="s">
        <v>923</v>
      </c>
      <c r="BL266" s="5"/>
      <c r="BM266" s="49" t="s">
        <v>857</v>
      </c>
      <c r="BN266" t="str">
        <f t="shared" si="48"/>
        <v>simvastatin film-coated tablet 40mg/</v>
      </c>
      <c r="BO266" s="49"/>
      <c r="BP266" t="str">
        <f t="shared" si="44"/>
        <v>simvastatin film-coated tablet 40mg/</v>
      </c>
      <c r="BQ266" s="5"/>
      <c r="BR266" s="159">
        <v>10221000</v>
      </c>
      <c r="BS266" t="s">
        <v>1220</v>
      </c>
      <c r="BU266" s="117"/>
      <c r="BV266" s="117"/>
      <c r="BW266" s="5"/>
      <c r="BX266" t="s">
        <v>824</v>
      </c>
      <c r="BY266" s="5"/>
      <c r="BZ266" s="5"/>
      <c r="CA266" s="24">
        <v>15054000</v>
      </c>
      <c r="CB266" s="158" t="s">
        <v>173</v>
      </c>
      <c r="CC266" s="158"/>
      <c r="CD266" s="5"/>
      <c r="CE266" s="5"/>
      <c r="CF266">
        <v>20053000</v>
      </c>
      <c r="CG266" s="87" t="s">
        <v>175</v>
      </c>
      <c r="CH266" s="87"/>
      <c r="CI266" s="117"/>
      <c r="CJ266" s="117"/>
      <c r="CK266" s="5"/>
      <c r="CL266" s="5"/>
      <c r="CM266" s="5"/>
      <c r="CN266" s="5"/>
      <c r="CO266" s="21">
        <v>100000091786</v>
      </c>
      <c r="CP266" s="21" t="s">
        <v>41</v>
      </c>
      <c r="CQ266" s="21">
        <v>100000091786</v>
      </c>
      <c r="CR266" s="14" t="s">
        <v>3900</v>
      </c>
      <c r="CS266" s="51"/>
      <c r="CT266" s="21">
        <v>100000091786</v>
      </c>
      <c r="CU266" s="51" t="s">
        <v>615</v>
      </c>
      <c r="CV266" s="117"/>
      <c r="CW266" s="146"/>
      <c r="CX266">
        <v>79902639</v>
      </c>
      <c r="CY266" s="5"/>
      <c r="CZ266" s="5"/>
      <c r="DE266" s="5"/>
      <c r="DF266" s="5"/>
      <c r="DG266" s="117"/>
      <c r="DH266" s="117"/>
      <c r="DI266" s="117"/>
      <c r="DJ266" s="117"/>
      <c r="DK266" s="117"/>
      <c r="DL266" s="47">
        <v>40</v>
      </c>
      <c r="DM266" t="s">
        <v>164</v>
      </c>
      <c r="DN266" s="2"/>
      <c r="DO266" s="154">
        <v>1</v>
      </c>
      <c r="DP266" s="158" t="s">
        <v>173</v>
      </c>
      <c r="DQ266" s="24">
        <v>15054000</v>
      </c>
      <c r="DR266" s="47">
        <v>40</v>
      </c>
      <c r="DS266" t="s">
        <v>164</v>
      </c>
      <c r="DZ266" t="s">
        <v>843</v>
      </c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165"/>
      <c r="EO266" s="5"/>
      <c r="EP266" s="5"/>
      <c r="EQ266" s="5"/>
      <c r="ER266" s="5"/>
      <c r="EY266" s="70" t="str">
        <f t="shared" si="49"/>
        <v>simvastatine oral 40mg/</v>
      </c>
      <c r="FK266" s="14" t="s">
        <v>163</v>
      </c>
      <c r="FL266" s="70" t="str">
        <f t="shared" si="45"/>
        <v>simvastatine oral 40mg/</v>
      </c>
    </row>
    <row r="267" spans="1:168" ht="13.8">
      <c r="A267" s="47">
        <v>3775</v>
      </c>
      <c r="B267" t="s">
        <v>3219</v>
      </c>
      <c r="C267" s="117"/>
      <c r="D267" s="117"/>
      <c r="E267" s="117"/>
      <c r="F267" s="117"/>
      <c r="G267">
        <v>3865</v>
      </c>
      <c r="H267" s="47">
        <v>251310303</v>
      </c>
      <c r="I267" s="47">
        <v>251310303</v>
      </c>
      <c r="J267" s="5" t="str">
        <f t="shared" si="46"/>
        <v>GRC simvastatin ΑΝΦΑΡΜ ΕΛΛΑΣ Α.Ε. film-coated tablet 30 x 20mg/</v>
      </c>
      <c r="K267" s="5" t="str">
        <f t="shared" si="47"/>
        <v>GRC simvastatin ΑΝΦΑΡΜ ΕΛΛΑΣ Α.Ε. film-coated tablet 30 x 20mg/</v>
      </c>
      <c r="L267" s="5"/>
      <c r="M267" s="5"/>
      <c r="N267" s="5"/>
      <c r="O267" s="5"/>
      <c r="P267">
        <v>30</v>
      </c>
      <c r="Q267" s="51"/>
      <c r="R267">
        <v>30</v>
      </c>
      <c r="S267" s="51"/>
      <c r="T267" s="117"/>
      <c r="U267" s="117"/>
      <c r="V267" s="117"/>
      <c r="W267" s="117"/>
      <c r="X267" s="5"/>
      <c r="Y267" s="5"/>
      <c r="Z267" s="5"/>
      <c r="AA267" s="5">
        <v>60</v>
      </c>
      <c r="AB267" s="5"/>
      <c r="AC267" t="s">
        <v>775</v>
      </c>
      <c r="AD267" s="5"/>
      <c r="AE267" s="5"/>
      <c r="AF267" s="159">
        <v>10221000</v>
      </c>
      <c r="AG267" t="s">
        <v>1220</v>
      </c>
      <c r="AI267" t="s">
        <v>824</v>
      </c>
      <c r="AJ267" t="s">
        <v>852</v>
      </c>
      <c r="AK267" s="24">
        <v>15054000</v>
      </c>
      <c r="AL267" s="158" t="s">
        <v>173</v>
      </c>
      <c r="AM267" s="158"/>
      <c r="AN267" s="5"/>
      <c r="AO267" s="5"/>
      <c r="AP267" s="5"/>
      <c r="AQ267" s="5"/>
      <c r="AS267" s="51">
        <f t="shared" si="42"/>
        <v>56565779</v>
      </c>
      <c r="AT267" s="25" t="str">
        <f t="shared" si="43"/>
        <v>GRC simvastatin ΑΝΦΑΡΜ ΕΛΛΑΣ Α.Ε. film-coated tablet 20mg/</v>
      </c>
      <c r="AU267" s="33"/>
      <c r="AW267" s="5"/>
      <c r="AX267" s="5"/>
      <c r="AY267" s="14" t="s">
        <v>3591</v>
      </c>
      <c r="AZ267" t="s">
        <v>579</v>
      </c>
      <c r="BA267" s="42" t="s">
        <v>2510</v>
      </c>
      <c r="BB267" s="42"/>
      <c r="BC267" s="159">
        <v>10221000</v>
      </c>
      <c r="BD267" t="s">
        <v>1220</v>
      </c>
      <c r="BF267" s="85"/>
      <c r="BG267" t="s">
        <v>877</v>
      </c>
      <c r="BJ267" s="5"/>
      <c r="BK267" t="s">
        <v>923</v>
      </c>
      <c r="BL267" s="5"/>
      <c r="BM267" s="49" t="s">
        <v>857</v>
      </c>
      <c r="BN267" t="str">
        <f t="shared" si="48"/>
        <v>simvastatin film-coated tablet 20mg/</v>
      </c>
      <c r="BO267" s="49"/>
      <c r="BP267" t="str">
        <f t="shared" si="44"/>
        <v>simvastatin film-coated tablet 20mg/</v>
      </c>
      <c r="BQ267" s="5"/>
      <c r="BR267" s="159">
        <v>10221000</v>
      </c>
      <c r="BS267" t="s">
        <v>1220</v>
      </c>
      <c r="BU267" s="117"/>
      <c r="BV267" s="117"/>
      <c r="BW267" s="5"/>
      <c r="BX267" t="s">
        <v>824</v>
      </c>
      <c r="BY267" s="5"/>
      <c r="BZ267" s="5"/>
      <c r="CA267" s="24">
        <v>15054000</v>
      </c>
      <c r="CB267" s="158" t="s">
        <v>173</v>
      </c>
      <c r="CC267" s="158"/>
      <c r="CD267" s="5"/>
      <c r="CE267" s="5"/>
      <c r="CF267">
        <v>20053000</v>
      </c>
      <c r="CG267" s="87" t="s">
        <v>175</v>
      </c>
      <c r="CH267" s="87"/>
      <c r="CI267" s="117"/>
      <c r="CJ267" s="117"/>
      <c r="CK267" s="5"/>
      <c r="CL267" s="5"/>
      <c r="CM267" s="5"/>
      <c r="CN267" s="5"/>
      <c r="CO267" s="21">
        <v>100000091786</v>
      </c>
      <c r="CP267" s="21" t="s">
        <v>41</v>
      </c>
      <c r="CQ267" s="21">
        <v>100000091786</v>
      </c>
      <c r="CR267" s="14" t="s">
        <v>3900</v>
      </c>
      <c r="CS267" s="51"/>
      <c r="CT267" s="21">
        <v>100000091786</v>
      </c>
      <c r="CU267" s="51" t="s">
        <v>615</v>
      </c>
      <c r="CV267" s="117"/>
      <c r="CW267" s="146"/>
      <c r="CX267">
        <v>79902639</v>
      </c>
      <c r="CY267" s="5"/>
      <c r="CZ267" s="5"/>
      <c r="DE267" s="5"/>
      <c r="DF267" s="5"/>
      <c r="DG267" s="117"/>
      <c r="DH267" s="117"/>
      <c r="DI267" s="117"/>
      <c r="DJ267" s="117"/>
      <c r="DK267" s="117"/>
      <c r="DL267" s="47">
        <v>20</v>
      </c>
      <c r="DM267" t="s">
        <v>164</v>
      </c>
      <c r="DN267" s="2"/>
      <c r="DO267" s="154">
        <v>1</v>
      </c>
      <c r="DP267" s="158" t="s">
        <v>173</v>
      </c>
      <c r="DQ267" s="24">
        <v>15054000</v>
      </c>
      <c r="DR267" s="47">
        <v>20</v>
      </c>
      <c r="DS267" t="s">
        <v>164</v>
      </c>
      <c r="DZ267" t="s">
        <v>843</v>
      </c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165"/>
      <c r="EO267" s="5"/>
      <c r="EP267" s="5"/>
      <c r="EQ267" s="5"/>
      <c r="ER267" s="5"/>
      <c r="EY267" s="70" t="str">
        <f t="shared" si="49"/>
        <v>simvastatine oral 20mg/</v>
      </c>
      <c r="FK267" s="14" t="s">
        <v>163</v>
      </c>
      <c r="FL267" s="70" t="str">
        <f t="shared" si="45"/>
        <v>simvastatine oral 20mg/</v>
      </c>
    </row>
    <row r="268" spans="1:168" ht="13.8">
      <c r="A268" s="47">
        <v>3776</v>
      </c>
      <c r="B268" t="s">
        <v>3220</v>
      </c>
      <c r="C268" s="117"/>
      <c r="D268" s="117"/>
      <c r="E268" s="117"/>
      <c r="F268" s="117"/>
      <c r="G268">
        <v>3866</v>
      </c>
      <c r="H268" s="47">
        <v>251310402</v>
      </c>
      <c r="I268" s="47">
        <v>251310402</v>
      </c>
      <c r="J268" s="5" t="str">
        <f t="shared" si="46"/>
        <v>GRC simvastatin ΑΝΦΑΡΜ ΕΛΛΑΣ Α.Ε. film-coated tablet 30 x 40mg/</v>
      </c>
      <c r="K268" s="5" t="str">
        <f t="shared" si="47"/>
        <v>GRC simvastatin ΑΝΦΑΡΜ ΕΛΛΑΣ Α.Ε. film-coated tablet 30 x 40mg/</v>
      </c>
      <c r="L268" s="5"/>
      <c r="M268" s="5"/>
      <c r="N268" s="5"/>
      <c r="O268" s="5"/>
      <c r="P268">
        <v>30</v>
      </c>
      <c r="Q268" s="51"/>
      <c r="R268">
        <v>30</v>
      </c>
      <c r="S268" s="51"/>
      <c r="T268" s="117"/>
      <c r="U268" s="117"/>
      <c r="V268" s="117"/>
      <c r="W268" s="117"/>
      <c r="X268" s="5"/>
      <c r="Y268" s="5"/>
      <c r="Z268" s="5"/>
      <c r="AA268" s="5">
        <v>30</v>
      </c>
      <c r="AB268" s="5"/>
      <c r="AC268" t="s">
        <v>709</v>
      </c>
      <c r="AD268" s="5"/>
      <c r="AE268" s="5"/>
      <c r="AF268" s="159">
        <v>10221000</v>
      </c>
      <c r="AG268" t="s">
        <v>1220</v>
      </c>
      <c r="AI268" t="s">
        <v>824</v>
      </c>
      <c r="AJ268" t="s">
        <v>852</v>
      </c>
      <c r="AK268" s="24">
        <v>15054000</v>
      </c>
      <c r="AL268" s="158" t="s">
        <v>173</v>
      </c>
      <c r="AM268" s="158"/>
      <c r="AN268" s="5"/>
      <c r="AO268" s="5"/>
      <c r="AP268" s="5"/>
      <c r="AQ268" s="5"/>
      <c r="AS268" s="51">
        <f t="shared" si="42"/>
        <v>56565780</v>
      </c>
      <c r="AT268" s="25" t="str">
        <f t="shared" si="43"/>
        <v>GRC simvastatin ΑΝΦΑΡΜ ΕΛΛΑΣ Α.Ε. film-coated tablet 40mg/</v>
      </c>
      <c r="AU268" s="33"/>
      <c r="AW268" s="5"/>
      <c r="AX268" s="5"/>
      <c r="AY268" s="14" t="s">
        <v>3592</v>
      </c>
      <c r="AZ268" t="s">
        <v>579</v>
      </c>
      <c r="BA268" s="42" t="s">
        <v>2510</v>
      </c>
      <c r="BB268" s="42"/>
      <c r="BC268" s="159">
        <v>10221000</v>
      </c>
      <c r="BD268" t="s">
        <v>1220</v>
      </c>
      <c r="BF268" s="85"/>
      <c r="BG268" t="s">
        <v>877</v>
      </c>
      <c r="BJ268" s="5"/>
      <c r="BK268" t="s">
        <v>923</v>
      </c>
      <c r="BL268" s="5"/>
      <c r="BM268" s="49" t="s">
        <v>857</v>
      </c>
      <c r="BN268" t="str">
        <f t="shared" si="48"/>
        <v>simvastatin film-coated tablet 40mg/</v>
      </c>
      <c r="BO268" s="49"/>
      <c r="BP268" t="str">
        <f t="shared" si="44"/>
        <v>simvastatin film-coated tablet 40mg/</v>
      </c>
      <c r="BQ268" s="5"/>
      <c r="BR268" s="159">
        <v>10221000</v>
      </c>
      <c r="BS268" t="s">
        <v>1220</v>
      </c>
      <c r="BU268" s="117"/>
      <c r="BV268" s="117"/>
      <c r="BW268" s="5"/>
      <c r="BX268" t="s">
        <v>824</v>
      </c>
      <c r="BY268" s="5"/>
      <c r="BZ268" s="5"/>
      <c r="CA268" s="24">
        <v>15054000</v>
      </c>
      <c r="CB268" s="158" t="s">
        <v>173</v>
      </c>
      <c r="CC268" s="158"/>
      <c r="CD268" s="5"/>
      <c r="CE268" s="5"/>
      <c r="CF268">
        <v>20053000</v>
      </c>
      <c r="CG268" s="87" t="s">
        <v>175</v>
      </c>
      <c r="CH268" s="87"/>
      <c r="CI268" s="117"/>
      <c r="CJ268" s="117"/>
      <c r="CK268" s="5"/>
      <c r="CL268" s="5"/>
      <c r="CM268" s="5"/>
      <c r="CN268" s="5"/>
      <c r="CO268" s="21">
        <v>100000091786</v>
      </c>
      <c r="CP268" s="21" t="s">
        <v>41</v>
      </c>
      <c r="CQ268" s="21">
        <v>100000091786</v>
      </c>
      <c r="CR268" s="14" t="s">
        <v>3900</v>
      </c>
      <c r="CS268" s="51"/>
      <c r="CT268" s="21">
        <v>100000091786</v>
      </c>
      <c r="CU268" s="51" t="s">
        <v>615</v>
      </c>
      <c r="CV268" s="117"/>
      <c r="CW268" s="146"/>
      <c r="CX268">
        <v>79902639</v>
      </c>
      <c r="CY268" s="5"/>
      <c r="CZ268" s="5"/>
      <c r="DE268" s="5"/>
      <c r="DF268" s="5"/>
      <c r="DG268" s="117"/>
      <c r="DH268" s="117"/>
      <c r="DI268" s="117"/>
      <c r="DJ268" s="117"/>
      <c r="DK268" s="117"/>
      <c r="DL268" s="47">
        <v>40</v>
      </c>
      <c r="DM268" t="s">
        <v>164</v>
      </c>
      <c r="DN268" s="2"/>
      <c r="DO268" s="154">
        <v>1</v>
      </c>
      <c r="DP268" s="158" t="s">
        <v>173</v>
      </c>
      <c r="DQ268" s="24">
        <v>15054000</v>
      </c>
      <c r="DR268" s="47">
        <v>40</v>
      </c>
      <c r="DS268" t="s">
        <v>164</v>
      </c>
      <c r="DZ268" t="s">
        <v>844</v>
      </c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165"/>
      <c r="EO268" s="5"/>
      <c r="EP268" s="5"/>
      <c r="EQ268" s="5"/>
      <c r="ER268" s="5"/>
      <c r="EY268" s="70" t="str">
        <f t="shared" si="49"/>
        <v>simvastatine oral 40mg/</v>
      </c>
      <c r="FK268" s="14" t="s">
        <v>163</v>
      </c>
      <c r="FL268" s="70" t="str">
        <f t="shared" si="45"/>
        <v>simvastatine oral 40mg/</v>
      </c>
    </row>
    <row r="269" spans="1:168" ht="13.8">
      <c r="A269" s="47">
        <v>3777</v>
      </c>
      <c r="B269" t="s">
        <v>3221</v>
      </c>
      <c r="C269" s="117"/>
      <c r="D269" s="117"/>
      <c r="E269" s="117"/>
      <c r="F269" s="117"/>
      <c r="G269">
        <v>3867</v>
      </c>
      <c r="H269" s="47">
        <v>251310404</v>
      </c>
      <c r="I269" s="47">
        <v>251310404</v>
      </c>
      <c r="J269" s="5" t="str">
        <f t="shared" si="46"/>
        <v>GRC simvastatin ΦΟΙΝΙΞΦΑΡΜ ΕΠΕ film-coated tablet 30 x 20mg/</v>
      </c>
      <c r="K269" s="5" t="str">
        <f t="shared" si="47"/>
        <v>GRC simvastatin ΦΟΙΝΙΞΦΑΡΜ ΕΠΕ film-coated tablet 30 x 20mg/</v>
      </c>
      <c r="L269" s="5"/>
      <c r="M269" s="5"/>
      <c r="N269" s="5"/>
      <c r="O269" s="5"/>
      <c r="P269">
        <v>30</v>
      </c>
      <c r="Q269" s="51"/>
      <c r="R269">
        <v>30</v>
      </c>
      <c r="S269" s="51"/>
      <c r="T269" s="117"/>
      <c r="U269" s="117"/>
      <c r="V269" s="117"/>
      <c r="W269" s="117"/>
      <c r="X269" s="5"/>
      <c r="Y269" s="5"/>
      <c r="Z269" s="5"/>
      <c r="AA269" s="5">
        <v>60</v>
      </c>
      <c r="AB269" s="5"/>
      <c r="AC269" t="s">
        <v>775</v>
      </c>
      <c r="AD269" s="5"/>
      <c r="AE269" s="5"/>
      <c r="AF269" s="159">
        <v>10221000</v>
      </c>
      <c r="AG269" t="s">
        <v>1220</v>
      </c>
      <c r="AI269" t="s">
        <v>824</v>
      </c>
      <c r="AJ269" t="s">
        <v>852</v>
      </c>
      <c r="AK269" s="24">
        <v>15054000</v>
      </c>
      <c r="AL269" s="158" t="s">
        <v>173</v>
      </c>
      <c r="AM269" s="158"/>
      <c r="AN269" s="5"/>
      <c r="AO269" s="5"/>
      <c r="AP269" s="5"/>
      <c r="AQ269" s="5"/>
      <c r="AS269" s="51">
        <f t="shared" si="42"/>
        <v>56565781</v>
      </c>
      <c r="AT269" s="25" t="str">
        <f t="shared" si="43"/>
        <v>GRC simvastatin ΦΟΙΝΙΞΦΑΡΜ ΕΠΕ film-coated tablet 20mg/</v>
      </c>
      <c r="AU269" s="33"/>
      <c r="AW269" s="5"/>
      <c r="AX269" s="5"/>
      <c r="AY269" s="14" t="s">
        <v>3593</v>
      </c>
      <c r="AZ269" t="s">
        <v>579</v>
      </c>
      <c r="BA269" s="42" t="s">
        <v>2510</v>
      </c>
      <c r="BB269" s="42"/>
      <c r="BC269" s="159">
        <v>10221000</v>
      </c>
      <c r="BD269" t="s">
        <v>1220</v>
      </c>
      <c r="BF269" s="85"/>
      <c r="BG269" t="s">
        <v>921</v>
      </c>
      <c r="BJ269" s="5"/>
      <c r="BK269" t="s">
        <v>923</v>
      </c>
      <c r="BL269" s="5"/>
      <c r="BM269" s="49" t="s">
        <v>857</v>
      </c>
      <c r="BN269" t="str">
        <f t="shared" si="48"/>
        <v>simvastatin film-coated tablet 20mg/</v>
      </c>
      <c r="BO269" s="49"/>
      <c r="BP269" t="str">
        <f t="shared" si="44"/>
        <v>simvastatin film-coated tablet 20mg/</v>
      </c>
      <c r="BQ269" s="5"/>
      <c r="BR269" s="159">
        <v>10221000</v>
      </c>
      <c r="BS269" t="s">
        <v>1220</v>
      </c>
      <c r="BU269" s="117"/>
      <c r="BV269" s="117"/>
      <c r="BW269" s="5"/>
      <c r="BX269" t="s">
        <v>824</v>
      </c>
      <c r="BY269" s="5"/>
      <c r="BZ269" s="5"/>
      <c r="CA269" s="24">
        <v>15054000</v>
      </c>
      <c r="CB269" s="158" t="s">
        <v>173</v>
      </c>
      <c r="CC269" s="158"/>
      <c r="CD269" s="5"/>
      <c r="CE269" s="5"/>
      <c r="CF269">
        <v>20053000</v>
      </c>
      <c r="CG269" s="87" t="s">
        <v>175</v>
      </c>
      <c r="CH269" s="87"/>
      <c r="CI269" s="117"/>
      <c r="CJ269" s="117"/>
      <c r="CK269" s="5"/>
      <c r="CL269" s="5"/>
      <c r="CM269" s="5"/>
      <c r="CN269" s="5"/>
      <c r="CO269" s="21">
        <v>100000091786</v>
      </c>
      <c r="CP269" s="21" t="s">
        <v>41</v>
      </c>
      <c r="CQ269" s="21">
        <v>100000091786</v>
      </c>
      <c r="CR269" s="14" t="s">
        <v>3900</v>
      </c>
      <c r="CS269" s="51"/>
      <c r="CT269" s="21">
        <v>100000091786</v>
      </c>
      <c r="CU269" s="51" t="s">
        <v>615</v>
      </c>
      <c r="CV269" s="117"/>
      <c r="CW269" s="146"/>
      <c r="CX269">
        <v>79902639</v>
      </c>
      <c r="CY269" s="5"/>
      <c r="CZ269" s="5"/>
      <c r="DE269" s="5"/>
      <c r="DF269" s="5"/>
      <c r="DG269" s="117"/>
      <c r="DH269" s="117"/>
      <c r="DI269" s="117"/>
      <c r="DJ269" s="117"/>
      <c r="DK269" s="117"/>
      <c r="DL269" s="47">
        <v>20</v>
      </c>
      <c r="DM269" t="s">
        <v>164</v>
      </c>
      <c r="DN269" s="2"/>
      <c r="DO269" s="154">
        <v>1</v>
      </c>
      <c r="DP269" s="158" t="s">
        <v>173</v>
      </c>
      <c r="DQ269" s="24">
        <v>15054000</v>
      </c>
      <c r="DR269" s="47">
        <v>20</v>
      </c>
      <c r="DS269" t="s">
        <v>164</v>
      </c>
      <c r="DZ269" t="s">
        <v>844</v>
      </c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165"/>
      <c r="EO269" s="5"/>
      <c r="EP269" s="5"/>
      <c r="EQ269" s="5"/>
      <c r="ER269" s="5"/>
      <c r="EY269" s="70" t="str">
        <f t="shared" si="49"/>
        <v>simvastatine oral 20mg/</v>
      </c>
      <c r="FK269" s="14" t="s">
        <v>163</v>
      </c>
      <c r="FL269" s="70" t="str">
        <f t="shared" si="45"/>
        <v>simvastatine oral 20mg/</v>
      </c>
    </row>
    <row r="270" spans="1:168" ht="13.8">
      <c r="A270" s="47">
        <v>3778</v>
      </c>
      <c r="B270" t="s">
        <v>3222</v>
      </c>
      <c r="C270" s="117"/>
      <c r="D270" s="117"/>
      <c r="E270" s="117"/>
      <c r="F270" s="117"/>
      <c r="G270">
        <v>3820</v>
      </c>
      <c r="H270" s="47">
        <v>250760203</v>
      </c>
      <c r="I270" s="47">
        <v>250760203</v>
      </c>
      <c r="J270" s="5" t="str">
        <f t="shared" si="46"/>
        <v>GRC simvastatin ΦΟΙΝΙΞΦΑΡΜ ΕΠΕ film-coated tablet 30 x 40mg/</v>
      </c>
      <c r="K270" s="5" t="str">
        <f t="shared" si="47"/>
        <v>GRC simvastatin ΦΟΙΝΙΞΦΑΡΜ ΕΠΕ film-coated tablet 30 x 40mg/</v>
      </c>
      <c r="L270" s="5"/>
      <c r="M270" s="5"/>
      <c r="N270" s="5"/>
      <c r="O270" s="5"/>
      <c r="P270">
        <v>30</v>
      </c>
      <c r="Q270" s="51"/>
      <c r="R270">
        <v>30</v>
      </c>
      <c r="S270" s="51"/>
      <c r="T270" s="117"/>
      <c r="U270" s="117"/>
      <c r="V270" s="117"/>
      <c r="W270" s="117"/>
      <c r="X270" s="5"/>
      <c r="Y270" s="5"/>
      <c r="Z270" s="5"/>
      <c r="AA270" s="5">
        <v>28</v>
      </c>
      <c r="AB270" s="5"/>
      <c r="AC270" t="s">
        <v>776</v>
      </c>
      <c r="AD270" s="5"/>
      <c r="AE270" s="5"/>
      <c r="AF270" s="159">
        <v>10221000</v>
      </c>
      <c r="AG270" t="s">
        <v>1220</v>
      </c>
      <c r="AI270" t="s">
        <v>824</v>
      </c>
      <c r="AJ270" t="s">
        <v>852</v>
      </c>
      <c r="AK270" s="24">
        <v>15054000</v>
      </c>
      <c r="AL270" s="158" t="s">
        <v>173</v>
      </c>
      <c r="AM270" s="158"/>
      <c r="AN270" s="5"/>
      <c r="AO270" s="5"/>
      <c r="AP270" s="5"/>
      <c r="AQ270" s="5"/>
      <c r="AS270" s="51">
        <f t="shared" si="42"/>
        <v>56565782</v>
      </c>
      <c r="AT270" s="25" t="str">
        <f t="shared" si="43"/>
        <v>GRC simvastatin ΦΟΙΝΙΞΦΑΡΜ ΕΠΕ film-coated tablet 40mg/</v>
      </c>
      <c r="AU270" s="33"/>
      <c r="AW270" s="5"/>
      <c r="AX270" s="5"/>
      <c r="AY270" s="14" t="s">
        <v>3594</v>
      </c>
      <c r="AZ270" t="s">
        <v>579</v>
      </c>
      <c r="BA270" s="42" t="s">
        <v>2510</v>
      </c>
      <c r="BB270" s="42"/>
      <c r="BC270" s="159">
        <v>10221000</v>
      </c>
      <c r="BD270" t="s">
        <v>1220</v>
      </c>
      <c r="BF270" s="85"/>
      <c r="BG270" t="s">
        <v>921</v>
      </c>
      <c r="BJ270" s="5"/>
      <c r="BK270" t="s">
        <v>867</v>
      </c>
      <c r="BL270" s="5"/>
      <c r="BM270" s="49" t="s">
        <v>857</v>
      </c>
      <c r="BN270" t="str">
        <f t="shared" si="48"/>
        <v>simvastatin film-coated tablet 40mg/</v>
      </c>
      <c r="BO270" s="49"/>
      <c r="BP270" t="str">
        <f t="shared" si="44"/>
        <v>simvastatin film-coated tablet 40mg/</v>
      </c>
      <c r="BQ270" s="5"/>
      <c r="BR270" s="159">
        <v>10221000</v>
      </c>
      <c r="BS270" t="s">
        <v>1220</v>
      </c>
      <c r="BU270" s="117"/>
      <c r="BV270" s="117"/>
      <c r="BW270" s="5"/>
      <c r="BX270" t="s">
        <v>824</v>
      </c>
      <c r="BY270" s="5"/>
      <c r="BZ270" s="5"/>
      <c r="CA270" s="24">
        <v>15054000</v>
      </c>
      <c r="CB270" s="158" t="s">
        <v>173</v>
      </c>
      <c r="CC270" s="158"/>
      <c r="CD270" s="5"/>
      <c r="CE270" s="5"/>
      <c r="CF270">
        <v>20053000</v>
      </c>
      <c r="CG270" s="87" t="s">
        <v>175</v>
      </c>
      <c r="CH270" s="87"/>
      <c r="CI270" s="117"/>
      <c r="CJ270" s="117"/>
      <c r="CK270" s="5"/>
      <c r="CL270" s="5"/>
      <c r="CM270" s="5"/>
      <c r="CN270" s="5"/>
      <c r="CO270" s="21">
        <v>100000091786</v>
      </c>
      <c r="CP270" s="21" t="s">
        <v>41</v>
      </c>
      <c r="CQ270" s="21">
        <v>100000091786</v>
      </c>
      <c r="CR270" s="14" t="s">
        <v>3900</v>
      </c>
      <c r="CS270" s="51"/>
      <c r="CT270" s="21">
        <v>100000091786</v>
      </c>
      <c r="CU270" s="51" t="s">
        <v>615</v>
      </c>
      <c r="CV270" s="117"/>
      <c r="CW270" s="146"/>
      <c r="CX270">
        <v>79902639</v>
      </c>
      <c r="CY270" s="5"/>
      <c r="CZ270" s="5"/>
      <c r="DE270" s="5"/>
      <c r="DF270" s="5"/>
      <c r="DG270" s="117"/>
      <c r="DH270" s="117"/>
      <c r="DI270" s="117"/>
      <c r="DJ270" s="117"/>
      <c r="DK270" s="117"/>
      <c r="DL270" s="47">
        <v>40</v>
      </c>
      <c r="DM270" t="s">
        <v>164</v>
      </c>
      <c r="DN270" s="2"/>
      <c r="DO270" s="154">
        <v>1</v>
      </c>
      <c r="DP270" s="158" t="s">
        <v>173</v>
      </c>
      <c r="DQ270" s="24">
        <v>15054000</v>
      </c>
      <c r="DR270" s="47">
        <v>40</v>
      </c>
      <c r="DS270" t="s">
        <v>164</v>
      </c>
      <c r="DZ270" t="s">
        <v>843</v>
      </c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165"/>
      <c r="EO270" s="5"/>
      <c r="EP270" s="5"/>
      <c r="EQ270" s="5"/>
      <c r="ER270" s="5"/>
      <c r="EY270" s="70" t="str">
        <f t="shared" si="49"/>
        <v>simvastatine oral 40mg/</v>
      </c>
      <c r="FK270" s="14" t="s">
        <v>163</v>
      </c>
      <c r="FL270" s="70" t="str">
        <f t="shared" si="45"/>
        <v>simvastatine oral 40mg/</v>
      </c>
    </row>
    <row r="271" spans="1:168" ht="13.8">
      <c r="A271" s="47">
        <v>7095</v>
      </c>
      <c r="B271" t="s">
        <v>3223</v>
      </c>
      <c r="C271" s="117"/>
      <c r="D271" s="117"/>
      <c r="E271" s="117"/>
      <c r="F271" s="117"/>
      <c r="G271">
        <v>3821</v>
      </c>
      <c r="H271" s="47">
        <v>250760303</v>
      </c>
      <c r="I271" s="47">
        <v>250760303</v>
      </c>
      <c r="J271" s="5" t="str">
        <f t="shared" si="46"/>
        <v>GRC simvastatin INNOVIS PHARMA A.E.B.E film-coated tablet 30 x 40mg/</v>
      </c>
      <c r="K271" s="5" t="str">
        <f t="shared" si="47"/>
        <v>GRC simvastatin INNOVIS PHARMA A.E.B.E film-coated tablet 30 x 40mg/</v>
      </c>
      <c r="L271" s="5"/>
      <c r="M271" s="5"/>
      <c r="N271" s="5"/>
      <c r="O271" s="5"/>
      <c r="P271">
        <v>30</v>
      </c>
      <c r="Q271" s="51"/>
      <c r="R271">
        <v>30</v>
      </c>
      <c r="S271" s="51"/>
      <c r="T271" s="117"/>
      <c r="U271" s="117"/>
      <c r="V271" s="117"/>
      <c r="W271" s="117"/>
      <c r="X271" s="5"/>
      <c r="Y271" s="5"/>
      <c r="Z271" s="5"/>
      <c r="AA271" s="5">
        <v>28</v>
      </c>
      <c r="AB271" s="5"/>
      <c r="AC271" t="s">
        <v>777</v>
      </c>
      <c r="AD271" s="5"/>
      <c r="AE271" s="5"/>
      <c r="AF271" s="159">
        <v>10221000</v>
      </c>
      <c r="AG271" t="s">
        <v>1220</v>
      </c>
      <c r="AI271" t="s">
        <v>824</v>
      </c>
      <c r="AJ271" t="s">
        <v>852</v>
      </c>
      <c r="AK271" s="24">
        <v>15054000</v>
      </c>
      <c r="AL271" s="158" t="s">
        <v>173</v>
      </c>
      <c r="AM271" s="158"/>
      <c r="AN271" s="5"/>
      <c r="AO271" s="5"/>
      <c r="AP271" s="5"/>
      <c r="AQ271" s="5"/>
      <c r="AS271" s="51">
        <f t="shared" si="42"/>
        <v>56565783</v>
      </c>
      <c r="AT271" s="25" t="str">
        <f t="shared" si="43"/>
        <v>GRC simvastatin INNOVIS PHARMA A.E.B.E film-coated tablet 40mg/</v>
      </c>
      <c r="AU271" s="33"/>
      <c r="AW271" s="5"/>
      <c r="AX271" s="5"/>
      <c r="AY271" s="14" t="s">
        <v>3595</v>
      </c>
      <c r="AZ271" t="s">
        <v>579</v>
      </c>
      <c r="BA271" s="42" t="s">
        <v>2510</v>
      </c>
      <c r="BB271" s="42"/>
      <c r="BC271" s="159">
        <v>10221000</v>
      </c>
      <c r="BD271" t="s">
        <v>1220</v>
      </c>
      <c r="BF271" s="85"/>
      <c r="BG271" t="s">
        <v>3343</v>
      </c>
      <c r="BJ271" s="5"/>
      <c r="BK271" t="s">
        <v>867</v>
      </c>
      <c r="BL271" s="5"/>
      <c r="BM271" s="49" t="s">
        <v>857</v>
      </c>
      <c r="BN271" t="str">
        <f t="shared" si="48"/>
        <v>simvastatin film-coated tablet 40mg/</v>
      </c>
      <c r="BO271" s="49"/>
      <c r="BP271" t="str">
        <f t="shared" si="44"/>
        <v>simvastatin film-coated tablet 40mg/</v>
      </c>
      <c r="BQ271" s="5"/>
      <c r="BR271" s="159">
        <v>10221000</v>
      </c>
      <c r="BS271" t="s">
        <v>1220</v>
      </c>
      <c r="BU271" s="117"/>
      <c r="BV271" s="117"/>
      <c r="BW271" s="5"/>
      <c r="BX271" t="s">
        <v>824</v>
      </c>
      <c r="BY271" s="5"/>
      <c r="BZ271" s="5"/>
      <c r="CA271" s="24">
        <v>15054000</v>
      </c>
      <c r="CB271" s="158" t="s">
        <v>173</v>
      </c>
      <c r="CC271" s="158"/>
      <c r="CD271" s="5"/>
      <c r="CE271" s="5"/>
      <c r="CF271">
        <v>20053000</v>
      </c>
      <c r="CG271" s="87" t="s">
        <v>175</v>
      </c>
      <c r="CH271" s="87"/>
      <c r="CI271" s="117"/>
      <c r="CJ271" s="117"/>
      <c r="CK271" s="5"/>
      <c r="CL271" s="5"/>
      <c r="CM271" s="5"/>
      <c r="CN271" s="5"/>
      <c r="CO271" s="21">
        <v>100000091786</v>
      </c>
      <c r="CP271" s="21" t="s">
        <v>41</v>
      </c>
      <c r="CQ271" s="21">
        <v>100000091786</v>
      </c>
      <c r="CR271" s="14" t="s">
        <v>3900</v>
      </c>
      <c r="CS271" s="51"/>
      <c r="CT271" s="21">
        <v>100000091786</v>
      </c>
      <c r="CU271" s="51" t="s">
        <v>615</v>
      </c>
      <c r="CV271" s="117"/>
      <c r="CW271" s="146"/>
      <c r="CX271">
        <v>79902639</v>
      </c>
      <c r="CY271" s="5"/>
      <c r="CZ271" s="5"/>
      <c r="DE271" s="5"/>
      <c r="DF271" s="5"/>
      <c r="DG271" s="117"/>
      <c r="DH271" s="117"/>
      <c r="DI271" s="117"/>
      <c r="DJ271" s="117"/>
      <c r="DK271" s="117"/>
      <c r="DL271" s="47">
        <v>40</v>
      </c>
      <c r="DM271" t="s">
        <v>164</v>
      </c>
      <c r="DN271" s="2"/>
      <c r="DO271" s="154">
        <v>1</v>
      </c>
      <c r="DP271" s="158" t="s">
        <v>173</v>
      </c>
      <c r="DQ271" s="24">
        <v>15054000</v>
      </c>
      <c r="DR271" s="47">
        <v>40</v>
      </c>
      <c r="DS271" t="s">
        <v>164</v>
      </c>
      <c r="DZ271" t="s">
        <v>844</v>
      </c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165"/>
      <c r="EO271" s="5"/>
      <c r="EP271" s="5"/>
      <c r="EQ271" s="5"/>
      <c r="ER271" s="5"/>
      <c r="EY271" s="70" t="str">
        <f t="shared" si="49"/>
        <v>simvastatine oral 40mg/</v>
      </c>
      <c r="FK271" s="14" t="s">
        <v>163</v>
      </c>
      <c r="FL271" s="70" t="str">
        <f t="shared" si="45"/>
        <v>simvastatine oral 40mg/</v>
      </c>
    </row>
    <row r="272" spans="1:168" ht="13.8">
      <c r="A272" s="47">
        <v>7106</v>
      </c>
      <c r="B272" t="s">
        <v>3224</v>
      </c>
      <c r="C272" s="117"/>
      <c r="D272" s="117"/>
      <c r="E272" s="117"/>
      <c r="F272" s="117"/>
      <c r="G272">
        <v>3827</v>
      </c>
      <c r="H272" s="47">
        <v>250890103</v>
      </c>
      <c r="I272" s="47">
        <v>250890103</v>
      </c>
      <c r="J272" s="5" t="str">
        <f t="shared" si="46"/>
        <v>GRC simvastatin GENEPHARM AE film-coated tablet 30 x 20mg/</v>
      </c>
      <c r="K272" s="5" t="str">
        <f t="shared" si="47"/>
        <v>GRC simvastatin GENEPHARM AE film-coated tablet 30 x 20mg/</v>
      </c>
      <c r="L272" s="5"/>
      <c r="M272" s="5"/>
      <c r="N272" s="5"/>
      <c r="O272" s="5"/>
      <c r="P272">
        <v>30</v>
      </c>
      <c r="Q272" s="51"/>
      <c r="R272">
        <v>30</v>
      </c>
      <c r="S272" s="51"/>
      <c r="T272" s="117"/>
      <c r="U272" s="117"/>
      <c r="V272" s="117"/>
      <c r="W272" s="117"/>
      <c r="X272" s="5"/>
      <c r="Y272" s="5"/>
      <c r="Z272" s="5"/>
      <c r="AA272" s="5">
        <v>30</v>
      </c>
      <c r="AB272" s="5"/>
      <c r="AC272" t="s">
        <v>763</v>
      </c>
      <c r="AD272" s="5"/>
      <c r="AE272" s="5"/>
      <c r="AF272" s="159">
        <v>10221000</v>
      </c>
      <c r="AG272" t="s">
        <v>1220</v>
      </c>
      <c r="AI272" t="s">
        <v>824</v>
      </c>
      <c r="AJ272" t="s">
        <v>852</v>
      </c>
      <c r="AK272" s="24">
        <v>15054000</v>
      </c>
      <c r="AL272" s="158" t="s">
        <v>173</v>
      </c>
      <c r="AM272" s="158"/>
      <c r="AN272" s="5"/>
      <c r="AO272" s="5"/>
      <c r="AP272" s="5"/>
      <c r="AQ272" s="5"/>
      <c r="AS272" s="51">
        <f t="shared" si="42"/>
        <v>56565784</v>
      </c>
      <c r="AT272" s="25" t="str">
        <f t="shared" si="43"/>
        <v>GRC simvastatin GENEPHARM AE film-coated tablet 20mg/</v>
      </c>
      <c r="AU272" s="33"/>
      <c r="AW272" s="5"/>
      <c r="AX272" s="5"/>
      <c r="AY272" s="14" t="s">
        <v>3596</v>
      </c>
      <c r="AZ272" t="s">
        <v>579</v>
      </c>
      <c r="BA272" s="42" t="s">
        <v>2510</v>
      </c>
      <c r="BB272" s="42"/>
      <c r="BC272" s="159">
        <v>10221000</v>
      </c>
      <c r="BD272" t="s">
        <v>1220</v>
      </c>
      <c r="BF272" s="85"/>
      <c r="BG272" t="s">
        <v>874</v>
      </c>
      <c r="BJ272" s="5"/>
      <c r="BK272" t="s">
        <v>924</v>
      </c>
      <c r="BL272" s="5"/>
      <c r="BM272" s="49" t="s">
        <v>857</v>
      </c>
      <c r="BN272" t="str">
        <f t="shared" si="48"/>
        <v>simvastatin film-coated tablet 20mg/</v>
      </c>
      <c r="BO272" s="49"/>
      <c r="BP272" t="str">
        <f t="shared" si="44"/>
        <v>simvastatin film-coated tablet 20mg/</v>
      </c>
      <c r="BQ272" s="5"/>
      <c r="BR272" s="159">
        <v>10221000</v>
      </c>
      <c r="BS272" t="s">
        <v>1220</v>
      </c>
      <c r="BU272" s="117"/>
      <c r="BV272" s="117"/>
      <c r="BW272" s="5"/>
      <c r="BX272" t="s">
        <v>824</v>
      </c>
      <c r="BY272" s="5"/>
      <c r="BZ272" s="5"/>
      <c r="CA272" s="24">
        <v>15054000</v>
      </c>
      <c r="CB272" s="158" t="s">
        <v>173</v>
      </c>
      <c r="CC272" s="158"/>
      <c r="CD272" s="5"/>
      <c r="CE272" s="5"/>
      <c r="CF272">
        <v>20053000</v>
      </c>
      <c r="CG272" s="87" t="s">
        <v>175</v>
      </c>
      <c r="CH272" s="87"/>
      <c r="CI272" s="117"/>
      <c r="CJ272" s="117"/>
      <c r="CK272" s="5"/>
      <c r="CL272" s="5"/>
      <c r="CM272" s="5"/>
      <c r="CN272" s="5"/>
      <c r="CO272" s="21">
        <v>100000091786</v>
      </c>
      <c r="CP272" s="21" t="s">
        <v>41</v>
      </c>
      <c r="CQ272" s="21">
        <v>100000091786</v>
      </c>
      <c r="CR272" s="14" t="s">
        <v>3900</v>
      </c>
      <c r="CS272" s="51"/>
      <c r="CT272" s="21">
        <v>100000091786</v>
      </c>
      <c r="CU272" s="51" t="s">
        <v>615</v>
      </c>
      <c r="CV272" s="117"/>
      <c r="CW272" s="146"/>
      <c r="CX272">
        <v>79902639</v>
      </c>
      <c r="CY272" s="5"/>
      <c r="CZ272" s="5"/>
      <c r="DE272" s="5"/>
      <c r="DF272" s="5"/>
      <c r="DG272" s="117"/>
      <c r="DH272" s="117"/>
      <c r="DI272" s="117"/>
      <c r="DJ272" s="117"/>
      <c r="DK272" s="117"/>
      <c r="DL272" s="47">
        <v>20</v>
      </c>
      <c r="DM272" t="s">
        <v>164</v>
      </c>
      <c r="DN272" s="2"/>
      <c r="DO272" s="154">
        <v>1</v>
      </c>
      <c r="DP272" s="158" t="s">
        <v>173</v>
      </c>
      <c r="DQ272" s="24">
        <v>15054000</v>
      </c>
      <c r="DR272" s="47">
        <v>20</v>
      </c>
      <c r="DS272" t="s">
        <v>164</v>
      </c>
      <c r="DZ272" t="s">
        <v>843</v>
      </c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165"/>
      <c r="EO272" s="5"/>
      <c r="EP272" s="5"/>
      <c r="EQ272" s="5"/>
      <c r="ER272" s="5"/>
      <c r="EY272" s="70" t="str">
        <f t="shared" si="49"/>
        <v>simvastatine oral 20mg/</v>
      </c>
      <c r="FK272" s="14" t="s">
        <v>163</v>
      </c>
      <c r="FL272" s="70" t="str">
        <f t="shared" si="45"/>
        <v>simvastatine oral 20mg/</v>
      </c>
    </row>
    <row r="273" spans="1:168" ht="13.8">
      <c r="A273" s="47">
        <v>3864</v>
      </c>
      <c r="B273" t="s">
        <v>3225</v>
      </c>
      <c r="C273" s="117"/>
      <c r="D273" s="117"/>
      <c r="E273" s="117"/>
      <c r="F273" s="117"/>
      <c r="G273">
        <v>3828</v>
      </c>
      <c r="H273" s="47">
        <v>250890202</v>
      </c>
      <c r="I273" s="47">
        <v>250890202</v>
      </c>
      <c r="J273" s="5" t="str">
        <f t="shared" si="46"/>
        <v>GRC simvastatin ΚΛΕΒΑ ΑΦΒΕΕ film-coated tablet 30 x 20mg/</v>
      </c>
      <c r="K273" s="5" t="str">
        <f t="shared" si="47"/>
        <v>GRC simvastatin ΚΛΕΒΑ ΑΦΒΕΕ film-coated tablet 30 x 20mg/</v>
      </c>
      <c r="L273" s="5"/>
      <c r="M273" s="5"/>
      <c r="N273" s="5"/>
      <c r="O273" s="5"/>
      <c r="P273">
        <v>30</v>
      </c>
      <c r="Q273" s="51"/>
      <c r="R273">
        <v>30</v>
      </c>
      <c r="S273" s="51"/>
      <c r="T273" s="117"/>
      <c r="U273" s="117"/>
      <c r="V273" s="117"/>
      <c r="W273" s="117"/>
      <c r="X273" s="5"/>
      <c r="Y273" s="5"/>
      <c r="Z273" s="5"/>
      <c r="AA273" s="5">
        <v>20</v>
      </c>
      <c r="AB273" s="5"/>
      <c r="AC273" t="s">
        <v>778</v>
      </c>
      <c r="AD273" s="5"/>
      <c r="AE273" s="5"/>
      <c r="AF273" s="159">
        <v>10221000</v>
      </c>
      <c r="AG273" t="s">
        <v>1220</v>
      </c>
      <c r="AI273" t="s">
        <v>824</v>
      </c>
      <c r="AJ273" t="s">
        <v>852</v>
      </c>
      <c r="AK273" s="24">
        <v>15054000</v>
      </c>
      <c r="AL273" s="158" t="s">
        <v>173</v>
      </c>
      <c r="AM273" s="158"/>
      <c r="AN273" s="5"/>
      <c r="AO273" s="5"/>
      <c r="AP273" s="5"/>
      <c r="AQ273" s="5"/>
      <c r="AS273" s="51">
        <f t="shared" si="42"/>
        <v>56565785</v>
      </c>
      <c r="AT273" s="25" t="str">
        <f t="shared" si="43"/>
        <v>GRC simvastatin ΚΛΕΒΑ ΑΦΒΕΕ film-coated tablet 20mg/</v>
      </c>
      <c r="AU273" s="33"/>
      <c r="AW273" s="5"/>
      <c r="AX273" s="5"/>
      <c r="AY273" s="14" t="s">
        <v>3597</v>
      </c>
      <c r="AZ273" t="s">
        <v>579</v>
      </c>
      <c r="BA273" s="42" t="s">
        <v>2510</v>
      </c>
      <c r="BB273" s="42"/>
      <c r="BC273" s="159">
        <v>10221000</v>
      </c>
      <c r="BD273" t="s">
        <v>1220</v>
      </c>
      <c r="BF273" s="85"/>
      <c r="BG273" t="s">
        <v>923</v>
      </c>
      <c r="BJ273" s="5"/>
      <c r="BK273" t="s">
        <v>925</v>
      </c>
      <c r="BL273" s="5"/>
      <c r="BM273" s="49" t="s">
        <v>857</v>
      </c>
      <c r="BN273" t="str">
        <f t="shared" si="48"/>
        <v>simvastatin film-coated tablet 20mg/</v>
      </c>
      <c r="BO273" s="49"/>
      <c r="BP273" t="str">
        <f t="shared" si="44"/>
        <v>simvastatin film-coated tablet 20mg/</v>
      </c>
      <c r="BQ273" s="5"/>
      <c r="BR273" s="159">
        <v>10221000</v>
      </c>
      <c r="BS273" t="s">
        <v>1220</v>
      </c>
      <c r="BU273" s="117"/>
      <c r="BV273" s="117"/>
      <c r="BW273" s="5"/>
      <c r="BX273" t="s">
        <v>824</v>
      </c>
      <c r="BY273" s="5"/>
      <c r="BZ273" s="5"/>
      <c r="CA273" s="24">
        <v>15054000</v>
      </c>
      <c r="CB273" s="158" t="s">
        <v>173</v>
      </c>
      <c r="CC273" s="158"/>
      <c r="CD273" s="5"/>
      <c r="CE273" s="5"/>
      <c r="CF273">
        <v>20053000</v>
      </c>
      <c r="CG273" s="87" t="s">
        <v>175</v>
      </c>
      <c r="CH273" s="87"/>
      <c r="CI273" s="117"/>
      <c r="CJ273" s="117"/>
      <c r="CK273" s="5"/>
      <c r="CL273" s="5"/>
      <c r="CM273" s="5"/>
      <c r="CN273" s="5"/>
      <c r="CO273" s="21">
        <v>100000091786</v>
      </c>
      <c r="CP273" s="21" t="s">
        <v>41</v>
      </c>
      <c r="CQ273" s="21">
        <v>100000091786</v>
      </c>
      <c r="CR273" s="14" t="s">
        <v>3900</v>
      </c>
      <c r="CS273" s="51"/>
      <c r="CT273" s="21">
        <v>100000091786</v>
      </c>
      <c r="CU273" s="51" t="s">
        <v>615</v>
      </c>
      <c r="CV273" s="117"/>
      <c r="CW273" s="146"/>
      <c r="CX273">
        <v>79902639</v>
      </c>
      <c r="CY273" s="5"/>
      <c r="CZ273" s="5"/>
      <c r="DE273" s="5"/>
      <c r="DF273" s="5"/>
      <c r="DG273" s="117"/>
      <c r="DH273" s="117"/>
      <c r="DI273" s="117"/>
      <c r="DJ273" s="117"/>
      <c r="DK273" s="117"/>
      <c r="DL273" s="47">
        <v>20</v>
      </c>
      <c r="DM273" t="s">
        <v>164</v>
      </c>
      <c r="DN273" s="2"/>
      <c r="DO273" s="154">
        <v>1</v>
      </c>
      <c r="DP273" s="158" t="s">
        <v>173</v>
      </c>
      <c r="DQ273" s="24">
        <v>15054000</v>
      </c>
      <c r="DR273" s="47">
        <v>20</v>
      </c>
      <c r="DS273" t="s">
        <v>164</v>
      </c>
      <c r="DZ273" t="s">
        <v>844</v>
      </c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165"/>
      <c r="EO273" s="5"/>
      <c r="EP273" s="5"/>
      <c r="EQ273" s="5"/>
      <c r="ER273" s="5"/>
      <c r="EY273" s="70" t="str">
        <f t="shared" si="49"/>
        <v>simvastatine oral 20mg/</v>
      </c>
      <c r="FK273" s="14" t="s">
        <v>163</v>
      </c>
      <c r="FL273" s="70" t="str">
        <f t="shared" si="45"/>
        <v>simvastatine oral 20mg/</v>
      </c>
    </row>
    <row r="274" spans="1:168" ht="13.8">
      <c r="A274" s="47">
        <v>3866</v>
      </c>
      <c r="B274" t="s">
        <v>3226</v>
      </c>
      <c r="C274" s="117"/>
      <c r="D274" s="117"/>
      <c r="E274" s="117"/>
      <c r="F274" s="117"/>
      <c r="G274">
        <v>3829</v>
      </c>
      <c r="H274" s="47">
        <v>250890203</v>
      </c>
      <c r="I274" s="47">
        <v>250890203</v>
      </c>
      <c r="J274" s="5" t="str">
        <f t="shared" si="46"/>
        <v>GRC simvastatin ΚΛΕΒΑ ΑΦΒΕΕ film-coated tablet 30 x 40mg/</v>
      </c>
      <c r="K274" s="5" t="str">
        <f t="shared" si="47"/>
        <v>GRC simvastatin ΚΛΕΒΑ ΑΦΒΕΕ film-coated tablet 30 x 40mg/</v>
      </c>
      <c r="L274" s="5"/>
      <c r="M274" s="5"/>
      <c r="N274" s="5"/>
      <c r="O274" s="5"/>
      <c r="P274">
        <v>30</v>
      </c>
      <c r="Q274" s="51"/>
      <c r="R274">
        <v>30</v>
      </c>
      <c r="S274" s="51"/>
      <c r="T274" s="117"/>
      <c r="U274" s="117"/>
      <c r="V274" s="117"/>
      <c r="W274" s="117"/>
      <c r="X274" s="5"/>
      <c r="Y274" s="5"/>
      <c r="Z274" s="5"/>
      <c r="AA274" s="5">
        <v>30</v>
      </c>
      <c r="AB274" s="5"/>
      <c r="AC274" t="s">
        <v>763</v>
      </c>
      <c r="AD274" s="5"/>
      <c r="AE274" s="5"/>
      <c r="AF274" s="159">
        <v>10221000</v>
      </c>
      <c r="AG274" t="s">
        <v>1220</v>
      </c>
      <c r="AI274" t="s">
        <v>824</v>
      </c>
      <c r="AJ274" t="s">
        <v>852</v>
      </c>
      <c r="AK274" s="24">
        <v>15054000</v>
      </c>
      <c r="AL274" s="158" t="s">
        <v>173</v>
      </c>
      <c r="AM274" s="158"/>
      <c r="AN274" s="5"/>
      <c r="AO274" s="5"/>
      <c r="AP274" s="5"/>
      <c r="AQ274" s="5"/>
      <c r="AS274" s="51">
        <f t="shared" ref="AS274:AS337" si="50">AS273+1</f>
        <v>56565786</v>
      </c>
      <c r="AT274" s="25" t="str">
        <f t="shared" si="43"/>
        <v>GRC simvastatin ΚΛΕΒΑ ΑΦΒΕΕ film-coated tablet 40mg/</v>
      </c>
      <c r="AU274" s="33"/>
      <c r="AW274" s="5"/>
      <c r="AX274" s="5"/>
      <c r="AY274" s="14" t="s">
        <v>3598</v>
      </c>
      <c r="AZ274" t="s">
        <v>579</v>
      </c>
      <c r="BA274" s="42" t="s">
        <v>2510</v>
      </c>
      <c r="BB274" s="42"/>
      <c r="BC274" s="159">
        <v>10221000</v>
      </c>
      <c r="BD274" t="s">
        <v>1220</v>
      </c>
      <c r="BF274" s="85"/>
      <c r="BG274" t="s">
        <v>923</v>
      </c>
      <c r="BJ274" s="5"/>
      <c r="BK274" t="s">
        <v>924</v>
      </c>
      <c r="BL274" s="5"/>
      <c r="BM274" s="49" t="s">
        <v>857</v>
      </c>
      <c r="BN274" t="str">
        <f t="shared" si="48"/>
        <v>simvastatin film-coated tablet 40mg/</v>
      </c>
      <c r="BO274" s="49"/>
      <c r="BP274" t="str">
        <f t="shared" si="44"/>
        <v>simvastatin film-coated tablet 40mg/</v>
      </c>
      <c r="BQ274" s="5"/>
      <c r="BR274" s="159">
        <v>10221000</v>
      </c>
      <c r="BS274" t="s">
        <v>1220</v>
      </c>
      <c r="BU274" s="117"/>
      <c r="BV274" s="117"/>
      <c r="BW274" s="5"/>
      <c r="BX274" t="s">
        <v>824</v>
      </c>
      <c r="BY274" s="5"/>
      <c r="BZ274" s="5"/>
      <c r="CA274" s="24">
        <v>15054000</v>
      </c>
      <c r="CB274" s="158" t="s">
        <v>173</v>
      </c>
      <c r="CC274" s="158"/>
      <c r="CD274" s="5"/>
      <c r="CE274" s="5"/>
      <c r="CF274">
        <v>20053000</v>
      </c>
      <c r="CG274" s="87" t="s">
        <v>175</v>
      </c>
      <c r="CH274" s="87"/>
      <c r="CI274" s="117"/>
      <c r="CJ274" s="117"/>
      <c r="CK274" s="5"/>
      <c r="CL274" s="5"/>
      <c r="CM274" s="5"/>
      <c r="CN274" s="5"/>
      <c r="CO274" s="21">
        <v>100000091786</v>
      </c>
      <c r="CP274" s="21" t="s">
        <v>41</v>
      </c>
      <c r="CQ274" s="21">
        <v>100000091786</v>
      </c>
      <c r="CR274" s="14" t="s">
        <v>3900</v>
      </c>
      <c r="CS274" s="51"/>
      <c r="CT274" s="21">
        <v>100000091786</v>
      </c>
      <c r="CU274" s="51" t="s">
        <v>615</v>
      </c>
      <c r="CV274" s="117"/>
      <c r="CW274" s="146"/>
      <c r="CX274">
        <v>79902639</v>
      </c>
      <c r="CY274" s="5"/>
      <c r="CZ274" s="5"/>
      <c r="DE274" s="5"/>
      <c r="DF274" s="5"/>
      <c r="DG274" s="117"/>
      <c r="DH274" s="117"/>
      <c r="DI274" s="117"/>
      <c r="DJ274" s="117"/>
      <c r="DK274" s="117"/>
      <c r="DL274" s="47">
        <v>40</v>
      </c>
      <c r="DM274" t="s">
        <v>164</v>
      </c>
      <c r="DN274" s="2"/>
      <c r="DO274" s="154">
        <v>1</v>
      </c>
      <c r="DP274" s="158" t="s">
        <v>173</v>
      </c>
      <c r="DQ274" s="24">
        <v>15054000</v>
      </c>
      <c r="DR274" s="47">
        <v>40</v>
      </c>
      <c r="DS274" t="s">
        <v>164</v>
      </c>
      <c r="DZ274" t="s">
        <v>844</v>
      </c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165"/>
      <c r="EO274" s="5"/>
      <c r="EP274" s="5"/>
      <c r="EQ274" s="5"/>
      <c r="ER274" s="5"/>
      <c r="EY274" s="70" t="str">
        <f t="shared" si="49"/>
        <v>simvastatine oral 40mg/</v>
      </c>
      <c r="FK274" s="14" t="s">
        <v>163</v>
      </c>
      <c r="FL274" s="70" t="str">
        <f t="shared" si="45"/>
        <v>simvastatine oral 40mg/</v>
      </c>
    </row>
    <row r="275" spans="1:168" ht="13.8">
      <c r="A275" s="47">
        <v>3820</v>
      </c>
      <c r="B275" t="s">
        <v>3227</v>
      </c>
      <c r="C275" s="117"/>
      <c r="D275" s="117"/>
      <c r="E275" s="117"/>
      <c r="F275" s="117"/>
      <c r="G275">
        <v>6858</v>
      </c>
      <c r="H275" s="47">
        <v>257600102</v>
      </c>
      <c r="I275" s="47">
        <v>257600102</v>
      </c>
      <c r="J275" s="5" t="str">
        <f t="shared" ref="J275:J306" si="51">CONCATENATE(BM275," ",CR275," ",BG275," ",BS275," ",R275,S275," x ",DR275,DS275,"/",DU275,DV275)</f>
        <v>GRC simvastatin ΜΙΝΕΡΒΑ ΦΑΡΜΑΚΕΥΤΙΚΗ Α.Ε. film-coated tablet 28 x 20mg/</v>
      </c>
      <c r="K275" s="5" t="str">
        <f t="shared" ref="K275:K306" si="52">CONCATENATE(BM275," ",CR275," ",BG275," ",BS275," ",R275,S275," x ",DR275,DS275,"/",DU275,DV275)</f>
        <v>GRC simvastatin ΜΙΝΕΡΒΑ ΦΑΡΜΑΚΕΥΤΙΚΗ Α.Ε. film-coated tablet 28 x 20mg/</v>
      </c>
      <c r="L275" s="5"/>
      <c r="M275" s="5"/>
      <c r="N275" s="5"/>
      <c r="O275" s="5"/>
      <c r="P275">
        <v>28</v>
      </c>
      <c r="Q275" s="51"/>
      <c r="R275">
        <v>28</v>
      </c>
      <c r="S275" s="51"/>
      <c r="T275" s="117"/>
      <c r="U275" s="117"/>
      <c r="V275" s="117"/>
      <c r="W275" s="117"/>
      <c r="X275" s="5"/>
      <c r="Y275" s="5"/>
      <c r="Z275" s="5"/>
      <c r="AA275" s="5">
        <v>30</v>
      </c>
      <c r="AB275" s="5"/>
      <c r="AC275" t="s">
        <v>779</v>
      </c>
      <c r="AD275" s="5"/>
      <c r="AE275" s="5"/>
      <c r="AF275" s="159">
        <v>10221000</v>
      </c>
      <c r="AG275" t="s">
        <v>1220</v>
      </c>
      <c r="AI275" t="s">
        <v>821</v>
      </c>
      <c r="AJ275" t="s">
        <v>847</v>
      </c>
      <c r="AK275" s="24">
        <v>15054000</v>
      </c>
      <c r="AL275" s="158" t="s">
        <v>173</v>
      </c>
      <c r="AM275" s="158"/>
      <c r="AN275" s="5"/>
      <c r="AO275" s="5"/>
      <c r="AP275" s="5"/>
      <c r="AQ275" s="5"/>
      <c r="AS275" s="51">
        <f t="shared" si="50"/>
        <v>56565787</v>
      </c>
      <c r="AT275" s="25" t="str">
        <f t="shared" si="43"/>
        <v>GRC simvastatin ΜΙΝΕΡΒΑ ΦΑΡΜΑΚΕΥΤΙΚΗ Α.Ε. film-coated tablet 20mg/</v>
      </c>
      <c r="AU275" s="33"/>
      <c r="AW275" s="5"/>
      <c r="AX275" s="5"/>
      <c r="AY275" s="14" t="s">
        <v>3599</v>
      </c>
      <c r="AZ275" t="s">
        <v>579</v>
      </c>
      <c r="BA275" s="42" t="s">
        <v>2510</v>
      </c>
      <c r="BB275" s="42"/>
      <c r="BC275" s="159">
        <v>10221000</v>
      </c>
      <c r="BD275" t="s">
        <v>1220</v>
      </c>
      <c r="BF275" s="85"/>
      <c r="BG275" t="s">
        <v>867</v>
      </c>
      <c r="BJ275" s="5"/>
      <c r="BK275" t="s">
        <v>926</v>
      </c>
      <c r="BL275" s="5"/>
      <c r="BM275" s="49" t="s">
        <v>857</v>
      </c>
      <c r="BN275" t="str">
        <f t="shared" si="48"/>
        <v>simvastatin film-coated tablet 20mg/</v>
      </c>
      <c r="BO275" s="49"/>
      <c r="BP275" t="str">
        <f t="shared" si="44"/>
        <v>simvastatin film-coated tablet 20mg/</v>
      </c>
      <c r="BQ275" s="5"/>
      <c r="BR275" s="159">
        <v>10221000</v>
      </c>
      <c r="BS275" t="s">
        <v>1220</v>
      </c>
      <c r="BU275" s="117"/>
      <c r="BV275" s="117"/>
      <c r="BW275" s="5"/>
      <c r="BX275" t="s">
        <v>821</v>
      </c>
      <c r="BY275" s="5"/>
      <c r="BZ275" s="5"/>
      <c r="CA275" s="24">
        <v>15054000</v>
      </c>
      <c r="CB275" s="158" t="s">
        <v>173</v>
      </c>
      <c r="CC275" s="158"/>
      <c r="CD275" s="5"/>
      <c r="CE275" s="5"/>
      <c r="CF275">
        <v>20053000</v>
      </c>
      <c r="CG275" s="87" t="s">
        <v>175</v>
      </c>
      <c r="CH275" s="87"/>
      <c r="CI275" s="117"/>
      <c r="CJ275" s="117"/>
      <c r="CK275" s="5"/>
      <c r="CL275" s="5"/>
      <c r="CM275" s="5"/>
      <c r="CN275" s="5"/>
      <c r="CO275" s="21">
        <v>100000091786</v>
      </c>
      <c r="CP275" s="21" t="s">
        <v>41</v>
      </c>
      <c r="CQ275" s="21">
        <v>100000091786</v>
      </c>
      <c r="CR275" s="14" t="s">
        <v>3900</v>
      </c>
      <c r="CS275" s="51"/>
      <c r="CT275" s="21">
        <v>100000091786</v>
      </c>
      <c r="CU275" s="51" t="s">
        <v>615</v>
      </c>
      <c r="CV275" s="117"/>
      <c r="CW275" s="146"/>
      <c r="CX275">
        <v>79902639</v>
      </c>
      <c r="CY275" s="5"/>
      <c r="CZ275" s="5"/>
      <c r="DE275" s="5"/>
      <c r="DF275" s="5"/>
      <c r="DG275" s="117"/>
      <c r="DH275" s="117"/>
      <c r="DI275" s="117"/>
      <c r="DJ275" s="117"/>
      <c r="DK275" s="117"/>
      <c r="DL275" s="47">
        <v>20</v>
      </c>
      <c r="DM275" t="s">
        <v>164</v>
      </c>
      <c r="DN275" s="2"/>
      <c r="DO275" s="154">
        <v>1</v>
      </c>
      <c r="DP275" s="158" t="s">
        <v>173</v>
      </c>
      <c r="DQ275" s="24">
        <v>15054000</v>
      </c>
      <c r="DR275" s="47">
        <v>20</v>
      </c>
      <c r="DS275" t="s">
        <v>164</v>
      </c>
      <c r="DZ275" t="s">
        <v>843</v>
      </c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165"/>
      <c r="EO275" s="5"/>
      <c r="EP275" s="5"/>
      <c r="EQ275" s="5"/>
      <c r="ER275" s="5"/>
      <c r="EY275" s="70" t="str">
        <f t="shared" si="49"/>
        <v>simvastatine oral 20mg/</v>
      </c>
      <c r="FK275" s="14" t="s">
        <v>163</v>
      </c>
      <c r="FL275" s="70" t="str">
        <f t="shared" si="45"/>
        <v>simvastatine oral 20mg/</v>
      </c>
    </row>
    <row r="276" spans="1:168" ht="13.8">
      <c r="A276" s="47">
        <v>3821</v>
      </c>
      <c r="B276" t="s">
        <v>3228</v>
      </c>
      <c r="C276" s="117"/>
      <c r="D276" s="117"/>
      <c r="E276" s="117"/>
      <c r="F276" s="117"/>
      <c r="G276">
        <v>2166</v>
      </c>
      <c r="H276" s="47">
        <v>209400402</v>
      </c>
      <c r="I276" s="47">
        <v>209400402</v>
      </c>
      <c r="J276" s="5" t="str">
        <f t="shared" si="51"/>
        <v>GRC simvastatin ΜΙΝΕΡΒΑ ΦΑΡΜΑΚΕΥΤΙΚΗ Α.Ε. film-coated tablet 28 x 40mg/</v>
      </c>
      <c r="K276" s="5" t="str">
        <f t="shared" si="52"/>
        <v>GRC simvastatin ΜΙΝΕΡΒΑ ΦΑΡΜΑΚΕΥΤΙΚΗ Α.Ε. film-coated tablet 28 x 40mg/</v>
      </c>
      <c r="L276" s="5"/>
      <c r="M276" s="5"/>
      <c r="N276" s="5"/>
      <c r="O276" s="5"/>
      <c r="P276">
        <v>28</v>
      </c>
      <c r="Q276" s="51"/>
      <c r="R276">
        <v>28</v>
      </c>
      <c r="S276" s="51"/>
      <c r="T276" s="117"/>
      <c r="U276" s="117"/>
      <c r="V276" s="117"/>
      <c r="W276" s="117"/>
      <c r="X276" s="5"/>
      <c r="Y276" s="5"/>
      <c r="Z276" s="5"/>
      <c r="AA276" s="5">
        <v>30</v>
      </c>
      <c r="AB276" s="5"/>
      <c r="AC276" t="s">
        <v>754</v>
      </c>
      <c r="AD276" s="5"/>
      <c r="AE276" s="5"/>
      <c r="AF276" s="159">
        <v>10221000</v>
      </c>
      <c r="AG276" t="s">
        <v>1220</v>
      </c>
      <c r="AI276" t="s">
        <v>824</v>
      </c>
      <c r="AJ276" t="s">
        <v>852</v>
      </c>
      <c r="AK276" s="24">
        <v>15054000</v>
      </c>
      <c r="AL276" s="158" t="s">
        <v>173</v>
      </c>
      <c r="AM276" s="158"/>
      <c r="AN276" s="5"/>
      <c r="AO276" s="5"/>
      <c r="AP276" s="5"/>
      <c r="AQ276" s="5"/>
      <c r="AS276" s="51">
        <f t="shared" si="50"/>
        <v>56565788</v>
      </c>
      <c r="AT276" s="25" t="str">
        <f t="shared" si="43"/>
        <v>GRC simvastatin ΜΙΝΕΡΒΑ ΦΑΡΜΑΚΕΥΤΙΚΗ Α.Ε. film-coated tablet 40mg/</v>
      </c>
      <c r="AU276" s="33"/>
      <c r="AW276" s="5"/>
      <c r="AX276" s="5"/>
      <c r="AY276" s="14" t="s">
        <v>3600</v>
      </c>
      <c r="AZ276" t="s">
        <v>579</v>
      </c>
      <c r="BA276" s="42" t="s">
        <v>2510</v>
      </c>
      <c r="BB276" s="42"/>
      <c r="BC276" s="159">
        <v>10221000</v>
      </c>
      <c r="BD276" t="s">
        <v>1220</v>
      </c>
      <c r="BF276" s="85"/>
      <c r="BG276" t="s">
        <v>867</v>
      </c>
      <c r="BJ276" s="5"/>
      <c r="BK276" t="s">
        <v>927</v>
      </c>
      <c r="BL276" s="5"/>
      <c r="BM276" s="49" t="s">
        <v>857</v>
      </c>
      <c r="BN276" t="str">
        <f t="shared" si="48"/>
        <v>simvastatin film-coated tablet 40mg/</v>
      </c>
      <c r="BO276" s="49"/>
      <c r="BP276" t="str">
        <f t="shared" si="44"/>
        <v>simvastatin film-coated tablet 40mg/</v>
      </c>
      <c r="BQ276" s="5"/>
      <c r="BR276" s="159">
        <v>10221000</v>
      </c>
      <c r="BS276" t="s">
        <v>1220</v>
      </c>
      <c r="BU276" s="117"/>
      <c r="BV276" s="117"/>
      <c r="BW276" s="5"/>
      <c r="BX276" t="s">
        <v>824</v>
      </c>
      <c r="BY276" s="5"/>
      <c r="BZ276" s="5"/>
      <c r="CA276" s="24">
        <v>15054000</v>
      </c>
      <c r="CB276" s="158" t="s">
        <v>173</v>
      </c>
      <c r="CC276" s="158"/>
      <c r="CD276" s="5"/>
      <c r="CE276" s="5"/>
      <c r="CF276">
        <v>20053000</v>
      </c>
      <c r="CG276" s="87" t="s">
        <v>175</v>
      </c>
      <c r="CH276" s="87"/>
      <c r="CI276" s="117"/>
      <c r="CJ276" s="117"/>
      <c r="CK276" s="5"/>
      <c r="CL276" s="5"/>
      <c r="CM276" s="5"/>
      <c r="CN276" s="5"/>
      <c r="CO276" s="21">
        <v>100000091786</v>
      </c>
      <c r="CP276" s="21" t="s">
        <v>41</v>
      </c>
      <c r="CQ276" s="21">
        <v>100000091786</v>
      </c>
      <c r="CR276" s="14" t="s">
        <v>3900</v>
      </c>
      <c r="CS276" s="51"/>
      <c r="CT276" s="21">
        <v>100000091786</v>
      </c>
      <c r="CU276" s="51" t="s">
        <v>615</v>
      </c>
      <c r="CV276" s="117"/>
      <c r="CW276" s="146"/>
      <c r="CX276">
        <v>79902639</v>
      </c>
      <c r="CY276" s="5"/>
      <c r="CZ276" s="5"/>
      <c r="DE276" s="5"/>
      <c r="DF276" s="5"/>
      <c r="DG276" s="117"/>
      <c r="DH276" s="117"/>
      <c r="DI276" s="117"/>
      <c r="DJ276" s="117"/>
      <c r="DK276" s="117"/>
      <c r="DL276" s="47">
        <v>40</v>
      </c>
      <c r="DM276" t="s">
        <v>164</v>
      </c>
      <c r="DN276" s="2"/>
      <c r="DO276" s="154">
        <v>1</v>
      </c>
      <c r="DP276" s="158" t="s">
        <v>173</v>
      </c>
      <c r="DQ276" s="24">
        <v>15054000</v>
      </c>
      <c r="DR276" s="47">
        <v>40</v>
      </c>
      <c r="DS276" t="s">
        <v>164</v>
      </c>
      <c r="DZ276" t="s">
        <v>844</v>
      </c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165"/>
      <c r="EO276" s="5"/>
      <c r="EP276" s="5"/>
      <c r="EQ276" s="5"/>
      <c r="ER276" s="5"/>
      <c r="EY276" s="70" t="str">
        <f t="shared" si="49"/>
        <v>simvastatine oral 40mg/</v>
      </c>
      <c r="FK276" s="14" t="s">
        <v>163</v>
      </c>
      <c r="FL276" s="70" t="str">
        <f t="shared" si="45"/>
        <v>simvastatine oral 40mg/</v>
      </c>
    </row>
    <row r="277" spans="1:168" ht="13.8">
      <c r="A277" s="47">
        <v>3827</v>
      </c>
      <c r="B277" t="s">
        <v>3229</v>
      </c>
      <c r="C277" s="117"/>
      <c r="D277" s="117"/>
      <c r="E277" s="117"/>
      <c r="F277" s="117"/>
      <c r="G277">
        <v>3426</v>
      </c>
      <c r="H277" s="47">
        <v>245120301</v>
      </c>
      <c r="I277" s="47">
        <v>245120301</v>
      </c>
      <c r="J277" s="5" t="str">
        <f t="shared" si="51"/>
        <v>GRC simvastatin S.J.A. PHARM ΕΠΕ film-coated tablet 30 x 20mg/</v>
      </c>
      <c r="K277" s="5" t="str">
        <f t="shared" si="52"/>
        <v>GRC simvastatin S.J.A. PHARM ΕΠΕ film-coated tablet 30 x 20mg/</v>
      </c>
      <c r="L277" s="5"/>
      <c r="M277" s="5"/>
      <c r="N277" s="5"/>
      <c r="O277" s="5"/>
      <c r="P277">
        <v>30</v>
      </c>
      <c r="Q277" s="51"/>
      <c r="R277">
        <v>30</v>
      </c>
      <c r="S277" s="51"/>
      <c r="T277" s="117"/>
      <c r="U277" s="117"/>
      <c r="V277" s="117"/>
      <c r="W277" s="117"/>
      <c r="X277" s="5"/>
      <c r="Y277" s="5"/>
      <c r="Z277" s="5"/>
      <c r="AA277" s="5">
        <v>10</v>
      </c>
      <c r="AB277" s="5"/>
      <c r="AC277" t="s">
        <v>780</v>
      </c>
      <c r="AD277" s="5"/>
      <c r="AE277" s="5"/>
      <c r="AF277" s="159">
        <v>10221000</v>
      </c>
      <c r="AG277" t="s">
        <v>1220</v>
      </c>
      <c r="AI277" t="s">
        <v>824</v>
      </c>
      <c r="AJ277" t="s">
        <v>852</v>
      </c>
      <c r="AK277" s="24">
        <v>15054000</v>
      </c>
      <c r="AL277" s="158" t="s">
        <v>173</v>
      </c>
      <c r="AM277" s="158"/>
      <c r="AN277" s="5"/>
      <c r="AO277" s="5"/>
      <c r="AP277" s="5"/>
      <c r="AQ277" s="5"/>
      <c r="AS277" s="51">
        <f t="shared" si="50"/>
        <v>56565789</v>
      </c>
      <c r="AT277" s="25" t="str">
        <f t="shared" si="43"/>
        <v>GRC simvastatin S.J.A. PHARM ΕΠΕ film-coated tablet 20mg/</v>
      </c>
      <c r="AU277" s="33"/>
      <c r="AW277" s="5"/>
      <c r="AX277" s="5"/>
      <c r="AY277" s="14" t="s">
        <v>3601</v>
      </c>
      <c r="AZ277" t="s">
        <v>579</v>
      </c>
      <c r="BA277" s="42" t="s">
        <v>2510</v>
      </c>
      <c r="BB277" s="42"/>
      <c r="BC277" s="159">
        <v>10221000</v>
      </c>
      <c r="BD277" t="s">
        <v>1220</v>
      </c>
      <c r="BF277" s="85"/>
      <c r="BG277" t="s">
        <v>3353</v>
      </c>
      <c r="BJ277" s="5"/>
      <c r="BK277" t="s">
        <v>883</v>
      </c>
      <c r="BL277" s="5"/>
      <c r="BM277" s="49" t="s">
        <v>857</v>
      </c>
      <c r="BN277" t="str">
        <f t="shared" si="48"/>
        <v>simvastatin film-coated tablet 20mg/</v>
      </c>
      <c r="BO277" s="49"/>
      <c r="BP277" t="str">
        <f t="shared" si="44"/>
        <v>simvastatin film-coated tablet 20mg/</v>
      </c>
      <c r="BQ277" s="5"/>
      <c r="BR277" s="159">
        <v>10221000</v>
      </c>
      <c r="BS277" t="s">
        <v>1220</v>
      </c>
      <c r="BU277" s="117"/>
      <c r="BV277" s="117"/>
      <c r="BW277" s="5"/>
      <c r="BX277" t="s">
        <v>824</v>
      </c>
      <c r="BY277" s="5"/>
      <c r="BZ277" s="5"/>
      <c r="CA277" s="24">
        <v>15054000</v>
      </c>
      <c r="CB277" s="158" t="s">
        <v>173</v>
      </c>
      <c r="CC277" s="158"/>
      <c r="CD277" s="5"/>
      <c r="CE277" s="5"/>
      <c r="CF277">
        <v>20053000</v>
      </c>
      <c r="CG277" s="87" t="s">
        <v>175</v>
      </c>
      <c r="CH277" s="87"/>
      <c r="CI277" s="117"/>
      <c r="CJ277" s="117"/>
      <c r="CK277" s="5"/>
      <c r="CL277" s="5"/>
      <c r="CM277" s="5"/>
      <c r="CN277" s="5"/>
      <c r="CO277" s="21">
        <v>100000091786</v>
      </c>
      <c r="CP277" s="21" t="s">
        <v>41</v>
      </c>
      <c r="CQ277" s="21">
        <v>100000091786</v>
      </c>
      <c r="CR277" s="14" t="s">
        <v>3900</v>
      </c>
      <c r="CS277" s="51"/>
      <c r="CT277" s="21">
        <v>100000091786</v>
      </c>
      <c r="CU277" s="51" t="s">
        <v>615</v>
      </c>
      <c r="CV277" s="117"/>
      <c r="CW277" s="146"/>
      <c r="CX277">
        <v>79902639</v>
      </c>
      <c r="CY277" s="5"/>
      <c r="CZ277" s="5"/>
      <c r="DE277" s="5"/>
      <c r="DF277" s="5"/>
      <c r="DG277" s="117"/>
      <c r="DH277" s="117"/>
      <c r="DI277" s="117"/>
      <c r="DJ277" s="117"/>
      <c r="DK277" s="117"/>
      <c r="DL277" s="47">
        <v>20</v>
      </c>
      <c r="DM277" t="s">
        <v>164</v>
      </c>
      <c r="DN277" s="2"/>
      <c r="DO277" s="154">
        <v>1</v>
      </c>
      <c r="DP277" s="158" t="s">
        <v>173</v>
      </c>
      <c r="DQ277" s="24">
        <v>15054000</v>
      </c>
      <c r="DR277" s="47">
        <v>20</v>
      </c>
      <c r="DS277" t="s">
        <v>164</v>
      </c>
      <c r="DZ277" t="s">
        <v>843</v>
      </c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165"/>
      <c r="EO277" s="5"/>
      <c r="EP277" s="5"/>
      <c r="EQ277" s="5"/>
      <c r="ER277" s="5"/>
      <c r="EY277" s="70" t="str">
        <f t="shared" si="49"/>
        <v>simvastatine oral 20mg/</v>
      </c>
      <c r="FK277" s="14" t="s">
        <v>163</v>
      </c>
      <c r="FL277" s="70" t="str">
        <f t="shared" si="45"/>
        <v>simvastatine oral 20mg/</v>
      </c>
    </row>
    <row r="278" spans="1:168" ht="13.8">
      <c r="A278" s="47">
        <v>3829</v>
      </c>
      <c r="B278" t="s">
        <v>3230</v>
      </c>
      <c r="C278" s="117"/>
      <c r="D278" s="117"/>
      <c r="E278" s="117"/>
      <c r="F278" s="117"/>
      <c r="G278">
        <v>3427</v>
      </c>
      <c r="H278" s="47">
        <v>245120303</v>
      </c>
      <c r="I278" s="47">
        <v>245120303</v>
      </c>
      <c r="J278" s="5" t="str">
        <f t="shared" si="51"/>
        <v>GRC simvastatin S.J.A. PHARM ΕΠΕ film-coated tablet 30 x 40mg/</v>
      </c>
      <c r="K278" s="5" t="str">
        <f t="shared" si="52"/>
        <v>GRC simvastatin S.J.A. PHARM ΕΠΕ film-coated tablet 30 x 40mg/</v>
      </c>
      <c r="L278" s="5"/>
      <c r="M278" s="5"/>
      <c r="N278" s="5"/>
      <c r="O278" s="5"/>
      <c r="P278">
        <v>30</v>
      </c>
      <c r="Q278" s="51"/>
      <c r="R278">
        <v>30</v>
      </c>
      <c r="S278" s="51"/>
      <c r="T278" s="117"/>
      <c r="U278" s="117"/>
      <c r="V278" s="117"/>
      <c r="W278" s="117"/>
      <c r="X278" s="5"/>
      <c r="Y278" s="5"/>
      <c r="Z278" s="5"/>
      <c r="AA278" s="5">
        <v>30</v>
      </c>
      <c r="AB278" s="5"/>
      <c r="AC278" t="s">
        <v>763</v>
      </c>
      <c r="AD278" s="5"/>
      <c r="AE278" s="5"/>
      <c r="AF278" s="159">
        <v>10221000</v>
      </c>
      <c r="AG278" t="s">
        <v>1220</v>
      </c>
      <c r="AI278" t="s">
        <v>824</v>
      </c>
      <c r="AJ278" t="s">
        <v>852</v>
      </c>
      <c r="AK278" s="24">
        <v>15054000</v>
      </c>
      <c r="AL278" s="158" t="s">
        <v>173</v>
      </c>
      <c r="AM278" s="158"/>
      <c r="AN278" s="5"/>
      <c r="AO278" s="5"/>
      <c r="AP278" s="5"/>
      <c r="AQ278" s="5"/>
      <c r="AS278" s="51">
        <f t="shared" si="50"/>
        <v>56565790</v>
      </c>
      <c r="AT278" s="25" t="str">
        <f t="shared" si="43"/>
        <v>GRC simvastatin S.J.A. PHARM ΕΠΕ film-coated tablet 40mg/</v>
      </c>
      <c r="AU278" s="33"/>
      <c r="AW278" s="5"/>
      <c r="AX278" s="5"/>
      <c r="AY278" s="14" t="s">
        <v>3602</v>
      </c>
      <c r="AZ278" t="s">
        <v>579</v>
      </c>
      <c r="BA278" s="42" t="s">
        <v>2510</v>
      </c>
      <c r="BB278" s="42"/>
      <c r="BC278" s="159">
        <v>10221000</v>
      </c>
      <c r="BD278" t="s">
        <v>1220</v>
      </c>
      <c r="BF278" s="85"/>
      <c r="BG278" t="s">
        <v>3353</v>
      </c>
      <c r="BJ278" s="5"/>
      <c r="BK278" t="s">
        <v>894</v>
      </c>
      <c r="BL278" s="5"/>
      <c r="BM278" s="49" t="s">
        <v>857</v>
      </c>
      <c r="BN278" t="str">
        <f t="shared" si="48"/>
        <v>simvastatin film-coated tablet 40mg/</v>
      </c>
      <c r="BO278" s="49"/>
      <c r="BP278" t="str">
        <f t="shared" si="44"/>
        <v>simvastatin film-coated tablet 40mg/</v>
      </c>
      <c r="BQ278" s="5"/>
      <c r="BR278" s="159">
        <v>10221000</v>
      </c>
      <c r="BS278" t="s">
        <v>1220</v>
      </c>
      <c r="BU278" s="117"/>
      <c r="BV278" s="117"/>
      <c r="BW278" s="5"/>
      <c r="BX278" t="s">
        <v>824</v>
      </c>
      <c r="BY278" s="5"/>
      <c r="BZ278" s="5"/>
      <c r="CA278" s="24">
        <v>15054000</v>
      </c>
      <c r="CB278" s="158" t="s">
        <v>173</v>
      </c>
      <c r="CC278" s="158"/>
      <c r="CD278" s="5"/>
      <c r="CE278" s="5"/>
      <c r="CF278">
        <v>20053000</v>
      </c>
      <c r="CG278" s="87" t="s">
        <v>175</v>
      </c>
      <c r="CH278" s="87"/>
      <c r="CI278" s="117"/>
      <c r="CJ278" s="117"/>
      <c r="CK278" s="5"/>
      <c r="CL278" s="5"/>
      <c r="CM278" s="5"/>
      <c r="CN278" s="5"/>
      <c r="CO278" s="21">
        <v>100000091786</v>
      </c>
      <c r="CP278" s="21" t="s">
        <v>41</v>
      </c>
      <c r="CQ278" s="21">
        <v>100000091786</v>
      </c>
      <c r="CR278" s="14" t="s">
        <v>3900</v>
      </c>
      <c r="CS278" s="51"/>
      <c r="CT278" s="21">
        <v>100000091786</v>
      </c>
      <c r="CU278" s="51" t="s">
        <v>615</v>
      </c>
      <c r="CV278" s="117"/>
      <c r="CW278" s="146"/>
      <c r="CX278">
        <v>79902639</v>
      </c>
      <c r="CY278" s="5"/>
      <c r="CZ278" s="5"/>
      <c r="DE278" s="5"/>
      <c r="DF278" s="5"/>
      <c r="DG278" s="117"/>
      <c r="DH278" s="117"/>
      <c r="DI278" s="117"/>
      <c r="DJ278" s="117"/>
      <c r="DK278" s="117"/>
      <c r="DL278" s="47">
        <v>40</v>
      </c>
      <c r="DM278" t="s">
        <v>164</v>
      </c>
      <c r="DN278" s="2"/>
      <c r="DO278" s="154">
        <v>1</v>
      </c>
      <c r="DP278" s="158" t="s">
        <v>173</v>
      </c>
      <c r="DQ278" s="24">
        <v>15054000</v>
      </c>
      <c r="DR278" s="47">
        <v>40</v>
      </c>
      <c r="DS278" t="s">
        <v>164</v>
      </c>
      <c r="DZ278" t="s">
        <v>843</v>
      </c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165"/>
      <c r="EO278" s="5"/>
      <c r="EP278" s="5"/>
      <c r="EQ278" s="5"/>
      <c r="ER278" s="5"/>
      <c r="EY278" s="70" t="str">
        <f t="shared" si="49"/>
        <v>simvastatine oral 40mg/</v>
      </c>
      <c r="FK278" s="14" t="s">
        <v>163</v>
      </c>
      <c r="FL278" s="70" t="str">
        <f t="shared" si="45"/>
        <v>simvastatine oral 40mg/</v>
      </c>
    </row>
    <row r="279" spans="1:168" ht="13.8">
      <c r="A279" s="47">
        <v>2166</v>
      </c>
      <c r="B279" t="s">
        <v>3231</v>
      </c>
      <c r="C279" s="117"/>
      <c r="D279" s="117"/>
      <c r="E279" s="117"/>
      <c r="F279" s="117"/>
      <c r="G279">
        <v>3428</v>
      </c>
      <c r="H279" s="47">
        <v>245120402</v>
      </c>
      <c r="I279" s="47">
        <v>245120402</v>
      </c>
      <c r="J279" s="5" t="str">
        <f t="shared" si="51"/>
        <v>GRC simvastatin BROS Ε.Π.Ε. film-coated tablet 30 x 40mg/</v>
      </c>
      <c r="K279" s="5" t="str">
        <f t="shared" si="52"/>
        <v>GRC simvastatin BROS Ε.Π.Ε. film-coated tablet 30 x 40mg/</v>
      </c>
      <c r="L279" s="5"/>
      <c r="M279" s="5"/>
      <c r="N279" s="5"/>
      <c r="O279" s="5"/>
      <c r="P279">
        <v>30</v>
      </c>
      <c r="Q279" s="51"/>
      <c r="R279">
        <v>30</v>
      </c>
      <c r="S279" s="51"/>
      <c r="T279" s="117"/>
      <c r="U279" s="117"/>
      <c r="V279" s="117"/>
      <c r="W279" s="117"/>
      <c r="X279" s="5"/>
      <c r="Y279" s="5"/>
      <c r="Z279" s="5"/>
      <c r="AA279" s="5">
        <v>30</v>
      </c>
      <c r="AB279" s="5"/>
      <c r="AC279" t="s">
        <v>754</v>
      </c>
      <c r="AD279" s="5"/>
      <c r="AE279" s="5"/>
      <c r="AF279" s="159">
        <v>10221000</v>
      </c>
      <c r="AG279" t="s">
        <v>1220</v>
      </c>
      <c r="AI279" t="s">
        <v>824</v>
      </c>
      <c r="AJ279" t="s">
        <v>852</v>
      </c>
      <c r="AK279" s="24">
        <v>15054000</v>
      </c>
      <c r="AL279" s="158" t="s">
        <v>173</v>
      </c>
      <c r="AM279" s="158"/>
      <c r="AN279" s="5"/>
      <c r="AO279" s="5"/>
      <c r="AP279" s="5"/>
      <c r="AQ279" s="5"/>
      <c r="AS279" s="51">
        <f t="shared" si="50"/>
        <v>56565791</v>
      </c>
      <c r="AT279" s="25" t="str">
        <f t="shared" si="43"/>
        <v>GRC simvastatin BROS Ε.Π.Ε. film-coated tablet 40mg/</v>
      </c>
      <c r="AU279" s="33"/>
      <c r="AW279" s="5"/>
      <c r="AX279" s="5"/>
      <c r="AY279" s="14" t="s">
        <v>3603</v>
      </c>
      <c r="AZ279" t="s">
        <v>579</v>
      </c>
      <c r="BA279" s="42" t="s">
        <v>2510</v>
      </c>
      <c r="BB279" s="42"/>
      <c r="BC279" s="159">
        <v>10221000</v>
      </c>
      <c r="BD279" t="s">
        <v>1220</v>
      </c>
      <c r="BF279" s="85"/>
      <c r="BG279" t="s">
        <v>927</v>
      </c>
      <c r="BJ279" s="5"/>
      <c r="BK279" t="s">
        <v>894</v>
      </c>
      <c r="BL279" s="5"/>
      <c r="BM279" s="49" t="s">
        <v>857</v>
      </c>
      <c r="BN279" t="str">
        <f t="shared" si="48"/>
        <v>simvastatin film-coated tablet 40mg/</v>
      </c>
      <c r="BO279" s="49"/>
      <c r="BP279" t="str">
        <f t="shared" si="44"/>
        <v>simvastatin film-coated tablet 40mg/</v>
      </c>
      <c r="BQ279" s="5"/>
      <c r="BR279" s="159">
        <v>10221000</v>
      </c>
      <c r="BS279" t="s">
        <v>1220</v>
      </c>
      <c r="BU279" s="117"/>
      <c r="BV279" s="117"/>
      <c r="BW279" s="5"/>
      <c r="BX279" t="s">
        <v>824</v>
      </c>
      <c r="BY279" s="5"/>
      <c r="BZ279" s="5"/>
      <c r="CA279" s="24">
        <v>15054000</v>
      </c>
      <c r="CB279" s="158" t="s">
        <v>173</v>
      </c>
      <c r="CC279" s="158"/>
      <c r="CD279" s="5"/>
      <c r="CE279" s="5"/>
      <c r="CF279">
        <v>20053000</v>
      </c>
      <c r="CG279" s="87" t="s">
        <v>175</v>
      </c>
      <c r="CH279" s="87"/>
      <c r="CI279" s="117"/>
      <c r="CJ279" s="117"/>
      <c r="CK279" s="5"/>
      <c r="CL279" s="5"/>
      <c r="CM279" s="5"/>
      <c r="CN279" s="5"/>
      <c r="CO279" s="21">
        <v>100000091786</v>
      </c>
      <c r="CP279" s="21" t="s">
        <v>41</v>
      </c>
      <c r="CQ279" s="21">
        <v>100000091786</v>
      </c>
      <c r="CR279" s="14" t="s">
        <v>3900</v>
      </c>
      <c r="CS279" s="51"/>
      <c r="CT279" s="21">
        <v>100000091786</v>
      </c>
      <c r="CU279" s="51" t="s">
        <v>615</v>
      </c>
      <c r="CV279" s="117"/>
      <c r="CW279" s="146"/>
      <c r="CX279">
        <v>79902639</v>
      </c>
      <c r="CY279" s="5"/>
      <c r="CZ279" s="5"/>
      <c r="DE279" s="5"/>
      <c r="DF279" s="5"/>
      <c r="DG279" s="117"/>
      <c r="DH279" s="117"/>
      <c r="DI279" s="117"/>
      <c r="DJ279" s="117"/>
      <c r="DK279" s="117"/>
      <c r="DL279" s="47">
        <v>40</v>
      </c>
      <c r="DM279" t="s">
        <v>164</v>
      </c>
      <c r="DN279" s="2"/>
      <c r="DO279" s="154">
        <v>1</v>
      </c>
      <c r="DP279" s="158" t="s">
        <v>173</v>
      </c>
      <c r="DQ279" s="24">
        <v>15054000</v>
      </c>
      <c r="DR279" s="47">
        <v>40</v>
      </c>
      <c r="DS279" t="s">
        <v>164</v>
      </c>
      <c r="DZ279" t="s">
        <v>844</v>
      </c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165"/>
      <c r="EO279" s="5"/>
      <c r="EP279" s="5"/>
      <c r="EQ279" s="5"/>
      <c r="ER279" s="5"/>
      <c r="EY279" s="70" t="str">
        <f t="shared" si="49"/>
        <v>simvastatine oral 40mg/</v>
      </c>
      <c r="FK279" s="14" t="s">
        <v>163</v>
      </c>
      <c r="FL279" s="70" t="str">
        <f t="shared" si="45"/>
        <v>simvastatine oral 40mg/</v>
      </c>
    </row>
    <row r="280" spans="1:168" ht="13.8">
      <c r="A280" s="47">
        <v>3426</v>
      </c>
      <c r="B280" t="s">
        <v>3232</v>
      </c>
      <c r="C280" s="117"/>
      <c r="D280" s="117"/>
      <c r="E280" s="117"/>
      <c r="F280" s="117"/>
      <c r="G280">
        <v>3441</v>
      </c>
      <c r="H280" s="47">
        <v>245260202</v>
      </c>
      <c r="I280" s="47">
        <v>245260202</v>
      </c>
      <c r="J280" s="5" t="str">
        <f t="shared" si="51"/>
        <v>GRC simvastatin RAFARM A.E.B.E. film-coated tablet 10 x 20mg/</v>
      </c>
      <c r="K280" s="5" t="str">
        <f t="shared" si="52"/>
        <v>GRC simvastatin RAFARM A.E.B.E. film-coated tablet 10 x 20mg/</v>
      </c>
      <c r="L280" s="5"/>
      <c r="M280" s="5"/>
      <c r="N280" s="5"/>
      <c r="O280" s="5"/>
      <c r="P280">
        <v>10</v>
      </c>
      <c r="Q280" s="51"/>
      <c r="R280">
        <v>10</v>
      </c>
      <c r="S280" s="51"/>
      <c r="T280" s="117"/>
      <c r="U280" s="117"/>
      <c r="V280" s="117"/>
      <c r="W280" s="117"/>
      <c r="X280" s="5"/>
      <c r="Y280" s="5"/>
      <c r="Z280" s="5"/>
      <c r="AA280" s="5">
        <v>30</v>
      </c>
      <c r="AB280" s="5"/>
      <c r="AC280" t="s">
        <v>745</v>
      </c>
      <c r="AD280" s="5"/>
      <c r="AE280" s="5"/>
      <c r="AF280" s="159">
        <v>10221000</v>
      </c>
      <c r="AG280" t="s">
        <v>1220</v>
      </c>
      <c r="AI280" t="s">
        <v>824</v>
      </c>
      <c r="AJ280" t="s">
        <v>852</v>
      </c>
      <c r="AK280" s="24">
        <v>15054000</v>
      </c>
      <c r="AL280" s="158" t="s">
        <v>173</v>
      </c>
      <c r="AM280" s="158"/>
      <c r="AN280" s="5"/>
      <c r="AO280" s="5"/>
      <c r="AP280" s="5"/>
      <c r="AQ280" s="5"/>
      <c r="AS280" s="51">
        <f t="shared" si="50"/>
        <v>56565792</v>
      </c>
      <c r="AT280" s="25" t="str">
        <f t="shared" si="43"/>
        <v>GRC simvastatin RAFARM A.E.B.E. film-coated tablet 20mg/</v>
      </c>
      <c r="AU280" s="33"/>
      <c r="AW280" s="5"/>
      <c r="AX280" s="5"/>
      <c r="AY280" s="14" t="s">
        <v>3604</v>
      </c>
      <c r="AZ280" t="s">
        <v>579</v>
      </c>
      <c r="BA280" s="42" t="s">
        <v>2510</v>
      </c>
      <c r="BB280" s="42"/>
      <c r="BC280" s="159">
        <v>10221000</v>
      </c>
      <c r="BD280" t="s">
        <v>1220</v>
      </c>
      <c r="BF280" s="85"/>
      <c r="BG280" t="s">
        <v>894</v>
      </c>
      <c r="BJ280" s="5"/>
      <c r="BK280" t="s">
        <v>928</v>
      </c>
      <c r="BL280" s="5"/>
      <c r="BM280" s="49" t="s">
        <v>857</v>
      </c>
      <c r="BN280" t="str">
        <f t="shared" si="48"/>
        <v>simvastatin film-coated tablet 20mg/</v>
      </c>
      <c r="BO280" s="49"/>
      <c r="BP280" t="str">
        <f t="shared" si="44"/>
        <v>simvastatin film-coated tablet 20mg/</v>
      </c>
      <c r="BQ280" s="5"/>
      <c r="BR280" s="159">
        <v>10221000</v>
      </c>
      <c r="BS280" t="s">
        <v>1220</v>
      </c>
      <c r="BU280" s="117"/>
      <c r="BV280" s="117"/>
      <c r="BW280" s="5"/>
      <c r="BX280" t="s">
        <v>824</v>
      </c>
      <c r="BY280" s="5"/>
      <c r="BZ280" s="5"/>
      <c r="CA280" s="24">
        <v>15054000</v>
      </c>
      <c r="CB280" s="158" t="s">
        <v>173</v>
      </c>
      <c r="CC280" s="158"/>
      <c r="CD280" s="5"/>
      <c r="CE280" s="5"/>
      <c r="CF280">
        <v>20053000</v>
      </c>
      <c r="CG280" s="87" t="s">
        <v>175</v>
      </c>
      <c r="CH280" s="87"/>
      <c r="CI280" s="117"/>
      <c r="CJ280" s="117"/>
      <c r="CK280" s="5"/>
      <c r="CL280" s="5"/>
      <c r="CM280" s="5"/>
      <c r="CN280" s="5"/>
      <c r="CO280" s="21">
        <v>100000091786</v>
      </c>
      <c r="CP280" s="21" t="s">
        <v>41</v>
      </c>
      <c r="CQ280" s="21">
        <v>100000091786</v>
      </c>
      <c r="CR280" s="14" t="s">
        <v>3900</v>
      </c>
      <c r="CS280" s="51"/>
      <c r="CT280" s="21">
        <v>100000091786</v>
      </c>
      <c r="CU280" s="51" t="s">
        <v>615</v>
      </c>
      <c r="CV280" s="117"/>
      <c r="CW280" s="146"/>
      <c r="CX280">
        <v>79902639</v>
      </c>
      <c r="CY280" s="5"/>
      <c r="CZ280" s="5"/>
      <c r="DE280" s="5"/>
      <c r="DF280" s="5"/>
      <c r="DG280" s="117"/>
      <c r="DH280" s="117"/>
      <c r="DI280" s="117"/>
      <c r="DJ280" s="117"/>
      <c r="DK280" s="117"/>
      <c r="DL280" s="47">
        <v>20</v>
      </c>
      <c r="DM280" t="s">
        <v>164</v>
      </c>
      <c r="DN280" s="2"/>
      <c r="DO280" s="154">
        <v>1</v>
      </c>
      <c r="DP280" s="158" t="s">
        <v>173</v>
      </c>
      <c r="DQ280" s="24">
        <v>15054000</v>
      </c>
      <c r="DR280" s="47">
        <v>20</v>
      </c>
      <c r="DS280" t="s">
        <v>164</v>
      </c>
      <c r="DZ280" t="s">
        <v>843</v>
      </c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165"/>
      <c r="EO280" s="5"/>
      <c r="EP280" s="5"/>
      <c r="EQ280" s="5"/>
      <c r="ER280" s="5"/>
      <c r="EY280" s="70" t="str">
        <f t="shared" si="49"/>
        <v>simvastatine oral 20mg/</v>
      </c>
      <c r="FK280" s="14" t="s">
        <v>163</v>
      </c>
      <c r="FL280" s="70" t="str">
        <f t="shared" si="45"/>
        <v>simvastatine oral 20mg/</v>
      </c>
    </row>
    <row r="281" spans="1:168" ht="13.8">
      <c r="A281" s="47">
        <v>3427</v>
      </c>
      <c r="B281" t="s">
        <v>3233</v>
      </c>
      <c r="C281" s="117"/>
      <c r="D281" s="117"/>
      <c r="E281" s="117"/>
      <c r="F281" s="117"/>
      <c r="G281">
        <v>3442</v>
      </c>
      <c r="H281" s="47">
        <v>245260302</v>
      </c>
      <c r="I281" s="47">
        <v>245260302</v>
      </c>
      <c r="J281" s="5" t="str">
        <f t="shared" si="51"/>
        <v>GRC simvastatin RAFARM A.E.B.E. film-coated tablet 30 x 20mg/</v>
      </c>
      <c r="K281" s="5" t="str">
        <f t="shared" si="52"/>
        <v>GRC simvastatin RAFARM A.E.B.E. film-coated tablet 30 x 20mg/</v>
      </c>
      <c r="L281" s="5"/>
      <c r="M281" s="5"/>
      <c r="N281" s="5"/>
      <c r="O281" s="5"/>
      <c r="P281">
        <v>30</v>
      </c>
      <c r="Q281" s="51"/>
      <c r="R281">
        <v>30</v>
      </c>
      <c r="S281" s="51"/>
      <c r="T281" s="117"/>
      <c r="U281" s="117"/>
      <c r="V281" s="117"/>
      <c r="W281" s="117"/>
      <c r="X281" s="5"/>
      <c r="Y281" s="5"/>
      <c r="Z281" s="5"/>
      <c r="AA281" s="5">
        <v>30</v>
      </c>
      <c r="AB281" s="5"/>
      <c r="AC281" t="s">
        <v>754</v>
      </c>
      <c r="AD281" s="5"/>
      <c r="AE281" s="5"/>
      <c r="AF281" s="159">
        <v>10221000</v>
      </c>
      <c r="AG281" t="s">
        <v>1220</v>
      </c>
      <c r="AI281" t="s">
        <v>824</v>
      </c>
      <c r="AJ281" t="s">
        <v>852</v>
      </c>
      <c r="AK281" s="24">
        <v>15054000</v>
      </c>
      <c r="AL281" s="158" t="s">
        <v>173</v>
      </c>
      <c r="AM281" s="158"/>
      <c r="AN281" s="5"/>
      <c r="AO281" s="5"/>
      <c r="AP281" s="5"/>
      <c r="AQ281" s="5"/>
      <c r="AS281" s="51">
        <f t="shared" si="50"/>
        <v>56565793</v>
      </c>
      <c r="AT281" s="25" t="str">
        <f t="shared" si="43"/>
        <v>GRC simvastatin RAFARM A.E.B.E. film-coated tablet 20mg/</v>
      </c>
      <c r="AU281" s="33"/>
      <c r="AW281" s="5"/>
      <c r="AX281" s="5"/>
      <c r="AY281" s="14" t="s">
        <v>3604</v>
      </c>
      <c r="AZ281" t="s">
        <v>579</v>
      </c>
      <c r="BA281" s="42" t="s">
        <v>2510</v>
      </c>
      <c r="BB281" s="42"/>
      <c r="BC281" s="159">
        <v>10221000</v>
      </c>
      <c r="BD281" t="s">
        <v>1220</v>
      </c>
      <c r="BF281" s="85"/>
      <c r="BG281" t="s">
        <v>894</v>
      </c>
      <c r="BJ281" s="5"/>
      <c r="BK281" t="s">
        <v>928</v>
      </c>
      <c r="BL281" s="5"/>
      <c r="BM281" s="49" t="s">
        <v>857</v>
      </c>
      <c r="BN281" t="str">
        <f t="shared" si="48"/>
        <v>simvastatin film-coated tablet 20mg/</v>
      </c>
      <c r="BO281" s="49"/>
      <c r="BP281" t="str">
        <f t="shared" si="44"/>
        <v>simvastatin film-coated tablet 20mg/</v>
      </c>
      <c r="BQ281" s="5"/>
      <c r="BR281" s="159">
        <v>10221000</v>
      </c>
      <c r="BS281" t="s">
        <v>1220</v>
      </c>
      <c r="BU281" s="117"/>
      <c r="BV281" s="117"/>
      <c r="BW281" s="5"/>
      <c r="BX281" t="s">
        <v>824</v>
      </c>
      <c r="BY281" s="5"/>
      <c r="BZ281" s="5"/>
      <c r="CA281" s="24">
        <v>15054000</v>
      </c>
      <c r="CB281" s="158" t="s">
        <v>173</v>
      </c>
      <c r="CC281" s="158"/>
      <c r="CD281" s="5"/>
      <c r="CE281" s="5"/>
      <c r="CF281">
        <v>20053000</v>
      </c>
      <c r="CG281" s="87" t="s">
        <v>175</v>
      </c>
      <c r="CH281" s="87"/>
      <c r="CI281" s="117"/>
      <c r="CJ281" s="117"/>
      <c r="CK281" s="5"/>
      <c r="CL281" s="5"/>
      <c r="CM281" s="5"/>
      <c r="CN281" s="5"/>
      <c r="CO281" s="21">
        <v>100000091786</v>
      </c>
      <c r="CP281" s="21" t="s">
        <v>41</v>
      </c>
      <c r="CQ281" s="21">
        <v>100000091786</v>
      </c>
      <c r="CR281" s="14" t="s">
        <v>3900</v>
      </c>
      <c r="CS281" s="51"/>
      <c r="CT281" s="21">
        <v>100000091786</v>
      </c>
      <c r="CU281" s="51" t="s">
        <v>615</v>
      </c>
      <c r="CV281" s="117"/>
      <c r="CW281" s="146"/>
      <c r="CX281">
        <v>79902639</v>
      </c>
      <c r="CY281" s="5"/>
      <c r="CZ281" s="5"/>
      <c r="DE281" s="5"/>
      <c r="DF281" s="5"/>
      <c r="DG281" s="117"/>
      <c r="DH281" s="117"/>
      <c r="DI281" s="117"/>
      <c r="DJ281" s="117"/>
      <c r="DK281" s="117"/>
      <c r="DL281" s="47">
        <v>20</v>
      </c>
      <c r="DM281" t="s">
        <v>164</v>
      </c>
      <c r="DN281" s="2"/>
      <c r="DO281" s="154">
        <v>1</v>
      </c>
      <c r="DP281" s="158" t="s">
        <v>173</v>
      </c>
      <c r="DQ281" s="24">
        <v>15054000</v>
      </c>
      <c r="DR281" s="47">
        <v>20</v>
      </c>
      <c r="DS281" t="s">
        <v>164</v>
      </c>
      <c r="DZ281" t="s">
        <v>844</v>
      </c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165"/>
      <c r="EO281" s="5"/>
      <c r="EP281" s="5"/>
      <c r="EQ281" s="5"/>
      <c r="ER281" s="5"/>
      <c r="EY281" s="70" t="str">
        <f t="shared" si="49"/>
        <v>simvastatine oral 20mg/</v>
      </c>
      <c r="FK281" s="14" t="s">
        <v>163</v>
      </c>
      <c r="FL281" s="70" t="str">
        <f t="shared" si="45"/>
        <v>simvastatine oral 20mg/</v>
      </c>
    </row>
    <row r="282" spans="1:168" ht="13.8">
      <c r="A282" s="47">
        <v>3428</v>
      </c>
      <c r="B282" t="s">
        <v>3234</v>
      </c>
      <c r="C282" s="117"/>
      <c r="D282" s="117"/>
      <c r="E282" s="117"/>
      <c r="F282" s="117"/>
      <c r="G282">
        <v>3446</v>
      </c>
      <c r="H282" s="47">
        <v>245400201</v>
      </c>
      <c r="I282" s="47">
        <v>245400201</v>
      </c>
      <c r="J282" s="5" t="str">
        <f t="shared" si="51"/>
        <v>GRC simvastatin RAFARM A.E.B.E. film-coated tablet 30 x 40mg/</v>
      </c>
      <c r="K282" s="5" t="str">
        <f t="shared" si="52"/>
        <v>GRC simvastatin RAFARM A.E.B.E. film-coated tablet 30 x 40mg/</v>
      </c>
      <c r="L282" s="5"/>
      <c r="M282" s="5"/>
      <c r="N282" s="5"/>
      <c r="O282" s="5"/>
      <c r="P282">
        <v>30</v>
      </c>
      <c r="Q282" s="51"/>
      <c r="R282">
        <v>30</v>
      </c>
      <c r="S282" s="51"/>
      <c r="T282" s="117"/>
      <c r="U282" s="117"/>
      <c r="V282" s="117"/>
      <c r="W282" s="117"/>
      <c r="X282" s="5"/>
      <c r="Y282" s="5"/>
      <c r="Z282" s="5"/>
      <c r="AA282" s="5">
        <v>10</v>
      </c>
      <c r="AB282" s="5"/>
      <c r="AC282" t="s">
        <v>781</v>
      </c>
      <c r="AD282" s="5"/>
      <c r="AE282" s="5"/>
      <c r="AF282" s="159">
        <v>10221000</v>
      </c>
      <c r="AG282" t="s">
        <v>1220</v>
      </c>
      <c r="AI282" t="s">
        <v>824</v>
      </c>
      <c r="AJ282" t="s">
        <v>852</v>
      </c>
      <c r="AK282" s="24">
        <v>15054000</v>
      </c>
      <c r="AL282" s="158" t="s">
        <v>173</v>
      </c>
      <c r="AM282" s="158"/>
      <c r="AN282" s="5"/>
      <c r="AO282" s="5"/>
      <c r="AP282" s="5"/>
      <c r="AQ282" s="5"/>
      <c r="AS282" s="51">
        <f t="shared" si="50"/>
        <v>56565794</v>
      </c>
      <c r="AT282" s="25" t="str">
        <f t="shared" si="43"/>
        <v>GRC simvastatin RAFARM A.E.B.E. film-coated tablet 40mg/</v>
      </c>
      <c r="AU282" s="33"/>
      <c r="AW282" s="5"/>
      <c r="AX282" s="5"/>
      <c r="AY282" s="14" t="s">
        <v>3605</v>
      </c>
      <c r="AZ282" t="s">
        <v>579</v>
      </c>
      <c r="BA282" s="42" t="s">
        <v>2510</v>
      </c>
      <c r="BB282" s="42"/>
      <c r="BC282" s="159">
        <v>10221000</v>
      </c>
      <c r="BD282" t="s">
        <v>1220</v>
      </c>
      <c r="BF282" s="85"/>
      <c r="BG282" t="s">
        <v>894</v>
      </c>
      <c r="BJ282" s="5"/>
      <c r="BK282" t="s">
        <v>874</v>
      </c>
      <c r="BL282" s="5"/>
      <c r="BM282" s="49" t="s">
        <v>857</v>
      </c>
      <c r="BN282" t="str">
        <f t="shared" si="48"/>
        <v>simvastatin film-coated tablet 40mg/</v>
      </c>
      <c r="BO282" s="49"/>
      <c r="BP282" t="str">
        <f t="shared" si="44"/>
        <v>simvastatin film-coated tablet 40mg/</v>
      </c>
      <c r="BQ282" s="5"/>
      <c r="BR282" s="159">
        <v>10221000</v>
      </c>
      <c r="BS282" t="s">
        <v>1220</v>
      </c>
      <c r="BU282" s="117"/>
      <c r="BV282" s="117"/>
      <c r="BW282" s="5"/>
      <c r="BX282" t="s">
        <v>824</v>
      </c>
      <c r="BY282" s="5"/>
      <c r="BZ282" s="5"/>
      <c r="CA282" s="24">
        <v>15054000</v>
      </c>
      <c r="CB282" s="158" t="s">
        <v>173</v>
      </c>
      <c r="CC282" s="158"/>
      <c r="CD282" s="5"/>
      <c r="CE282" s="5"/>
      <c r="CF282">
        <v>20053000</v>
      </c>
      <c r="CG282" s="87" t="s">
        <v>175</v>
      </c>
      <c r="CH282" s="87"/>
      <c r="CI282" s="117"/>
      <c r="CJ282" s="117"/>
      <c r="CK282" s="5"/>
      <c r="CL282" s="5"/>
      <c r="CM282" s="5"/>
      <c r="CN282" s="5"/>
      <c r="CO282" s="21">
        <v>100000091786</v>
      </c>
      <c r="CP282" s="21" t="s">
        <v>41</v>
      </c>
      <c r="CQ282" s="21">
        <v>100000091786</v>
      </c>
      <c r="CR282" s="14" t="s">
        <v>3900</v>
      </c>
      <c r="CS282" s="51"/>
      <c r="CT282" s="21">
        <v>100000091786</v>
      </c>
      <c r="CU282" s="51" t="s">
        <v>615</v>
      </c>
      <c r="CV282" s="117"/>
      <c r="CW282" s="146"/>
      <c r="CX282">
        <v>79902639</v>
      </c>
      <c r="CY282" s="5"/>
      <c r="CZ282" s="5"/>
      <c r="DE282" s="5"/>
      <c r="DF282" s="5"/>
      <c r="DG282" s="117"/>
      <c r="DH282" s="117"/>
      <c r="DI282" s="117"/>
      <c r="DJ282" s="117"/>
      <c r="DK282" s="117"/>
      <c r="DL282" s="47">
        <v>40</v>
      </c>
      <c r="DM282" t="s">
        <v>164</v>
      </c>
      <c r="DN282" s="2"/>
      <c r="DO282" s="154">
        <v>1</v>
      </c>
      <c r="DP282" s="158" t="s">
        <v>173</v>
      </c>
      <c r="DQ282" s="24">
        <v>15054000</v>
      </c>
      <c r="DR282" s="47">
        <v>40</v>
      </c>
      <c r="DS282" t="s">
        <v>164</v>
      </c>
      <c r="DZ282" t="s">
        <v>843</v>
      </c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165"/>
      <c r="EO282" s="5"/>
      <c r="EP282" s="5"/>
      <c r="EQ282" s="5"/>
      <c r="ER282" s="5"/>
      <c r="EY282" s="70" t="str">
        <f t="shared" si="49"/>
        <v>simvastatine oral 40mg/</v>
      </c>
      <c r="FK282" s="14" t="s">
        <v>163</v>
      </c>
      <c r="FL282" s="70" t="str">
        <f t="shared" si="45"/>
        <v>simvastatine oral 40mg/</v>
      </c>
    </row>
    <row r="283" spans="1:168" ht="27.6">
      <c r="A283" s="47">
        <v>3441</v>
      </c>
      <c r="B283" t="s">
        <v>3235</v>
      </c>
      <c r="C283" s="117"/>
      <c r="D283" s="117"/>
      <c r="E283" s="117"/>
      <c r="F283" s="117"/>
      <c r="G283">
        <v>3447</v>
      </c>
      <c r="H283" s="47">
        <v>245400202</v>
      </c>
      <c r="I283" s="47">
        <v>245400202</v>
      </c>
      <c r="J283" s="5" t="str">
        <f t="shared" si="51"/>
        <v>GRC simvastatin UNI-PHARMA ΚΛΕΩΝ ΤΣΕΤΗΣ ΦΑΡΜΑΚΕΥΤΙΚΑ ΕΡΓΑΣΤΗΡΙΑ ΑΒΕΕ film-coated tablet 30 x 20mg/</v>
      </c>
      <c r="K283" s="5" t="str">
        <f t="shared" si="52"/>
        <v>GRC simvastatin UNI-PHARMA ΚΛΕΩΝ ΤΣΕΤΗΣ ΦΑΡΜΑΚΕΥΤΙΚΑ ΕΡΓΑΣΤΗΡΙΑ ΑΒΕΕ film-coated tablet 30 x 20mg/</v>
      </c>
      <c r="L283" s="5"/>
      <c r="M283" s="5"/>
      <c r="N283" s="5"/>
      <c r="O283" s="5"/>
      <c r="P283">
        <v>30</v>
      </c>
      <c r="Q283" s="51"/>
      <c r="R283">
        <v>30</v>
      </c>
      <c r="S283" s="51"/>
      <c r="T283" s="117"/>
      <c r="U283" s="117"/>
      <c r="V283" s="117"/>
      <c r="W283" s="117"/>
      <c r="X283" s="5"/>
      <c r="Y283" s="5"/>
      <c r="Z283" s="5"/>
      <c r="AA283" s="5">
        <v>30</v>
      </c>
      <c r="AB283" s="5"/>
      <c r="AC283" t="s">
        <v>725</v>
      </c>
      <c r="AD283" s="5"/>
      <c r="AE283" s="5"/>
      <c r="AF283" s="159">
        <v>10221000</v>
      </c>
      <c r="AG283" t="s">
        <v>1220</v>
      </c>
      <c r="AI283" t="s">
        <v>824</v>
      </c>
      <c r="AJ283" t="s">
        <v>852</v>
      </c>
      <c r="AK283" s="24">
        <v>15054000</v>
      </c>
      <c r="AL283" s="158" t="s">
        <v>173</v>
      </c>
      <c r="AM283" s="158"/>
      <c r="AN283" s="5"/>
      <c r="AO283" s="5"/>
      <c r="AP283" s="5"/>
      <c r="AQ283" s="5"/>
      <c r="AS283" s="51">
        <f t="shared" si="50"/>
        <v>56565795</v>
      </c>
      <c r="AT283" s="25" t="str">
        <f t="shared" si="43"/>
        <v>GRC simvastatin UNI-PHARMA ΚΛΕΩΝ ΤΣΕΤΗΣ ΦΑΡΜΑΚΕΥΤΙΚΑ ΕΡΓΑΣΤΗΡΙΑ ΑΒΕΕ film-coated tablet 20mg/</v>
      </c>
      <c r="AU283" s="33"/>
      <c r="AW283" s="5"/>
      <c r="AX283" s="5"/>
      <c r="AY283" s="14" t="s">
        <v>3606</v>
      </c>
      <c r="AZ283" t="s">
        <v>579</v>
      </c>
      <c r="BA283" s="42" t="s">
        <v>2510</v>
      </c>
      <c r="BB283" s="42"/>
      <c r="BC283" s="159">
        <v>10221000</v>
      </c>
      <c r="BD283" t="s">
        <v>1220</v>
      </c>
      <c r="BF283" s="85"/>
      <c r="BG283" t="s">
        <v>928</v>
      </c>
      <c r="BJ283" s="5"/>
      <c r="BK283" t="s">
        <v>874</v>
      </c>
      <c r="BL283" s="5"/>
      <c r="BM283" s="49" t="s">
        <v>857</v>
      </c>
      <c r="BN283" t="str">
        <f t="shared" si="48"/>
        <v>simvastatin film-coated tablet 20mg/</v>
      </c>
      <c r="BO283" s="49"/>
      <c r="BP283" t="str">
        <f t="shared" si="44"/>
        <v>simvastatin film-coated tablet 20mg/</v>
      </c>
      <c r="BQ283" s="5"/>
      <c r="BR283" s="159">
        <v>10221000</v>
      </c>
      <c r="BS283" t="s">
        <v>1220</v>
      </c>
      <c r="BU283" s="117"/>
      <c r="BV283" s="117"/>
      <c r="BW283" s="5"/>
      <c r="BX283" t="s">
        <v>824</v>
      </c>
      <c r="BY283" s="5"/>
      <c r="BZ283" s="5"/>
      <c r="CA283" s="24">
        <v>15054000</v>
      </c>
      <c r="CB283" s="158" t="s">
        <v>173</v>
      </c>
      <c r="CC283" s="158"/>
      <c r="CD283" s="5"/>
      <c r="CE283" s="5"/>
      <c r="CF283">
        <v>20053000</v>
      </c>
      <c r="CG283" s="87" t="s">
        <v>175</v>
      </c>
      <c r="CH283" s="87"/>
      <c r="CI283" s="117"/>
      <c r="CJ283" s="117"/>
      <c r="CK283" s="5"/>
      <c r="CL283" s="5"/>
      <c r="CM283" s="5"/>
      <c r="CN283" s="5"/>
      <c r="CO283" s="21">
        <v>100000091786</v>
      </c>
      <c r="CP283" s="21" t="s">
        <v>41</v>
      </c>
      <c r="CQ283" s="21">
        <v>100000091786</v>
      </c>
      <c r="CR283" s="14" t="s">
        <v>3900</v>
      </c>
      <c r="CS283" s="51"/>
      <c r="CT283" s="21">
        <v>100000091786</v>
      </c>
      <c r="CU283" s="51" t="s">
        <v>615</v>
      </c>
      <c r="CV283" s="117"/>
      <c r="CW283" s="146"/>
      <c r="CX283">
        <v>79902639</v>
      </c>
      <c r="CY283" s="5"/>
      <c r="CZ283" s="5"/>
      <c r="DE283" s="5"/>
      <c r="DF283" s="5"/>
      <c r="DG283" s="117"/>
      <c r="DH283" s="117"/>
      <c r="DI283" s="117"/>
      <c r="DJ283" s="117"/>
      <c r="DK283" s="117"/>
      <c r="DL283" s="47">
        <v>20</v>
      </c>
      <c r="DM283" t="s">
        <v>164</v>
      </c>
      <c r="DN283" s="2"/>
      <c r="DO283" s="154">
        <v>1</v>
      </c>
      <c r="DP283" s="158" t="s">
        <v>173</v>
      </c>
      <c r="DQ283" s="24">
        <v>15054000</v>
      </c>
      <c r="DR283" s="47">
        <v>20</v>
      </c>
      <c r="DS283" t="s">
        <v>164</v>
      </c>
      <c r="DZ283" t="s">
        <v>843</v>
      </c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165"/>
      <c r="EO283" s="5"/>
      <c r="EP283" s="5"/>
      <c r="EQ283" s="5"/>
      <c r="ER283" s="5"/>
      <c r="EY283" s="70" t="str">
        <f t="shared" si="49"/>
        <v>simvastatine oral 20mg/</v>
      </c>
      <c r="FK283" s="14" t="s">
        <v>163</v>
      </c>
      <c r="FL283" s="70" t="str">
        <f t="shared" si="45"/>
        <v>simvastatine oral 20mg/</v>
      </c>
    </row>
    <row r="284" spans="1:168" ht="27.6">
      <c r="A284" s="47">
        <v>3442</v>
      </c>
      <c r="B284" t="s">
        <v>3236</v>
      </c>
      <c r="C284" s="117"/>
      <c r="D284" s="117"/>
      <c r="E284" s="117"/>
      <c r="F284" s="117"/>
      <c r="G284">
        <v>3448</v>
      </c>
      <c r="H284" s="47">
        <v>245400301</v>
      </c>
      <c r="I284" s="47">
        <v>245400301</v>
      </c>
      <c r="J284" s="5" t="str">
        <f t="shared" si="51"/>
        <v>GRC simvastatin UNI-PHARMA ΚΛΕΩΝ ΤΣΕΤΗΣ ΦΑΡΜΑΚΕΥΤΙΚΑ ΕΡΓΑΣΤΗΡΙΑ ΑΒΕΕ film-coated tablet 30 x 40mg/</v>
      </c>
      <c r="K284" s="5" t="str">
        <f t="shared" si="52"/>
        <v>GRC simvastatin UNI-PHARMA ΚΛΕΩΝ ΤΣΕΤΗΣ ΦΑΡΜΑΚΕΥΤΙΚΑ ΕΡΓΑΣΤΗΡΙΑ ΑΒΕΕ film-coated tablet 30 x 40mg/</v>
      </c>
      <c r="L284" s="5"/>
      <c r="M284" s="5"/>
      <c r="N284" s="5"/>
      <c r="O284" s="5"/>
      <c r="P284">
        <v>30</v>
      </c>
      <c r="Q284" s="51"/>
      <c r="R284">
        <v>30</v>
      </c>
      <c r="S284" s="51"/>
      <c r="T284" s="117"/>
      <c r="U284" s="117"/>
      <c r="V284" s="117"/>
      <c r="W284" s="117"/>
      <c r="X284" s="5"/>
      <c r="Y284" s="5"/>
      <c r="Z284" s="5"/>
      <c r="AA284" s="5">
        <v>10</v>
      </c>
      <c r="AB284" s="5"/>
      <c r="AC284" t="s">
        <v>770</v>
      </c>
      <c r="AD284" s="5"/>
      <c r="AE284" s="5"/>
      <c r="AF284" s="159">
        <v>10221000</v>
      </c>
      <c r="AG284" t="s">
        <v>1220</v>
      </c>
      <c r="AI284" t="s">
        <v>824</v>
      </c>
      <c r="AJ284" t="s">
        <v>852</v>
      </c>
      <c r="AK284" s="24">
        <v>15054000</v>
      </c>
      <c r="AL284" s="158" t="s">
        <v>173</v>
      </c>
      <c r="AM284" s="158"/>
      <c r="AN284" s="5"/>
      <c r="AO284" s="5"/>
      <c r="AP284" s="5"/>
      <c r="AQ284" s="5"/>
      <c r="AS284" s="51">
        <f t="shared" si="50"/>
        <v>56565796</v>
      </c>
      <c r="AT284" s="25" t="str">
        <f t="shared" si="43"/>
        <v>GRC simvastatin UNI-PHARMA ΚΛΕΩΝ ΤΣΕΤΗΣ ΦΑΡΜΑΚΕΥΤΙΚΑ ΕΡΓΑΣΤΗΡΙΑ ΑΒΕΕ film-coated tablet 40mg/</v>
      </c>
      <c r="AU284" s="33"/>
      <c r="AW284" s="5"/>
      <c r="AX284" s="5"/>
      <c r="AY284" s="14" t="s">
        <v>3607</v>
      </c>
      <c r="AZ284" t="s">
        <v>579</v>
      </c>
      <c r="BA284" s="42" t="s">
        <v>2510</v>
      </c>
      <c r="BB284" s="42"/>
      <c r="BC284" s="159">
        <v>10221000</v>
      </c>
      <c r="BD284" t="s">
        <v>1220</v>
      </c>
      <c r="BF284" s="85"/>
      <c r="BG284" t="s">
        <v>928</v>
      </c>
      <c r="BJ284" s="5"/>
      <c r="BK284" t="s">
        <v>874</v>
      </c>
      <c r="BL284" s="5"/>
      <c r="BM284" s="49" t="s">
        <v>857</v>
      </c>
      <c r="BN284" t="str">
        <f t="shared" si="48"/>
        <v>simvastatin film-coated tablet 40mg/</v>
      </c>
      <c r="BO284" s="49"/>
      <c r="BP284" t="str">
        <f t="shared" si="44"/>
        <v>simvastatin film-coated tablet 40mg/</v>
      </c>
      <c r="BQ284" s="5"/>
      <c r="BR284" s="159">
        <v>10221000</v>
      </c>
      <c r="BS284" t="s">
        <v>1220</v>
      </c>
      <c r="BU284" s="117"/>
      <c r="BV284" s="117"/>
      <c r="BW284" s="5"/>
      <c r="BX284" t="s">
        <v>824</v>
      </c>
      <c r="BY284" s="5"/>
      <c r="BZ284" s="5"/>
      <c r="CA284" s="24">
        <v>15054000</v>
      </c>
      <c r="CB284" s="158" t="s">
        <v>173</v>
      </c>
      <c r="CC284" s="158"/>
      <c r="CD284" s="5"/>
      <c r="CE284" s="5"/>
      <c r="CF284">
        <v>20053000</v>
      </c>
      <c r="CG284" s="87" t="s">
        <v>175</v>
      </c>
      <c r="CH284" s="87"/>
      <c r="CI284" s="117"/>
      <c r="CJ284" s="117"/>
      <c r="CK284" s="5"/>
      <c r="CL284" s="5"/>
      <c r="CM284" s="5"/>
      <c r="CN284" s="5"/>
      <c r="CO284" s="21">
        <v>100000091786</v>
      </c>
      <c r="CP284" s="21" t="s">
        <v>41</v>
      </c>
      <c r="CQ284" s="21">
        <v>100000091786</v>
      </c>
      <c r="CR284" s="14" t="s">
        <v>3900</v>
      </c>
      <c r="CS284" s="51"/>
      <c r="CT284" s="21">
        <v>100000091786</v>
      </c>
      <c r="CU284" s="51" t="s">
        <v>615</v>
      </c>
      <c r="CV284" s="117"/>
      <c r="CW284" s="146"/>
      <c r="CX284">
        <v>79902639</v>
      </c>
      <c r="CY284" s="5"/>
      <c r="CZ284" s="5"/>
      <c r="DE284" s="5"/>
      <c r="DF284" s="5"/>
      <c r="DG284" s="117"/>
      <c r="DH284" s="117"/>
      <c r="DI284" s="117"/>
      <c r="DJ284" s="117"/>
      <c r="DK284" s="117"/>
      <c r="DL284" s="47">
        <v>40</v>
      </c>
      <c r="DM284" t="s">
        <v>164</v>
      </c>
      <c r="DN284" s="2"/>
      <c r="DO284" s="154">
        <v>1</v>
      </c>
      <c r="DP284" s="158" t="s">
        <v>173</v>
      </c>
      <c r="DQ284" s="24">
        <v>15054000</v>
      </c>
      <c r="DR284" s="47">
        <v>40</v>
      </c>
      <c r="DS284" t="s">
        <v>164</v>
      </c>
      <c r="DZ284" t="s">
        <v>844</v>
      </c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165"/>
      <c r="EO284" s="5"/>
      <c r="EP284" s="5"/>
      <c r="EQ284" s="5"/>
      <c r="ER284" s="5"/>
      <c r="EY284" s="70" t="str">
        <f t="shared" si="49"/>
        <v>simvastatine oral 40mg/</v>
      </c>
      <c r="FK284" s="14" t="s">
        <v>163</v>
      </c>
      <c r="FL284" s="70" t="str">
        <f t="shared" si="45"/>
        <v>simvastatine oral 40mg/</v>
      </c>
    </row>
    <row r="285" spans="1:168" ht="13.8">
      <c r="A285" s="47">
        <v>3447</v>
      </c>
      <c r="B285" t="s">
        <v>3237</v>
      </c>
      <c r="C285" s="117"/>
      <c r="D285" s="117"/>
      <c r="E285" s="117"/>
      <c r="F285" s="117"/>
      <c r="G285">
        <v>3449</v>
      </c>
      <c r="H285" s="47">
        <v>245400302</v>
      </c>
      <c r="I285" s="47">
        <v>245400302</v>
      </c>
      <c r="J285" s="5" t="str">
        <f t="shared" si="51"/>
        <v>GRC simvastatin GENEPHARM AE film-coated tablet 30 x 20mg/</v>
      </c>
      <c r="K285" s="5" t="str">
        <f t="shared" si="52"/>
        <v>GRC simvastatin GENEPHARM AE film-coated tablet 30 x 20mg/</v>
      </c>
      <c r="L285" s="5"/>
      <c r="M285" s="5"/>
      <c r="N285" s="5"/>
      <c r="O285" s="5"/>
      <c r="P285">
        <v>30</v>
      </c>
      <c r="Q285" s="51"/>
      <c r="R285">
        <v>30</v>
      </c>
      <c r="S285" s="51"/>
      <c r="T285" s="117"/>
      <c r="U285" s="117"/>
      <c r="V285" s="117"/>
      <c r="W285" s="117"/>
      <c r="X285" s="5"/>
      <c r="Y285" s="5"/>
      <c r="Z285" s="5"/>
      <c r="AA285" s="5">
        <v>30</v>
      </c>
      <c r="AB285" s="5"/>
      <c r="AC285" t="s">
        <v>709</v>
      </c>
      <c r="AD285" s="5"/>
      <c r="AE285" s="5"/>
      <c r="AF285" s="159">
        <v>10221000</v>
      </c>
      <c r="AG285" t="s">
        <v>1220</v>
      </c>
      <c r="AI285" t="s">
        <v>824</v>
      </c>
      <c r="AJ285" t="s">
        <v>852</v>
      </c>
      <c r="AK285" s="24">
        <v>15054000</v>
      </c>
      <c r="AL285" s="158" t="s">
        <v>173</v>
      </c>
      <c r="AM285" s="158"/>
      <c r="AN285" s="5"/>
      <c r="AO285" s="5"/>
      <c r="AP285" s="5"/>
      <c r="AQ285" s="5"/>
      <c r="AS285" s="51">
        <f t="shared" si="50"/>
        <v>56565797</v>
      </c>
      <c r="AT285" s="25" t="str">
        <f t="shared" si="43"/>
        <v>GRC simvastatin GENEPHARM AE film-coated tablet 20mg/</v>
      </c>
      <c r="AU285" s="33"/>
      <c r="AW285" s="5"/>
      <c r="AX285" s="5"/>
      <c r="AY285" s="14" t="s">
        <v>3596</v>
      </c>
      <c r="AZ285" t="s">
        <v>579</v>
      </c>
      <c r="BA285" s="42" t="s">
        <v>2510</v>
      </c>
      <c r="BB285" s="42"/>
      <c r="BC285" s="159">
        <v>10221000</v>
      </c>
      <c r="BD285" t="s">
        <v>1220</v>
      </c>
      <c r="BF285" s="85"/>
      <c r="BG285" t="s">
        <v>874</v>
      </c>
      <c r="BJ285" s="5"/>
      <c r="BK285" t="s">
        <v>874</v>
      </c>
      <c r="BL285" s="5"/>
      <c r="BM285" s="49" t="s">
        <v>857</v>
      </c>
      <c r="BN285" t="str">
        <f t="shared" si="48"/>
        <v>simvastatin film-coated tablet 20mg/</v>
      </c>
      <c r="BO285" s="49"/>
      <c r="BP285" t="str">
        <f t="shared" si="44"/>
        <v>simvastatin film-coated tablet 20mg/</v>
      </c>
      <c r="BQ285" s="5"/>
      <c r="BR285" s="159">
        <v>10221000</v>
      </c>
      <c r="BS285" t="s">
        <v>1220</v>
      </c>
      <c r="BU285" s="117"/>
      <c r="BV285" s="117"/>
      <c r="BW285" s="5"/>
      <c r="BX285" t="s">
        <v>824</v>
      </c>
      <c r="BY285" s="5"/>
      <c r="BZ285" s="5"/>
      <c r="CA285" s="24">
        <v>15054000</v>
      </c>
      <c r="CB285" s="158" t="s">
        <v>173</v>
      </c>
      <c r="CC285" s="158"/>
      <c r="CD285" s="5"/>
      <c r="CE285" s="5"/>
      <c r="CF285">
        <v>20053000</v>
      </c>
      <c r="CG285" s="87" t="s">
        <v>175</v>
      </c>
      <c r="CH285" s="87"/>
      <c r="CI285" s="117"/>
      <c r="CJ285" s="117"/>
      <c r="CK285" s="5"/>
      <c r="CL285" s="5"/>
      <c r="CM285" s="5"/>
      <c r="CN285" s="5"/>
      <c r="CO285" s="21">
        <v>100000091786</v>
      </c>
      <c r="CP285" s="21" t="s">
        <v>41</v>
      </c>
      <c r="CQ285" s="21">
        <v>100000091786</v>
      </c>
      <c r="CR285" s="14" t="s">
        <v>3900</v>
      </c>
      <c r="CS285" s="51"/>
      <c r="CT285" s="21">
        <v>100000091786</v>
      </c>
      <c r="CU285" s="51" t="s">
        <v>615</v>
      </c>
      <c r="CV285" s="117"/>
      <c r="CW285" s="146"/>
      <c r="CX285">
        <v>79902639</v>
      </c>
      <c r="CY285" s="5"/>
      <c r="CZ285" s="5"/>
      <c r="DE285" s="5"/>
      <c r="DF285" s="5"/>
      <c r="DG285" s="117"/>
      <c r="DH285" s="117"/>
      <c r="DI285" s="117"/>
      <c r="DJ285" s="117"/>
      <c r="DK285" s="117"/>
      <c r="DL285" s="47">
        <v>20</v>
      </c>
      <c r="DM285" t="s">
        <v>164</v>
      </c>
      <c r="DN285" s="2"/>
      <c r="DO285" s="154">
        <v>1</v>
      </c>
      <c r="DP285" s="158" t="s">
        <v>173</v>
      </c>
      <c r="DQ285" s="24">
        <v>15054000</v>
      </c>
      <c r="DR285" s="47">
        <v>20</v>
      </c>
      <c r="DS285" t="s">
        <v>164</v>
      </c>
      <c r="DZ285" t="s">
        <v>844</v>
      </c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165"/>
      <c r="EO285" s="5"/>
      <c r="EP285" s="5"/>
      <c r="EQ285" s="5"/>
      <c r="ER285" s="5"/>
      <c r="EY285" s="70" t="str">
        <f t="shared" si="49"/>
        <v>simvastatine oral 20mg/</v>
      </c>
      <c r="FK285" s="14" t="s">
        <v>163</v>
      </c>
      <c r="FL285" s="70" t="str">
        <f t="shared" si="45"/>
        <v>simvastatine oral 20mg/</v>
      </c>
    </row>
    <row r="286" spans="1:168" ht="13.8">
      <c r="A286" s="47">
        <v>3448</v>
      </c>
      <c r="B286" t="s">
        <v>3238</v>
      </c>
      <c r="C286" s="117"/>
      <c r="D286" s="117"/>
      <c r="E286" s="117"/>
      <c r="F286" s="117"/>
      <c r="G286">
        <v>3542</v>
      </c>
      <c r="H286" s="47">
        <v>246380201</v>
      </c>
      <c r="I286" s="47">
        <v>246380201</v>
      </c>
      <c r="J286" s="5" t="str">
        <f t="shared" si="51"/>
        <v>GRC simvastatin GENEPHARM AE film-coated tablet 10 x 40mg/</v>
      </c>
      <c r="K286" s="5" t="str">
        <f t="shared" si="52"/>
        <v>GRC simvastatin GENEPHARM AE film-coated tablet 10 x 40mg/</v>
      </c>
      <c r="L286" s="5"/>
      <c r="M286" s="5"/>
      <c r="N286" s="5"/>
      <c r="O286" s="5"/>
      <c r="P286">
        <v>10</v>
      </c>
      <c r="Q286" s="51"/>
      <c r="R286">
        <v>10</v>
      </c>
      <c r="S286" s="51"/>
      <c r="T286" s="117"/>
      <c r="U286" s="117"/>
      <c r="V286" s="117"/>
      <c r="W286" s="117"/>
      <c r="X286" s="5"/>
      <c r="Y286" s="5"/>
      <c r="Z286" s="5"/>
      <c r="AA286" s="5">
        <v>10</v>
      </c>
      <c r="AB286" s="5"/>
      <c r="AC286" t="s">
        <v>767</v>
      </c>
      <c r="AD286" s="5"/>
      <c r="AE286" s="5"/>
      <c r="AF286" s="174">
        <v>10221000</v>
      </c>
      <c r="AG286" t="s">
        <v>1220</v>
      </c>
      <c r="AI286" t="s">
        <v>825</v>
      </c>
      <c r="AJ286" t="s">
        <v>853</v>
      </c>
      <c r="AK286" s="24">
        <v>15054000</v>
      </c>
      <c r="AL286" s="158" t="s">
        <v>173</v>
      </c>
      <c r="AM286" s="158"/>
      <c r="AN286" s="5"/>
      <c r="AO286" s="5"/>
      <c r="AP286" s="5"/>
      <c r="AQ286" s="5"/>
      <c r="AS286" s="51">
        <f t="shared" si="50"/>
        <v>56565798</v>
      </c>
      <c r="AT286" s="25" t="str">
        <f t="shared" si="43"/>
        <v>GRC simvastatin GENEPHARM AE film-coated tablet 40mg/</v>
      </c>
      <c r="AU286" s="33"/>
      <c r="AW286" s="5"/>
      <c r="AX286" s="5"/>
      <c r="AY286" s="14" t="s">
        <v>3608</v>
      </c>
      <c r="AZ286" t="s">
        <v>579</v>
      </c>
      <c r="BA286" s="42" t="s">
        <v>2510</v>
      </c>
      <c r="BB286" s="42"/>
      <c r="BC286" s="174">
        <v>10221000</v>
      </c>
      <c r="BD286" t="s">
        <v>1220</v>
      </c>
      <c r="BF286" s="85"/>
      <c r="BG286" t="s">
        <v>874</v>
      </c>
      <c r="BJ286" s="5"/>
      <c r="BK286" t="s">
        <v>929</v>
      </c>
      <c r="BL286" s="5"/>
      <c r="BM286" s="49" t="s">
        <v>857</v>
      </c>
      <c r="BN286" t="str">
        <f t="shared" si="48"/>
        <v>simvastatin film-coated tablet 40mg/</v>
      </c>
      <c r="BO286" s="49"/>
      <c r="BP286" t="str">
        <f t="shared" si="44"/>
        <v>simvastatin film-coated tablet 40mg/</v>
      </c>
      <c r="BQ286" s="5"/>
      <c r="BR286" s="174">
        <v>10221000</v>
      </c>
      <c r="BS286" t="s">
        <v>1220</v>
      </c>
      <c r="BU286" s="117"/>
      <c r="BV286" s="117"/>
      <c r="BW286" s="5"/>
      <c r="BX286" t="s">
        <v>825</v>
      </c>
      <c r="BY286" s="5"/>
      <c r="BZ286" s="5"/>
      <c r="CA286" s="24">
        <v>15054000</v>
      </c>
      <c r="CB286" s="158" t="s">
        <v>173</v>
      </c>
      <c r="CC286" s="158"/>
      <c r="CD286" s="5"/>
      <c r="CE286" s="5"/>
      <c r="CF286">
        <v>20053000</v>
      </c>
      <c r="CG286" s="87" t="s">
        <v>175</v>
      </c>
      <c r="CH286" s="87"/>
      <c r="CI286" s="117"/>
      <c r="CJ286" s="117"/>
      <c r="CK286" s="5"/>
      <c r="CL286" s="5"/>
      <c r="CM286" s="5"/>
      <c r="CN286" s="5"/>
      <c r="CO286" s="21">
        <v>100000091786</v>
      </c>
      <c r="CP286" s="21" t="s">
        <v>41</v>
      </c>
      <c r="CQ286" s="21">
        <v>100000091786</v>
      </c>
      <c r="CR286" s="14" t="s">
        <v>3900</v>
      </c>
      <c r="CS286" s="51"/>
      <c r="CT286" s="21">
        <v>100000091786</v>
      </c>
      <c r="CU286" s="51" t="s">
        <v>615</v>
      </c>
      <c r="CV286" s="117"/>
      <c r="CW286" s="146"/>
      <c r="CX286">
        <v>79902639</v>
      </c>
      <c r="CY286" s="5"/>
      <c r="CZ286" s="5"/>
      <c r="DE286" s="5"/>
      <c r="DF286" s="5"/>
      <c r="DG286" s="117"/>
      <c r="DH286" s="117"/>
      <c r="DI286" s="117"/>
      <c r="DJ286" s="117"/>
      <c r="DK286" s="117"/>
      <c r="DL286" s="47">
        <v>40</v>
      </c>
      <c r="DM286" t="s">
        <v>164</v>
      </c>
      <c r="DN286" s="2"/>
      <c r="DO286" s="154">
        <v>1</v>
      </c>
      <c r="DP286" s="158" t="s">
        <v>173</v>
      </c>
      <c r="DQ286" s="24">
        <v>15054000</v>
      </c>
      <c r="DR286" s="47">
        <v>40</v>
      </c>
      <c r="DS286" t="s">
        <v>164</v>
      </c>
      <c r="DZ286" t="s">
        <v>843</v>
      </c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165"/>
      <c r="EO286" s="5"/>
      <c r="EP286" s="5"/>
      <c r="EQ286" s="5"/>
      <c r="ER286" s="5"/>
      <c r="EY286" s="70" t="str">
        <f t="shared" si="49"/>
        <v>simvastatine oral 40mg/</v>
      </c>
      <c r="FK286" s="14" t="s">
        <v>163</v>
      </c>
      <c r="FL286" s="70" t="str">
        <f t="shared" si="45"/>
        <v>simvastatine oral 40mg/</v>
      </c>
    </row>
    <row r="287" spans="1:168" ht="13.8">
      <c r="A287" s="47">
        <v>3449</v>
      </c>
      <c r="B287" t="s">
        <v>3239</v>
      </c>
      <c r="C287" s="117"/>
      <c r="D287" s="117"/>
      <c r="E287" s="117"/>
      <c r="F287" s="117"/>
      <c r="G287">
        <v>3543</v>
      </c>
      <c r="H287" s="47">
        <v>246380202</v>
      </c>
      <c r="I287" s="47">
        <v>246380202</v>
      </c>
      <c r="J287" s="5" t="str">
        <f t="shared" si="51"/>
        <v>GRC simvastatin GENEPHARM AE film-coated tablet 30 x 40mg/</v>
      </c>
      <c r="K287" s="5" t="str">
        <f t="shared" si="52"/>
        <v>GRC simvastatin GENEPHARM AE film-coated tablet 30 x 40mg/</v>
      </c>
      <c r="L287" s="5"/>
      <c r="M287" s="5"/>
      <c r="N287" s="5"/>
      <c r="O287" s="5"/>
      <c r="P287">
        <v>30</v>
      </c>
      <c r="Q287" s="51"/>
      <c r="R287">
        <v>30</v>
      </c>
      <c r="S287" s="51"/>
      <c r="T287" s="117"/>
      <c r="U287" s="117"/>
      <c r="V287" s="117"/>
      <c r="W287" s="117"/>
      <c r="X287" s="5"/>
      <c r="Y287" s="5"/>
      <c r="Z287" s="5"/>
      <c r="AA287" s="5">
        <v>30</v>
      </c>
      <c r="AB287" s="5"/>
      <c r="AC287" t="s">
        <v>709</v>
      </c>
      <c r="AD287" s="5"/>
      <c r="AE287" s="5"/>
      <c r="AF287" s="174">
        <v>10221000</v>
      </c>
      <c r="AG287" t="s">
        <v>1220</v>
      </c>
      <c r="AI287" t="s">
        <v>825</v>
      </c>
      <c r="AJ287" t="s">
        <v>853</v>
      </c>
      <c r="AK287" s="24">
        <v>15054000</v>
      </c>
      <c r="AL287" s="158" t="s">
        <v>173</v>
      </c>
      <c r="AM287" s="158"/>
      <c r="AN287" s="5"/>
      <c r="AO287" s="5"/>
      <c r="AP287" s="5"/>
      <c r="AQ287" s="5"/>
      <c r="AS287" s="51">
        <f t="shared" si="50"/>
        <v>56565799</v>
      </c>
      <c r="AT287" s="25" t="str">
        <f t="shared" si="43"/>
        <v>GRC simvastatin GENEPHARM AE film-coated tablet 40mg/</v>
      </c>
      <c r="AU287" s="33"/>
      <c r="AW287" s="5"/>
      <c r="AX287" s="5"/>
      <c r="AY287" s="14" t="s">
        <v>3608</v>
      </c>
      <c r="AZ287" t="s">
        <v>579</v>
      </c>
      <c r="BA287" s="42" t="s">
        <v>2510</v>
      </c>
      <c r="BB287" s="42"/>
      <c r="BC287" s="174">
        <v>10221000</v>
      </c>
      <c r="BD287" t="s">
        <v>1220</v>
      </c>
      <c r="BF287" s="85"/>
      <c r="BG287" t="s">
        <v>874</v>
      </c>
      <c r="BJ287" s="5"/>
      <c r="BK287" t="s">
        <v>930</v>
      </c>
      <c r="BL287" s="5"/>
      <c r="BM287" s="49" t="s">
        <v>857</v>
      </c>
      <c r="BN287" t="str">
        <f t="shared" si="48"/>
        <v>simvastatin film-coated tablet 40mg/</v>
      </c>
      <c r="BO287" s="49"/>
      <c r="BP287" t="str">
        <f t="shared" si="44"/>
        <v>simvastatin film-coated tablet 40mg/</v>
      </c>
      <c r="BQ287" s="5"/>
      <c r="BR287" s="174">
        <v>10221000</v>
      </c>
      <c r="BS287" t="s">
        <v>1220</v>
      </c>
      <c r="BU287" s="117"/>
      <c r="BV287" s="117"/>
      <c r="BW287" s="5"/>
      <c r="BX287" t="s">
        <v>825</v>
      </c>
      <c r="BY287" s="5"/>
      <c r="BZ287" s="5"/>
      <c r="CA287" s="24">
        <v>15054000</v>
      </c>
      <c r="CB287" s="158" t="s">
        <v>173</v>
      </c>
      <c r="CC287" s="158"/>
      <c r="CD287" s="5"/>
      <c r="CE287" s="5"/>
      <c r="CF287">
        <v>20053000</v>
      </c>
      <c r="CG287" s="87" t="s">
        <v>175</v>
      </c>
      <c r="CH287" s="87"/>
      <c r="CI287" s="117"/>
      <c r="CJ287" s="117"/>
      <c r="CK287" s="5"/>
      <c r="CL287" s="5"/>
      <c r="CM287" s="5"/>
      <c r="CN287" s="5"/>
      <c r="CO287" s="21">
        <v>100000091786</v>
      </c>
      <c r="CP287" s="21" t="s">
        <v>41</v>
      </c>
      <c r="CQ287" s="21">
        <v>100000091786</v>
      </c>
      <c r="CR287" s="14" t="s">
        <v>3900</v>
      </c>
      <c r="CS287" s="51"/>
      <c r="CT287" s="21">
        <v>100000091786</v>
      </c>
      <c r="CU287" s="51" t="s">
        <v>615</v>
      </c>
      <c r="CV287" s="117"/>
      <c r="CW287" s="146"/>
      <c r="CX287">
        <v>79902639</v>
      </c>
      <c r="CY287" s="5"/>
      <c r="CZ287" s="5"/>
      <c r="DE287" s="5"/>
      <c r="DF287" s="5"/>
      <c r="DG287" s="117"/>
      <c r="DH287" s="117"/>
      <c r="DI287" s="117"/>
      <c r="DJ287" s="117"/>
      <c r="DK287" s="117"/>
      <c r="DL287" s="47">
        <v>40</v>
      </c>
      <c r="DM287" t="s">
        <v>164</v>
      </c>
      <c r="DN287" s="2"/>
      <c r="DO287" s="154">
        <v>1</v>
      </c>
      <c r="DP287" s="158" t="s">
        <v>173</v>
      </c>
      <c r="DQ287" s="24">
        <v>15054000</v>
      </c>
      <c r="DR287" s="47">
        <v>40</v>
      </c>
      <c r="DS287" t="s">
        <v>164</v>
      </c>
      <c r="DZ287" t="s">
        <v>843</v>
      </c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165"/>
      <c r="EO287" s="5"/>
      <c r="EP287" s="5"/>
      <c r="EQ287" s="5"/>
      <c r="ER287" s="5"/>
      <c r="EY287" s="70" t="str">
        <f t="shared" si="49"/>
        <v>simvastatine oral 40mg/</v>
      </c>
      <c r="FK287" s="14" t="s">
        <v>163</v>
      </c>
      <c r="FL287" s="70" t="str">
        <f t="shared" si="45"/>
        <v>simvastatine oral 40mg/</v>
      </c>
    </row>
    <row r="288" spans="1:168" ht="13.8">
      <c r="A288" s="47">
        <v>3542</v>
      </c>
      <c r="B288" t="s">
        <v>3240</v>
      </c>
      <c r="C288" s="117"/>
      <c r="D288" s="117"/>
      <c r="E288" s="117"/>
      <c r="F288" s="117"/>
      <c r="G288">
        <v>3544</v>
      </c>
      <c r="H288" s="47">
        <v>246380302</v>
      </c>
      <c r="I288" s="47">
        <v>246380302</v>
      </c>
      <c r="J288" s="5" t="str">
        <f t="shared" si="51"/>
        <v>GRC simvastatin ALET PHARMACEUTICALS ABEE coated tablet 10 x 20mg/</v>
      </c>
      <c r="K288" s="5" t="str">
        <f t="shared" si="52"/>
        <v>GRC simvastatin ALET PHARMACEUTICALS ABEE coated tablet 10 x 20mg/</v>
      </c>
      <c r="L288" s="5"/>
      <c r="M288" s="5"/>
      <c r="N288" s="5"/>
      <c r="O288" s="5"/>
      <c r="P288">
        <v>10</v>
      </c>
      <c r="Q288" s="51"/>
      <c r="R288">
        <v>10</v>
      </c>
      <c r="S288" s="51"/>
      <c r="T288" s="117"/>
      <c r="U288" s="117"/>
      <c r="V288" s="117"/>
      <c r="W288" s="117"/>
      <c r="X288" s="5"/>
      <c r="Y288" s="5"/>
      <c r="Z288" s="5"/>
      <c r="AA288" s="5">
        <v>30</v>
      </c>
      <c r="AB288" s="5"/>
      <c r="AC288" t="s">
        <v>763</v>
      </c>
      <c r="AD288" s="5"/>
      <c r="AE288" s="5"/>
      <c r="AF288">
        <v>10220000</v>
      </c>
      <c r="AG288" t="s">
        <v>2326</v>
      </c>
      <c r="AI288" t="s">
        <v>824</v>
      </c>
      <c r="AJ288" t="s">
        <v>852</v>
      </c>
      <c r="AK288" s="24">
        <v>15054000</v>
      </c>
      <c r="AL288" s="158" t="s">
        <v>173</v>
      </c>
      <c r="AM288" s="158"/>
      <c r="AN288" s="5"/>
      <c r="AO288" s="5"/>
      <c r="AP288" s="5"/>
      <c r="AQ288" s="5"/>
      <c r="AS288" s="51">
        <f t="shared" si="50"/>
        <v>56565800</v>
      </c>
      <c r="AT288" s="25" t="str">
        <f t="shared" si="43"/>
        <v>GRC simvastatin ALET PHARMACEUTICALS ABEE coated tablet 20mg/</v>
      </c>
      <c r="AU288" s="33"/>
      <c r="AW288" s="5"/>
      <c r="AX288" s="5"/>
      <c r="AY288" s="14" t="s">
        <v>3609</v>
      </c>
      <c r="AZ288" t="s">
        <v>579</v>
      </c>
      <c r="BA288" s="42" t="s">
        <v>2510</v>
      </c>
      <c r="BB288" s="42"/>
      <c r="BC288">
        <v>10220000</v>
      </c>
      <c r="BD288" t="s">
        <v>2326</v>
      </c>
      <c r="BF288" s="85"/>
      <c r="BG288" t="s">
        <v>929</v>
      </c>
      <c r="BJ288" s="5"/>
      <c r="BK288" t="s">
        <v>931</v>
      </c>
      <c r="BL288" s="5"/>
      <c r="BM288" s="49" t="s">
        <v>857</v>
      </c>
      <c r="BN288" t="str">
        <f t="shared" si="48"/>
        <v>simvastatin coated tablet 20mg/</v>
      </c>
      <c r="BO288" s="49"/>
      <c r="BP288" t="str">
        <f t="shared" si="44"/>
        <v>simvastatin coated tablet 20mg/</v>
      </c>
      <c r="BQ288" s="5"/>
      <c r="BR288">
        <v>10220000</v>
      </c>
      <c r="BS288" t="s">
        <v>2326</v>
      </c>
      <c r="BU288" s="117"/>
      <c r="BV288" s="117"/>
      <c r="BW288" s="5"/>
      <c r="BX288" t="s">
        <v>824</v>
      </c>
      <c r="BY288" s="5"/>
      <c r="BZ288" s="5"/>
      <c r="CA288" s="24">
        <v>15054000</v>
      </c>
      <c r="CB288" s="158" t="s">
        <v>173</v>
      </c>
      <c r="CC288" s="158"/>
      <c r="CD288" s="5"/>
      <c r="CE288" s="5"/>
      <c r="CF288">
        <v>20053000</v>
      </c>
      <c r="CG288" s="87" t="s">
        <v>175</v>
      </c>
      <c r="CH288" s="87"/>
      <c r="CI288" s="117"/>
      <c r="CJ288" s="117"/>
      <c r="CK288" s="5"/>
      <c r="CL288" s="5"/>
      <c r="CM288" s="5"/>
      <c r="CN288" s="5"/>
      <c r="CO288" s="21">
        <v>100000091786</v>
      </c>
      <c r="CP288" s="21" t="s">
        <v>41</v>
      </c>
      <c r="CQ288" s="21">
        <v>100000091786</v>
      </c>
      <c r="CR288" s="14" t="s">
        <v>3900</v>
      </c>
      <c r="CS288" s="51"/>
      <c r="CT288" s="21">
        <v>100000091786</v>
      </c>
      <c r="CU288" s="51" t="s">
        <v>615</v>
      </c>
      <c r="CV288" s="117"/>
      <c r="CW288" s="146"/>
      <c r="CX288">
        <v>79902639</v>
      </c>
      <c r="CY288" s="5"/>
      <c r="CZ288" s="5"/>
      <c r="DE288" s="5"/>
      <c r="DF288" s="5"/>
      <c r="DG288" s="117"/>
      <c r="DH288" s="117"/>
      <c r="DI288" s="117"/>
      <c r="DJ288" s="117"/>
      <c r="DK288" s="117"/>
      <c r="DL288" s="47">
        <v>20</v>
      </c>
      <c r="DM288" t="s">
        <v>164</v>
      </c>
      <c r="DN288" s="2"/>
      <c r="DO288" s="154">
        <v>1</v>
      </c>
      <c r="DP288" s="158" t="s">
        <v>173</v>
      </c>
      <c r="DQ288" s="24">
        <v>15054000</v>
      </c>
      <c r="DR288" s="47">
        <v>20</v>
      </c>
      <c r="DS288" t="s">
        <v>164</v>
      </c>
      <c r="DZ288" t="s">
        <v>844</v>
      </c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165"/>
      <c r="EO288" s="5"/>
      <c r="EP288" s="5"/>
      <c r="EQ288" s="5"/>
      <c r="ER288" s="5"/>
      <c r="EY288" s="70" t="str">
        <f t="shared" si="49"/>
        <v>simvastatine oral 20mg/</v>
      </c>
      <c r="FK288" s="14" t="s">
        <v>163</v>
      </c>
      <c r="FL288" s="70" t="str">
        <f t="shared" si="45"/>
        <v>simvastatine oral 20mg/</v>
      </c>
    </row>
    <row r="289" spans="1:168" ht="13.8">
      <c r="A289" s="47">
        <v>3543</v>
      </c>
      <c r="B289" t="s">
        <v>3241</v>
      </c>
      <c r="C289" s="117"/>
      <c r="D289" s="117"/>
      <c r="E289" s="117"/>
      <c r="F289" s="117"/>
      <c r="G289">
        <v>3622</v>
      </c>
      <c r="H289" s="47">
        <v>247860201</v>
      </c>
      <c r="I289" s="47">
        <v>247860201</v>
      </c>
      <c r="J289" s="5" t="str">
        <f t="shared" si="51"/>
        <v>GRC simvastatin TEVA GMBH, GERMANY coated tablet 30 x 20mg/</v>
      </c>
      <c r="K289" s="5" t="str">
        <f t="shared" si="52"/>
        <v>GRC simvastatin TEVA GMBH, GERMANY coated tablet 30 x 20mg/</v>
      </c>
      <c r="L289" s="5"/>
      <c r="M289" s="5"/>
      <c r="N289" s="5"/>
      <c r="O289" s="5"/>
      <c r="P289">
        <v>30</v>
      </c>
      <c r="Q289" s="51"/>
      <c r="R289">
        <v>30</v>
      </c>
      <c r="S289" s="51"/>
      <c r="T289" s="117"/>
      <c r="U289" s="117"/>
      <c r="V289" s="117"/>
      <c r="W289" s="117"/>
      <c r="X289" s="5"/>
      <c r="Y289" s="5"/>
      <c r="Z289" s="5"/>
      <c r="AA289" s="5">
        <v>10</v>
      </c>
      <c r="AB289" s="5"/>
      <c r="AC289" t="s">
        <v>767</v>
      </c>
      <c r="AD289" s="5"/>
      <c r="AE289" s="5"/>
      <c r="AF289">
        <v>10220000</v>
      </c>
      <c r="AG289" t="s">
        <v>2326</v>
      </c>
      <c r="AI289" t="s">
        <v>824</v>
      </c>
      <c r="AJ289" t="s">
        <v>852</v>
      </c>
      <c r="AK289" s="24">
        <v>15054000</v>
      </c>
      <c r="AL289" s="158" t="s">
        <v>173</v>
      </c>
      <c r="AM289" s="158"/>
      <c r="AN289" s="5"/>
      <c r="AO289" s="5"/>
      <c r="AP289" s="5"/>
      <c r="AQ289" s="5"/>
      <c r="AS289" s="51">
        <f t="shared" si="50"/>
        <v>56565801</v>
      </c>
      <c r="AT289" s="25" t="str">
        <f t="shared" si="43"/>
        <v>GRC simvastatin TEVA GMBH, GERMANY coated tablet 20mg/</v>
      </c>
      <c r="AU289" s="33"/>
      <c r="AW289" s="5"/>
      <c r="AX289" s="5"/>
      <c r="AY289" s="14" t="s">
        <v>3609</v>
      </c>
      <c r="AZ289" t="s">
        <v>579</v>
      </c>
      <c r="BA289" s="42" t="s">
        <v>2510</v>
      </c>
      <c r="BB289" s="42"/>
      <c r="BC289">
        <v>10220000</v>
      </c>
      <c r="BD289" t="s">
        <v>2326</v>
      </c>
      <c r="BF289" s="85"/>
      <c r="BG289" t="s">
        <v>930</v>
      </c>
      <c r="BJ289" s="5"/>
      <c r="BK289" t="s">
        <v>932</v>
      </c>
      <c r="BL289" s="5"/>
      <c r="BM289" s="49" t="s">
        <v>857</v>
      </c>
      <c r="BN289" t="str">
        <f t="shared" si="48"/>
        <v>simvastatin coated tablet 20mg/</v>
      </c>
      <c r="BO289" s="49"/>
      <c r="BP289" t="str">
        <f t="shared" si="44"/>
        <v>simvastatin coated tablet 20mg/</v>
      </c>
      <c r="BQ289" s="5"/>
      <c r="BR289">
        <v>10220000</v>
      </c>
      <c r="BS289" t="s">
        <v>2326</v>
      </c>
      <c r="BU289" s="117"/>
      <c r="BV289" s="117"/>
      <c r="BW289" s="5"/>
      <c r="BX289" t="s">
        <v>824</v>
      </c>
      <c r="BY289" s="5"/>
      <c r="BZ289" s="5"/>
      <c r="CA289" s="24">
        <v>15054000</v>
      </c>
      <c r="CB289" s="158" t="s">
        <v>173</v>
      </c>
      <c r="CC289" s="158"/>
      <c r="CD289" s="5"/>
      <c r="CE289" s="5"/>
      <c r="CF289">
        <v>20053000</v>
      </c>
      <c r="CG289" s="87" t="s">
        <v>175</v>
      </c>
      <c r="CH289" s="87"/>
      <c r="CI289" s="117"/>
      <c r="CJ289" s="117"/>
      <c r="CK289" s="5"/>
      <c r="CL289" s="5"/>
      <c r="CM289" s="5"/>
      <c r="CN289" s="5"/>
      <c r="CO289" s="21">
        <v>100000091786</v>
      </c>
      <c r="CP289" s="21" t="s">
        <v>41</v>
      </c>
      <c r="CQ289" s="21">
        <v>100000091786</v>
      </c>
      <c r="CR289" s="14" t="s">
        <v>3900</v>
      </c>
      <c r="CS289" s="51"/>
      <c r="CT289" s="21">
        <v>100000091786</v>
      </c>
      <c r="CU289" s="51" t="s">
        <v>615</v>
      </c>
      <c r="CV289" s="117"/>
      <c r="CW289" s="146"/>
      <c r="CX289">
        <v>79902639</v>
      </c>
      <c r="CY289" s="5"/>
      <c r="CZ289" s="5"/>
      <c r="DE289" s="5"/>
      <c r="DF289" s="5"/>
      <c r="DG289" s="117"/>
      <c r="DH289" s="117"/>
      <c r="DI289" s="117"/>
      <c r="DJ289" s="117"/>
      <c r="DK289" s="117"/>
      <c r="DL289" s="47">
        <v>20</v>
      </c>
      <c r="DM289" t="s">
        <v>164</v>
      </c>
      <c r="DN289" s="2"/>
      <c r="DO289" s="154">
        <v>1</v>
      </c>
      <c r="DP289" s="158" t="s">
        <v>173</v>
      </c>
      <c r="DQ289" s="24">
        <v>15054000</v>
      </c>
      <c r="DR289" s="47">
        <v>20</v>
      </c>
      <c r="DS289" t="s">
        <v>164</v>
      </c>
      <c r="DZ289" t="s">
        <v>843</v>
      </c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165"/>
      <c r="EO289" s="5"/>
      <c r="EP289" s="5"/>
      <c r="EQ289" s="5"/>
      <c r="ER289" s="5"/>
      <c r="EY289" s="70" t="str">
        <f t="shared" si="49"/>
        <v>simvastatine oral 20mg/</v>
      </c>
      <c r="FK289" s="14" t="s">
        <v>163</v>
      </c>
      <c r="FL289" s="70" t="str">
        <f t="shared" si="45"/>
        <v>simvastatine oral 20mg/</v>
      </c>
    </row>
    <row r="290" spans="1:168" ht="13.8">
      <c r="A290" s="47">
        <v>3544</v>
      </c>
      <c r="B290" t="s">
        <v>3242</v>
      </c>
      <c r="C290" s="117"/>
      <c r="D290" s="117"/>
      <c r="E290" s="117"/>
      <c r="F290" s="117"/>
      <c r="G290">
        <v>3623</v>
      </c>
      <c r="H290" s="47">
        <v>247860202</v>
      </c>
      <c r="I290" s="47">
        <v>247860202</v>
      </c>
      <c r="J290" s="5" t="str">
        <f t="shared" si="51"/>
        <v>GRC simvastatin SPECIFAR ABEE film-coated tablet 30 x 40mg/</v>
      </c>
      <c r="K290" s="5" t="str">
        <f t="shared" si="52"/>
        <v>GRC simvastatin SPECIFAR ABEE film-coated tablet 30 x 40mg/</v>
      </c>
      <c r="L290" s="5"/>
      <c r="M290" s="5"/>
      <c r="N290" s="5"/>
      <c r="O290" s="5"/>
      <c r="P290">
        <v>30</v>
      </c>
      <c r="Q290" s="51"/>
      <c r="R290">
        <v>30</v>
      </c>
      <c r="S290" s="51"/>
      <c r="T290" s="117"/>
      <c r="U290" s="117"/>
      <c r="V290" s="117"/>
      <c r="W290" s="117"/>
      <c r="X290" s="5"/>
      <c r="Y290" s="5"/>
      <c r="Z290" s="5"/>
      <c r="AA290" s="5">
        <v>30</v>
      </c>
      <c r="AB290" s="5"/>
      <c r="AC290" t="s">
        <v>709</v>
      </c>
      <c r="AD290" s="5"/>
      <c r="AE290" s="5"/>
      <c r="AF290" s="159">
        <v>10221000</v>
      </c>
      <c r="AG290" t="s">
        <v>1220</v>
      </c>
      <c r="AI290" t="s">
        <v>824</v>
      </c>
      <c r="AJ290" t="s">
        <v>852</v>
      </c>
      <c r="AK290" s="24">
        <v>15054000</v>
      </c>
      <c r="AL290" s="158" t="s">
        <v>173</v>
      </c>
      <c r="AM290" s="158"/>
      <c r="AN290" s="5"/>
      <c r="AO290" s="5"/>
      <c r="AP290" s="5"/>
      <c r="AQ290" s="5"/>
      <c r="AS290" s="51">
        <f t="shared" si="50"/>
        <v>56565802</v>
      </c>
      <c r="AT290" s="25" t="str">
        <f t="shared" si="43"/>
        <v>GRC simvastatin SPECIFAR ABEE film-coated tablet 40mg/</v>
      </c>
      <c r="AU290" s="33"/>
      <c r="AW290" s="5"/>
      <c r="AX290" s="5"/>
      <c r="AY290" s="14" t="s">
        <v>3610</v>
      </c>
      <c r="AZ290" t="s">
        <v>579</v>
      </c>
      <c r="BA290" s="42" t="s">
        <v>2510</v>
      </c>
      <c r="BB290" s="42"/>
      <c r="BC290" s="159">
        <v>10221000</v>
      </c>
      <c r="BD290" t="s">
        <v>1220</v>
      </c>
      <c r="BF290" s="85"/>
      <c r="BG290" t="s">
        <v>931</v>
      </c>
      <c r="BJ290" s="5"/>
      <c r="BK290" t="s">
        <v>932</v>
      </c>
      <c r="BL290" s="5"/>
      <c r="BM290" s="49" t="s">
        <v>857</v>
      </c>
      <c r="BN290" t="str">
        <f t="shared" si="48"/>
        <v>simvastatin film-coated tablet 40mg/</v>
      </c>
      <c r="BO290" s="49"/>
      <c r="BP290" t="str">
        <f t="shared" si="44"/>
        <v>simvastatin film-coated tablet 40mg/</v>
      </c>
      <c r="BQ290" s="5"/>
      <c r="BR290" s="159">
        <v>10221000</v>
      </c>
      <c r="BS290" t="s">
        <v>1220</v>
      </c>
      <c r="BU290" s="117"/>
      <c r="BV290" s="117"/>
      <c r="BW290" s="5"/>
      <c r="BX290" t="s">
        <v>824</v>
      </c>
      <c r="BY290" s="5"/>
      <c r="BZ290" s="5"/>
      <c r="CA290" s="24">
        <v>15054000</v>
      </c>
      <c r="CB290" s="158" t="s">
        <v>173</v>
      </c>
      <c r="CC290" s="158"/>
      <c r="CD290" s="5"/>
      <c r="CE290" s="5"/>
      <c r="CF290">
        <v>20053000</v>
      </c>
      <c r="CG290" s="87" t="s">
        <v>175</v>
      </c>
      <c r="CH290" s="87"/>
      <c r="CI290" s="117"/>
      <c r="CJ290" s="117"/>
      <c r="CK290" s="5"/>
      <c r="CL290" s="5"/>
      <c r="CM290" s="5"/>
      <c r="CN290" s="5"/>
      <c r="CO290" s="21">
        <v>100000091786</v>
      </c>
      <c r="CP290" s="21" t="s">
        <v>41</v>
      </c>
      <c r="CQ290" s="21">
        <v>100000091786</v>
      </c>
      <c r="CR290" s="14" t="s">
        <v>3900</v>
      </c>
      <c r="CS290" s="51"/>
      <c r="CT290" s="21">
        <v>100000091786</v>
      </c>
      <c r="CU290" s="51" t="s">
        <v>615</v>
      </c>
      <c r="CV290" s="117"/>
      <c r="CW290" s="146"/>
      <c r="CX290">
        <v>79902639</v>
      </c>
      <c r="CY290" s="5"/>
      <c r="CZ290" s="5"/>
      <c r="DE290" s="5"/>
      <c r="DF290" s="5"/>
      <c r="DG290" s="117"/>
      <c r="DH290" s="117"/>
      <c r="DI290" s="117"/>
      <c r="DJ290" s="117"/>
      <c r="DK290" s="117"/>
      <c r="DL290" s="47">
        <v>40</v>
      </c>
      <c r="DM290" t="s">
        <v>164</v>
      </c>
      <c r="DN290" s="2"/>
      <c r="DO290" s="154">
        <v>1</v>
      </c>
      <c r="DP290" s="158" t="s">
        <v>173</v>
      </c>
      <c r="DQ290" s="24">
        <v>15054000</v>
      </c>
      <c r="DR290" s="47">
        <v>40</v>
      </c>
      <c r="DS290" t="s">
        <v>164</v>
      </c>
      <c r="DZ290" t="s">
        <v>843</v>
      </c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165"/>
      <c r="EO290" s="5"/>
      <c r="EP290" s="5"/>
      <c r="EQ290" s="5"/>
      <c r="ER290" s="5"/>
      <c r="EY290" s="70" t="str">
        <f t="shared" si="49"/>
        <v>simvastatine oral 40mg/</v>
      </c>
      <c r="FK290" s="14" t="s">
        <v>163</v>
      </c>
      <c r="FL290" s="70" t="str">
        <f t="shared" si="45"/>
        <v>simvastatine oral 40mg/</v>
      </c>
    </row>
    <row r="291" spans="1:168" ht="13.8">
      <c r="A291" s="47">
        <v>3622</v>
      </c>
      <c r="B291" t="s">
        <v>3243</v>
      </c>
      <c r="C291" s="117"/>
      <c r="D291" s="117"/>
      <c r="E291" s="117"/>
      <c r="F291" s="117"/>
      <c r="G291">
        <v>3624</v>
      </c>
      <c r="H291" s="47">
        <v>247860203</v>
      </c>
      <c r="I291" s="47">
        <v>247860203</v>
      </c>
      <c r="J291" s="5" t="str">
        <f t="shared" si="51"/>
        <v>GRC simvastatin ΦΑΡΜΑΝΕΛ ΦΑΡΜΑΚΕΥΤΙΚΗ Α,Ε, film-coated tablet 10 x 20mg/</v>
      </c>
      <c r="K291" s="5" t="str">
        <f t="shared" si="52"/>
        <v>GRC simvastatin ΦΑΡΜΑΝΕΛ ΦΑΡΜΑΚΕΥΤΙΚΗ Α,Ε, film-coated tablet 10 x 20mg/</v>
      </c>
      <c r="L291" s="5"/>
      <c r="M291" s="5"/>
      <c r="N291" s="5"/>
      <c r="O291" s="5"/>
      <c r="P291">
        <v>10</v>
      </c>
      <c r="Q291" s="51"/>
      <c r="R291">
        <v>10</v>
      </c>
      <c r="S291" s="51"/>
      <c r="T291" s="117"/>
      <c r="U291" s="117"/>
      <c r="V291" s="117"/>
      <c r="W291" s="117"/>
      <c r="X291" s="5"/>
      <c r="Y291" s="5"/>
      <c r="Z291" s="5"/>
      <c r="AA291" s="5">
        <v>60</v>
      </c>
      <c r="AB291" s="5"/>
      <c r="AC291" t="s">
        <v>782</v>
      </c>
      <c r="AD291" s="5"/>
      <c r="AE291" s="5"/>
      <c r="AF291" s="159">
        <v>10221000</v>
      </c>
      <c r="AG291" t="s">
        <v>1220</v>
      </c>
      <c r="AI291" t="s">
        <v>824</v>
      </c>
      <c r="AJ291" t="s">
        <v>852</v>
      </c>
      <c r="AK291" s="24">
        <v>15054000</v>
      </c>
      <c r="AL291" s="158" t="s">
        <v>173</v>
      </c>
      <c r="AM291" s="158"/>
      <c r="AN291" s="5"/>
      <c r="AO291" s="5"/>
      <c r="AP291" s="5"/>
      <c r="AQ291" s="5"/>
      <c r="AS291" s="51">
        <f t="shared" si="50"/>
        <v>56565803</v>
      </c>
      <c r="AT291" s="25" t="str">
        <f t="shared" si="43"/>
        <v>GRC simvastatin ΦΑΡΜΑΝΕΛ ΦΑΡΜΑΚΕΥΤΙΚΗ Α,Ε, film-coated tablet 20mg/</v>
      </c>
      <c r="AU291" s="33"/>
      <c r="AW291" s="5"/>
      <c r="AX291" s="5"/>
      <c r="AY291" s="14" t="s">
        <v>3611</v>
      </c>
      <c r="AZ291" t="s">
        <v>579</v>
      </c>
      <c r="BA291" s="42" t="s">
        <v>2510</v>
      </c>
      <c r="BB291" s="42"/>
      <c r="BC291" s="159">
        <v>10221000</v>
      </c>
      <c r="BD291" t="s">
        <v>1220</v>
      </c>
      <c r="BF291" s="85"/>
      <c r="BG291" t="s">
        <v>932</v>
      </c>
      <c r="BJ291" s="5"/>
      <c r="BK291" t="s">
        <v>900</v>
      </c>
      <c r="BL291" s="5"/>
      <c r="BM291" s="49" t="s">
        <v>857</v>
      </c>
      <c r="BN291" t="str">
        <f t="shared" si="48"/>
        <v>simvastatin film-coated tablet 20mg/</v>
      </c>
      <c r="BO291" s="49"/>
      <c r="BP291" t="str">
        <f t="shared" si="44"/>
        <v>simvastatin film-coated tablet 20mg/</v>
      </c>
      <c r="BQ291" s="5"/>
      <c r="BR291" s="159">
        <v>10221000</v>
      </c>
      <c r="BS291" t="s">
        <v>1220</v>
      </c>
      <c r="BU291" s="117"/>
      <c r="BV291" s="117"/>
      <c r="BW291" s="5"/>
      <c r="BX291" t="s">
        <v>824</v>
      </c>
      <c r="BY291" s="5"/>
      <c r="BZ291" s="5"/>
      <c r="CA291" s="24">
        <v>15054000</v>
      </c>
      <c r="CB291" s="158" t="s">
        <v>173</v>
      </c>
      <c r="CC291" s="158"/>
      <c r="CD291" s="5"/>
      <c r="CE291" s="5"/>
      <c r="CF291">
        <v>20053000</v>
      </c>
      <c r="CG291" s="87" t="s">
        <v>175</v>
      </c>
      <c r="CH291" s="87"/>
      <c r="CI291" s="117"/>
      <c r="CJ291" s="117"/>
      <c r="CK291" s="5"/>
      <c r="CL291" s="5"/>
      <c r="CM291" s="5"/>
      <c r="CN291" s="5"/>
      <c r="CO291" s="21">
        <v>100000091786</v>
      </c>
      <c r="CP291" s="21" t="s">
        <v>41</v>
      </c>
      <c r="CQ291" s="21">
        <v>100000091786</v>
      </c>
      <c r="CR291" s="14" t="s">
        <v>3900</v>
      </c>
      <c r="CS291" s="51"/>
      <c r="CT291" s="21">
        <v>100000091786</v>
      </c>
      <c r="CU291" s="51" t="s">
        <v>615</v>
      </c>
      <c r="CV291" s="117"/>
      <c r="CW291" s="146"/>
      <c r="CX291">
        <v>79902639</v>
      </c>
      <c r="CY291" s="5"/>
      <c r="CZ291" s="5"/>
      <c r="DE291" s="5"/>
      <c r="DF291" s="5"/>
      <c r="DG291" s="117"/>
      <c r="DH291" s="117"/>
      <c r="DI291" s="117"/>
      <c r="DJ291" s="117"/>
      <c r="DK291" s="117"/>
      <c r="DL291" s="47">
        <v>20</v>
      </c>
      <c r="DM291" t="s">
        <v>164</v>
      </c>
      <c r="DN291" s="2"/>
      <c r="DO291" s="154">
        <v>1</v>
      </c>
      <c r="DP291" s="158" t="s">
        <v>173</v>
      </c>
      <c r="DQ291" s="24">
        <v>15054000</v>
      </c>
      <c r="DR291" s="47">
        <v>20</v>
      </c>
      <c r="DS291" t="s">
        <v>164</v>
      </c>
      <c r="DZ291" t="s">
        <v>843</v>
      </c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165"/>
      <c r="EO291" s="5"/>
      <c r="EP291" s="5"/>
      <c r="EQ291" s="5"/>
      <c r="ER291" s="5"/>
      <c r="EY291" s="70" t="str">
        <f t="shared" si="49"/>
        <v>simvastatine oral 20mg/</v>
      </c>
      <c r="FK291" s="14" t="s">
        <v>163</v>
      </c>
      <c r="FL291" s="70" t="str">
        <f t="shared" si="45"/>
        <v>simvastatine oral 20mg/</v>
      </c>
    </row>
    <row r="292" spans="1:168" ht="13.8">
      <c r="A292" s="47">
        <v>3623</v>
      </c>
      <c r="B292" t="s">
        <v>3244</v>
      </c>
      <c r="C292" s="117"/>
      <c r="D292" s="117"/>
      <c r="E292" s="117"/>
      <c r="F292" s="117"/>
      <c r="G292">
        <v>3625</v>
      </c>
      <c r="H292" s="47">
        <v>247860303</v>
      </c>
      <c r="I292" s="47">
        <v>247860303</v>
      </c>
      <c r="J292" s="5" t="str">
        <f t="shared" si="51"/>
        <v>GRC simvastatin ΦΑΡΜΑΝΕΛ ΦΑΡΜΑΚΕΥΤΙΚΗ Α,Ε, film-coated tablet 30 x 20mg/</v>
      </c>
      <c r="K292" s="5" t="str">
        <f t="shared" si="52"/>
        <v>GRC simvastatin ΦΑΡΜΑΝΕΛ ΦΑΡΜΑΚΕΥΤΙΚΗ Α,Ε, film-coated tablet 30 x 20mg/</v>
      </c>
      <c r="L292" s="5"/>
      <c r="M292" s="5"/>
      <c r="N292" s="5"/>
      <c r="O292" s="5"/>
      <c r="P292">
        <v>30</v>
      </c>
      <c r="Q292" s="51"/>
      <c r="R292">
        <v>30</v>
      </c>
      <c r="S292" s="51"/>
      <c r="T292" s="117"/>
      <c r="U292" s="117"/>
      <c r="V292" s="117"/>
      <c r="W292" s="117"/>
      <c r="X292" s="5"/>
      <c r="Y292" s="5"/>
      <c r="Z292" s="5"/>
      <c r="AA292" s="5">
        <v>30</v>
      </c>
      <c r="AB292" s="5"/>
      <c r="AC292" t="s">
        <v>709</v>
      </c>
      <c r="AD292" s="5"/>
      <c r="AE292" s="5"/>
      <c r="AF292" s="159">
        <v>10221000</v>
      </c>
      <c r="AG292" t="s">
        <v>1220</v>
      </c>
      <c r="AI292" t="s">
        <v>824</v>
      </c>
      <c r="AJ292" t="s">
        <v>852</v>
      </c>
      <c r="AK292" s="24">
        <v>15054000</v>
      </c>
      <c r="AL292" s="158" t="s">
        <v>173</v>
      </c>
      <c r="AM292" s="158"/>
      <c r="AN292" s="5"/>
      <c r="AO292" s="5"/>
      <c r="AP292" s="5"/>
      <c r="AQ292" s="5"/>
      <c r="AS292" s="51">
        <f t="shared" si="50"/>
        <v>56565804</v>
      </c>
      <c r="AT292" s="25" t="str">
        <f t="shared" si="43"/>
        <v>GRC simvastatin ΦΑΡΜΑΝΕΛ ΦΑΡΜΑΚΕΥΤΙΚΗ Α,Ε, film-coated tablet 20mg/</v>
      </c>
      <c r="AU292" s="33"/>
      <c r="AW292" s="5"/>
      <c r="AX292" s="5"/>
      <c r="AY292" s="14" t="s">
        <v>3611</v>
      </c>
      <c r="AZ292" t="s">
        <v>579</v>
      </c>
      <c r="BA292" s="42" t="s">
        <v>2510</v>
      </c>
      <c r="BB292" s="42"/>
      <c r="BC292" s="159">
        <v>10221000</v>
      </c>
      <c r="BD292" t="s">
        <v>1220</v>
      </c>
      <c r="BF292" s="85"/>
      <c r="BG292" t="s">
        <v>932</v>
      </c>
      <c r="BJ292" s="5"/>
      <c r="BK292" t="s">
        <v>900</v>
      </c>
      <c r="BL292" s="5"/>
      <c r="BM292" s="49" t="s">
        <v>857</v>
      </c>
      <c r="BN292" t="str">
        <f t="shared" si="48"/>
        <v>simvastatin film-coated tablet 20mg/</v>
      </c>
      <c r="BO292" s="49"/>
      <c r="BP292" t="str">
        <f t="shared" si="44"/>
        <v>simvastatin film-coated tablet 20mg/</v>
      </c>
      <c r="BQ292" s="5"/>
      <c r="BR292" s="159">
        <v>10221000</v>
      </c>
      <c r="BS292" t="s">
        <v>1220</v>
      </c>
      <c r="BU292" s="117"/>
      <c r="BV292" s="117"/>
      <c r="BW292" s="5"/>
      <c r="BX292" t="s">
        <v>824</v>
      </c>
      <c r="BY292" s="5"/>
      <c r="BZ292" s="5"/>
      <c r="CA292" s="24">
        <v>15054000</v>
      </c>
      <c r="CB292" s="158" t="s">
        <v>173</v>
      </c>
      <c r="CC292" s="158"/>
      <c r="CD292" s="5"/>
      <c r="CE292" s="5"/>
      <c r="CF292">
        <v>20053000</v>
      </c>
      <c r="CG292" s="87" t="s">
        <v>175</v>
      </c>
      <c r="CH292" s="87"/>
      <c r="CI292" s="117"/>
      <c r="CJ292" s="117"/>
      <c r="CK292" s="5"/>
      <c r="CL292" s="5"/>
      <c r="CM292" s="5"/>
      <c r="CN292" s="5"/>
      <c r="CO292" s="21">
        <v>100000091786</v>
      </c>
      <c r="CP292" s="21" t="s">
        <v>41</v>
      </c>
      <c r="CQ292" s="21">
        <v>100000091786</v>
      </c>
      <c r="CR292" s="14" t="s">
        <v>3900</v>
      </c>
      <c r="CS292" s="51"/>
      <c r="CT292" s="21">
        <v>100000091786</v>
      </c>
      <c r="CU292" s="51" t="s">
        <v>615</v>
      </c>
      <c r="CV292" s="117"/>
      <c r="CW292" s="146"/>
      <c r="CX292">
        <v>79902639</v>
      </c>
      <c r="CY292" s="5"/>
      <c r="CZ292" s="5"/>
      <c r="DE292" s="5"/>
      <c r="DF292" s="5"/>
      <c r="DG292" s="117"/>
      <c r="DH292" s="117"/>
      <c r="DI292" s="117"/>
      <c r="DJ292" s="117"/>
      <c r="DK292" s="117"/>
      <c r="DL292" s="47">
        <v>20</v>
      </c>
      <c r="DM292" t="s">
        <v>164</v>
      </c>
      <c r="DN292" s="2"/>
      <c r="DO292" s="154">
        <v>1</v>
      </c>
      <c r="DP292" s="158" t="s">
        <v>173</v>
      </c>
      <c r="DQ292" s="24">
        <v>15054000</v>
      </c>
      <c r="DR292" s="47">
        <v>20</v>
      </c>
      <c r="DS292" t="s">
        <v>164</v>
      </c>
      <c r="DZ292" t="s">
        <v>844</v>
      </c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165"/>
      <c r="EO292" s="5"/>
      <c r="EP292" s="5"/>
      <c r="EQ292" s="5"/>
      <c r="ER292" s="5"/>
      <c r="EY292" s="70" t="str">
        <f t="shared" si="49"/>
        <v>simvastatine oral 20mg/</v>
      </c>
      <c r="FK292" s="14" t="s">
        <v>163</v>
      </c>
      <c r="FL292" s="70" t="str">
        <f t="shared" si="45"/>
        <v>simvastatine oral 20mg/</v>
      </c>
    </row>
    <row r="293" spans="1:168" ht="13.8">
      <c r="A293" s="47">
        <v>3624</v>
      </c>
      <c r="B293" t="s">
        <v>3245</v>
      </c>
      <c r="C293" s="117"/>
      <c r="D293" s="117"/>
      <c r="E293" s="117"/>
      <c r="F293" s="117"/>
      <c r="G293">
        <v>3626</v>
      </c>
      <c r="H293" s="47">
        <v>247860304</v>
      </c>
      <c r="I293" s="47">
        <v>247860304</v>
      </c>
      <c r="J293" s="5" t="str">
        <f t="shared" si="51"/>
        <v>GRC simvastatin BIAN A.E. film-coated tablet 60 x 20mg/</v>
      </c>
      <c r="K293" s="5" t="str">
        <f t="shared" si="52"/>
        <v>GRC simvastatin BIAN A.E. film-coated tablet 60 x 20mg/</v>
      </c>
      <c r="L293" s="5"/>
      <c r="M293" s="5"/>
      <c r="N293" s="5"/>
      <c r="O293" s="5"/>
      <c r="P293">
        <v>60</v>
      </c>
      <c r="Q293" s="51"/>
      <c r="R293">
        <v>60</v>
      </c>
      <c r="S293" s="51"/>
      <c r="T293" s="117"/>
      <c r="U293" s="117"/>
      <c r="V293" s="117"/>
      <c r="W293" s="117"/>
      <c r="X293" s="5"/>
      <c r="Y293" s="5"/>
      <c r="Z293" s="5"/>
      <c r="AA293" s="5">
        <v>60</v>
      </c>
      <c r="AB293" s="5"/>
      <c r="AC293" t="s">
        <v>782</v>
      </c>
      <c r="AD293" s="5"/>
      <c r="AE293" s="5"/>
      <c r="AF293" s="159">
        <v>10221000</v>
      </c>
      <c r="AG293" t="s">
        <v>1220</v>
      </c>
      <c r="AI293" t="s">
        <v>824</v>
      </c>
      <c r="AJ293" t="s">
        <v>852</v>
      </c>
      <c r="AK293" s="24">
        <v>15054000</v>
      </c>
      <c r="AL293" s="158" t="s">
        <v>173</v>
      </c>
      <c r="AM293" s="158"/>
      <c r="AN293" s="5"/>
      <c r="AO293" s="5"/>
      <c r="AP293" s="5"/>
      <c r="AQ293" s="5"/>
      <c r="AS293" s="51">
        <f t="shared" si="50"/>
        <v>56565805</v>
      </c>
      <c r="AT293" s="25" t="str">
        <f t="shared" si="43"/>
        <v>GRC simvastatin BIAN A.E. film-coated tablet 20mg/</v>
      </c>
      <c r="AU293" s="33"/>
      <c r="AW293" s="5"/>
      <c r="AX293" s="5"/>
      <c r="AY293" s="14" t="s">
        <v>3611</v>
      </c>
      <c r="AZ293" t="s">
        <v>579</v>
      </c>
      <c r="BA293" s="42" t="s">
        <v>2510</v>
      </c>
      <c r="BB293" s="42"/>
      <c r="BC293" s="159">
        <v>10221000</v>
      </c>
      <c r="BD293" t="s">
        <v>1220</v>
      </c>
      <c r="BF293" s="85"/>
      <c r="BG293" t="s">
        <v>900</v>
      </c>
      <c r="BJ293" s="5"/>
      <c r="BK293" t="s">
        <v>932</v>
      </c>
      <c r="BL293" s="5"/>
      <c r="BM293" s="49" t="s">
        <v>857</v>
      </c>
      <c r="BN293" t="str">
        <f t="shared" si="48"/>
        <v>simvastatin film-coated tablet 20mg/</v>
      </c>
      <c r="BO293" s="49"/>
      <c r="BP293" t="str">
        <f t="shared" si="44"/>
        <v>simvastatin film-coated tablet 20mg/</v>
      </c>
      <c r="BQ293" s="5"/>
      <c r="BR293" s="159">
        <v>10221000</v>
      </c>
      <c r="BS293" t="s">
        <v>1220</v>
      </c>
      <c r="BU293" s="117"/>
      <c r="BV293" s="117"/>
      <c r="BW293" s="5"/>
      <c r="BX293" t="s">
        <v>824</v>
      </c>
      <c r="BY293" s="5"/>
      <c r="BZ293" s="5"/>
      <c r="CA293" s="24">
        <v>15054000</v>
      </c>
      <c r="CB293" s="158" t="s">
        <v>173</v>
      </c>
      <c r="CC293" s="158"/>
      <c r="CD293" s="5"/>
      <c r="CE293" s="5"/>
      <c r="CF293">
        <v>20053000</v>
      </c>
      <c r="CG293" s="87" t="s">
        <v>175</v>
      </c>
      <c r="CH293" s="87"/>
      <c r="CI293" s="117"/>
      <c r="CJ293" s="117"/>
      <c r="CK293" s="5"/>
      <c r="CL293" s="5"/>
      <c r="CM293" s="5"/>
      <c r="CN293" s="5"/>
      <c r="CO293" s="21">
        <v>100000091786</v>
      </c>
      <c r="CP293" s="21" t="s">
        <v>41</v>
      </c>
      <c r="CQ293" s="21">
        <v>100000091786</v>
      </c>
      <c r="CR293" s="14" t="s">
        <v>3900</v>
      </c>
      <c r="CS293" s="51"/>
      <c r="CT293" s="21">
        <v>100000091786</v>
      </c>
      <c r="CU293" s="51" t="s">
        <v>615</v>
      </c>
      <c r="CV293" s="117"/>
      <c r="CW293" s="146"/>
      <c r="CX293">
        <v>79902639</v>
      </c>
      <c r="CY293" s="5"/>
      <c r="CZ293" s="5"/>
      <c r="DE293" s="5"/>
      <c r="DF293" s="5"/>
      <c r="DG293" s="117"/>
      <c r="DH293" s="117"/>
      <c r="DI293" s="117"/>
      <c r="DJ293" s="117"/>
      <c r="DK293" s="117"/>
      <c r="DL293" s="47">
        <v>20</v>
      </c>
      <c r="DM293" t="s">
        <v>164</v>
      </c>
      <c r="DN293" s="2"/>
      <c r="DO293" s="154">
        <v>1</v>
      </c>
      <c r="DP293" s="158" t="s">
        <v>173</v>
      </c>
      <c r="DQ293" s="24">
        <v>15054000</v>
      </c>
      <c r="DR293" s="47">
        <v>20</v>
      </c>
      <c r="DS293" t="s">
        <v>164</v>
      </c>
      <c r="DZ293" t="s">
        <v>844</v>
      </c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165"/>
      <c r="EO293" s="5"/>
      <c r="EP293" s="5"/>
      <c r="EQ293" s="5"/>
      <c r="ER293" s="5"/>
      <c r="EY293" s="70" t="str">
        <f t="shared" si="49"/>
        <v>simvastatine oral 20mg/</v>
      </c>
      <c r="FK293" s="14" t="s">
        <v>163</v>
      </c>
      <c r="FL293" s="70" t="str">
        <f t="shared" si="45"/>
        <v>simvastatine oral 20mg/</v>
      </c>
    </row>
    <row r="294" spans="1:168" ht="13.8">
      <c r="A294" s="47">
        <v>3625</v>
      </c>
      <c r="B294" t="s">
        <v>3246</v>
      </c>
      <c r="C294" s="117"/>
      <c r="D294" s="117"/>
      <c r="E294" s="117"/>
      <c r="F294" s="117"/>
      <c r="G294">
        <v>3627</v>
      </c>
      <c r="H294" s="47">
        <v>247870201</v>
      </c>
      <c r="I294" s="47">
        <v>247870201</v>
      </c>
      <c r="J294" s="5" t="str">
        <f t="shared" si="51"/>
        <v>GRC simvastatin BIAN A.E. film-coated tablet 30 x 40mg/</v>
      </c>
      <c r="K294" s="5" t="str">
        <f t="shared" si="52"/>
        <v>GRC simvastatin BIAN A.E. film-coated tablet 30 x 40mg/</v>
      </c>
      <c r="L294" s="5"/>
      <c r="M294" s="5"/>
      <c r="N294" s="5"/>
      <c r="O294" s="5"/>
      <c r="P294">
        <v>30</v>
      </c>
      <c r="Q294" s="51"/>
      <c r="R294">
        <v>30</v>
      </c>
      <c r="S294" s="51"/>
      <c r="T294" s="117"/>
      <c r="U294" s="117"/>
      <c r="V294" s="117"/>
      <c r="W294" s="117"/>
      <c r="X294" s="5"/>
      <c r="Y294" s="5"/>
      <c r="Z294" s="5"/>
      <c r="AA294" s="5">
        <v>10</v>
      </c>
      <c r="AB294" s="5"/>
      <c r="AC294" t="s">
        <v>783</v>
      </c>
      <c r="AD294" s="5"/>
      <c r="AE294" s="5"/>
      <c r="AF294" s="159">
        <v>10221000</v>
      </c>
      <c r="AG294" t="s">
        <v>1220</v>
      </c>
      <c r="AI294" t="s">
        <v>824</v>
      </c>
      <c r="AJ294" t="s">
        <v>852</v>
      </c>
      <c r="AK294" s="24">
        <v>15054000</v>
      </c>
      <c r="AL294" s="158" t="s">
        <v>173</v>
      </c>
      <c r="AM294" s="158"/>
      <c r="AN294" s="5"/>
      <c r="AO294" s="5"/>
      <c r="AP294" s="5"/>
      <c r="AQ294" s="5"/>
      <c r="AS294" s="51">
        <f t="shared" si="50"/>
        <v>56565806</v>
      </c>
      <c r="AT294" s="25" t="str">
        <f t="shared" si="43"/>
        <v>GRC simvastatin BIAN A.E. film-coated tablet 40mg/</v>
      </c>
      <c r="AU294" s="33"/>
      <c r="AW294" s="5"/>
      <c r="AX294" s="5"/>
      <c r="AY294" s="14" t="s">
        <v>3612</v>
      </c>
      <c r="AZ294" t="s">
        <v>579</v>
      </c>
      <c r="BA294" s="42" t="s">
        <v>2510</v>
      </c>
      <c r="BB294" s="42"/>
      <c r="BC294" s="159">
        <v>10221000</v>
      </c>
      <c r="BD294" t="s">
        <v>1220</v>
      </c>
      <c r="BF294" s="85"/>
      <c r="BG294" t="s">
        <v>900</v>
      </c>
      <c r="BJ294" s="5"/>
      <c r="BK294" t="s">
        <v>901</v>
      </c>
      <c r="BL294" s="5"/>
      <c r="BM294" s="49" t="s">
        <v>857</v>
      </c>
      <c r="BN294" t="str">
        <f t="shared" si="48"/>
        <v>simvastatin film-coated tablet 40mg/</v>
      </c>
      <c r="BO294" s="49"/>
      <c r="BP294" t="str">
        <f t="shared" si="44"/>
        <v>simvastatin film-coated tablet 40mg/</v>
      </c>
      <c r="BQ294" s="5"/>
      <c r="BR294" s="159">
        <v>10221000</v>
      </c>
      <c r="BS294" t="s">
        <v>1220</v>
      </c>
      <c r="BU294" s="117"/>
      <c r="BV294" s="117"/>
      <c r="BW294" s="5"/>
      <c r="BX294" t="s">
        <v>824</v>
      </c>
      <c r="BY294" s="5"/>
      <c r="BZ294" s="5"/>
      <c r="CA294" s="24">
        <v>15054000</v>
      </c>
      <c r="CB294" s="158" t="s">
        <v>173</v>
      </c>
      <c r="CC294" s="158"/>
      <c r="CD294" s="5"/>
      <c r="CE294" s="5"/>
      <c r="CF294">
        <v>20053000</v>
      </c>
      <c r="CG294" s="87" t="s">
        <v>175</v>
      </c>
      <c r="CH294" s="87"/>
      <c r="CI294" s="117"/>
      <c r="CJ294" s="117"/>
      <c r="CK294" s="5"/>
      <c r="CL294" s="5"/>
      <c r="CM294" s="5"/>
      <c r="CN294" s="5"/>
      <c r="CO294" s="21">
        <v>100000091786</v>
      </c>
      <c r="CP294" s="21" t="s">
        <v>41</v>
      </c>
      <c r="CQ294" s="21">
        <v>100000091786</v>
      </c>
      <c r="CR294" s="14" t="s">
        <v>3900</v>
      </c>
      <c r="CS294" s="51"/>
      <c r="CT294" s="21">
        <v>100000091786</v>
      </c>
      <c r="CU294" s="51" t="s">
        <v>615</v>
      </c>
      <c r="CV294" s="117"/>
      <c r="CW294" s="146"/>
      <c r="CX294">
        <v>79902639</v>
      </c>
      <c r="CY294" s="5"/>
      <c r="CZ294" s="5"/>
      <c r="DE294" s="5"/>
      <c r="DF294" s="5"/>
      <c r="DG294" s="117"/>
      <c r="DH294" s="117"/>
      <c r="DI294" s="117"/>
      <c r="DJ294" s="117"/>
      <c r="DK294" s="117"/>
      <c r="DL294" s="47">
        <v>40</v>
      </c>
      <c r="DM294" t="s">
        <v>164</v>
      </c>
      <c r="DN294" s="2"/>
      <c r="DO294" s="154">
        <v>1</v>
      </c>
      <c r="DP294" s="158" t="s">
        <v>173</v>
      </c>
      <c r="DQ294" s="24">
        <v>15054000</v>
      </c>
      <c r="DR294" s="47">
        <v>40</v>
      </c>
      <c r="DS294" t="s">
        <v>164</v>
      </c>
      <c r="DZ294" t="s">
        <v>843</v>
      </c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165"/>
      <c r="EO294" s="5"/>
      <c r="EP294" s="5"/>
      <c r="EQ294" s="5"/>
      <c r="ER294" s="5"/>
      <c r="EY294" s="70" t="str">
        <f t="shared" si="49"/>
        <v>simvastatine oral 40mg/</v>
      </c>
      <c r="FK294" s="14" t="s">
        <v>163</v>
      </c>
      <c r="FL294" s="70" t="str">
        <f t="shared" si="45"/>
        <v>simvastatine oral 40mg/</v>
      </c>
    </row>
    <row r="295" spans="1:168" ht="13.8">
      <c r="A295" s="47">
        <v>3626</v>
      </c>
      <c r="B295" t="s">
        <v>3247</v>
      </c>
      <c r="C295" s="117"/>
      <c r="D295" s="117"/>
      <c r="E295" s="117"/>
      <c r="F295" s="117"/>
      <c r="G295">
        <v>3628</v>
      </c>
      <c r="H295" s="47">
        <v>247870301</v>
      </c>
      <c r="I295" s="47">
        <v>247870301</v>
      </c>
      <c r="J295" s="5" t="str">
        <f t="shared" si="51"/>
        <v>GRC simvastatin ΦΑΡΜΑΝΕΛ ΦΑΡΜΑΚΕΥΤΙΚΗ Α,Ε, film-coated tablet 60 x 40mg/</v>
      </c>
      <c r="K295" s="5" t="str">
        <f t="shared" si="52"/>
        <v>GRC simvastatin ΦΑΡΜΑΝΕΛ ΦΑΡΜΑΚΕΥΤΙΚΗ Α,Ε, film-coated tablet 60 x 40mg/</v>
      </c>
      <c r="L295" s="5"/>
      <c r="M295" s="5"/>
      <c r="N295" s="5"/>
      <c r="O295" s="5"/>
      <c r="P295">
        <v>60</v>
      </c>
      <c r="Q295" s="51"/>
      <c r="R295">
        <v>60</v>
      </c>
      <c r="S295" s="51"/>
      <c r="T295" s="117"/>
      <c r="U295" s="117"/>
      <c r="V295" s="117"/>
      <c r="W295" s="117"/>
      <c r="X295" s="5"/>
      <c r="Y295" s="5"/>
      <c r="Z295" s="5"/>
      <c r="AA295" s="5">
        <v>10</v>
      </c>
      <c r="AB295" s="5"/>
      <c r="AC295" t="s">
        <v>784</v>
      </c>
      <c r="AD295" s="5"/>
      <c r="AE295" s="5"/>
      <c r="AF295" s="159">
        <v>10221000</v>
      </c>
      <c r="AG295" t="s">
        <v>1220</v>
      </c>
      <c r="AI295" t="s">
        <v>824</v>
      </c>
      <c r="AJ295" t="s">
        <v>852</v>
      </c>
      <c r="AK295" s="24">
        <v>15054000</v>
      </c>
      <c r="AL295" s="158" t="s">
        <v>173</v>
      </c>
      <c r="AM295" s="158"/>
      <c r="AN295" s="5"/>
      <c r="AO295" s="5"/>
      <c r="AP295" s="5"/>
      <c r="AQ295" s="5"/>
      <c r="AS295" s="51">
        <f t="shared" si="50"/>
        <v>56565807</v>
      </c>
      <c r="AT295" s="25" t="str">
        <f t="shared" si="43"/>
        <v>GRC simvastatin ΦΑΡΜΑΝΕΛ ΦΑΡΜΑΚΕΥΤΙΚΗ Α,Ε, film-coated tablet 40mg/</v>
      </c>
      <c r="AU295" s="33"/>
      <c r="AW295" s="5"/>
      <c r="AX295" s="5"/>
      <c r="AY295" s="14" t="s">
        <v>3612</v>
      </c>
      <c r="AZ295" t="s">
        <v>579</v>
      </c>
      <c r="BA295" s="42" t="s">
        <v>2510</v>
      </c>
      <c r="BB295" s="42"/>
      <c r="BC295" s="159">
        <v>10221000</v>
      </c>
      <c r="BD295" t="s">
        <v>1220</v>
      </c>
      <c r="BF295" s="85"/>
      <c r="BG295" t="s">
        <v>932</v>
      </c>
      <c r="BJ295" s="5"/>
      <c r="BK295" t="s">
        <v>933</v>
      </c>
      <c r="BL295" s="5"/>
      <c r="BM295" s="49" t="s">
        <v>857</v>
      </c>
      <c r="BN295" t="str">
        <f t="shared" si="48"/>
        <v>simvastatin film-coated tablet 40mg/</v>
      </c>
      <c r="BO295" s="49"/>
      <c r="BP295" t="str">
        <f t="shared" si="44"/>
        <v>simvastatin film-coated tablet 40mg/</v>
      </c>
      <c r="BQ295" s="5"/>
      <c r="BR295" s="159">
        <v>10221000</v>
      </c>
      <c r="BS295" t="s">
        <v>1220</v>
      </c>
      <c r="BU295" s="117"/>
      <c r="BV295" s="117"/>
      <c r="BW295" s="5"/>
      <c r="BX295" t="s">
        <v>824</v>
      </c>
      <c r="BY295" s="5"/>
      <c r="BZ295" s="5"/>
      <c r="CA295" s="24">
        <v>15054000</v>
      </c>
      <c r="CB295" s="158" t="s">
        <v>173</v>
      </c>
      <c r="CC295" s="158"/>
      <c r="CD295" s="5"/>
      <c r="CE295" s="5"/>
      <c r="CF295">
        <v>20053000</v>
      </c>
      <c r="CG295" s="87" t="s">
        <v>175</v>
      </c>
      <c r="CH295" s="87"/>
      <c r="CI295" s="117"/>
      <c r="CJ295" s="117"/>
      <c r="CK295" s="5"/>
      <c r="CL295" s="5"/>
      <c r="CM295" s="5"/>
      <c r="CN295" s="5"/>
      <c r="CO295" s="21">
        <v>100000091786</v>
      </c>
      <c r="CP295" s="21" t="s">
        <v>41</v>
      </c>
      <c r="CQ295" s="21">
        <v>100000091786</v>
      </c>
      <c r="CR295" s="14" t="s">
        <v>3900</v>
      </c>
      <c r="CS295" s="51"/>
      <c r="CT295" s="21">
        <v>100000091786</v>
      </c>
      <c r="CU295" s="51" t="s">
        <v>615</v>
      </c>
      <c r="CV295" s="117"/>
      <c r="CW295" s="146"/>
      <c r="CX295">
        <v>79902639</v>
      </c>
      <c r="CY295" s="5"/>
      <c r="CZ295" s="5"/>
      <c r="DE295" s="5"/>
      <c r="DF295" s="5"/>
      <c r="DG295" s="117"/>
      <c r="DH295" s="117"/>
      <c r="DI295" s="117"/>
      <c r="DJ295" s="117"/>
      <c r="DK295" s="117"/>
      <c r="DL295" s="47">
        <v>40</v>
      </c>
      <c r="DM295" t="s">
        <v>164</v>
      </c>
      <c r="DN295" s="2"/>
      <c r="DO295" s="154">
        <v>1</v>
      </c>
      <c r="DP295" s="158" t="s">
        <v>173</v>
      </c>
      <c r="DQ295" s="24">
        <v>15054000</v>
      </c>
      <c r="DR295" s="47">
        <v>40</v>
      </c>
      <c r="DS295" t="s">
        <v>164</v>
      </c>
      <c r="DZ295" t="s">
        <v>844</v>
      </c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165"/>
      <c r="EO295" s="5"/>
      <c r="EP295" s="5"/>
      <c r="EQ295" s="5"/>
      <c r="ER295" s="5"/>
      <c r="EY295" s="70" t="str">
        <f t="shared" si="49"/>
        <v>simvastatine oral 40mg/</v>
      </c>
      <c r="FK295" s="14" t="s">
        <v>163</v>
      </c>
      <c r="FL295" s="70" t="str">
        <f t="shared" si="45"/>
        <v>simvastatine oral 40mg/</v>
      </c>
    </row>
    <row r="296" spans="1:168" ht="13.8">
      <c r="A296" s="47">
        <v>3627</v>
      </c>
      <c r="B296" t="s">
        <v>3248</v>
      </c>
      <c r="C296" s="117"/>
      <c r="D296" s="117"/>
      <c r="E296" s="117"/>
      <c r="F296" s="117"/>
      <c r="G296">
        <v>3629</v>
      </c>
      <c r="H296" s="47">
        <v>247870302</v>
      </c>
      <c r="I296" s="47">
        <v>247870302</v>
      </c>
      <c r="J296" s="5" t="str">
        <f t="shared" si="51"/>
        <v>GRC simvastatin STARGEN Ε.Π.Ε. film-coated tablet 10 x 20mg/</v>
      </c>
      <c r="K296" s="5" t="str">
        <f t="shared" si="52"/>
        <v>GRC simvastatin STARGEN Ε.Π.Ε. film-coated tablet 10 x 20mg/</v>
      </c>
      <c r="L296" s="5"/>
      <c r="M296" s="5"/>
      <c r="N296" s="5"/>
      <c r="O296" s="5"/>
      <c r="P296">
        <v>10</v>
      </c>
      <c r="Q296" s="51"/>
      <c r="R296">
        <v>10</v>
      </c>
      <c r="S296" s="51"/>
      <c r="T296" s="117"/>
      <c r="U296" s="117"/>
      <c r="V296" s="117"/>
      <c r="W296" s="117"/>
      <c r="X296" s="5"/>
      <c r="Y296" s="5"/>
      <c r="Z296" s="5"/>
      <c r="AA296" s="5">
        <v>30</v>
      </c>
      <c r="AB296" s="5"/>
      <c r="AC296" t="s">
        <v>785</v>
      </c>
      <c r="AD296" s="5"/>
      <c r="AE296" s="5"/>
      <c r="AF296" s="159">
        <v>10221000</v>
      </c>
      <c r="AG296" t="s">
        <v>1220</v>
      </c>
      <c r="AI296" t="s">
        <v>824</v>
      </c>
      <c r="AJ296" t="s">
        <v>852</v>
      </c>
      <c r="AK296" s="24">
        <v>15054000</v>
      </c>
      <c r="AL296" s="158" t="s">
        <v>173</v>
      </c>
      <c r="AM296" s="158"/>
      <c r="AN296" s="5"/>
      <c r="AO296" s="5"/>
      <c r="AP296" s="5"/>
      <c r="AQ296" s="5"/>
      <c r="AS296" s="51">
        <f t="shared" si="50"/>
        <v>56565808</v>
      </c>
      <c r="AT296" s="25" t="str">
        <f t="shared" si="43"/>
        <v>GRC simvastatin STARGEN Ε.Π.Ε. film-coated tablet 20mg/</v>
      </c>
      <c r="AU296" s="33"/>
      <c r="AW296" s="5"/>
      <c r="AX296" s="5"/>
      <c r="AY296" s="14" t="s">
        <v>3613</v>
      </c>
      <c r="AZ296" t="s">
        <v>579</v>
      </c>
      <c r="BA296" s="42" t="s">
        <v>2510</v>
      </c>
      <c r="BB296" s="42"/>
      <c r="BC296" s="159">
        <v>10221000</v>
      </c>
      <c r="BD296" t="s">
        <v>1220</v>
      </c>
      <c r="BF296" s="85"/>
      <c r="BG296" t="s">
        <v>3345</v>
      </c>
      <c r="BJ296" s="5"/>
      <c r="BK296" t="s">
        <v>901</v>
      </c>
      <c r="BL296" s="5"/>
      <c r="BM296" s="49" t="s">
        <v>857</v>
      </c>
      <c r="BN296" t="str">
        <f t="shared" si="48"/>
        <v>simvastatin film-coated tablet 20mg/</v>
      </c>
      <c r="BO296" s="49"/>
      <c r="BP296" t="str">
        <f t="shared" si="44"/>
        <v>simvastatin film-coated tablet 20mg/</v>
      </c>
      <c r="BQ296" s="5"/>
      <c r="BR296" s="159">
        <v>10221000</v>
      </c>
      <c r="BS296" t="s">
        <v>1220</v>
      </c>
      <c r="BU296" s="117"/>
      <c r="BV296" s="117"/>
      <c r="BW296" s="5"/>
      <c r="BX296" t="s">
        <v>824</v>
      </c>
      <c r="BY296" s="5"/>
      <c r="BZ296" s="5"/>
      <c r="CA296" s="24">
        <v>15054000</v>
      </c>
      <c r="CB296" s="158" t="s">
        <v>173</v>
      </c>
      <c r="CC296" s="158"/>
      <c r="CD296" s="5"/>
      <c r="CE296" s="5"/>
      <c r="CF296">
        <v>20053000</v>
      </c>
      <c r="CG296" s="87" t="s">
        <v>175</v>
      </c>
      <c r="CH296" s="87"/>
      <c r="CI296" s="117"/>
      <c r="CJ296" s="117"/>
      <c r="CK296" s="5"/>
      <c r="CL296" s="5"/>
      <c r="CM296" s="5"/>
      <c r="CN296" s="5"/>
      <c r="CO296" s="21">
        <v>100000091786</v>
      </c>
      <c r="CP296" s="21" t="s">
        <v>41</v>
      </c>
      <c r="CQ296" s="21">
        <v>100000091786</v>
      </c>
      <c r="CR296" s="14" t="s">
        <v>3900</v>
      </c>
      <c r="CS296" s="51"/>
      <c r="CT296" s="21">
        <v>100000091786</v>
      </c>
      <c r="CU296" s="51" t="s">
        <v>615</v>
      </c>
      <c r="CV296" s="117"/>
      <c r="CW296" s="146"/>
      <c r="CX296">
        <v>79902639</v>
      </c>
      <c r="CY296" s="5"/>
      <c r="CZ296" s="5"/>
      <c r="DE296" s="5"/>
      <c r="DF296" s="5"/>
      <c r="DG296" s="117"/>
      <c r="DH296" s="117"/>
      <c r="DI296" s="117"/>
      <c r="DJ296" s="117"/>
      <c r="DK296" s="117"/>
      <c r="DL296" s="47">
        <v>20</v>
      </c>
      <c r="DM296" t="s">
        <v>164</v>
      </c>
      <c r="DN296" s="2"/>
      <c r="DO296" s="154">
        <v>1</v>
      </c>
      <c r="DP296" s="158" t="s">
        <v>173</v>
      </c>
      <c r="DQ296" s="24">
        <v>15054000</v>
      </c>
      <c r="DR296" s="47">
        <v>20</v>
      </c>
      <c r="DS296" t="s">
        <v>164</v>
      </c>
      <c r="DZ296" t="s">
        <v>844</v>
      </c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165"/>
      <c r="EO296" s="5"/>
      <c r="EP296" s="5"/>
      <c r="EQ296" s="5"/>
      <c r="ER296" s="5"/>
      <c r="EY296" s="70" t="str">
        <f t="shared" si="49"/>
        <v>simvastatine oral 20mg/</v>
      </c>
      <c r="FK296" s="14" t="s">
        <v>163</v>
      </c>
      <c r="FL296" s="70" t="str">
        <f t="shared" si="45"/>
        <v>simvastatine oral 20mg/</v>
      </c>
    </row>
    <row r="297" spans="1:168" ht="13.8">
      <c r="A297" s="47">
        <v>3628</v>
      </c>
      <c r="B297" t="s">
        <v>3249</v>
      </c>
      <c r="C297" s="117"/>
      <c r="D297" s="117"/>
      <c r="E297" s="117"/>
      <c r="F297" s="117"/>
      <c r="G297">
        <v>3632</v>
      </c>
      <c r="H297" s="47">
        <v>247920202</v>
      </c>
      <c r="I297" s="47">
        <v>247920202</v>
      </c>
      <c r="J297" s="5" t="str">
        <f t="shared" si="51"/>
        <v>GRC simvastatin STARGEN Ε.Π.Ε. film-coated tablet 10 x 40mg/</v>
      </c>
      <c r="K297" s="5" t="str">
        <f t="shared" si="52"/>
        <v>GRC simvastatin STARGEN Ε.Π.Ε. film-coated tablet 10 x 40mg/</v>
      </c>
      <c r="L297" s="5"/>
      <c r="M297" s="5"/>
      <c r="N297" s="5"/>
      <c r="O297" s="5"/>
      <c r="P297">
        <v>10</v>
      </c>
      <c r="Q297" s="51"/>
      <c r="R297">
        <v>10</v>
      </c>
      <c r="S297" s="51"/>
      <c r="T297" s="117"/>
      <c r="U297" s="117"/>
      <c r="V297" s="117"/>
      <c r="W297" s="117"/>
      <c r="X297" s="5"/>
      <c r="Y297" s="5"/>
      <c r="Z297" s="5"/>
      <c r="AA297" s="5">
        <v>30</v>
      </c>
      <c r="AB297" s="5"/>
      <c r="AC297" t="s">
        <v>786</v>
      </c>
      <c r="AD297" s="5"/>
      <c r="AE297" s="5"/>
      <c r="AF297" s="159">
        <v>10221000</v>
      </c>
      <c r="AG297" t="s">
        <v>1220</v>
      </c>
      <c r="AI297" t="s">
        <v>824</v>
      </c>
      <c r="AJ297" t="s">
        <v>852</v>
      </c>
      <c r="AK297" s="24">
        <v>15054000</v>
      </c>
      <c r="AL297" s="158" t="s">
        <v>173</v>
      </c>
      <c r="AM297" s="158"/>
      <c r="AN297" s="5"/>
      <c r="AO297" s="5"/>
      <c r="AP297" s="5"/>
      <c r="AQ297" s="5"/>
      <c r="AS297" s="51">
        <f t="shared" si="50"/>
        <v>56565809</v>
      </c>
      <c r="AT297" s="25" t="str">
        <f t="shared" si="43"/>
        <v>GRC simvastatin STARGEN Ε.Π.Ε. film-coated tablet 40mg/</v>
      </c>
      <c r="AU297" s="33"/>
      <c r="AW297" s="5"/>
      <c r="AX297" s="5"/>
      <c r="AY297" s="14" t="s">
        <v>3614</v>
      </c>
      <c r="AZ297" t="s">
        <v>579</v>
      </c>
      <c r="BA297" s="42" t="s">
        <v>2510</v>
      </c>
      <c r="BB297" s="42"/>
      <c r="BC297" s="159">
        <v>10221000</v>
      </c>
      <c r="BD297" t="s">
        <v>1220</v>
      </c>
      <c r="BF297" s="85"/>
      <c r="BG297" t="s">
        <v>3345</v>
      </c>
      <c r="BJ297" s="5"/>
      <c r="BK297" t="s">
        <v>887</v>
      </c>
      <c r="BL297" s="5"/>
      <c r="BM297" s="49" t="s">
        <v>857</v>
      </c>
      <c r="BN297" t="str">
        <f t="shared" si="48"/>
        <v>simvastatin film-coated tablet 40mg/</v>
      </c>
      <c r="BO297" s="49"/>
      <c r="BP297" t="str">
        <f t="shared" si="44"/>
        <v>simvastatin film-coated tablet 40mg/</v>
      </c>
      <c r="BQ297" s="5"/>
      <c r="BR297" s="159">
        <v>10221000</v>
      </c>
      <c r="BS297" t="s">
        <v>1220</v>
      </c>
      <c r="BU297" s="117"/>
      <c r="BV297" s="117"/>
      <c r="BW297" s="5"/>
      <c r="BX297" t="s">
        <v>824</v>
      </c>
      <c r="BY297" s="5"/>
      <c r="BZ297" s="5"/>
      <c r="CA297" s="24">
        <v>15054000</v>
      </c>
      <c r="CB297" s="158" t="s">
        <v>173</v>
      </c>
      <c r="CC297" s="158"/>
      <c r="CD297" s="5"/>
      <c r="CE297" s="5"/>
      <c r="CF297">
        <v>20053000</v>
      </c>
      <c r="CG297" s="87" t="s">
        <v>175</v>
      </c>
      <c r="CH297" s="87"/>
      <c r="CI297" s="117"/>
      <c r="CJ297" s="117"/>
      <c r="CK297" s="5"/>
      <c r="CL297" s="5"/>
      <c r="CM297" s="5"/>
      <c r="CN297" s="5"/>
      <c r="CO297" s="21">
        <v>100000091786</v>
      </c>
      <c r="CP297" s="21" t="s">
        <v>41</v>
      </c>
      <c r="CQ297" s="21">
        <v>100000091786</v>
      </c>
      <c r="CR297" s="14" t="s">
        <v>3900</v>
      </c>
      <c r="CS297" s="51"/>
      <c r="CT297" s="21">
        <v>100000091786</v>
      </c>
      <c r="CU297" s="51" t="s">
        <v>615</v>
      </c>
      <c r="CV297" s="117"/>
      <c r="CW297" s="146"/>
      <c r="CX297">
        <v>79902639</v>
      </c>
      <c r="CY297" s="5"/>
      <c r="CZ297" s="5"/>
      <c r="DE297" s="5"/>
      <c r="DF297" s="5"/>
      <c r="DG297" s="117"/>
      <c r="DH297" s="117"/>
      <c r="DI297" s="117"/>
      <c r="DJ297" s="117"/>
      <c r="DK297" s="117"/>
      <c r="DL297" s="47">
        <v>40</v>
      </c>
      <c r="DM297" t="s">
        <v>164</v>
      </c>
      <c r="DN297" s="2"/>
      <c r="DO297" s="154">
        <v>1</v>
      </c>
      <c r="DP297" s="158" t="s">
        <v>173</v>
      </c>
      <c r="DQ297" s="24">
        <v>15054000</v>
      </c>
      <c r="DR297" s="47">
        <v>40</v>
      </c>
      <c r="DS297" t="s">
        <v>164</v>
      </c>
      <c r="DZ297" t="s">
        <v>844</v>
      </c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165"/>
      <c r="EO297" s="5"/>
      <c r="EP297" s="5"/>
      <c r="EQ297" s="5"/>
      <c r="ER297" s="5"/>
      <c r="EY297" s="70" t="str">
        <f t="shared" si="49"/>
        <v>simvastatine oral 40mg/</v>
      </c>
      <c r="FK297" s="14" t="s">
        <v>163</v>
      </c>
      <c r="FL297" s="70" t="str">
        <f t="shared" si="45"/>
        <v>simvastatine oral 40mg/</v>
      </c>
    </row>
    <row r="298" spans="1:168" ht="13.8">
      <c r="A298" s="47">
        <v>3629</v>
      </c>
      <c r="B298" t="s">
        <v>3250</v>
      </c>
      <c r="C298" s="117"/>
      <c r="D298" s="117"/>
      <c r="E298" s="117"/>
      <c r="F298" s="117"/>
      <c r="G298">
        <v>3697</v>
      </c>
      <c r="H298" s="47">
        <v>248770102</v>
      </c>
      <c r="I298" s="47">
        <v>248770102</v>
      </c>
      <c r="J298" s="5" t="str">
        <f t="shared" si="51"/>
        <v>GRC simvastatin STARGEN Ε.Π.Ε. film-coated tablet 30 x 40mg/</v>
      </c>
      <c r="K298" s="5" t="str">
        <f t="shared" si="52"/>
        <v>GRC simvastatin STARGEN Ε.Π.Ε. film-coated tablet 30 x 40mg/</v>
      </c>
      <c r="L298" s="5"/>
      <c r="M298" s="5"/>
      <c r="N298" s="5"/>
      <c r="O298" s="5"/>
      <c r="P298">
        <v>30</v>
      </c>
      <c r="Q298" s="51"/>
      <c r="R298">
        <v>30</v>
      </c>
      <c r="S298" s="51"/>
      <c r="T298" s="117"/>
      <c r="U298" s="117"/>
      <c r="V298" s="117"/>
      <c r="W298" s="117"/>
      <c r="X298" s="5"/>
      <c r="Y298" s="5"/>
      <c r="Z298" s="5"/>
      <c r="AA298" s="5">
        <v>20</v>
      </c>
      <c r="AB298" s="5"/>
      <c r="AC298" t="s">
        <v>787</v>
      </c>
      <c r="AD298" s="5"/>
      <c r="AE298" s="5"/>
      <c r="AF298" s="159">
        <v>10221000</v>
      </c>
      <c r="AG298" t="s">
        <v>1220</v>
      </c>
      <c r="AI298" t="s">
        <v>824</v>
      </c>
      <c r="AJ298" t="s">
        <v>852</v>
      </c>
      <c r="AK298" s="24">
        <v>15054000</v>
      </c>
      <c r="AL298" s="158" t="s">
        <v>173</v>
      </c>
      <c r="AM298" s="158"/>
      <c r="AN298" s="5"/>
      <c r="AO298" s="5"/>
      <c r="AP298" s="5"/>
      <c r="AQ298" s="5"/>
      <c r="AS298" s="51">
        <f t="shared" si="50"/>
        <v>56565810</v>
      </c>
      <c r="AT298" s="25" t="str">
        <f t="shared" si="43"/>
        <v>GRC simvastatin STARGEN Ε.Π.Ε. film-coated tablet 40mg/</v>
      </c>
      <c r="AU298" s="33"/>
      <c r="AW298" s="5"/>
      <c r="AX298" s="5"/>
      <c r="AY298" s="14" t="s">
        <v>3614</v>
      </c>
      <c r="AZ298" t="s">
        <v>579</v>
      </c>
      <c r="BA298" s="42" t="s">
        <v>2510</v>
      </c>
      <c r="BB298" s="42"/>
      <c r="BC298" s="159">
        <v>10221000</v>
      </c>
      <c r="BD298" t="s">
        <v>1220</v>
      </c>
      <c r="BF298" s="85"/>
      <c r="BG298" t="s">
        <v>3345</v>
      </c>
      <c r="BJ298" s="5"/>
      <c r="BK298" t="s">
        <v>934</v>
      </c>
      <c r="BL298" s="5"/>
      <c r="BM298" s="49" t="s">
        <v>857</v>
      </c>
      <c r="BN298" t="str">
        <f t="shared" si="48"/>
        <v>simvastatin film-coated tablet 40mg/</v>
      </c>
      <c r="BO298" s="49"/>
      <c r="BP298" t="str">
        <f t="shared" si="44"/>
        <v>simvastatin film-coated tablet 40mg/</v>
      </c>
      <c r="BQ298" s="5"/>
      <c r="BR298" s="159">
        <v>10221000</v>
      </c>
      <c r="BS298" t="s">
        <v>1220</v>
      </c>
      <c r="BU298" s="117"/>
      <c r="BV298" s="117"/>
      <c r="BW298" s="5"/>
      <c r="BX298" t="s">
        <v>824</v>
      </c>
      <c r="BY298" s="5"/>
      <c r="BZ298" s="5"/>
      <c r="CA298" s="24">
        <v>15054000</v>
      </c>
      <c r="CB298" s="158" t="s">
        <v>173</v>
      </c>
      <c r="CC298" s="158"/>
      <c r="CD298" s="5"/>
      <c r="CE298" s="5"/>
      <c r="CF298">
        <v>20053000</v>
      </c>
      <c r="CG298" s="87" t="s">
        <v>175</v>
      </c>
      <c r="CH298" s="87"/>
      <c r="CI298" s="117"/>
      <c r="CJ298" s="117"/>
      <c r="CK298" s="5"/>
      <c r="CL298" s="5"/>
      <c r="CM298" s="5"/>
      <c r="CN298" s="5"/>
      <c r="CO298" s="21">
        <v>100000091786</v>
      </c>
      <c r="CP298" s="21" t="s">
        <v>41</v>
      </c>
      <c r="CQ298" s="21">
        <v>100000091786</v>
      </c>
      <c r="CR298" s="14" t="s">
        <v>3900</v>
      </c>
      <c r="CS298" s="51"/>
      <c r="CT298" s="21">
        <v>100000091786</v>
      </c>
      <c r="CU298" s="51" t="s">
        <v>615</v>
      </c>
      <c r="CV298" s="117"/>
      <c r="CW298" s="146"/>
      <c r="CX298">
        <v>79902639</v>
      </c>
      <c r="CY298" s="5"/>
      <c r="CZ298" s="5"/>
      <c r="DE298" s="5"/>
      <c r="DF298" s="5"/>
      <c r="DG298" s="117"/>
      <c r="DH298" s="117"/>
      <c r="DI298" s="117"/>
      <c r="DJ298" s="117"/>
      <c r="DK298" s="117"/>
      <c r="DL298" s="47">
        <v>40</v>
      </c>
      <c r="DM298" t="s">
        <v>164</v>
      </c>
      <c r="DN298" s="2"/>
      <c r="DO298" s="154">
        <v>1</v>
      </c>
      <c r="DP298" s="158" t="s">
        <v>173</v>
      </c>
      <c r="DQ298" s="24">
        <v>15054000</v>
      </c>
      <c r="DR298" s="47">
        <v>40</v>
      </c>
      <c r="DS298" t="s">
        <v>164</v>
      </c>
      <c r="DZ298" t="s">
        <v>844</v>
      </c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165"/>
      <c r="EO298" s="5"/>
      <c r="EP298" s="5"/>
      <c r="EQ298" s="5"/>
      <c r="ER298" s="5"/>
      <c r="EY298" s="70" t="str">
        <f t="shared" si="49"/>
        <v>simvastatine oral 40mg/</v>
      </c>
      <c r="FK298" s="14" t="s">
        <v>163</v>
      </c>
      <c r="FL298" s="70" t="str">
        <f t="shared" si="45"/>
        <v>simvastatine oral 40mg/</v>
      </c>
    </row>
    <row r="299" spans="1:168" ht="13.8">
      <c r="A299" s="47">
        <v>3632</v>
      </c>
      <c r="B299" t="s">
        <v>3251</v>
      </c>
      <c r="C299" s="117"/>
      <c r="D299" s="117"/>
      <c r="E299" s="117"/>
      <c r="F299" s="117"/>
      <c r="G299">
        <v>3698</v>
      </c>
      <c r="H299" s="47">
        <v>248770103</v>
      </c>
      <c r="I299" s="47">
        <v>248770103</v>
      </c>
      <c r="J299" s="5" t="str">
        <f t="shared" si="51"/>
        <v>GRC simvastatin VOCATE ΦΑΡΜΑΚΕΥΤΙΚΗ Α.Ε. film-coated tablet 30 x 40mg/</v>
      </c>
      <c r="K299" s="5" t="str">
        <f t="shared" si="52"/>
        <v>GRC simvastatin VOCATE ΦΑΡΜΑΚΕΥΤΙΚΗ Α.Ε. film-coated tablet 30 x 40mg/</v>
      </c>
      <c r="L299" s="5"/>
      <c r="M299" s="5"/>
      <c r="N299" s="5"/>
      <c r="O299" s="5"/>
      <c r="P299">
        <v>30</v>
      </c>
      <c r="Q299" s="51"/>
      <c r="R299">
        <v>30</v>
      </c>
      <c r="S299" s="51"/>
      <c r="T299" s="117"/>
      <c r="U299" s="117"/>
      <c r="V299" s="117"/>
      <c r="W299" s="117"/>
      <c r="X299" s="5"/>
      <c r="Y299" s="5"/>
      <c r="Z299" s="5"/>
      <c r="AA299" s="5">
        <v>30</v>
      </c>
      <c r="AB299" s="5"/>
      <c r="AC299" t="s">
        <v>763</v>
      </c>
      <c r="AD299" s="5"/>
      <c r="AE299" s="5"/>
      <c r="AF299" s="159">
        <v>10221000</v>
      </c>
      <c r="AG299" t="s">
        <v>1220</v>
      </c>
      <c r="AI299" t="s">
        <v>824</v>
      </c>
      <c r="AJ299" t="s">
        <v>852</v>
      </c>
      <c r="AK299" s="24">
        <v>15054000</v>
      </c>
      <c r="AL299" s="158" t="s">
        <v>173</v>
      </c>
      <c r="AM299" s="158"/>
      <c r="AN299" s="5"/>
      <c r="AO299" s="5"/>
      <c r="AP299" s="5"/>
      <c r="AQ299" s="5"/>
      <c r="AS299" s="51">
        <f t="shared" si="50"/>
        <v>56565811</v>
      </c>
      <c r="AT299" s="25" t="str">
        <f t="shared" si="43"/>
        <v>GRC simvastatin VOCATE ΦΑΡΜΑΚΕΥΤΙΚΗ Α.Ε. film-coated tablet 40mg/</v>
      </c>
      <c r="AU299" s="33"/>
      <c r="AW299" s="5"/>
      <c r="AX299" s="5"/>
      <c r="AY299" s="14" t="s">
        <v>3615</v>
      </c>
      <c r="AZ299" t="s">
        <v>579</v>
      </c>
      <c r="BA299" s="42" t="s">
        <v>2510</v>
      </c>
      <c r="BB299" s="42"/>
      <c r="BC299" s="159">
        <v>10221000</v>
      </c>
      <c r="BD299" t="s">
        <v>1220</v>
      </c>
      <c r="BF299" s="85"/>
      <c r="BG299" t="s">
        <v>887</v>
      </c>
      <c r="BJ299" s="5"/>
      <c r="BK299" t="s">
        <v>935</v>
      </c>
      <c r="BL299" s="5"/>
      <c r="BM299" s="49" t="s">
        <v>857</v>
      </c>
      <c r="BN299" t="str">
        <f t="shared" si="48"/>
        <v>simvastatin film-coated tablet 40mg/</v>
      </c>
      <c r="BO299" s="49"/>
      <c r="BP299" t="str">
        <f t="shared" si="44"/>
        <v>simvastatin film-coated tablet 40mg/</v>
      </c>
      <c r="BQ299" s="5"/>
      <c r="BR299" s="159">
        <v>10221000</v>
      </c>
      <c r="BS299" t="s">
        <v>1220</v>
      </c>
      <c r="BU299" s="117"/>
      <c r="BV299" s="117"/>
      <c r="BW299" s="5"/>
      <c r="BX299" t="s">
        <v>824</v>
      </c>
      <c r="BY299" s="5"/>
      <c r="BZ299" s="5"/>
      <c r="CA299" s="24">
        <v>15054000</v>
      </c>
      <c r="CB299" s="158" t="s">
        <v>173</v>
      </c>
      <c r="CC299" s="158"/>
      <c r="CD299" s="5"/>
      <c r="CE299" s="5"/>
      <c r="CF299">
        <v>20053000</v>
      </c>
      <c r="CG299" s="87" t="s">
        <v>175</v>
      </c>
      <c r="CH299" s="87"/>
      <c r="CI299" s="117"/>
      <c r="CJ299" s="117"/>
      <c r="CK299" s="5"/>
      <c r="CL299" s="5"/>
      <c r="CM299" s="5"/>
      <c r="CN299" s="5"/>
      <c r="CO299" s="21">
        <v>100000091786</v>
      </c>
      <c r="CP299" s="21" t="s">
        <v>41</v>
      </c>
      <c r="CQ299" s="21">
        <v>100000091786</v>
      </c>
      <c r="CR299" s="14" t="s">
        <v>3900</v>
      </c>
      <c r="CS299" s="51"/>
      <c r="CT299" s="21">
        <v>100000091786</v>
      </c>
      <c r="CU299" s="51" t="s">
        <v>615</v>
      </c>
      <c r="CV299" s="117"/>
      <c r="CW299" s="146"/>
      <c r="CX299">
        <v>79902639</v>
      </c>
      <c r="CY299" s="5"/>
      <c r="CZ299" s="5"/>
      <c r="DE299" s="5"/>
      <c r="DF299" s="5"/>
      <c r="DG299" s="117"/>
      <c r="DH299" s="117"/>
      <c r="DI299" s="117"/>
      <c r="DJ299" s="117"/>
      <c r="DK299" s="117"/>
      <c r="DL299" s="47">
        <v>40</v>
      </c>
      <c r="DM299" t="s">
        <v>164</v>
      </c>
      <c r="DN299" s="2"/>
      <c r="DO299" s="154">
        <v>1</v>
      </c>
      <c r="DP299" s="158" t="s">
        <v>173</v>
      </c>
      <c r="DQ299" s="24">
        <v>15054000</v>
      </c>
      <c r="DR299" s="47">
        <v>40</v>
      </c>
      <c r="DS299" t="s">
        <v>164</v>
      </c>
      <c r="DZ299" t="s">
        <v>844</v>
      </c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165"/>
      <c r="EO299" s="5"/>
      <c r="EP299" s="5"/>
      <c r="EQ299" s="5"/>
      <c r="ER299" s="5"/>
      <c r="EY299" s="70" t="str">
        <f t="shared" si="49"/>
        <v>simvastatine oral 40mg/</v>
      </c>
      <c r="FK299" s="14" t="s">
        <v>163</v>
      </c>
      <c r="FL299" s="70" t="str">
        <f t="shared" si="45"/>
        <v>simvastatine oral 40mg/</v>
      </c>
    </row>
    <row r="300" spans="1:168" ht="13.8">
      <c r="A300" s="47">
        <v>3697</v>
      </c>
      <c r="B300" t="s">
        <v>3252</v>
      </c>
      <c r="C300" s="117"/>
      <c r="D300" s="117"/>
      <c r="E300" s="117"/>
      <c r="F300" s="117"/>
      <c r="G300">
        <v>2076</v>
      </c>
      <c r="H300" s="47">
        <v>206990302</v>
      </c>
      <c r="I300" s="47">
        <v>206990302</v>
      </c>
      <c r="J300" s="5" t="str">
        <f t="shared" si="51"/>
        <v>GRC simvastatin ΠΑΝΑΓΙΩΤΗΣ ΛΕΩΝ &amp; ΣΙΑ Ε,Ε, film-coated tablet 20 x 40mg/</v>
      </c>
      <c r="K300" s="5" t="str">
        <f t="shared" si="52"/>
        <v>GRC simvastatin ΠΑΝΑΓΙΩΤΗΣ ΛΕΩΝ &amp; ΣΙΑ Ε,Ε, film-coated tablet 20 x 40mg/</v>
      </c>
      <c r="L300" s="5"/>
      <c r="M300" s="5"/>
      <c r="N300" s="5"/>
      <c r="O300" s="5"/>
      <c r="P300">
        <v>20</v>
      </c>
      <c r="Q300" s="51"/>
      <c r="R300">
        <v>20</v>
      </c>
      <c r="S300" s="51"/>
      <c r="T300" s="117"/>
      <c r="U300" s="117"/>
      <c r="V300" s="117"/>
      <c r="W300" s="117"/>
      <c r="X300" s="5"/>
      <c r="Y300" s="5"/>
      <c r="Z300" s="5"/>
      <c r="AA300" s="5">
        <v>30</v>
      </c>
      <c r="AB300" s="5"/>
      <c r="AC300" t="s">
        <v>754</v>
      </c>
      <c r="AD300" s="5"/>
      <c r="AE300" s="5"/>
      <c r="AF300" s="159">
        <v>10221000</v>
      </c>
      <c r="AG300" t="s">
        <v>1220</v>
      </c>
      <c r="AI300" t="s">
        <v>824</v>
      </c>
      <c r="AJ300" t="s">
        <v>852</v>
      </c>
      <c r="AK300" s="24">
        <v>15054000</v>
      </c>
      <c r="AL300" s="158" t="s">
        <v>173</v>
      </c>
      <c r="AM300" s="158"/>
      <c r="AN300" s="5"/>
      <c r="AO300" s="5"/>
      <c r="AP300" s="5"/>
      <c r="AQ300" s="5"/>
      <c r="AS300" s="51">
        <f t="shared" si="50"/>
        <v>56565812</v>
      </c>
      <c r="AT300" s="25" t="str">
        <f t="shared" si="43"/>
        <v>GRC simvastatin ΠΑΝΑΓΙΩΤΗΣ ΛΕΩΝ &amp; ΣΙΑ Ε,Ε, film-coated tablet 40mg/</v>
      </c>
      <c r="AU300" s="33"/>
      <c r="AW300" s="5"/>
      <c r="AX300" s="5"/>
      <c r="AY300" s="14" t="s">
        <v>3616</v>
      </c>
      <c r="AZ300" t="s">
        <v>579</v>
      </c>
      <c r="BA300" s="42" t="s">
        <v>2510</v>
      </c>
      <c r="BB300" s="42"/>
      <c r="BC300" s="159">
        <v>10221000</v>
      </c>
      <c r="BD300" t="s">
        <v>1220</v>
      </c>
      <c r="BF300" s="85"/>
      <c r="BG300" t="s">
        <v>934</v>
      </c>
      <c r="BJ300" s="5"/>
      <c r="BK300" t="s">
        <v>903</v>
      </c>
      <c r="BL300" s="5"/>
      <c r="BM300" s="49" t="s">
        <v>857</v>
      </c>
      <c r="BN300" t="str">
        <f t="shared" si="48"/>
        <v>simvastatin film-coated tablet 40mg/</v>
      </c>
      <c r="BO300" s="49"/>
      <c r="BP300" t="str">
        <f t="shared" si="44"/>
        <v>simvastatin film-coated tablet 40mg/</v>
      </c>
      <c r="BQ300" s="5"/>
      <c r="BR300" s="159">
        <v>10221000</v>
      </c>
      <c r="BS300" t="s">
        <v>1220</v>
      </c>
      <c r="BU300" s="117"/>
      <c r="BV300" s="117"/>
      <c r="BW300" s="5"/>
      <c r="BX300" t="s">
        <v>824</v>
      </c>
      <c r="BY300" s="5"/>
      <c r="BZ300" s="5"/>
      <c r="CA300" s="24">
        <v>15054000</v>
      </c>
      <c r="CB300" s="158" t="s">
        <v>173</v>
      </c>
      <c r="CC300" s="158"/>
      <c r="CD300" s="5"/>
      <c r="CE300" s="5"/>
      <c r="CF300">
        <v>20053000</v>
      </c>
      <c r="CG300" s="87" t="s">
        <v>175</v>
      </c>
      <c r="CH300" s="87"/>
      <c r="CI300" s="117"/>
      <c r="CJ300" s="117"/>
      <c r="CK300" s="5"/>
      <c r="CL300" s="5"/>
      <c r="CM300" s="5"/>
      <c r="CN300" s="5"/>
      <c r="CO300" s="21">
        <v>100000091786</v>
      </c>
      <c r="CP300" s="21" t="s">
        <v>41</v>
      </c>
      <c r="CQ300" s="21">
        <v>100000091786</v>
      </c>
      <c r="CR300" s="14" t="s">
        <v>3900</v>
      </c>
      <c r="CS300" s="51"/>
      <c r="CT300" s="21">
        <v>100000091786</v>
      </c>
      <c r="CU300" s="51" t="s">
        <v>615</v>
      </c>
      <c r="CV300" s="117"/>
      <c r="CW300" s="146"/>
      <c r="CX300">
        <v>79902639</v>
      </c>
      <c r="CY300" s="5"/>
      <c r="CZ300" s="5"/>
      <c r="DE300" s="5"/>
      <c r="DF300" s="5"/>
      <c r="DG300" s="117"/>
      <c r="DH300" s="117"/>
      <c r="DI300" s="117"/>
      <c r="DJ300" s="117"/>
      <c r="DK300" s="117"/>
      <c r="DL300" s="47">
        <v>40</v>
      </c>
      <c r="DM300" t="s">
        <v>164</v>
      </c>
      <c r="DN300" s="2"/>
      <c r="DO300" s="154">
        <v>1</v>
      </c>
      <c r="DP300" s="158" t="s">
        <v>173</v>
      </c>
      <c r="DQ300" s="24">
        <v>15054000</v>
      </c>
      <c r="DR300" s="47">
        <v>40</v>
      </c>
      <c r="DS300" t="s">
        <v>164</v>
      </c>
      <c r="DZ300" t="s">
        <v>843</v>
      </c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165"/>
      <c r="EO300" s="5"/>
      <c r="EP300" s="5"/>
      <c r="EQ300" s="5"/>
      <c r="ER300" s="5"/>
      <c r="EY300" s="70" t="str">
        <f t="shared" si="49"/>
        <v>simvastatine oral 40mg/</v>
      </c>
      <c r="FK300" s="14" t="s">
        <v>163</v>
      </c>
      <c r="FL300" s="70" t="str">
        <f t="shared" si="45"/>
        <v>simvastatine oral 40mg/</v>
      </c>
    </row>
    <row r="301" spans="1:168" ht="27.6">
      <c r="A301" s="47">
        <v>3698</v>
      </c>
      <c r="B301" t="s">
        <v>3253</v>
      </c>
      <c r="C301" s="117"/>
      <c r="D301" s="117"/>
      <c r="E301" s="117"/>
      <c r="F301" s="117"/>
      <c r="G301">
        <v>2077</v>
      </c>
      <c r="H301" s="47">
        <v>206990503</v>
      </c>
      <c r="I301" s="47">
        <v>206990503</v>
      </c>
      <c r="J301" s="5" t="str">
        <f t="shared" si="51"/>
        <v>GRC simvastatin LINKER PHARMACEUTICALS ΠΑΝΑΓΙΩΤΗΣ ΛΕΩΝ &amp; ΣΙΑ Ε.Ε. film-coated tablet 30 x 40mg/</v>
      </c>
      <c r="K301" s="5" t="str">
        <f t="shared" si="52"/>
        <v>GRC simvastatin LINKER PHARMACEUTICALS ΠΑΝΑΓΙΩΤΗΣ ΛΕΩΝ &amp; ΣΙΑ Ε.Ε. film-coated tablet 30 x 40mg/</v>
      </c>
      <c r="L301" s="5"/>
      <c r="M301" s="5"/>
      <c r="N301" s="5"/>
      <c r="O301" s="5"/>
      <c r="P301">
        <v>30</v>
      </c>
      <c r="Q301" s="51"/>
      <c r="R301">
        <v>30</v>
      </c>
      <c r="S301" s="51"/>
      <c r="T301" s="117"/>
      <c r="U301" s="117"/>
      <c r="V301" s="117"/>
      <c r="W301" s="117"/>
      <c r="X301" s="5"/>
      <c r="Y301" s="5"/>
      <c r="Z301" s="5"/>
      <c r="AA301" s="5">
        <v>30</v>
      </c>
      <c r="AB301" s="5"/>
      <c r="AC301" t="s">
        <v>788</v>
      </c>
      <c r="AD301" s="5"/>
      <c r="AE301" s="5"/>
      <c r="AF301" s="159">
        <v>10221000</v>
      </c>
      <c r="AG301" t="s">
        <v>1220</v>
      </c>
      <c r="AI301" t="s">
        <v>824</v>
      </c>
      <c r="AJ301" t="s">
        <v>852</v>
      </c>
      <c r="AK301" s="24">
        <v>15054000</v>
      </c>
      <c r="AL301" s="158" t="s">
        <v>173</v>
      </c>
      <c r="AM301" s="158"/>
      <c r="AN301" s="5"/>
      <c r="AO301" s="5"/>
      <c r="AP301" s="5"/>
      <c r="AQ301" s="5"/>
      <c r="AS301" s="51">
        <f t="shared" si="50"/>
        <v>56565813</v>
      </c>
      <c r="AT301" s="25" t="str">
        <f t="shared" ref="AT301:AT364" si="53">CONCATENATE(BM301," ",CR301," ",BG301," ",BS301," ",DR301,DS301,"/",DU301,DV301)</f>
        <v>GRC simvastatin LINKER PHARMACEUTICALS ΠΑΝΑΓΙΩΤΗΣ ΛΕΩΝ &amp; ΣΙΑ Ε.Ε. film-coated tablet 40mg/</v>
      </c>
      <c r="AU301" s="33"/>
      <c r="AW301" s="5"/>
      <c r="AX301" s="5"/>
      <c r="AY301" s="14" t="s">
        <v>3617</v>
      </c>
      <c r="AZ301" t="s">
        <v>579</v>
      </c>
      <c r="BA301" s="42" t="s">
        <v>2510</v>
      </c>
      <c r="BB301" s="42"/>
      <c r="BC301" s="159">
        <v>10221000</v>
      </c>
      <c r="BD301" t="s">
        <v>1220</v>
      </c>
      <c r="BF301" s="85"/>
      <c r="BG301" t="s">
        <v>935</v>
      </c>
      <c r="BJ301" s="5"/>
      <c r="BK301" t="s">
        <v>903</v>
      </c>
      <c r="BL301" s="5"/>
      <c r="BM301" s="49" t="s">
        <v>857</v>
      </c>
      <c r="BN301" t="str">
        <f t="shared" si="48"/>
        <v>simvastatin film-coated tablet 40mg/</v>
      </c>
      <c r="BO301" s="49"/>
      <c r="BP301" t="str">
        <f t="shared" ref="BP301:BP364" si="54">CONCATENATE(CR301," ",BS301," ",DR301,DS301,"/",DU301,DV301)</f>
        <v>simvastatin film-coated tablet 40mg/</v>
      </c>
      <c r="BQ301" s="5"/>
      <c r="BR301" s="159">
        <v>10221000</v>
      </c>
      <c r="BS301" t="s">
        <v>1220</v>
      </c>
      <c r="BU301" s="117"/>
      <c r="BV301" s="117"/>
      <c r="BW301" s="5"/>
      <c r="BX301" t="s">
        <v>824</v>
      </c>
      <c r="BY301" s="5"/>
      <c r="BZ301" s="5"/>
      <c r="CA301" s="24">
        <v>15054000</v>
      </c>
      <c r="CB301" s="158" t="s">
        <v>173</v>
      </c>
      <c r="CC301" s="158"/>
      <c r="CD301" s="5"/>
      <c r="CE301" s="5"/>
      <c r="CF301">
        <v>20053000</v>
      </c>
      <c r="CG301" s="87" t="s">
        <v>175</v>
      </c>
      <c r="CH301" s="87"/>
      <c r="CI301" s="117"/>
      <c r="CJ301" s="117"/>
      <c r="CK301" s="5"/>
      <c r="CL301" s="5"/>
      <c r="CM301" s="5"/>
      <c r="CN301" s="5"/>
      <c r="CO301" s="21">
        <v>100000091786</v>
      </c>
      <c r="CP301" s="21" t="s">
        <v>41</v>
      </c>
      <c r="CQ301" s="21">
        <v>100000091786</v>
      </c>
      <c r="CR301" s="14" t="s">
        <v>3900</v>
      </c>
      <c r="CS301" s="51"/>
      <c r="CT301" s="21">
        <v>100000091786</v>
      </c>
      <c r="CU301" s="51" t="s">
        <v>615</v>
      </c>
      <c r="CV301" s="117"/>
      <c r="CW301" s="146"/>
      <c r="CX301">
        <v>79902639</v>
      </c>
      <c r="CY301" s="5"/>
      <c r="CZ301" s="5"/>
      <c r="DE301" s="5"/>
      <c r="DF301" s="5"/>
      <c r="DG301" s="117"/>
      <c r="DH301" s="117"/>
      <c r="DI301" s="117"/>
      <c r="DJ301" s="117"/>
      <c r="DK301" s="117"/>
      <c r="DL301" s="47">
        <v>40</v>
      </c>
      <c r="DM301" t="s">
        <v>164</v>
      </c>
      <c r="DN301" s="2"/>
      <c r="DO301" s="154">
        <v>1</v>
      </c>
      <c r="DP301" s="158" t="s">
        <v>173</v>
      </c>
      <c r="DQ301" s="24">
        <v>15054000</v>
      </c>
      <c r="DR301" s="47">
        <v>40</v>
      </c>
      <c r="DS301" t="s">
        <v>164</v>
      </c>
      <c r="DZ301" t="s">
        <v>844</v>
      </c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165"/>
      <c r="EO301" s="5"/>
      <c r="EP301" s="5"/>
      <c r="EQ301" s="5"/>
      <c r="ER301" s="5"/>
      <c r="EY301" s="70" t="str">
        <f t="shared" si="49"/>
        <v>simvastatine oral 40mg/</v>
      </c>
      <c r="FK301" s="14" t="s">
        <v>163</v>
      </c>
      <c r="FL301" s="70" t="str">
        <f t="shared" ref="FL301:FL364" si="55">CONCATENATE(CU301," ",FK301," ",DR301,DS301,"/",DU301,DV301)</f>
        <v>simvastatine oral 40mg/</v>
      </c>
    </row>
    <row r="302" spans="1:168" ht="27.6">
      <c r="A302" s="47">
        <v>2076</v>
      </c>
      <c r="B302" t="s">
        <v>3254</v>
      </c>
      <c r="C302" s="117"/>
      <c r="D302" s="117"/>
      <c r="E302" s="117"/>
      <c r="F302" s="117"/>
      <c r="G302">
        <v>6790</v>
      </c>
      <c r="H302" s="47">
        <v>256100203</v>
      </c>
      <c r="I302" s="47">
        <v>256100203</v>
      </c>
      <c r="J302" s="5" t="str">
        <f t="shared" si="51"/>
        <v>GRC simvastatin ELPEN AE ΦΑΡΜΑΚΕΥΤΙΚΗ ΒΙΟΜΗΧΑΝΙΑ film-coated tablet 30 x 20mg/</v>
      </c>
      <c r="K302" s="5" t="str">
        <f t="shared" si="52"/>
        <v>GRC simvastatin ELPEN AE ΦΑΡΜΑΚΕΥΤΙΚΗ ΒΙΟΜΗΧΑΝΙΑ film-coated tablet 30 x 20mg/</v>
      </c>
      <c r="L302" s="5"/>
      <c r="M302" s="5"/>
      <c r="N302" s="5"/>
      <c r="O302" s="5"/>
      <c r="P302">
        <v>30</v>
      </c>
      <c r="Q302" s="51"/>
      <c r="R302">
        <v>30</v>
      </c>
      <c r="S302" s="51"/>
      <c r="T302" s="117"/>
      <c r="U302" s="117"/>
      <c r="V302" s="117"/>
      <c r="W302" s="117"/>
      <c r="X302" s="5"/>
      <c r="Y302" s="5"/>
      <c r="Z302" s="5"/>
      <c r="AA302" s="5">
        <v>30</v>
      </c>
      <c r="AB302" s="5"/>
      <c r="AC302" t="s">
        <v>734</v>
      </c>
      <c r="AD302" s="5"/>
      <c r="AE302" s="5"/>
      <c r="AF302" s="159">
        <v>10221000</v>
      </c>
      <c r="AG302" t="s">
        <v>1220</v>
      </c>
      <c r="AI302" t="s">
        <v>824</v>
      </c>
      <c r="AJ302" t="s">
        <v>852</v>
      </c>
      <c r="AK302" s="24">
        <v>15054000</v>
      </c>
      <c r="AL302" s="158" t="s">
        <v>173</v>
      </c>
      <c r="AM302" s="158"/>
      <c r="AN302" s="5"/>
      <c r="AO302" s="5"/>
      <c r="AP302" s="5"/>
      <c r="AQ302" s="5"/>
      <c r="AS302" s="51">
        <f t="shared" si="50"/>
        <v>56565814</v>
      </c>
      <c r="AT302" s="25" t="str">
        <f t="shared" si="53"/>
        <v>GRC simvastatin ELPEN AE ΦΑΡΜΑΚΕΥΤΙΚΗ ΒΙΟΜΗΧΑΝΙΑ film-coated tablet 20mg/</v>
      </c>
      <c r="AU302" s="33"/>
      <c r="AW302" s="5"/>
      <c r="AX302" s="5"/>
      <c r="AY302" s="14" t="s">
        <v>3618</v>
      </c>
      <c r="AZ302" t="s">
        <v>579</v>
      </c>
      <c r="BA302" s="42" t="s">
        <v>2510</v>
      </c>
      <c r="BB302" s="42"/>
      <c r="BC302" s="159">
        <v>10221000</v>
      </c>
      <c r="BD302" t="s">
        <v>1220</v>
      </c>
      <c r="BF302" s="85"/>
      <c r="BG302" t="s">
        <v>903</v>
      </c>
      <c r="BJ302" s="5"/>
      <c r="BK302" t="s">
        <v>897</v>
      </c>
      <c r="BL302" s="5"/>
      <c r="BM302" s="49" t="s">
        <v>857</v>
      </c>
      <c r="BN302" t="str">
        <f t="shared" si="48"/>
        <v>simvastatin film-coated tablet 20mg/</v>
      </c>
      <c r="BO302" s="49"/>
      <c r="BP302" t="str">
        <f t="shared" si="54"/>
        <v>simvastatin film-coated tablet 20mg/</v>
      </c>
      <c r="BQ302" s="5"/>
      <c r="BR302" s="159">
        <v>10221000</v>
      </c>
      <c r="BS302" t="s">
        <v>1220</v>
      </c>
      <c r="BU302" s="117"/>
      <c r="BV302" s="117"/>
      <c r="BW302" s="5"/>
      <c r="BX302" t="s">
        <v>824</v>
      </c>
      <c r="BY302" s="5"/>
      <c r="BZ302" s="5"/>
      <c r="CA302" s="24">
        <v>15054000</v>
      </c>
      <c r="CB302" s="158" t="s">
        <v>173</v>
      </c>
      <c r="CC302" s="158"/>
      <c r="CD302" s="5"/>
      <c r="CE302" s="5"/>
      <c r="CF302">
        <v>20053000</v>
      </c>
      <c r="CG302" s="87" t="s">
        <v>175</v>
      </c>
      <c r="CH302" s="87"/>
      <c r="CI302" s="117"/>
      <c r="CJ302" s="117"/>
      <c r="CK302" s="5"/>
      <c r="CL302" s="5"/>
      <c r="CM302" s="5"/>
      <c r="CN302" s="5"/>
      <c r="CO302" s="21">
        <v>100000091786</v>
      </c>
      <c r="CP302" s="21" t="s">
        <v>41</v>
      </c>
      <c r="CQ302" s="21">
        <v>100000091786</v>
      </c>
      <c r="CR302" s="14" t="s">
        <v>3900</v>
      </c>
      <c r="CS302" s="51"/>
      <c r="CT302" s="21">
        <v>100000091786</v>
      </c>
      <c r="CU302" s="51" t="s">
        <v>615</v>
      </c>
      <c r="CV302" s="117"/>
      <c r="CW302" s="146"/>
      <c r="CX302">
        <v>79902639</v>
      </c>
      <c r="CY302" s="5"/>
      <c r="CZ302" s="5"/>
      <c r="DE302" s="5"/>
      <c r="DF302" s="5"/>
      <c r="DG302" s="117"/>
      <c r="DH302" s="117"/>
      <c r="DI302" s="117"/>
      <c r="DJ302" s="117"/>
      <c r="DK302" s="117"/>
      <c r="DL302" s="47">
        <v>20</v>
      </c>
      <c r="DM302" t="s">
        <v>164</v>
      </c>
      <c r="DN302" s="2"/>
      <c r="DO302" s="154">
        <v>1</v>
      </c>
      <c r="DP302" s="158" t="s">
        <v>173</v>
      </c>
      <c r="DQ302" s="24">
        <v>15054000</v>
      </c>
      <c r="DR302" s="47">
        <v>20</v>
      </c>
      <c r="DS302" t="s">
        <v>164</v>
      </c>
      <c r="DZ302" t="s">
        <v>843</v>
      </c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165"/>
      <c r="EO302" s="5"/>
      <c r="EP302" s="5"/>
      <c r="EQ302" s="5"/>
      <c r="ER302" s="5"/>
      <c r="EY302" s="70" t="str">
        <f t="shared" si="49"/>
        <v>simvastatine oral 20mg/</v>
      </c>
      <c r="FK302" s="14" t="s">
        <v>163</v>
      </c>
      <c r="FL302" s="70" t="str">
        <f t="shared" si="55"/>
        <v>simvastatine oral 20mg/</v>
      </c>
    </row>
    <row r="303" spans="1:168" ht="27.6">
      <c r="A303" s="47">
        <v>2077</v>
      </c>
      <c r="B303" t="s">
        <v>3255</v>
      </c>
      <c r="C303" s="117"/>
      <c r="D303" s="117"/>
      <c r="E303" s="117"/>
      <c r="F303" s="117"/>
      <c r="G303">
        <v>6814</v>
      </c>
      <c r="H303" s="47">
        <v>262300103</v>
      </c>
      <c r="I303" s="47">
        <v>262300103</v>
      </c>
      <c r="J303" s="5" t="str">
        <f t="shared" si="51"/>
        <v>GRC simvastatin ELPEN AE ΦΑΡΜΑΚΕΥΤΙΚΗ ΒΙΟΜΗΧΑΝΙΑ film-coated tablet 30 x 40mg/</v>
      </c>
      <c r="K303" s="5" t="str">
        <f t="shared" si="52"/>
        <v>GRC simvastatin ELPEN AE ΦΑΡΜΑΚΕΥΤΙΚΗ ΒΙΟΜΗΧΑΝΙΑ film-coated tablet 30 x 40mg/</v>
      </c>
      <c r="L303" s="5"/>
      <c r="M303" s="5"/>
      <c r="N303" s="5"/>
      <c r="O303" s="5"/>
      <c r="P303">
        <v>30</v>
      </c>
      <c r="Q303" s="51"/>
      <c r="R303">
        <v>30</v>
      </c>
      <c r="S303" s="51"/>
      <c r="T303" s="117"/>
      <c r="U303" s="117"/>
      <c r="V303" s="117"/>
      <c r="W303" s="117"/>
      <c r="X303" s="5"/>
      <c r="Y303" s="5"/>
      <c r="Z303" s="5"/>
      <c r="AA303" s="5">
        <v>30</v>
      </c>
      <c r="AB303" s="5"/>
      <c r="AC303" t="s">
        <v>734</v>
      </c>
      <c r="AD303" s="5"/>
      <c r="AE303" s="5"/>
      <c r="AF303" s="159">
        <v>10221000</v>
      </c>
      <c r="AG303" t="s">
        <v>1220</v>
      </c>
      <c r="AI303" t="s">
        <v>824</v>
      </c>
      <c r="AJ303" t="s">
        <v>852</v>
      </c>
      <c r="AK303" s="24">
        <v>15054000</v>
      </c>
      <c r="AL303" s="158" t="s">
        <v>173</v>
      </c>
      <c r="AM303" s="158"/>
      <c r="AN303" s="5"/>
      <c r="AO303" s="5"/>
      <c r="AP303" s="5"/>
      <c r="AQ303" s="5"/>
      <c r="AS303" s="51">
        <f t="shared" si="50"/>
        <v>56565815</v>
      </c>
      <c r="AT303" s="25" t="str">
        <f t="shared" si="53"/>
        <v>GRC simvastatin ELPEN AE ΦΑΡΜΑΚΕΥΤΙΚΗ ΒΙΟΜΗΧΑΝΙΑ film-coated tablet 40mg/</v>
      </c>
      <c r="AU303" s="33"/>
      <c r="AW303" s="5"/>
      <c r="AX303" s="5"/>
      <c r="AY303" s="14" t="s">
        <v>3619</v>
      </c>
      <c r="AZ303" t="s">
        <v>579</v>
      </c>
      <c r="BA303" s="42" t="s">
        <v>2510</v>
      </c>
      <c r="BB303" s="42"/>
      <c r="BC303" s="159">
        <v>10221000</v>
      </c>
      <c r="BD303" t="s">
        <v>1220</v>
      </c>
      <c r="BF303" s="85"/>
      <c r="BG303" t="s">
        <v>903</v>
      </c>
      <c r="BJ303" s="5"/>
      <c r="BK303" t="s">
        <v>936</v>
      </c>
      <c r="BL303" s="5"/>
      <c r="BM303" s="49" t="s">
        <v>857</v>
      </c>
      <c r="BN303" t="str">
        <f t="shared" si="48"/>
        <v>simvastatin film-coated tablet 40mg/</v>
      </c>
      <c r="BO303" s="49"/>
      <c r="BP303" t="str">
        <f t="shared" si="54"/>
        <v>simvastatin film-coated tablet 40mg/</v>
      </c>
      <c r="BQ303" s="5"/>
      <c r="BR303" s="159">
        <v>10221000</v>
      </c>
      <c r="BS303" t="s">
        <v>1220</v>
      </c>
      <c r="BU303" s="117"/>
      <c r="BV303" s="117"/>
      <c r="BW303" s="5"/>
      <c r="BX303" t="s">
        <v>824</v>
      </c>
      <c r="BY303" s="5"/>
      <c r="BZ303" s="5"/>
      <c r="CA303" s="24">
        <v>15054000</v>
      </c>
      <c r="CB303" s="158" t="s">
        <v>173</v>
      </c>
      <c r="CC303" s="158"/>
      <c r="CD303" s="5"/>
      <c r="CE303" s="5"/>
      <c r="CF303">
        <v>20053000</v>
      </c>
      <c r="CG303" s="87" t="s">
        <v>175</v>
      </c>
      <c r="CH303" s="87"/>
      <c r="CI303" s="117"/>
      <c r="CJ303" s="117"/>
      <c r="CK303" s="5"/>
      <c r="CL303" s="5"/>
      <c r="CM303" s="5"/>
      <c r="CN303" s="5"/>
      <c r="CO303" s="21">
        <v>100000091786</v>
      </c>
      <c r="CP303" s="21" t="s">
        <v>41</v>
      </c>
      <c r="CQ303" s="21">
        <v>100000091786</v>
      </c>
      <c r="CR303" s="14" t="s">
        <v>3900</v>
      </c>
      <c r="CS303" s="51"/>
      <c r="CT303" s="21">
        <v>100000091786</v>
      </c>
      <c r="CU303" s="51" t="s">
        <v>615</v>
      </c>
      <c r="CV303" s="117"/>
      <c r="CW303" s="146"/>
      <c r="CX303">
        <v>79902639</v>
      </c>
      <c r="CY303" s="5"/>
      <c r="CZ303" s="5"/>
      <c r="DE303" s="5"/>
      <c r="DF303" s="5"/>
      <c r="DG303" s="117"/>
      <c r="DH303" s="117"/>
      <c r="DI303" s="117"/>
      <c r="DJ303" s="117"/>
      <c r="DK303" s="117"/>
      <c r="DL303" s="47">
        <v>40</v>
      </c>
      <c r="DM303" t="s">
        <v>164</v>
      </c>
      <c r="DN303" s="2"/>
      <c r="DO303" s="154">
        <v>1</v>
      </c>
      <c r="DP303" s="158" t="s">
        <v>173</v>
      </c>
      <c r="DQ303" s="24">
        <v>15054000</v>
      </c>
      <c r="DR303" s="47">
        <v>40</v>
      </c>
      <c r="DS303" t="s">
        <v>164</v>
      </c>
      <c r="DZ303" t="s">
        <v>844</v>
      </c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165"/>
      <c r="EO303" s="5"/>
      <c r="EP303" s="5"/>
      <c r="EQ303" s="5"/>
      <c r="ER303" s="5"/>
      <c r="EY303" s="70" t="str">
        <f t="shared" si="49"/>
        <v>simvastatine oral 40mg/</v>
      </c>
      <c r="FK303" s="14" t="s">
        <v>163</v>
      </c>
      <c r="FL303" s="70" t="str">
        <f t="shared" si="55"/>
        <v>simvastatine oral 40mg/</v>
      </c>
    </row>
    <row r="304" spans="1:168" ht="13.8">
      <c r="A304" s="47">
        <v>6790</v>
      </c>
      <c r="B304" t="s">
        <v>3256</v>
      </c>
      <c r="C304" s="117"/>
      <c r="D304" s="117"/>
      <c r="E304" s="117"/>
      <c r="F304" s="117"/>
      <c r="G304">
        <v>11233</v>
      </c>
      <c r="H304" s="47">
        <v>253000104</v>
      </c>
      <c r="I304" s="47">
        <v>253000104</v>
      </c>
      <c r="J304" s="5" t="str">
        <f t="shared" si="51"/>
        <v>GRC simvastatin MEDOCHEMIE HELLAS AE film-coated tablet 30 x 20mg/</v>
      </c>
      <c r="K304" s="5" t="str">
        <f t="shared" si="52"/>
        <v>GRC simvastatin MEDOCHEMIE HELLAS AE film-coated tablet 30 x 20mg/</v>
      </c>
      <c r="L304" s="5"/>
      <c r="M304" s="5"/>
      <c r="N304" s="5"/>
      <c r="O304" s="5"/>
      <c r="P304">
        <v>30</v>
      </c>
      <c r="Q304" s="51"/>
      <c r="R304">
        <v>30</v>
      </c>
      <c r="S304" s="51"/>
      <c r="T304" s="117"/>
      <c r="U304" s="117"/>
      <c r="V304" s="117"/>
      <c r="W304" s="117"/>
      <c r="X304" s="5"/>
      <c r="Y304" s="5"/>
      <c r="Z304" s="5"/>
      <c r="AA304" s="5">
        <v>28</v>
      </c>
      <c r="AB304" s="5"/>
      <c r="AC304" t="s">
        <v>789</v>
      </c>
      <c r="AD304" s="5"/>
      <c r="AE304" s="5"/>
      <c r="AF304" s="159">
        <v>10221000</v>
      </c>
      <c r="AG304" t="s">
        <v>1220</v>
      </c>
      <c r="AI304" t="s">
        <v>824</v>
      </c>
      <c r="AJ304" t="s">
        <v>852</v>
      </c>
      <c r="AK304" s="24">
        <v>15054000</v>
      </c>
      <c r="AL304" s="158" t="s">
        <v>173</v>
      </c>
      <c r="AM304" s="158"/>
      <c r="AN304" s="5"/>
      <c r="AO304" s="5"/>
      <c r="AP304" s="5"/>
      <c r="AQ304" s="5"/>
      <c r="AS304" s="51">
        <f t="shared" si="50"/>
        <v>56565816</v>
      </c>
      <c r="AT304" s="25" t="str">
        <f t="shared" si="53"/>
        <v>GRC simvastatin MEDOCHEMIE HELLAS AE film-coated tablet 20mg/</v>
      </c>
      <c r="AU304" s="33"/>
      <c r="AW304" s="5"/>
      <c r="AX304" s="5"/>
      <c r="AY304" s="14" t="s">
        <v>3620</v>
      </c>
      <c r="AZ304" t="s">
        <v>579</v>
      </c>
      <c r="BA304" s="42" t="s">
        <v>2510</v>
      </c>
      <c r="BB304" s="42"/>
      <c r="BC304" s="159">
        <v>10221000</v>
      </c>
      <c r="BD304" t="s">
        <v>1220</v>
      </c>
      <c r="BF304" s="85"/>
      <c r="BG304" t="s">
        <v>3344</v>
      </c>
      <c r="BJ304" s="5"/>
      <c r="BK304" t="s">
        <v>913</v>
      </c>
      <c r="BL304" s="5"/>
      <c r="BM304" s="49" t="s">
        <v>857</v>
      </c>
      <c r="BN304" t="str">
        <f t="shared" si="48"/>
        <v>simvastatin film-coated tablet 20mg/</v>
      </c>
      <c r="BO304" s="49"/>
      <c r="BP304" t="str">
        <f t="shared" si="54"/>
        <v>simvastatin film-coated tablet 20mg/</v>
      </c>
      <c r="BQ304" s="5"/>
      <c r="BR304" s="159">
        <v>10221000</v>
      </c>
      <c r="BS304" t="s">
        <v>1220</v>
      </c>
      <c r="BU304" s="117"/>
      <c r="BV304" s="117"/>
      <c r="BW304" s="5"/>
      <c r="BX304" t="s">
        <v>824</v>
      </c>
      <c r="BY304" s="5"/>
      <c r="BZ304" s="5"/>
      <c r="CA304" s="24">
        <v>15054000</v>
      </c>
      <c r="CB304" s="158" t="s">
        <v>173</v>
      </c>
      <c r="CC304" s="158"/>
      <c r="CD304" s="5"/>
      <c r="CE304" s="5"/>
      <c r="CF304">
        <v>20053000</v>
      </c>
      <c r="CG304" s="87" t="s">
        <v>175</v>
      </c>
      <c r="CH304" s="87"/>
      <c r="CI304" s="117"/>
      <c r="CJ304" s="117"/>
      <c r="CK304" s="5"/>
      <c r="CL304" s="5"/>
      <c r="CM304" s="5"/>
      <c r="CN304" s="5"/>
      <c r="CO304" s="21">
        <v>100000091786</v>
      </c>
      <c r="CP304" s="21" t="s">
        <v>41</v>
      </c>
      <c r="CQ304" s="21">
        <v>100000091786</v>
      </c>
      <c r="CR304" s="14" t="s">
        <v>3900</v>
      </c>
      <c r="CS304" s="51"/>
      <c r="CT304" s="21">
        <v>100000091786</v>
      </c>
      <c r="CU304" s="51" t="s">
        <v>615</v>
      </c>
      <c r="CV304" s="117"/>
      <c r="CW304" s="146"/>
      <c r="CX304">
        <v>79902639</v>
      </c>
      <c r="CY304" s="5"/>
      <c r="CZ304" s="5"/>
      <c r="DE304" s="5"/>
      <c r="DF304" s="5"/>
      <c r="DG304" s="117"/>
      <c r="DH304" s="117"/>
      <c r="DI304" s="117"/>
      <c r="DJ304" s="117"/>
      <c r="DK304" s="117"/>
      <c r="DL304" s="47">
        <v>20</v>
      </c>
      <c r="DM304" t="s">
        <v>164</v>
      </c>
      <c r="DN304" s="2"/>
      <c r="DO304" s="154">
        <v>1</v>
      </c>
      <c r="DP304" s="158" t="s">
        <v>173</v>
      </c>
      <c r="DQ304" s="24">
        <v>15054000</v>
      </c>
      <c r="DR304" s="47">
        <v>20</v>
      </c>
      <c r="DS304" t="s">
        <v>164</v>
      </c>
      <c r="DZ304" t="s">
        <v>843</v>
      </c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165"/>
      <c r="EO304" s="5"/>
      <c r="EP304" s="5"/>
      <c r="EQ304" s="5"/>
      <c r="ER304" s="5"/>
      <c r="EY304" s="70" t="str">
        <f t="shared" si="49"/>
        <v>simvastatine oral 20mg/</v>
      </c>
      <c r="FK304" s="14" t="s">
        <v>163</v>
      </c>
      <c r="FL304" s="70" t="str">
        <f t="shared" si="55"/>
        <v>simvastatine oral 20mg/</v>
      </c>
    </row>
    <row r="305" spans="1:168" ht="27.6">
      <c r="A305" s="47">
        <v>6814</v>
      </c>
      <c r="B305" t="s">
        <v>3257</v>
      </c>
      <c r="C305" s="117"/>
      <c r="D305" s="117"/>
      <c r="E305" s="117"/>
      <c r="F305" s="117"/>
      <c r="G305">
        <v>8267</v>
      </c>
      <c r="H305" s="47">
        <v>293840204</v>
      </c>
      <c r="I305" s="47">
        <v>293840204</v>
      </c>
      <c r="J305" s="5" t="str">
        <f t="shared" si="51"/>
        <v>GRC simvastatin ΓΡΑΜΜΕΝΙΔΗΣ ΑΘΑΝΑΣΙΟΣ ΤΟΥ ΔΗΜΗΤΡΙΟΥ film-coated tablet 30 x 40mg/</v>
      </c>
      <c r="K305" s="5" t="str">
        <f t="shared" si="52"/>
        <v>GRC simvastatin ΓΡΑΜΜΕΝΙΔΗΣ ΑΘΑΝΑΣΙΟΣ ΤΟΥ ΔΗΜΗΤΡΙΟΥ film-coated tablet 30 x 40mg/</v>
      </c>
      <c r="L305" s="5"/>
      <c r="M305" s="5"/>
      <c r="N305" s="5"/>
      <c r="O305" s="5"/>
      <c r="P305">
        <v>30</v>
      </c>
      <c r="Q305" s="51"/>
      <c r="R305">
        <v>30</v>
      </c>
      <c r="S305" s="51"/>
      <c r="T305" s="117"/>
      <c r="U305" s="117"/>
      <c r="V305" s="117"/>
      <c r="W305" s="117"/>
      <c r="X305" s="5"/>
      <c r="Y305" s="5"/>
      <c r="Z305" s="5"/>
      <c r="AA305" s="5">
        <v>30</v>
      </c>
      <c r="AB305" s="5"/>
      <c r="AC305" t="s">
        <v>779</v>
      </c>
      <c r="AD305" s="5"/>
      <c r="AE305" s="5"/>
      <c r="AF305" s="159">
        <v>10221000</v>
      </c>
      <c r="AG305" t="s">
        <v>1220</v>
      </c>
      <c r="AI305" t="s">
        <v>824</v>
      </c>
      <c r="AJ305" t="s">
        <v>848</v>
      </c>
      <c r="AK305" s="24">
        <v>15054000</v>
      </c>
      <c r="AL305" s="158" t="s">
        <v>173</v>
      </c>
      <c r="AM305" s="158"/>
      <c r="AN305" s="5"/>
      <c r="AO305" s="5"/>
      <c r="AP305" s="5"/>
      <c r="AQ305" s="5"/>
      <c r="AS305" s="51">
        <f t="shared" si="50"/>
        <v>56565817</v>
      </c>
      <c r="AT305" s="25" t="str">
        <f t="shared" si="53"/>
        <v>GRC simvastatin ΓΡΑΜΜΕΝΙΔΗΣ ΑΘΑΝΑΣΙΟΣ ΤΟΥ ΔΗΜΗΤΡΙΟΥ film-coated tablet 40mg/</v>
      </c>
      <c r="AU305" s="33"/>
      <c r="AW305" s="5"/>
      <c r="AX305" s="5"/>
      <c r="AY305" s="14" t="s">
        <v>3621</v>
      </c>
      <c r="AZ305" t="s">
        <v>579</v>
      </c>
      <c r="BA305" s="42" t="s">
        <v>2510</v>
      </c>
      <c r="BB305" s="42"/>
      <c r="BC305" s="159">
        <v>10221000</v>
      </c>
      <c r="BD305" t="s">
        <v>1220</v>
      </c>
      <c r="BF305" s="85"/>
      <c r="BG305" t="s">
        <v>936</v>
      </c>
      <c r="BJ305" s="5"/>
      <c r="BK305" t="s">
        <v>895</v>
      </c>
      <c r="BL305" s="5"/>
      <c r="BM305" s="49" t="s">
        <v>857</v>
      </c>
      <c r="BN305" t="str">
        <f t="shared" si="48"/>
        <v>simvastatin film-coated tablet 40mg/</v>
      </c>
      <c r="BO305" s="49"/>
      <c r="BP305" t="str">
        <f t="shared" si="54"/>
        <v>simvastatin film-coated tablet 40mg/</v>
      </c>
      <c r="BQ305" s="5"/>
      <c r="BR305" s="159">
        <v>10221000</v>
      </c>
      <c r="BS305" t="s">
        <v>1220</v>
      </c>
      <c r="BU305" s="117"/>
      <c r="BV305" s="117"/>
      <c r="BW305" s="5"/>
      <c r="BX305" t="s">
        <v>824</v>
      </c>
      <c r="BY305" s="5"/>
      <c r="BZ305" s="5"/>
      <c r="CA305" s="24">
        <v>15054000</v>
      </c>
      <c r="CB305" s="158" t="s">
        <v>173</v>
      </c>
      <c r="CC305" s="158"/>
      <c r="CD305" s="5"/>
      <c r="CE305" s="5"/>
      <c r="CF305">
        <v>20053000</v>
      </c>
      <c r="CG305" s="87" t="s">
        <v>175</v>
      </c>
      <c r="CH305" s="87"/>
      <c r="CI305" s="117"/>
      <c r="CJ305" s="117"/>
      <c r="CK305" s="5"/>
      <c r="CL305" s="5"/>
      <c r="CM305" s="5"/>
      <c r="CN305" s="5"/>
      <c r="CO305" s="21">
        <v>100000091786</v>
      </c>
      <c r="CP305" s="21" t="s">
        <v>41</v>
      </c>
      <c r="CQ305" s="21">
        <v>100000091786</v>
      </c>
      <c r="CR305" s="14" t="s">
        <v>3900</v>
      </c>
      <c r="CS305" s="51"/>
      <c r="CT305" s="21">
        <v>100000091786</v>
      </c>
      <c r="CU305" s="51" t="s">
        <v>615</v>
      </c>
      <c r="CV305" s="117"/>
      <c r="CW305" s="146"/>
      <c r="CX305">
        <v>79902639</v>
      </c>
      <c r="CY305" s="5"/>
      <c r="CZ305" s="5"/>
      <c r="DE305" s="5"/>
      <c r="DF305" s="5"/>
      <c r="DG305" s="117"/>
      <c r="DH305" s="117"/>
      <c r="DI305" s="117"/>
      <c r="DJ305" s="117"/>
      <c r="DK305" s="117"/>
      <c r="DL305" s="47">
        <v>40</v>
      </c>
      <c r="DM305" t="s">
        <v>164</v>
      </c>
      <c r="DN305" s="2"/>
      <c r="DO305" s="154">
        <v>1</v>
      </c>
      <c r="DP305" s="158" t="s">
        <v>173</v>
      </c>
      <c r="DQ305" s="24">
        <v>15054000</v>
      </c>
      <c r="DR305" s="47">
        <v>40</v>
      </c>
      <c r="DS305" t="s">
        <v>164</v>
      </c>
      <c r="DZ305" t="s">
        <v>832</v>
      </c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165"/>
      <c r="EO305" s="5"/>
      <c r="EP305" s="5"/>
      <c r="EQ305" s="5"/>
      <c r="ER305" s="5"/>
      <c r="EY305" s="70" t="str">
        <f t="shared" si="49"/>
        <v>simvastatine oral 40mg/</v>
      </c>
      <c r="FK305" s="14" t="s">
        <v>163</v>
      </c>
      <c r="FL305" s="70" t="str">
        <f t="shared" si="55"/>
        <v>simvastatine oral 40mg/</v>
      </c>
    </row>
    <row r="306" spans="1:168" ht="13.8">
      <c r="A306" s="47">
        <v>11233</v>
      </c>
      <c r="B306" t="s">
        <v>3258</v>
      </c>
      <c r="C306" s="117"/>
      <c r="D306" s="117"/>
      <c r="E306" s="117"/>
      <c r="F306" s="117"/>
      <c r="G306">
        <v>8268</v>
      </c>
      <c r="H306" s="47">
        <v>293840304</v>
      </c>
      <c r="I306" s="47">
        <v>293840304</v>
      </c>
      <c r="J306" s="5" t="str">
        <f t="shared" si="51"/>
        <v>GRC simvastatin VIOFAR ΕΠΕ film-coated tablet 28 x 20mg/</v>
      </c>
      <c r="K306" s="5" t="str">
        <f t="shared" si="52"/>
        <v>GRC simvastatin VIOFAR ΕΠΕ film-coated tablet 28 x 20mg/</v>
      </c>
      <c r="L306" s="5"/>
      <c r="M306" s="5"/>
      <c r="N306" s="5"/>
      <c r="O306" s="5"/>
      <c r="P306">
        <v>28</v>
      </c>
      <c r="Q306" s="51"/>
      <c r="R306">
        <v>28</v>
      </c>
      <c r="S306" s="51"/>
      <c r="T306" s="117"/>
      <c r="U306" s="117"/>
      <c r="V306" s="117"/>
      <c r="W306" s="117"/>
      <c r="X306" s="5"/>
      <c r="Y306" s="5"/>
      <c r="Z306" s="5"/>
      <c r="AA306" s="5">
        <v>30</v>
      </c>
      <c r="AB306" s="5"/>
      <c r="AC306" t="s">
        <v>779</v>
      </c>
      <c r="AD306" s="5"/>
      <c r="AE306" s="5"/>
      <c r="AF306" s="159">
        <v>10221000</v>
      </c>
      <c r="AG306" t="s">
        <v>1220</v>
      </c>
      <c r="AI306" t="s">
        <v>824</v>
      </c>
      <c r="AJ306" t="s">
        <v>848</v>
      </c>
      <c r="AK306" s="24">
        <v>15054000</v>
      </c>
      <c r="AL306" s="158" t="s">
        <v>173</v>
      </c>
      <c r="AM306" s="158"/>
      <c r="AN306" s="5"/>
      <c r="AO306" s="5"/>
      <c r="AP306" s="5"/>
      <c r="AQ306" s="5"/>
      <c r="AS306" s="51">
        <f t="shared" si="50"/>
        <v>56565818</v>
      </c>
      <c r="AT306" s="25" t="str">
        <f t="shared" si="53"/>
        <v>GRC simvastatin VIOFAR ΕΠΕ film-coated tablet 20mg/</v>
      </c>
      <c r="AU306" s="33"/>
      <c r="AW306" s="5"/>
      <c r="AX306" s="5"/>
      <c r="AY306" s="14" t="s">
        <v>3622</v>
      </c>
      <c r="AZ306" t="s">
        <v>579</v>
      </c>
      <c r="BA306" s="42" t="s">
        <v>2510</v>
      </c>
      <c r="BB306" s="42"/>
      <c r="BC306" s="159">
        <v>10221000</v>
      </c>
      <c r="BD306" t="s">
        <v>1220</v>
      </c>
      <c r="BF306" s="85"/>
      <c r="BG306" t="s">
        <v>913</v>
      </c>
      <c r="BJ306" s="5"/>
      <c r="BK306" t="s">
        <v>895</v>
      </c>
      <c r="BL306" s="5"/>
      <c r="BM306" s="49" t="s">
        <v>857</v>
      </c>
      <c r="BN306" t="str">
        <f t="shared" si="48"/>
        <v>simvastatin film-coated tablet 20mg/</v>
      </c>
      <c r="BO306" s="49"/>
      <c r="BP306" t="str">
        <f t="shared" si="54"/>
        <v>simvastatin film-coated tablet 20mg/</v>
      </c>
      <c r="BQ306" s="5"/>
      <c r="BR306" s="159">
        <v>10221000</v>
      </c>
      <c r="BS306" t="s">
        <v>1220</v>
      </c>
      <c r="BU306" s="117"/>
      <c r="BV306" s="117"/>
      <c r="BW306" s="5"/>
      <c r="BX306" t="s">
        <v>824</v>
      </c>
      <c r="BY306" s="5"/>
      <c r="BZ306" s="5"/>
      <c r="CA306" s="24">
        <v>15054000</v>
      </c>
      <c r="CB306" s="158" t="s">
        <v>173</v>
      </c>
      <c r="CC306" s="158"/>
      <c r="CD306" s="5"/>
      <c r="CE306" s="5"/>
      <c r="CF306">
        <v>20053000</v>
      </c>
      <c r="CG306" s="87" t="s">
        <v>175</v>
      </c>
      <c r="CH306" s="87"/>
      <c r="CI306" s="117"/>
      <c r="CJ306" s="117"/>
      <c r="CK306" s="5"/>
      <c r="CL306" s="5"/>
      <c r="CM306" s="5"/>
      <c r="CN306" s="5"/>
      <c r="CO306" s="21">
        <v>100000091786</v>
      </c>
      <c r="CP306" s="21" t="s">
        <v>41</v>
      </c>
      <c r="CQ306" s="21">
        <v>100000091786</v>
      </c>
      <c r="CR306" s="14" t="s">
        <v>3900</v>
      </c>
      <c r="CS306" s="51"/>
      <c r="CT306" s="21">
        <v>100000091786</v>
      </c>
      <c r="CU306" s="51" t="s">
        <v>615</v>
      </c>
      <c r="CV306" s="117"/>
      <c r="CW306" s="146"/>
      <c r="CX306">
        <v>79902639</v>
      </c>
      <c r="CY306" s="5"/>
      <c r="CZ306" s="5"/>
      <c r="DE306" s="5"/>
      <c r="DF306" s="5"/>
      <c r="DG306" s="117"/>
      <c r="DH306" s="117"/>
      <c r="DI306" s="117"/>
      <c r="DJ306" s="117"/>
      <c r="DK306" s="117"/>
      <c r="DL306" s="47">
        <v>20</v>
      </c>
      <c r="DM306" t="s">
        <v>164</v>
      </c>
      <c r="DN306" s="2"/>
      <c r="DO306" s="154">
        <v>1</v>
      </c>
      <c r="DP306" s="158" t="s">
        <v>173</v>
      </c>
      <c r="DQ306" s="24">
        <v>15054000</v>
      </c>
      <c r="DR306" s="47">
        <v>20</v>
      </c>
      <c r="DS306" t="s">
        <v>164</v>
      </c>
      <c r="DZ306" t="s">
        <v>843</v>
      </c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165"/>
      <c r="EO306" s="5"/>
      <c r="EP306" s="5"/>
      <c r="EQ306" s="5"/>
      <c r="ER306" s="5"/>
      <c r="EY306" s="70" t="str">
        <f t="shared" si="49"/>
        <v>simvastatine oral 20mg/</v>
      </c>
      <c r="FK306" s="14" t="s">
        <v>163</v>
      </c>
      <c r="FL306" s="70" t="str">
        <f t="shared" si="55"/>
        <v>simvastatine oral 20mg/</v>
      </c>
    </row>
    <row r="307" spans="1:168" ht="27.6">
      <c r="A307" s="47">
        <v>8267</v>
      </c>
      <c r="B307" t="s">
        <v>3259</v>
      </c>
      <c r="C307" s="117"/>
      <c r="D307" s="117"/>
      <c r="E307" s="117"/>
      <c r="F307" s="117"/>
      <c r="G307">
        <v>8269</v>
      </c>
      <c r="H307" s="47">
        <v>293840404</v>
      </c>
      <c r="I307" s="47">
        <v>293840404</v>
      </c>
      <c r="J307" s="5" t="str">
        <f t="shared" ref="J307:J338" si="56">CONCATENATE(BM307," ",CR307," ",BG307," ",BS307," ",R307,S307," x ",DR307,DS307,"/",DU307,DV307)</f>
        <v>GRC simvastatin TEVA PHARMA B.V., Haarlem, THE NETHERLANDS film-coated tablet 30 x 10mg/</v>
      </c>
      <c r="K307" s="5" t="str">
        <f t="shared" ref="K307:K338" si="57">CONCATENATE(BM307," ",CR307," ",BG307," ",BS307," ",R307,S307," x ",DR307,DS307,"/",DU307,DV307)</f>
        <v>GRC simvastatin TEVA PHARMA B.V., Haarlem, THE NETHERLANDS film-coated tablet 30 x 10mg/</v>
      </c>
      <c r="L307" s="5"/>
      <c r="M307" s="5"/>
      <c r="N307" s="5"/>
      <c r="O307" s="5"/>
      <c r="P307">
        <v>30</v>
      </c>
      <c r="Q307" s="51"/>
      <c r="R307">
        <v>30</v>
      </c>
      <c r="S307" s="51"/>
      <c r="T307" s="117"/>
      <c r="U307" s="117"/>
      <c r="V307" s="117"/>
      <c r="W307" s="117"/>
      <c r="X307" s="5"/>
      <c r="Y307" s="5"/>
      <c r="Z307" s="5"/>
      <c r="AA307" s="5">
        <v>30</v>
      </c>
      <c r="AB307" s="5"/>
      <c r="AC307" t="s">
        <v>779</v>
      </c>
      <c r="AD307" s="5"/>
      <c r="AE307" s="5"/>
      <c r="AF307" s="159">
        <v>10221000</v>
      </c>
      <c r="AG307" t="s">
        <v>1220</v>
      </c>
      <c r="AI307" t="s">
        <v>824</v>
      </c>
      <c r="AJ307" t="s">
        <v>848</v>
      </c>
      <c r="AK307" s="24">
        <v>15054000</v>
      </c>
      <c r="AL307" s="158" t="s">
        <v>173</v>
      </c>
      <c r="AM307" s="158"/>
      <c r="AN307" s="5"/>
      <c r="AO307" s="5"/>
      <c r="AP307" s="5"/>
      <c r="AQ307" s="5"/>
      <c r="AS307" s="51">
        <f t="shared" si="50"/>
        <v>56565819</v>
      </c>
      <c r="AT307" s="25" t="str">
        <f t="shared" si="53"/>
        <v>GRC simvastatin TEVA PHARMA B.V., Haarlem, THE NETHERLANDS film-coated tablet 10mg/</v>
      </c>
      <c r="AU307" s="33"/>
      <c r="AW307" s="5"/>
      <c r="AX307" s="5"/>
      <c r="AY307" s="14" t="s">
        <v>3623</v>
      </c>
      <c r="AZ307" t="s">
        <v>579</v>
      </c>
      <c r="BA307" s="42" t="s">
        <v>2510</v>
      </c>
      <c r="BB307" s="42"/>
      <c r="BC307" s="159">
        <v>10221000</v>
      </c>
      <c r="BD307" t="s">
        <v>1220</v>
      </c>
      <c r="BF307" s="85"/>
      <c r="BG307" t="s">
        <v>895</v>
      </c>
      <c r="BJ307" s="5"/>
      <c r="BK307" t="s">
        <v>895</v>
      </c>
      <c r="BL307" s="5"/>
      <c r="BM307" s="49" t="s">
        <v>857</v>
      </c>
      <c r="BN307" t="str">
        <f t="shared" si="48"/>
        <v>simvastatin film-coated tablet 10mg/</v>
      </c>
      <c r="BO307" s="49"/>
      <c r="BP307" t="str">
        <f t="shared" si="54"/>
        <v>simvastatin film-coated tablet 10mg/</v>
      </c>
      <c r="BQ307" s="5"/>
      <c r="BR307" s="159">
        <v>10221000</v>
      </c>
      <c r="BS307" t="s">
        <v>1220</v>
      </c>
      <c r="BU307" s="117"/>
      <c r="BV307" s="117"/>
      <c r="BW307" s="5"/>
      <c r="BX307" t="s">
        <v>824</v>
      </c>
      <c r="BY307" s="5"/>
      <c r="BZ307" s="5"/>
      <c r="CA307" s="24">
        <v>15054000</v>
      </c>
      <c r="CB307" s="158" t="s">
        <v>173</v>
      </c>
      <c r="CC307" s="158"/>
      <c r="CD307" s="5"/>
      <c r="CE307" s="5"/>
      <c r="CF307">
        <v>20053000</v>
      </c>
      <c r="CG307" s="87" t="s">
        <v>175</v>
      </c>
      <c r="CH307" s="87"/>
      <c r="CI307" s="117"/>
      <c r="CJ307" s="117"/>
      <c r="CK307" s="5"/>
      <c r="CL307" s="5"/>
      <c r="CM307" s="5"/>
      <c r="CN307" s="5"/>
      <c r="CO307" s="21">
        <v>100000091786</v>
      </c>
      <c r="CP307" s="21" t="s">
        <v>41</v>
      </c>
      <c r="CQ307" s="21">
        <v>100000091786</v>
      </c>
      <c r="CR307" s="14" t="s">
        <v>3900</v>
      </c>
      <c r="CS307" s="51"/>
      <c r="CT307" s="21">
        <v>100000091786</v>
      </c>
      <c r="CU307" s="51" t="s">
        <v>615</v>
      </c>
      <c r="CV307" s="117"/>
      <c r="CW307" s="146"/>
      <c r="CX307">
        <v>79902639</v>
      </c>
      <c r="CY307" s="5"/>
      <c r="CZ307" s="5"/>
      <c r="DE307" s="5"/>
      <c r="DF307" s="5"/>
      <c r="DG307" s="117"/>
      <c r="DH307" s="117"/>
      <c r="DI307" s="117"/>
      <c r="DJ307" s="117"/>
      <c r="DK307" s="117"/>
      <c r="DL307" s="47">
        <v>10</v>
      </c>
      <c r="DM307" t="s">
        <v>164</v>
      </c>
      <c r="DN307" s="2"/>
      <c r="DO307" s="154">
        <v>1</v>
      </c>
      <c r="DP307" s="158" t="s">
        <v>173</v>
      </c>
      <c r="DQ307" s="24">
        <v>15054000</v>
      </c>
      <c r="DR307" s="47">
        <v>10</v>
      </c>
      <c r="DS307" t="s">
        <v>164</v>
      </c>
      <c r="DZ307" t="s">
        <v>844</v>
      </c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165"/>
      <c r="EO307" s="5"/>
      <c r="EP307" s="5"/>
      <c r="EQ307" s="5"/>
      <c r="ER307" s="5"/>
      <c r="EY307" s="70" t="str">
        <f t="shared" si="49"/>
        <v>simvastatine oral 10mg/</v>
      </c>
      <c r="FK307" s="14" t="s">
        <v>163</v>
      </c>
      <c r="FL307" s="70" t="str">
        <f t="shared" si="55"/>
        <v>simvastatine oral 10mg/</v>
      </c>
    </row>
    <row r="308" spans="1:168" ht="27.6">
      <c r="A308" s="47">
        <v>8268</v>
      </c>
      <c r="B308" t="s">
        <v>3260</v>
      </c>
      <c r="C308" s="117"/>
      <c r="D308" s="117"/>
      <c r="E308" s="117"/>
      <c r="F308" s="117"/>
      <c r="G308">
        <v>4572</v>
      </c>
      <c r="H308" s="47">
        <v>261480101</v>
      </c>
      <c r="I308" s="47">
        <v>261480101</v>
      </c>
      <c r="J308" s="5" t="str">
        <f t="shared" si="56"/>
        <v>GRC simvastatin TEVA PHARMA B.V., Haarlem, THE NETHERLANDS film-coated tablet 30 x 20mg/</v>
      </c>
      <c r="K308" s="5" t="str">
        <f t="shared" si="57"/>
        <v>GRC simvastatin TEVA PHARMA B.V., Haarlem, THE NETHERLANDS film-coated tablet 30 x 20mg/</v>
      </c>
      <c r="L308" s="5"/>
      <c r="M308" s="5"/>
      <c r="N308" s="5"/>
      <c r="O308" s="5"/>
      <c r="P308">
        <v>30</v>
      </c>
      <c r="Q308" s="51"/>
      <c r="R308">
        <v>30</v>
      </c>
      <c r="S308" s="51"/>
      <c r="T308" s="117"/>
      <c r="U308" s="117"/>
      <c r="V308" s="117"/>
      <c r="W308" s="117"/>
      <c r="X308" s="5"/>
      <c r="Y308" s="5"/>
      <c r="Z308" s="5"/>
      <c r="AA308" s="5">
        <v>30</v>
      </c>
      <c r="AB308" s="5"/>
      <c r="AC308" t="s">
        <v>725</v>
      </c>
      <c r="AD308" s="5"/>
      <c r="AE308" s="5"/>
      <c r="AF308" s="159">
        <v>10221000</v>
      </c>
      <c r="AG308" t="s">
        <v>1220</v>
      </c>
      <c r="AI308" t="s">
        <v>824</v>
      </c>
      <c r="AJ308" t="s">
        <v>852</v>
      </c>
      <c r="AK308" s="24">
        <v>15054000</v>
      </c>
      <c r="AL308" s="158" t="s">
        <v>173</v>
      </c>
      <c r="AM308" s="158"/>
      <c r="AN308" s="5"/>
      <c r="AO308" s="5"/>
      <c r="AP308" s="5"/>
      <c r="AQ308" s="5"/>
      <c r="AS308" s="51">
        <f t="shared" si="50"/>
        <v>56565820</v>
      </c>
      <c r="AT308" s="25" t="str">
        <f t="shared" si="53"/>
        <v>GRC simvastatin TEVA PHARMA B.V., Haarlem, THE NETHERLANDS film-coated tablet 20mg/</v>
      </c>
      <c r="AU308" s="33"/>
      <c r="AW308" s="5"/>
      <c r="AX308" s="5"/>
      <c r="AY308" s="14" t="s">
        <v>3624</v>
      </c>
      <c r="AZ308" t="s">
        <v>579</v>
      </c>
      <c r="BA308" s="42" t="s">
        <v>2510</v>
      </c>
      <c r="BB308" s="42"/>
      <c r="BC308" s="159">
        <v>10221000</v>
      </c>
      <c r="BD308" t="s">
        <v>1220</v>
      </c>
      <c r="BF308" s="85"/>
      <c r="BG308" t="s">
        <v>895</v>
      </c>
      <c r="BJ308" s="5"/>
      <c r="BK308" t="s">
        <v>937</v>
      </c>
      <c r="BL308" s="5"/>
      <c r="BM308" s="49" t="s">
        <v>857</v>
      </c>
      <c r="BN308" t="str">
        <f t="shared" si="48"/>
        <v>simvastatin film-coated tablet 20mg/</v>
      </c>
      <c r="BO308" s="49"/>
      <c r="BP308" t="str">
        <f t="shared" si="54"/>
        <v>simvastatin film-coated tablet 20mg/</v>
      </c>
      <c r="BQ308" s="5"/>
      <c r="BR308" s="159">
        <v>10221000</v>
      </c>
      <c r="BS308" t="s">
        <v>1220</v>
      </c>
      <c r="BU308" s="117"/>
      <c r="BV308" s="117"/>
      <c r="BW308" s="5"/>
      <c r="BX308" t="s">
        <v>824</v>
      </c>
      <c r="BY308" s="5"/>
      <c r="BZ308" s="5"/>
      <c r="CA308" s="24">
        <v>15054000</v>
      </c>
      <c r="CB308" s="158" t="s">
        <v>173</v>
      </c>
      <c r="CC308" s="158"/>
      <c r="CD308" s="5"/>
      <c r="CE308" s="5"/>
      <c r="CF308">
        <v>20053000</v>
      </c>
      <c r="CG308" s="87" t="s">
        <v>175</v>
      </c>
      <c r="CH308" s="87"/>
      <c r="CI308" s="117"/>
      <c r="CJ308" s="117"/>
      <c r="CK308" s="5"/>
      <c r="CL308" s="5"/>
      <c r="CM308" s="5"/>
      <c r="CN308" s="5"/>
      <c r="CO308" s="21">
        <v>100000091786</v>
      </c>
      <c r="CP308" s="21" t="s">
        <v>41</v>
      </c>
      <c r="CQ308" s="21">
        <v>100000091786</v>
      </c>
      <c r="CR308" s="14" t="s">
        <v>3900</v>
      </c>
      <c r="CS308" s="51"/>
      <c r="CT308" s="21">
        <v>100000091786</v>
      </c>
      <c r="CU308" s="51" t="s">
        <v>615</v>
      </c>
      <c r="CV308" s="117"/>
      <c r="CW308" s="146"/>
      <c r="CX308">
        <v>79902639</v>
      </c>
      <c r="CY308" s="5"/>
      <c r="CZ308" s="5"/>
      <c r="DE308" s="5"/>
      <c r="DF308" s="5"/>
      <c r="DG308" s="117"/>
      <c r="DH308" s="117"/>
      <c r="DI308" s="117"/>
      <c r="DJ308" s="117"/>
      <c r="DK308" s="117"/>
      <c r="DL308" s="47">
        <v>20</v>
      </c>
      <c r="DM308" t="s">
        <v>164</v>
      </c>
      <c r="DN308" s="2"/>
      <c r="DO308" s="154">
        <v>1</v>
      </c>
      <c r="DP308" s="158" t="s">
        <v>173</v>
      </c>
      <c r="DQ308" s="24">
        <v>15054000</v>
      </c>
      <c r="DR308" s="47">
        <v>20</v>
      </c>
      <c r="DS308" t="s">
        <v>164</v>
      </c>
      <c r="DZ308" t="s">
        <v>843</v>
      </c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165"/>
      <c r="EO308" s="5"/>
      <c r="EP308" s="5"/>
      <c r="EQ308" s="5"/>
      <c r="ER308" s="5"/>
      <c r="EY308" s="70" t="str">
        <f t="shared" si="49"/>
        <v>simvastatine oral 20mg/</v>
      </c>
      <c r="FK308" s="14" t="s">
        <v>163</v>
      </c>
      <c r="FL308" s="70" t="str">
        <f t="shared" si="55"/>
        <v>simvastatine oral 20mg/</v>
      </c>
    </row>
    <row r="309" spans="1:168" ht="27.6">
      <c r="A309" s="47">
        <v>8269</v>
      </c>
      <c r="B309" t="s">
        <v>3261</v>
      </c>
      <c r="C309" s="117"/>
      <c r="D309" s="117"/>
      <c r="E309" s="117"/>
      <c r="F309" s="117"/>
      <c r="G309">
        <v>4573</v>
      </c>
      <c r="H309" s="47">
        <v>261480201</v>
      </c>
      <c r="I309" s="47">
        <v>261480201</v>
      </c>
      <c r="J309" s="5" t="str">
        <f t="shared" si="56"/>
        <v>GRC simvastatin TEVA PHARMA B.V., Haarlem, THE NETHERLANDS film-coated tablet 30 x 40mg/</v>
      </c>
      <c r="K309" s="5" t="str">
        <f t="shared" si="57"/>
        <v>GRC simvastatin TEVA PHARMA B.V., Haarlem, THE NETHERLANDS film-coated tablet 30 x 40mg/</v>
      </c>
      <c r="L309" s="5"/>
      <c r="M309" s="5"/>
      <c r="N309" s="5"/>
      <c r="O309" s="5"/>
      <c r="P309">
        <v>30</v>
      </c>
      <c r="Q309" s="51"/>
      <c r="R309">
        <v>30</v>
      </c>
      <c r="S309" s="51"/>
      <c r="T309" s="117"/>
      <c r="U309" s="117"/>
      <c r="V309" s="117"/>
      <c r="W309" s="117"/>
      <c r="X309" s="5"/>
      <c r="Y309" s="5"/>
      <c r="Z309" s="5"/>
      <c r="AA309" s="5">
        <v>30</v>
      </c>
      <c r="AB309" s="5"/>
      <c r="AC309" t="s">
        <v>790</v>
      </c>
      <c r="AD309" s="5"/>
      <c r="AE309" s="5"/>
      <c r="AF309" s="159">
        <v>10221000</v>
      </c>
      <c r="AG309" t="s">
        <v>1220</v>
      </c>
      <c r="AI309" t="s">
        <v>824</v>
      </c>
      <c r="AJ309" t="s">
        <v>852</v>
      </c>
      <c r="AK309" s="24">
        <v>15054000</v>
      </c>
      <c r="AL309" s="158" t="s">
        <v>173</v>
      </c>
      <c r="AM309" s="158"/>
      <c r="AN309" s="5"/>
      <c r="AO309" s="5"/>
      <c r="AP309" s="5"/>
      <c r="AQ309" s="5"/>
      <c r="AS309" s="51">
        <f t="shared" si="50"/>
        <v>56565821</v>
      </c>
      <c r="AT309" s="25" t="str">
        <f t="shared" si="53"/>
        <v>GRC simvastatin TEVA PHARMA B.V., Haarlem, THE NETHERLANDS film-coated tablet 40mg/</v>
      </c>
      <c r="AU309" s="33"/>
      <c r="AW309" s="5"/>
      <c r="AX309" s="5"/>
      <c r="AY309" s="14" t="s">
        <v>3625</v>
      </c>
      <c r="AZ309" t="s">
        <v>579</v>
      </c>
      <c r="BA309" s="42" t="s">
        <v>2510</v>
      </c>
      <c r="BB309" s="42"/>
      <c r="BC309" s="159">
        <v>10221000</v>
      </c>
      <c r="BD309" t="s">
        <v>1220</v>
      </c>
      <c r="BF309" s="85"/>
      <c r="BG309" t="s">
        <v>895</v>
      </c>
      <c r="BJ309" s="5"/>
      <c r="BK309" t="s">
        <v>937</v>
      </c>
      <c r="BL309" s="5"/>
      <c r="BM309" s="49" t="s">
        <v>857</v>
      </c>
      <c r="BN309" t="str">
        <f t="shared" si="48"/>
        <v>simvastatin film-coated tablet 40mg/</v>
      </c>
      <c r="BO309" s="49"/>
      <c r="BP309" t="str">
        <f t="shared" si="54"/>
        <v>simvastatin film-coated tablet 40mg/</v>
      </c>
      <c r="BQ309" s="5"/>
      <c r="BR309" s="159">
        <v>10221000</v>
      </c>
      <c r="BS309" t="s">
        <v>1220</v>
      </c>
      <c r="BU309" s="117"/>
      <c r="BV309" s="117"/>
      <c r="BW309" s="5"/>
      <c r="BX309" t="s">
        <v>824</v>
      </c>
      <c r="BY309" s="5"/>
      <c r="BZ309" s="5"/>
      <c r="CA309" s="24">
        <v>15054000</v>
      </c>
      <c r="CB309" s="158" t="s">
        <v>173</v>
      </c>
      <c r="CC309" s="158"/>
      <c r="CD309" s="5"/>
      <c r="CE309" s="5"/>
      <c r="CF309">
        <v>20053000</v>
      </c>
      <c r="CG309" s="87" t="s">
        <v>175</v>
      </c>
      <c r="CH309" s="87"/>
      <c r="CI309" s="117"/>
      <c r="CJ309" s="117"/>
      <c r="CK309" s="5"/>
      <c r="CL309" s="5"/>
      <c r="CM309" s="5"/>
      <c r="CN309" s="5"/>
      <c r="CO309" s="21">
        <v>100000091786</v>
      </c>
      <c r="CP309" s="21" t="s">
        <v>41</v>
      </c>
      <c r="CQ309" s="21">
        <v>100000091786</v>
      </c>
      <c r="CR309" s="14" t="s">
        <v>3900</v>
      </c>
      <c r="CS309" s="51"/>
      <c r="CT309" s="21">
        <v>100000091786</v>
      </c>
      <c r="CU309" s="51" t="s">
        <v>615</v>
      </c>
      <c r="CV309" s="117"/>
      <c r="CW309" s="146"/>
      <c r="CX309">
        <v>79902639</v>
      </c>
      <c r="CY309" s="5"/>
      <c r="CZ309" s="5"/>
      <c r="DE309" s="5"/>
      <c r="DF309" s="5"/>
      <c r="DG309" s="117"/>
      <c r="DH309" s="117"/>
      <c r="DI309" s="117"/>
      <c r="DJ309" s="117"/>
      <c r="DK309" s="117"/>
      <c r="DL309" s="47">
        <v>40</v>
      </c>
      <c r="DM309" t="s">
        <v>164</v>
      </c>
      <c r="DN309" s="2"/>
      <c r="DO309" s="154">
        <v>1</v>
      </c>
      <c r="DP309" s="158" t="s">
        <v>173</v>
      </c>
      <c r="DQ309" s="24">
        <v>15054000</v>
      </c>
      <c r="DR309" s="47">
        <v>40</v>
      </c>
      <c r="DS309" t="s">
        <v>164</v>
      </c>
      <c r="DZ309" t="s">
        <v>844</v>
      </c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165"/>
      <c r="EO309" s="5"/>
      <c r="EP309" s="5"/>
      <c r="EQ309" s="5"/>
      <c r="ER309" s="5"/>
      <c r="EY309" s="70" t="str">
        <f t="shared" si="49"/>
        <v>simvastatine oral 40mg/</v>
      </c>
      <c r="FK309" s="14" t="s">
        <v>163</v>
      </c>
      <c r="FL309" s="70" t="str">
        <f t="shared" si="55"/>
        <v>simvastatine oral 40mg/</v>
      </c>
    </row>
    <row r="310" spans="1:168" ht="13.8">
      <c r="A310" s="47">
        <v>4572</v>
      </c>
      <c r="B310" t="s">
        <v>3262</v>
      </c>
      <c r="C310" s="117"/>
      <c r="D310" s="117"/>
      <c r="E310" s="117"/>
      <c r="F310" s="117"/>
      <c r="G310">
        <v>4066</v>
      </c>
      <c r="H310" s="47">
        <v>254550302</v>
      </c>
      <c r="I310" s="47">
        <v>254550302</v>
      </c>
      <c r="J310" s="5" t="str">
        <f t="shared" si="56"/>
        <v>GRC simvastatin HEREMCO Μ.Ε.Π.Ε. film-coated tablet 30 x 20mg/</v>
      </c>
      <c r="K310" s="5" t="str">
        <f t="shared" si="57"/>
        <v>GRC simvastatin HEREMCO Μ.Ε.Π.Ε. film-coated tablet 30 x 20mg/</v>
      </c>
      <c r="L310" s="5"/>
      <c r="M310" s="5"/>
      <c r="N310" s="5"/>
      <c r="O310" s="5"/>
      <c r="P310">
        <v>30</v>
      </c>
      <c r="Q310" s="51"/>
      <c r="R310">
        <v>30</v>
      </c>
      <c r="S310" s="51"/>
      <c r="T310" s="117"/>
      <c r="U310" s="117"/>
      <c r="V310" s="117"/>
      <c r="W310" s="117"/>
      <c r="X310" s="5"/>
      <c r="Y310" s="5"/>
      <c r="Z310" s="5"/>
      <c r="AA310" s="5">
        <v>30</v>
      </c>
      <c r="AB310" s="5"/>
      <c r="AC310" t="s">
        <v>764</v>
      </c>
      <c r="AD310" s="5"/>
      <c r="AE310" s="5"/>
      <c r="AF310" s="159">
        <v>10221000</v>
      </c>
      <c r="AG310" t="s">
        <v>1220</v>
      </c>
      <c r="AI310" t="s">
        <v>824</v>
      </c>
      <c r="AJ310" t="s">
        <v>852</v>
      </c>
      <c r="AK310" s="24">
        <v>15054000</v>
      </c>
      <c r="AL310" s="158" t="s">
        <v>173</v>
      </c>
      <c r="AM310" s="158"/>
      <c r="AN310" s="5"/>
      <c r="AO310" s="5"/>
      <c r="AP310" s="5"/>
      <c r="AQ310" s="5"/>
      <c r="AS310" s="51">
        <f t="shared" si="50"/>
        <v>56565822</v>
      </c>
      <c r="AT310" s="25" t="str">
        <f t="shared" si="53"/>
        <v>GRC simvastatin HEREMCO Μ.Ε.Π.Ε. film-coated tablet 20mg/</v>
      </c>
      <c r="AU310" s="33"/>
      <c r="AW310" s="5"/>
      <c r="AX310" s="5"/>
      <c r="AY310" s="14" t="s">
        <v>3626</v>
      </c>
      <c r="AZ310" t="s">
        <v>579</v>
      </c>
      <c r="BA310" s="42" t="s">
        <v>2510</v>
      </c>
      <c r="BB310" s="42"/>
      <c r="BC310" s="159">
        <v>10221000</v>
      </c>
      <c r="BD310" t="s">
        <v>1220</v>
      </c>
      <c r="BF310" s="85"/>
      <c r="BG310" t="s">
        <v>3354</v>
      </c>
      <c r="BJ310" s="5"/>
      <c r="BK310" t="s">
        <v>891</v>
      </c>
      <c r="BL310" s="5"/>
      <c r="BM310" s="49" t="s">
        <v>857</v>
      </c>
      <c r="BN310" t="str">
        <f t="shared" si="48"/>
        <v>simvastatin film-coated tablet 20mg/</v>
      </c>
      <c r="BO310" s="49"/>
      <c r="BP310" t="str">
        <f t="shared" si="54"/>
        <v>simvastatin film-coated tablet 20mg/</v>
      </c>
      <c r="BQ310" s="5"/>
      <c r="BR310" s="159">
        <v>10221000</v>
      </c>
      <c r="BS310" t="s">
        <v>1220</v>
      </c>
      <c r="BU310" s="117"/>
      <c r="BV310" s="117"/>
      <c r="BW310" s="5"/>
      <c r="BX310" t="s">
        <v>824</v>
      </c>
      <c r="BY310" s="5"/>
      <c r="BZ310" s="5"/>
      <c r="CA310" s="24">
        <v>15054000</v>
      </c>
      <c r="CB310" s="158" t="s">
        <v>173</v>
      </c>
      <c r="CC310" s="158"/>
      <c r="CD310" s="5"/>
      <c r="CE310" s="5"/>
      <c r="CF310">
        <v>20053000</v>
      </c>
      <c r="CG310" s="87" t="s">
        <v>175</v>
      </c>
      <c r="CH310" s="87"/>
      <c r="CI310" s="117"/>
      <c r="CJ310" s="117"/>
      <c r="CK310" s="5"/>
      <c r="CL310" s="5"/>
      <c r="CM310" s="5"/>
      <c r="CN310" s="5"/>
      <c r="CO310" s="21">
        <v>100000091786</v>
      </c>
      <c r="CP310" s="21" t="s">
        <v>41</v>
      </c>
      <c r="CQ310" s="21">
        <v>100000091786</v>
      </c>
      <c r="CR310" s="14" t="s">
        <v>3900</v>
      </c>
      <c r="CS310" s="51"/>
      <c r="CT310" s="21">
        <v>100000091786</v>
      </c>
      <c r="CU310" s="51" t="s">
        <v>615</v>
      </c>
      <c r="CV310" s="117"/>
      <c r="CW310" s="146"/>
      <c r="CX310">
        <v>79902639</v>
      </c>
      <c r="CY310" s="5"/>
      <c r="CZ310" s="5"/>
      <c r="DE310" s="5"/>
      <c r="DF310" s="5"/>
      <c r="DG310" s="117"/>
      <c r="DH310" s="117"/>
      <c r="DI310" s="117"/>
      <c r="DJ310" s="117"/>
      <c r="DK310" s="117"/>
      <c r="DL310" s="47">
        <v>20</v>
      </c>
      <c r="DM310" t="s">
        <v>164</v>
      </c>
      <c r="DN310" s="2"/>
      <c r="DO310" s="154">
        <v>1</v>
      </c>
      <c r="DP310" s="158" t="s">
        <v>173</v>
      </c>
      <c r="DQ310" s="24">
        <v>15054000</v>
      </c>
      <c r="DR310" s="47">
        <v>20</v>
      </c>
      <c r="DS310" t="s">
        <v>164</v>
      </c>
      <c r="DZ310" t="s">
        <v>843</v>
      </c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165"/>
      <c r="EO310" s="5"/>
      <c r="EP310" s="5"/>
      <c r="EQ310" s="5"/>
      <c r="ER310" s="5"/>
      <c r="EY310" s="70" t="str">
        <f t="shared" si="49"/>
        <v>simvastatine oral 20mg/</v>
      </c>
      <c r="FK310" s="14" t="s">
        <v>163</v>
      </c>
      <c r="FL310" s="70" t="str">
        <f t="shared" si="55"/>
        <v>simvastatine oral 20mg/</v>
      </c>
    </row>
    <row r="311" spans="1:168" ht="13.8">
      <c r="A311" s="47">
        <v>4573</v>
      </c>
      <c r="B311" t="s">
        <v>3263</v>
      </c>
      <c r="C311" s="117"/>
      <c r="D311" s="117"/>
      <c r="E311" s="117"/>
      <c r="F311" s="117"/>
      <c r="G311">
        <v>4067</v>
      </c>
      <c r="H311" s="47">
        <v>254550303</v>
      </c>
      <c r="I311" s="47">
        <v>254550303</v>
      </c>
      <c r="J311" s="5" t="str">
        <f t="shared" si="56"/>
        <v>GRC simvastatin HEREMCO Μ.Ε.Π.Ε. film-coated tablet 30 x 40mg/</v>
      </c>
      <c r="K311" s="5" t="str">
        <f t="shared" si="57"/>
        <v>GRC simvastatin HEREMCO Μ.Ε.Π.Ε. film-coated tablet 30 x 40mg/</v>
      </c>
      <c r="L311" s="5"/>
      <c r="M311" s="5"/>
      <c r="N311" s="5"/>
      <c r="O311" s="5"/>
      <c r="P311">
        <v>30</v>
      </c>
      <c r="Q311" s="51"/>
      <c r="R311">
        <v>30</v>
      </c>
      <c r="S311" s="51"/>
      <c r="T311" s="117"/>
      <c r="U311" s="117"/>
      <c r="V311" s="117"/>
      <c r="W311" s="117"/>
      <c r="X311" s="5"/>
      <c r="Y311" s="5"/>
      <c r="Z311" s="5"/>
      <c r="AA311" s="5">
        <v>60</v>
      </c>
      <c r="AB311" s="5"/>
      <c r="AC311" t="s">
        <v>791</v>
      </c>
      <c r="AD311" s="5"/>
      <c r="AE311" s="5"/>
      <c r="AF311" s="159">
        <v>10221000</v>
      </c>
      <c r="AG311" t="s">
        <v>1220</v>
      </c>
      <c r="AI311" t="s">
        <v>824</v>
      </c>
      <c r="AJ311" t="s">
        <v>852</v>
      </c>
      <c r="AK311" s="24">
        <v>15054000</v>
      </c>
      <c r="AL311" s="158" t="s">
        <v>173</v>
      </c>
      <c r="AM311" s="158"/>
      <c r="AN311" s="5"/>
      <c r="AO311" s="5"/>
      <c r="AP311" s="5"/>
      <c r="AQ311" s="5"/>
      <c r="AS311" s="51">
        <f t="shared" si="50"/>
        <v>56565823</v>
      </c>
      <c r="AT311" s="25" t="str">
        <f t="shared" si="53"/>
        <v>GRC simvastatin HEREMCO Μ.Ε.Π.Ε. film-coated tablet 40mg/</v>
      </c>
      <c r="AU311" s="33"/>
      <c r="AW311" s="5"/>
      <c r="AX311" s="5"/>
      <c r="AY311" s="14" t="s">
        <v>3627</v>
      </c>
      <c r="AZ311" t="s">
        <v>579</v>
      </c>
      <c r="BA311" s="42" t="s">
        <v>2510</v>
      </c>
      <c r="BB311" s="42"/>
      <c r="BC311" s="159">
        <v>10221000</v>
      </c>
      <c r="BD311" t="s">
        <v>1220</v>
      </c>
      <c r="BF311" s="85"/>
      <c r="BG311" t="s">
        <v>3354</v>
      </c>
      <c r="BJ311" s="5"/>
      <c r="BK311" t="s">
        <v>891</v>
      </c>
      <c r="BL311" s="5"/>
      <c r="BM311" s="49" t="s">
        <v>857</v>
      </c>
      <c r="BN311" t="str">
        <f t="shared" si="48"/>
        <v>simvastatin film-coated tablet 40mg/</v>
      </c>
      <c r="BO311" s="49"/>
      <c r="BP311" t="str">
        <f t="shared" si="54"/>
        <v>simvastatin film-coated tablet 40mg/</v>
      </c>
      <c r="BQ311" s="5"/>
      <c r="BR311" s="159">
        <v>10221000</v>
      </c>
      <c r="BS311" t="s">
        <v>1220</v>
      </c>
      <c r="BU311" s="117"/>
      <c r="BV311" s="117"/>
      <c r="BW311" s="5"/>
      <c r="BX311" t="s">
        <v>824</v>
      </c>
      <c r="BY311" s="5"/>
      <c r="BZ311" s="5"/>
      <c r="CA311" s="24">
        <v>15054000</v>
      </c>
      <c r="CB311" s="158" t="s">
        <v>173</v>
      </c>
      <c r="CC311" s="158"/>
      <c r="CD311" s="5"/>
      <c r="CE311" s="5"/>
      <c r="CF311">
        <v>20053000</v>
      </c>
      <c r="CG311" s="87" t="s">
        <v>175</v>
      </c>
      <c r="CH311" s="87"/>
      <c r="CI311" s="117"/>
      <c r="CJ311" s="117"/>
      <c r="CK311" s="5"/>
      <c r="CL311" s="5"/>
      <c r="CM311" s="5"/>
      <c r="CN311" s="5"/>
      <c r="CO311" s="21">
        <v>100000091786</v>
      </c>
      <c r="CP311" s="21" t="s">
        <v>41</v>
      </c>
      <c r="CQ311" s="21">
        <v>100000091786</v>
      </c>
      <c r="CR311" s="14" t="s">
        <v>3900</v>
      </c>
      <c r="CS311" s="51"/>
      <c r="CT311" s="21">
        <v>100000091786</v>
      </c>
      <c r="CU311" s="51" t="s">
        <v>615</v>
      </c>
      <c r="CV311" s="117"/>
      <c r="CW311" s="146"/>
      <c r="CX311">
        <v>79902639</v>
      </c>
      <c r="CY311" s="5"/>
      <c r="CZ311" s="5"/>
      <c r="DE311" s="5"/>
      <c r="DF311" s="5"/>
      <c r="DG311" s="117"/>
      <c r="DH311" s="117"/>
      <c r="DI311" s="117"/>
      <c r="DJ311" s="117"/>
      <c r="DK311" s="117"/>
      <c r="DL311" s="47">
        <v>40</v>
      </c>
      <c r="DM311" t="s">
        <v>164</v>
      </c>
      <c r="DN311" s="2"/>
      <c r="DO311" s="154">
        <v>1</v>
      </c>
      <c r="DP311" s="158" t="s">
        <v>173</v>
      </c>
      <c r="DQ311" s="24">
        <v>15054000</v>
      </c>
      <c r="DR311" s="47">
        <v>40</v>
      </c>
      <c r="DS311" t="s">
        <v>164</v>
      </c>
      <c r="DZ311" t="s">
        <v>843</v>
      </c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165"/>
      <c r="EO311" s="5"/>
      <c r="EP311" s="5"/>
      <c r="EQ311" s="5"/>
      <c r="ER311" s="5"/>
      <c r="EY311" s="70" t="str">
        <f t="shared" si="49"/>
        <v>simvastatine oral 40mg/</v>
      </c>
      <c r="FK311" s="14" t="s">
        <v>163</v>
      </c>
      <c r="FL311" s="70" t="str">
        <f t="shared" si="55"/>
        <v>simvastatine oral 40mg/</v>
      </c>
    </row>
    <row r="312" spans="1:168" ht="13.8">
      <c r="A312" s="47">
        <v>4066</v>
      </c>
      <c r="B312" t="s">
        <v>3264</v>
      </c>
      <c r="C312" s="117"/>
      <c r="D312" s="117"/>
      <c r="E312" s="117"/>
      <c r="F312" s="117"/>
      <c r="G312">
        <v>4068</v>
      </c>
      <c r="H312" s="47">
        <v>254550402</v>
      </c>
      <c r="I312" s="47">
        <v>254550402</v>
      </c>
      <c r="J312" s="5" t="str">
        <f t="shared" si="56"/>
        <v>GRC simvastatin HELP ΑΒΕΕ film-coated tablet 30 x 20mg/</v>
      </c>
      <c r="K312" s="5" t="str">
        <f t="shared" si="57"/>
        <v>GRC simvastatin HELP ΑΒΕΕ film-coated tablet 30 x 20mg/</v>
      </c>
      <c r="L312" s="5"/>
      <c r="M312" s="5"/>
      <c r="N312" s="5"/>
      <c r="O312" s="5"/>
      <c r="P312">
        <v>30</v>
      </c>
      <c r="Q312" s="51"/>
      <c r="R312">
        <v>30</v>
      </c>
      <c r="S312" s="51"/>
      <c r="T312" s="117"/>
      <c r="U312" s="117"/>
      <c r="V312" s="117"/>
      <c r="W312" s="117"/>
      <c r="X312" s="5"/>
      <c r="Y312" s="5"/>
      <c r="Z312" s="5"/>
      <c r="AA312" s="5">
        <v>30</v>
      </c>
      <c r="AB312" s="5"/>
      <c r="AC312" t="s">
        <v>792</v>
      </c>
      <c r="AD312" s="5"/>
      <c r="AE312" s="5"/>
      <c r="AF312" s="159">
        <v>10221000</v>
      </c>
      <c r="AG312" t="s">
        <v>1220</v>
      </c>
      <c r="AI312" t="s">
        <v>824</v>
      </c>
      <c r="AJ312" t="s">
        <v>852</v>
      </c>
      <c r="AK312" s="24">
        <v>15054000</v>
      </c>
      <c r="AL312" s="158" t="s">
        <v>173</v>
      </c>
      <c r="AM312" s="158"/>
      <c r="AN312" s="5"/>
      <c r="AO312" s="5"/>
      <c r="AP312" s="5"/>
      <c r="AQ312" s="5"/>
      <c r="AS312" s="51">
        <f t="shared" si="50"/>
        <v>56565824</v>
      </c>
      <c r="AT312" s="25" t="str">
        <f t="shared" si="53"/>
        <v>GRC simvastatin HELP ΑΒΕΕ film-coated tablet 20mg/</v>
      </c>
      <c r="AU312" s="33"/>
      <c r="AW312" s="5"/>
      <c r="AX312" s="5"/>
      <c r="AY312" s="14" t="s">
        <v>3628</v>
      </c>
      <c r="AZ312" t="s">
        <v>579</v>
      </c>
      <c r="BA312" s="42" t="s">
        <v>2510</v>
      </c>
      <c r="BB312" s="42"/>
      <c r="BC312" s="159">
        <v>10221000</v>
      </c>
      <c r="BD312" t="s">
        <v>1220</v>
      </c>
      <c r="BF312" s="85"/>
      <c r="BG312" t="s">
        <v>891</v>
      </c>
      <c r="BJ312" s="5"/>
      <c r="BK312" t="s">
        <v>891</v>
      </c>
      <c r="BL312" s="5"/>
      <c r="BM312" s="49" t="s">
        <v>857</v>
      </c>
      <c r="BN312" t="str">
        <f t="shared" si="48"/>
        <v>simvastatin film-coated tablet 20mg/</v>
      </c>
      <c r="BO312" s="49"/>
      <c r="BP312" t="str">
        <f t="shared" si="54"/>
        <v>simvastatin film-coated tablet 20mg/</v>
      </c>
      <c r="BQ312" s="5"/>
      <c r="BR312" s="159">
        <v>10221000</v>
      </c>
      <c r="BS312" t="s">
        <v>1220</v>
      </c>
      <c r="BU312" s="117"/>
      <c r="BV312" s="117"/>
      <c r="BW312" s="5"/>
      <c r="BX312" t="s">
        <v>824</v>
      </c>
      <c r="BY312" s="5"/>
      <c r="BZ312" s="5"/>
      <c r="CA312" s="24">
        <v>15054000</v>
      </c>
      <c r="CB312" s="158" t="s">
        <v>173</v>
      </c>
      <c r="CC312" s="158"/>
      <c r="CD312" s="5"/>
      <c r="CE312" s="5"/>
      <c r="CF312">
        <v>20053000</v>
      </c>
      <c r="CG312" s="87" t="s">
        <v>175</v>
      </c>
      <c r="CH312" s="87"/>
      <c r="CI312" s="117"/>
      <c r="CJ312" s="117"/>
      <c r="CK312" s="5"/>
      <c r="CL312" s="5"/>
      <c r="CM312" s="5"/>
      <c r="CN312" s="5"/>
      <c r="CO312" s="21">
        <v>100000091786</v>
      </c>
      <c r="CP312" s="21" t="s">
        <v>41</v>
      </c>
      <c r="CQ312" s="21">
        <v>100000091786</v>
      </c>
      <c r="CR312" s="14" t="s">
        <v>3900</v>
      </c>
      <c r="CS312" s="51"/>
      <c r="CT312" s="21">
        <v>100000091786</v>
      </c>
      <c r="CU312" s="51" t="s">
        <v>615</v>
      </c>
      <c r="CV312" s="117"/>
      <c r="CW312" s="146"/>
      <c r="CX312">
        <v>79902639</v>
      </c>
      <c r="CY312" s="5"/>
      <c r="CZ312" s="5"/>
      <c r="DE312" s="5"/>
      <c r="DF312" s="5"/>
      <c r="DG312" s="117"/>
      <c r="DH312" s="117"/>
      <c r="DI312" s="117"/>
      <c r="DJ312" s="117"/>
      <c r="DK312" s="117"/>
      <c r="DL312" s="47">
        <v>20</v>
      </c>
      <c r="DM312" t="s">
        <v>164</v>
      </c>
      <c r="DN312" s="2"/>
      <c r="DO312" s="154">
        <v>1</v>
      </c>
      <c r="DP312" s="158" t="s">
        <v>173</v>
      </c>
      <c r="DQ312" s="24">
        <v>15054000</v>
      </c>
      <c r="DR312" s="47">
        <v>20</v>
      </c>
      <c r="DS312" t="s">
        <v>164</v>
      </c>
      <c r="DZ312" t="s">
        <v>844</v>
      </c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165"/>
      <c r="EO312" s="5"/>
      <c r="EP312" s="5"/>
      <c r="EQ312" s="5"/>
      <c r="ER312" s="5"/>
      <c r="EY312" s="70" t="str">
        <f t="shared" si="49"/>
        <v>simvastatine oral 20mg/</v>
      </c>
      <c r="FK312" s="14" t="s">
        <v>163</v>
      </c>
      <c r="FL312" s="70" t="str">
        <f t="shared" si="55"/>
        <v>simvastatine oral 20mg/</v>
      </c>
    </row>
    <row r="313" spans="1:168" ht="13.8">
      <c r="A313" s="47">
        <v>4067</v>
      </c>
      <c r="B313" t="s">
        <v>3265</v>
      </c>
      <c r="C313" s="117"/>
      <c r="D313" s="117"/>
      <c r="E313" s="117"/>
      <c r="F313" s="117"/>
      <c r="G313">
        <v>4069</v>
      </c>
      <c r="H313" s="47">
        <v>254550403</v>
      </c>
      <c r="I313" s="47">
        <v>254550403</v>
      </c>
      <c r="J313" s="5" t="str">
        <f t="shared" si="56"/>
        <v>GRC simvastatin HELP ΑΒΕΕ film-coated tablet 60 x 20mg/</v>
      </c>
      <c r="K313" s="5" t="str">
        <f t="shared" si="57"/>
        <v>GRC simvastatin HELP ΑΒΕΕ film-coated tablet 60 x 20mg/</v>
      </c>
      <c r="L313" s="5"/>
      <c r="M313" s="5"/>
      <c r="N313" s="5"/>
      <c r="O313" s="5"/>
      <c r="P313">
        <v>60</v>
      </c>
      <c r="Q313" s="51"/>
      <c r="R313">
        <v>60</v>
      </c>
      <c r="S313" s="51"/>
      <c r="T313" s="117"/>
      <c r="U313" s="117"/>
      <c r="V313" s="117"/>
      <c r="W313" s="117"/>
      <c r="X313" s="5"/>
      <c r="Y313" s="5"/>
      <c r="Z313" s="5"/>
      <c r="AA313" s="5">
        <v>60</v>
      </c>
      <c r="AB313" s="5"/>
      <c r="AC313" t="s">
        <v>793</v>
      </c>
      <c r="AD313" s="5"/>
      <c r="AE313" s="5"/>
      <c r="AF313" s="159">
        <v>10221000</v>
      </c>
      <c r="AG313" t="s">
        <v>1220</v>
      </c>
      <c r="AI313" t="s">
        <v>824</v>
      </c>
      <c r="AJ313" t="s">
        <v>852</v>
      </c>
      <c r="AK313" s="24">
        <v>15054000</v>
      </c>
      <c r="AL313" s="158" t="s">
        <v>173</v>
      </c>
      <c r="AM313" s="158"/>
      <c r="AN313" s="5"/>
      <c r="AO313" s="5"/>
      <c r="AP313" s="5"/>
      <c r="AQ313" s="5"/>
      <c r="AS313" s="51">
        <f t="shared" si="50"/>
        <v>56565825</v>
      </c>
      <c r="AT313" s="25" t="str">
        <f t="shared" si="53"/>
        <v>GRC simvastatin HELP ΑΒΕΕ film-coated tablet 20mg/</v>
      </c>
      <c r="AU313" s="33"/>
      <c r="AW313" s="5"/>
      <c r="AX313" s="5"/>
      <c r="AY313" s="14" t="s">
        <v>3628</v>
      </c>
      <c r="AZ313" t="s">
        <v>579</v>
      </c>
      <c r="BA313" s="42" t="s">
        <v>2510</v>
      </c>
      <c r="BB313" s="42"/>
      <c r="BC313" s="159">
        <v>10221000</v>
      </c>
      <c r="BD313" t="s">
        <v>1220</v>
      </c>
      <c r="BF313" s="85"/>
      <c r="BG313" t="s">
        <v>891</v>
      </c>
      <c r="BJ313" s="5"/>
      <c r="BK313" t="s">
        <v>891</v>
      </c>
      <c r="BL313" s="5"/>
      <c r="BM313" s="49" t="s">
        <v>857</v>
      </c>
      <c r="BN313" t="str">
        <f t="shared" si="48"/>
        <v>simvastatin film-coated tablet 20mg/</v>
      </c>
      <c r="BO313" s="49"/>
      <c r="BP313" t="str">
        <f t="shared" si="54"/>
        <v>simvastatin film-coated tablet 20mg/</v>
      </c>
      <c r="BQ313" s="5"/>
      <c r="BR313" s="159">
        <v>10221000</v>
      </c>
      <c r="BS313" t="s">
        <v>1220</v>
      </c>
      <c r="BU313" s="117"/>
      <c r="BV313" s="117"/>
      <c r="BW313" s="5"/>
      <c r="BX313" t="s">
        <v>824</v>
      </c>
      <c r="BY313" s="5"/>
      <c r="BZ313" s="5"/>
      <c r="CA313" s="24">
        <v>15054000</v>
      </c>
      <c r="CB313" s="158" t="s">
        <v>173</v>
      </c>
      <c r="CC313" s="158"/>
      <c r="CD313" s="5"/>
      <c r="CE313" s="5"/>
      <c r="CF313">
        <v>20053000</v>
      </c>
      <c r="CG313" s="87" t="s">
        <v>175</v>
      </c>
      <c r="CH313" s="87"/>
      <c r="CI313" s="117"/>
      <c r="CJ313" s="117"/>
      <c r="CK313" s="5"/>
      <c r="CL313" s="5"/>
      <c r="CM313" s="5"/>
      <c r="CN313" s="5"/>
      <c r="CO313" s="21">
        <v>100000091786</v>
      </c>
      <c r="CP313" s="21" t="s">
        <v>41</v>
      </c>
      <c r="CQ313" s="21">
        <v>100000091786</v>
      </c>
      <c r="CR313" s="14" t="s">
        <v>3900</v>
      </c>
      <c r="CS313" s="51"/>
      <c r="CT313" s="21">
        <v>100000091786</v>
      </c>
      <c r="CU313" s="51" t="s">
        <v>615</v>
      </c>
      <c r="CV313" s="117"/>
      <c r="CW313" s="146"/>
      <c r="CX313">
        <v>79902639</v>
      </c>
      <c r="CY313" s="5"/>
      <c r="CZ313" s="5"/>
      <c r="DE313" s="5"/>
      <c r="DF313" s="5"/>
      <c r="DG313" s="117"/>
      <c r="DH313" s="117"/>
      <c r="DI313" s="117"/>
      <c r="DJ313" s="117"/>
      <c r="DK313" s="117"/>
      <c r="DL313" s="47">
        <v>20</v>
      </c>
      <c r="DM313" t="s">
        <v>164</v>
      </c>
      <c r="DN313" s="2"/>
      <c r="DO313" s="154">
        <v>1</v>
      </c>
      <c r="DP313" s="158" t="s">
        <v>173</v>
      </c>
      <c r="DQ313" s="24">
        <v>15054000</v>
      </c>
      <c r="DR313" s="47">
        <v>20</v>
      </c>
      <c r="DS313" t="s">
        <v>164</v>
      </c>
      <c r="DZ313" t="s">
        <v>844</v>
      </c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165"/>
      <c r="EO313" s="5"/>
      <c r="EP313" s="5"/>
      <c r="EQ313" s="5"/>
      <c r="ER313" s="5"/>
      <c r="EY313" s="70" t="str">
        <f t="shared" si="49"/>
        <v>simvastatine oral 20mg/</v>
      </c>
      <c r="FK313" s="14" t="s">
        <v>163</v>
      </c>
      <c r="FL313" s="70" t="str">
        <f t="shared" si="55"/>
        <v>simvastatine oral 20mg/</v>
      </c>
    </row>
    <row r="314" spans="1:168" ht="13.8">
      <c r="A314" s="47">
        <v>4068</v>
      </c>
      <c r="B314" t="s">
        <v>3266</v>
      </c>
      <c r="C314" s="117"/>
      <c r="D314" s="117"/>
      <c r="E314" s="117"/>
      <c r="F314" s="117"/>
      <c r="G314">
        <v>4214</v>
      </c>
      <c r="H314" s="47">
        <v>256950102</v>
      </c>
      <c r="I314" s="47">
        <v>256950102</v>
      </c>
      <c r="J314" s="5" t="str">
        <f t="shared" si="56"/>
        <v>GRC simvastatin HELP ΑΒΕΕ film-coated tablet 30 x 40mg/</v>
      </c>
      <c r="K314" s="5" t="str">
        <f t="shared" si="57"/>
        <v>GRC simvastatin HELP ΑΒΕΕ film-coated tablet 30 x 40mg/</v>
      </c>
      <c r="L314" s="5"/>
      <c r="M314" s="5"/>
      <c r="N314" s="5"/>
      <c r="O314" s="5"/>
      <c r="P314">
        <v>30</v>
      </c>
      <c r="Q314" s="51"/>
      <c r="R314">
        <v>30</v>
      </c>
      <c r="S314" s="51"/>
      <c r="T314" s="117"/>
      <c r="U314" s="117"/>
      <c r="V314" s="117"/>
      <c r="W314" s="117"/>
      <c r="X314" s="5"/>
      <c r="Y314" s="5"/>
      <c r="Z314" s="5"/>
      <c r="AA314" s="5">
        <v>30</v>
      </c>
      <c r="AB314" s="5"/>
      <c r="AC314" t="s">
        <v>763</v>
      </c>
      <c r="AD314" s="5"/>
      <c r="AE314" s="5"/>
      <c r="AF314" s="159">
        <v>10221000</v>
      </c>
      <c r="AG314" t="s">
        <v>1220</v>
      </c>
      <c r="AI314" t="s">
        <v>824</v>
      </c>
      <c r="AJ314" t="s">
        <v>852</v>
      </c>
      <c r="AK314" s="24">
        <v>15054000</v>
      </c>
      <c r="AL314" s="158" t="s">
        <v>173</v>
      </c>
      <c r="AM314" s="158"/>
      <c r="AN314" s="5"/>
      <c r="AO314" s="5"/>
      <c r="AP314" s="5"/>
      <c r="AQ314" s="5"/>
      <c r="AS314" s="51">
        <f t="shared" si="50"/>
        <v>56565826</v>
      </c>
      <c r="AT314" s="25" t="str">
        <f t="shared" si="53"/>
        <v>GRC simvastatin HELP ΑΒΕΕ film-coated tablet 40mg/</v>
      </c>
      <c r="AU314" s="33"/>
      <c r="AW314" s="5"/>
      <c r="AX314" s="5"/>
      <c r="AY314" s="14" t="s">
        <v>3629</v>
      </c>
      <c r="AZ314" t="s">
        <v>579</v>
      </c>
      <c r="BA314" s="42" t="s">
        <v>2510</v>
      </c>
      <c r="BB314" s="42"/>
      <c r="BC314" s="159">
        <v>10221000</v>
      </c>
      <c r="BD314" t="s">
        <v>1220</v>
      </c>
      <c r="BF314" s="85"/>
      <c r="BG314" t="s">
        <v>891</v>
      </c>
      <c r="BJ314" s="5"/>
      <c r="BK314" t="s">
        <v>938</v>
      </c>
      <c r="BL314" s="5"/>
      <c r="BM314" s="49" t="s">
        <v>857</v>
      </c>
      <c r="BN314" t="str">
        <f t="shared" si="48"/>
        <v>simvastatin film-coated tablet 40mg/</v>
      </c>
      <c r="BO314" s="49"/>
      <c r="BP314" t="str">
        <f t="shared" si="54"/>
        <v>simvastatin film-coated tablet 40mg/</v>
      </c>
      <c r="BQ314" s="5"/>
      <c r="BR314" s="159">
        <v>10221000</v>
      </c>
      <c r="BS314" t="s">
        <v>1220</v>
      </c>
      <c r="BU314" s="117"/>
      <c r="BV314" s="117"/>
      <c r="BW314" s="5"/>
      <c r="BX314" t="s">
        <v>824</v>
      </c>
      <c r="BY314" s="5"/>
      <c r="BZ314" s="5"/>
      <c r="CA314" s="24">
        <v>15054000</v>
      </c>
      <c r="CB314" s="158" t="s">
        <v>173</v>
      </c>
      <c r="CC314" s="158"/>
      <c r="CD314" s="5"/>
      <c r="CE314" s="5"/>
      <c r="CF314">
        <v>20053000</v>
      </c>
      <c r="CG314" s="87" t="s">
        <v>175</v>
      </c>
      <c r="CH314" s="87"/>
      <c r="CI314" s="117"/>
      <c r="CJ314" s="117"/>
      <c r="CK314" s="5"/>
      <c r="CL314" s="5"/>
      <c r="CM314" s="5"/>
      <c r="CN314" s="5"/>
      <c r="CO314" s="21">
        <v>100000091786</v>
      </c>
      <c r="CP314" s="21" t="s">
        <v>41</v>
      </c>
      <c r="CQ314" s="21">
        <v>100000091786</v>
      </c>
      <c r="CR314" s="14" t="s">
        <v>3900</v>
      </c>
      <c r="CS314" s="51"/>
      <c r="CT314" s="21">
        <v>100000091786</v>
      </c>
      <c r="CU314" s="51" t="s">
        <v>615</v>
      </c>
      <c r="CV314" s="117"/>
      <c r="CW314" s="146"/>
      <c r="CX314">
        <v>79902639</v>
      </c>
      <c r="CY314" s="5"/>
      <c r="CZ314" s="5"/>
      <c r="DE314" s="5"/>
      <c r="DF314" s="5"/>
      <c r="DG314" s="117"/>
      <c r="DH314" s="117"/>
      <c r="DI314" s="117"/>
      <c r="DJ314" s="117"/>
      <c r="DK314" s="117"/>
      <c r="DL314" s="47">
        <v>40</v>
      </c>
      <c r="DM314" t="s">
        <v>164</v>
      </c>
      <c r="DN314" s="2"/>
      <c r="DO314" s="154">
        <v>1</v>
      </c>
      <c r="DP314" s="158" t="s">
        <v>173</v>
      </c>
      <c r="DQ314" s="24">
        <v>15054000</v>
      </c>
      <c r="DR314" s="47">
        <v>40</v>
      </c>
      <c r="DS314" t="s">
        <v>164</v>
      </c>
      <c r="DZ314" t="s">
        <v>843</v>
      </c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165"/>
      <c r="EO314" s="5"/>
      <c r="EP314" s="5"/>
      <c r="EQ314" s="5"/>
      <c r="ER314" s="5"/>
      <c r="EY314" s="70" t="str">
        <f t="shared" si="49"/>
        <v>simvastatine oral 40mg/</v>
      </c>
      <c r="FK314" s="14" t="s">
        <v>163</v>
      </c>
      <c r="FL314" s="70" t="str">
        <f t="shared" si="55"/>
        <v>simvastatine oral 40mg/</v>
      </c>
    </row>
    <row r="315" spans="1:168" ht="13.8">
      <c r="A315" s="47">
        <v>4069</v>
      </c>
      <c r="B315" t="s">
        <v>3267</v>
      </c>
      <c r="C315" s="117"/>
      <c r="D315" s="117"/>
      <c r="E315" s="117"/>
      <c r="F315" s="117"/>
      <c r="G315">
        <v>4215</v>
      </c>
      <c r="H315" s="47">
        <v>256950202</v>
      </c>
      <c r="I315" s="47">
        <v>256950202</v>
      </c>
      <c r="J315" s="5" t="str">
        <f t="shared" si="56"/>
        <v>GRC simvastatin HELP ΑΒΕΕ film-coated tablet 60 x 40mg/</v>
      </c>
      <c r="K315" s="5" t="str">
        <f t="shared" si="57"/>
        <v>GRC simvastatin HELP ΑΒΕΕ film-coated tablet 60 x 40mg/</v>
      </c>
      <c r="L315" s="5"/>
      <c r="M315" s="5"/>
      <c r="N315" s="5"/>
      <c r="O315" s="5"/>
      <c r="P315">
        <v>60</v>
      </c>
      <c r="Q315" s="51"/>
      <c r="R315">
        <v>60</v>
      </c>
      <c r="S315" s="51"/>
      <c r="T315" s="117"/>
      <c r="U315" s="117"/>
      <c r="V315" s="117"/>
      <c r="W315" s="117"/>
      <c r="X315" s="5"/>
      <c r="Y315" s="5"/>
      <c r="Z315" s="5"/>
      <c r="AA315" s="5">
        <v>30</v>
      </c>
      <c r="AB315" s="5"/>
      <c r="AC315" t="s">
        <v>794</v>
      </c>
      <c r="AD315" s="5"/>
      <c r="AE315" s="5"/>
      <c r="AF315" s="159">
        <v>10221000</v>
      </c>
      <c r="AG315" t="s">
        <v>1220</v>
      </c>
      <c r="AI315" t="s">
        <v>824</v>
      </c>
      <c r="AJ315" t="s">
        <v>852</v>
      </c>
      <c r="AK315" s="24">
        <v>15054000</v>
      </c>
      <c r="AL315" s="158" t="s">
        <v>173</v>
      </c>
      <c r="AM315" s="158"/>
      <c r="AN315" s="5"/>
      <c r="AO315" s="5"/>
      <c r="AP315" s="5"/>
      <c r="AQ315" s="5"/>
      <c r="AS315" s="51">
        <f t="shared" si="50"/>
        <v>56565827</v>
      </c>
      <c r="AT315" s="25" t="str">
        <f t="shared" si="53"/>
        <v>GRC simvastatin HELP ΑΒΕΕ film-coated tablet 40mg/</v>
      </c>
      <c r="AU315" s="33"/>
      <c r="AW315" s="5"/>
      <c r="AX315" s="5"/>
      <c r="AY315" s="14" t="s">
        <v>3629</v>
      </c>
      <c r="AZ315" t="s">
        <v>579</v>
      </c>
      <c r="BA315" s="42" t="s">
        <v>2510</v>
      </c>
      <c r="BB315" s="42"/>
      <c r="BC315" s="159">
        <v>10221000</v>
      </c>
      <c r="BD315" t="s">
        <v>1220</v>
      </c>
      <c r="BF315" s="85"/>
      <c r="BG315" t="s">
        <v>891</v>
      </c>
      <c r="BJ315" s="5"/>
      <c r="BK315" t="s">
        <v>938</v>
      </c>
      <c r="BL315" s="5"/>
      <c r="BM315" s="49" t="s">
        <v>857</v>
      </c>
      <c r="BN315" t="str">
        <f t="shared" si="48"/>
        <v>simvastatin film-coated tablet 40mg/</v>
      </c>
      <c r="BO315" s="49"/>
      <c r="BP315" t="str">
        <f t="shared" si="54"/>
        <v>simvastatin film-coated tablet 40mg/</v>
      </c>
      <c r="BQ315" s="5"/>
      <c r="BR315" s="159">
        <v>10221000</v>
      </c>
      <c r="BS315" t="s">
        <v>1220</v>
      </c>
      <c r="BU315" s="117"/>
      <c r="BV315" s="117"/>
      <c r="BW315" s="5"/>
      <c r="BX315" t="s">
        <v>824</v>
      </c>
      <c r="BY315" s="5"/>
      <c r="BZ315" s="5"/>
      <c r="CA315" s="24">
        <v>15054000</v>
      </c>
      <c r="CB315" s="158" t="s">
        <v>173</v>
      </c>
      <c r="CC315" s="158"/>
      <c r="CD315" s="5"/>
      <c r="CE315" s="5"/>
      <c r="CF315">
        <v>20053000</v>
      </c>
      <c r="CG315" s="87" t="s">
        <v>175</v>
      </c>
      <c r="CH315" s="87"/>
      <c r="CI315" s="117"/>
      <c r="CJ315" s="117"/>
      <c r="CK315" s="5"/>
      <c r="CL315" s="5"/>
      <c r="CM315" s="5"/>
      <c r="CN315" s="5"/>
      <c r="CO315" s="21">
        <v>100000091786</v>
      </c>
      <c r="CP315" s="21" t="s">
        <v>41</v>
      </c>
      <c r="CQ315" s="21">
        <v>100000091786</v>
      </c>
      <c r="CR315" s="14" t="s">
        <v>3900</v>
      </c>
      <c r="CS315" s="51"/>
      <c r="CT315" s="21">
        <v>100000091786</v>
      </c>
      <c r="CU315" s="51" t="s">
        <v>615</v>
      </c>
      <c r="CV315" s="117"/>
      <c r="CW315" s="146"/>
      <c r="CX315">
        <v>79902639</v>
      </c>
      <c r="CY315" s="5"/>
      <c r="CZ315" s="5"/>
      <c r="DE315" s="5"/>
      <c r="DF315" s="5"/>
      <c r="DG315" s="117"/>
      <c r="DH315" s="117"/>
      <c r="DI315" s="117"/>
      <c r="DJ315" s="117"/>
      <c r="DK315" s="117"/>
      <c r="DL315" s="47">
        <v>40</v>
      </c>
      <c r="DM315" t="s">
        <v>164</v>
      </c>
      <c r="DN315" s="2"/>
      <c r="DO315" s="154">
        <v>1</v>
      </c>
      <c r="DP315" s="158" t="s">
        <v>173</v>
      </c>
      <c r="DQ315" s="24">
        <v>15054000</v>
      </c>
      <c r="DR315" s="47">
        <v>40</v>
      </c>
      <c r="DS315" t="s">
        <v>164</v>
      </c>
      <c r="DZ315" t="s">
        <v>844</v>
      </c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165"/>
      <c r="EO315" s="5"/>
      <c r="EP315" s="5"/>
      <c r="EQ315" s="5"/>
      <c r="ER315" s="5"/>
      <c r="EY315" s="70" t="str">
        <f t="shared" si="49"/>
        <v>simvastatine oral 40mg/</v>
      </c>
      <c r="FK315" s="14" t="s">
        <v>163</v>
      </c>
      <c r="FL315" s="70" t="str">
        <f t="shared" si="55"/>
        <v>simvastatine oral 40mg/</v>
      </c>
    </row>
    <row r="316" spans="1:168" ht="13.8">
      <c r="A316" s="47">
        <v>4214</v>
      </c>
      <c r="B316" t="s">
        <v>3268</v>
      </c>
      <c r="C316" s="117"/>
      <c r="D316" s="117"/>
      <c r="E316" s="117"/>
      <c r="F316" s="117"/>
      <c r="G316">
        <v>4226</v>
      </c>
      <c r="H316" s="47">
        <v>257190102</v>
      </c>
      <c r="I316" s="47">
        <v>257190102</v>
      </c>
      <c r="J316" s="5" t="str">
        <f t="shared" si="56"/>
        <v>GRC simvastatin MEDITRINA ΕΠΕ film-coated tablet 30 x 20mg/</v>
      </c>
      <c r="K316" s="5" t="str">
        <f t="shared" si="57"/>
        <v>GRC simvastatin MEDITRINA ΕΠΕ film-coated tablet 30 x 20mg/</v>
      </c>
      <c r="L316" s="5"/>
      <c r="M316" s="5"/>
      <c r="N316" s="5"/>
      <c r="O316" s="5"/>
      <c r="P316">
        <v>30</v>
      </c>
      <c r="Q316" s="51"/>
      <c r="R316">
        <v>30</v>
      </c>
      <c r="S316" s="51"/>
      <c r="T316" s="117"/>
      <c r="U316" s="117"/>
      <c r="V316" s="117"/>
      <c r="W316" s="117"/>
      <c r="X316" s="5"/>
      <c r="Y316" s="5"/>
      <c r="Z316" s="5"/>
      <c r="AA316" s="5">
        <v>30</v>
      </c>
      <c r="AB316" s="5"/>
      <c r="AC316" t="s">
        <v>754</v>
      </c>
      <c r="AD316" s="5"/>
      <c r="AE316" s="5"/>
      <c r="AF316" s="159">
        <v>10221000</v>
      </c>
      <c r="AG316" t="s">
        <v>1220</v>
      </c>
      <c r="AI316" t="s">
        <v>824</v>
      </c>
      <c r="AJ316" t="s">
        <v>852</v>
      </c>
      <c r="AK316" s="24">
        <v>15054000</v>
      </c>
      <c r="AL316" s="158" t="s">
        <v>173</v>
      </c>
      <c r="AM316" s="158"/>
      <c r="AN316" s="5"/>
      <c r="AO316" s="5"/>
      <c r="AP316" s="5"/>
      <c r="AQ316" s="5"/>
      <c r="AS316" s="51">
        <f t="shared" si="50"/>
        <v>56565828</v>
      </c>
      <c r="AT316" s="25" t="str">
        <f t="shared" si="53"/>
        <v>GRC simvastatin MEDITRINA ΕΠΕ film-coated tablet 20mg/</v>
      </c>
      <c r="AU316" s="33"/>
      <c r="AW316" s="5"/>
      <c r="AX316" s="5"/>
      <c r="AY316" s="14" t="s">
        <v>3630</v>
      </c>
      <c r="AZ316" t="s">
        <v>579</v>
      </c>
      <c r="BA316" s="42" t="s">
        <v>2510</v>
      </c>
      <c r="BB316" s="42"/>
      <c r="BC316" s="159">
        <v>10221000</v>
      </c>
      <c r="BD316" t="s">
        <v>1220</v>
      </c>
      <c r="BF316" s="85"/>
      <c r="BG316" t="s">
        <v>938</v>
      </c>
      <c r="BJ316" s="5"/>
      <c r="BK316" t="s">
        <v>912</v>
      </c>
      <c r="BL316" s="5"/>
      <c r="BM316" s="49" t="s">
        <v>857</v>
      </c>
      <c r="BN316" t="str">
        <f t="shared" si="48"/>
        <v>simvastatin film-coated tablet 20mg/</v>
      </c>
      <c r="BO316" s="49"/>
      <c r="BP316" t="str">
        <f t="shared" si="54"/>
        <v>simvastatin film-coated tablet 20mg/</v>
      </c>
      <c r="BQ316" s="5"/>
      <c r="BR316" s="159">
        <v>10221000</v>
      </c>
      <c r="BS316" t="s">
        <v>1220</v>
      </c>
      <c r="BU316" s="117"/>
      <c r="BV316" s="117"/>
      <c r="BW316" s="5"/>
      <c r="BX316" t="s">
        <v>824</v>
      </c>
      <c r="BY316" s="5"/>
      <c r="BZ316" s="5"/>
      <c r="CA316" s="24">
        <v>15054000</v>
      </c>
      <c r="CB316" s="158" t="s">
        <v>173</v>
      </c>
      <c r="CC316" s="158"/>
      <c r="CD316" s="5"/>
      <c r="CE316" s="5"/>
      <c r="CF316">
        <v>20053000</v>
      </c>
      <c r="CG316" s="87" t="s">
        <v>175</v>
      </c>
      <c r="CH316" s="87"/>
      <c r="CI316" s="117"/>
      <c r="CJ316" s="117"/>
      <c r="CK316" s="5"/>
      <c r="CL316" s="5"/>
      <c r="CM316" s="5"/>
      <c r="CN316" s="5"/>
      <c r="CO316" s="21">
        <v>100000091786</v>
      </c>
      <c r="CP316" s="21" t="s">
        <v>41</v>
      </c>
      <c r="CQ316" s="21">
        <v>100000091786</v>
      </c>
      <c r="CR316" s="14" t="s">
        <v>3900</v>
      </c>
      <c r="CS316" s="51"/>
      <c r="CT316" s="21">
        <v>100000091786</v>
      </c>
      <c r="CU316" s="51" t="s">
        <v>615</v>
      </c>
      <c r="CV316" s="117"/>
      <c r="CW316" s="146"/>
      <c r="CX316">
        <v>79902639</v>
      </c>
      <c r="CY316" s="5"/>
      <c r="CZ316" s="5"/>
      <c r="DE316" s="5"/>
      <c r="DF316" s="5"/>
      <c r="DG316" s="117"/>
      <c r="DH316" s="117"/>
      <c r="DI316" s="117"/>
      <c r="DJ316" s="117"/>
      <c r="DK316" s="117"/>
      <c r="DL316" s="47">
        <v>20</v>
      </c>
      <c r="DM316" t="s">
        <v>164</v>
      </c>
      <c r="DN316" s="2"/>
      <c r="DO316" s="154">
        <v>1</v>
      </c>
      <c r="DP316" s="158" t="s">
        <v>173</v>
      </c>
      <c r="DQ316" s="24">
        <v>15054000</v>
      </c>
      <c r="DR316" s="47">
        <v>20</v>
      </c>
      <c r="DS316" t="s">
        <v>164</v>
      </c>
      <c r="DZ316" t="s">
        <v>844</v>
      </c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165"/>
      <c r="EO316" s="5"/>
      <c r="EP316" s="5"/>
      <c r="EQ316" s="5"/>
      <c r="ER316" s="5"/>
      <c r="EY316" s="70" t="str">
        <f t="shared" si="49"/>
        <v>simvastatine oral 20mg/</v>
      </c>
      <c r="FK316" s="14" t="s">
        <v>163</v>
      </c>
      <c r="FL316" s="70" t="str">
        <f t="shared" si="55"/>
        <v>simvastatine oral 20mg/</v>
      </c>
    </row>
    <row r="317" spans="1:168" ht="13.8">
      <c r="A317" s="47">
        <v>4215</v>
      </c>
      <c r="B317" t="s">
        <v>3269</v>
      </c>
      <c r="C317" s="117"/>
      <c r="D317" s="117"/>
      <c r="E317" s="117"/>
      <c r="F317" s="117"/>
      <c r="G317">
        <v>4227</v>
      </c>
      <c r="H317" s="47">
        <v>257200102</v>
      </c>
      <c r="I317" s="47">
        <v>257200102</v>
      </c>
      <c r="J317" s="5" t="str">
        <f t="shared" si="56"/>
        <v>GRC simvastatin MEDITRINA ΕΠΕ film-coated tablet 30 x 40mg/</v>
      </c>
      <c r="K317" s="5" t="str">
        <f t="shared" si="57"/>
        <v>GRC simvastatin MEDITRINA ΕΠΕ film-coated tablet 30 x 40mg/</v>
      </c>
      <c r="L317" s="5"/>
      <c r="M317" s="5"/>
      <c r="N317" s="5"/>
      <c r="O317" s="5"/>
      <c r="P317">
        <v>30</v>
      </c>
      <c r="Q317" s="51"/>
      <c r="R317">
        <v>30</v>
      </c>
      <c r="S317" s="51"/>
      <c r="T317" s="117"/>
      <c r="U317" s="117"/>
      <c r="V317" s="117"/>
      <c r="W317" s="117"/>
      <c r="X317" s="5"/>
      <c r="Y317" s="5"/>
      <c r="Z317" s="5"/>
      <c r="AA317" s="5">
        <v>30</v>
      </c>
      <c r="AB317" s="5"/>
      <c r="AC317" t="s">
        <v>795</v>
      </c>
      <c r="AD317" s="5"/>
      <c r="AE317" s="5"/>
      <c r="AF317" s="159">
        <v>10221000</v>
      </c>
      <c r="AG317" t="s">
        <v>1220</v>
      </c>
      <c r="AI317" t="s">
        <v>824</v>
      </c>
      <c r="AJ317" t="s">
        <v>852</v>
      </c>
      <c r="AK317" s="24">
        <v>15054000</v>
      </c>
      <c r="AL317" s="158" t="s">
        <v>173</v>
      </c>
      <c r="AM317" s="158"/>
      <c r="AN317" s="5"/>
      <c r="AO317" s="5"/>
      <c r="AP317" s="5"/>
      <c r="AQ317" s="5"/>
      <c r="AS317" s="51">
        <f t="shared" si="50"/>
        <v>56565829</v>
      </c>
      <c r="AT317" s="25" t="str">
        <f t="shared" si="53"/>
        <v>GRC simvastatin MEDITRINA ΕΠΕ film-coated tablet 40mg/</v>
      </c>
      <c r="AU317" s="33"/>
      <c r="AW317" s="5"/>
      <c r="AX317" s="5"/>
      <c r="AY317" s="14" t="s">
        <v>3631</v>
      </c>
      <c r="AZ317" t="s">
        <v>579</v>
      </c>
      <c r="BA317" s="42" t="s">
        <v>2510</v>
      </c>
      <c r="BB317" s="42"/>
      <c r="BC317" s="159">
        <v>10221000</v>
      </c>
      <c r="BD317" t="s">
        <v>1220</v>
      </c>
      <c r="BF317" s="85"/>
      <c r="BG317" t="s">
        <v>938</v>
      </c>
      <c r="BJ317" s="5"/>
      <c r="BK317" t="s">
        <v>939</v>
      </c>
      <c r="BL317" s="5"/>
      <c r="BM317" s="49" t="s">
        <v>857</v>
      </c>
      <c r="BN317" t="str">
        <f t="shared" si="48"/>
        <v>simvastatin film-coated tablet 40mg/</v>
      </c>
      <c r="BO317" s="49"/>
      <c r="BP317" t="str">
        <f t="shared" si="54"/>
        <v>simvastatin film-coated tablet 40mg/</v>
      </c>
      <c r="BQ317" s="5"/>
      <c r="BR317" s="159">
        <v>10221000</v>
      </c>
      <c r="BS317" t="s">
        <v>1220</v>
      </c>
      <c r="BU317" s="117"/>
      <c r="BV317" s="117"/>
      <c r="BW317" s="5"/>
      <c r="BX317" t="s">
        <v>824</v>
      </c>
      <c r="BY317" s="5"/>
      <c r="BZ317" s="5"/>
      <c r="CA317" s="24">
        <v>15054000</v>
      </c>
      <c r="CB317" s="158" t="s">
        <v>173</v>
      </c>
      <c r="CC317" s="158"/>
      <c r="CD317" s="5"/>
      <c r="CE317" s="5"/>
      <c r="CF317">
        <v>20053000</v>
      </c>
      <c r="CG317" s="87" t="s">
        <v>175</v>
      </c>
      <c r="CH317" s="87"/>
      <c r="CI317" s="117"/>
      <c r="CJ317" s="117"/>
      <c r="CK317" s="5"/>
      <c r="CL317" s="5"/>
      <c r="CM317" s="5"/>
      <c r="CN317" s="5"/>
      <c r="CO317" s="21">
        <v>100000091786</v>
      </c>
      <c r="CP317" s="21" t="s">
        <v>41</v>
      </c>
      <c r="CQ317" s="21">
        <v>100000091786</v>
      </c>
      <c r="CR317" s="14" t="s">
        <v>3900</v>
      </c>
      <c r="CS317" s="51"/>
      <c r="CT317" s="21">
        <v>100000091786</v>
      </c>
      <c r="CU317" s="51" t="s">
        <v>615</v>
      </c>
      <c r="CV317" s="117"/>
      <c r="CW317" s="146"/>
      <c r="CX317">
        <v>79902639</v>
      </c>
      <c r="CY317" s="5"/>
      <c r="CZ317" s="5"/>
      <c r="DE317" s="5"/>
      <c r="DF317" s="5"/>
      <c r="DG317" s="117"/>
      <c r="DH317" s="117"/>
      <c r="DI317" s="117"/>
      <c r="DJ317" s="117"/>
      <c r="DK317" s="117"/>
      <c r="DL317" s="47">
        <v>40</v>
      </c>
      <c r="DM317" t="s">
        <v>164</v>
      </c>
      <c r="DN317" s="2"/>
      <c r="DO317" s="154">
        <v>1</v>
      </c>
      <c r="DP317" s="158" t="s">
        <v>173</v>
      </c>
      <c r="DQ317" s="24">
        <v>15054000</v>
      </c>
      <c r="DR317" s="47">
        <v>40</v>
      </c>
      <c r="DS317" t="s">
        <v>164</v>
      </c>
      <c r="DZ317" t="s">
        <v>844</v>
      </c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165"/>
      <c r="EO317" s="5"/>
      <c r="EP317" s="5"/>
      <c r="EQ317" s="5"/>
      <c r="ER317" s="5"/>
      <c r="EY317" s="70" t="str">
        <f t="shared" si="49"/>
        <v>simvastatine oral 40mg/</v>
      </c>
      <c r="FK317" s="14" t="s">
        <v>163</v>
      </c>
      <c r="FL317" s="70" t="str">
        <f t="shared" si="55"/>
        <v>simvastatine oral 40mg/</v>
      </c>
    </row>
    <row r="318" spans="1:168" ht="13.8">
      <c r="A318" s="47">
        <v>4226</v>
      </c>
      <c r="B318" t="s">
        <v>3270</v>
      </c>
      <c r="C318" s="117"/>
      <c r="D318" s="117"/>
      <c r="E318" s="117"/>
      <c r="F318" s="117"/>
      <c r="G318">
        <v>4207</v>
      </c>
      <c r="H318" s="47">
        <v>256910102</v>
      </c>
      <c r="I318" s="47">
        <v>256910102</v>
      </c>
      <c r="J318" s="5" t="str">
        <f t="shared" si="56"/>
        <v>GRC simvastatin MEDICHROM A.E. film-coated tablet 30 x 40mg/</v>
      </c>
      <c r="K318" s="5" t="str">
        <f t="shared" si="57"/>
        <v>GRC simvastatin MEDICHROM A.E. film-coated tablet 30 x 40mg/</v>
      </c>
      <c r="L318" s="5"/>
      <c r="M318" s="5"/>
      <c r="N318" s="5"/>
      <c r="O318" s="5"/>
      <c r="P318">
        <v>30</v>
      </c>
      <c r="Q318" s="51"/>
      <c r="R318">
        <v>30</v>
      </c>
      <c r="S318" s="51"/>
      <c r="T318" s="117"/>
      <c r="U318" s="117"/>
      <c r="V318" s="117"/>
      <c r="W318" s="117"/>
      <c r="X318" s="5"/>
      <c r="Y318" s="5"/>
      <c r="Z318" s="5"/>
      <c r="AA318" s="5">
        <v>30</v>
      </c>
      <c r="AB318" s="5"/>
      <c r="AC318" t="s">
        <v>796</v>
      </c>
      <c r="AD318" s="5"/>
      <c r="AE318" s="5"/>
      <c r="AF318" s="159">
        <v>10221000</v>
      </c>
      <c r="AG318" t="s">
        <v>1220</v>
      </c>
      <c r="AI318" t="s">
        <v>824</v>
      </c>
      <c r="AJ318" t="s">
        <v>852</v>
      </c>
      <c r="AK318" s="24">
        <v>15054000</v>
      </c>
      <c r="AL318" s="158" t="s">
        <v>173</v>
      </c>
      <c r="AM318" s="158"/>
      <c r="AN318" s="5"/>
      <c r="AO318" s="5"/>
      <c r="AP318" s="5"/>
      <c r="AQ318" s="5"/>
      <c r="AS318" s="51">
        <f t="shared" si="50"/>
        <v>56565830</v>
      </c>
      <c r="AT318" s="25" t="str">
        <f t="shared" si="53"/>
        <v>GRC simvastatin MEDICHROM A.E. film-coated tablet 40mg/</v>
      </c>
      <c r="AU318" s="33"/>
      <c r="AW318" s="5"/>
      <c r="AX318" s="5"/>
      <c r="AY318" s="14" t="s">
        <v>3632</v>
      </c>
      <c r="AZ318" t="s">
        <v>579</v>
      </c>
      <c r="BA318" s="42" t="s">
        <v>2510</v>
      </c>
      <c r="BB318" s="42"/>
      <c r="BC318" s="159">
        <v>10221000</v>
      </c>
      <c r="BD318" t="s">
        <v>1220</v>
      </c>
      <c r="BF318" s="85"/>
      <c r="BG318" t="s">
        <v>3350</v>
      </c>
      <c r="BJ318" s="5"/>
      <c r="BK318" t="s">
        <v>940</v>
      </c>
      <c r="BL318" s="5"/>
      <c r="BM318" s="49" t="s">
        <v>857</v>
      </c>
      <c r="BN318" t="str">
        <f t="shared" si="48"/>
        <v>simvastatin film-coated tablet 40mg/</v>
      </c>
      <c r="BO318" s="49"/>
      <c r="BP318" t="str">
        <f t="shared" si="54"/>
        <v>simvastatin film-coated tablet 40mg/</v>
      </c>
      <c r="BQ318" s="5"/>
      <c r="BR318" s="159">
        <v>10221000</v>
      </c>
      <c r="BS318" t="s">
        <v>1220</v>
      </c>
      <c r="BU318" s="117"/>
      <c r="BV318" s="117"/>
      <c r="BW318" s="5"/>
      <c r="BX318" t="s">
        <v>824</v>
      </c>
      <c r="BY318" s="5"/>
      <c r="BZ318" s="5"/>
      <c r="CA318" s="24">
        <v>15054000</v>
      </c>
      <c r="CB318" s="158" t="s">
        <v>173</v>
      </c>
      <c r="CC318" s="158"/>
      <c r="CD318" s="5"/>
      <c r="CE318" s="5"/>
      <c r="CF318">
        <v>20053000</v>
      </c>
      <c r="CG318" s="87" t="s">
        <v>175</v>
      </c>
      <c r="CH318" s="87"/>
      <c r="CI318" s="117"/>
      <c r="CJ318" s="117"/>
      <c r="CK318" s="5"/>
      <c r="CL318" s="5"/>
      <c r="CM318" s="5"/>
      <c r="CN318" s="5"/>
      <c r="CO318" s="21">
        <v>100000091786</v>
      </c>
      <c r="CP318" s="21" t="s">
        <v>41</v>
      </c>
      <c r="CQ318" s="21">
        <v>100000091786</v>
      </c>
      <c r="CR318" s="14" t="s">
        <v>3900</v>
      </c>
      <c r="CS318" s="51"/>
      <c r="CT318" s="21">
        <v>100000091786</v>
      </c>
      <c r="CU318" s="51" t="s">
        <v>615</v>
      </c>
      <c r="CV318" s="117"/>
      <c r="CW318" s="146"/>
      <c r="CX318">
        <v>79902639</v>
      </c>
      <c r="CY318" s="5"/>
      <c r="CZ318" s="5"/>
      <c r="DE318" s="5"/>
      <c r="DF318" s="5"/>
      <c r="DG318" s="117"/>
      <c r="DH318" s="117"/>
      <c r="DI318" s="117"/>
      <c r="DJ318" s="117"/>
      <c r="DK318" s="117"/>
      <c r="DL318" s="47">
        <v>40</v>
      </c>
      <c r="DM318" t="s">
        <v>164</v>
      </c>
      <c r="DN318" s="2"/>
      <c r="DO318" s="154">
        <v>1</v>
      </c>
      <c r="DP318" s="158" t="s">
        <v>173</v>
      </c>
      <c r="DQ318" s="24">
        <v>15054000</v>
      </c>
      <c r="DR318" s="47">
        <v>40</v>
      </c>
      <c r="DS318" t="s">
        <v>164</v>
      </c>
      <c r="DZ318" t="s">
        <v>843</v>
      </c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165"/>
      <c r="EO318" s="5"/>
      <c r="EP318" s="5"/>
      <c r="EQ318" s="5"/>
      <c r="ER318" s="5"/>
      <c r="EY318" s="70" t="str">
        <f t="shared" si="49"/>
        <v>simvastatine oral 40mg/</v>
      </c>
      <c r="FK318" s="14" t="s">
        <v>163</v>
      </c>
      <c r="FL318" s="70" t="str">
        <f t="shared" si="55"/>
        <v>simvastatine oral 40mg/</v>
      </c>
    </row>
    <row r="319" spans="1:168" ht="13.8">
      <c r="A319" s="47">
        <v>4227</v>
      </c>
      <c r="B319" t="s">
        <v>3271</v>
      </c>
      <c r="C319" s="117"/>
      <c r="D319" s="117"/>
      <c r="E319" s="117"/>
      <c r="F319" s="117"/>
      <c r="G319">
        <v>4208</v>
      </c>
      <c r="H319" s="47">
        <v>256910202</v>
      </c>
      <c r="I319" s="47">
        <v>256910202</v>
      </c>
      <c r="J319" s="5" t="str">
        <f t="shared" si="56"/>
        <v>GRC simvastatin INNOVACT A.E. film-coated tablet 30 x 40mg/</v>
      </c>
      <c r="K319" s="5" t="str">
        <f t="shared" si="57"/>
        <v>GRC simvastatin INNOVACT A.E. film-coated tablet 30 x 40mg/</v>
      </c>
      <c r="L319" s="5"/>
      <c r="M319" s="5"/>
      <c r="N319" s="5"/>
      <c r="O319" s="5"/>
      <c r="P319">
        <v>30</v>
      </c>
      <c r="Q319" s="51"/>
      <c r="R319">
        <v>30</v>
      </c>
      <c r="S319" s="51"/>
      <c r="T319" s="117"/>
      <c r="U319" s="117"/>
      <c r="V319" s="117"/>
      <c r="W319" s="117"/>
      <c r="X319" s="5"/>
      <c r="Y319" s="5"/>
      <c r="Z319" s="5"/>
      <c r="AA319" s="5">
        <v>30</v>
      </c>
      <c r="AB319" s="5"/>
      <c r="AC319" t="s">
        <v>797</v>
      </c>
      <c r="AD319" s="5"/>
      <c r="AE319" s="5"/>
      <c r="AF319" s="159">
        <v>10221000</v>
      </c>
      <c r="AG319" t="s">
        <v>1220</v>
      </c>
      <c r="AI319" t="s">
        <v>824</v>
      </c>
      <c r="AJ319" t="s">
        <v>852</v>
      </c>
      <c r="AK319" s="24">
        <v>15054000</v>
      </c>
      <c r="AL319" s="158" t="s">
        <v>173</v>
      </c>
      <c r="AM319" s="158"/>
      <c r="AN319" s="5"/>
      <c r="AO319" s="5"/>
      <c r="AP319" s="5"/>
      <c r="AQ319" s="5"/>
      <c r="AS319" s="51">
        <f t="shared" si="50"/>
        <v>56565831</v>
      </c>
      <c r="AT319" s="25" t="str">
        <f t="shared" si="53"/>
        <v>GRC simvastatin INNOVACT A.E. film-coated tablet 40mg/</v>
      </c>
      <c r="AU319" s="33"/>
      <c r="AW319" s="5"/>
      <c r="AX319" s="5"/>
      <c r="AY319" s="14" t="s">
        <v>3633</v>
      </c>
      <c r="AZ319" t="s">
        <v>579</v>
      </c>
      <c r="BA319" s="42" t="s">
        <v>2510</v>
      </c>
      <c r="BB319" s="42"/>
      <c r="BC319" s="159">
        <v>10221000</v>
      </c>
      <c r="BD319" t="s">
        <v>1220</v>
      </c>
      <c r="BF319" s="85"/>
      <c r="BG319" t="s">
        <v>3355</v>
      </c>
      <c r="BJ319" s="5"/>
      <c r="BK319" t="s">
        <v>940</v>
      </c>
      <c r="BL319" s="5"/>
      <c r="BM319" s="49" t="s">
        <v>857</v>
      </c>
      <c r="BN319" t="str">
        <f t="shared" si="48"/>
        <v>simvastatin film-coated tablet 40mg/</v>
      </c>
      <c r="BO319" s="49"/>
      <c r="BP319" t="str">
        <f t="shared" si="54"/>
        <v>simvastatin film-coated tablet 40mg/</v>
      </c>
      <c r="BQ319" s="5"/>
      <c r="BR319" s="159">
        <v>10221000</v>
      </c>
      <c r="BS319" t="s">
        <v>1220</v>
      </c>
      <c r="BU319" s="117"/>
      <c r="BV319" s="117"/>
      <c r="BW319" s="5"/>
      <c r="BX319" t="s">
        <v>824</v>
      </c>
      <c r="BY319" s="5"/>
      <c r="BZ319" s="5"/>
      <c r="CA319" s="24">
        <v>15054000</v>
      </c>
      <c r="CB319" s="158" t="s">
        <v>173</v>
      </c>
      <c r="CC319" s="158"/>
      <c r="CD319" s="5"/>
      <c r="CE319" s="5"/>
      <c r="CF319">
        <v>20053000</v>
      </c>
      <c r="CG319" s="87" t="s">
        <v>175</v>
      </c>
      <c r="CH319" s="87"/>
      <c r="CI319" s="117"/>
      <c r="CJ319" s="117"/>
      <c r="CK319" s="5"/>
      <c r="CL319" s="5"/>
      <c r="CM319" s="5"/>
      <c r="CN319" s="5"/>
      <c r="CO319" s="21">
        <v>100000091786</v>
      </c>
      <c r="CP319" s="21" t="s">
        <v>41</v>
      </c>
      <c r="CQ319" s="21">
        <v>100000091786</v>
      </c>
      <c r="CR319" s="14" t="s">
        <v>3900</v>
      </c>
      <c r="CS319" s="51"/>
      <c r="CT319" s="21">
        <v>100000091786</v>
      </c>
      <c r="CU319" s="51" t="s">
        <v>615</v>
      </c>
      <c r="CV319" s="117"/>
      <c r="CW319" s="146"/>
      <c r="CX319">
        <v>79902639</v>
      </c>
      <c r="CY319" s="5"/>
      <c r="CZ319" s="5"/>
      <c r="DE319" s="5"/>
      <c r="DF319" s="5"/>
      <c r="DG319" s="117"/>
      <c r="DH319" s="117"/>
      <c r="DI319" s="117"/>
      <c r="DJ319" s="117"/>
      <c r="DK319" s="117"/>
      <c r="DL319" s="47">
        <v>40</v>
      </c>
      <c r="DM319" t="s">
        <v>164</v>
      </c>
      <c r="DN319" s="2"/>
      <c r="DO319" s="154">
        <v>1</v>
      </c>
      <c r="DP319" s="158" t="s">
        <v>173</v>
      </c>
      <c r="DQ319" s="24">
        <v>15054000</v>
      </c>
      <c r="DR319" s="47">
        <v>40</v>
      </c>
      <c r="DS319" t="s">
        <v>164</v>
      </c>
      <c r="DZ319" t="s">
        <v>844</v>
      </c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165"/>
      <c r="EO319" s="5"/>
      <c r="EP319" s="5"/>
      <c r="EQ319" s="5"/>
      <c r="ER319" s="5"/>
      <c r="EY319" s="70" t="str">
        <f t="shared" si="49"/>
        <v>simvastatine oral 40mg/</v>
      </c>
      <c r="FK319" s="14" t="s">
        <v>163</v>
      </c>
      <c r="FL319" s="70" t="str">
        <f t="shared" si="55"/>
        <v>simvastatine oral 40mg/</v>
      </c>
    </row>
    <row r="320" spans="1:168" ht="13.8">
      <c r="A320" s="47">
        <v>4207</v>
      </c>
      <c r="B320" t="s">
        <v>3272</v>
      </c>
      <c r="C320" s="117"/>
      <c r="D320" s="117"/>
      <c r="E320" s="117"/>
      <c r="F320" s="117"/>
      <c r="G320">
        <v>4080</v>
      </c>
      <c r="H320" s="47">
        <v>254730203</v>
      </c>
      <c r="I320" s="47">
        <v>254730203</v>
      </c>
      <c r="J320" s="5" t="str">
        <f t="shared" si="56"/>
        <v>GRC simvastatin ΒΕΛΚΑ ΕΛΛΑΣ ΑΕΒΕ film-coated tablet 30 x 20mg/</v>
      </c>
      <c r="K320" s="5" t="str">
        <f t="shared" si="57"/>
        <v>GRC simvastatin ΒΕΛΚΑ ΕΛΛΑΣ ΑΕΒΕ film-coated tablet 30 x 20mg/</v>
      </c>
      <c r="L320" s="5"/>
      <c r="M320" s="5"/>
      <c r="N320" s="5"/>
      <c r="O320" s="5"/>
      <c r="P320">
        <v>30</v>
      </c>
      <c r="Q320" s="51"/>
      <c r="R320">
        <v>30</v>
      </c>
      <c r="S320" s="51"/>
      <c r="T320" s="117"/>
      <c r="U320" s="117"/>
      <c r="V320" s="117"/>
      <c r="W320" s="117"/>
      <c r="X320" s="5"/>
      <c r="Y320" s="5"/>
      <c r="Z320" s="5"/>
      <c r="AA320" s="5">
        <v>30</v>
      </c>
      <c r="AB320" s="5"/>
      <c r="AC320" t="s">
        <v>754</v>
      </c>
      <c r="AD320" s="5"/>
      <c r="AE320" s="5"/>
      <c r="AF320" s="159">
        <v>10221000</v>
      </c>
      <c r="AG320" t="s">
        <v>1220</v>
      </c>
      <c r="AI320" t="s">
        <v>824</v>
      </c>
      <c r="AJ320" t="s">
        <v>852</v>
      </c>
      <c r="AK320" s="24">
        <v>15054000</v>
      </c>
      <c r="AL320" s="158" t="s">
        <v>173</v>
      </c>
      <c r="AM320" s="158"/>
      <c r="AN320" s="5"/>
      <c r="AO320" s="5"/>
      <c r="AP320" s="5"/>
      <c r="AQ320" s="5"/>
      <c r="AS320" s="51">
        <f t="shared" si="50"/>
        <v>56565832</v>
      </c>
      <c r="AT320" s="25" t="str">
        <f t="shared" si="53"/>
        <v>GRC simvastatin ΒΕΛΚΑ ΕΛΛΑΣ ΑΕΒΕ film-coated tablet 20mg/</v>
      </c>
      <c r="AU320" s="33"/>
      <c r="AW320" s="5"/>
      <c r="AX320" s="5"/>
      <c r="AY320" s="14" t="s">
        <v>3634</v>
      </c>
      <c r="AZ320" t="s">
        <v>579</v>
      </c>
      <c r="BA320" s="42" t="s">
        <v>2510</v>
      </c>
      <c r="BB320" s="42"/>
      <c r="BC320" s="159">
        <v>10221000</v>
      </c>
      <c r="BD320" t="s">
        <v>1220</v>
      </c>
      <c r="BF320" s="85"/>
      <c r="BG320" t="s">
        <v>940</v>
      </c>
      <c r="BJ320" s="5"/>
      <c r="BK320" t="s">
        <v>941</v>
      </c>
      <c r="BL320" s="5"/>
      <c r="BM320" s="49" t="s">
        <v>857</v>
      </c>
      <c r="BN320" t="str">
        <f t="shared" si="48"/>
        <v>simvastatin film-coated tablet 20mg/</v>
      </c>
      <c r="BO320" s="49"/>
      <c r="BP320" t="str">
        <f t="shared" si="54"/>
        <v>simvastatin film-coated tablet 20mg/</v>
      </c>
      <c r="BQ320" s="5"/>
      <c r="BR320" s="159">
        <v>10221000</v>
      </c>
      <c r="BS320" t="s">
        <v>1220</v>
      </c>
      <c r="BU320" s="117"/>
      <c r="BV320" s="117"/>
      <c r="BW320" s="5"/>
      <c r="BX320" t="s">
        <v>824</v>
      </c>
      <c r="BY320" s="5"/>
      <c r="BZ320" s="5"/>
      <c r="CA320" s="24">
        <v>15054000</v>
      </c>
      <c r="CB320" s="158" t="s">
        <v>173</v>
      </c>
      <c r="CC320" s="158"/>
      <c r="CD320" s="5"/>
      <c r="CE320" s="5"/>
      <c r="CF320">
        <v>20053000</v>
      </c>
      <c r="CG320" s="87" t="s">
        <v>175</v>
      </c>
      <c r="CH320" s="87"/>
      <c r="CI320" s="117"/>
      <c r="CJ320" s="117"/>
      <c r="CK320" s="5"/>
      <c r="CL320" s="5"/>
      <c r="CM320" s="5"/>
      <c r="CN320" s="5"/>
      <c r="CO320" s="21">
        <v>100000091786</v>
      </c>
      <c r="CP320" s="21" t="s">
        <v>41</v>
      </c>
      <c r="CQ320" s="21">
        <v>100000091786</v>
      </c>
      <c r="CR320" s="14" t="s">
        <v>3900</v>
      </c>
      <c r="CS320" s="51"/>
      <c r="CT320" s="21">
        <v>100000091786</v>
      </c>
      <c r="CU320" s="51" t="s">
        <v>615</v>
      </c>
      <c r="CV320" s="117"/>
      <c r="CW320" s="146"/>
      <c r="CX320">
        <v>79902639</v>
      </c>
      <c r="CY320" s="5"/>
      <c r="CZ320" s="5"/>
      <c r="DE320" s="5"/>
      <c r="DF320" s="5"/>
      <c r="DG320" s="117"/>
      <c r="DH320" s="117"/>
      <c r="DI320" s="117"/>
      <c r="DJ320" s="117"/>
      <c r="DK320" s="117"/>
      <c r="DL320" s="47">
        <v>20</v>
      </c>
      <c r="DM320" t="s">
        <v>164</v>
      </c>
      <c r="DN320" s="2"/>
      <c r="DO320" s="154">
        <v>1</v>
      </c>
      <c r="DP320" s="158" t="s">
        <v>173</v>
      </c>
      <c r="DQ320" s="24">
        <v>15054000</v>
      </c>
      <c r="DR320" s="47">
        <v>20</v>
      </c>
      <c r="DS320" t="s">
        <v>164</v>
      </c>
      <c r="DZ320" t="s">
        <v>843</v>
      </c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165"/>
      <c r="EO320" s="5"/>
      <c r="EP320" s="5"/>
      <c r="EQ320" s="5"/>
      <c r="ER320" s="5"/>
      <c r="EY320" s="70" t="str">
        <f t="shared" si="49"/>
        <v>simvastatine oral 20mg/</v>
      </c>
      <c r="FK320" s="14" t="s">
        <v>163</v>
      </c>
      <c r="FL320" s="70" t="str">
        <f t="shared" si="55"/>
        <v>simvastatine oral 20mg/</v>
      </c>
    </row>
    <row r="321" spans="1:168" ht="13.8">
      <c r="A321" s="47">
        <v>4208</v>
      </c>
      <c r="B321" t="s">
        <v>3273</v>
      </c>
      <c r="C321" s="117"/>
      <c r="D321" s="117"/>
      <c r="E321" s="117"/>
      <c r="F321" s="117"/>
      <c r="G321">
        <v>4081</v>
      </c>
      <c r="H321" s="47">
        <v>254730303</v>
      </c>
      <c r="I321" s="47">
        <v>254730303</v>
      </c>
      <c r="J321" s="5" t="str">
        <f t="shared" si="56"/>
        <v>GRC simvastatin ΒΕΛΚΑ ΕΛΛΑΣ ΑΕΒΕ film-coated tablet 30 x 40mg/</v>
      </c>
      <c r="K321" s="5" t="str">
        <f t="shared" si="57"/>
        <v>GRC simvastatin ΒΕΛΚΑ ΕΛΛΑΣ ΑΕΒΕ film-coated tablet 30 x 40mg/</v>
      </c>
      <c r="L321" s="5"/>
      <c r="M321" s="5"/>
      <c r="N321" s="5"/>
      <c r="O321" s="5"/>
      <c r="P321">
        <v>30</v>
      </c>
      <c r="Q321" s="51"/>
      <c r="R321">
        <v>30</v>
      </c>
      <c r="S321" s="51"/>
      <c r="T321" s="117"/>
      <c r="U321" s="117"/>
      <c r="V321" s="117"/>
      <c r="W321" s="117"/>
      <c r="X321" s="5"/>
      <c r="Y321" s="5"/>
      <c r="Z321" s="5"/>
      <c r="AA321" s="5">
        <v>30</v>
      </c>
      <c r="AB321" s="5"/>
      <c r="AC321" t="s">
        <v>754</v>
      </c>
      <c r="AD321" s="5"/>
      <c r="AE321" s="5"/>
      <c r="AF321" s="159">
        <v>10221000</v>
      </c>
      <c r="AG321" t="s">
        <v>1220</v>
      </c>
      <c r="AI321" t="s">
        <v>824</v>
      </c>
      <c r="AJ321" t="s">
        <v>852</v>
      </c>
      <c r="AK321" s="24">
        <v>15054000</v>
      </c>
      <c r="AL321" s="158" t="s">
        <v>173</v>
      </c>
      <c r="AM321" s="158"/>
      <c r="AN321" s="5"/>
      <c r="AO321" s="5"/>
      <c r="AP321" s="5"/>
      <c r="AQ321" s="5"/>
      <c r="AS321" s="51">
        <f t="shared" si="50"/>
        <v>56565833</v>
      </c>
      <c r="AT321" s="25" t="str">
        <f t="shared" si="53"/>
        <v>GRC simvastatin ΒΕΛΚΑ ΕΛΛΑΣ ΑΕΒΕ film-coated tablet 40mg/</v>
      </c>
      <c r="AU321" s="33"/>
      <c r="AW321" s="5"/>
      <c r="AX321" s="5"/>
      <c r="AY321" s="14" t="s">
        <v>3635</v>
      </c>
      <c r="AZ321" t="s">
        <v>579</v>
      </c>
      <c r="BA321" s="42" t="s">
        <v>2510</v>
      </c>
      <c r="BB321" s="42"/>
      <c r="BC321" s="159">
        <v>10221000</v>
      </c>
      <c r="BD321" t="s">
        <v>1220</v>
      </c>
      <c r="BF321" s="85"/>
      <c r="BG321" t="s">
        <v>940</v>
      </c>
      <c r="BJ321" s="5"/>
      <c r="BK321" t="s">
        <v>941</v>
      </c>
      <c r="BL321" s="5"/>
      <c r="BM321" s="49" t="s">
        <v>857</v>
      </c>
      <c r="BN321" t="str">
        <f t="shared" si="48"/>
        <v>simvastatin film-coated tablet 40mg/</v>
      </c>
      <c r="BO321" s="49"/>
      <c r="BP321" t="str">
        <f t="shared" si="54"/>
        <v>simvastatin film-coated tablet 40mg/</v>
      </c>
      <c r="BQ321" s="5"/>
      <c r="BR321" s="159">
        <v>10221000</v>
      </c>
      <c r="BS321" t="s">
        <v>1220</v>
      </c>
      <c r="BU321" s="117"/>
      <c r="BV321" s="117"/>
      <c r="BW321" s="5"/>
      <c r="BX321" t="s">
        <v>824</v>
      </c>
      <c r="BY321" s="5"/>
      <c r="BZ321" s="5"/>
      <c r="CA321" s="24">
        <v>15054000</v>
      </c>
      <c r="CB321" s="158" t="s">
        <v>173</v>
      </c>
      <c r="CC321" s="158"/>
      <c r="CD321" s="5"/>
      <c r="CE321" s="5"/>
      <c r="CF321">
        <v>20053000</v>
      </c>
      <c r="CG321" s="87" t="s">
        <v>175</v>
      </c>
      <c r="CH321" s="87"/>
      <c r="CI321" s="117"/>
      <c r="CJ321" s="117"/>
      <c r="CK321" s="5"/>
      <c r="CL321" s="5"/>
      <c r="CM321" s="5"/>
      <c r="CN321" s="5"/>
      <c r="CO321" s="21">
        <v>100000091786</v>
      </c>
      <c r="CP321" s="21" t="s">
        <v>41</v>
      </c>
      <c r="CQ321" s="21">
        <v>100000091786</v>
      </c>
      <c r="CR321" s="14" t="s">
        <v>3900</v>
      </c>
      <c r="CS321" s="51"/>
      <c r="CT321" s="21">
        <v>100000091786</v>
      </c>
      <c r="CU321" s="51" t="s">
        <v>615</v>
      </c>
      <c r="CV321" s="117"/>
      <c r="CW321" s="146"/>
      <c r="CX321">
        <v>79902639</v>
      </c>
      <c r="CY321" s="5"/>
      <c r="CZ321" s="5"/>
      <c r="DE321" s="5"/>
      <c r="DF321" s="5"/>
      <c r="DG321" s="117"/>
      <c r="DH321" s="117"/>
      <c r="DI321" s="117"/>
      <c r="DJ321" s="117"/>
      <c r="DK321" s="117"/>
      <c r="DL321" s="47">
        <v>40</v>
      </c>
      <c r="DM321" t="s">
        <v>164</v>
      </c>
      <c r="DN321" s="2"/>
      <c r="DO321" s="154">
        <v>1</v>
      </c>
      <c r="DP321" s="158" t="s">
        <v>173</v>
      </c>
      <c r="DQ321" s="24">
        <v>15054000</v>
      </c>
      <c r="DR321" s="47">
        <v>40</v>
      </c>
      <c r="DS321" t="s">
        <v>164</v>
      </c>
      <c r="DZ321" t="s">
        <v>844</v>
      </c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165"/>
      <c r="EO321" s="5"/>
      <c r="EP321" s="5"/>
      <c r="EQ321" s="5"/>
      <c r="ER321" s="5"/>
      <c r="EY321" s="70" t="str">
        <f t="shared" si="49"/>
        <v>simvastatine oral 40mg/</v>
      </c>
      <c r="FK321" s="14" t="s">
        <v>163</v>
      </c>
      <c r="FL321" s="70" t="str">
        <f t="shared" si="55"/>
        <v>simvastatine oral 40mg/</v>
      </c>
    </row>
    <row r="322" spans="1:168" ht="13.8">
      <c r="A322" s="47">
        <v>4080</v>
      </c>
      <c r="B322" t="s">
        <v>3274</v>
      </c>
      <c r="C322" s="117"/>
      <c r="D322" s="117"/>
      <c r="E322" s="117"/>
      <c r="F322" s="117"/>
      <c r="G322">
        <v>4246</v>
      </c>
      <c r="H322" s="47">
        <v>257600202</v>
      </c>
      <c r="I322" s="47">
        <v>257600202</v>
      </c>
      <c r="J322" s="5" t="str">
        <f t="shared" si="56"/>
        <v>GRC simvastatin DESANT film-coated tablet 30 x 20mg/</v>
      </c>
      <c r="K322" s="5" t="str">
        <f t="shared" si="57"/>
        <v>GRC simvastatin DESANT film-coated tablet 30 x 20mg/</v>
      </c>
      <c r="L322" s="5"/>
      <c r="M322" s="5"/>
      <c r="N322" s="5"/>
      <c r="O322" s="5"/>
      <c r="P322">
        <v>30</v>
      </c>
      <c r="Q322" s="51"/>
      <c r="R322">
        <v>30</v>
      </c>
      <c r="S322" s="51"/>
      <c r="T322" s="117"/>
      <c r="U322" s="117"/>
      <c r="V322" s="117"/>
      <c r="W322" s="117"/>
      <c r="X322" s="5"/>
      <c r="Y322" s="5"/>
      <c r="Z322" s="5"/>
      <c r="AA322" s="5">
        <v>30</v>
      </c>
      <c r="AB322" s="5"/>
      <c r="AC322" t="s">
        <v>737</v>
      </c>
      <c r="AD322" s="5"/>
      <c r="AE322" s="5"/>
      <c r="AF322" s="159">
        <v>10221000</v>
      </c>
      <c r="AG322" t="s">
        <v>1220</v>
      </c>
      <c r="AI322" t="s">
        <v>824</v>
      </c>
      <c r="AJ322" t="s">
        <v>852</v>
      </c>
      <c r="AK322" s="24">
        <v>15054000</v>
      </c>
      <c r="AL322" s="158" t="s">
        <v>173</v>
      </c>
      <c r="AM322" s="158"/>
      <c r="AN322" s="5"/>
      <c r="AO322" s="5"/>
      <c r="AP322" s="5"/>
      <c r="AQ322" s="5"/>
      <c r="AS322" s="51">
        <f t="shared" si="50"/>
        <v>56565834</v>
      </c>
      <c r="AT322" s="25" t="str">
        <f t="shared" si="53"/>
        <v>GRC simvastatin DESANT film-coated tablet 20mg/</v>
      </c>
      <c r="AU322" s="33"/>
      <c r="AW322" s="5"/>
      <c r="AX322" s="5"/>
      <c r="AY322" s="14" t="s">
        <v>3636</v>
      </c>
      <c r="AZ322" t="s">
        <v>579</v>
      </c>
      <c r="BA322" s="42" t="s">
        <v>2510</v>
      </c>
      <c r="BB322" s="42"/>
      <c r="BC322" s="159">
        <v>10221000</v>
      </c>
      <c r="BD322" t="s">
        <v>1220</v>
      </c>
      <c r="BF322" s="85"/>
      <c r="BG322" t="s">
        <v>3356</v>
      </c>
      <c r="BJ322" s="5"/>
      <c r="BK322" t="s">
        <v>893</v>
      </c>
      <c r="BL322" s="5"/>
      <c r="BM322" s="49" t="s">
        <v>857</v>
      </c>
      <c r="BN322" t="str">
        <f t="shared" si="48"/>
        <v>simvastatin film-coated tablet 20mg/</v>
      </c>
      <c r="BO322" s="49"/>
      <c r="BP322" t="str">
        <f t="shared" si="54"/>
        <v>simvastatin film-coated tablet 20mg/</v>
      </c>
      <c r="BQ322" s="5"/>
      <c r="BR322" s="159">
        <v>10221000</v>
      </c>
      <c r="BS322" t="s">
        <v>1220</v>
      </c>
      <c r="BU322" s="117"/>
      <c r="BV322" s="117"/>
      <c r="BW322" s="5"/>
      <c r="BX322" t="s">
        <v>824</v>
      </c>
      <c r="BY322" s="5"/>
      <c r="BZ322" s="5"/>
      <c r="CA322" s="24">
        <v>15054000</v>
      </c>
      <c r="CB322" s="158" t="s">
        <v>173</v>
      </c>
      <c r="CC322" s="158"/>
      <c r="CD322" s="5"/>
      <c r="CE322" s="5"/>
      <c r="CF322">
        <v>20053000</v>
      </c>
      <c r="CG322" s="87" t="s">
        <v>175</v>
      </c>
      <c r="CH322" s="87"/>
      <c r="CI322" s="117"/>
      <c r="CJ322" s="117"/>
      <c r="CK322" s="5"/>
      <c r="CL322" s="5"/>
      <c r="CM322" s="5"/>
      <c r="CN322" s="5"/>
      <c r="CO322" s="21">
        <v>100000091786</v>
      </c>
      <c r="CP322" s="21" t="s">
        <v>41</v>
      </c>
      <c r="CQ322" s="21">
        <v>100000091786</v>
      </c>
      <c r="CR322" s="14" t="s">
        <v>3900</v>
      </c>
      <c r="CS322" s="51"/>
      <c r="CT322" s="21">
        <v>100000091786</v>
      </c>
      <c r="CU322" s="51" t="s">
        <v>615</v>
      </c>
      <c r="CV322" s="117"/>
      <c r="CW322" s="146"/>
      <c r="CX322">
        <v>79902639</v>
      </c>
      <c r="CY322" s="5"/>
      <c r="CZ322" s="5"/>
      <c r="DE322" s="5"/>
      <c r="DF322" s="5"/>
      <c r="DG322" s="117"/>
      <c r="DH322" s="117"/>
      <c r="DI322" s="117"/>
      <c r="DJ322" s="117"/>
      <c r="DK322" s="117"/>
      <c r="DL322" s="47">
        <v>20</v>
      </c>
      <c r="DM322" t="s">
        <v>164</v>
      </c>
      <c r="DN322" s="2"/>
      <c r="DO322" s="154">
        <v>1</v>
      </c>
      <c r="DP322" s="158" t="s">
        <v>173</v>
      </c>
      <c r="DQ322" s="24">
        <v>15054000</v>
      </c>
      <c r="DR322" s="47">
        <v>20</v>
      </c>
      <c r="DS322" t="s">
        <v>164</v>
      </c>
      <c r="DZ322" t="s">
        <v>844</v>
      </c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165"/>
      <c r="EO322" s="5"/>
      <c r="EP322" s="5"/>
      <c r="EQ322" s="5"/>
      <c r="ER322" s="5"/>
      <c r="EY322" s="70" t="str">
        <f t="shared" si="49"/>
        <v>simvastatine oral 20mg/</v>
      </c>
      <c r="FK322" s="14" t="s">
        <v>163</v>
      </c>
      <c r="FL322" s="70" t="str">
        <f t="shared" si="55"/>
        <v>simvastatine oral 20mg/</v>
      </c>
    </row>
    <row r="323" spans="1:168" ht="13.8">
      <c r="A323" s="47">
        <v>4081</v>
      </c>
      <c r="B323" t="s">
        <v>3275</v>
      </c>
      <c r="C323" s="117"/>
      <c r="D323" s="117"/>
      <c r="E323" s="117"/>
      <c r="F323" s="117"/>
      <c r="G323">
        <v>5160</v>
      </c>
      <c r="H323" s="47">
        <v>267770103</v>
      </c>
      <c r="I323" s="47">
        <v>267770103</v>
      </c>
      <c r="J323" s="5" t="str">
        <f t="shared" si="56"/>
        <v>GRC simvastatin DESANT film-coated tablet 30 x 40mg/</v>
      </c>
      <c r="K323" s="5" t="str">
        <f t="shared" si="57"/>
        <v>GRC simvastatin DESANT film-coated tablet 30 x 40mg/</v>
      </c>
      <c r="L323" s="5"/>
      <c r="M323" s="5"/>
      <c r="N323" s="5"/>
      <c r="O323" s="5"/>
      <c r="P323">
        <v>30</v>
      </c>
      <c r="Q323" s="51"/>
      <c r="R323">
        <v>30</v>
      </c>
      <c r="S323" s="51"/>
      <c r="T323" s="117"/>
      <c r="U323" s="117"/>
      <c r="V323" s="117"/>
      <c r="W323" s="117"/>
      <c r="X323" s="5"/>
      <c r="Y323" s="5"/>
      <c r="Z323" s="5"/>
      <c r="AA323" s="5">
        <v>30</v>
      </c>
      <c r="AB323" s="5"/>
      <c r="AC323" t="s">
        <v>798</v>
      </c>
      <c r="AD323" s="5"/>
      <c r="AE323" s="5"/>
      <c r="AF323" s="159">
        <v>10221000</v>
      </c>
      <c r="AG323" t="s">
        <v>1220</v>
      </c>
      <c r="AI323" t="s">
        <v>824</v>
      </c>
      <c r="AJ323" t="s">
        <v>852</v>
      </c>
      <c r="AK323" s="24">
        <v>15054000</v>
      </c>
      <c r="AL323" s="158" t="s">
        <v>173</v>
      </c>
      <c r="AM323" s="158"/>
      <c r="AN323" s="5"/>
      <c r="AO323" s="5"/>
      <c r="AP323" s="5"/>
      <c r="AQ323" s="5"/>
      <c r="AS323" s="51">
        <f t="shared" si="50"/>
        <v>56565835</v>
      </c>
      <c r="AT323" s="25" t="str">
        <f t="shared" si="53"/>
        <v>GRC simvastatin DESANT film-coated tablet 40mg/</v>
      </c>
      <c r="AU323" s="33"/>
      <c r="AW323" s="5"/>
      <c r="AX323" s="5"/>
      <c r="AY323" s="14" t="s">
        <v>3637</v>
      </c>
      <c r="AZ323" t="s">
        <v>579</v>
      </c>
      <c r="BA323" s="42" t="s">
        <v>2510</v>
      </c>
      <c r="BB323" s="42"/>
      <c r="BC323" s="159">
        <v>10221000</v>
      </c>
      <c r="BD323" t="s">
        <v>1220</v>
      </c>
      <c r="BF323" s="85"/>
      <c r="BG323" t="s">
        <v>3356</v>
      </c>
      <c r="BJ323" s="5"/>
      <c r="BK323" t="s">
        <v>868</v>
      </c>
      <c r="BL323" s="5"/>
      <c r="BM323" s="49" t="s">
        <v>857</v>
      </c>
      <c r="BN323" t="str">
        <f t="shared" si="48"/>
        <v>simvastatin film-coated tablet 40mg/</v>
      </c>
      <c r="BO323" s="49"/>
      <c r="BP323" t="str">
        <f t="shared" si="54"/>
        <v>simvastatin film-coated tablet 40mg/</v>
      </c>
      <c r="BQ323" s="5"/>
      <c r="BR323" s="159">
        <v>10221000</v>
      </c>
      <c r="BS323" t="s">
        <v>1220</v>
      </c>
      <c r="BU323" s="117"/>
      <c r="BV323" s="117"/>
      <c r="BW323" s="5"/>
      <c r="BX323" t="s">
        <v>824</v>
      </c>
      <c r="BY323" s="5"/>
      <c r="BZ323" s="5"/>
      <c r="CA323" s="24">
        <v>15054000</v>
      </c>
      <c r="CB323" s="158" t="s">
        <v>173</v>
      </c>
      <c r="CC323" s="158"/>
      <c r="CD323" s="5"/>
      <c r="CE323" s="5"/>
      <c r="CF323">
        <v>20053000</v>
      </c>
      <c r="CG323" s="87" t="s">
        <v>175</v>
      </c>
      <c r="CH323" s="87"/>
      <c r="CI323" s="117"/>
      <c r="CJ323" s="117"/>
      <c r="CK323" s="5"/>
      <c r="CL323" s="5"/>
      <c r="CM323" s="5"/>
      <c r="CN323" s="5"/>
      <c r="CO323" s="21">
        <v>100000091786</v>
      </c>
      <c r="CP323" s="21" t="s">
        <v>41</v>
      </c>
      <c r="CQ323" s="21">
        <v>100000091786</v>
      </c>
      <c r="CR323" s="14" t="s">
        <v>3900</v>
      </c>
      <c r="CS323" s="51"/>
      <c r="CT323" s="21">
        <v>100000091786</v>
      </c>
      <c r="CU323" s="51" t="s">
        <v>615</v>
      </c>
      <c r="CV323" s="117"/>
      <c r="CW323" s="146"/>
      <c r="CX323">
        <v>79902639</v>
      </c>
      <c r="CY323" s="5"/>
      <c r="CZ323" s="5"/>
      <c r="DE323" s="5"/>
      <c r="DF323" s="5"/>
      <c r="DG323" s="117"/>
      <c r="DH323" s="117"/>
      <c r="DI323" s="117"/>
      <c r="DJ323" s="117"/>
      <c r="DK323" s="117"/>
      <c r="DL323" s="47">
        <v>40</v>
      </c>
      <c r="DM323" t="s">
        <v>164</v>
      </c>
      <c r="DN323" s="2"/>
      <c r="DO323" s="154">
        <v>1</v>
      </c>
      <c r="DP323" s="158" t="s">
        <v>173</v>
      </c>
      <c r="DQ323" s="24">
        <v>15054000</v>
      </c>
      <c r="DR323" s="47">
        <v>40</v>
      </c>
      <c r="DS323" t="s">
        <v>164</v>
      </c>
      <c r="DZ323" t="s">
        <v>843</v>
      </c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165"/>
      <c r="EO323" s="5"/>
      <c r="EP323" s="5"/>
      <c r="EQ323" s="5"/>
      <c r="ER323" s="5"/>
      <c r="EY323" s="70" t="str">
        <f t="shared" si="49"/>
        <v>simvastatine oral 40mg/</v>
      </c>
      <c r="FK323" s="14" t="s">
        <v>163</v>
      </c>
      <c r="FL323" s="70" t="str">
        <f t="shared" si="55"/>
        <v>simvastatine oral 40mg/</v>
      </c>
    </row>
    <row r="324" spans="1:168" ht="13.8">
      <c r="A324" s="47">
        <v>5160</v>
      </c>
      <c r="B324" t="s">
        <v>3276</v>
      </c>
      <c r="C324" s="117"/>
      <c r="D324" s="117"/>
      <c r="E324" s="117"/>
      <c r="F324" s="117"/>
      <c r="G324">
        <v>5161</v>
      </c>
      <c r="H324" s="47">
        <v>267770203</v>
      </c>
      <c r="I324" s="47">
        <v>267770203</v>
      </c>
      <c r="J324" s="5" t="str">
        <f t="shared" si="56"/>
        <v>GRC simvastatin BENNETT ΦΑΡΜΑΚΕΥΤΙΚΗ Α.Ε. film-coated tablet 30 x 20mg/</v>
      </c>
      <c r="K324" s="5" t="str">
        <f t="shared" si="57"/>
        <v>GRC simvastatin BENNETT ΦΑΡΜΑΚΕΥΤΙΚΗ Α.Ε. film-coated tablet 30 x 20mg/</v>
      </c>
      <c r="L324" s="5"/>
      <c r="M324" s="5"/>
      <c r="N324" s="5"/>
      <c r="O324" s="5"/>
      <c r="P324">
        <v>30</v>
      </c>
      <c r="Q324" s="51"/>
      <c r="R324">
        <v>30</v>
      </c>
      <c r="S324" s="51"/>
      <c r="T324" s="117"/>
      <c r="U324" s="117"/>
      <c r="V324" s="117"/>
      <c r="W324" s="117"/>
      <c r="X324" s="5"/>
      <c r="Y324" s="5"/>
      <c r="Z324" s="5"/>
      <c r="AA324" s="5">
        <v>30</v>
      </c>
      <c r="AB324" s="5"/>
      <c r="AC324" t="s">
        <v>744</v>
      </c>
      <c r="AD324" s="5"/>
      <c r="AE324" s="5"/>
      <c r="AF324" s="159">
        <v>10221000</v>
      </c>
      <c r="AG324" t="s">
        <v>1220</v>
      </c>
      <c r="AI324" t="s">
        <v>824</v>
      </c>
      <c r="AJ324" t="s">
        <v>852</v>
      </c>
      <c r="AK324" s="24">
        <v>15054000</v>
      </c>
      <c r="AL324" s="158" t="s">
        <v>173</v>
      </c>
      <c r="AM324" s="158"/>
      <c r="AN324" s="5"/>
      <c r="AO324" s="5"/>
      <c r="AP324" s="5"/>
      <c r="AQ324" s="5"/>
      <c r="AS324" s="51">
        <f t="shared" si="50"/>
        <v>56565836</v>
      </c>
      <c r="AT324" s="25" t="str">
        <f t="shared" si="53"/>
        <v>GRC simvastatin BENNETT ΦΑΡΜΑΚΕΥΤΙΚΗ Α.Ε. film-coated tablet 20mg/</v>
      </c>
      <c r="AU324" s="33"/>
      <c r="AW324" s="5"/>
      <c r="AX324" s="5"/>
      <c r="AY324" s="14" t="s">
        <v>3638</v>
      </c>
      <c r="AZ324" t="s">
        <v>579</v>
      </c>
      <c r="BA324" s="42" t="s">
        <v>2510</v>
      </c>
      <c r="BB324" s="42"/>
      <c r="BC324" s="159">
        <v>10221000</v>
      </c>
      <c r="BD324" t="s">
        <v>1220</v>
      </c>
      <c r="BF324" s="85"/>
      <c r="BG324" t="s">
        <v>868</v>
      </c>
      <c r="BJ324" s="5"/>
      <c r="BK324" t="s">
        <v>868</v>
      </c>
      <c r="BL324" s="5"/>
      <c r="BM324" s="49" t="s">
        <v>857</v>
      </c>
      <c r="BN324" t="str">
        <f t="shared" ref="BN324:BN451" si="58">CONCATENATE(CR324," ",BS324," ",DR324,DS324,"/",DU324,DV324)</f>
        <v>simvastatin film-coated tablet 20mg/</v>
      </c>
      <c r="BO324" s="49"/>
      <c r="BP324" t="str">
        <f t="shared" si="54"/>
        <v>simvastatin film-coated tablet 20mg/</v>
      </c>
      <c r="BQ324" s="5"/>
      <c r="BR324" s="159">
        <v>10221000</v>
      </c>
      <c r="BS324" t="s">
        <v>1220</v>
      </c>
      <c r="BU324" s="117"/>
      <c r="BV324" s="117"/>
      <c r="BW324" s="5"/>
      <c r="BX324" t="s">
        <v>824</v>
      </c>
      <c r="BY324" s="5"/>
      <c r="BZ324" s="5"/>
      <c r="CA324" s="24">
        <v>15054000</v>
      </c>
      <c r="CB324" s="158" t="s">
        <v>173</v>
      </c>
      <c r="CC324" s="158"/>
      <c r="CD324" s="5"/>
      <c r="CE324" s="5"/>
      <c r="CF324">
        <v>20053000</v>
      </c>
      <c r="CG324" s="87" t="s">
        <v>175</v>
      </c>
      <c r="CH324" s="87"/>
      <c r="CI324" s="117"/>
      <c r="CJ324" s="117"/>
      <c r="CK324" s="5"/>
      <c r="CL324" s="5"/>
      <c r="CM324" s="5"/>
      <c r="CN324" s="5"/>
      <c r="CO324" s="21">
        <v>100000091786</v>
      </c>
      <c r="CP324" s="21" t="s">
        <v>41</v>
      </c>
      <c r="CQ324" s="21">
        <v>100000091786</v>
      </c>
      <c r="CR324" s="14" t="s">
        <v>3900</v>
      </c>
      <c r="CS324" s="51"/>
      <c r="CT324" s="21">
        <v>100000091786</v>
      </c>
      <c r="CU324" s="51" t="s">
        <v>615</v>
      </c>
      <c r="CV324" s="117"/>
      <c r="CW324" s="146"/>
      <c r="CX324">
        <v>79902639</v>
      </c>
      <c r="CY324" s="5"/>
      <c r="CZ324" s="5"/>
      <c r="DE324" s="5"/>
      <c r="DF324" s="5"/>
      <c r="DG324" s="117"/>
      <c r="DH324" s="117"/>
      <c r="DI324" s="117"/>
      <c r="DJ324" s="117"/>
      <c r="DK324" s="117"/>
      <c r="DL324" s="47">
        <v>20</v>
      </c>
      <c r="DM324" t="s">
        <v>164</v>
      </c>
      <c r="DN324" s="2"/>
      <c r="DO324" s="154">
        <v>1</v>
      </c>
      <c r="DP324" s="158" t="s">
        <v>173</v>
      </c>
      <c r="DQ324" s="24">
        <v>15054000</v>
      </c>
      <c r="DR324" s="47">
        <v>20</v>
      </c>
      <c r="DS324" t="s">
        <v>164</v>
      </c>
      <c r="DZ324" t="s">
        <v>844</v>
      </c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165"/>
      <c r="EO324" s="5"/>
      <c r="EP324" s="5"/>
      <c r="EQ324" s="5"/>
      <c r="ER324" s="5"/>
      <c r="EY324" s="70" t="str">
        <f t="shared" ref="EY324:EY382" si="59">CONCATENATE(CU324," ",FK324," ",DR324,DS324,"/",DU324,DV324)</f>
        <v>simvastatine oral 20mg/</v>
      </c>
      <c r="FK324" s="14" t="s">
        <v>163</v>
      </c>
      <c r="FL324" s="70" t="str">
        <f t="shared" si="55"/>
        <v>simvastatine oral 20mg/</v>
      </c>
    </row>
    <row r="325" spans="1:168" ht="13.8">
      <c r="A325" s="47">
        <v>5161</v>
      </c>
      <c r="B325" t="s">
        <v>3277</v>
      </c>
      <c r="C325" s="117"/>
      <c r="D325" s="117"/>
      <c r="E325" s="117"/>
      <c r="F325" s="117"/>
      <c r="G325">
        <v>4954</v>
      </c>
      <c r="H325" s="47">
        <v>265640103</v>
      </c>
      <c r="I325" s="47">
        <v>265640103</v>
      </c>
      <c r="J325" s="5" t="str">
        <f t="shared" si="56"/>
        <v>GRC simvastatin BENNETT ΦΑΡΜΑΚΕΥΤΙΚΗ Α.Ε. film-coated tablet 30 x 40mg/</v>
      </c>
      <c r="K325" s="5" t="str">
        <f t="shared" si="57"/>
        <v>GRC simvastatin BENNETT ΦΑΡΜΑΚΕΥΤΙΚΗ Α.Ε. film-coated tablet 30 x 40mg/</v>
      </c>
      <c r="L325" s="5"/>
      <c r="M325" s="5"/>
      <c r="N325" s="5"/>
      <c r="O325" s="5"/>
      <c r="P325">
        <v>30</v>
      </c>
      <c r="Q325" s="51"/>
      <c r="R325">
        <v>30</v>
      </c>
      <c r="S325" s="51"/>
      <c r="T325" s="117"/>
      <c r="U325" s="117"/>
      <c r="V325" s="117"/>
      <c r="W325" s="117"/>
      <c r="X325" s="5"/>
      <c r="Y325" s="5"/>
      <c r="Z325" s="5"/>
      <c r="AA325" s="5">
        <v>30</v>
      </c>
      <c r="AB325" s="5"/>
      <c r="AC325" t="s">
        <v>799</v>
      </c>
      <c r="AD325" s="5"/>
      <c r="AE325" s="5"/>
      <c r="AF325" s="159">
        <v>10221000</v>
      </c>
      <c r="AG325" t="s">
        <v>1220</v>
      </c>
      <c r="AI325" t="s">
        <v>824</v>
      </c>
      <c r="AJ325" t="s">
        <v>852</v>
      </c>
      <c r="AK325" s="24">
        <v>15054000</v>
      </c>
      <c r="AL325" s="158" t="s">
        <v>173</v>
      </c>
      <c r="AM325" s="158"/>
      <c r="AN325" s="5"/>
      <c r="AO325" s="5"/>
      <c r="AP325" s="5"/>
      <c r="AQ325" s="5"/>
      <c r="AS325" s="51">
        <f t="shared" si="50"/>
        <v>56565837</v>
      </c>
      <c r="AT325" s="25" t="str">
        <f t="shared" si="53"/>
        <v>GRC simvastatin BENNETT ΦΑΡΜΑΚΕΥΤΙΚΗ Α.Ε. film-coated tablet 40mg/</v>
      </c>
      <c r="AU325" s="33"/>
      <c r="AW325" s="5"/>
      <c r="AX325" s="5"/>
      <c r="AY325" s="14" t="s">
        <v>3639</v>
      </c>
      <c r="AZ325" t="s">
        <v>579</v>
      </c>
      <c r="BA325" s="42" t="s">
        <v>2510</v>
      </c>
      <c r="BB325" s="42"/>
      <c r="BC325" s="159">
        <v>10221000</v>
      </c>
      <c r="BD325" t="s">
        <v>1220</v>
      </c>
      <c r="BF325" s="85"/>
      <c r="BG325" t="s">
        <v>868</v>
      </c>
      <c r="BJ325" s="5"/>
      <c r="BK325" t="s">
        <v>942</v>
      </c>
      <c r="BL325" s="5"/>
      <c r="BM325" s="49" t="s">
        <v>857</v>
      </c>
      <c r="BN325" t="str">
        <f t="shared" si="58"/>
        <v>simvastatin film-coated tablet 40mg/</v>
      </c>
      <c r="BO325" s="49"/>
      <c r="BP325" t="str">
        <f t="shared" si="54"/>
        <v>simvastatin film-coated tablet 40mg/</v>
      </c>
      <c r="BQ325" s="5"/>
      <c r="BR325" s="159">
        <v>10221000</v>
      </c>
      <c r="BS325" t="s">
        <v>1220</v>
      </c>
      <c r="BU325" s="117"/>
      <c r="BV325" s="117"/>
      <c r="BW325" s="5"/>
      <c r="BX325" t="s">
        <v>824</v>
      </c>
      <c r="BY325" s="5"/>
      <c r="BZ325" s="5"/>
      <c r="CA325" s="24">
        <v>15054000</v>
      </c>
      <c r="CB325" s="158" t="s">
        <v>173</v>
      </c>
      <c r="CC325" s="158"/>
      <c r="CD325" s="5"/>
      <c r="CE325" s="5"/>
      <c r="CF325">
        <v>20053000</v>
      </c>
      <c r="CG325" s="87" t="s">
        <v>175</v>
      </c>
      <c r="CH325" s="87"/>
      <c r="CI325" s="117"/>
      <c r="CJ325" s="117"/>
      <c r="CK325" s="5"/>
      <c r="CL325" s="5"/>
      <c r="CM325" s="5"/>
      <c r="CN325" s="5"/>
      <c r="CO325" s="21">
        <v>100000091786</v>
      </c>
      <c r="CP325" s="21" t="s">
        <v>41</v>
      </c>
      <c r="CQ325" s="21">
        <v>100000091786</v>
      </c>
      <c r="CR325" s="14" t="s">
        <v>3900</v>
      </c>
      <c r="CS325" s="51"/>
      <c r="CT325" s="21">
        <v>100000091786</v>
      </c>
      <c r="CU325" s="51" t="s">
        <v>615</v>
      </c>
      <c r="CV325" s="117"/>
      <c r="CW325" s="146"/>
      <c r="CX325">
        <v>79902639</v>
      </c>
      <c r="CY325" s="5"/>
      <c r="CZ325" s="5"/>
      <c r="DE325" s="5"/>
      <c r="DF325" s="5"/>
      <c r="DG325" s="117"/>
      <c r="DH325" s="117"/>
      <c r="DI325" s="117"/>
      <c r="DJ325" s="117"/>
      <c r="DK325" s="117"/>
      <c r="DL325" s="47">
        <v>40</v>
      </c>
      <c r="DM325" t="s">
        <v>164</v>
      </c>
      <c r="DN325" s="2"/>
      <c r="DO325" s="154">
        <v>1</v>
      </c>
      <c r="DP325" s="158" t="s">
        <v>173</v>
      </c>
      <c r="DQ325" s="24">
        <v>15054000</v>
      </c>
      <c r="DR325" s="47">
        <v>40</v>
      </c>
      <c r="DS325" t="s">
        <v>164</v>
      </c>
      <c r="DZ325" t="s">
        <v>844</v>
      </c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165"/>
      <c r="EO325" s="5"/>
      <c r="EP325" s="5"/>
      <c r="EQ325" s="5"/>
      <c r="ER325" s="5"/>
      <c r="EY325" s="70" t="str">
        <f t="shared" si="59"/>
        <v>simvastatine oral 40mg/</v>
      </c>
      <c r="FK325" s="14" t="s">
        <v>163</v>
      </c>
      <c r="FL325" s="70" t="str">
        <f t="shared" si="55"/>
        <v>simvastatine oral 40mg/</v>
      </c>
    </row>
    <row r="326" spans="1:168" ht="27.6">
      <c r="A326" s="47">
        <v>4954</v>
      </c>
      <c r="B326" t="s">
        <v>3278</v>
      </c>
      <c r="C326" s="117"/>
      <c r="D326" s="117"/>
      <c r="E326" s="117"/>
      <c r="F326" s="117"/>
      <c r="G326">
        <v>4519</v>
      </c>
      <c r="H326" s="47">
        <v>260810101</v>
      </c>
      <c r="I326" s="47">
        <v>260810101</v>
      </c>
      <c r="J326" s="5" t="str">
        <f t="shared" si="56"/>
        <v>GRC simvastatin ΗΔΥΟΣΜΟΣ Η, &amp; Ε, ΑΛΕΒΙΖΟΠΟΥΛΟΣ Ε.Ε. film-coated tablet 30 x 40mg/</v>
      </c>
      <c r="K326" s="5" t="str">
        <f t="shared" si="57"/>
        <v>GRC simvastatin ΗΔΥΟΣΜΟΣ Η, &amp; Ε, ΑΛΕΒΙΖΟΠΟΥΛΟΣ Ε.Ε. film-coated tablet 30 x 40mg/</v>
      </c>
      <c r="L326" s="5"/>
      <c r="M326" s="5"/>
      <c r="N326" s="5"/>
      <c r="O326" s="5"/>
      <c r="P326">
        <v>30</v>
      </c>
      <c r="Q326" s="51"/>
      <c r="R326">
        <v>30</v>
      </c>
      <c r="S326" s="51"/>
      <c r="T326" s="117"/>
      <c r="U326" s="117"/>
      <c r="V326" s="117"/>
      <c r="W326" s="117"/>
      <c r="X326" s="5"/>
      <c r="Y326" s="5"/>
      <c r="Z326" s="5"/>
      <c r="AA326" s="5">
        <v>10</v>
      </c>
      <c r="AB326" s="5"/>
      <c r="AC326" t="s">
        <v>800</v>
      </c>
      <c r="AD326" s="5"/>
      <c r="AE326" s="5"/>
      <c r="AF326" s="159">
        <v>10221000</v>
      </c>
      <c r="AG326" t="s">
        <v>1220</v>
      </c>
      <c r="AI326" t="s">
        <v>824</v>
      </c>
      <c r="AJ326" t="s">
        <v>852</v>
      </c>
      <c r="AK326" s="24">
        <v>15054000</v>
      </c>
      <c r="AL326" s="158" t="s">
        <v>173</v>
      </c>
      <c r="AM326" s="158"/>
      <c r="AN326" s="5"/>
      <c r="AO326" s="5"/>
      <c r="AP326" s="5"/>
      <c r="AQ326" s="5"/>
      <c r="AS326" s="51">
        <f t="shared" si="50"/>
        <v>56565838</v>
      </c>
      <c r="AT326" s="25" t="str">
        <f t="shared" si="53"/>
        <v>GRC simvastatin ΗΔΥΟΣΜΟΣ Η, &amp; Ε, ΑΛΕΒΙΖΟΠΟΥΛΟΣ Ε.Ε. film-coated tablet 40mg/</v>
      </c>
      <c r="AU326" s="33"/>
      <c r="AW326" s="5"/>
      <c r="AX326" s="5"/>
      <c r="AY326" s="14" t="s">
        <v>3640</v>
      </c>
      <c r="AZ326" t="s">
        <v>579</v>
      </c>
      <c r="BA326" s="42" t="s">
        <v>2510</v>
      </c>
      <c r="BB326" s="42"/>
      <c r="BC326" s="159">
        <v>10221000</v>
      </c>
      <c r="BD326" t="s">
        <v>1220</v>
      </c>
      <c r="BF326" s="85"/>
      <c r="BG326" t="s">
        <v>3357</v>
      </c>
      <c r="BJ326" s="5"/>
      <c r="BK326" t="s">
        <v>943</v>
      </c>
      <c r="BL326" s="5"/>
      <c r="BM326" s="49" t="s">
        <v>857</v>
      </c>
      <c r="BN326" t="str">
        <f t="shared" si="58"/>
        <v>simvastatin film-coated tablet 40mg/</v>
      </c>
      <c r="BO326" s="49"/>
      <c r="BP326" t="str">
        <f t="shared" si="54"/>
        <v>simvastatin film-coated tablet 40mg/</v>
      </c>
      <c r="BQ326" s="5"/>
      <c r="BR326" s="159">
        <v>10221000</v>
      </c>
      <c r="BS326" t="s">
        <v>1220</v>
      </c>
      <c r="BU326" s="117"/>
      <c r="BV326" s="117"/>
      <c r="BW326" s="5"/>
      <c r="BX326" t="s">
        <v>824</v>
      </c>
      <c r="BY326" s="5"/>
      <c r="BZ326" s="5"/>
      <c r="CA326" s="24">
        <v>15054000</v>
      </c>
      <c r="CB326" s="158" t="s">
        <v>173</v>
      </c>
      <c r="CC326" s="158"/>
      <c r="CD326" s="5"/>
      <c r="CE326" s="5"/>
      <c r="CF326">
        <v>20053000</v>
      </c>
      <c r="CG326" s="87" t="s">
        <v>175</v>
      </c>
      <c r="CH326" s="87"/>
      <c r="CI326" s="117"/>
      <c r="CJ326" s="117"/>
      <c r="CK326" s="5"/>
      <c r="CL326" s="5"/>
      <c r="CM326" s="5"/>
      <c r="CN326" s="5"/>
      <c r="CO326" s="21">
        <v>100000091786</v>
      </c>
      <c r="CP326" s="21" t="s">
        <v>41</v>
      </c>
      <c r="CQ326" s="21">
        <v>100000091786</v>
      </c>
      <c r="CR326" s="14" t="s">
        <v>3900</v>
      </c>
      <c r="CS326" s="51"/>
      <c r="CT326" s="21">
        <v>100000091786</v>
      </c>
      <c r="CU326" s="51" t="s">
        <v>615</v>
      </c>
      <c r="CV326" s="117"/>
      <c r="CW326" s="146"/>
      <c r="CX326">
        <v>79902639</v>
      </c>
      <c r="CY326" s="5"/>
      <c r="CZ326" s="5"/>
      <c r="DE326" s="5"/>
      <c r="DF326" s="5"/>
      <c r="DG326" s="117"/>
      <c r="DH326" s="117"/>
      <c r="DI326" s="117"/>
      <c r="DJ326" s="117"/>
      <c r="DK326" s="117"/>
      <c r="DL326" s="47">
        <v>40</v>
      </c>
      <c r="DM326" t="s">
        <v>164</v>
      </c>
      <c r="DN326" s="2"/>
      <c r="DO326" s="154">
        <v>1</v>
      </c>
      <c r="DP326" s="158" t="s">
        <v>173</v>
      </c>
      <c r="DQ326" s="24">
        <v>15054000</v>
      </c>
      <c r="DR326" s="47">
        <v>40</v>
      </c>
      <c r="DS326" t="s">
        <v>164</v>
      </c>
      <c r="DZ326" t="s">
        <v>844</v>
      </c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165"/>
      <c r="EO326" s="5"/>
      <c r="EP326" s="5"/>
      <c r="EQ326" s="5"/>
      <c r="ER326" s="5"/>
      <c r="EY326" s="70" t="str">
        <f t="shared" si="59"/>
        <v>simvastatine oral 40mg/</v>
      </c>
      <c r="FK326" s="14" t="s">
        <v>163</v>
      </c>
      <c r="FL326" s="70" t="str">
        <f t="shared" si="55"/>
        <v>simvastatine oral 40mg/</v>
      </c>
    </row>
    <row r="327" spans="1:168" ht="13.8">
      <c r="A327" s="47">
        <v>4519</v>
      </c>
      <c r="B327" t="s">
        <v>3279</v>
      </c>
      <c r="C327" s="117"/>
      <c r="D327" s="117"/>
      <c r="E327" s="117"/>
      <c r="F327" s="117"/>
      <c r="G327">
        <v>4520</v>
      </c>
      <c r="H327" s="47">
        <v>260810102</v>
      </c>
      <c r="I327" s="47">
        <v>260810102</v>
      </c>
      <c r="J327" s="5" t="str">
        <f t="shared" si="56"/>
        <v>GRC simvastatin IAMATICA MON. ΕΠΕ film-coated tablet 10 x 40mg/</v>
      </c>
      <c r="K327" s="5" t="str">
        <f t="shared" si="57"/>
        <v>GRC simvastatin IAMATICA MON. ΕΠΕ film-coated tablet 10 x 40mg/</v>
      </c>
      <c r="L327" s="5"/>
      <c r="M327" s="5"/>
      <c r="N327" s="5"/>
      <c r="O327" s="5"/>
      <c r="P327">
        <v>10</v>
      </c>
      <c r="Q327" s="51"/>
      <c r="R327">
        <v>10</v>
      </c>
      <c r="S327" s="51"/>
      <c r="T327" s="117"/>
      <c r="U327" s="117"/>
      <c r="V327" s="117"/>
      <c r="W327" s="117"/>
      <c r="X327" s="5"/>
      <c r="Y327" s="5"/>
      <c r="Z327" s="5"/>
      <c r="AA327" s="5">
        <v>30</v>
      </c>
      <c r="AB327" s="5"/>
      <c r="AC327" t="s">
        <v>801</v>
      </c>
      <c r="AD327" s="5"/>
      <c r="AE327" s="5"/>
      <c r="AF327" s="159">
        <v>10221000</v>
      </c>
      <c r="AG327" t="s">
        <v>1220</v>
      </c>
      <c r="AI327" t="s">
        <v>824</v>
      </c>
      <c r="AJ327" t="s">
        <v>852</v>
      </c>
      <c r="AK327" s="24">
        <v>15054000</v>
      </c>
      <c r="AL327" s="158" t="s">
        <v>173</v>
      </c>
      <c r="AM327" s="158"/>
      <c r="AN327" s="5"/>
      <c r="AO327" s="5"/>
      <c r="AP327" s="5"/>
      <c r="AQ327" s="5"/>
      <c r="AS327" s="51">
        <f t="shared" si="50"/>
        <v>56565839</v>
      </c>
      <c r="AT327" s="25" t="str">
        <f t="shared" si="53"/>
        <v>GRC simvastatin IAMATICA MON. ΕΠΕ film-coated tablet 40mg/</v>
      </c>
      <c r="AU327" s="33"/>
      <c r="AW327" s="5"/>
      <c r="AX327" s="5"/>
      <c r="AY327" s="14" t="s">
        <v>3641</v>
      </c>
      <c r="AZ327" t="s">
        <v>579</v>
      </c>
      <c r="BA327" s="42" t="s">
        <v>2510</v>
      </c>
      <c r="BB327" s="42"/>
      <c r="BC327" s="159">
        <v>10221000</v>
      </c>
      <c r="BD327" t="s">
        <v>1220</v>
      </c>
      <c r="BF327" s="85"/>
      <c r="BG327" t="s">
        <v>888</v>
      </c>
      <c r="BJ327" s="5"/>
      <c r="BK327" t="s">
        <v>943</v>
      </c>
      <c r="BL327" s="5"/>
      <c r="BM327" s="49" t="s">
        <v>857</v>
      </c>
      <c r="BN327" t="str">
        <f t="shared" si="58"/>
        <v>simvastatin film-coated tablet 40mg/</v>
      </c>
      <c r="BO327" s="49"/>
      <c r="BP327" t="str">
        <f t="shared" si="54"/>
        <v>simvastatin film-coated tablet 40mg/</v>
      </c>
      <c r="BQ327" s="5"/>
      <c r="BR327" s="159">
        <v>10221000</v>
      </c>
      <c r="BS327" t="s">
        <v>1220</v>
      </c>
      <c r="BU327" s="117"/>
      <c r="BV327" s="117"/>
      <c r="BW327" s="5"/>
      <c r="BX327" t="s">
        <v>824</v>
      </c>
      <c r="BY327" s="5"/>
      <c r="BZ327" s="5"/>
      <c r="CA327" s="24">
        <v>15054000</v>
      </c>
      <c r="CB327" s="158" t="s">
        <v>173</v>
      </c>
      <c r="CC327" s="158"/>
      <c r="CD327" s="5"/>
      <c r="CE327" s="5"/>
      <c r="CF327">
        <v>20053000</v>
      </c>
      <c r="CG327" s="87" t="s">
        <v>175</v>
      </c>
      <c r="CH327" s="87"/>
      <c r="CI327" s="117"/>
      <c r="CJ327" s="117"/>
      <c r="CK327" s="5"/>
      <c r="CL327" s="5"/>
      <c r="CM327" s="5"/>
      <c r="CN327" s="5"/>
      <c r="CO327" s="21">
        <v>100000091786</v>
      </c>
      <c r="CP327" s="21" t="s">
        <v>41</v>
      </c>
      <c r="CQ327" s="21">
        <v>100000091786</v>
      </c>
      <c r="CR327" s="14" t="s">
        <v>3900</v>
      </c>
      <c r="CS327" s="51"/>
      <c r="CT327" s="21">
        <v>100000091786</v>
      </c>
      <c r="CU327" s="51" t="s">
        <v>615</v>
      </c>
      <c r="CV327" s="117"/>
      <c r="CW327" s="146"/>
      <c r="CX327">
        <v>79902639</v>
      </c>
      <c r="CY327" s="5"/>
      <c r="CZ327" s="5"/>
      <c r="DE327" s="5"/>
      <c r="DF327" s="5"/>
      <c r="DG327" s="117"/>
      <c r="DH327" s="117"/>
      <c r="DI327" s="117"/>
      <c r="DJ327" s="117"/>
      <c r="DK327" s="117"/>
      <c r="DL327" s="47">
        <v>40</v>
      </c>
      <c r="DM327" t="s">
        <v>164</v>
      </c>
      <c r="DN327" s="2"/>
      <c r="DO327" s="154">
        <v>1</v>
      </c>
      <c r="DP327" s="158" t="s">
        <v>173</v>
      </c>
      <c r="DQ327" s="24">
        <v>15054000</v>
      </c>
      <c r="DR327" s="47">
        <v>40</v>
      </c>
      <c r="DS327" t="s">
        <v>164</v>
      </c>
      <c r="DZ327" t="s">
        <v>844</v>
      </c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165"/>
      <c r="EO327" s="5"/>
      <c r="EP327" s="5"/>
      <c r="EQ327" s="5"/>
      <c r="ER327" s="5"/>
      <c r="EY327" s="70" t="str">
        <f t="shared" si="59"/>
        <v>simvastatine oral 40mg/</v>
      </c>
      <c r="FK327" s="14" t="s">
        <v>163</v>
      </c>
      <c r="FL327" s="70" t="str">
        <f t="shared" si="55"/>
        <v>simvastatine oral 40mg/</v>
      </c>
    </row>
    <row r="328" spans="1:168" ht="13.8">
      <c r="A328" s="47">
        <v>4520</v>
      </c>
      <c r="B328" t="s">
        <v>3280</v>
      </c>
      <c r="C328" s="117"/>
      <c r="D328" s="117"/>
      <c r="E328" s="117"/>
      <c r="F328" s="117"/>
      <c r="G328">
        <v>7520</v>
      </c>
      <c r="H328" s="47">
        <v>254550201</v>
      </c>
      <c r="I328" s="47">
        <v>254550201</v>
      </c>
      <c r="J328" s="5" t="str">
        <f t="shared" si="56"/>
        <v>GRC simvastatin IAMATICA MON. ΕΠΕ film-coated tablet 30 x 40mg/</v>
      </c>
      <c r="K328" s="5" t="str">
        <f t="shared" si="57"/>
        <v>GRC simvastatin IAMATICA MON. ΕΠΕ film-coated tablet 30 x 40mg/</v>
      </c>
      <c r="L328" s="5"/>
      <c r="M328" s="5"/>
      <c r="N328" s="5"/>
      <c r="O328" s="5"/>
      <c r="P328">
        <v>30</v>
      </c>
      <c r="Q328" s="51"/>
      <c r="R328">
        <v>30</v>
      </c>
      <c r="S328" s="51"/>
      <c r="T328" s="117"/>
      <c r="U328" s="117"/>
      <c r="V328" s="117"/>
      <c r="W328" s="117"/>
      <c r="X328" s="5"/>
      <c r="Y328" s="5"/>
      <c r="Z328" s="5"/>
      <c r="AA328" s="5">
        <v>10</v>
      </c>
      <c r="AB328" s="5"/>
      <c r="AC328" t="s">
        <v>770</v>
      </c>
      <c r="AD328" s="5"/>
      <c r="AE328" s="5"/>
      <c r="AF328" s="159">
        <v>10221000</v>
      </c>
      <c r="AG328" t="s">
        <v>1220</v>
      </c>
      <c r="AI328" t="s">
        <v>824</v>
      </c>
      <c r="AJ328" t="s">
        <v>852</v>
      </c>
      <c r="AK328" s="24">
        <v>15054000</v>
      </c>
      <c r="AL328" s="158" t="s">
        <v>173</v>
      </c>
      <c r="AM328" s="158"/>
      <c r="AN328" s="5"/>
      <c r="AO328" s="5"/>
      <c r="AP328" s="5"/>
      <c r="AQ328" s="5"/>
      <c r="AS328" s="51">
        <f t="shared" si="50"/>
        <v>56565840</v>
      </c>
      <c r="AT328" s="25" t="str">
        <f t="shared" si="53"/>
        <v>GRC simvastatin IAMATICA MON. ΕΠΕ film-coated tablet 40mg/</v>
      </c>
      <c r="AU328" s="33"/>
      <c r="AW328" s="5"/>
      <c r="AX328" s="5"/>
      <c r="AY328" s="14" t="s">
        <v>3641</v>
      </c>
      <c r="AZ328" t="s">
        <v>579</v>
      </c>
      <c r="BA328" s="42" t="s">
        <v>2510</v>
      </c>
      <c r="BB328" s="42"/>
      <c r="BC328" s="159">
        <v>10221000</v>
      </c>
      <c r="BD328" t="s">
        <v>1220</v>
      </c>
      <c r="BF328" s="85"/>
      <c r="BG328" t="s">
        <v>888</v>
      </c>
      <c r="BJ328" s="5"/>
      <c r="BK328" t="s">
        <v>891</v>
      </c>
      <c r="BL328" s="5"/>
      <c r="BM328" s="49" t="s">
        <v>857</v>
      </c>
      <c r="BN328" t="str">
        <f t="shared" si="58"/>
        <v>simvastatin film-coated tablet 40mg/</v>
      </c>
      <c r="BO328" s="49"/>
      <c r="BP328" t="str">
        <f t="shared" si="54"/>
        <v>simvastatin film-coated tablet 40mg/</v>
      </c>
      <c r="BQ328" s="5"/>
      <c r="BR328" s="159">
        <v>10221000</v>
      </c>
      <c r="BS328" t="s">
        <v>1220</v>
      </c>
      <c r="BU328" s="117"/>
      <c r="BV328" s="117"/>
      <c r="BW328" s="5"/>
      <c r="BX328" t="s">
        <v>824</v>
      </c>
      <c r="BY328" s="5"/>
      <c r="BZ328" s="5"/>
      <c r="CA328" s="24">
        <v>15054000</v>
      </c>
      <c r="CB328" s="158" t="s">
        <v>173</v>
      </c>
      <c r="CC328" s="158"/>
      <c r="CD328" s="5"/>
      <c r="CE328" s="5"/>
      <c r="CF328">
        <v>20053000</v>
      </c>
      <c r="CG328" s="87" t="s">
        <v>175</v>
      </c>
      <c r="CH328" s="87"/>
      <c r="CI328" s="117"/>
      <c r="CJ328" s="117"/>
      <c r="CK328" s="5"/>
      <c r="CL328" s="5"/>
      <c r="CM328" s="5"/>
      <c r="CN328" s="5"/>
      <c r="CO328" s="21">
        <v>100000091786</v>
      </c>
      <c r="CP328" s="21" t="s">
        <v>41</v>
      </c>
      <c r="CQ328" s="21">
        <v>100000091786</v>
      </c>
      <c r="CR328" s="14" t="s">
        <v>3900</v>
      </c>
      <c r="CS328" s="51"/>
      <c r="CT328" s="21">
        <v>100000091786</v>
      </c>
      <c r="CU328" s="51" t="s">
        <v>615</v>
      </c>
      <c r="CV328" s="117"/>
      <c r="CW328" s="146"/>
      <c r="CX328">
        <v>79902639</v>
      </c>
      <c r="CY328" s="5"/>
      <c r="CZ328" s="5"/>
      <c r="DE328" s="5"/>
      <c r="DF328" s="5"/>
      <c r="DG328" s="117"/>
      <c r="DH328" s="117"/>
      <c r="DI328" s="117"/>
      <c r="DJ328" s="117"/>
      <c r="DK328" s="117"/>
      <c r="DL328" s="47">
        <v>40</v>
      </c>
      <c r="DM328" t="s">
        <v>164</v>
      </c>
      <c r="DN328" s="2"/>
      <c r="DO328" s="154">
        <v>1</v>
      </c>
      <c r="DP328" s="158" t="s">
        <v>173</v>
      </c>
      <c r="DQ328" s="24">
        <v>15054000</v>
      </c>
      <c r="DR328" s="47">
        <v>40</v>
      </c>
      <c r="DS328" t="s">
        <v>164</v>
      </c>
      <c r="DZ328" t="s">
        <v>832</v>
      </c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165"/>
      <c r="EO328" s="5"/>
      <c r="EP328" s="5"/>
      <c r="EQ328" s="5"/>
      <c r="ER328" s="5"/>
      <c r="EY328" s="70" t="str">
        <f t="shared" si="59"/>
        <v>simvastatine oral 40mg/</v>
      </c>
      <c r="FK328" s="14" t="s">
        <v>163</v>
      </c>
      <c r="FL328" s="70" t="str">
        <f t="shared" si="55"/>
        <v>simvastatine oral 40mg/</v>
      </c>
    </row>
    <row r="329" spans="1:168" ht="13.8">
      <c r="A329" s="47">
        <v>7520</v>
      </c>
      <c r="B329" t="s">
        <v>3281</v>
      </c>
      <c r="C329" s="117"/>
      <c r="D329" s="117"/>
      <c r="E329" s="117"/>
      <c r="F329" s="117"/>
      <c r="G329">
        <v>5045</v>
      </c>
      <c r="H329" s="47">
        <v>266430103</v>
      </c>
      <c r="I329" s="47">
        <v>266430103</v>
      </c>
      <c r="J329" s="5" t="str">
        <f t="shared" si="56"/>
        <v>GRC simvastatin HELP ΑΒΕΕ film-coated tablet 10 x 10mg/</v>
      </c>
      <c r="K329" s="5" t="str">
        <f t="shared" si="57"/>
        <v>GRC simvastatin HELP ΑΒΕΕ film-coated tablet 10 x 10mg/</v>
      </c>
      <c r="L329" s="5"/>
      <c r="M329" s="5"/>
      <c r="N329" s="5"/>
      <c r="O329" s="5"/>
      <c r="P329">
        <v>10</v>
      </c>
      <c r="Q329" s="51"/>
      <c r="R329">
        <v>10</v>
      </c>
      <c r="S329" s="51"/>
      <c r="T329" s="117"/>
      <c r="U329" s="117"/>
      <c r="V329" s="117"/>
      <c r="W329" s="117"/>
      <c r="X329" s="5"/>
      <c r="Y329" s="5"/>
      <c r="Z329" s="5"/>
      <c r="AA329" s="5">
        <v>30</v>
      </c>
      <c r="AB329" s="5"/>
      <c r="AC329" t="s">
        <v>779</v>
      </c>
      <c r="AD329" s="5"/>
      <c r="AE329" s="5"/>
      <c r="AF329" s="159">
        <v>10221000</v>
      </c>
      <c r="AG329" t="s">
        <v>1220</v>
      </c>
      <c r="AI329" t="s">
        <v>824</v>
      </c>
      <c r="AJ329" t="s">
        <v>852</v>
      </c>
      <c r="AK329" s="24">
        <v>15054000</v>
      </c>
      <c r="AL329" s="158" t="s">
        <v>173</v>
      </c>
      <c r="AM329" s="158"/>
      <c r="AN329" s="5"/>
      <c r="AO329" s="5"/>
      <c r="AP329" s="5"/>
      <c r="AQ329" s="5"/>
      <c r="AS329" s="51">
        <f t="shared" si="50"/>
        <v>56565841</v>
      </c>
      <c r="AT329" s="25" t="str">
        <f t="shared" si="53"/>
        <v>GRC simvastatin HELP ΑΒΕΕ film-coated tablet 10mg/</v>
      </c>
      <c r="AU329" s="33"/>
      <c r="AW329" s="5"/>
      <c r="AX329" s="5"/>
      <c r="AY329" s="14" t="s">
        <v>3642</v>
      </c>
      <c r="AZ329" t="s">
        <v>579</v>
      </c>
      <c r="BA329" s="42" t="s">
        <v>2510</v>
      </c>
      <c r="BB329" s="42"/>
      <c r="BC329" s="159">
        <v>10221000</v>
      </c>
      <c r="BD329" t="s">
        <v>1220</v>
      </c>
      <c r="BF329" s="85"/>
      <c r="BG329" t="s">
        <v>891</v>
      </c>
      <c r="BJ329" s="5"/>
      <c r="BK329" t="s">
        <v>870</v>
      </c>
      <c r="BL329" s="5"/>
      <c r="BM329" s="49" t="s">
        <v>857</v>
      </c>
      <c r="BN329" t="str">
        <f t="shared" si="58"/>
        <v>simvastatin film-coated tablet 10mg/</v>
      </c>
      <c r="BO329" s="49"/>
      <c r="BP329" t="str">
        <f t="shared" si="54"/>
        <v>simvastatin film-coated tablet 10mg/</v>
      </c>
      <c r="BQ329" s="5"/>
      <c r="BR329" s="159">
        <v>10221000</v>
      </c>
      <c r="BS329" t="s">
        <v>1220</v>
      </c>
      <c r="BU329" s="117"/>
      <c r="BV329" s="117"/>
      <c r="BW329" s="5"/>
      <c r="BX329" t="s">
        <v>824</v>
      </c>
      <c r="BY329" s="5"/>
      <c r="BZ329" s="5"/>
      <c r="CA329" s="24">
        <v>15054000</v>
      </c>
      <c r="CB329" s="158" t="s">
        <v>173</v>
      </c>
      <c r="CC329" s="158"/>
      <c r="CD329" s="5"/>
      <c r="CE329" s="5"/>
      <c r="CF329">
        <v>20053000</v>
      </c>
      <c r="CG329" s="87" t="s">
        <v>175</v>
      </c>
      <c r="CH329" s="87"/>
      <c r="CI329" s="117"/>
      <c r="CJ329" s="117"/>
      <c r="CK329" s="5"/>
      <c r="CL329" s="5"/>
      <c r="CM329" s="5"/>
      <c r="CN329" s="5"/>
      <c r="CO329" s="21">
        <v>100000091786</v>
      </c>
      <c r="CP329" s="21" t="s">
        <v>41</v>
      </c>
      <c r="CQ329" s="21">
        <v>100000091786</v>
      </c>
      <c r="CR329" s="14" t="s">
        <v>3900</v>
      </c>
      <c r="CS329" s="51"/>
      <c r="CT329" s="21">
        <v>100000091786</v>
      </c>
      <c r="CU329" s="51" t="s">
        <v>615</v>
      </c>
      <c r="CV329" s="117"/>
      <c r="CW329" s="146"/>
      <c r="CX329">
        <v>79902639</v>
      </c>
      <c r="CY329" s="5"/>
      <c r="CZ329" s="5"/>
      <c r="DE329" s="5"/>
      <c r="DF329" s="5"/>
      <c r="DG329" s="117"/>
      <c r="DH329" s="117"/>
      <c r="DI329" s="117"/>
      <c r="DJ329" s="117"/>
      <c r="DK329" s="117"/>
      <c r="DL329" s="47">
        <v>10</v>
      </c>
      <c r="DM329" t="s">
        <v>164</v>
      </c>
      <c r="DN329" s="2"/>
      <c r="DO329" s="154">
        <v>1</v>
      </c>
      <c r="DP329" s="158" t="s">
        <v>173</v>
      </c>
      <c r="DQ329" s="24">
        <v>15054000</v>
      </c>
      <c r="DR329" s="47">
        <v>10</v>
      </c>
      <c r="DS329" t="s">
        <v>164</v>
      </c>
      <c r="DZ329" t="s">
        <v>844</v>
      </c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165"/>
      <c r="EO329" s="5"/>
      <c r="EP329" s="5"/>
      <c r="EQ329" s="5"/>
      <c r="ER329" s="5"/>
      <c r="EY329" s="70" t="str">
        <f t="shared" si="59"/>
        <v>simvastatine oral 10mg/</v>
      </c>
      <c r="FK329" s="14" t="s">
        <v>163</v>
      </c>
      <c r="FL329" s="70" t="str">
        <f t="shared" si="55"/>
        <v>simvastatine oral 10mg/</v>
      </c>
    </row>
    <row r="330" spans="1:168" ht="13.8">
      <c r="A330" s="47">
        <v>5045</v>
      </c>
      <c r="B330" t="s">
        <v>3282</v>
      </c>
      <c r="C330" s="117"/>
      <c r="D330" s="117"/>
      <c r="E330" s="117"/>
      <c r="F330" s="117"/>
      <c r="G330">
        <v>5046</v>
      </c>
      <c r="H330" s="47">
        <v>266440103</v>
      </c>
      <c r="I330" s="47">
        <v>266440103</v>
      </c>
      <c r="J330" s="5" t="str">
        <f t="shared" si="56"/>
        <v>GRC simvastatin ΦΑΡΜΕΞ Α.Ε. film-coated tablet 30 x 40mg/</v>
      </c>
      <c r="K330" s="5" t="str">
        <f t="shared" si="57"/>
        <v>GRC simvastatin ΦΑΡΜΕΞ Α.Ε. film-coated tablet 30 x 40mg/</v>
      </c>
      <c r="L330" s="5"/>
      <c r="M330" s="5"/>
      <c r="N330" s="5"/>
      <c r="O330" s="5"/>
      <c r="P330">
        <v>30</v>
      </c>
      <c r="Q330" s="51"/>
      <c r="R330">
        <v>30</v>
      </c>
      <c r="S330" s="51"/>
      <c r="T330" s="117"/>
      <c r="U330" s="117"/>
      <c r="V330" s="117"/>
      <c r="W330" s="117"/>
      <c r="X330" s="5"/>
      <c r="Y330" s="5"/>
      <c r="Z330" s="5"/>
      <c r="AA330" s="5">
        <v>30</v>
      </c>
      <c r="AB330" s="5"/>
      <c r="AC330" t="s">
        <v>802</v>
      </c>
      <c r="AD330" s="5"/>
      <c r="AE330" s="5"/>
      <c r="AF330" s="159">
        <v>10221000</v>
      </c>
      <c r="AG330" t="s">
        <v>1220</v>
      </c>
      <c r="AI330" t="s">
        <v>824</v>
      </c>
      <c r="AJ330" t="s">
        <v>852</v>
      </c>
      <c r="AK330" s="24">
        <v>15054000</v>
      </c>
      <c r="AL330" s="158" t="s">
        <v>173</v>
      </c>
      <c r="AM330" s="158"/>
      <c r="AN330" s="5"/>
      <c r="AO330" s="5"/>
      <c r="AP330" s="5"/>
      <c r="AQ330" s="5"/>
      <c r="AS330" s="51">
        <f t="shared" si="50"/>
        <v>56565842</v>
      </c>
      <c r="AT330" s="25" t="str">
        <f t="shared" si="53"/>
        <v>GRC simvastatin ΦΑΡΜΕΞ Α.Ε. film-coated tablet 40mg/</v>
      </c>
      <c r="AU330" s="33"/>
      <c r="AW330" s="5"/>
      <c r="AX330" s="5"/>
      <c r="AY330" s="14" t="s">
        <v>3643</v>
      </c>
      <c r="AZ330" t="s">
        <v>579</v>
      </c>
      <c r="BA330" s="42" t="s">
        <v>2510</v>
      </c>
      <c r="BB330" s="42"/>
      <c r="BC330" s="159">
        <v>10221000</v>
      </c>
      <c r="BD330" t="s">
        <v>1220</v>
      </c>
      <c r="BF330" s="85"/>
      <c r="BG330" t="s">
        <v>870</v>
      </c>
      <c r="BJ330" s="5"/>
      <c r="BK330" t="s">
        <v>944</v>
      </c>
      <c r="BL330" s="5"/>
      <c r="BM330" s="49" t="s">
        <v>857</v>
      </c>
      <c r="BN330" t="str">
        <f t="shared" si="58"/>
        <v>simvastatin film-coated tablet 40mg/</v>
      </c>
      <c r="BO330" s="49"/>
      <c r="BP330" t="str">
        <f t="shared" si="54"/>
        <v>simvastatin film-coated tablet 40mg/</v>
      </c>
      <c r="BQ330" s="5"/>
      <c r="BR330" s="159">
        <v>10221000</v>
      </c>
      <c r="BS330" t="s">
        <v>1220</v>
      </c>
      <c r="BU330" s="117"/>
      <c r="BV330" s="117"/>
      <c r="BW330" s="5"/>
      <c r="BX330" t="s">
        <v>824</v>
      </c>
      <c r="BY330" s="5"/>
      <c r="BZ330" s="5"/>
      <c r="CA330" s="24">
        <v>15054000</v>
      </c>
      <c r="CB330" s="158" t="s">
        <v>173</v>
      </c>
      <c r="CC330" s="158"/>
      <c r="CD330" s="5"/>
      <c r="CE330" s="5"/>
      <c r="CF330">
        <v>20053000</v>
      </c>
      <c r="CG330" s="87" t="s">
        <v>175</v>
      </c>
      <c r="CH330" s="87"/>
      <c r="CI330" s="117"/>
      <c r="CJ330" s="117"/>
      <c r="CK330" s="5"/>
      <c r="CL330" s="5"/>
      <c r="CM330" s="5"/>
      <c r="CN330" s="5"/>
      <c r="CO330" s="21">
        <v>100000091786</v>
      </c>
      <c r="CP330" s="21" t="s">
        <v>41</v>
      </c>
      <c r="CQ330" s="21">
        <v>100000091786</v>
      </c>
      <c r="CR330" s="14" t="s">
        <v>3900</v>
      </c>
      <c r="CS330" s="51"/>
      <c r="CT330" s="21">
        <v>100000091786</v>
      </c>
      <c r="CU330" s="51" t="s">
        <v>615</v>
      </c>
      <c r="CV330" s="117"/>
      <c r="CW330" s="146"/>
      <c r="CX330">
        <v>79902639</v>
      </c>
      <c r="CY330" s="5"/>
      <c r="CZ330" s="5"/>
      <c r="DE330" s="5"/>
      <c r="DF330" s="5"/>
      <c r="DG330" s="117"/>
      <c r="DH330" s="117"/>
      <c r="DI330" s="117"/>
      <c r="DJ330" s="117"/>
      <c r="DK330" s="117"/>
      <c r="DL330" s="47">
        <v>40</v>
      </c>
      <c r="DM330" t="s">
        <v>164</v>
      </c>
      <c r="DN330" s="2"/>
      <c r="DO330" s="154">
        <v>1</v>
      </c>
      <c r="DP330" s="158" t="s">
        <v>173</v>
      </c>
      <c r="DQ330" s="24">
        <v>15054000</v>
      </c>
      <c r="DR330" s="47">
        <v>40</v>
      </c>
      <c r="DS330" t="s">
        <v>164</v>
      </c>
      <c r="DZ330" t="s">
        <v>844</v>
      </c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165"/>
      <c r="EO330" s="5"/>
      <c r="EP330" s="5"/>
      <c r="EQ330" s="5"/>
      <c r="ER330" s="5"/>
      <c r="EY330" s="70" t="str">
        <f t="shared" si="59"/>
        <v>simvastatine oral 40mg/</v>
      </c>
      <c r="FK330" s="14" t="s">
        <v>163</v>
      </c>
      <c r="FL330" s="70" t="str">
        <f t="shared" si="55"/>
        <v>simvastatine oral 40mg/</v>
      </c>
    </row>
    <row r="331" spans="1:168" ht="13.8">
      <c r="A331" s="47">
        <v>5046</v>
      </c>
      <c r="B331" t="s">
        <v>3283</v>
      </c>
      <c r="C331" s="117"/>
      <c r="D331" s="117"/>
      <c r="E331" s="117"/>
      <c r="F331" s="117"/>
      <c r="G331">
        <v>5052</v>
      </c>
      <c r="H331" s="47">
        <v>266490201</v>
      </c>
      <c r="I331" s="47">
        <v>266490201</v>
      </c>
      <c r="J331" s="5" t="str">
        <f t="shared" si="56"/>
        <v>GRC simvastatin BALU AE film-coated tablet 30 x 40mg/</v>
      </c>
      <c r="K331" s="5" t="str">
        <f t="shared" si="57"/>
        <v>GRC simvastatin BALU AE film-coated tablet 30 x 40mg/</v>
      </c>
      <c r="L331" s="5"/>
      <c r="M331" s="5"/>
      <c r="N331" s="5"/>
      <c r="O331" s="5"/>
      <c r="P331">
        <v>30</v>
      </c>
      <c r="Q331" s="51"/>
      <c r="R331">
        <v>30</v>
      </c>
      <c r="S331" s="51"/>
      <c r="T331" s="117"/>
      <c r="U331" s="117"/>
      <c r="V331" s="117"/>
      <c r="W331" s="117"/>
      <c r="X331" s="5"/>
      <c r="Y331" s="5"/>
      <c r="Z331" s="5"/>
      <c r="AA331" s="5">
        <v>10</v>
      </c>
      <c r="AB331" s="5"/>
      <c r="AC331" t="s">
        <v>803</v>
      </c>
      <c r="AD331" s="5"/>
      <c r="AE331" s="5"/>
      <c r="AF331" s="159">
        <v>10221000</v>
      </c>
      <c r="AG331" t="s">
        <v>1220</v>
      </c>
      <c r="AI331" t="s">
        <v>824</v>
      </c>
      <c r="AJ331" t="s">
        <v>852</v>
      </c>
      <c r="AK331" s="24">
        <v>15054000</v>
      </c>
      <c r="AL331" s="158" t="s">
        <v>173</v>
      </c>
      <c r="AM331" s="158"/>
      <c r="AN331" s="5"/>
      <c r="AO331" s="5"/>
      <c r="AP331" s="5"/>
      <c r="AQ331" s="5"/>
      <c r="AS331" s="51">
        <f t="shared" si="50"/>
        <v>56565843</v>
      </c>
      <c r="AT331" s="25" t="str">
        <f t="shared" si="53"/>
        <v>GRC simvastatin BALU AE film-coated tablet 40mg/</v>
      </c>
      <c r="AU331" s="33"/>
      <c r="AW331" s="5"/>
      <c r="AX331" s="5"/>
      <c r="AY331" s="14" t="s">
        <v>3644</v>
      </c>
      <c r="AZ331" t="s">
        <v>579</v>
      </c>
      <c r="BA331" s="42" t="s">
        <v>2510</v>
      </c>
      <c r="BB331" s="42"/>
      <c r="BC331" s="159">
        <v>10221000</v>
      </c>
      <c r="BD331" t="s">
        <v>1220</v>
      </c>
      <c r="BF331" s="85"/>
      <c r="BG331" t="s">
        <v>3358</v>
      </c>
      <c r="BJ331" s="5"/>
      <c r="BK331" t="s">
        <v>890</v>
      </c>
      <c r="BL331" s="5"/>
      <c r="BM331" s="49" t="s">
        <v>857</v>
      </c>
      <c r="BN331" t="str">
        <f t="shared" si="58"/>
        <v>simvastatin film-coated tablet 40mg/</v>
      </c>
      <c r="BO331" s="49"/>
      <c r="BP331" t="str">
        <f t="shared" si="54"/>
        <v>simvastatin film-coated tablet 40mg/</v>
      </c>
      <c r="BQ331" s="5"/>
      <c r="BR331" s="159">
        <v>10221000</v>
      </c>
      <c r="BS331" t="s">
        <v>1220</v>
      </c>
      <c r="BU331" s="117"/>
      <c r="BV331" s="117"/>
      <c r="BW331" s="5"/>
      <c r="BX331" t="s">
        <v>824</v>
      </c>
      <c r="BY331" s="5"/>
      <c r="BZ331" s="5"/>
      <c r="CA331" s="24">
        <v>15054000</v>
      </c>
      <c r="CB331" s="158" t="s">
        <v>173</v>
      </c>
      <c r="CC331" s="158"/>
      <c r="CD331" s="5"/>
      <c r="CE331" s="5"/>
      <c r="CF331">
        <v>20053000</v>
      </c>
      <c r="CG331" s="87" t="s">
        <v>175</v>
      </c>
      <c r="CH331" s="87"/>
      <c r="CI331" s="117"/>
      <c r="CJ331" s="117"/>
      <c r="CK331" s="5"/>
      <c r="CL331" s="5"/>
      <c r="CM331" s="5"/>
      <c r="CN331" s="5"/>
      <c r="CO331" s="21">
        <v>100000091786</v>
      </c>
      <c r="CP331" s="21" t="s">
        <v>41</v>
      </c>
      <c r="CQ331" s="21">
        <v>100000091786</v>
      </c>
      <c r="CR331" s="14" t="s">
        <v>3900</v>
      </c>
      <c r="CS331" s="51"/>
      <c r="CT331" s="21">
        <v>100000091786</v>
      </c>
      <c r="CU331" s="51" t="s">
        <v>615</v>
      </c>
      <c r="CV331" s="117"/>
      <c r="CW331" s="146"/>
      <c r="CX331">
        <v>79902639</v>
      </c>
      <c r="CY331" s="5"/>
      <c r="CZ331" s="5"/>
      <c r="DE331" s="5"/>
      <c r="DF331" s="5"/>
      <c r="DG331" s="117"/>
      <c r="DH331" s="117"/>
      <c r="DI331" s="117"/>
      <c r="DJ331" s="117"/>
      <c r="DK331" s="117"/>
      <c r="DL331" s="47">
        <v>40</v>
      </c>
      <c r="DM331" t="s">
        <v>164</v>
      </c>
      <c r="DN331" s="2"/>
      <c r="DO331" s="154">
        <v>1</v>
      </c>
      <c r="DP331" s="158" t="s">
        <v>173</v>
      </c>
      <c r="DQ331" s="24">
        <v>15054000</v>
      </c>
      <c r="DR331" s="47">
        <v>40</v>
      </c>
      <c r="DS331" t="s">
        <v>164</v>
      </c>
      <c r="DZ331" t="s">
        <v>843</v>
      </c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165"/>
      <c r="EO331" s="5"/>
      <c r="EP331" s="5"/>
      <c r="EQ331" s="5"/>
      <c r="ER331" s="5"/>
      <c r="EY331" s="70" t="str">
        <f t="shared" si="59"/>
        <v>simvastatine oral 40mg/</v>
      </c>
      <c r="FK331" s="14" t="s">
        <v>163</v>
      </c>
      <c r="FL331" s="70" t="str">
        <f t="shared" si="55"/>
        <v>simvastatine oral 40mg/</v>
      </c>
    </row>
    <row r="332" spans="1:168" ht="13.8">
      <c r="A332" s="47">
        <v>5052</v>
      </c>
      <c r="B332" t="s">
        <v>3284</v>
      </c>
      <c r="C332" s="117"/>
      <c r="D332" s="117"/>
      <c r="E332" s="117"/>
      <c r="F332" s="117"/>
      <c r="G332">
        <v>5053</v>
      </c>
      <c r="H332" s="47">
        <v>266490202</v>
      </c>
      <c r="I332" s="47">
        <v>266490202</v>
      </c>
      <c r="J332" s="5" t="str">
        <f t="shared" si="56"/>
        <v>GRC simvastatin ΠΝΓ ΓΕΡΟΛΥΜΑΤΟΣ ΜΕΝΤΙΚΑΛ Α.Ε. film-coated tablet 10 x 20mg/</v>
      </c>
      <c r="K332" s="5" t="str">
        <f t="shared" si="57"/>
        <v>GRC simvastatin ΠΝΓ ΓΕΡΟΛΥΜΑΤΟΣ ΜΕΝΤΙΚΑΛ Α.Ε. film-coated tablet 10 x 20mg/</v>
      </c>
      <c r="L332" s="5"/>
      <c r="M332" s="5"/>
      <c r="N332" s="5"/>
      <c r="O332" s="5"/>
      <c r="P332">
        <v>10</v>
      </c>
      <c r="Q332" s="51"/>
      <c r="R332">
        <v>10</v>
      </c>
      <c r="S332" s="51"/>
      <c r="T332" s="117"/>
      <c r="U332" s="117"/>
      <c r="V332" s="117"/>
      <c r="W332" s="117"/>
      <c r="X332" s="5"/>
      <c r="Y332" s="5"/>
      <c r="Z332" s="5"/>
      <c r="AA332" s="5">
        <v>30</v>
      </c>
      <c r="AB332" s="5"/>
      <c r="AC332" t="s">
        <v>804</v>
      </c>
      <c r="AD332" s="5"/>
      <c r="AE332" s="5"/>
      <c r="AF332" s="159">
        <v>10221000</v>
      </c>
      <c r="AG332" t="s">
        <v>1220</v>
      </c>
      <c r="AI332" t="s">
        <v>824</v>
      </c>
      <c r="AJ332" t="s">
        <v>852</v>
      </c>
      <c r="AK332" s="24">
        <v>15054000</v>
      </c>
      <c r="AL332" s="158" t="s">
        <v>173</v>
      </c>
      <c r="AM332" s="158"/>
      <c r="AN332" s="5"/>
      <c r="AO332" s="5"/>
      <c r="AP332" s="5"/>
      <c r="AQ332" s="5"/>
      <c r="AS332" s="51">
        <f t="shared" si="50"/>
        <v>56565844</v>
      </c>
      <c r="AT332" s="25" t="str">
        <f t="shared" si="53"/>
        <v>GRC simvastatin ΠΝΓ ΓΕΡΟΛΥΜΑΤΟΣ ΜΕΝΤΙΚΑΛ Α.Ε. film-coated tablet 20mg/</v>
      </c>
      <c r="AU332" s="33"/>
      <c r="AW332" s="5"/>
      <c r="AX332" s="5"/>
      <c r="AY332" s="14" t="s">
        <v>3645</v>
      </c>
      <c r="AZ332" t="s">
        <v>579</v>
      </c>
      <c r="BA332" s="42" t="s">
        <v>2510</v>
      </c>
      <c r="BB332" s="42"/>
      <c r="BC332" s="159">
        <v>10221000</v>
      </c>
      <c r="BD332" t="s">
        <v>1220</v>
      </c>
      <c r="BF332" s="85"/>
      <c r="BG332" t="s">
        <v>3342</v>
      </c>
      <c r="BJ332" s="5"/>
      <c r="BK332" t="s">
        <v>890</v>
      </c>
      <c r="BL332" s="5"/>
      <c r="BM332" s="49" t="s">
        <v>857</v>
      </c>
      <c r="BN332" t="str">
        <f t="shared" si="58"/>
        <v>simvastatin film-coated tablet 20mg/</v>
      </c>
      <c r="BO332" s="49"/>
      <c r="BP332" t="str">
        <f t="shared" si="54"/>
        <v>simvastatin film-coated tablet 20mg/</v>
      </c>
      <c r="BQ332" s="5"/>
      <c r="BR332" s="159">
        <v>10221000</v>
      </c>
      <c r="BS332" t="s">
        <v>1220</v>
      </c>
      <c r="BU332" s="117"/>
      <c r="BV332" s="117"/>
      <c r="BW332" s="5"/>
      <c r="BX332" t="s">
        <v>824</v>
      </c>
      <c r="BY332" s="5"/>
      <c r="BZ332" s="5"/>
      <c r="CA332" s="24">
        <v>15054000</v>
      </c>
      <c r="CB332" s="158" t="s">
        <v>173</v>
      </c>
      <c r="CC332" s="158"/>
      <c r="CD332" s="5"/>
      <c r="CE332" s="5"/>
      <c r="CF332">
        <v>20053000</v>
      </c>
      <c r="CG332" s="87" t="s">
        <v>175</v>
      </c>
      <c r="CH332" s="87"/>
      <c r="CI332" s="117"/>
      <c r="CJ332" s="117"/>
      <c r="CK332" s="5"/>
      <c r="CL332" s="5"/>
      <c r="CM332" s="5"/>
      <c r="CN332" s="5"/>
      <c r="CO332" s="21">
        <v>100000091786</v>
      </c>
      <c r="CP332" s="21" t="s">
        <v>41</v>
      </c>
      <c r="CQ332" s="21">
        <v>100000091786</v>
      </c>
      <c r="CR332" s="14" t="s">
        <v>3900</v>
      </c>
      <c r="CS332" s="51"/>
      <c r="CT332" s="21">
        <v>100000091786</v>
      </c>
      <c r="CU332" s="51" t="s">
        <v>615</v>
      </c>
      <c r="CV332" s="117"/>
      <c r="CW332" s="146"/>
      <c r="CX332">
        <v>79902639</v>
      </c>
      <c r="CY332" s="5"/>
      <c r="CZ332" s="5"/>
      <c r="DE332" s="5"/>
      <c r="DF332" s="5"/>
      <c r="DG332" s="117"/>
      <c r="DH332" s="117"/>
      <c r="DI332" s="117"/>
      <c r="DJ332" s="117"/>
      <c r="DK332" s="117"/>
      <c r="DL332" s="47">
        <v>20</v>
      </c>
      <c r="DM332" t="s">
        <v>164</v>
      </c>
      <c r="DN332" s="2"/>
      <c r="DO332" s="154">
        <v>1</v>
      </c>
      <c r="DP332" s="158" t="s">
        <v>173</v>
      </c>
      <c r="DQ332" s="24">
        <v>15054000</v>
      </c>
      <c r="DR332" s="47">
        <v>20</v>
      </c>
      <c r="DS332" t="s">
        <v>164</v>
      </c>
      <c r="DZ332" t="s">
        <v>843</v>
      </c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165"/>
      <c r="EO332" s="5"/>
      <c r="EP332" s="5"/>
      <c r="EQ332" s="5"/>
      <c r="ER332" s="5"/>
      <c r="EY332" s="70" t="str">
        <f t="shared" si="59"/>
        <v>simvastatine oral 20mg/</v>
      </c>
      <c r="FK332" s="14" t="s">
        <v>163</v>
      </c>
      <c r="FL332" s="70" t="str">
        <f t="shared" si="55"/>
        <v>simvastatine oral 20mg/</v>
      </c>
    </row>
    <row r="333" spans="1:168" ht="13.8">
      <c r="A333" s="47">
        <v>5053</v>
      </c>
      <c r="B333" t="s">
        <v>3285</v>
      </c>
      <c r="C333" s="117"/>
      <c r="D333" s="117"/>
      <c r="E333" s="117"/>
      <c r="F333" s="117"/>
      <c r="G333">
        <v>5054</v>
      </c>
      <c r="H333" s="47">
        <v>266490301</v>
      </c>
      <c r="I333" s="47">
        <v>266490301</v>
      </c>
      <c r="J333" s="5" t="str">
        <f t="shared" si="56"/>
        <v>GRC simvastatin ΠΝΓ ΓΕΡΟΛΥΜΑΤΟΣ ΜΕΝΤΙΚΑΛ Α.Ε. film-coated tablet 30 x 20mg/</v>
      </c>
      <c r="K333" s="5" t="str">
        <f t="shared" si="57"/>
        <v>GRC simvastatin ΠΝΓ ΓΕΡΟΛΥΜΑΤΟΣ ΜΕΝΤΙΚΑΛ Α.Ε. film-coated tablet 30 x 20mg/</v>
      </c>
      <c r="L333" s="5"/>
      <c r="M333" s="5"/>
      <c r="N333" s="5"/>
      <c r="O333" s="5"/>
      <c r="P333">
        <v>30</v>
      </c>
      <c r="Q333" s="51"/>
      <c r="R333">
        <v>30</v>
      </c>
      <c r="S333" s="51"/>
      <c r="T333" s="117"/>
      <c r="U333" s="117"/>
      <c r="V333" s="117"/>
      <c r="W333" s="117"/>
      <c r="X333" s="5"/>
      <c r="Y333" s="5"/>
      <c r="Z333" s="5"/>
      <c r="AA333" s="5">
        <v>10</v>
      </c>
      <c r="AB333" s="5"/>
      <c r="AC333" t="s">
        <v>803</v>
      </c>
      <c r="AD333" s="5"/>
      <c r="AE333" s="5"/>
      <c r="AF333" s="159">
        <v>10221000</v>
      </c>
      <c r="AG333" t="s">
        <v>1220</v>
      </c>
      <c r="AI333" t="s">
        <v>824</v>
      </c>
      <c r="AJ333" t="s">
        <v>852</v>
      </c>
      <c r="AK333" s="24">
        <v>15054000</v>
      </c>
      <c r="AL333" s="158" t="s">
        <v>173</v>
      </c>
      <c r="AM333" s="158"/>
      <c r="AN333" s="5"/>
      <c r="AO333" s="5"/>
      <c r="AP333" s="5"/>
      <c r="AQ333" s="5"/>
      <c r="AS333" s="51">
        <f t="shared" si="50"/>
        <v>56565845</v>
      </c>
      <c r="AT333" s="25" t="str">
        <f t="shared" si="53"/>
        <v>GRC simvastatin ΠΝΓ ΓΕΡΟΛΥΜΑΤΟΣ ΜΕΝΤΙΚΑΛ Α.Ε. film-coated tablet 20mg/</v>
      </c>
      <c r="AU333" s="33"/>
      <c r="AW333" s="5"/>
      <c r="AX333" s="5"/>
      <c r="AY333" s="14" t="s">
        <v>3645</v>
      </c>
      <c r="AZ333" t="s">
        <v>579</v>
      </c>
      <c r="BA333" s="42" t="s">
        <v>2510</v>
      </c>
      <c r="BB333" s="42"/>
      <c r="BC333" s="159">
        <v>10221000</v>
      </c>
      <c r="BD333" t="s">
        <v>1220</v>
      </c>
      <c r="BF333" s="85"/>
      <c r="BG333" t="s">
        <v>3342</v>
      </c>
      <c r="BJ333" s="5"/>
      <c r="BK333" t="s">
        <v>890</v>
      </c>
      <c r="BL333" s="5"/>
      <c r="BM333" s="49" t="s">
        <v>857</v>
      </c>
      <c r="BN333" t="str">
        <f t="shared" si="58"/>
        <v>simvastatin film-coated tablet 20mg/</v>
      </c>
      <c r="BO333" s="49"/>
      <c r="BP333" t="str">
        <f t="shared" si="54"/>
        <v>simvastatin film-coated tablet 20mg/</v>
      </c>
      <c r="BQ333" s="5"/>
      <c r="BR333" s="159">
        <v>10221000</v>
      </c>
      <c r="BS333" t="s">
        <v>1220</v>
      </c>
      <c r="BU333" s="117"/>
      <c r="BV333" s="117"/>
      <c r="BW333" s="5"/>
      <c r="BX333" t="s">
        <v>824</v>
      </c>
      <c r="BY333" s="5"/>
      <c r="BZ333" s="5"/>
      <c r="CA333" s="24">
        <v>15054000</v>
      </c>
      <c r="CB333" s="158" t="s">
        <v>173</v>
      </c>
      <c r="CC333" s="158"/>
      <c r="CD333" s="5"/>
      <c r="CE333" s="5"/>
      <c r="CF333">
        <v>20053000</v>
      </c>
      <c r="CG333" s="87" t="s">
        <v>175</v>
      </c>
      <c r="CH333" s="87"/>
      <c r="CI333" s="117"/>
      <c r="CJ333" s="117"/>
      <c r="CK333" s="5"/>
      <c r="CL333" s="5"/>
      <c r="CM333" s="5"/>
      <c r="CN333" s="5"/>
      <c r="CO333" s="21">
        <v>100000091786</v>
      </c>
      <c r="CP333" s="21" t="s">
        <v>41</v>
      </c>
      <c r="CQ333" s="21">
        <v>100000091786</v>
      </c>
      <c r="CR333" s="14" t="s">
        <v>3900</v>
      </c>
      <c r="CS333" s="51"/>
      <c r="CT333" s="21">
        <v>100000091786</v>
      </c>
      <c r="CU333" s="51" t="s">
        <v>615</v>
      </c>
      <c r="CV333" s="117"/>
      <c r="CW333" s="146"/>
      <c r="CX333">
        <v>79902639</v>
      </c>
      <c r="CY333" s="5"/>
      <c r="CZ333" s="5"/>
      <c r="DE333" s="5"/>
      <c r="DF333" s="5"/>
      <c r="DG333" s="117"/>
      <c r="DH333" s="117"/>
      <c r="DI333" s="117"/>
      <c r="DJ333" s="117"/>
      <c r="DK333" s="117"/>
      <c r="DL333" s="47">
        <v>20</v>
      </c>
      <c r="DM333" t="s">
        <v>164</v>
      </c>
      <c r="DN333" s="2"/>
      <c r="DO333" s="154">
        <v>1</v>
      </c>
      <c r="DP333" s="158" t="s">
        <v>173</v>
      </c>
      <c r="DQ333" s="24">
        <v>15054000</v>
      </c>
      <c r="DR333" s="47">
        <v>20</v>
      </c>
      <c r="DS333" t="s">
        <v>164</v>
      </c>
      <c r="DZ333" t="s">
        <v>844</v>
      </c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165"/>
      <c r="EO333" s="5"/>
      <c r="EP333" s="5"/>
      <c r="EQ333" s="5"/>
      <c r="ER333" s="5"/>
      <c r="EY333" s="70" t="str">
        <f t="shared" si="59"/>
        <v>simvastatine oral 20mg/</v>
      </c>
      <c r="FK333" s="14" t="s">
        <v>163</v>
      </c>
      <c r="FL333" s="70" t="str">
        <f t="shared" si="55"/>
        <v>simvastatine oral 20mg/</v>
      </c>
    </row>
    <row r="334" spans="1:168" ht="13.8">
      <c r="A334" s="47">
        <v>5054</v>
      </c>
      <c r="B334" t="s">
        <v>3286</v>
      </c>
      <c r="C334" s="117"/>
      <c r="D334" s="117"/>
      <c r="E334" s="117"/>
      <c r="F334" s="117"/>
      <c r="G334">
        <v>5055</v>
      </c>
      <c r="H334" s="47">
        <v>266490302</v>
      </c>
      <c r="I334" s="47">
        <v>266490302</v>
      </c>
      <c r="J334" s="5" t="str">
        <f t="shared" si="56"/>
        <v>GRC simvastatin ΠΝΓ ΓΕΡΟΛΥΜΑΤΟΣ ΜΕΝΤΙΚΑΛ Α.Ε. film-coated tablet 10 x 40mg/</v>
      </c>
      <c r="K334" s="5" t="str">
        <f t="shared" si="57"/>
        <v>GRC simvastatin ΠΝΓ ΓΕΡΟΛΥΜΑΤΟΣ ΜΕΝΤΙΚΑΛ Α.Ε. film-coated tablet 10 x 40mg/</v>
      </c>
      <c r="L334" s="5"/>
      <c r="M334" s="5"/>
      <c r="N334" s="5"/>
      <c r="O334" s="5"/>
      <c r="P334">
        <v>10</v>
      </c>
      <c r="Q334" s="51"/>
      <c r="R334">
        <v>10</v>
      </c>
      <c r="S334" s="51"/>
      <c r="T334" s="117"/>
      <c r="U334" s="117"/>
      <c r="V334" s="117"/>
      <c r="W334" s="117"/>
      <c r="X334" s="5"/>
      <c r="Y334" s="5"/>
      <c r="Z334" s="5"/>
      <c r="AA334" s="5">
        <v>30</v>
      </c>
      <c r="AB334" s="5"/>
      <c r="AC334" t="s">
        <v>804</v>
      </c>
      <c r="AD334" s="5"/>
      <c r="AE334" s="5"/>
      <c r="AF334" s="159">
        <v>10221000</v>
      </c>
      <c r="AG334" t="s">
        <v>1220</v>
      </c>
      <c r="AI334" t="s">
        <v>824</v>
      </c>
      <c r="AJ334" t="s">
        <v>852</v>
      </c>
      <c r="AK334" s="24">
        <v>15054000</v>
      </c>
      <c r="AL334" s="158" t="s">
        <v>173</v>
      </c>
      <c r="AM334" s="158"/>
      <c r="AN334" s="5"/>
      <c r="AO334" s="5"/>
      <c r="AP334" s="5"/>
      <c r="AQ334" s="5"/>
      <c r="AS334" s="51">
        <f t="shared" si="50"/>
        <v>56565846</v>
      </c>
      <c r="AT334" s="25" t="str">
        <f t="shared" si="53"/>
        <v>GRC simvastatin ΠΝΓ ΓΕΡΟΛΥΜΑΤΟΣ ΜΕΝΤΙΚΑΛ Α.Ε. film-coated tablet 40mg/</v>
      </c>
      <c r="AU334" s="33"/>
      <c r="AW334" s="5"/>
      <c r="AX334" s="5"/>
      <c r="AY334" s="14" t="s">
        <v>3646</v>
      </c>
      <c r="AZ334" t="s">
        <v>579</v>
      </c>
      <c r="BA334" s="42" t="s">
        <v>2510</v>
      </c>
      <c r="BB334" s="42"/>
      <c r="BC334" s="159">
        <v>10221000</v>
      </c>
      <c r="BD334" t="s">
        <v>1220</v>
      </c>
      <c r="BF334" s="85"/>
      <c r="BG334" t="s">
        <v>3342</v>
      </c>
      <c r="BJ334" s="5"/>
      <c r="BK334" t="s">
        <v>890</v>
      </c>
      <c r="BL334" s="5"/>
      <c r="BM334" s="49" t="s">
        <v>857</v>
      </c>
      <c r="BN334" t="str">
        <f t="shared" si="58"/>
        <v>simvastatin film-coated tablet 40mg/</v>
      </c>
      <c r="BO334" s="49"/>
      <c r="BP334" t="str">
        <f t="shared" si="54"/>
        <v>simvastatin film-coated tablet 40mg/</v>
      </c>
      <c r="BQ334" s="5"/>
      <c r="BR334" s="159">
        <v>10221000</v>
      </c>
      <c r="BS334" t="s">
        <v>1220</v>
      </c>
      <c r="BU334" s="117"/>
      <c r="BV334" s="117"/>
      <c r="BW334" s="5"/>
      <c r="BX334" t="s">
        <v>824</v>
      </c>
      <c r="BY334" s="5"/>
      <c r="BZ334" s="5"/>
      <c r="CA334" s="24">
        <v>15054000</v>
      </c>
      <c r="CB334" s="158" t="s">
        <v>173</v>
      </c>
      <c r="CC334" s="158"/>
      <c r="CD334" s="5"/>
      <c r="CE334" s="5"/>
      <c r="CF334">
        <v>20053000</v>
      </c>
      <c r="CG334" s="87" t="s">
        <v>175</v>
      </c>
      <c r="CH334" s="87"/>
      <c r="CI334" s="117"/>
      <c r="CJ334" s="117"/>
      <c r="CK334" s="5"/>
      <c r="CL334" s="5"/>
      <c r="CM334" s="5"/>
      <c r="CN334" s="5"/>
      <c r="CO334" s="21">
        <v>100000091786</v>
      </c>
      <c r="CP334" s="21" t="s">
        <v>41</v>
      </c>
      <c r="CQ334" s="21">
        <v>100000091786</v>
      </c>
      <c r="CR334" s="14" t="s">
        <v>3900</v>
      </c>
      <c r="CS334" s="51"/>
      <c r="CT334" s="21">
        <v>100000091786</v>
      </c>
      <c r="CU334" s="51" t="s">
        <v>615</v>
      </c>
      <c r="CV334" s="117"/>
      <c r="CW334" s="146"/>
      <c r="CX334">
        <v>79902639</v>
      </c>
      <c r="CY334" s="5"/>
      <c r="CZ334" s="5"/>
      <c r="DE334" s="5"/>
      <c r="DF334" s="5"/>
      <c r="DG334" s="117"/>
      <c r="DH334" s="117"/>
      <c r="DI334" s="117"/>
      <c r="DJ334" s="117"/>
      <c r="DK334" s="117"/>
      <c r="DL334" s="47">
        <v>40</v>
      </c>
      <c r="DM334" t="s">
        <v>164</v>
      </c>
      <c r="DN334" s="2"/>
      <c r="DO334" s="154">
        <v>1</v>
      </c>
      <c r="DP334" s="158" t="s">
        <v>173</v>
      </c>
      <c r="DQ334" s="24">
        <v>15054000</v>
      </c>
      <c r="DR334" s="47">
        <v>40</v>
      </c>
      <c r="DS334" t="s">
        <v>164</v>
      </c>
      <c r="DZ334" t="s">
        <v>844</v>
      </c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165"/>
      <c r="EO334" s="5"/>
      <c r="EP334" s="5"/>
      <c r="EQ334" s="5"/>
      <c r="ER334" s="5"/>
      <c r="EY334" s="70" t="str">
        <f t="shared" si="59"/>
        <v>simvastatine oral 40mg/</v>
      </c>
      <c r="FK334" s="14" t="s">
        <v>163</v>
      </c>
      <c r="FL334" s="70" t="str">
        <f t="shared" si="55"/>
        <v>simvastatine oral 40mg/</v>
      </c>
    </row>
    <row r="335" spans="1:168" ht="13.8">
      <c r="A335" s="47">
        <v>5055</v>
      </c>
      <c r="B335" t="s">
        <v>3287</v>
      </c>
      <c r="C335" s="117"/>
      <c r="D335" s="117"/>
      <c r="E335" s="117"/>
      <c r="F335" s="117"/>
      <c r="G335">
        <v>5056</v>
      </c>
      <c r="H335" s="47">
        <v>266490303</v>
      </c>
      <c r="I335" s="47">
        <v>266490303</v>
      </c>
      <c r="J335" s="5" t="str">
        <f t="shared" si="56"/>
        <v>GRC simvastatin ΠΝΓ ΓΕΡΟΛΥΜΑΤΟΣ ΜΕΝΤΙΚΑΛ Α.Ε. film-coated tablet 30 x 40mg/</v>
      </c>
      <c r="K335" s="5" t="str">
        <f t="shared" si="57"/>
        <v>GRC simvastatin ΠΝΓ ΓΕΡΟΛΥΜΑΤΟΣ ΜΕΝΤΙΚΑΛ Α.Ε. film-coated tablet 30 x 40mg/</v>
      </c>
      <c r="L335" s="5"/>
      <c r="M335" s="5"/>
      <c r="N335" s="5"/>
      <c r="O335" s="5"/>
      <c r="P335">
        <v>30</v>
      </c>
      <c r="Q335" s="51"/>
      <c r="R335">
        <v>30</v>
      </c>
      <c r="S335" s="51"/>
      <c r="T335" s="117"/>
      <c r="U335" s="117"/>
      <c r="V335" s="117"/>
      <c r="W335" s="117"/>
      <c r="X335" s="5"/>
      <c r="Y335" s="5"/>
      <c r="Z335" s="5"/>
      <c r="AA335" s="5">
        <v>60</v>
      </c>
      <c r="AB335" s="5"/>
      <c r="AC335" t="s">
        <v>805</v>
      </c>
      <c r="AD335" s="5"/>
      <c r="AE335" s="5"/>
      <c r="AF335" s="159">
        <v>10221000</v>
      </c>
      <c r="AG335" t="s">
        <v>1220</v>
      </c>
      <c r="AI335" t="s">
        <v>824</v>
      </c>
      <c r="AJ335" t="s">
        <v>852</v>
      </c>
      <c r="AK335" s="24">
        <v>15054000</v>
      </c>
      <c r="AL335" s="158" t="s">
        <v>173</v>
      </c>
      <c r="AM335" s="158"/>
      <c r="AN335" s="5"/>
      <c r="AO335" s="5"/>
      <c r="AP335" s="5"/>
      <c r="AQ335" s="5"/>
      <c r="AS335" s="51">
        <f t="shared" si="50"/>
        <v>56565847</v>
      </c>
      <c r="AT335" s="25" t="str">
        <f t="shared" si="53"/>
        <v>GRC simvastatin ΠΝΓ ΓΕΡΟΛΥΜΑΤΟΣ ΜΕΝΤΙΚΑΛ Α.Ε. film-coated tablet 40mg/</v>
      </c>
      <c r="AU335" s="33"/>
      <c r="AW335" s="5"/>
      <c r="AX335" s="5"/>
      <c r="AY335" s="14" t="s">
        <v>3646</v>
      </c>
      <c r="AZ335" t="s">
        <v>579</v>
      </c>
      <c r="BA335" s="42" t="s">
        <v>2510</v>
      </c>
      <c r="BB335" s="42"/>
      <c r="BC335" s="159">
        <v>10221000</v>
      </c>
      <c r="BD335" t="s">
        <v>1220</v>
      </c>
      <c r="BF335" s="85"/>
      <c r="BG335" t="s">
        <v>3342</v>
      </c>
      <c r="BJ335" s="5"/>
      <c r="BK335" t="s">
        <v>890</v>
      </c>
      <c r="BL335" s="5"/>
      <c r="BM335" s="49" t="s">
        <v>857</v>
      </c>
      <c r="BN335" t="str">
        <f t="shared" si="58"/>
        <v>simvastatin film-coated tablet 40mg/</v>
      </c>
      <c r="BO335" s="49"/>
      <c r="BP335" t="str">
        <f t="shared" si="54"/>
        <v>simvastatin film-coated tablet 40mg/</v>
      </c>
      <c r="BQ335" s="5"/>
      <c r="BR335" s="159">
        <v>10221000</v>
      </c>
      <c r="BS335" t="s">
        <v>1220</v>
      </c>
      <c r="BU335" s="117"/>
      <c r="BV335" s="117"/>
      <c r="BW335" s="5"/>
      <c r="BX335" t="s">
        <v>824</v>
      </c>
      <c r="BY335" s="5"/>
      <c r="BZ335" s="5"/>
      <c r="CA335" s="24">
        <v>15054000</v>
      </c>
      <c r="CB335" s="158" t="s">
        <v>173</v>
      </c>
      <c r="CC335" s="158"/>
      <c r="CD335" s="5"/>
      <c r="CE335" s="5"/>
      <c r="CF335">
        <v>20053000</v>
      </c>
      <c r="CG335" s="87" t="s">
        <v>175</v>
      </c>
      <c r="CH335" s="87"/>
      <c r="CI335" s="117"/>
      <c r="CJ335" s="117"/>
      <c r="CK335" s="5"/>
      <c r="CL335" s="5"/>
      <c r="CM335" s="5"/>
      <c r="CN335" s="5"/>
      <c r="CO335" s="21">
        <v>100000091786</v>
      </c>
      <c r="CP335" s="21" t="s">
        <v>41</v>
      </c>
      <c r="CQ335" s="21">
        <v>100000091786</v>
      </c>
      <c r="CR335" s="14" t="s">
        <v>3900</v>
      </c>
      <c r="CS335" s="51"/>
      <c r="CT335" s="21">
        <v>100000091786</v>
      </c>
      <c r="CU335" s="51" t="s">
        <v>615</v>
      </c>
      <c r="CV335" s="117"/>
      <c r="CW335" s="146"/>
      <c r="CX335">
        <v>79902639</v>
      </c>
      <c r="CY335" s="5"/>
      <c r="CZ335" s="5"/>
      <c r="DE335" s="5"/>
      <c r="DF335" s="5"/>
      <c r="DG335" s="117"/>
      <c r="DH335" s="117"/>
      <c r="DI335" s="117"/>
      <c r="DJ335" s="117"/>
      <c r="DK335" s="117"/>
      <c r="DL335" s="47">
        <v>40</v>
      </c>
      <c r="DM335" t="s">
        <v>164</v>
      </c>
      <c r="DN335" s="2"/>
      <c r="DO335" s="154">
        <v>1</v>
      </c>
      <c r="DP335" s="158" t="s">
        <v>173</v>
      </c>
      <c r="DQ335" s="24">
        <v>15054000</v>
      </c>
      <c r="DR335" s="47">
        <v>40</v>
      </c>
      <c r="DS335" t="s">
        <v>164</v>
      </c>
      <c r="DZ335" t="s">
        <v>844</v>
      </c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165"/>
      <c r="EO335" s="5"/>
      <c r="EP335" s="5"/>
      <c r="EQ335" s="5"/>
      <c r="ER335" s="5"/>
      <c r="EY335" s="70" t="str">
        <f t="shared" si="59"/>
        <v>simvastatine oral 40mg/</v>
      </c>
      <c r="FK335" s="14" t="s">
        <v>163</v>
      </c>
      <c r="FL335" s="70" t="str">
        <f t="shared" si="55"/>
        <v>simvastatine oral 40mg/</v>
      </c>
    </row>
    <row r="336" spans="1:168" ht="13.8">
      <c r="A336" s="47">
        <v>5056</v>
      </c>
      <c r="B336" t="s">
        <v>3288</v>
      </c>
      <c r="C336" s="117"/>
      <c r="D336" s="117"/>
      <c r="E336" s="117"/>
      <c r="F336" s="117"/>
      <c r="G336">
        <v>4391</v>
      </c>
      <c r="H336" s="47">
        <v>259210103</v>
      </c>
      <c r="I336" s="47">
        <v>259210103</v>
      </c>
      <c r="J336" s="5" t="str">
        <f t="shared" si="56"/>
        <v>GRC simvastatin ΠΝΓ ΓΕΡΟΛΥΜΑΤΟΣ ΜΕΝΤΙΚΑΛ Α.Ε. film-coated tablet 60 x 40mg/</v>
      </c>
      <c r="K336" s="5" t="str">
        <f t="shared" si="57"/>
        <v>GRC simvastatin ΠΝΓ ΓΕΡΟΛΥΜΑΤΟΣ ΜΕΝΤΙΚΑΛ Α.Ε. film-coated tablet 60 x 40mg/</v>
      </c>
      <c r="L336" s="5"/>
      <c r="M336" s="5"/>
      <c r="N336" s="5"/>
      <c r="O336" s="5"/>
      <c r="P336">
        <v>60</v>
      </c>
      <c r="Q336" s="51"/>
      <c r="R336">
        <v>60</v>
      </c>
      <c r="S336" s="51"/>
      <c r="T336" s="117"/>
      <c r="U336" s="117"/>
      <c r="V336" s="117"/>
      <c r="W336" s="117"/>
      <c r="X336" s="5"/>
      <c r="Y336" s="5"/>
      <c r="Z336" s="5"/>
      <c r="AA336" s="5">
        <v>30</v>
      </c>
      <c r="AB336" s="5"/>
      <c r="AC336" t="s">
        <v>763</v>
      </c>
      <c r="AD336" s="5"/>
      <c r="AE336" s="5"/>
      <c r="AF336" s="159">
        <v>10221000</v>
      </c>
      <c r="AG336" t="s">
        <v>1220</v>
      </c>
      <c r="AI336" t="s">
        <v>824</v>
      </c>
      <c r="AJ336" t="s">
        <v>852</v>
      </c>
      <c r="AK336" s="24">
        <v>15054000</v>
      </c>
      <c r="AL336" s="158" t="s">
        <v>173</v>
      </c>
      <c r="AM336" s="158"/>
      <c r="AN336" s="5"/>
      <c r="AO336" s="5"/>
      <c r="AP336" s="5"/>
      <c r="AQ336" s="5"/>
      <c r="AS336" s="51">
        <f t="shared" si="50"/>
        <v>56565848</v>
      </c>
      <c r="AT336" s="25" t="str">
        <f t="shared" si="53"/>
        <v>GRC simvastatin ΠΝΓ ΓΕΡΟΛΥΜΑΤΟΣ ΜΕΝΤΙΚΑΛ Α.Ε. film-coated tablet 40mg/</v>
      </c>
      <c r="AU336" s="33"/>
      <c r="AW336" s="5"/>
      <c r="AX336" s="5"/>
      <c r="AY336" s="14" t="s">
        <v>3646</v>
      </c>
      <c r="AZ336" t="s">
        <v>579</v>
      </c>
      <c r="BA336" s="42" t="s">
        <v>2510</v>
      </c>
      <c r="BB336" s="42"/>
      <c r="BC336" s="159">
        <v>10221000</v>
      </c>
      <c r="BD336" t="s">
        <v>1220</v>
      </c>
      <c r="BF336" s="85"/>
      <c r="BG336" t="s">
        <v>3342</v>
      </c>
      <c r="BJ336" s="5"/>
      <c r="BK336" t="s">
        <v>945</v>
      </c>
      <c r="BL336" s="5"/>
      <c r="BM336" s="49" t="s">
        <v>857</v>
      </c>
      <c r="BN336" t="str">
        <f t="shared" si="58"/>
        <v>simvastatin film-coated tablet 40mg/</v>
      </c>
      <c r="BO336" s="49"/>
      <c r="BP336" t="str">
        <f t="shared" si="54"/>
        <v>simvastatin film-coated tablet 40mg/</v>
      </c>
      <c r="BQ336" s="5"/>
      <c r="BR336" s="159">
        <v>10221000</v>
      </c>
      <c r="BS336" t="s">
        <v>1220</v>
      </c>
      <c r="BU336" s="117"/>
      <c r="BV336" s="117"/>
      <c r="BW336" s="5"/>
      <c r="BX336" t="s">
        <v>824</v>
      </c>
      <c r="BY336" s="5"/>
      <c r="BZ336" s="5"/>
      <c r="CA336" s="24">
        <v>15054000</v>
      </c>
      <c r="CB336" s="158" t="s">
        <v>173</v>
      </c>
      <c r="CC336" s="158"/>
      <c r="CD336" s="5"/>
      <c r="CE336" s="5"/>
      <c r="CF336">
        <v>20053000</v>
      </c>
      <c r="CG336" s="87" t="s">
        <v>175</v>
      </c>
      <c r="CH336" s="87"/>
      <c r="CI336" s="117"/>
      <c r="CJ336" s="117"/>
      <c r="CK336" s="5"/>
      <c r="CL336" s="5"/>
      <c r="CM336" s="5"/>
      <c r="CN336" s="5"/>
      <c r="CO336" s="21">
        <v>100000091786</v>
      </c>
      <c r="CP336" s="21" t="s">
        <v>41</v>
      </c>
      <c r="CQ336" s="21">
        <v>100000091786</v>
      </c>
      <c r="CR336" s="14" t="s">
        <v>3900</v>
      </c>
      <c r="CS336" s="51"/>
      <c r="CT336" s="21">
        <v>100000091786</v>
      </c>
      <c r="CU336" s="51" t="s">
        <v>615</v>
      </c>
      <c r="CV336" s="117"/>
      <c r="CW336" s="146"/>
      <c r="CX336">
        <v>79902639</v>
      </c>
      <c r="CY336" s="5"/>
      <c r="CZ336" s="5"/>
      <c r="DE336" s="5"/>
      <c r="DF336" s="5"/>
      <c r="DG336" s="117"/>
      <c r="DH336" s="117"/>
      <c r="DI336" s="117"/>
      <c r="DJ336" s="117"/>
      <c r="DK336" s="117"/>
      <c r="DL336" s="47">
        <v>40</v>
      </c>
      <c r="DM336" t="s">
        <v>164</v>
      </c>
      <c r="DN336" s="2"/>
      <c r="DO336" s="154">
        <v>1</v>
      </c>
      <c r="DP336" s="158" t="s">
        <v>173</v>
      </c>
      <c r="DQ336" s="24">
        <v>15054000</v>
      </c>
      <c r="DR336" s="47">
        <v>40</v>
      </c>
      <c r="DS336" t="s">
        <v>164</v>
      </c>
      <c r="DZ336" t="s">
        <v>844</v>
      </c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165"/>
      <c r="EO336" s="5"/>
      <c r="EP336" s="5"/>
      <c r="EQ336" s="5"/>
      <c r="ER336" s="5"/>
      <c r="EY336" s="70" t="str">
        <f t="shared" si="59"/>
        <v>simvastatine oral 40mg/</v>
      </c>
      <c r="FK336" s="14" t="s">
        <v>163</v>
      </c>
      <c r="FL336" s="70" t="str">
        <f t="shared" si="55"/>
        <v>simvastatine oral 40mg/</v>
      </c>
    </row>
    <row r="337" spans="1:168" ht="13.8">
      <c r="A337" s="47">
        <v>4391</v>
      </c>
      <c r="B337" t="s">
        <v>3289</v>
      </c>
      <c r="C337" s="117"/>
      <c r="D337" s="117"/>
      <c r="E337" s="117"/>
      <c r="F337" s="117"/>
      <c r="G337">
        <v>7620</v>
      </c>
      <c r="H337" s="47">
        <v>254550401</v>
      </c>
      <c r="I337" s="47">
        <v>254550401</v>
      </c>
      <c r="J337" s="5" t="str">
        <f t="shared" si="56"/>
        <v>GRC simvastatin CROSS PHARMACEYTICALS P.C. film-coated tablet 30 x 40mg/</v>
      </c>
      <c r="K337" s="5" t="str">
        <f t="shared" si="57"/>
        <v>GRC simvastatin CROSS PHARMACEYTICALS P.C. film-coated tablet 30 x 40mg/</v>
      </c>
      <c r="L337" s="5"/>
      <c r="M337" s="5"/>
      <c r="N337" s="5"/>
      <c r="O337" s="5"/>
      <c r="P337">
        <v>30</v>
      </c>
      <c r="Q337" s="51"/>
      <c r="R337">
        <v>30</v>
      </c>
      <c r="S337" s="51"/>
      <c r="T337" s="117"/>
      <c r="U337" s="117"/>
      <c r="V337" s="117"/>
      <c r="W337" s="117"/>
      <c r="X337" s="5"/>
      <c r="Y337" s="5"/>
      <c r="Z337" s="5"/>
      <c r="AA337" s="5">
        <v>10</v>
      </c>
      <c r="AB337" s="5"/>
      <c r="AC337" t="s">
        <v>806</v>
      </c>
      <c r="AD337" s="5"/>
      <c r="AE337" s="5"/>
      <c r="AF337" s="159">
        <v>10221000</v>
      </c>
      <c r="AG337" t="s">
        <v>1220</v>
      </c>
      <c r="AI337" t="s">
        <v>824</v>
      </c>
      <c r="AJ337" t="s">
        <v>852</v>
      </c>
      <c r="AK337" s="24">
        <v>15054000</v>
      </c>
      <c r="AL337" s="158" t="s">
        <v>173</v>
      </c>
      <c r="AM337" s="158"/>
      <c r="AN337" s="5"/>
      <c r="AO337" s="5"/>
      <c r="AP337" s="5"/>
      <c r="AQ337" s="5"/>
      <c r="AS337" s="51">
        <f t="shared" si="50"/>
        <v>56565849</v>
      </c>
      <c r="AT337" s="25" t="str">
        <f t="shared" si="53"/>
        <v>GRC simvastatin CROSS PHARMACEYTICALS P.C. film-coated tablet 40mg/</v>
      </c>
      <c r="AU337" s="33"/>
      <c r="AW337" s="5"/>
      <c r="AX337" s="5"/>
      <c r="AY337" s="14" t="s">
        <v>3647</v>
      </c>
      <c r="AZ337" t="s">
        <v>579</v>
      </c>
      <c r="BA337" s="42" t="s">
        <v>2510</v>
      </c>
      <c r="BB337" s="42"/>
      <c r="BC337" s="159">
        <v>10221000</v>
      </c>
      <c r="BD337" t="s">
        <v>1220</v>
      </c>
      <c r="BF337" s="85"/>
      <c r="BG337" t="s">
        <v>3359</v>
      </c>
      <c r="BJ337" s="5"/>
      <c r="BK337" t="s">
        <v>891</v>
      </c>
      <c r="BL337" s="5"/>
      <c r="BM337" s="49" t="s">
        <v>857</v>
      </c>
      <c r="BN337" t="str">
        <f t="shared" si="58"/>
        <v>simvastatin film-coated tablet 40mg/</v>
      </c>
      <c r="BO337" s="49"/>
      <c r="BP337" t="str">
        <f t="shared" si="54"/>
        <v>simvastatin film-coated tablet 40mg/</v>
      </c>
      <c r="BQ337" s="5"/>
      <c r="BR337" s="159">
        <v>10221000</v>
      </c>
      <c r="BS337" t="s">
        <v>1220</v>
      </c>
      <c r="BU337" s="117"/>
      <c r="BV337" s="117"/>
      <c r="BW337" s="5"/>
      <c r="BX337" t="s">
        <v>824</v>
      </c>
      <c r="BY337" s="5"/>
      <c r="BZ337" s="5"/>
      <c r="CA337" s="24">
        <v>15054000</v>
      </c>
      <c r="CB337" s="158" t="s">
        <v>173</v>
      </c>
      <c r="CC337" s="158"/>
      <c r="CD337" s="5"/>
      <c r="CE337" s="5"/>
      <c r="CF337">
        <v>20053000</v>
      </c>
      <c r="CG337" s="87" t="s">
        <v>175</v>
      </c>
      <c r="CH337" s="87"/>
      <c r="CI337" s="117"/>
      <c r="CJ337" s="117"/>
      <c r="CK337" s="5"/>
      <c r="CL337" s="5"/>
      <c r="CM337" s="5"/>
      <c r="CN337" s="5"/>
      <c r="CO337" s="21">
        <v>100000091786</v>
      </c>
      <c r="CP337" s="21" t="s">
        <v>41</v>
      </c>
      <c r="CQ337" s="21">
        <v>100000091786</v>
      </c>
      <c r="CR337" s="14" t="s">
        <v>3900</v>
      </c>
      <c r="CS337" s="51"/>
      <c r="CT337" s="21">
        <v>100000091786</v>
      </c>
      <c r="CU337" s="51" t="s">
        <v>615</v>
      </c>
      <c r="CV337" s="117"/>
      <c r="CW337" s="146"/>
      <c r="CX337">
        <v>79902639</v>
      </c>
      <c r="CY337" s="5"/>
      <c r="CZ337" s="5"/>
      <c r="DE337" s="5"/>
      <c r="DF337" s="5"/>
      <c r="DG337" s="117"/>
      <c r="DH337" s="117"/>
      <c r="DI337" s="117"/>
      <c r="DJ337" s="117"/>
      <c r="DK337" s="117"/>
      <c r="DL337" s="47">
        <v>40</v>
      </c>
      <c r="DM337" t="s">
        <v>164</v>
      </c>
      <c r="DN337" s="2"/>
      <c r="DO337" s="154">
        <v>1</v>
      </c>
      <c r="DP337" s="158" t="s">
        <v>173</v>
      </c>
      <c r="DQ337" s="24">
        <v>15054000</v>
      </c>
      <c r="DR337" s="47">
        <v>40</v>
      </c>
      <c r="DS337" t="s">
        <v>164</v>
      </c>
      <c r="DZ337" t="s">
        <v>844</v>
      </c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165"/>
      <c r="EO337" s="5"/>
      <c r="EP337" s="5"/>
      <c r="EQ337" s="5"/>
      <c r="ER337" s="5"/>
      <c r="EY337" s="70" t="str">
        <f t="shared" si="59"/>
        <v>simvastatine oral 40mg/</v>
      </c>
      <c r="FK337" s="14" t="s">
        <v>163</v>
      </c>
      <c r="FL337" s="70" t="str">
        <f t="shared" si="55"/>
        <v>simvastatine oral 40mg/</v>
      </c>
    </row>
    <row r="338" spans="1:168" ht="13.8">
      <c r="A338" s="47">
        <v>7620</v>
      </c>
      <c r="B338" t="s">
        <v>3290</v>
      </c>
      <c r="C338" s="117"/>
      <c r="D338" s="117"/>
      <c r="E338" s="117"/>
      <c r="F338" s="117"/>
      <c r="G338">
        <v>7621</v>
      </c>
      <c r="H338" s="47">
        <v>254550301</v>
      </c>
      <c r="I338" s="47">
        <v>254550301</v>
      </c>
      <c r="J338" s="5" t="str">
        <f t="shared" si="56"/>
        <v>GRC simvastatin HELP ΑΒΕΕ film-coated tablet 10 x 40mg/</v>
      </c>
      <c r="K338" s="5" t="str">
        <f t="shared" si="57"/>
        <v>GRC simvastatin HELP ΑΒΕΕ film-coated tablet 10 x 40mg/</v>
      </c>
      <c r="L338" s="5"/>
      <c r="M338" s="5"/>
      <c r="N338" s="5"/>
      <c r="O338" s="5"/>
      <c r="P338">
        <v>10</v>
      </c>
      <c r="Q338" s="51"/>
      <c r="R338">
        <v>10</v>
      </c>
      <c r="S338" s="51"/>
      <c r="T338" s="117"/>
      <c r="U338" s="117"/>
      <c r="V338" s="117"/>
      <c r="W338" s="117"/>
      <c r="X338" s="5"/>
      <c r="Y338" s="5"/>
      <c r="Z338" s="5"/>
      <c r="AA338" s="5">
        <v>10</v>
      </c>
      <c r="AB338" s="5"/>
      <c r="AC338" t="s">
        <v>780</v>
      </c>
      <c r="AD338" s="5"/>
      <c r="AE338" s="5"/>
      <c r="AF338" s="159">
        <v>10221000</v>
      </c>
      <c r="AG338" t="s">
        <v>1220</v>
      </c>
      <c r="AI338" t="s">
        <v>824</v>
      </c>
      <c r="AJ338" t="s">
        <v>852</v>
      </c>
      <c r="AK338" s="24">
        <v>15054000</v>
      </c>
      <c r="AL338" s="158" t="s">
        <v>173</v>
      </c>
      <c r="AM338" s="158"/>
      <c r="AN338" s="5"/>
      <c r="AO338" s="5"/>
      <c r="AP338" s="5"/>
      <c r="AQ338" s="5"/>
      <c r="AS338" s="51">
        <f t="shared" ref="AS338:AS381" si="60">AS337+1</f>
        <v>56565850</v>
      </c>
      <c r="AT338" s="25" t="str">
        <f t="shared" si="53"/>
        <v>GRC simvastatin HELP ΑΒΕΕ film-coated tablet 40mg/</v>
      </c>
      <c r="AU338" s="33"/>
      <c r="AW338" s="5"/>
      <c r="AX338" s="5"/>
      <c r="AY338" s="14" t="s">
        <v>3629</v>
      </c>
      <c r="AZ338" t="s">
        <v>579</v>
      </c>
      <c r="BA338" s="42" t="s">
        <v>2510</v>
      </c>
      <c r="BB338" s="42"/>
      <c r="BC338" s="159">
        <v>10221000</v>
      </c>
      <c r="BD338" t="s">
        <v>1220</v>
      </c>
      <c r="BF338" s="85"/>
      <c r="BG338" t="s">
        <v>891</v>
      </c>
      <c r="BJ338" s="5"/>
      <c r="BK338" t="s">
        <v>891</v>
      </c>
      <c r="BL338" s="5"/>
      <c r="BM338" s="49" t="s">
        <v>857</v>
      </c>
      <c r="BN338" t="str">
        <f t="shared" si="58"/>
        <v>simvastatin film-coated tablet 40mg/</v>
      </c>
      <c r="BO338" s="49"/>
      <c r="BP338" t="str">
        <f t="shared" si="54"/>
        <v>simvastatin film-coated tablet 40mg/</v>
      </c>
      <c r="BQ338" s="5"/>
      <c r="BR338" s="159">
        <v>10221000</v>
      </c>
      <c r="BS338" t="s">
        <v>1220</v>
      </c>
      <c r="BU338" s="117"/>
      <c r="BV338" s="117"/>
      <c r="BW338" s="5"/>
      <c r="BX338" t="s">
        <v>824</v>
      </c>
      <c r="BY338" s="5"/>
      <c r="BZ338" s="5"/>
      <c r="CA338" s="24">
        <v>15054000</v>
      </c>
      <c r="CB338" s="158" t="s">
        <v>173</v>
      </c>
      <c r="CC338" s="158"/>
      <c r="CD338" s="5"/>
      <c r="CE338" s="5"/>
      <c r="CF338">
        <v>20053000</v>
      </c>
      <c r="CG338" s="87" t="s">
        <v>175</v>
      </c>
      <c r="CH338" s="87"/>
      <c r="CI338" s="117"/>
      <c r="CJ338" s="117"/>
      <c r="CK338" s="5"/>
      <c r="CL338" s="5"/>
      <c r="CM338" s="5"/>
      <c r="CN338" s="5"/>
      <c r="CO338" s="21">
        <v>100000091786</v>
      </c>
      <c r="CP338" s="21" t="s">
        <v>41</v>
      </c>
      <c r="CQ338" s="21">
        <v>100000091786</v>
      </c>
      <c r="CR338" s="14" t="s">
        <v>3900</v>
      </c>
      <c r="CS338" s="51"/>
      <c r="CT338" s="21">
        <v>100000091786</v>
      </c>
      <c r="CU338" s="51" t="s">
        <v>615</v>
      </c>
      <c r="CV338" s="117"/>
      <c r="CW338" s="146"/>
      <c r="CX338">
        <v>79902639</v>
      </c>
      <c r="CY338" s="5"/>
      <c r="CZ338" s="5"/>
      <c r="DE338" s="5"/>
      <c r="DF338" s="5"/>
      <c r="DG338" s="117"/>
      <c r="DH338" s="117"/>
      <c r="DI338" s="117"/>
      <c r="DJ338" s="117"/>
      <c r="DK338" s="117"/>
      <c r="DL338" s="47">
        <v>40</v>
      </c>
      <c r="DM338" t="s">
        <v>164</v>
      </c>
      <c r="DN338" s="2"/>
      <c r="DO338" s="154">
        <v>1</v>
      </c>
      <c r="DP338" s="158" t="s">
        <v>173</v>
      </c>
      <c r="DQ338" s="24">
        <v>15054000</v>
      </c>
      <c r="DR338" s="47">
        <v>40</v>
      </c>
      <c r="DS338" t="s">
        <v>164</v>
      </c>
      <c r="DZ338" t="s">
        <v>843</v>
      </c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165"/>
      <c r="EO338" s="5"/>
      <c r="EP338" s="5"/>
      <c r="EQ338" s="5"/>
      <c r="ER338" s="5"/>
      <c r="EY338" s="70" t="str">
        <f t="shared" si="59"/>
        <v>simvastatine oral 40mg/</v>
      </c>
      <c r="FK338" s="14" t="s">
        <v>163</v>
      </c>
      <c r="FL338" s="70" t="str">
        <f t="shared" si="55"/>
        <v>simvastatine oral 40mg/</v>
      </c>
    </row>
    <row r="339" spans="1:168" ht="13.8">
      <c r="A339" s="47">
        <v>7621</v>
      </c>
      <c r="B339" t="s">
        <v>3291</v>
      </c>
      <c r="C339" s="117"/>
      <c r="D339" s="117"/>
      <c r="E339" s="117"/>
      <c r="F339" s="117"/>
      <c r="G339">
        <v>5783</v>
      </c>
      <c r="H339" s="47">
        <v>274700203</v>
      </c>
      <c r="I339" s="47">
        <v>274700203</v>
      </c>
      <c r="J339" s="5" t="str">
        <f t="shared" ref="J339:J370" si="61">CONCATENATE(BM339," ",CR339," ",BG339," ",BS339," ",R339,S339," x ",DR339,DS339,"/",DU339,DV339)</f>
        <v>GRC simvastatin HELP ΑΒΕΕ film-coated tablet 10 x 20mg/</v>
      </c>
      <c r="K339" s="5" t="str">
        <f t="shared" ref="K339:K370" si="62">CONCATENATE(BM339," ",CR339," ",BG339," ",BS339," ",R339,S339," x ",DR339,DS339,"/",DU339,DV339)</f>
        <v>GRC simvastatin HELP ΑΒΕΕ film-coated tablet 10 x 20mg/</v>
      </c>
      <c r="L339" s="5"/>
      <c r="M339" s="5"/>
      <c r="N339" s="5"/>
      <c r="O339" s="5"/>
      <c r="P339">
        <v>10</v>
      </c>
      <c r="Q339" s="51"/>
      <c r="R339">
        <v>10</v>
      </c>
      <c r="S339" s="51"/>
      <c r="T339" s="117"/>
      <c r="U339" s="117"/>
      <c r="V339" s="117"/>
      <c r="W339" s="117"/>
      <c r="X339" s="5"/>
      <c r="Y339" s="5"/>
      <c r="Z339" s="5"/>
      <c r="AA339" s="5">
        <v>30</v>
      </c>
      <c r="AB339" s="5"/>
      <c r="AC339" t="s">
        <v>709</v>
      </c>
      <c r="AD339" s="5"/>
      <c r="AE339" s="5"/>
      <c r="AF339" s="159">
        <v>10221000</v>
      </c>
      <c r="AG339" t="s">
        <v>1220</v>
      </c>
      <c r="AI339" t="s">
        <v>824</v>
      </c>
      <c r="AJ339" t="s">
        <v>852</v>
      </c>
      <c r="AK339" s="24">
        <v>15054000</v>
      </c>
      <c r="AL339" s="158" t="s">
        <v>173</v>
      </c>
      <c r="AM339" s="158"/>
      <c r="AN339" s="5"/>
      <c r="AO339" s="5"/>
      <c r="AP339" s="5"/>
      <c r="AQ339" s="5"/>
      <c r="AS339" s="51">
        <f t="shared" si="60"/>
        <v>56565851</v>
      </c>
      <c r="AT339" s="25" t="str">
        <f t="shared" si="53"/>
        <v>GRC simvastatin HELP ΑΒΕΕ film-coated tablet 20mg/</v>
      </c>
      <c r="AU339" s="33"/>
      <c r="AW339" s="5"/>
      <c r="AX339" s="5"/>
      <c r="AY339" s="14" t="s">
        <v>3628</v>
      </c>
      <c r="AZ339" t="s">
        <v>579</v>
      </c>
      <c r="BA339" s="42" t="s">
        <v>2510</v>
      </c>
      <c r="BB339" s="42"/>
      <c r="BC339" s="159">
        <v>10221000</v>
      </c>
      <c r="BD339" t="s">
        <v>1220</v>
      </c>
      <c r="BF339" s="85"/>
      <c r="BG339" t="s">
        <v>891</v>
      </c>
      <c r="BJ339" s="5"/>
      <c r="BK339" t="s">
        <v>898</v>
      </c>
      <c r="BL339" s="5"/>
      <c r="BM339" s="49" t="s">
        <v>857</v>
      </c>
      <c r="BN339" t="str">
        <f t="shared" si="58"/>
        <v>simvastatin film-coated tablet 20mg/</v>
      </c>
      <c r="BO339" s="49"/>
      <c r="BP339" t="str">
        <f t="shared" si="54"/>
        <v>simvastatin film-coated tablet 20mg/</v>
      </c>
      <c r="BQ339" s="5"/>
      <c r="BR339" s="159">
        <v>10221000</v>
      </c>
      <c r="BS339" t="s">
        <v>1220</v>
      </c>
      <c r="BU339" s="117"/>
      <c r="BV339" s="117"/>
      <c r="BW339" s="5"/>
      <c r="BX339" t="s">
        <v>824</v>
      </c>
      <c r="BY339" s="5"/>
      <c r="BZ339" s="5"/>
      <c r="CA339" s="24">
        <v>15054000</v>
      </c>
      <c r="CB339" s="158" t="s">
        <v>173</v>
      </c>
      <c r="CC339" s="158"/>
      <c r="CD339" s="5"/>
      <c r="CE339" s="5"/>
      <c r="CF339">
        <v>20053000</v>
      </c>
      <c r="CG339" s="87" t="s">
        <v>175</v>
      </c>
      <c r="CH339" s="87"/>
      <c r="CI339" s="117"/>
      <c r="CJ339" s="117"/>
      <c r="CK339" s="5"/>
      <c r="CL339" s="5"/>
      <c r="CM339" s="5"/>
      <c r="CN339" s="5"/>
      <c r="CO339" s="21">
        <v>100000091786</v>
      </c>
      <c r="CP339" s="21" t="s">
        <v>41</v>
      </c>
      <c r="CQ339" s="21">
        <v>100000091786</v>
      </c>
      <c r="CR339" s="14" t="s">
        <v>3900</v>
      </c>
      <c r="CS339" s="51"/>
      <c r="CT339" s="21">
        <v>100000091786</v>
      </c>
      <c r="CU339" s="51" t="s">
        <v>615</v>
      </c>
      <c r="CV339" s="117"/>
      <c r="CW339" s="146"/>
      <c r="CX339">
        <v>79902639</v>
      </c>
      <c r="CY339" s="5"/>
      <c r="CZ339" s="5"/>
      <c r="DE339" s="5"/>
      <c r="DF339" s="5"/>
      <c r="DG339" s="117"/>
      <c r="DH339" s="117"/>
      <c r="DI339" s="117"/>
      <c r="DJ339" s="117"/>
      <c r="DK339" s="117"/>
      <c r="DL339" s="47">
        <v>20</v>
      </c>
      <c r="DM339" t="s">
        <v>164</v>
      </c>
      <c r="DN339" s="2"/>
      <c r="DO339" s="154">
        <v>1</v>
      </c>
      <c r="DP339" s="158" t="s">
        <v>173</v>
      </c>
      <c r="DQ339" s="24">
        <v>15054000</v>
      </c>
      <c r="DR339" s="47">
        <v>20</v>
      </c>
      <c r="DS339" t="s">
        <v>164</v>
      </c>
      <c r="DZ339" t="s">
        <v>843</v>
      </c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165"/>
      <c r="EO339" s="5"/>
      <c r="EP339" s="5"/>
      <c r="EQ339" s="5"/>
      <c r="ER339" s="5"/>
      <c r="EY339" s="70" t="str">
        <f t="shared" si="59"/>
        <v>simvastatine oral 20mg/</v>
      </c>
      <c r="FK339" s="14" t="s">
        <v>163</v>
      </c>
      <c r="FL339" s="70" t="str">
        <f t="shared" si="55"/>
        <v>simvastatine oral 20mg/</v>
      </c>
    </row>
    <row r="340" spans="1:168" ht="13.8">
      <c r="A340" s="47">
        <v>5783</v>
      </c>
      <c r="B340" t="s">
        <v>3292</v>
      </c>
      <c r="C340" s="117"/>
      <c r="D340" s="117"/>
      <c r="E340" s="117"/>
      <c r="F340" s="117"/>
      <c r="G340">
        <v>5784</v>
      </c>
      <c r="H340" s="47">
        <v>274700303</v>
      </c>
      <c r="I340" s="47">
        <v>274700303</v>
      </c>
      <c r="J340" s="5" t="str">
        <f t="shared" si="61"/>
        <v>GRC simvastatin MEDARTE ΦΑΡΜΑΚΕΥΤΙΚΗ ΑΒΕΕ film-coated tablet 30 x 20mg/</v>
      </c>
      <c r="K340" s="5" t="str">
        <f t="shared" si="62"/>
        <v>GRC simvastatin MEDARTE ΦΑΡΜΑΚΕΥΤΙΚΗ ΑΒΕΕ film-coated tablet 30 x 20mg/</v>
      </c>
      <c r="L340" s="5"/>
      <c r="M340" s="5"/>
      <c r="N340" s="5"/>
      <c r="O340" s="5"/>
      <c r="P340">
        <v>30</v>
      </c>
      <c r="Q340" s="51"/>
      <c r="R340">
        <v>30</v>
      </c>
      <c r="S340" s="51"/>
      <c r="T340" s="117"/>
      <c r="U340" s="117"/>
      <c r="V340" s="117"/>
      <c r="W340" s="117"/>
      <c r="X340" s="5"/>
      <c r="Y340" s="5"/>
      <c r="Z340" s="5"/>
      <c r="AA340" s="5">
        <v>30</v>
      </c>
      <c r="AB340" s="5"/>
      <c r="AC340" t="s">
        <v>709</v>
      </c>
      <c r="AD340" s="5"/>
      <c r="AE340" s="5"/>
      <c r="AF340" s="159">
        <v>10221000</v>
      </c>
      <c r="AG340" t="s">
        <v>1220</v>
      </c>
      <c r="AI340" t="s">
        <v>824</v>
      </c>
      <c r="AJ340" t="s">
        <v>852</v>
      </c>
      <c r="AK340" s="24">
        <v>15054000</v>
      </c>
      <c r="AL340" s="158" t="s">
        <v>173</v>
      </c>
      <c r="AM340" s="158"/>
      <c r="AN340" s="5"/>
      <c r="AO340" s="5"/>
      <c r="AP340" s="5"/>
      <c r="AQ340" s="5"/>
      <c r="AS340" s="51">
        <f t="shared" si="60"/>
        <v>56565852</v>
      </c>
      <c r="AT340" s="25" t="str">
        <f t="shared" si="53"/>
        <v>GRC simvastatin MEDARTE ΦΑΡΜΑΚΕΥΤΙΚΗ ΑΒΕΕ film-coated tablet 20mg/</v>
      </c>
      <c r="AU340" s="33"/>
      <c r="AW340" s="5"/>
      <c r="AX340" s="5"/>
      <c r="AY340" s="14" t="s">
        <v>3648</v>
      </c>
      <c r="AZ340" t="s">
        <v>579</v>
      </c>
      <c r="BA340" s="42" t="s">
        <v>2510</v>
      </c>
      <c r="BB340" s="42"/>
      <c r="BC340" s="159">
        <v>10221000</v>
      </c>
      <c r="BD340" t="s">
        <v>1220</v>
      </c>
      <c r="BF340" s="85"/>
      <c r="BG340" t="s">
        <v>898</v>
      </c>
      <c r="BJ340" s="5"/>
      <c r="BK340" t="s">
        <v>898</v>
      </c>
      <c r="BL340" s="5"/>
      <c r="BM340" s="49" t="s">
        <v>857</v>
      </c>
      <c r="BN340" t="str">
        <f t="shared" si="58"/>
        <v>simvastatin film-coated tablet 20mg/</v>
      </c>
      <c r="BO340" s="49"/>
      <c r="BP340" t="str">
        <f t="shared" si="54"/>
        <v>simvastatin film-coated tablet 20mg/</v>
      </c>
      <c r="BQ340" s="5"/>
      <c r="BR340" s="159">
        <v>10221000</v>
      </c>
      <c r="BS340" t="s">
        <v>1220</v>
      </c>
      <c r="BU340" s="117"/>
      <c r="BV340" s="117"/>
      <c r="BW340" s="5"/>
      <c r="BX340" t="s">
        <v>824</v>
      </c>
      <c r="BY340" s="5"/>
      <c r="BZ340" s="5"/>
      <c r="CA340" s="24">
        <v>15054000</v>
      </c>
      <c r="CB340" s="158" t="s">
        <v>173</v>
      </c>
      <c r="CC340" s="158"/>
      <c r="CD340" s="5"/>
      <c r="CE340" s="5"/>
      <c r="CF340">
        <v>20053000</v>
      </c>
      <c r="CG340" s="87" t="s">
        <v>175</v>
      </c>
      <c r="CH340" s="87"/>
      <c r="CI340" s="117"/>
      <c r="CJ340" s="117"/>
      <c r="CK340" s="5"/>
      <c r="CL340" s="5"/>
      <c r="CM340" s="5"/>
      <c r="CN340" s="5"/>
      <c r="CO340" s="21">
        <v>100000091786</v>
      </c>
      <c r="CP340" s="21" t="s">
        <v>41</v>
      </c>
      <c r="CQ340" s="21">
        <v>100000091786</v>
      </c>
      <c r="CR340" s="14" t="s">
        <v>3900</v>
      </c>
      <c r="CS340" s="51"/>
      <c r="CT340" s="21">
        <v>100000091786</v>
      </c>
      <c r="CU340" s="51" t="s">
        <v>615</v>
      </c>
      <c r="CV340" s="117"/>
      <c r="CW340" s="146"/>
      <c r="CX340">
        <v>79902639</v>
      </c>
      <c r="CY340" s="5"/>
      <c r="CZ340" s="5"/>
      <c r="DE340" s="5"/>
      <c r="DF340" s="5"/>
      <c r="DG340" s="117"/>
      <c r="DH340" s="117"/>
      <c r="DI340" s="117"/>
      <c r="DJ340" s="117"/>
      <c r="DK340" s="117"/>
      <c r="DL340" s="47">
        <v>20</v>
      </c>
      <c r="DM340" t="s">
        <v>164</v>
      </c>
      <c r="DN340" s="2"/>
      <c r="DO340" s="154">
        <v>1</v>
      </c>
      <c r="DP340" s="158" t="s">
        <v>173</v>
      </c>
      <c r="DQ340" s="24">
        <v>15054000</v>
      </c>
      <c r="DR340" s="47">
        <v>20</v>
      </c>
      <c r="DS340" t="s">
        <v>164</v>
      </c>
      <c r="DZ340" t="s">
        <v>844</v>
      </c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165"/>
      <c r="EO340" s="5"/>
      <c r="EP340" s="5"/>
      <c r="EQ340" s="5"/>
      <c r="ER340" s="5"/>
      <c r="EY340" s="70" t="str">
        <f t="shared" si="59"/>
        <v>simvastatine oral 20mg/</v>
      </c>
      <c r="FK340" s="14" t="s">
        <v>163</v>
      </c>
      <c r="FL340" s="70" t="str">
        <f t="shared" si="55"/>
        <v>simvastatine oral 20mg/</v>
      </c>
    </row>
    <row r="341" spans="1:168" ht="13.8">
      <c r="A341" s="47">
        <v>5784</v>
      </c>
      <c r="B341" t="s">
        <v>3293</v>
      </c>
      <c r="C341" s="117"/>
      <c r="D341" s="117"/>
      <c r="E341" s="117"/>
      <c r="F341" s="117"/>
      <c r="G341">
        <v>3405</v>
      </c>
      <c r="H341" s="47">
        <v>244750203</v>
      </c>
      <c r="I341" s="47">
        <v>244750203</v>
      </c>
      <c r="J341" s="5" t="str">
        <f t="shared" si="61"/>
        <v>GRC simvastatin MEDARTE ΦΑΡΜΑΚΕΥΤΙΚΗ ΑΒΕΕ film-coated tablet 30 x 40mg/</v>
      </c>
      <c r="K341" s="5" t="str">
        <f t="shared" si="62"/>
        <v>GRC simvastatin MEDARTE ΦΑΡΜΑΚΕΥΤΙΚΗ ΑΒΕΕ film-coated tablet 30 x 40mg/</v>
      </c>
      <c r="L341" s="5"/>
      <c r="M341" s="5"/>
      <c r="N341" s="5"/>
      <c r="O341" s="5"/>
      <c r="P341">
        <v>30</v>
      </c>
      <c r="Q341" s="51"/>
      <c r="R341">
        <v>30</v>
      </c>
      <c r="S341" s="51"/>
      <c r="T341" s="117"/>
      <c r="U341" s="117"/>
      <c r="V341" s="117"/>
      <c r="W341" s="117"/>
      <c r="X341" s="5"/>
      <c r="Y341" s="5"/>
      <c r="Z341" s="5"/>
      <c r="AA341" s="5">
        <v>30</v>
      </c>
      <c r="AB341" s="5"/>
      <c r="AC341" t="s">
        <v>763</v>
      </c>
      <c r="AD341" s="5"/>
      <c r="AE341" s="5"/>
      <c r="AF341" s="159">
        <v>10221000</v>
      </c>
      <c r="AG341" t="s">
        <v>1220</v>
      </c>
      <c r="AI341" t="s">
        <v>824</v>
      </c>
      <c r="AJ341" t="s">
        <v>852</v>
      </c>
      <c r="AK341" s="24">
        <v>15054000</v>
      </c>
      <c r="AL341" s="158" t="s">
        <v>173</v>
      </c>
      <c r="AM341" s="158"/>
      <c r="AN341" s="5"/>
      <c r="AO341" s="5"/>
      <c r="AP341" s="5"/>
      <c r="AQ341" s="5"/>
      <c r="AS341" s="51">
        <f t="shared" si="60"/>
        <v>56565853</v>
      </c>
      <c r="AT341" s="25" t="str">
        <f t="shared" si="53"/>
        <v>GRC simvastatin MEDARTE ΦΑΡΜΑΚΕΥΤΙΚΗ ΑΒΕΕ film-coated tablet 40mg/</v>
      </c>
      <c r="AU341" s="33"/>
      <c r="AW341" s="5"/>
      <c r="AX341" s="5"/>
      <c r="AY341" s="14" t="s">
        <v>3649</v>
      </c>
      <c r="AZ341" t="s">
        <v>579</v>
      </c>
      <c r="BA341" s="42" t="s">
        <v>2510</v>
      </c>
      <c r="BB341" s="42"/>
      <c r="BC341" s="159">
        <v>10221000</v>
      </c>
      <c r="BD341" t="s">
        <v>1220</v>
      </c>
      <c r="BF341" s="85"/>
      <c r="BG341" t="s">
        <v>898</v>
      </c>
      <c r="BJ341" s="5"/>
      <c r="BK341" t="s">
        <v>879</v>
      </c>
      <c r="BL341" s="5"/>
      <c r="BM341" s="49" t="s">
        <v>857</v>
      </c>
      <c r="BN341" t="str">
        <f t="shared" si="58"/>
        <v>simvastatin film-coated tablet 40mg/</v>
      </c>
      <c r="BO341" s="49"/>
      <c r="BP341" t="str">
        <f t="shared" si="54"/>
        <v>simvastatin film-coated tablet 40mg/</v>
      </c>
      <c r="BQ341" s="5"/>
      <c r="BR341" s="159">
        <v>10221000</v>
      </c>
      <c r="BS341" t="s">
        <v>1220</v>
      </c>
      <c r="BU341" s="117"/>
      <c r="BV341" s="117"/>
      <c r="BW341" s="5"/>
      <c r="BX341" t="s">
        <v>824</v>
      </c>
      <c r="BY341" s="5"/>
      <c r="BZ341" s="5"/>
      <c r="CA341" s="24">
        <v>15054000</v>
      </c>
      <c r="CB341" s="158" t="s">
        <v>173</v>
      </c>
      <c r="CC341" s="158"/>
      <c r="CD341" s="5"/>
      <c r="CE341" s="5"/>
      <c r="CF341">
        <v>20053000</v>
      </c>
      <c r="CG341" s="87" t="s">
        <v>175</v>
      </c>
      <c r="CH341" s="87"/>
      <c r="CI341" s="117"/>
      <c r="CJ341" s="117"/>
      <c r="CK341" s="5"/>
      <c r="CL341" s="5"/>
      <c r="CM341" s="5"/>
      <c r="CN341" s="5"/>
      <c r="CO341" s="21">
        <v>100000091786</v>
      </c>
      <c r="CP341" s="21" t="s">
        <v>41</v>
      </c>
      <c r="CQ341" s="21">
        <v>100000091786</v>
      </c>
      <c r="CR341" s="14" t="s">
        <v>3900</v>
      </c>
      <c r="CS341" s="51"/>
      <c r="CT341" s="21">
        <v>100000091786</v>
      </c>
      <c r="CU341" s="51" t="s">
        <v>615</v>
      </c>
      <c r="CV341" s="117"/>
      <c r="CW341" s="146"/>
      <c r="CX341">
        <v>79902639</v>
      </c>
      <c r="CY341" s="5"/>
      <c r="CZ341" s="5"/>
      <c r="DE341" s="5"/>
      <c r="DF341" s="5"/>
      <c r="DG341" s="117"/>
      <c r="DH341" s="117"/>
      <c r="DI341" s="117"/>
      <c r="DJ341" s="117"/>
      <c r="DK341" s="117"/>
      <c r="DL341" s="47">
        <v>40</v>
      </c>
      <c r="DM341" t="s">
        <v>164</v>
      </c>
      <c r="DN341" s="2"/>
      <c r="DO341" s="154">
        <v>1</v>
      </c>
      <c r="DP341" s="158" t="s">
        <v>173</v>
      </c>
      <c r="DQ341" s="24">
        <v>15054000</v>
      </c>
      <c r="DR341" s="47">
        <v>40</v>
      </c>
      <c r="DS341" t="s">
        <v>164</v>
      </c>
      <c r="DZ341" t="s">
        <v>843</v>
      </c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165"/>
      <c r="EO341" s="5"/>
      <c r="EP341" s="5"/>
      <c r="EQ341" s="5"/>
      <c r="ER341" s="5"/>
      <c r="EY341" s="70" t="str">
        <f t="shared" si="59"/>
        <v>simvastatine oral 40mg/</v>
      </c>
      <c r="FK341" s="14" t="s">
        <v>163</v>
      </c>
      <c r="FL341" s="70" t="str">
        <f t="shared" si="55"/>
        <v>simvastatine oral 40mg/</v>
      </c>
    </row>
    <row r="342" spans="1:168" ht="13.8">
      <c r="A342" s="47">
        <v>3405</v>
      </c>
      <c r="B342" t="s">
        <v>3294</v>
      </c>
      <c r="C342" s="117"/>
      <c r="D342" s="117"/>
      <c r="E342" s="117"/>
      <c r="F342" s="117"/>
      <c r="G342">
        <v>3406</v>
      </c>
      <c r="H342" s="47">
        <v>244750303</v>
      </c>
      <c r="I342" s="47">
        <v>244750303</v>
      </c>
      <c r="J342" s="5" t="str">
        <f t="shared" si="61"/>
        <v>GRC simvastatin NATURALIA A.E. film-coated tablet 30 x 20mg/</v>
      </c>
      <c r="K342" s="5" t="str">
        <f t="shared" si="62"/>
        <v>GRC simvastatin NATURALIA A.E. film-coated tablet 30 x 20mg/</v>
      </c>
      <c r="L342" s="5"/>
      <c r="M342" s="5"/>
      <c r="N342" s="5"/>
      <c r="O342" s="5"/>
      <c r="P342">
        <v>30</v>
      </c>
      <c r="Q342" s="51"/>
      <c r="R342">
        <v>30</v>
      </c>
      <c r="S342" s="51"/>
      <c r="T342" s="117"/>
      <c r="U342" s="117"/>
      <c r="V342" s="117"/>
      <c r="W342" s="117"/>
      <c r="X342" s="5"/>
      <c r="Y342" s="5"/>
      <c r="Z342" s="5"/>
      <c r="AA342" s="5">
        <v>30</v>
      </c>
      <c r="AB342" s="5"/>
      <c r="AC342" t="s">
        <v>764</v>
      </c>
      <c r="AD342" s="5"/>
      <c r="AE342" s="5"/>
      <c r="AF342" s="159">
        <v>10221000</v>
      </c>
      <c r="AG342" t="s">
        <v>1220</v>
      </c>
      <c r="AI342" t="s">
        <v>824</v>
      </c>
      <c r="AJ342" t="s">
        <v>852</v>
      </c>
      <c r="AK342" s="24">
        <v>15054000</v>
      </c>
      <c r="AL342" s="158" t="s">
        <v>173</v>
      </c>
      <c r="AM342" s="158"/>
      <c r="AN342" s="5"/>
      <c r="AO342" s="5"/>
      <c r="AP342" s="5"/>
      <c r="AQ342" s="5"/>
      <c r="AS342" s="51">
        <f t="shared" si="60"/>
        <v>56565854</v>
      </c>
      <c r="AT342" s="25" t="str">
        <f t="shared" si="53"/>
        <v>GRC simvastatin NATURALIA A.E. film-coated tablet 20mg/</v>
      </c>
      <c r="AU342" s="33"/>
      <c r="AW342" s="5"/>
      <c r="AX342" s="5"/>
      <c r="AY342" s="14" t="s">
        <v>3650</v>
      </c>
      <c r="AZ342" t="s">
        <v>579</v>
      </c>
      <c r="BA342" s="42" t="s">
        <v>2510</v>
      </c>
      <c r="BB342" s="42"/>
      <c r="BC342" s="159">
        <v>10221000</v>
      </c>
      <c r="BD342" t="s">
        <v>1220</v>
      </c>
      <c r="BF342" s="85"/>
      <c r="BG342" t="s">
        <v>3339</v>
      </c>
      <c r="BJ342" s="5"/>
      <c r="BK342" t="s">
        <v>879</v>
      </c>
      <c r="BL342" s="5"/>
      <c r="BM342" s="49" t="s">
        <v>857</v>
      </c>
      <c r="BN342" t="str">
        <f t="shared" si="58"/>
        <v>simvastatin film-coated tablet 20mg/</v>
      </c>
      <c r="BO342" s="49"/>
      <c r="BP342" t="str">
        <f t="shared" si="54"/>
        <v>simvastatin film-coated tablet 20mg/</v>
      </c>
      <c r="BQ342" s="5"/>
      <c r="BR342" s="159">
        <v>10221000</v>
      </c>
      <c r="BS342" t="s">
        <v>1220</v>
      </c>
      <c r="BU342" s="117"/>
      <c r="BV342" s="117"/>
      <c r="BW342" s="5"/>
      <c r="BX342" t="s">
        <v>824</v>
      </c>
      <c r="BY342" s="5"/>
      <c r="BZ342" s="5"/>
      <c r="CA342" s="24">
        <v>15054000</v>
      </c>
      <c r="CB342" s="158" t="s">
        <v>173</v>
      </c>
      <c r="CC342" s="158"/>
      <c r="CD342" s="5"/>
      <c r="CE342" s="5"/>
      <c r="CF342">
        <v>20053000</v>
      </c>
      <c r="CG342" s="87" t="s">
        <v>175</v>
      </c>
      <c r="CH342" s="87"/>
      <c r="CI342" s="117"/>
      <c r="CJ342" s="117"/>
      <c r="CK342" s="5"/>
      <c r="CL342" s="5"/>
      <c r="CM342" s="5"/>
      <c r="CN342" s="5"/>
      <c r="CO342" s="21">
        <v>100000091786</v>
      </c>
      <c r="CP342" s="21" t="s">
        <v>41</v>
      </c>
      <c r="CQ342" s="21">
        <v>100000091786</v>
      </c>
      <c r="CR342" s="14" t="s">
        <v>3900</v>
      </c>
      <c r="CS342" s="51"/>
      <c r="CT342" s="21">
        <v>100000091786</v>
      </c>
      <c r="CU342" s="51" t="s">
        <v>615</v>
      </c>
      <c r="CV342" s="117"/>
      <c r="CW342" s="146"/>
      <c r="CX342">
        <v>79902639</v>
      </c>
      <c r="CY342" s="5"/>
      <c r="CZ342" s="5"/>
      <c r="DE342" s="5"/>
      <c r="DF342" s="5"/>
      <c r="DG342" s="117"/>
      <c r="DH342" s="117"/>
      <c r="DI342" s="117"/>
      <c r="DJ342" s="117"/>
      <c r="DK342" s="117"/>
      <c r="DL342" s="47">
        <v>20</v>
      </c>
      <c r="DM342" t="s">
        <v>164</v>
      </c>
      <c r="DN342" s="2"/>
      <c r="DO342" s="154">
        <v>1</v>
      </c>
      <c r="DP342" s="158" t="s">
        <v>173</v>
      </c>
      <c r="DQ342" s="24">
        <v>15054000</v>
      </c>
      <c r="DR342" s="47">
        <v>20</v>
      </c>
      <c r="DS342" t="s">
        <v>164</v>
      </c>
      <c r="DZ342" t="s">
        <v>844</v>
      </c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165"/>
      <c r="EO342" s="5"/>
      <c r="EP342" s="5"/>
      <c r="EQ342" s="5"/>
      <c r="ER342" s="5"/>
      <c r="EY342" s="70" t="str">
        <f t="shared" si="59"/>
        <v>simvastatine oral 20mg/</v>
      </c>
      <c r="FK342" s="14" t="s">
        <v>163</v>
      </c>
      <c r="FL342" s="70" t="str">
        <f t="shared" si="55"/>
        <v>simvastatine oral 20mg/</v>
      </c>
    </row>
    <row r="343" spans="1:168" ht="13.8">
      <c r="A343" s="47">
        <v>3406</v>
      </c>
      <c r="B343" t="s">
        <v>3295</v>
      </c>
      <c r="C343" s="117"/>
      <c r="D343" s="117"/>
      <c r="E343" s="117"/>
      <c r="F343" s="117"/>
      <c r="G343">
        <v>3408</v>
      </c>
      <c r="H343" s="47">
        <v>244840202</v>
      </c>
      <c r="I343" s="47">
        <v>244840202</v>
      </c>
      <c r="J343" s="5" t="str">
        <f t="shared" si="61"/>
        <v>GRC simvastatin NATURALIA A.E. film-coated tablet 30 x 40mg/</v>
      </c>
      <c r="K343" s="5" t="str">
        <f t="shared" si="62"/>
        <v>GRC simvastatin NATURALIA A.E. film-coated tablet 30 x 40mg/</v>
      </c>
      <c r="L343" s="5"/>
      <c r="M343" s="5"/>
      <c r="N343" s="5"/>
      <c r="O343" s="5"/>
      <c r="P343">
        <v>30</v>
      </c>
      <c r="Q343" s="51"/>
      <c r="R343">
        <v>30</v>
      </c>
      <c r="S343" s="51"/>
      <c r="T343" s="117"/>
      <c r="U343" s="117"/>
      <c r="V343" s="117"/>
      <c r="W343" s="117"/>
      <c r="X343" s="5"/>
      <c r="Y343" s="5"/>
      <c r="Z343" s="5"/>
      <c r="AA343" s="5">
        <v>30</v>
      </c>
      <c r="AB343" s="5"/>
      <c r="AC343" t="s">
        <v>745</v>
      </c>
      <c r="AD343" s="5"/>
      <c r="AE343" s="5"/>
      <c r="AF343" s="159">
        <v>10221000</v>
      </c>
      <c r="AG343" t="s">
        <v>1220</v>
      </c>
      <c r="AI343" t="s">
        <v>824</v>
      </c>
      <c r="AJ343" t="s">
        <v>852</v>
      </c>
      <c r="AK343" s="24">
        <v>15054000</v>
      </c>
      <c r="AL343" s="158" t="s">
        <v>173</v>
      </c>
      <c r="AM343" s="158"/>
      <c r="AN343" s="5"/>
      <c r="AO343" s="5"/>
      <c r="AP343" s="5"/>
      <c r="AQ343" s="5"/>
      <c r="AS343" s="51">
        <f t="shared" si="60"/>
        <v>56565855</v>
      </c>
      <c r="AT343" s="25" t="str">
        <f t="shared" si="53"/>
        <v>GRC simvastatin NATURALIA A.E. film-coated tablet 40mg/</v>
      </c>
      <c r="AU343" s="33"/>
      <c r="AW343" s="5"/>
      <c r="AX343" s="5"/>
      <c r="AY343" s="14" t="s">
        <v>3651</v>
      </c>
      <c r="AZ343" t="s">
        <v>579</v>
      </c>
      <c r="BA343" s="42" t="s">
        <v>2510</v>
      </c>
      <c r="BB343" s="42"/>
      <c r="BC343" s="159">
        <v>10221000</v>
      </c>
      <c r="BD343" t="s">
        <v>1220</v>
      </c>
      <c r="BF343" s="85"/>
      <c r="BG343" t="s">
        <v>3339</v>
      </c>
      <c r="BJ343" s="5"/>
      <c r="BK343" t="s">
        <v>899</v>
      </c>
      <c r="BL343" s="5"/>
      <c r="BM343" s="49" t="s">
        <v>857</v>
      </c>
      <c r="BN343" t="str">
        <f t="shared" si="58"/>
        <v>simvastatin film-coated tablet 40mg/</v>
      </c>
      <c r="BO343" s="49"/>
      <c r="BP343" t="str">
        <f t="shared" si="54"/>
        <v>simvastatin film-coated tablet 40mg/</v>
      </c>
      <c r="BQ343" s="5"/>
      <c r="BR343" s="159">
        <v>10221000</v>
      </c>
      <c r="BS343" t="s">
        <v>1220</v>
      </c>
      <c r="BU343" s="117"/>
      <c r="BV343" s="117"/>
      <c r="BW343" s="5"/>
      <c r="BX343" t="s">
        <v>824</v>
      </c>
      <c r="BY343" s="5"/>
      <c r="BZ343" s="5"/>
      <c r="CA343" s="24">
        <v>15054000</v>
      </c>
      <c r="CB343" s="158" t="s">
        <v>173</v>
      </c>
      <c r="CC343" s="158"/>
      <c r="CD343" s="5"/>
      <c r="CE343" s="5"/>
      <c r="CF343">
        <v>20053000</v>
      </c>
      <c r="CG343" s="87" t="s">
        <v>175</v>
      </c>
      <c r="CH343" s="87"/>
      <c r="CI343" s="117"/>
      <c r="CJ343" s="117"/>
      <c r="CK343" s="5"/>
      <c r="CL343" s="5"/>
      <c r="CM343" s="5"/>
      <c r="CN343" s="5"/>
      <c r="CO343" s="21">
        <v>100000091786</v>
      </c>
      <c r="CP343" s="21" t="s">
        <v>41</v>
      </c>
      <c r="CQ343" s="21">
        <v>100000091786</v>
      </c>
      <c r="CR343" s="14" t="s">
        <v>3900</v>
      </c>
      <c r="CS343" s="51"/>
      <c r="CT343" s="21">
        <v>100000091786</v>
      </c>
      <c r="CU343" s="51" t="s">
        <v>615</v>
      </c>
      <c r="CV343" s="117"/>
      <c r="CW343" s="146"/>
      <c r="CX343">
        <v>79902639</v>
      </c>
      <c r="CY343" s="5"/>
      <c r="CZ343" s="5"/>
      <c r="DE343" s="5"/>
      <c r="DF343" s="5"/>
      <c r="DG343" s="117"/>
      <c r="DH343" s="117"/>
      <c r="DI343" s="117"/>
      <c r="DJ343" s="117"/>
      <c r="DK343" s="117"/>
      <c r="DL343" s="47">
        <v>40</v>
      </c>
      <c r="DM343" t="s">
        <v>164</v>
      </c>
      <c r="DN343" s="2"/>
      <c r="DO343" s="154">
        <v>1</v>
      </c>
      <c r="DP343" s="158" t="s">
        <v>173</v>
      </c>
      <c r="DQ343" s="24">
        <v>15054000</v>
      </c>
      <c r="DR343" s="47">
        <v>40</v>
      </c>
      <c r="DS343" t="s">
        <v>164</v>
      </c>
      <c r="DZ343" t="s">
        <v>843</v>
      </c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165"/>
      <c r="EO343" s="5"/>
      <c r="EP343" s="5"/>
      <c r="EQ343" s="5"/>
      <c r="ER343" s="5"/>
      <c r="EY343" s="70" t="str">
        <f t="shared" si="59"/>
        <v>simvastatine oral 40mg/</v>
      </c>
      <c r="FK343" s="14" t="s">
        <v>163</v>
      </c>
      <c r="FL343" s="70" t="str">
        <f t="shared" si="55"/>
        <v>simvastatine oral 40mg/</v>
      </c>
    </row>
    <row r="344" spans="1:168" ht="13.8">
      <c r="A344" s="47">
        <v>3408</v>
      </c>
      <c r="B344" t="s">
        <v>3296</v>
      </c>
      <c r="C344" s="117"/>
      <c r="D344" s="117"/>
      <c r="E344" s="117"/>
      <c r="F344" s="117"/>
      <c r="G344">
        <v>3409</v>
      </c>
      <c r="H344" s="47">
        <v>244840303</v>
      </c>
      <c r="I344" s="47">
        <v>244840303</v>
      </c>
      <c r="J344" s="5" t="str">
        <f t="shared" si="61"/>
        <v>GRC simvastatin FARMEDIA AE film-coated tablet 30 x 20mg/</v>
      </c>
      <c r="K344" s="5" t="str">
        <f t="shared" si="62"/>
        <v>GRC simvastatin FARMEDIA AE film-coated tablet 30 x 20mg/</v>
      </c>
      <c r="L344" s="5"/>
      <c r="M344" s="5"/>
      <c r="N344" s="5"/>
      <c r="O344" s="5"/>
      <c r="P344">
        <v>30</v>
      </c>
      <c r="Q344" s="51"/>
      <c r="R344">
        <v>30</v>
      </c>
      <c r="S344" s="51"/>
      <c r="T344" s="117"/>
      <c r="U344" s="117"/>
      <c r="V344" s="117"/>
      <c r="W344" s="117"/>
      <c r="X344" s="5"/>
      <c r="Y344" s="5"/>
      <c r="Z344" s="5"/>
      <c r="AA344" s="5">
        <v>30</v>
      </c>
      <c r="AB344" s="5"/>
      <c r="AC344" t="s">
        <v>807</v>
      </c>
      <c r="AD344" s="5"/>
      <c r="AE344" s="5"/>
      <c r="AF344" s="159">
        <v>10221000</v>
      </c>
      <c r="AG344" t="s">
        <v>1220</v>
      </c>
      <c r="AI344" t="s">
        <v>824</v>
      </c>
      <c r="AJ344" t="s">
        <v>852</v>
      </c>
      <c r="AK344" s="24">
        <v>15054000</v>
      </c>
      <c r="AL344" s="158" t="s">
        <v>173</v>
      </c>
      <c r="AM344" s="158"/>
      <c r="AN344" s="5"/>
      <c r="AO344" s="5"/>
      <c r="AP344" s="5"/>
      <c r="AQ344" s="5"/>
      <c r="AS344" s="51">
        <f t="shared" si="60"/>
        <v>56565856</v>
      </c>
      <c r="AT344" s="25" t="str">
        <f t="shared" si="53"/>
        <v>GRC simvastatin FARMEDIA AE film-coated tablet 20mg/</v>
      </c>
      <c r="AU344" s="33"/>
      <c r="AW344" s="5"/>
      <c r="AX344" s="5"/>
      <c r="AY344" s="14" t="s">
        <v>3652</v>
      </c>
      <c r="AZ344" t="s">
        <v>579</v>
      </c>
      <c r="BA344" s="42" t="s">
        <v>2510</v>
      </c>
      <c r="BB344" s="42"/>
      <c r="BC344" s="159">
        <v>10221000</v>
      </c>
      <c r="BD344" t="s">
        <v>1220</v>
      </c>
      <c r="BF344" s="85"/>
      <c r="BG344" t="s">
        <v>899</v>
      </c>
      <c r="BJ344" s="5"/>
      <c r="BK344" t="s">
        <v>946</v>
      </c>
      <c r="BL344" s="5"/>
      <c r="BM344" s="49" t="s">
        <v>857</v>
      </c>
      <c r="BN344" t="str">
        <f t="shared" si="58"/>
        <v>simvastatin film-coated tablet 20mg/</v>
      </c>
      <c r="BO344" s="49"/>
      <c r="BP344" t="str">
        <f t="shared" si="54"/>
        <v>simvastatin film-coated tablet 20mg/</v>
      </c>
      <c r="BQ344" s="5"/>
      <c r="BR344" s="159">
        <v>10221000</v>
      </c>
      <c r="BS344" t="s">
        <v>1220</v>
      </c>
      <c r="BU344" s="117"/>
      <c r="BV344" s="117"/>
      <c r="BW344" s="5"/>
      <c r="BX344" t="s">
        <v>824</v>
      </c>
      <c r="BY344" s="5"/>
      <c r="BZ344" s="5"/>
      <c r="CA344" s="24">
        <v>15054000</v>
      </c>
      <c r="CB344" s="158" t="s">
        <v>173</v>
      </c>
      <c r="CC344" s="158"/>
      <c r="CD344" s="5"/>
      <c r="CE344" s="5"/>
      <c r="CF344">
        <v>20053000</v>
      </c>
      <c r="CG344" s="87" t="s">
        <v>175</v>
      </c>
      <c r="CH344" s="87"/>
      <c r="CI344" s="117"/>
      <c r="CJ344" s="117"/>
      <c r="CK344" s="5"/>
      <c r="CL344" s="5"/>
      <c r="CM344" s="5"/>
      <c r="CN344" s="5"/>
      <c r="CO344" s="21">
        <v>100000091786</v>
      </c>
      <c r="CP344" s="21" t="s">
        <v>41</v>
      </c>
      <c r="CQ344" s="21">
        <v>100000091786</v>
      </c>
      <c r="CR344" s="14" t="s">
        <v>3900</v>
      </c>
      <c r="CS344" s="51"/>
      <c r="CT344" s="21">
        <v>100000091786</v>
      </c>
      <c r="CU344" s="51" t="s">
        <v>615</v>
      </c>
      <c r="CV344" s="117"/>
      <c r="CW344" s="146"/>
      <c r="CX344">
        <v>79902639</v>
      </c>
      <c r="CY344" s="5"/>
      <c r="CZ344" s="5"/>
      <c r="DE344" s="5"/>
      <c r="DF344" s="5"/>
      <c r="DG344" s="117"/>
      <c r="DH344" s="117"/>
      <c r="DI344" s="117"/>
      <c r="DJ344" s="117"/>
      <c r="DK344" s="117"/>
      <c r="DL344" s="47">
        <v>20</v>
      </c>
      <c r="DM344" t="s">
        <v>164</v>
      </c>
      <c r="DN344" s="2"/>
      <c r="DO344" s="154">
        <v>1</v>
      </c>
      <c r="DP344" s="158" t="s">
        <v>173</v>
      </c>
      <c r="DQ344" s="24">
        <v>15054000</v>
      </c>
      <c r="DR344" s="47">
        <v>20</v>
      </c>
      <c r="DS344" t="s">
        <v>164</v>
      </c>
      <c r="DZ344" t="s">
        <v>844</v>
      </c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165"/>
      <c r="EO344" s="5"/>
      <c r="EP344" s="5"/>
      <c r="EQ344" s="5"/>
      <c r="ER344" s="5"/>
      <c r="EY344" s="70" t="str">
        <f t="shared" si="59"/>
        <v>simvastatine oral 20mg/</v>
      </c>
      <c r="FK344" s="14" t="s">
        <v>163</v>
      </c>
      <c r="FL344" s="70" t="str">
        <f t="shared" si="55"/>
        <v>simvastatine oral 20mg/</v>
      </c>
    </row>
    <row r="345" spans="1:168" ht="13.8">
      <c r="A345" s="47">
        <v>3409</v>
      </c>
      <c r="B345" t="s">
        <v>3297</v>
      </c>
      <c r="C345" s="117"/>
      <c r="D345" s="117"/>
      <c r="E345" s="117"/>
      <c r="F345" s="117"/>
      <c r="G345">
        <v>4273</v>
      </c>
      <c r="H345" s="47">
        <v>257950202</v>
      </c>
      <c r="I345" s="47">
        <v>257950202</v>
      </c>
      <c r="J345" s="5" t="str">
        <f t="shared" si="61"/>
        <v>GRC simvastatin VENIFAR LTD, CYPRUS film-coated tablet 30 x 40mg/</v>
      </c>
      <c r="K345" s="5" t="str">
        <f t="shared" si="62"/>
        <v>GRC simvastatin VENIFAR LTD, CYPRUS film-coated tablet 30 x 40mg/</v>
      </c>
      <c r="L345" s="5"/>
      <c r="M345" s="5"/>
      <c r="N345" s="5"/>
      <c r="O345" s="5"/>
      <c r="P345">
        <v>30</v>
      </c>
      <c r="Q345" s="51"/>
      <c r="R345">
        <v>30</v>
      </c>
      <c r="S345" s="51"/>
      <c r="T345" s="117"/>
      <c r="U345" s="117"/>
      <c r="V345" s="117"/>
      <c r="W345" s="117"/>
      <c r="X345" s="5"/>
      <c r="Y345" s="5"/>
      <c r="Z345" s="5"/>
      <c r="AA345" s="5">
        <v>30</v>
      </c>
      <c r="AB345" s="5"/>
      <c r="AC345" t="s">
        <v>763</v>
      </c>
      <c r="AD345" s="5"/>
      <c r="AE345" s="5"/>
      <c r="AF345" s="159">
        <v>10221000</v>
      </c>
      <c r="AG345" t="s">
        <v>1220</v>
      </c>
      <c r="AI345" t="s">
        <v>824</v>
      </c>
      <c r="AJ345" t="s">
        <v>852</v>
      </c>
      <c r="AK345" s="24">
        <v>15054000</v>
      </c>
      <c r="AL345" s="158" t="s">
        <v>173</v>
      </c>
      <c r="AM345" s="158"/>
      <c r="AN345" s="5"/>
      <c r="AO345" s="5"/>
      <c r="AP345" s="5"/>
      <c r="AQ345" s="5"/>
      <c r="AS345" s="51">
        <f t="shared" si="60"/>
        <v>56565857</v>
      </c>
      <c r="AT345" s="25" t="str">
        <f t="shared" si="53"/>
        <v>GRC simvastatin VENIFAR LTD, CYPRUS film-coated tablet 40mg/</v>
      </c>
      <c r="AU345" s="33"/>
      <c r="AW345" s="5"/>
      <c r="AX345" s="5"/>
      <c r="AY345" s="14" t="s">
        <v>3653</v>
      </c>
      <c r="AZ345" t="s">
        <v>579</v>
      </c>
      <c r="BA345" s="42" t="s">
        <v>2510</v>
      </c>
      <c r="BB345" s="42"/>
      <c r="BC345" s="159">
        <v>10221000</v>
      </c>
      <c r="BD345" t="s">
        <v>1220</v>
      </c>
      <c r="BF345" s="85"/>
      <c r="BG345" t="s">
        <v>946</v>
      </c>
      <c r="BJ345" s="5"/>
      <c r="BK345" t="s">
        <v>917</v>
      </c>
      <c r="BL345" s="5"/>
      <c r="BM345" s="49" t="s">
        <v>857</v>
      </c>
      <c r="BN345" t="str">
        <f t="shared" si="58"/>
        <v>simvastatin film-coated tablet 40mg/</v>
      </c>
      <c r="BO345" s="49"/>
      <c r="BP345" t="str">
        <f t="shared" si="54"/>
        <v>simvastatin film-coated tablet 40mg/</v>
      </c>
      <c r="BQ345" s="5"/>
      <c r="BR345" s="159">
        <v>10221000</v>
      </c>
      <c r="BS345" t="s">
        <v>1220</v>
      </c>
      <c r="BU345" s="117"/>
      <c r="BV345" s="117"/>
      <c r="BW345" s="5"/>
      <c r="BX345" t="s">
        <v>824</v>
      </c>
      <c r="BY345" s="5"/>
      <c r="BZ345" s="5"/>
      <c r="CA345" s="24">
        <v>15054000</v>
      </c>
      <c r="CB345" s="158" t="s">
        <v>173</v>
      </c>
      <c r="CC345" s="158"/>
      <c r="CD345" s="5"/>
      <c r="CE345" s="5"/>
      <c r="CF345">
        <v>20053000</v>
      </c>
      <c r="CG345" s="87" t="s">
        <v>175</v>
      </c>
      <c r="CH345" s="87"/>
      <c r="CI345" s="117"/>
      <c r="CJ345" s="117"/>
      <c r="CK345" s="5"/>
      <c r="CL345" s="5"/>
      <c r="CM345" s="5"/>
      <c r="CN345" s="5"/>
      <c r="CO345" s="21">
        <v>100000091786</v>
      </c>
      <c r="CP345" s="21" t="s">
        <v>41</v>
      </c>
      <c r="CQ345" s="21">
        <v>100000091786</v>
      </c>
      <c r="CR345" s="14" t="s">
        <v>3900</v>
      </c>
      <c r="CS345" s="51"/>
      <c r="CT345" s="21">
        <v>100000091786</v>
      </c>
      <c r="CU345" s="51" t="s">
        <v>615</v>
      </c>
      <c r="CV345" s="117"/>
      <c r="CW345" s="146"/>
      <c r="CX345">
        <v>79902639</v>
      </c>
      <c r="CY345" s="5"/>
      <c r="CZ345" s="5"/>
      <c r="DE345" s="5"/>
      <c r="DF345" s="5"/>
      <c r="DG345" s="117"/>
      <c r="DH345" s="117"/>
      <c r="DI345" s="117"/>
      <c r="DJ345" s="117"/>
      <c r="DK345" s="117"/>
      <c r="DL345" s="47">
        <v>40</v>
      </c>
      <c r="DM345" t="s">
        <v>164</v>
      </c>
      <c r="DN345" s="2"/>
      <c r="DO345" s="154">
        <v>1</v>
      </c>
      <c r="DP345" s="158" t="s">
        <v>173</v>
      </c>
      <c r="DQ345" s="24">
        <v>15054000</v>
      </c>
      <c r="DR345" s="47">
        <v>40</v>
      </c>
      <c r="DS345" t="s">
        <v>164</v>
      </c>
      <c r="DZ345" t="s">
        <v>844</v>
      </c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165"/>
      <c r="EO345" s="5"/>
      <c r="EP345" s="5"/>
      <c r="EQ345" s="5"/>
      <c r="ER345" s="5"/>
      <c r="EY345" s="70" t="str">
        <f t="shared" si="59"/>
        <v>simvastatine oral 40mg/</v>
      </c>
      <c r="FK345" s="14" t="s">
        <v>163</v>
      </c>
      <c r="FL345" s="70" t="str">
        <f t="shared" si="55"/>
        <v>simvastatine oral 40mg/</v>
      </c>
    </row>
    <row r="346" spans="1:168" ht="27.6">
      <c r="A346" s="47">
        <v>4273</v>
      </c>
      <c r="B346" t="s">
        <v>3298</v>
      </c>
      <c r="C346" s="117"/>
      <c r="D346" s="117"/>
      <c r="E346" s="117"/>
      <c r="F346" s="117"/>
      <c r="G346">
        <v>4274</v>
      </c>
      <c r="H346" s="47">
        <v>257980103</v>
      </c>
      <c r="I346" s="47">
        <v>257980103</v>
      </c>
      <c r="J346" s="5" t="str">
        <f t="shared" si="61"/>
        <v>GRC simvastatin VIVAX PHARMACEUTICALS LTD, GREECE film-coated tablet 30 x 40mg/</v>
      </c>
      <c r="K346" s="5" t="str">
        <f t="shared" si="62"/>
        <v>GRC simvastatin VIVAX PHARMACEUTICALS LTD, GREECE film-coated tablet 30 x 40mg/</v>
      </c>
      <c r="L346" s="5"/>
      <c r="M346" s="5"/>
      <c r="N346" s="5"/>
      <c r="O346" s="5"/>
      <c r="P346">
        <v>30</v>
      </c>
      <c r="Q346" s="51"/>
      <c r="R346">
        <v>30</v>
      </c>
      <c r="S346" s="51"/>
      <c r="T346" s="117"/>
      <c r="U346" s="117"/>
      <c r="V346" s="117"/>
      <c r="W346" s="117"/>
      <c r="X346" s="5"/>
      <c r="Y346" s="5"/>
      <c r="Z346" s="5"/>
      <c r="AA346" s="5">
        <v>30</v>
      </c>
      <c r="AB346" s="5"/>
      <c r="AC346" t="s">
        <v>709</v>
      </c>
      <c r="AD346" s="5"/>
      <c r="AE346" s="5"/>
      <c r="AF346" s="159">
        <v>10221000</v>
      </c>
      <c r="AG346" t="s">
        <v>1220</v>
      </c>
      <c r="AI346" t="s">
        <v>824</v>
      </c>
      <c r="AJ346" t="s">
        <v>852</v>
      </c>
      <c r="AK346" s="24">
        <v>15054000</v>
      </c>
      <c r="AL346" s="158" t="s">
        <v>173</v>
      </c>
      <c r="AM346" s="158"/>
      <c r="AN346" s="5"/>
      <c r="AO346" s="5"/>
      <c r="AP346" s="5"/>
      <c r="AQ346" s="5"/>
      <c r="AS346" s="51">
        <f t="shared" si="60"/>
        <v>56565858</v>
      </c>
      <c r="AT346" s="25" t="str">
        <f t="shared" si="53"/>
        <v>GRC simvastatin VIVAX PHARMACEUTICALS LTD, GREECE film-coated tablet 40mg/</v>
      </c>
      <c r="AU346" s="33"/>
      <c r="AW346" s="5"/>
      <c r="AX346" s="5"/>
      <c r="AY346" s="14" t="s">
        <v>3654</v>
      </c>
      <c r="AZ346" t="s">
        <v>579</v>
      </c>
      <c r="BA346" s="42" t="s">
        <v>2510</v>
      </c>
      <c r="BB346" s="42"/>
      <c r="BC346" s="159">
        <v>10221000</v>
      </c>
      <c r="BD346" t="s">
        <v>1220</v>
      </c>
      <c r="BF346" s="85"/>
      <c r="BG346" t="s">
        <v>917</v>
      </c>
      <c r="BJ346" s="5"/>
      <c r="BK346" t="s">
        <v>947</v>
      </c>
      <c r="BL346" s="5"/>
      <c r="BM346" s="49" t="s">
        <v>857</v>
      </c>
      <c r="BN346" t="str">
        <f t="shared" si="58"/>
        <v>simvastatin film-coated tablet 40mg/</v>
      </c>
      <c r="BO346" s="49"/>
      <c r="BP346" t="str">
        <f t="shared" si="54"/>
        <v>simvastatin film-coated tablet 40mg/</v>
      </c>
      <c r="BQ346" s="5"/>
      <c r="BR346" s="159">
        <v>10221000</v>
      </c>
      <c r="BS346" t="s">
        <v>1220</v>
      </c>
      <c r="BU346" s="117"/>
      <c r="BV346" s="117"/>
      <c r="BW346" s="5"/>
      <c r="BX346" t="s">
        <v>824</v>
      </c>
      <c r="BY346" s="5"/>
      <c r="BZ346" s="5"/>
      <c r="CA346" s="24">
        <v>15054000</v>
      </c>
      <c r="CB346" s="158" t="s">
        <v>173</v>
      </c>
      <c r="CC346" s="158"/>
      <c r="CD346" s="5"/>
      <c r="CE346" s="5"/>
      <c r="CF346">
        <v>20053000</v>
      </c>
      <c r="CG346" s="87" t="s">
        <v>175</v>
      </c>
      <c r="CH346" s="87"/>
      <c r="CI346" s="117"/>
      <c r="CJ346" s="117"/>
      <c r="CK346" s="5"/>
      <c r="CL346" s="5"/>
      <c r="CM346" s="5"/>
      <c r="CN346" s="5"/>
      <c r="CO346" s="21">
        <v>100000091786</v>
      </c>
      <c r="CP346" s="21" t="s">
        <v>41</v>
      </c>
      <c r="CQ346" s="21">
        <v>100000091786</v>
      </c>
      <c r="CR346" s="14" t="s">
        <v>3900</v>
      </c>
      <c r="CS346" s="51"/>
      <c r="CT346" s="21">
        <v>100000091786</v>
      </c>
      <c r="CU346" s="51" t="s">
        <v>615</v>
      </c>
      <c r="CV346" s="117"/>
      <c r="CW346" s="146"/>
      <c r="CX346">
        <v>79902639</v>
      </c>
      <c r="CY346" s="5"/>
      <c r="CZ346" s="5"/>
      <c r="DE346" s="5"/>
      <c r="DF346" s="5"/>
      <c r="DG346" s="117"/>
      <c r="DH346" s="117"/>
      <c r="DI346" s="117"/>
      <c r="DJ346" s="117"/>
      <c r="DK346" s="117"/>
      <c r="DL346" s="47">
        <v>40</v>
      </c>
      <c r="DM346" t="s">
        <v>164</v>
      </c>
      <c r="DN346" s="2"/>
      <c r="DO346" s="154">
        <v>1</v>
      </c>
      <c r="DP346" s="158" t="s">
        <v>173</v>
      </c>
      <c r="DQ346" s="24">
        <v>15054000</v>
      </c>
      <c r="DR346" s="47">
        <v>40</v>
      </c>
      <c r="DS346" t="s">
        <v>164</v>
      </c>
      <c r="DZ346" t="s">
        <v>844</v>
      </c>
      <c r="EA346" s="5"/>
      <c r="EB346" s="5"/>
      <c r="EC346" s="5"/>
      <c r="ED346" s="5"/>
      <c r="EE346" s="5"/>
      <c r="EF346" s="5"/>
      <c r="EG346" s="5"/>
      <c r="EH346" s="5"/>
      <c r="EI346" s="5"/>
      <c r="EJ346" s="5"/>
      <c r="EK346" s="5"/>
      <c r="EL346" s="5"/>
      <c r="EM346" s="165"/>
      <c r="EO346" s="5"/>
      <c r="EP346" s="5"/>
      <c r="EQ346" s="5"/>
      <c r="ER346" s="5"/>
      <c r="EY346" s="70" t="str">
        <f t="shared" si="59"/>
        <v>simvastatine oral 40mg/</v>
      </c>
      <c r="FK346" s="14" t="s">
        <v>163</v>
      </c>
      <c r="FL346" s="70" t="str">
        <f t="shared" si="55"/>
        <v>simvastatine oral 40mg/</v>
      </c>
    </row>
    <row r="347" spans="1:168" ht="13.8">
      <c r="A347" s="47">
        <v>4274</v>
      </c>
      <c r="B347" t="s">
        <v>3299</v>
      </c>
      <c r="C347" s="117"/>
      <c r="D347" s="117"/>
      <c r="E347" s="117"/>
      <c r="F347" s="117"/>
      <c r="G347">
        <v>4282</v>
      </c>
      <c r="H347" s="47">
        <v>258120103</v>
      </c>
      <c r="I347" s="47">
        <v>258120103</v>
      </c>
      <c r="J347" s="5" t="str">
        <f t="shared" si="61"/>
        <v>GRC simvastatin PHAREL ΜΟΝΟΠΡΟΣΩΠΗ ΙΚΕ film-coated tablet 30 x 40mg/</v>
      </c>
      <c r="K347" s="5" t="str">
        <f t="shared" si="62"/>
        <v>GRC simvastatin PHAREL ΜΟΝΟΠΡΟΣΩΠΗ ΙΚΕ film-coated tablet 30 x 40mg/</v>
      </c>
      <c r="L347" s="5"/>
      <c r="M347" s="5"/>
      <c r="N347" s="5"/>
      <c r="O347" s="5"/>
      <c r="P347">
        <v>30</v>
      </c>
      <c r="Q347" s="51"/>
      <c r="R347">
        <v>30</v>
      </c>
      <c r="S347" s="51"/>
      <c r="T347" s="117"/>
      <c r="U347" s="117"/>
      <c r="V347" s="117"/>
      <c r="W347" s="117"/>
      <c r="X347" s="5"/>
      <c r="Y347" s="5"/>
      <c r="Z347" s="5"/>
      <c r="AA347" s="5">
        <v>30</v>
      </c>
      <c r="AB347" s="5"/>
      <c r="AC347" t="s">
        <v>709</v>
      </c>
      <c r="AD347" s="5"/>
      <c r="AE347" s="5"/>
      <c r="AF347" s="159">
        <v>10221000</v>
      </c>
      <c r="AG347" t="s">
        <v>1220</v>
      </c>
      <c r="AI347" t="s">
        <v>824</v>
      </c>
      <c r="AJ347" t="s">
        <v>852</v>
      </c>
      <c r="AK347" s="24">
        <v>15054000</v>
      </c>
      <c r="AL347" s="158" t="s">
        <v>173</v>
      </c>
      <c r="AM347" s="158"/>
      <c r="AN347" s="5"/>
      <c r="AO347" s="5"/>
      <c r="AP347" s="5"/>
      <c r="AQ347" s="5"/>
      <c r="AS347" s="51">
        <f t="shared" si="60"/>
        <v>56565859</v>
      </c>
      <c r="AT347" s="25" t="str">
        <f t="shared" si="53"/>
        <v>GRC simvastatin PHAREL ΜΟΝΟΠΡΟΣΩΠΗ ΙΚΕ film-coated tablet 40mg/</v>
      </c>
      <c r="AU347" s="33"/>
      <c r="AW347" s="5"/>
      <c r="AX347" s="5"/>
      <c r="AY347" s="14" t="s">
        <v>3655</v>
      </c>
      <c r="AZ347" t="s">
        <v>579</v>
      </c>
      <c r="BA347" s="42" t="s">
        <v>2510</v>
      </c>
      <c r="BB347" s="42"/>
      <c r="BC347" s="159">
        <v>10221000</v>
      </c>
      <c r="BD347" t="s">
        <v>1220</v>
      </c>
      <c r="BF347" s="85"/>
      <c r="BG347" t="s">
        <v>3360</v>
      </c>
      <c r="BJ347" s="5"/>
      <c r="BK347" t="s">
        <v>892</v>
      </c>
      <c r="BL347" s="5"/>
      <c r="BM347" s="49" t="s">
        <v>857</v>
      </c>
      <c r="BN347" t="str">
        <f t="shared" si="58"/>
        <v>simvastatin film-coated tablet 40mg/</v>
      </c>
      <c r="BO347" s="49"/>
      <c r="BP347" t="str">
        <f t="shared" si="54"/>
        <v>simvastatin film-coated tablet 40mg/</v>
      </c>
      <c r="BQ347" s="5"/>
      <c r="BR347" s="159">
        <v>10221000</v>
      </c>
      <c r="BS347" t="s">
        <v>1220</v>
      </c>
      <c r="BU347" s="117"/>
      <c r="BV347" s="117"/>
      <c r="BW347" s="5"/>
      <c r="BX347" t="s">
        <v>824</v>
      </c>
      <c r="BY347" s="5"/>
      <c r="BZ347" s="5"/>
      <c r="CA347" s="24">
        <v>15054000</v>
      </c>
      <c r="CB347" s="158" t="s">
        <v>173</v>
      </c>
      <c r="CC347" s="158"/>
      <c r="CD347" s="5"/>
      <c r="CE347" s="5"/>
      <c r="CF347">
        <v>20053000</v>
      </c>
      <c r="CG347" s="87" t="s">
        <v>175</v>
      </c>
      <c r="CH347" s="87"/>
      <c r="CI347" s="117"/>
      <c r="CJ347" s="117"/>
      <c r="CK347" s="5"/>
      <c r="CL347" s="5"/>
      <c r="CM347" s="5"/>
      <c r="CN347" s="5"/>
      <c r="CO347" s="21">
        <v>100000091786</v>
      </c>
      <c r="CP347" s="21" t="s">
        <v>41</v>
      </c>
      <c r="CQ347" s="21">
        <v>100000091786</v>
      </c>
      <c r="CR347" s="14" t="s">
        <v>3900</v>
      </c>
      <c r="CS347" s="51"/>
      <c r="CT347" s="21">
        <v>100000091786</v>
      </c>
      <c r="CU347" s="51" t="s">
        <v>615</v>
      </c>
      <c r="CV347" s="117"/>
      <c r="CW347" s="146"/>
      <c r="CX347">
        <v>79902639</v>
      </c>
      <c r="CY347" s="5"/>
      <c r="CZ347" s="5"/>
      <c r="DE347" s="5"/>
      <c r="DF347" s="5"/>
      <c r="DG347" s="117"/>
      <c r="DH347" s="117"/>
      <c r="DI347" s="117"/>
      <c r="DJ347" s="117"/>
      <c r="DK347" s="117"/>
      <c r="DL347" s="47">
        <v>40</v>
      </c>
      <c r="DM347" t="s">
        <v>164</v>
      </c>
      <c r="DN347" s="2"/>
      <c r="DO347" s="154">
        <v>1</v>
      </c>
      <c r="DP347" s="158" t="s">
        <v>173</v>
      </c>
      <c r="DQ347" s="24">
        <v>15054000</v>
      </c>
      <c r="DR347" s="47">
        <v>40</v>
      </c>
      <c r="DS347" t="s">
        <v>164</v>
      </c>
      <c r="DZ347" t="s">
        <v>843</v>
      </c>
      <c r="EA347" s="5"/>
      <c r="EB347" s="5"/>
      <c r="EC347" s="5"/>
      <c r="ED347" s="5"/>
      <c r="EE347" s="5"/>
      <c r="EF347" s="5"/>
      <c r="EG347" s="5"/>
      <c r="EH347" s="5"/>
      <c r="EI347" s="5"/>
      <c r="EJ347" s="5"/>
      <c r="EK347" s="5"/>
      <c r="EL347" s="5"/>
      <c r="EM347" s="165"/>
      <c r="EO347" s="5"/>
      <c r="EP347" s="5"/>
      <c r="EQ347" s="5"/>
      <c r="ER347" s="5"/>
      <c r="EY347" s="70" t="str">
        <f t="shared" si="59"/>
        <v>simvastatine oral 40mg/</v>
      </c>
      <c r="FK347" s="14" t="s">
        <v>163</v>
      </c>
      <c r="FL347" s="70" t="str">
        <f t="shared" si="55"/>
        <v>simvastatine oral 40mg/</v>
      </c>
    </row>
    <row r="348" spans="1:168" ht="13.8">
      <c r="A348" s="47">
        <v>4282</v>
      </c>
      <c r="B348" t="s">
        <v>3300</v>
      </c>
      <c r="C348" s="117"/>
      <c r="D348" s="117"/>
      <c r="E348" s="117"/>
      <c r="F348" s="117"/>
      <c r="G348">
        <v>4283</v>
      </c>
      <c r="H348" s="47">
        <v>258120203</v>
      </c>
      <c r="I348" s="47">
        <v>258120203</v>
      </c>
      <c r="J348" s="5" t="str">
        <f t="shared" si="61"/>
        <v>GRC simvastatin ΝΟΡΜΑ ΕΛΛΑΣ Α.Ε. film-coated tablet 30 x 20mg/</v>
      </c>
      <c r="K348" s="5" t="str">
        <f t="shared" si="62"/>
        <v>GRC simvastatin ΝΟΡΜΑ ΕΛΛΑΣ Α.Ε. film-coated tablet 30 x 20mg/</v>
      </c>
      <c r="L348" s="5"/>
      <c r="M348" s="5"/>
      <c r="N348" s="5"/>
      <c r="O348" s="5"/>
      <c r="P348">
        <v>30</v>
      </c>
      <c r="Q348" s="51"/>
      <c r="R348">
        <v>30</v>
      </c>
      <c r="S348" s="51"/>
      <c r="T348" s="117"/>
      <c r="U348" s="117"/>
      <c r="V348" s="117"/>
      <c r="W348" s="117"/>
      <c r="X348" s="5"/>
      <c r="Y348" s="5"/>
      <c r="Z348" s="5"/>
      <c r="AA348" s="5">
        <v>30</v>
      </c>
      <c r="AB348" s="5"/>
      <c r="AC348" t="s">
        <v>709</v>
      </c>
      <c r="AD348" s="5"/>
      <c r="AE348" s="5"/>
      <c r="AF348" s="159">
        <v>10221000</v>
      </c>
      <c r="AG348" t="s">
        <v>1220</v>
      </c>
      <c r="AI348" t="s">
        <v>824</v>
      </c>
      <c r="AJ348" t="s">
        <v>852</v>
      </c>
      <c r="AK348" s="24">
        <v>15054000</v>
      </c>
      <c r="AL348" s="158" t="s">
        <v>173</v>
      </c>
      <c r="AM348" s="158"/>
      <c r="AN348" s="5"/>
      <c r="AO348" s="5"/>
      <c r="AP348" s="5"/>
      <c r="AQ348" s="5"/>
      <c r="AS348" s="51">
        <f t="shared" si="60"/>
        <v>56565860</v>
      </c>
      <c r="AT348" s="25" t="str">
        <f t="shared" si="53"/>
        <v>GRC simvastatin ΝΟΡΜΑ ΕΛΛΑΣ Α.Ε. film-coated tablet 20mg/</v>
      </c>
      <c r="AU348" s="33"/>
      <c r="AW348" s="5"/>
      <c r="AX348" s="5"/>
      <c r="AY348" s="14" t="s">
        <v>3656</v>
      </c>
      <c r="AZ348" t="s">
        <v>579</v>
      </c>
      <c r="BA348" s="42" t="s">
        <v>2510</v>
      </c>
      <c r="BB348" s="42"/>
      <c r="BC348" s="159">
        <v>10221000</v>
      </c>
      <c r="BD348" t="s">
        <v>1220</v>
      </c>
      <c r="BF348" s="85"/>
      <c r="BG348" t="s">
        <v>892</v>
      </c>
      <c r="BJ348" s="5"/>
      <c r="BK348" t="s">
        <v>892</v>
      </c>
      <c r="BL348" s="5"/>
      <c r="BM348" s="49" t="s">
        <v>857</v>
      </c>
      <c r="BN348" t="str">
        <f t="shared" si="58"/>
        <v>simvastatin film-coated tablet 20mg/</v>
      </c>
      <c r="BO348" s="49"/>
      <c r="BP348" t="str">
        <f t="shared" si="54"/>
        <v>simvastatin film-coated tablet 20mg/</v>
      </c>
      <c r="BQ348" s="5"/>
      <c r="BR348" s="159">
        <v>10221000</v>
      </c>
      <c r="BS348" t="s">
        <v>1220</v>
      </c>
      <c r="BU348" s="117"/>
      <c r="BV348" s="117"/>
      <c r="BW348" s="5"/>
      <c r="BX348" t="s">
        <v>824</v>
      </c>
      <c r="BY348" s="5"/>
      <c r="BZ348" s="5"/>
      <c r="CA348" s="24">
        <v>15054000</v>
      </c>
      <c r="CB348" s="158" t="s">
        <v>173</v>
      </c>
      <c r="CC348" s="158"/>
      <c r="CD348" s="5"/>
      <c r="CE348" s="5"/>
      <c r="CF348">
        <v>20053000</v>
      </c>
      <c r="CG348" s="87" t="s">
        <v>175</v>
      </c>
      <c r="CH348" s="87"/>
      <c r="CI348" s="117"/>
      <c r="CJ348" s="117"/>
      <c r="CK348" s="5"/>
      <c r="CL348" s="5"/>
      <c r="CM348" s="5"/>
      <c r="CN348" s="5"/>
      <c r="CO348" s="21">
        <v>100000091786</v>
      </c>
      <c r="CP348" s="21" t="s">
        <v>41</v>
      </c>
      <c r="CQ348" s="21">
        <v>100000091786</v>
      </c>
      <c r="CR348" s="14" t="s">
        <v>3900</v>
      </c>
      <c r="CS348" s="51"/>
      <c r="CT348" s="21">
        <v>100000091786</v>
      </c>
      <c r="CU348" s="51" t="s">
        <v>615</v>
      </c>
      <c r="CV348" s="117"/>
      <c r="CW348" s="146"/>
      <c r="CX348">
        <v>79902639</v>
      </c>
      <c r="CY348" s="5"/>
      <c r="CZ348" s="5"/>
      <c r="DE348" s="5"/>
      <c r="DF348" s="5"/>
      <c r="DG348" s="117"/>
      <c r="DH348" s="117"/>
      <c r="DI348" s="117"/>
      <c r="DJ348" s="117"/>
      <c r="DK348" s="117"/>
      <c r="DL348" s="47">
        <v>20</v>
      </c>
      <c r="DM348" t="s">
        <v>164</v>
      </c>
      <c r="DN348" s="2"/>
      <c r="DO348" s="154">
        <v>1</v>
      </c>
      <c r="DP348" s="158" t="s">
        <v>173</v>
      </c>
      <c r="DQ348" s="24">
        <v>15054000</v>
      </c>
      <c r="DR348" s="47">
        <v>20</v>
      </c>
      <c r="DS348" t="s">
        <v>164</v>
      </c>
      <c r="DZ348" t="s">
        <v>844</v>
      </c>
      <c r="EA348" s="5"/>
      <c r="EB348" s="5"/>
      <c r="EC348" s="5"/>
      <c r="ED348" s="5"/>
      <c r="EE348" s="5"/>
      <c r="EF348" s="5"/>
      <c r="EG348" s="5"/>
      <c r="EH348" s="5"/>
      <c r="EI348" s="5"/>
      <c r="EJ348" s="5"/>
      <c r="EK348" s="5"/>
      <c r="EL348" s="5"/>
      <c r="EM348" s="165"/>
      <c r="EO348" s="5"/>
      <c r="EP348" s="5"/>
      <c r="EQ348" s="5"/>
      <c r="ER348" s="5"/>
      <c r="EY348" s="70" t="str">
        <f t="shared" si="59"/>
        <v>simvastatine oral 20mg/</v>
      </c>
      <c r="FK348" s="14" t="s">
        <v>163</v>
      </c>
      <c r="FL348" s="70" t="str">
        <f t="shared" si="55"/>
        <v>simvastatine oral 20mg/</v>
      </c>
    </row>
    <row r="349" spans="1:168" ht="13.8">
      <c r="A349" s="47">
        <v>4283</v>
      </c>
      <c r="B349" t="s">
        <v>3301</v>
      </c>
      <c r="C349" s="117"/>
      <c r="D349" s="117"/>
      <c r="E349" s="117"/>
      <c r="F349" s="117"/>
      <c r="G349">
        <v>4194</v>
      </c>
      <c r="H349" s="47">
        <v>256710103</v>
      </c>
      <c r="I349" s="47">
        <v>256710103</v>
      </c>
      <c r="J349" s="5" t="str">
        <f t="shared" si="61"/>
        <v>GRC simvastatin ΝΟΡΜΑ ΕΛΛΑΣ Α.Ε. film-coated tablet 30 x 40mg/</v>
      </c>
      <c r="K349" s="5" t="str">
        <f t="shared" si="62"/>
        <v>GRC simvastatin ΝΟΡΜΑ ΕΛΛΑΣ Α.Ε. film-coated tablet 30 x 40mg/</v>
      </c>
      <c r="L349" s="5"/>
      <c r="M349" s="5"/>
      <c r="N349" s="5"/>
      <c r="O349" s="5"/>
      <c r="P349">
        <v>30</v>
      </c>
      <c r="Q349" s="51"/>
      <c r="R349">
        <v>30</v>
      </c>
      <c r="S349" s="51"/>
      <c r="T349" s="117"/>
      <c r="U349" s="117"/>
      <c r="V349" s="117"/>
      <c r="W349" s="117"/>
      <c r="X349" s="5"/>
      <c r="Y349" s="5"/>
      <c r="Z349" s="5"/>
      <c r="AA349" s="5">
        <v>30</v>
      </c>
      <c r="AB349" s="5"/>
      <c r="AC349" t="s">
        <v>745</v>
      </c>
      <c r="AD349" s="5"/>
      <c r="AE349" s="5"/>
      <c r="AF349" s="159">
        <v>10221000</v>
      </c>
      <c r="AG349" t="s">
        <v>1220</v>
      </c>
      <c r="AI349" t="s">
        <v>824</v>
      </c>
      <c r="AJ349" t="s">
        <v>852</v>
      </c>
      <c r="AK349" s="24">
        <v>15054000</v>
      </c>
      <c r="AL349" s="158" t="s">
        <v>173</v>
      </c>
      <c r="AM349" s="158"/>
      <c r="AN349" s="5"/>
      <c r="AO349" s="5"/>
      <c r="AP349" s="5"/>
      <c r="AQ349" s="5"/>
      <c r="AS349" s="51">
        <f t="shared" si="60"/>
        <v>56565861</v>
      </c>
      <c r="AT349" s="25" t="str">
        <f t="shared" si="53"/>
        <v>GRC simvastatin ΝΟΡΜΑ ΕΛΛΑΣ Α.Ε. film-coated tablet 40mg/</v>
      </c>
      <c r="AU349" s="33"/>
      <c r="AW349" s="5"/>
      <c r="AX349" s="5"/>
      <c r="AY349" s="14" t="s">
        <v>3657</v>
      </c>
      <c r="AZ349" t="s">
        <v>579</v>
      </c>
      <c r="BA349" s="42" t="s">
        <v>2510</v>
      </c>
      <c r="BB349" s="42"/>
      <c r="BC349" s="159">
        <v>10221000</v>
      </c>
      <c r="BD349" t="s">
        <v>1220</v>
      </c>
      <c r="BF349" s="85"/>
      <c r="BG349" t="s">
        <v>892</v>
      </c>
      <c r="BJ349" s="5"/>
      <c r="BK349" t="s">
        <v>948</v>
      </c>
      <c r="BL349" s="5"/>
      <c r="BM349" s="49" t="s">
        <v>857</v>
      </c>
      <c r="BN349" t="str">
        <f t="shared" si="58"/>
        <v>simvastatin film-coated tablet 40mg/</v>
      </c>
      <c r="BO349" s="49"/>
      <c r="BP349" t="str">
        <f t="shared" si="54"/>
        <v>simvastatin film-coated tablet 40mg/</v>
      </c>
      <c r="BQ349" s="5"/>
      <c r="BR349" s="159">
        <v>10221000</v>
      </c>
      <c r="BS349" t="s">
        <v>1220</v>
      </c>
      <c r="BU349" s="117"/>
      <c r="BV349" s="117"/>
      <c r="BW349" s="5"/>
      <c r="BX349" t="s">
        <v>824</v>
      </c>
      <c r="BY349" s="5"/>
      <c r="BZ349" s="5"/>
      <c r="CA349" s="24">
        <v>15054000</v>
      </c>
      <c r="CB349" s="158" t="s">
        <v>173</v>
      </c>
      <c r="CC349" s="158"/>
      <c r="CD349" s="5"/>
      <c r="CE349" s="5"/>
      <c r="CF349">
        <v>20053000</v>
      </c>
      <c r="CG349" s="87" t="s">
        <v>175</v>
      </c>
      <c r="CH349" s="87"/>
      <c r="CI349" s="117"/>
      <c r="CJ349" s="117"/>
      <c r="CK349" s="5"/>
      <c r="CL349" s="5"/>
      <c r="CM349" s="5"/>
      <c r="CN349" s="5"/>
      <c r="CO349" s="21">
        <v>100000091786</v>
      </c>
      <c r="CP349" s="21" t="s">
        <v>41</v>
      </c>
      <c r="CQ349" s="21">
        <v>100000091786</v>
      </c>
      <c r="CR349" s="14" t="s">
        <v>3900</v>
      </c>
      <c r="CS349" s="51"/>
      <c r="CT349" s="21">
        <v>100000091786</v>
      </c>
      <c r="CU349" s="51" t="s">
        <v>615</v>
      </c>
      <c r="CV349" s="117"/>
      <c r="CW349" s="146"/>
      <c r="CX349">
        <v>79902639</v>
      </c>
      <c r="CY349" s="5"/>
      <c r="CZ349" s="5"/>
      <c r="DE349" s="5"/>
      <c r="DF349" s="5"/>
      <c r="DG349" s="117"/>
      <c r="DH349" s="117"/>
      <c r="DI349" s="117"/>
      <c r="DJ349" s="117"/>
      <c r="DK349" s="117"/>
      <c r="DL349" s="47">
        <v>40</v>
      </c>
      <c r="DM349" t="s">
        <v>164</v>
      </c>
      <c r="DN349" s="2"/>
      <c r="DO349" s="154">
        <v>1</v>
      </c>
      <c r="DP349" s="158" t="s">
        <v>173</v>
      </c>
      <c r="DQ349" s="24">
        <v>15054000</v>
      </c>
      <c r="DR349" s="47">
        <v>40</v>
      </c>
      <c r="DS349" t="s">
        <v>164</v>
      </c>
      <c r="DZ349" t="s">
        <v>843</v>
      </c>
      <c r="EA349" s="5"/>
      <c r="EB349" s="5"/>
      <c r="EC349" s="5"/>
      <c r="ED349" s="5"/>
      <c r="EE349" s="5"/>
      <c r="EF349" s="5"/>
      <c r="EG349" s="5"/>
      <c r="EH349" s="5"/>
      <c r="EI349" s="5"/>
      <c r="EJ349" s="5"/>
      <c r="EK349" s="5"/>
      <c r="EL349" s="5"/>
      <c r="EM349" s="165"/>
      <c r="EO349" s="5"/>
      <c r="EP349" s="5"/>
      <c r="EQ349" s="5"/>
      <c r="ER349" s="5"/>
      <c r="EY349" s="70" t="str">
        <f t="shared" si="59"/>
        <v>simvastatine oral 40mg/</v>
      </c>
      <c r="FK349" s="14" t="s">
        <v>163</v>
      </c>
      <c r="FL349" s="70" t="str">
        <f t="shared" si="55"/>
        <v>simvastatine oral 40mg/</v>
      </c>
    </row>
    <row r="350" spans="1:168" ht="27.6">
      <c r="A350" s="47">
        <v>4194</v>
      </c>
      <c r="B350" t="s">
        <v>3302</v>
      </c>
      <c r="C350" s="117"/>
      <c r="D350" s="117"/>
      <c r="E350" s="117"/>
      <c r="F350" s="117"/>
      <c r="G350">
        <v>4195</v>
      </c>
      <c r="H350" s="47">
        <v>256710203</v>
      </c>
      <c r="I350" s="47">
        <v>256710203</v>
      </c>
      <c r="J350" s="5" t="str">
        <f t="shared" si="61"/>
        <v>GRC simvastatin DOCTUM ΦΑΡΜΑΚΕΥΤΙΚΗ Κ, ΓΙΟΚΑΡΗΣ &amp; ΣΙΑ Α.Ε. film-coated tablet 30 x 20mg/</v>
      </c>
      <c r="K350" s="5" t="str">
        <f t="shared" si="62"/>
        <v>GRC simvastatin DOCTUM ΦΑΡΜΑΚΕΥΤΙΚΗ Κ, ΓΙΟΚΑΡΗΣ &amp; ΣΙΑ Α.Ε. film-coated tablet 30 x 20mg/</v>
      </c>
      <c r="L350" s="5"/>
      <c r="M350" s="5"/>
      <c r="N350" s="5"/>
      <c r="O350" s="5"/>
      <c r="P350">
        <v>30</v>
      </c>
      <c r="Q350" s="51"/>
      <c r="R350">
        <v>30</v>
      </c>
      <c r="S350" s="51"/>
      <c r="T350" s="117"/>
      <c r="U350" s="117"/>
      <c r="V350" s="117"/>
      <c r="W350" s="117"/>
      <c r="X350" s="5"/>
      <c r="Y350" s="5"/>
      <c r="Z350" s="5"/>
      <c r="AA350" s="5">
        <v>30</v>
      </c>
      <c r="AB350" s="5"/>
      <c r="AC350" t="s">
        <v>808</v>
      </c>
      <c r="AD350" s="5"/>
      <c r="AE350" s="5"/>
      <c r="AF350" s="159">
        <v>10221000</v>
      </c>
      <c r="AG350" t="s">
        <v>1220</v>
      </c>
      <c r="AI350" t="s">
        <v>824</v>
      </c>
      <c r="AJ350" t="s">
        <v>852</v>
      </c>
      <c r="AK350" s="24">
        <v>15054000</v>
      </c>
      <c r="AL350" s="158" t="s">
        <v>173</v>
      </c>
      <c r="AM350" s="158"/>
      <c r="AN350" s="5"/>
      <c r="AO350" s="5"/>
      <c r="AP350" s="5"/>
      <c r="AQ350" s="5"/>
      <c r="AS350" s="51">
        <f t="shared" si="60"/>
        <v>56565862</v>
      </c>
      <c r="AT350" s="25" t="str">
        <f t="shared" si="53"/>
        <v>GRC simvastatin DOCTUM ΦΑΡΜΑΚΕΥΤΙΚΗ Κ, ΓΙΟΚΑΡΗΣ &amp; ΣΙΑ Α.Ε. film-coated tablet 20mg/</v>
      </c>
      <c r="AU350" s="33"/>
      <c r="AW350" s="5"/>
      <c r="AX350" s="5"/>
      <c r="AY350" s="14" t="s">
        <v>3658</v>
      </c>
      <c r="AZ350" t="s">
        <v>579</v>
      </c>
      <c r="BA350" s="42" t="s">
        <v>2510</v>
      </c>
      <c r="BB350" s="42"/>
      <c r="BC350" s="159">
        <v>10221000</v>
      </c>
      <c r="BD350" t="s">
        <v>1220</v>
      </c>
      <c r="BF350" s="85"/>
      <c r="BG350" t="s">
        <v>3361</v>
      </c>
      <c r="BJ350" s="5"/>
      <c r="BK350" t="s">
        <v>948</v>
      </c>
      <c r="BL350" s="5"/>
      <c r="BM350" s="49" t="s">
        <v>857</v>
      </c>
      <c r="BN350" t="str">
        <f t="shared" si="58"/>
        <v>simvastatin film-coated tablet 20mg/</v>
      </c>
      <c r="BO350" s="49"/>
      <c r="BP350" t="str">
        <f t="shared" si="54"/>
        <v>simvastatin film-coated tablet 20mg/</v>
      </c>
      <c r="BQ350" s="5"/>
      <c r="BR350" s="159">
        <v>10221000</v>
      </c>
      <c r="BS350" t="s">
        <v>1220</v>
      </c>
      <c r="BU350" s="117"/>
      <c r="BV350" s="117"/>
      <c r="BW350" s="5"/>
      <c r="BX350" t="s">
        <v>824</v>
      </c>
      <c r="BY350" s="5"/>
      <c r="BZ350" s="5"/>
      <c r="CA350" s="24">
        <v>15054000</v>
      </c>
      <c r="CB350" s="158" t="s">
        <v>173</v>
      </c>
      <c r="CC350" s="158"/>
      <c r="CD350" s="5"/>
      <c r="CE350" s="5"/>
      <c r="CF350">
        <v>20053000</v>
      </c>
      <c r="CG350" s="87" t="s">
        <v>175</v>
      </c>
      <c r="CH350" s="87"/>
      <c r="CI350" s="117"/>
      <c r="CJ350" s="117"/>
      <c r="CK350" s="5"/>
      <c r="CL350" s="5"/>
      <c r="CM350" s="5"/>
      <c r="CN350" s="5"/>
      <c r="CO350" s="21">
        <v>100000091786</v>
      </c>
      <c r="CP350" s="21" t="s">
        <v>41</v>
      </c>
      <c r="CQ350" s="21">
        <v>100000091786</v>
      </c>
      <c r="CR350" s="14" t="s">
        <v>3900</v>
      </c>
      <c r="CS350" s="51"/>
      <c r="CT350" s="21">
        <v>100000091786</v>
      </c>
      <c r="CU350" s="51" t="s">
        <v>615</v>
      </c>
      <c r="CV350" s="117"/>
      <c r="CW350" s="146"/>
      <c r="CX350">
        <v>79902639</v>
      </c>
      <c r="CY350" s="5"/>
      <c r="CZ350" s="5"/>
      <c r="DE350" s="5"/>
      <c r="DF350" s="5"/>
      <c r="DG350" s="117"/>
      <c r="DH350" s="117"/>
      <c r="DI350" s="117"/>
      <c r="DJ350" s="117"/>
      <c r="DK350" s="117"/>
      <c r="DL350" s="47">
        <v>20</v>
      </c>
      <c r="DM350" t="s">
        <v>164</v>
      </c>
      <c r="DN350" s="2"/>
      <c r="DO350" s="154">
        <v>1</v>
      </c>
      <c r="DP350" s="158" t="s">
        <v>173</v>
      </c>
      <c r="DQ350" s="24">
        <v>15054000</v>
      </c>
      <c r="DR350" s="47">
        <v>20</v>
      </c>
      <c r="DS350" t="s">
        <v>164</v>
      </c>
      <c r="DZ350" t="s">
        <v>844</v>
      </c>
      <c r="EA350" s="5"/>
      <c r="EB350" s="5"/>
      <c r="EC350" s="5"/>
      <c r="ED350" s="5"/>
      <c r="EE350" s="5"/>
      <c r="EF350" s="5"/>
      <c r="EG350" s="5"/>
      <c r="EH350" s="5"/>
      <c r="EI350" s="5"/>
      <c r="EJ350" s="5"/>
      <c r="EK350" s="5"/>
      <c r="EL350" s="5"/>
      <c r="EM350" s="165"/>
      <c r="EO350" s="5"/>
      <c r="EP350" s="5"/>
      <c r="EQ350" s="5"/>
      <c r="ER350" s="5"/>
      <c r="EY350" s="70" t="str">
        <f t="shared" si="59"/>
        <v>simvastatine oral 20mg/</v>
      </c>
      <c r="FK350" s="14" t="s">
        <v>163</v>
      </c>
      <c r="FL350" s="70" t="str">
        <f t="shared" si="55"/>
        <v>simvastatine oral 20mg/</v>
      </c>
    </row>
    <row r="351" spans="1:168" ht="27.6">
      <c r="A351" s="47">
        <v>4195</v>
      </c>
      <c r="B351" t="s">
        <v>3303</v>
      </c>
      <c r="C351" s="117"/>
      <c r="D351" s="117"/>
      <c r="E351" s="117"/>
      <c r="F351" s="117"/>
      <c r="G351">
        <v>8351</v>
      </c>
      <c r="H351" s="47">
        <v>256100204</v>
      </c>
      <c r="I351" s="47">
        <v>256100204</v>
      </c>
      <c r="J351" s="5" t="str">
        <f t="shared" si="61"/>
        <v>GRC simvastatin DOCTUM ΦΑΡΜΑΚΕΥΤΙΚΗ Κ, ΓΙΟΚΑΡΗΣ &amp; ΣΙΑ Α.Ε. film-coated tablet 30 x 40mg/</v>
      </c>
      <c r="K351" s="5" t="str">
        <f t="shared" si="62"/>
        <v>GRC simvastatin DOCTUM ΦΑΡΜΑΚΕΥΤΙΚΗ Κ, ΓΙΟΚΑΡΗΣ &amp; ΣΙΑ Α.Ε. film-coated tablet 30 x 40mg/</v>
      </c>
      <c r="L351" s="5"/>
      <c r="M351" s="5"/>
      <c r="N351" s="5"/>
      <c r="O351" s="5"/>
      <c r="P351">
        <v>30</v>
      </c>
      <c r="Q351" s="51"/>
      <c r="R351">
        <v>30</v>
      </c>
      <c r="S351" s="51"/>
      <c r="T351" s="117"/>
      <c r="U351" s="117"/>
      <c r="V351" s="117"/>
      <c r="W351" s="117"/>
      <c r="X351" s="5"/>
      <c r="Y351" s="5"/>
      <c r="Z351" s="5"/>
      <c r="AA351" s="5">
        <v>60</v>
      </c>
      <c r="AB351" s="5"/>
      <c r="AC351" t="s">
        <v>809</v>
      </c>
      <c r="AD351" s="5"/>
      <c r="AE351" s="5"/>
      <c r="AF351" s="159">
        <v>10221000</v>
      </c>
      <c r="AG351" t="s">
        <v>1220</v>
      </c>
      <c r="AI351" t="s">
        <v>824</v>
      </c>
      <c r="AJ351" t="s">
        <v>852</v>
      </c>
      <c r="AK351" s="24">
        <v>15054000</v>
      </c>
      <c r="AL351" s="158" t="s">
        <v>173</v>
      </c>
      <c r="AM351" s="158"/>
      <c r="AN351" s="5"/>
      <c r="AO351" s="5"/>
      <c r="AP351" s="5"/>
      <c r="AQ351" s="5"/>
      <c r="AS351" s="51">
        <f t="shared" si="60"/>
        <v>56565863</v>
      </c>
      <c r="AT351" s="25" t="str">
        <f t="shared" si="53"/>
        <v>GRC simvastatin DOCTUM ΦΑΡΜΑΚΕΥΤΙΚΗ Κ, ΓΙΟΚΑΡΗΣ &amp; ΣΙΑ Α.Ε. film-coated tablet 40mg/</v>
      </c>
      <c r="AU351" s="33"/>
      <c r="AW351" s="5"/>
      <c r="AX351" s="5"/>
      <c r="AY351" s="14" t="s">
        <v>3659</v>
      </c>
      <c r="AZ351" t="s">
        <v>579</v>
      </c>
      <c r="BA351" s="42" t="s">
        <v>2510</v>
      </c>
      <c r="BB351" s="42"/>
      <c r="BC351" s="159">
        <v>10221000</v>
      </c>
      <c r="BD351" t="s">
        <v>1220</v>
      </c>
      <c r="BF351" s="85"/>
      <c r="BG351" t="s">
        <v>3361</v>
      </c>
      <c r="BJ351" s="5"/>
      <c r="BK351" t="s">
        <v>897</v>
      </c>
      <c r="BL351" s="5"/>
      <c r="BM351" s="49" t="s">
        <v>857</v>
      </c>
      <c r="BN351" t="str">
        <f t="shared" si="58"/>
        <v>simvastatin film-coated tablet 40mg/</v>
      </c>
      <c r="BO351" s="49"/>
      <c r="BP351" t="str">
        <f t="shared" si="54"/>
        <v>simvastatin film-coated tablet 40mg/</v>
      </c>
      <c r="BQ351" s="5"/>
      <c r="BR351" s="159">
        <v>10221000</v>
      </c>
      <c r="BS351" t="s">
        <v>1220</v>
      </c>
      <c r="BU351" s="117"/>
      <c r="BV351" s="117"/>
      <c r="BW351" s="5"/>
      <c r="BX351" t="s">
        <v>824</v>
      </c>
      <c r="BY351" s="5"/>
      <c r="BZ351" s="5"/>
      <c r="CA351" s="24">
        <v>15054000</v>
      </c>
      <c r="CB351" s="158" t="s">
        <v>173</v>
      </c>
      <c r="CC351" s="158"/>
      <c r="CD351" s="5"/>
      <c r="CE351" s="5"/>
      <c r="CF351">
        <v>20053000</v>
      </c>
      <c r="CG351" s="87" t="s">
        <v>175</v>
      </c>
      <c r="CH351" s="87"/>
      <c r="CI351" s="117"/>
      <c r="CJ351" s="117"/>
      <c r="CK351" s="5"/>
      <c r="CL351" s="5"/>
      <c r="CM351" s="5"/>
      <c r="CN351" s="5"/>
      <c r="CO351" s="21">
        <v>100000091786</v>
      </c>
      <c r="CP351" s="21" t="s">
        <v>41</v>
      </c>
      <c r="CQ351" s="21">
        <v>100000091786</v>
      </c>
      <c r="CR351" s="14" t="s">
        <v>3900</v>
      </c>
      <c r="CS351" s="51"/>
      <c r="CT351" s="21">
        <v>100000091786</v>
      </c>
      <c r="CU351" s="51" t="s">
        <v>615</v>
      </c>
      <c r="CV351" s="117"/>
      <c r="CW351" s="146"/>
      <c r="CX351">
        <v>79902639</v>
      </c>
      <c r="CY351" s="5"/>
      <c r="CZ351" s="5"/>
      <c r="DE351" s="5"/>
      <c r="DF351" s="5"/>
      <c r="DG351" s="117"/>
      <c r="DH351" s="117"/>
      <c r="DI351" s="117"/>
      <c r="DJ351" s="117"/>
      <c r="DK351" s="117"/>
      <c r="DL351" s="47">
        <v>40</v>
      </c>
      <c r="DM351" t="s">
        <v>164</v>
      </c>
      <c r="DN351" s="2"/>
      <c r="DO351" s="154">
        <v>1</v>
      </c>
      <c r="DP351" s="158" t="s">
        <v>173</v>
      </c>
      <c r="DQ351" s="24">
        <v>15054000</v>
      </c>
      <c r="DR351" s="47">
        <v>40</v>
      </c>
      <c r="DS351" t="s">
        <v>164</v>
      </c>
      <c r="DZ351" t="s">
        <v>843</v>
      </c>
      <c r="EA351" s="5"/>
      <c r="EB351" s="5"/>
      <c r="EC351" s="5"/>
      <c r="ED351" s="5"/>
      <c r="EE351" s="5"/>
      <c r="EF351" s="5"/>
      <c r="EG351" s="5"/>
      <c r="EH351" s="5"/>
      <c r="EI351" s="5"/>
      <c r="EJ351" s="5"/>
      <c r="EK351" s="5"/>
      <c r="EL351" s="5"/>
      <c r="EM351" s="165"/>
      <c r="EO351" s="5"/>
      <c r="EP351" s="5"/>
      <c r="EQ351" s="5"/>
      <c r="ER351" s="5"/>
      <c r="EY351" s="70" t="str">
        <f t="shared" si="59"/>
        <v>simvastatine oral 40mg/</v>
      </c>
      <c r="FK351" s="14" t="s">
        <v>163</v>
      </c>
      <c r="FL351" s="70" t="str">
        <f t="shared" si="55"/>
        <v>simvastatine oral 40mg/</v>
      </c>
    </row>
    <row r="352" spans="1:168" ht="13.8">
      <c r="A352" s="47">
        <v>8351</v>
      </c>
      <c r="B352" t="s">
        <v>3304</v>
      </c>
      <c r="C352" s="117"/>
      <c r="D352" s="117"/>
      <c r="E352" s="117"/>
      <c r="F352" s="117"/>
      <c r="G352">
        <v>4602</v>
      </c>
      <c r="H352" s="47">
        <v>261700102</v>
      </c>
      <c r="I352" s="47">
        <v>261700102</v>
      </c>
      <c r="J352" s="5" t="str">
        <f t="shared" si="61"/>
        <v>GRC simvastatin MEDOCHEMIE HELLAS AE film-coated tablet 60 x 20mg/</v>
      </c>
      <c r="K352" s="5" t="str">
        <f t="shared" si="62"/>
        <v>GRC simvastatin MEDOCHEMIE HELLAS AE film-coated tablet 60 x 20mg/</v>
      </c>
      <c r="L352" s="5"/>
      <c r="M352" s="5"/>
      <c r="N352" s="5"/>
      <c r="O352" s="5"/>
      <c r="P352">
        <v>60</v>
      </c>
      <c r="Q352" s="51"/>
      <c r="R352">
        <v>60</v>
      </c>
      <c r="S352" s="51"/>
      <c r="T352" s="117"/>
      <c r="U352" s="117"/>
      <c r="V352" s="117"/>
      <c r="W352" s="117"/>
      <c r="X352" s="5"/>
      <c r="Y352" s="5"/>
      <c r="Z352" s="5"/>
      <c r="AA352" s="5">
        <v>30</v>
      </c>
      <c r="AB352" s="5"/>
      <c r="AC352" t="s">
        <v>808</v>
      </c>
      <c r="AD352" s="5"/>
      <c r="AE352" s="5"/>
      <c r="AF352" s="159">
        <v>10221000</v>
      </c>
      <c r="AG352" t="s">
        <v>1220</v>
      </c>
      <c r="AI352" t="s">
        <v>824</v>
      </c>
      <c r="AJ352" t="s">
        <v>852</v>
      </c>
      <c r="AK352" s="24">
        <v>15054000</v>
      </c>
      <c r="AL352" s="158" t="s">
        <v>173</v>
      </c>
      <c r="AM352" s="158"/>
      <c r="AN352" s="5"/>
      <c r="AO352" s="5"/>
      <c r="AP352" s="5"/>
      <c r="AQ352" s="5"/>
      <c r="AS352" s="51">
        <f t="shared" si="60"/>
        <v>56565864</v>
      </c>
      <c r="AT352" s="25" t="str">
        <f t="shared" si="53"/>
        <v>GRC simvastatin MEDOCHEMIE HELLAS AE film-coated tablet 20mg/</v>
      </c>
      <c r="AU352" s="33"/>
      <c r="AW352" s="5"/>
      <c r="AX352" s="5"/>
      <c r="AY352" s="14" t="s">
        <v>3620</v>
      </c>
      <c r="AZ352" t="s">
        <v>579</v>
      </c>
      <c r="BA352" s="42" t="s">
        <v>2510</v>
      </c>
      <c r="BB352" s="42"/>
      <c r="BC352" s="159">
        <v>10221000</v>
      </c>
      <c r="BD352" t="s">
        <v>1220</v>
      </c>
      <c r="BF352" s="85"/>
      <c r="BG352" t="s">
        <v>3344</v>
      </c>
      <c r="BJ352" s="5"/>
      <c r="BK352" t="s">
        <v>949</v>
      </c>
      <c r="BL352" s="5"/>
      <c r="BM352" s="49" t="s">
        <v>857</v>
      </c>
      <c r="BN352" t="str">
        <f t="shared" si="58"/>
        <v>simvastatin film-coated tablet 20mg/</v>
      </c>
      <c r="BO352" s="49"/>
      <c r="BP352" t="str">
        <f t="shared" si="54"/>
        <v>simvastatin film-coated tablet 20mg/</v>
      </c>
      <c r="BQ352" s="5"/>
      <c r="BR352" s="159">
        <v>10221000</v>
      </c>
      <c r="BS352" t="s">
        <v>1220</v>
      </c>
      <c r="BU352" s="117"/>
      <c r="BV352" s="117"/>
      <c r="BW352" s="5"/>
      <c r="BX352" t="s">
        <v>824</v>
      </c>
      <c r="BY352" s="5"/>
      <c r="BZ352" s="5"/>
      <c r="CA352" s="24">
        <v>15054000</v>
      </c>
      <c r="CB352" s="158" t="s">
        <v>173</v>
      </c>
      <c r="CC352" s="158"/>
      <c r="CD352" s="5"/>
      <c r="CE352" s="5"/>
      <c r="CF352">
        <v>20053000</v>
      </c>
      <c r="CG352" s="87" t="s">
        <v>175</v>
      </c>
      <c r="CH352" s="87"/>
      <c r="CI352" s="117"/>
      <c r="CJ352" s="117"/>
      <c r="CK352" s="5"/>
      <c r="CL352" s="5"/>
      <c r="CM352" s="5"/>
      <c r="CN352" s="5"/>
      <c r="CO352" s="21">
        <v>100000091786</v>
      </c>
      <c r="CP352" s="21" t="s">
        <v>41</v>
      </c>
      <c r="CQ352" s="21">
        <v>100000091786</v>
      </c>
      <c r="CR352" s="14" t="s">
        <v>3900</v>
      </c>
      <c r="CS352" s="51"/>
      <c r="CT352" s="21">
        <v>100000091786</v>
      </c>
      <c r="CU352" s="51" t="s">
        <v>615</v>
      </c>
      <c r="CV352" s="117"/>
      <c r="CW352" s="146"/>
      <c r="CX352">
        <v>79902639</v>
      </c>
      <c r="CY352" s="5"/>
      <c r="CZ352" s="5"/>
      <c r="DE352" s="5"/>
      <c r="DF352" s="5"/>
      <c r="DG352" s="117"/>
      <c r="DH352" s="117"/>
      <c r="DI352" s="117"/>
      <c r="DJ352" s="117"/>
      <c r="DK352" s="117"/>
      <c r="DL352" s="47">
        <v>20</v>
      </c>
      <c r="DM352" t="s">
        <v>164</v>
      </c>
      <c r="DN352" s="2"/>
      <c r="DO352" s="154">
        <v>1</v>
      </c>
      <c r="DP352" s="158" t="s">
        <v>173</v>
      </c>
      <c r="DQ352" s="24">
        <v>15054000</v>
      </c>
      <c r="DR352" s="47">
        <v>20</v>
      </c>
      <c r="DS352" t="s">
        <v>164</v>
      </c>
      <c r="DZ352" t="s">
        <v>843</v>
      </c>
      <c r="EA352" s="5"/>
      <c r="EB352" s="5"/>
      <c r="EC352" s="5"/>
      <c r="ED352" s="5"/>
      <c r="EE352" s="5"/>
      <c r="EF352" s="5"/>
      <c r="EG352" s="5"/>
      <c r="EH352" s="5"/>
      <c r="EI352" s="5"/>
      <c r="EJ352" s="5"/>
      <c r="EK352" s="5"/>
      <c r="EL352" s="5"/>
      <c r="EM352" s="165"/>
      <c r="EO352" s="5"/>
      <c r="EP352" s="5"/>
      <c r="EQ352" s="5"/>
      <c r="ER352" s="5"/>
      <c r="EY352" s="70" t="str">
        <f t="shared" si="59"/>
        <v>simvastatine oral 20mg/</v>
      </c>
      <c r="FK352" s="14" t="s">
        <v>163</v>
      </c>
      <c r="FL352" s="70" t="str">
        <f t="shared" si="55"/>
        <v>simvastatine oral 20mg/</v>
      </c>
    </row>
    <row r="353" spans="1:168" ht="27.6">
      <c r="A353" s="47">
        <v>4602</v>
      </c>
      <c r="B353" t="s">
        <v>3305</v>
      </c>
      <c r="C353" s="117"/>
      <c r="D353" s="117"/>
      <c r="E353" s="117"/>
      <c r="F353" s="117"/>
      <c r="G353">
        <v>4603</v>
      </c>
      <c r="H353" s="47">
        <v>261700202</v>
      </c>
      <c r="I353" s="47">
        <v>261700202</v>
      </c>
      <c r="J353" s="5" t="str">
        <f t="shared" si="61"/>
        <v>GRC simvastatin ΦΑΡΑΝ ΑΒΕΕ ΠΑΡΑΓΩΓΗΣ ΚΑΙ ΕΜΠΟΡΙΑΣ ΦΑΡΜΑΚΩΝ film-coated tablet 30 x 20mg/</v>
      </c>
      <c r="K353" s="5" t="str">
        <f t="shared" si="62"/>
        <v>GRC simvastatin ΦΑΡΑΝ ΑΒΕΕ ΠΑΡΑΓΩΓΗΣ ΚΑΙ ΕΜΠΟΡΙΑΣ ΦΑΡΜΑΚΩΝ film-coated tablet 30 x 20mg/</v>
      </c>
      <c r="L353" s="5"/>
      <c r="M353" s="5"/>
      <c r="N353" s="5"/>
      <c r="O353" s="5"/>
      <c r="P353">
        <v>30</v>
      </c>
      <c r="Q353" s="51"/>
      <c r="R353">
        <v>30</v>
      </c>
      <c r="S353" s="51"/>
      <c r="T353" s="117"/>
      <c r="U353" s="117"/>
      <c r="V353" s="117"/>
      <c r="W353" s="117"/>
      <c r="X353" s="5"/>
      <c r="Y353" s="5"/>
      <c r="Z353" s="5"/>
      <c r="AA353" s="5">
        <v>30</v>
      </c>
      <c r="AB353" s="5"/>
      <c r="AC353" t="s">
        <v>754</v>
      </c>
      <c r="AD353" s="5"/>
      <c r="AE353" s="5"/>
      <c r="AF353" s="159">
        <v>10221000</v>
      </c>
      <c r="AG353" t="s">
        <v>1220</v>
      </c>
      <c r="AI353" t="s">
        <v>824</v>
      </c>
      <c r="AJ353" t="s">
        <v>852</v>
      </c>
      <c r="AK353" s="24">
        <v>15054000</v>
      </c>
      <c r="AL353" s="158" t="s">
        <v>173</v>
      </c>
      <c r="AM353" s="158"/>
      <c r="AN353" s="5"/>
      <c r="AO353" s="5"/>
      <c r="AP353" s="5"/>
      <c r="AQ353" s="5"/>
      <c r="AS353" s="51">
        <f t="shared" si="60"/>
        <v>56565865</v>
      </c>
      <c r="AT353" s="25" t="str">
        <f t="shared" si="53"/>
        <v>GRC simvastatin ΦΑΡΑΝ ΑΒΕΕ ΠΑΡΑΓΩΓΗΣ ΚΑΙ ΕΜΠΟΡΙΑΣ ΦΑΡΜΑΚΩΝ film-coated tablet 20mg/</v>
      </c>
      <c r="AU353" s="33"/>
      <c r="AW353" s="5"/>
      <c r="AX353" s="5"/>
      <c r="AY353" s="14" t="s">
        <v>3660</v>
      </c>
      <c r="AZ353" t="s">
        <v>579</v>
      </c>
      <c r="BA353" s="42" t="s">
        <v>2510</v>
      </c>
      <c r="BB353" s="42"/>
      <c r="BC353" s="159">
        <v>10221000</v>
      </c>
      <c r="BD353" t="s">
        <v>1220</v>
      </c>
      <c r="BF353" s="85"/>
      <c r="BG353" t="s">
        <v>949</v>
      </c>
      <c r="BJ353" s="5"/>
      <c r="BK353" t="s">
        <v>950</v>
      </c>
      <c r="BL353" s="5"/>
      <c r="BM353" s="49" t="s">
        <v>857</v>
      </c>
      <c r="BN353" t="str">
        <f t="shared" si="58"/>
        <v>simvastatin film-coated tablet 20mg/</v>
      </c>
      <c r="BO353" s="49"/>
      <c r="BP353" t="str">
        <f t="shared" si="54"/>
        <v>simvastatin film-coated tablet 20mg/</v>
      </c>
      <c r="BQ353" s="5"/>
      <c r="BR353" s="159">
        <v>10221000</v>
      </c>
      <c r="BS353" t="s">
        <v>1220</v>
      </c>
      <c r="BU353" s="117"/>
      <c r="BV353" s="117"/>
      <c r="BW353" s="5"/>
      <c r="BX353" t="s">
        <v>824</v>
      </c>
      <c r="BY353" s="5"/>
      <c r="BZ353" s="5"/>
      <c r="CA353" s="24">
        <v>15054000</v>
      </c>
      <c r="CB353" s="158" t="s">
        <v>173</v>
      </c>
      <c r="CC353" s="158"/>
      <c r="CD353" s="5"/>
      <c r="CE353" s="5"/>
      <c r="CF353">
        <v>20053000</v>
      </c>
      <c r="CG353" s="87" t="s">
        <v>175</v>
      </c>
      <c r="CH353" s="87"/>
      <c r="CI353" s="117"/>
      <c r="CJ353" s="117"/>
      <c r="CK353" s="5"/>
      <c r="CL353" s="5"/>
      <c r="CM353" s="5"/>
      <c r="CN353" s="5"/>
      <c r="CO353" s="21">
        <v>100000091786</v>
      </c>
      <c r="CP353" s="21" t="s">
        <v>41</v>
      </c>
      <c r="CQ353" s="21">
        <v>100000091786</v>
      </c>
      <c r="CR353" s="14" t="s">
        <v>3900</v>
      </c>
      <c r="CS353" s="51"/>
      <c r="CT353" s="21">
        <v>100000091786</v>
      </c>
      <c r="CU353" s="51" t="s">
        <v>615</v>
      </c>
      <c r="CV353" s="117"/>
      <c r="CW353" s="146"/>
      <c r="CX353">
        <v>79902639</v>
      </c>
      <c r="CY353" s="5"/>
      <c r="CZ353" s="5"/>
      <c r="DE353" s="5"/>
      <c r="DF353" s="5"/>
      <c r="DG353" s="117"/>
      <c r="DH353" s="117"/>
      <c r="DI353" s="117"/>
      <c r="DJ353" s="117"/>
      <c r="DK353" s="117"/>
      <c r="DL353" s="47">
        <v>20</v>
      </c>
      <c r="DM353" t="s">
        <v>164</v>
      </c>
      <c r="DN353" s="2"/>
      <c r="DO353" s="154">
        <v>1</v>
      </c>
      <c r="DP353" s="158" t="s">
        <v>173</v>
      </c>
      <c r="DQ353" s="24">
        <v>15054000</v>
      </c>
      <c r="DR353" s="47">
        <v>20</v>
      </c>
      <c r="DS353" t="s">
        <v>164</v>
      </c>
      <c r="DZ353" t="s">
        <v>844</v>
      </c>
      <c r="EA353" s="5"/>
      <c r="EB353" s="5"/>
      <c r="EC353" s="5"/>
      <c r="ED353" s="5"/>
      <c r="EE353" s="5"/>
      <c r="EF353" s="5"/>
      <c r="EG353" s="5"/>
      <c r="EH353" s="5"/>
      <c r="EI353" s="5"/>
      <c r="EJ353" s="5"/>
      <c r="EK353" s="5"/>
      <c r="EL353" s="5"/>
      <c r="EM353" s="165"/>
      <c r="EO353" s="5"/>
      <c r="EP353" s="5"/>
      <c r="EQ353" s="5"/>
      <c r="ER353" s="5"/>
      <c r="EY353" s="70" t="str">
        <f t="shared" si="59"/>
        <v>simvastatine oral 20mg/</v>
      </c>
      <c r="FK353" s="14" t="s">
        <v>163</v>
      </c>
      <c r="FL353" s="70" t="str">
        <f t="shared" si="55"/>
        <v>simvastatine oral 20mg/</v>
      </c>
    </row>
    <row r="354" spans="1:168" ht="13.8">
      <c r="A354" s="47">
        <v>4603</v>
      </c>
      <c r="B354" t="s">
        <v>3306</v>
      </c>
      <c r="C354" s="117"/>
      <c r="D354" s="117"/>
      <c r="E354" s="117"/>
      <c r="F354" s="117"/>
      <c r="G354">
        <v>5196</v>
      </c>
      <c r="H354" s="47">
        <v>268100102</v>
      </c>
      <c r="I354" s="47">
        <v>268100102</v>
      </c>
      <c r="J354" s="5" t="str">
        <f t="shared" si="61"/>
        <v>GRC simvastatin ANGELINI PHARMA HELLAS ABEE film-coated tablet 30 x 40mg/</v>
      </c>
      <c r="K354" s="5" t="str">
        <f t="shared" si="62"/>
        <v>GRC simvastatin ANGELINI PHARMA HELLAS ABEE film-coated tablet 30 x 40mg/</v>
      </c>
      <c r="L354" s="5"/>
      <c r="M354" s="5"/>
      <c r="N354" s="5"/>
      <c r="O354" s="5"/>
      <c r="P354">
        <v>30</v>
      </c>
      <c r="Q354" s="51"/>
      <c r="R354">
        <v>30</v>
      </c>
      <c r="S354" s="51"/>
      <c r="T354" s="117"/>
      <c r="U354" s="117"/>
      <c r="V354" s="117"/>
      <c r="W354" s="117"/>
      <c r="X354" s="5"/>
      <c r="Y354" s="5"/>
      <c r="Z354" s="5"/>
      <c r="AA354" s="5">
        <v>30</v>
      </c>
      <c r="AB354" s="5"/>
      <c r="AC354" t="s">
        <v>709</v>
      </c>
      <c r="AD354" s="5"/>
      <c r="AE354" s="5"/>
      <c r="AF354" s="159">
        <v>10221000</v>
      </c>
      <c r="AG354" t="s">
        <v>1220</v>
      </c>
      <c r="AI354" t="s">
        <v>824</v>
      </c>
      <c r="AJ354" t="s">
        <v>852</v>
      </c>
      <c r="AK354" s="24">
        <v>15054000</v>
      </c>
      <c r="AL354" s="158" t="s">
        <v>173</v>
      </c>
      <c r="AM354" s="158"/>
      <c r="AN354" s="5"/>
      <c r="AO354" s="5"/>
      <c r="AP354" s="5"/>
      <c r="AQ354" s="5"/>
      <c r="AS354" s="51">
        <f t="shared" si="60"/>
        <v>56565866</v>
      </c>
      <c r="AT354" s="25" t="str">
        <f t="shared" si="53"/>
        <v>GRC simvastatin ANGELINI PHARMA HELLAS ABEE film-coated tablet 40mg/</v>
      </c>
      <c r="AU354" s="33"/>
      <c r="AW354" s="5"/>
      <c r="AX354" s="5"/>
      <c r="AY354" s="14" t="s">
        <v>3661</v>
      </c>
      <c r="AZ354" t="s">
        <v>579</v>
      </c>
      <c r="BA354" s="42" t="s">
        <v>2510</v>
      </c>
      <c r="BB354" s="42"/>
      <c r="BC354" s="159">
        <v>10221000</v>
      </c>
      <c r="BD354" t="s">
        <v>1220</v>
      </c>
      <c r="BF354" s="85"/>
      <c r="BG354" t="s">
        <v>3362</v>
      </c>
      <c r="BJ354" s="5"/>
      <c r="BK354" t="s">
        <v>951</v>
      </c>
      <c r="BL354" s="5"/>
      <c r="BM354" s="49" t="s">
        <v>857</v>
      </c>
      <c r="BN354" t="str">
        <f t="shared" si="58"/>
        <v>simvastatin film-coated tablet 40mg/</v>
      </c>
      <c r="BO354" s="49"/>
      <c r="BP354" t="str">
        <f t="shared" si="54"/>
        <v>simvastatin film-coated tablet 40mg/</v>
      </c>
      <c r="BQ354" s="5"/>
      <c r="BR354" s="159">
        <v>10221000</v>
      </c>
      <c r="BS354" t="s">
        <v>1220</v>
      </c>
      <c r="BU354" s="117"/>
      <c r="BV354" s="117"/>
      <c r="BW354" s="5"/>
      <c r="BX354" t="s">
        <v>824</v>
      </c>
      <c r="BY354" s="5"/>
      <c r="BZ354" s="5"/>
      <c r="CA354" s="24">
        <v>15054000</v>
      </c>
      <c r="CB354" s="158" t="s">
        <v>173</v>
      </c>
      <c r="CC354" s="158"/>
      <c r="CD354" s="5"/>
      <c r="CE354" s="5"/>
      <c r="CF354">
        <v>20053000</v>
      </c>
      <c r="CG354" s="87" t="s">
        <v>175</v>
      </c>
      <c r="CH354" s="87"/>
      <c r="CI354" s="117"/>
      <c r="CJ354" s="117"/>
      <c r="CK354" s="5"/>
      <c r="CL354" s="5"/>
      <c r="CM354" s="5"/>
      <c r="CN354" s="5"/>
      <c r="CO354" s="21">
        <v>100000091786</v>
      </c>
      <c r="CP354" s="21" t="s">
        <v>41</v>
      </c>
      <c r="CQ354" s="21">
        <v>100000091786</v>
      </c>
      <c r="CR354" s="14" t="s">
        <v>3900</v>
      </c>
      <c r="CS354" s="51"/>
      <c r="CT354" s="21">
        <v>100000091786</v>
      </c>
      <c r="CU354" s="51" t="s">
        <v>615</v>
      </c>
      <c r="CV354" s="117"/>
      <c r="CW354" s="146"/>
      <c r="CX354">
        <v>79902639</v>
      </c>
      <c r="CY354" s="5"/>
      <c r="CZ354" s="5"/>
      <c r="DE354" s="5"/>
      <c r="DF354" s="5"/>
      <c r="DG354" s="117"/>
      <c r="DH354" s="117"/>
      <c r="DI354" s="117"/>
      <c r="DJ354" s="117"/>
      <c r="DK354" s="117"/>
      <c r="DL354" s="47">
        <v>40</v>
      </c>
      <c r="DM354" t="s">
        <v>164</v>
      </c>
      <c r="DN354" s="2"/>
      <c r="DO354" s="154">
        <v>1</v>
      </c>
      <c r="DP354" s="158" t="s">
        <v>173</v>
      </c>
      <c r="DQ354" s="24">
        <v>15054000</v>
      </c>
      <c r="DR354" s="47">
        <v>40</v>
      </c>
      <c r="DS354" t="s">
        <v>164</v>
      </c>
      <c r="DZ354" t="s">
        <v>844</v>
      </c>
      <c r="EA354" s="5"/>
      <c r="EB354" s="5"/>
      <c r="EC354" s="5"/>
      <c r="ED354" s="5"/>
      <c r="EE354" s="5"/>
      <c r="EF354" s="5"/>
      <c r="EG354" s="5"/>
      <c r="EH354" s="5"/>
      <c r="EI354" s="5"/>
      <c r="EJ354" s="5"/>
      <c r="EK354" s="5"/>
      <c r="EL354" s="5"/>
      <c r="EM354" s="165"/>
      <c r="EO354" s="5"/>
      <c r="EP354" s="5"/>
      <c r="EQ354" s="5"/>
      <c r="ER354" s="5"/>
      <c r="EY354" s="70" t="str">
        <f t="shared" si="59"/>
        <v>simvastatine oral 40mg/</v>
      </c>
      <c r="FK354" s="14" t="s">
        <v>163</v>
      </c>
      <c r="FL354" s="70" t="str">
        <f t="shared" si="55"/>
        <v>simvastatine oral 40mg/</v>
      </c>
    </row>
    <row r="355" spans="1:168" ht="13.8">
      <c r="A355" s="47">
        <v>5196</v>
      </c>
      <c r="B355" t="s">
        <v>3307</v>
      </c>
      <c r="C355" s="117"/>
      <c r="D355" s="117"/>
      <c r="E355" s="117"/>
      <c r="F355" s="117"/>
      <c r="G355">
        <v>4825</v>
      </c>
      <c r="H355" s="47">
        <v>264230204</v>
      </c>
      <c r="I355" s="47">
        <v>264230204</v>
      </c>
      <c r="J355" s="5" t="str">
        <f t="shared" si="61"/>
        <v>GRC simvastatin LIBYTEC A.E. film-coated tablet 30 x 40mg/</v>
      </c>
      <c r="K355" s="5" t="str">
        <f t="shared" si="62"/>
        <v>GRC simvastatin LIBYTEC A.E. film-coated tablet 30 x 40mg/</v>
      </c>
      <c r="L355" s="5"/>
      <c r="M355" s="5"/>
      <c r="N355" s="5"/>
      <c r="O355" s="5"/>
      <c r="P355">
        <v>30</v>
      </c>
      <c r="Q355" s="51"/>
      <c r="R355">
        <v>30</v>
      </c>
      <c r="S355" s="51"/>
      <c r="T355" s="117"/>
      <c r="U355" s="117"/>
      <c r="V355" s="117"/>
      <c r="W355" s="117"/>
      <c r="X355" s="5"/>
      <c r="Y355" s="5"/>
      <c r="Z355" s="5"/>
      <c r="AA355" s="5">
        <v>60</v>
      </c>
      <c r="AB355" s="5"/>
      <c r="AC355" t="s">
        <v>782</v>
      </c>
      <c r="AD355" s="5"/>
      <c r="AE355" s="5"/>
      <c r="AF355" s="159">
        <v>10221000</v>
      </c>
      <c r="AG355" t="s">
        <v>1220</v>
      </c>
      <c r="AI355" t="s">
        <v>824</v>
      </c>
      <c r="AJ355" t="s">
        <v>852</v>
      </c>
      <c r="AK355" s="24">
        <v>15054000</v>
      </c>
      <c r="AL355" s="158" t="s">
        <v>173</v>
      </c>
      <c r="AM355" s="158"/>
      <c r="AN355" s="5"/>
      <c r="AO355" s="5"/>
      <c r="AP355" s="5"/>
      <c r="AQ355" s="5"/>
      <c r="AS355" s="51">
        <f t="shared" si="60"/>
        <v>56565867</v>
      </c>
      <c r="AT355" s="25" t="str">
        <f t="shared" si="53"/>
        <v>GRC simvastatin LIBYTEC A.E. film-coated tablet 40mg/</v>
      </c>
      <c r="AU355" s="33"/>
      <c r="AW355" s="5"/>
      <c r="AX355" s="5"/>
      <c r="AY355" s="14" t="s">
        <v>3662</v>
      </c>
      <c r="AZ355" t="s">
        <v>579</v>
      </c>
      <c r="BA355" s="42" t="s">
        <v>2510</v>
      </c>
      <c r="BB355" s="42"/>
      <c r="BC355" s="159">
        <v>10221000</v>
      </c>
      <c r="BD355" t="s">
        <v>1220</v>
      </c>
      <c r="BF355" s="85"/>
      <c r="BG355" t="s">
        <v>3363</v>
      </c>
      <c r="BJ355" s="5"/>
      <c r="BK355" t="s">
        <v>952</v>
      </c>
      <c r="BL355" s="5"/>
      <c r="BM355" s="49" t="s">
        <v>857</v>
      </c>
      <c r="BN355" t="str">
        <f t="shared" si="58"/>
        <v>simvastatin film-coated tablet 40mg/</v>
      </c>
      <c r="BO355" s="49"/>
      <c r="BP355" t="str">
        <f t="shared" si="54"/>
        <v>simvastatin film-coated tablet 40mg/</v>
      </c>
      <c r="BQ355" s="5"/>
      <c r="BR355" s="159">
        <v>10221000</v>
      </c>
      <c r="BS355" t="s">
        <v>1220</v>
      </c>
      <c r="BU355" s="117"/>
      <c r="BV355" s="117"/>
      <c r="BW355" s="5"/>
      <c r="BX355" t="s">
        <v>824</v>
      </c>
      <c r="BY355" s="5"/>
      <c r="BZ355" s="5"/>
      <c r="CA355" s="24">
        <v>15054000</v>
      </c>
      <c r="CB355" s="158" t="s">
        <v>173</v>
      </c>
      <c r="CC355" s="158"/>
      <c r="CD355" s="5"/>
      <c r="CE355" s="5"/>
      <c r="CF355">
        <v>20053000</v>
      </c>
      <c r="CG355" s="87" t="s">
        <v>175</v>
      </c>
      <c r="CH355" s="87"/>
      <c r="CI355" s="117"/>
      <c r="CJ355" s="117"/>
      <c r="CK355" s="5"/>
      <c r="CL355" s="5"/>
      <c r="CM355" s="5"/>
      <c r="CN355" s="5"/>
      <c r="CO355" s="21">
        <v>100000091786</v>
      </c>
      <c r="CP355" s="21" t="s">
        <v>41</v>
      </c>
      <c r="CQ355" s="21">
        <v>100000091786</v>
      </c>
      <c r="CR355" s="14" t="s">
        <v>3900</v>
      </c>
      <c r="CS355" s="51"/>
      <c r="CT355" s="21">
        <v>100000091786</v>
      </c>
      <c r="CU355" s="51" t="s">
        <v>615</v>
      </c>
      <c r="CV355" s="117"/>
      <c r="CW355" s="146"/>
      <c r="CX355">
        <v>79902639</v>
      </c>
      <c r="CY355" s="5"/>
      <c r="CZ355" s="5"/>
      <c r="DE355" s="5"/>
      <c r="DF355" s="5"/>
      <c r="DG355" s="117"/>
      <c r="DH355" s="117"/>
      <c r="DI355" s="117"/>
      <c r="DJ355" s="117"/>
      <c r="DK355" s="117"/>
      <c r="DL355" s="47">
        <v>40</v>
      </c>
      <c r="DM355" t="s">
        <v>164</v>
      </c>
      <c r="DN355" s="2"/>
      <c r="DO355" s="154">
        <v>1</v>
      </c>
      <c r="DP355" s="158" t="s">
        <v>173</v>
      </c>
      <c r="DQ355" s="24">
        <v>15054000</v>
      </c>
      <c r="DR355" s="47">
        <v>40</v>
      </c>
      <c r="DS355" t="s">
        <v>164</v>
      </c>
      <c r="DZ355" t="s">
        <v>844</v>
      </c>
      <c r="EA355" s="5"/>
      <c r="EB355" s="5"/>
      <c r="EC355" s="5"/>
      <c r="ED355" s="5"/>
      <c r="EE355" s="5"/>
      <c r="EF355" s="5"/>
      <c r="EG355" s="5"/>
      <c r="EH355" s="5"/>
      <c r="EI355" s="5"/>
      <c r="EJ355" s="5"/>
      <c r="EK355" s="5"/>
      <c r="EL355" s="5"/>
      <c r="EM355" s="165"/>
      <c r="EO355" s="5"/>
      <c r="EP355" s="5"/>
      <c r="EQ355" s="5"/>
      <c r="ER355" s="5"/>
      <c r="EY355" s="70" t="str">
        <f t="shared" si="59"/>
        <v>simvastatine oral 40mg/</v>
      </c>
      <c r="FK355" s="14" t="s">
        <v>163</v>
      </c>
      <c r="FL355" s="70" t="str">
        <f t="shared" si="55"/>
        <v>simvastatine oral 40mg/</v>
      </c>
    </row>
    <row r="356" spans="1:168" ht="13.8">
      <c r="A356" s="47">
        <v>4825</v>
      </c>
      <c r="B356" t="s">
        <v>3308</v>
      </c>
      <c r="C356" s="117"/>
      <c r="D356" s="117"/>
      <c r="E356" s="117"/>
      <c r="F356" s="117"/>
      <c r="G356">
        <v>1556</v>
      </c>
      <c r="H356" s="47">
        <v>197410201</v>
      </c>
      <c r="I356" s="47">
        <v>197410201</v>
      </c>
      <c r="J356" s="5" t="str">
        <f t="shared" si="61"/>
        <v>GRC simvastatin ΦΑΡΜΑΤΕΝ ΕΛΛΑΣ ΑΕΒΕ film-coated tablet 60 x 40mg/</v>
      </c>
      <c r="K356" s="5" t="str">
        <f t="shared" si="62"/>
        <v>GRC simvastatin ΦΑΡΜΑΤΕΝ ΕΛΛΑΣ ΑΕΒΕ film-coated tablet 60 x 40mg/</v>
      </c>
      <c r="L356" s="5"/>
      <c r="M356" s="5"/>
      <c r="N356" s="5"/>
      <c r="O356" s="5"/>
      <c r="P356">
        <v>60</v>
      </c>
      <c r="Q356" s="51"/>
      <c r="R356">
        <v>60</v>
      </c>
      <c r="S356" s="51"/>
      <c r="T356" s="117"/>
      <c r="U356" s="117"/>
      <c r="V356" s="117"/>
      <c r="W356" s="117"/>
      <c r="X356" s="5"/>
      <c r="Y356" s="5"/>
      <c r="Z356" s="5"/>
      <c r="AA356" s="5">
        <v>10</v>
      </c>
      <c r="AB356" s="5"/>
      <c r="AC356" t="s">
        <v>810</v>
      </c>
      <c r="AD356" s="5"/>
      <c r="AE356" s="5"/>
      <c r="AF356" s="159">
        <v>10221000</v>
      </c>
      <c r="AG356" t="s">
        <v>1220</v>
      </c>
      <c r="AI356" t="s">
        <v>824</v>
      </c>
      <c r="AJ356" t="s">
        <v>852</v>
      </c>
      <c r="AK356" s="24">
        <v>15054000</v>
      </c>
      <c r="AL356" s="158" t="s">
        <v>173</v>
      </c>
      <c r="AM356" s="158"/>
      <c r="AN356" s="5"/>
      <c r="AO356" s="5"/>
      <c r="AP356" s="5"/>
      <c r="AQ356" s="5"/>
      <c r="AS356" s="51">
        <f t="shared" si="60"/>
        <v>56565868</v>
      </c>
      <c r="AT356" s="25" t="str">
        <f t="shared" si="53"/>
        <v>GRC simvastatin ΦΑΡΜΑΤΕΝ ΕΛΛΑΣ ΑΕΒΕ film-coated tablet 40mg/</v>
      </c>
      <c r="AU356" s="33"/>
      <c r="AW356" s="5"/>
      <c r="AX356" s="5"/>
      <c r="AY356" s="14" t="s">
        <v>3595</v>
      </c>
      <c r="AZ356" t="s">
        <v>579</v>
      </c>
      <c r="BA356" s="42" t="s">
        <v>2510</v>
      </c>
      <c r="BB356" s="42"/>
      <c r="BC356" s="159">
        <v>10221000</v>
      </c>
      <c r="BD356" t="s">
        <v>1220</v>
      </c>
      <c r="BF356" s="85"/>
      <c r="BG356" t="s">
        <v>952</v>
      </c>
      <c r="BJ356" s="5"/>
      <c r="BK356" t="s">
        <v>902</v>
      </c>
      <c r="BL356" s="5"/>
      <c r="BM356" s="49" t="s">
        <v>857</v>
      </c>
      <c r="BN356" t="str">
        <f t="shared" si="58"/>
        <v>simvastatin film-coated tablet 40mg/</v>
      </c>
      <c r="BO356" s="49"/>
      <c r="BP356" t="str">
        <f t="shared" si="54"/>
        <v>simvastatin film-coated tablet 40mg/</v>
      </c>
      <c r="BQ356" s="5"/>
      <c r="BR356" s="159">
        <v>10221000</v>
      </c>
      <c r="BS356" t="s">
        <v>1220</v>
      </c>
      <c r="BU356" s="117"/>
      <c r="BV356" s="117"/>
      <c r="BW356" s="5"/>
      <c r="BX356" t="s">
        <v>824</v>
      </c>
      <c r="BY356" s="5"/>
      <c r="BZ356" s="5"/>
      <c r="CA356" s="24">
        <v>15054000</v>
      </c>
      <c r="CB356" s="158" t="s">
        <v>173</v>
      </c>
      <c r="CC356" s="158"/>
      <c r="CD356" s="5"/>
      <c r="CE356" s="5"/>
      <c r="CF356">
        <v>20053000</v>
      </c>
      <c r="CG356" s="87" t="s">
        <v>175</v>
      </c>
      <c r="CH356" s="87"/>
      <c r="CI356" s="117"/>
      <c r="CJ356" s="117"/>
      <c r="CK356" s="5"/>
      <c r="CL356" s="5"/>
      <c r="CM356" s="5"/>
      <c r="CN356" s="5"/>
      <c r="CO356" s="21">
        <v>100000091786</v>
      </c>
      <c r="CP356" s="21" t="s">
        <v>41</v>
      </c>
      <c r="CQ356" s="21">
        <v>100000091786</v>
      </c>
      <c r="CR356" s="14" t="s">
        <v>3900</v>
      </c>
      <c r="CS356" s="51"/>
      <c r="CT356" s="21">
        <v>100000091786</v>
      </c>
      <c r="CU356" s="51" t="s">
        <v>615</v>
      </c>
      <c r="CV356" s="117"/>
      <c r="CW356" s="146"/>
      <c r="CX356">
        <v>79902639</v>
      </c>
      <c r="CY356" s="5"/>
      <c r="CZ356" s="5"/>
      <c r="DE356" s="5"/>
      <c r="DF356" s="5"/>
      <c r="DG356" s="117"/>
      <c r="DH356" s="117"/>
      <c r="DI356" s="117"/>
      <c r="DJ356" s="117"/>
      <c r="DK356" s="117"/>
      <c r="DL356" s="47">
        <v>40</v>
      </c>
      <c r="DM356" t="s">
        <v>164</v>
      </c>
      <c r="DN356" s="2"/>
      <c r="DO356" s="154">
        <v>1</v>
      </c>
      <c r="DP356" s="158" t="s">
        <v>173</v>
      </c>
      <c r="DQ356" s="24">
        <v>15054000</v>
      </c>
      <c r="DR356" s="47">
        <v>40</v>
      </c>
      <c r="DS356" t="s">
        <v>164</v>
      </c>
      <c r="DZ356" t="s">
        <v>843</v>
      </c>
      <c r="EA356" s="5"/>
      <c r="EB356" s="5"/>
      <c r="EC356" s="5"/>
      <c r="ED356" s="5"/>
      <c r="EE356" s="5"/>
      <c r="EF356" s="5"/>
      <c r="EG356" s="5"/>
      <c r="EH356" s="5"/>
      <c r="EI356" s="5"/>
      <c r="EJ356" s="5"/>
      <c r="EK356" s="5"/>
      <c r="EL356" s="5"/>
      <c r="EM356" s="165"/>
      <c r="EO356" s="5"/>
      <c r="EP356" s="5"/>
      <c r="EQ356" s="5"/>
      <c r="ER356" s="5"/>
      <c r="EY356" s="70" t="str">
        <f t="shared" si="59"/>
        <v>simvastatine oral 40mg/</v>
      </c>
      <c r="FK356" s="14" t="s">
        <v>163</v>
      </c>
      <c r="FL356" s="70" t="str">
        <f t="shared" si="55"/>
        <v>simvastatine oral 40mg/</v>
      </c>
    </row>
    <row r="357" spans="1:168" ht="13.8">
      <c r="A357" s="47">
        <v>1556</v>
      </c>
      <c r="B357" t="s">
        <v>3309</v>
      </c>
      <c r="C357" s="117"/>
      <c r="D357" s="117"/>
      <c r="E357" s="117"/>
      <c r="F357" s="117"/>
      <c r="G357">
        <v>1557</v>
      </c>
      <c r="H357" s="47">
        <v>197410301</v>
      </c>
      <c r="I357" s="47">
        <v>197410301</v>
      </c>
      <c r="J357" s="5" t="str">
        <f t="shared" si="61"/>
        <v>GRC simvastatin ΒΙΑΝΕΞ Α.Ε. film-coated tablet 10 x 20mg/</v>
      </c>
      <c r="K357" s="5" t="str">
        <f t="shared" si="62"/>
        <v>GRC simvastatin ΒΙΑΝΕΞ Α.Ε. film-coated tablet 10 x 20mg/</v>
      </c>
      <c r="L357" s="5"/>
      <c r="M357" s="5"/>
      <c r="N357" s="5"/>
      <c r="O357" s="5"/>
      <c r="P357">
        <v>10</v>
      </c>
      <c r="Q357" s="51"/>
      <c r="R357">
        <v>10</v>
      </c>
      <c r="S357" s="51"/>
      <c r="T357" s="117"/>
      <c r="U357" s="117"/>
      <c r="V357" s="117"/>
      <c r="W357" s="117"/>
      <c r="X357" s="5"/>
      <c r="Y357" s="5"/>
      <c r="Z357" s="5"/>
      <c r="AA357" s="5">
        <v>10</v>
      </c>
      <c r="AB357" s="5"/>
      <c r="AC357" t="s">
        <v>811</v>
      </c>
      <c r="AD357" s="5"/>
      <c r="AE357" s="5"/>
      <c r="AF357" s="159">
        <v>10221000</v>
      </c>
      <c r="AG357" t="s">
        <v>1220</v>
      </c>
      <c r="AI357" t="s">
        <v>824</v>
      </c>
      <c r="AJ357" t="s">
        <v>852</v>
      </c>
      <c r="AK357" s="24">
        <v>15054000</v>
      </c>
      <c r="AL357" s="158" t="s">
        <v>173</v>
      </c>
      <c r="AM357" s="158"/>
      <c r="AN357" s="5"/>
      <c r="AO357" s="5"/>
      <c r="AP357" s="5"/>
      <c r="AQ357" s="5"/>
      <c r="AS357" s="51">
        <f t="shared" si="60"/>
        <v>56565869</v>
      </c>
      <c r="AT357" s="25" t="str">
        <f t="shared" si="53"/>
        <v>GRC simvastatin ΒΙΑΝΕΞ Α.Ε. film-coated tablet 20mg/</v>
      </c>
      <c r="AU357" s="33"/>
      <c r="AW357" s="5"/>
      <c r="AX357" s="5"/>
      <c r="AY357" s="14" t="s">
        <v>3663</v>
      </c>
      <c r="AZ357" t="s">
        <v>579</v>
      </c>
      <c r="BA357" s="42" t="s">
        <v>2510</v>
      </c>
      <c r="BB357" s="42"/>
      <c r="BC357" s="159">
        <v>10221000</v>
      </c>
      <c r="BD357" t="s">
        <v>1220</v>
      </c>
      <c r="BF357" s="85"/>
      <c r="BG357" t="s">
        <v>3346</v>
      </c>
      <c r="BJ357" s="5"/>
      <c r="BK357" t="s">
        <v>902</v>
      </c>
      <c r="BL357" s="5"/>
      <c r="BM357" s="49" t="s">
        <v>857</v>
      </c>
      <c r="BN357" t="str">
        <f t="shared" si="58"/>
        <v>simvastatin film-coated tablet 20mg/</v>
      </c>
      <c r="BO357" s="49"/>
      <c r="BP357" t="str">
        <f t="shared" si="54"/>
        <v>simvastatin film-coated tablet 20mg/</v>
      </c>
      <c r="BQ357" s="5"/>
      <c r="BR357" s="159">
        <v>10221000</v>
      </c>
      <c r="BS357" t="s">
        <v>1220</v>
      </c>
      <c r="BU357" s="117"/>
      <c r="BV357" s="117"/>
      <c r="BW357" s="5"/>
      <c r="BX357" t="s">
        <v>824</v>
      </c>
      <c r="BY357" s="5"/>
      <c r="BZ357" s="5"/>
      <c r="CA357" s="24">
        <v>15054000</v>
      </c>
      <c r="CB357" s="158" t="s">
        <v>173</v>
      </c>
      <c r="CC357" s="158"/>
      <c r="CD357" s="5"/>
      <c r="CE357" s="5"/>
      <c r="CF357">
        <v>20053000</v>
      </c>
      <c r="CG357" s="87" t="s">
        <v>175</v>
      </c>
      <c r="CH357" s="87"/>
      <c r="CI357" s="117"/>
      <c r="CJ357" s="117"/>
      <c r="CK357" s="5"/>
      <c r="CL357" s="5"/>
      <c r="CM357" s="5"/>
      <c r="CN357" s="5"/>
      <c r="CO357" s="21">
        <v>100000091786</v>
      </c>
      <c r="CP357" s="21" t="s">
        <v>41</v>
      </c>
      <c r="CQ357" s="21">
        <v>100000091786</v>
      </c>
      <c r="CR357" s="14" t="s">
        <v>3900</v>
      </c>
      <c r="CS357" s="51"/>
      <c r="CT357" s="21">
        <v>100000091786</v>
      </c>
      <c r="CU357" s="51" t="s">
        <v>615</v>
      </c>
      <c r="CV357" s="117"/>
      <c r="CW357" s="146"/>
      <c r="CX357">
        <v>79902639</v>
      </c>
      <c r="CY357" s="5"/>
      <c r="CZ357" s="5"/>
      <c r="DE357" s="5"/>
      <c r="DF357" s="5"/>
      <c r="DG357" s="117"/>
      <c r="DH357" s="117"/>
      <c r="DI357" s="117"/>
      <c r="DJ357" s="117"/>
      <c r="DK357" s="117"/>
      <c r="DL357" s="47">
        <v>20</v>
      </c>
      <c r="DM357" t="s">
        <v>164</v>
      </c>
      <c r="DN357" s="2"/>
      <c r="DO357" s="154">
        <v>1</v>
      </c>
      <c r="DP357" s="158" t="s">
        <v>173</v>
      </c>
      <c r="DQ357" s="24">
        <v>15054000</v>
      </c>
      <c r="DR357" s="47">
        <v>20</v>
      </c>
      <c r="DS357" t="s">
        <v>164</v>
      </c>
      <c r="DZ357" t="s">
        <v>844</v>
      </c>
      <c r="EA357" s="5"/>
      <c r="EB357" s="5"/>
      <c r="EC357" s="5"/>
      <c r="ED357" s="5"/>
      <c r="EE357" s="5"/>
      <c r="EF357" s="5"/>
      <c r="EG357" s="5"/>
      <c r="EH357" s="5"/>
      <c r="EI357" s="5"/>
      <c r="EJ357" s="5"/>
      <c r="EK357" s="5"/>
      <c r="EL357" s="5"/>
      <c r="EM357" s="165"/>
      <c r="EO357" s="5"/>
      <c r="EP357" s="5"/>
      <c r="EQ357" s="5"/>
      <c r="ER357" s="5"/>
      <c r="EY357" s="70" t="str">
        <f t="shared" si="59"/>
        <v>simvastatine oral 20mg/</v>
      </c>
      <c r="FK357" s="14" t="s">
        <v>163</v>
      </c>
      <c r="FL357" s="70" t="str">
        <f t="shared" si="55"/>
        <v>simvastatine oral 20mg/</v>
      </c>
    </row>
    <row r="358" spans="1:168" ht="13.8">
      <c r="A358" s="47">
        <v>1557</v>
      </c>
      <c r="B358" t="s">
        <v>3310</v>
      </c>
      <c r="C358" s="117"/>
      <c r="D358" s="117"/>
      <c r="E358" s="117"/>
      <c r="F358" s="117"/>
      <c r="G358">
        <v>4677</v>
      </c>
      <c r="H358" s="47">
        <v>262600103</v>
      </c>
      <c r="I358" s="47">
        <v>262600103</v>
      </c>
      <c r="J358" s="5" t="str">
        <f t="shared" si="61"/>
        <v>GRC simvastatin ΒΙΑΝΕΞ Α.Ε. film-coated tablet 10 x 40mg/</v>
      </c>
      <c r="K358" s="5" t="str">
        <f t="shared" si="62"/>
        <v>GRC simvastatin ΒΙΑΝΕΞ Α.Ε. film-coated tablet 10 x 40mg/</v>
      </c>
      <c r="L358" s="5"/>
      <c r="M358" s="5"/>
      <c r="N358" s="5"/>
      <c r="O358" s="5"/>
      <c r="P358">
        <v>10</v>
      </c>
      <c r="Q358" s="51"/>
      <c r="R358">
        <v>10</v>
      </c>
      <c r="S358" s="51"/>
      <c r="T358" s="117"/>
      <c r="U358" s="117"/>
      <c r="V358" s="117"/>
      <c r="W358" s="117"/>
      <c r="X358" s="5"/>
      <c r="Y358" s="5"/>
      <c r="Z358" s="5"/>
      <c r="AA358" s="5">
        <v>30</v>
      </c>
      <c r="AB358" s="5"/>
      <c r="AC358" t="s">
        <v>709</v>
      </c>
      <c r="AD358" s="5"/>
      <c r="AE358" s="5"/>
      <c r="AF358" s="159">
        <v>10221000</v>
      </c>
      <c r="AG358" t="s">
        <v>1220</v>
      </c>
      <c r="AI358" t="s">
        <v>824</v>
      </c>
      <c r="AJ358" t="s">
        <v>852</v>
      </c>
      <c r="AK358" s="24">
        <v>15054000</v>
      </c>
      <c r="AL358" s="158" t="s">
        <v>173</v>
      </c>
      <c r="AM358" s="158"/>
      <c r="AN358" s="5"/>
      <c r="AO358" s="5"/>
      <c r="AP358" s="5"/>
      <c r="AQ358" s="5"/>
      <c r="AS358" s="51">
        <f t="shared" si="60"/>
        <v>56565870</v>
      </c>
      <c r="AT358" s="25" t="str">
        <f t="shared" si="53"/>
        <v>GRC simvastatin ΒΙΑΝΕΞ Α.Ε. film-coated tablet 40mg/</v>
      </c>
      <c r="AU358" s="33"/>
      <c r="AW358" s="5"/>
      <c r="AX358" s="5"/>
      <c r="AY358" s="14" t="s">
        <v>3664</v>
      </c>
      <c r="AZ358" t="s">
        <v>579</v>
      </c>
      <c r="BA358" s="42" t="s">
        <v>2510</v>
      </c>
      <c r="BB358" s="42"/>
      <c r="BC358" s="159">
        <v>10221000</v>
      </c>
      <c r="BD358" t="s">
        <v>1220</v>
      </c>
      <c r="BF358" s="85"/>
      <c r="BG358" t="s">
        <v>3346</v>
      </c>
      <c r="BJ358" s="5"/>
      <c r="BK358" t="s">
        <v>953</v>
      </c>
      <c r="BL358" s="5"/>
      <c r="BM358" s="49" t="s">
        <v>857</v>
      </c>
      <c r="BN358" t="str">
        <f t="shared" si="58"/>
        <v>simvastatin film-coated tablet 40mg/</v>
      </c>
      <c r="BO358" s="49"/>
      <c r="BP358" t="str">
        <f t="shared" si="54"/>
        <v>simvastatin film-coated tablet 40mg/</v>
      </c>
      <c r="BQ358" s="5"/>
      <c r="BR358" s="159">
        <v>10221000</v>
      </c>
      <c r="BS358" t="s">
        <v>1220</v>
      </c>
      <c r="BU358" s="117"/>
      <c r="BV358" s="117"/>
      <c r="BW358" s="5"/>
      <c r="BX358" t="s">
        <v>824</v>
      </c>
      <c r="BY358" s="5"/>
      <c r="BZ358" s="5"/>
      <c r="CA358" s="24">
        <v>15054000</v>
      </c>
      <c r="CB358" s="158" t="s">
        <v>173</v>
      </c>
      <c r="CC358" s="158"/>
      <c r="CD358" s="5"/>
      <c r="CE358" s="5"/>
      <c r="CF358">
        <v>20053000</v>
      </c>
      <c r="CG358" s="87" t="s">
        <v>175</v>
      </c>
      <c r="CH358" s="87"/>
      <c r="CI358" s="117"/>
      <c r="CJ358" s="117"/>
      <c r="CK358" s="5"/>
      <c r="CL358" s="5"/>
      <c r="CM358" s="5"/>
      <c r="CN358" s="5"/>
      <c r="CO358" s="21">
        <v>100000091786</v>
      </c>
      <c r="CP358" s="21" t="s">
        <v>41</v>
      </c>
      <c r="CQ358" s="21">
        <v>100000091786</v>
      </c>
      <c r="CR358" s="14" t="s">
        <v>3900</v>
      </c>
      <c r="CS358" s="51"/>
      <c r="CT358" s="21">
        <v>100000091786</v>
      </c>
      <c r="CU358" s="51" t="s">
        <v>615</v>
      </c>
      <c r="CV358" s="117"/>
      <c r="CW358" s="146"/>
      <c r="CX358">
        <v>79902639</v>
      </c>
      <c r="CY358" s="5"/>
      <c r="CZ358" s="5"/>
      <c r="DE358" s="5"/>
      <c r="DF358" s="5"/>
      <c r="DG358" s="117"/>
      <c r="DH358" s="117"/>
      <c r="DI358" s="117"/>
      <c r="DJ358" s="117"/>
      <c r="DK358" s="117"/>
      <c r="DL358" s="47">
        <v>40</v>
      </c>
      <c r="DM358" t="s">
        <v>164</v>
      </c>
      <c r="DN358" s="2"/>
      <c r="DO358" s="154">
        <v>1</v>
      </c>
      <c r="DP358" s="158" t="s">
        <v>173</v>
      </c>
      <c r="DQ358" s="24">
        <v>15054000</v>
      </c>
      <c r="DR358" s="47">
        <v>40</v>
      </c>
      <c r="DS358" t="s">
        <v>164</v>
      </c>
      <c r="DZ358" t="s">
        <v>844</v>
      </c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/>
      <c r="EM358" s="165"/>
      <c r="EO358" s="5"/>
      <c r="EP358" s="5"/>
      <c r="EQ358" s="5"/>
      <c r="ER358" s="5"/>
      <c r="EY358" s="70" t="str">
        <f t="shared" si="59"/>
        <v>simvastatine oral 40mg/</v>
      </c>
      <c r="FK358" s="14" t="s">
        <v>163</v>
      </c>
      <c r="FL358" s="70" t="str">
        <f t="shared" si="55"/>
        <v>simvastatine oral 40mg/</v>
      </c>
    </row>
    <row r="359" spans="1:168" ht="13.8">
      <c r="A359" s="47">
        <v>4677</v>
      </c>
      <c r="B359" t="s">
        <v>3311</v>
      </c>
      <c r="C359" s="117"/>
      <c r="D359" s="117"/>
      <c r="E359" s="117"/>
      <c r="F359" s="117"/>
      <c r="G359">
        <v>4109</v>
      </c>
      <c r="H359" s="47">
        <v>255240102</v>
      </c>
      <c r="I359" s="47">
        <v>255240102</v>
      </c>
      <c r="J359" s="5" t="str">
        <f t="shared" si="61"/>
        <v>GRC simvastatin ΦΕΡΑΚΟΝ Ι.Κ.Ε. film-coated tablet 30 x 40mg/</v>
      </c>
      <c r="K359" s="5" t="str">
        <f t="shared" si="62"/>
        <v>GRC simvastatin ΦΕΡΑΚΟΝ Ι.Κ.Ε. film-coated tablet 30 x 40mg/</v>
      </c>
      <c r="L359" s="5"/>
      <c r="M359" s="5"/>
      <c r="N359" s="5"/>
      <c r="O359" s="5"/>
      <c r="P359">
        <v>30</v>
      </c>
      <c r="Q359" s="51"/>
      <c r="R359">
        <v>30</v>
      </c>
      <c r="S359" s="51"/>
      <c r="T359" s="117"/>
      <c r="U359" s="117"/>
      <c r="V359" s="117"/>
      <c r="W359" s="117"/>
      <c r="X359" s="5"/>
      <c r="Y359" s="5"/>
      <c r="Z359" s="5"/>
      <c r="AA359" s="5">
        <v>30</v>
      </c>
      <c r="AB359" s="5"/>
      <c r="AC359" t="s">
        <v>751</v>
      </c>
      <c r="AD359" s="5"/>
      <c r="AE359" s="5"/>
      <c r="AF359" s="159">
        <v>10221000</v>
      </c>
      <c r="AG359" t="s">
        <v>1220</v>
      </c>
      <c r="AI359" t="s">
        <v>824</v>
      </c>
      <c r="AJ359" t="s">
        <v>852</v>
      </c>
      <c r="AK359" s="24">
        <v>15054000</v>
      </c>
      <c r="AL359" s="158" t="s">
        <v>173</v>
      </c>
      <c r="AM359" s="158"/>
      <c r="AN359" s="5"/>
      <c r="AO359" s="5"/>
      <c r="AP359" s="5"/>
      <c r="AQ359" s="5"/>
      <c r="AS359" s="51">
        <f t="shared" si="60"/>
        <v>56565871</v>
      </c>
      <c r="AT359" s="25" t="str">
        <f t="shared" si="53"/>
        <v>GRC simvastatin ΦΕΡΑΚΟΝ Ι.Κ.Ε. film-coated tablet 40mg/</v>
      </c>
      <c r="AU359" s="33"/>
      <c r="AW359" s="5"/>
      <c r="AX359" s="5"/>
      <c r="AY359" s="14" t="s">
        <v>3688</v>
      </c>
      <c r="AZ359" t="s">
        <v>579</v>
      </c>
      <c r="BA359" s="42" t="s">
        <v>2510</v>
      </c>
      <c r="BB359" s="42"/>
      <c r="BC359" s="159">
        <v>10221000</v>
      </c>
      <c r="BD359" t="s">
        <v>1220</v>
      </c>
      <c r="BF359" s="85"/>
      <c r="BG359" t="s">
        <v>3364</v>
      </c>
      <c r="BJ359" s="5"/>
      <c r="BK359" t="s">
        <v>954</v>
      </c>
      <c r="BL359" s="5"/>
      <c r="BM359" s="49" t="s">
        <v>857</v>
      </c>
      <c r="BN359" t="str">
        <f t="shared" si="58"/>
        <v>simvastatin film-coated tablet 40mg/</v>
      </c>
      <c r="BO359" s="49"/>
      <c r="BP359" t="str">
        <f t="shared" si="54"/>
        <v>simvastatin film-coated tablet 40mg/</v>
      </c>
      <c r="BQ359" s="5"/>
      <c r="BR359" s="159">
        <v>10221000</v>
      </c>
      <c r="BS359" t="s">
        <v>1220</v>
      </c>
      <c r="BU359" s="117"/>
      <c r="BV359" s="117"/>
      <c r="BW359" s="5"/>
      <c r="BX359" t="s">
        <v>824</v>
      </c>
      <c r="BY359" s="5"/>
      <c r="BZ359" s="5"/>
      <c r="CA359" s="24">
        <v>15054000</v>
      </c>
      <c r="CB359" s="158" t="s">
        <v>173</v>
      </c>
      <c r="CC359" s="158"/>
      <c r="CD359" s="5"/>
      <c r="CE359" s="5"/>
      <c r="CF359">
        <v>20053000</v>
      </c>
      <c r="CG359" s="87" t="s">
        <v>175</v>
      </c>
      <c r="CH359" s="87"/>
      <c r="CI359" s="117"/>
      <c r="CJ359" s="117"/>
      <c r="CK359" s="5"/>
      <c r="CL359" s="5"/>
      <c r="CM359" s="5"/>
      <c r="CN359" s="5"/>
      <c r="CO359" s="21">
        <v>100000091786</v>
      </c>
      <c r="CP359" s="21" t="s">
        <v>41</v>
      </c>
      <c r="CQ359" s="21">
        <v>100000091786</v>
      </c>
      <c r="CR359" s="14" t="s">
        <v>3900</v>
      </c>
      <c r="CS359" s="51"/>
      <c r="CT359" s="21">
        <v>100000091786</v>
      </c>
      <c r="CU359" s="51" t="s">
        <v>615</v>
      </c>
      <c r="CV359" s="117"/>
      <c r="CW359" s="146"/>
      <c r="CX359">
        <v>79902639</v>
      </c>
      <c r="CY359" s="5"/>
      <c r="CZ359" s="5"/>
      <c r="DE359" s="5"/>
      <c r="DF359" s="5"/>
      <c r="DG359" s="117"/>
      <c r="DH359" s="117"/>
      <c r="DI359" s="117"/>
      <c r="DJ359" s="117"/>
      <c r="DK359" s="117"/>
      <c r="DL359" s="47">
        <v>40</v>
      </c>
      <c r="DM359" t="s">
        <v>164</v>
      </c>
      <c r="DN359" s="2"/>
      <c r="DO359" s="154">
        <v>1</v>
      </c>
      <c r="DP359" s="158" t="s">
        <v>173</v>
      </c>
      <c r="DQ359" s="24">
        <v>15054000</v>
      </c>
      <c r="DR359" s="47">
        <v>40</v>
      </c>
      <c r="DS359" t="s">
        <v>164</v>
      </c>
      <c r="DZ359" t="s">
        <v>843</v>
      </c>
      <c r="EA359" s="5"/>
      <c r="EB359" s="5"/>
      <c r="EC359" s="5"/>
      <c r="ED359" s="5"/>
      <c r="EE359" s="5"/>
      <c r="EF359" s="5"/>
      <c r="EG359" s="5"/>
      <c r="EH359" s="5"/>
      <c r="EI359" s="5"/>
      <c r="EJ359" s="5"/>
      <c r="EK359" s="5"/>
      <c r="EL359" s="5"/>
      <c r="EM359" s="165"/>
      <c r="EO359" s="5"/>
      <c r="EP359" s="5"/>
      <c r="EQ359" s="5"/>
      <c r="ER359" s="5"/>
      <c r="EY359" s="70" t="str">
        <f t="shared" si="59"/>
        <v>simvastatine oral 40mg/</v>
      </c>
      <c r="FK359" s="14" t="s">
        <v>163</v>
      </c>
      <c r="FL359" s="70" t="str">
        <f t="shared" si="55"/>
        <v>simvastatine oral 40mg/</v>
      </c>
    </row>
    <row r="360" spans="1:168" ht="13.8">
      <c r="A360" s="47">
        <v>4109</v>
      </c>
      <c r="B360" t="s">
        <v>3312</v>
      </c>
      <c r="C360" s="117"/>
      <c r="D360" s="117"/>
      <c r="E360" s="117"/>
      <c r="F360" s="117"/>
      <c r="G360">
        <v>4110</v>
      </c>
      <c r="H360" s="47">
        <v>255240203</v>
      </c>
      <c r="I360" s="47">
        <v>255240203</v>
      </c>
      <c r="J360" s="5" t="str">
        <f t="shared" si="61"/>
        <v>GRC simvastatin DOC PHARMA AE film-coated tablet 30 x 20mg/</v>
      </c>
      <c r="K360" s="5" t="str">
        <f t="shared" si="62"/>
        <v>GRC simvastatin DOC PHARMA AE film-coated tablet 30 x 20mg/</v>
      </c>
      <c r="L360" s="5"/>
      <c r="M360" s="5"/>
      <c r="N360" s="5"/>
      <c r="O360" s="5"/>
      <c r="P360">
        <v>30</v>
      </c>
      <c r="Q360" s="51"/>
      <c r="R360">
        <v>30</v>
      </c>
      <c r="S360" s="51"/>
      <c r="T360" s="117"/>
      <c r="U360" s="117"/>
      <c r="V360" s="117"/>
      <c r="W360" s="117"/>
      <c r="X360">
        <v>100</v>
      </c>
      <c r="Y360" s="5"/>
      <c r="Z360" s="5"/>
      <c r="AA360" s="5">
        <v>30</v>
      </c>
      <c r="AB360" s="5"/>
      <c r="AC360" t="s">
        <v>812</v>
      </c>
      <c r="AD360" s="5"/>
      <c r="AE360" s="5"/>
      <c r="AF360" s="159">
        <v>10221000</v>
      </c>
      <c r="AG360" t="s">
        <v>1220</v>
      </c>
      <c r="AI360" t="s">
        <v>824</v>
      </c>
      <c r="AJ360" t="s">
        <v>852</v>
      </c>
      <c r="AK360" s="24">
        <v>15054000</v>
      </c>
      <c r="AL360" s="158" t="s">
        <v>173</v>
      </c>
      <c r="AM360" s="158"/>
      <c r="AN360" s="5"/>
      <c r="AO360" s="5"/>
      <c r="AP360" s="5"/>
      <c r="AQ360" s="5"/>
      <c r="AS360" s="51">
        <f t="shared" si="60"/>
        <v>56565872</v>
      </c>
      <c r="AT360" s="25" t="str">
        <f t="shared" si="53"/>
        <v>GRC simvastatin DOC PHARMA AE film-coated tablet 20mg/</v>
      </c>
      <c r="AU360" s="33"/>
      <c r="AW360" s="5"/>
      <c r="AX360" s="5"/>
      <c r="AY360" s="14" t="s">
        <v>3665</v>
      </c>
      <c r="AZ360" t="s">
        <v>579</v>
      </c>
      <c r="BA360" s="42" t="s">
        <v>2510</v>
      </c>
      <c r="BB360" s="42"/>
      <c r="BC360" s="159">
        <v>10221000</v>
      </c>
      <c r="BD360" t="s">
        <v>1220</v>
      </c>
      <c r="BF360" s="85"/>
      <c r="BG360" t="s">
        <v>3365</v>
      </c>
      <c r="BJ360" s="5"/>
      <c r="BK360" t="s">
        <v>954</v>
      </c>
      <c r="BL360" s="5"/>
      <c r="BM360" s="49" t="s">
        <v>857</v>
      </c>
      <c r="BN360" t="str">
        <f t="shared" si="58"/>
        <v>simvastatin film-coated tablet 20mg/</v>
      </c>
      <c r="BO360" s="49"/>
      <c r="BP360" t="str">
        <f t="shared" si="54"/>
        <v>simvastatin film-coated tablet 20mg/</v>
      </c>
      <c r="BQ360" s="5"/>
      <c r="BR360" s="159">
        <v>10221000</v>
      </c>
      <c r="BS360" t="s">
        <v>1220</v>
      </c>
      <c r="BU360" s="117"/>
      <c r="BV360" s="117"/>
      <c r="BW360" s="5"/>
      <c r="BX360" t="s">
        <v>824</v>
      </c>
      <c r="BY360" s="5"/>
      <c r="BZ360" s="5"/>
      <c r="CA360" s="24">
        <v>15054000</v>
      </c>
      <c r="CB360" s="158" t="s">
        <v>173</v>
      </c>
      <c r="CC360" s="158"/>
      <c r="CD360" s="5"/>
      <c r="CE360" s="5"/>
      <c r="CF360">
        <v>20053000</v>
      </c>
      <c r="CG360" s="87" t="s">
        <v>175</v>
      </c>
      <c r="CH360" s="87"/>
      <c r="CI360" s="117"/>
      <c r="CJ360" s="117"/>
      <c r="CK360" s="5"/>
      <c r="CL360" s="5"/>
      <c r="CM360" s="5"/>
      <c r="CN360" s="5"/>
      <c r="CO360" s="21">
        <v>100000091786</v>
      </c>
      <c r="CP360" s="21" t="s">
        <v>41</v>
      </c>
      <c r="CQ360" s="21">
        <v>100000091786</v>
      </c>
      <c r="CR360" s="14" t="s">
        <v>3900</v>
      </c>
      <c r="CS360" s="51"/>
      <c r="CT360" s="21">
        <v>100000091786</v>
      </c>
      <c r="CU360" s="51" t="s">
        <v>615</v>
      </c>
      <c r="CV360" s="117"/>
      <c r="CW360" s="146"/>
      <c r="CX360">
        <v>79902639</v>
      </c>
      <c r="CY360" s="5"/>
      <c r="CZ360" s="5"/>
      <c r="DE360" s="5"/>
      <c r="DF360" s="5"/>
      <c r="DG360" s="117"/>
      <c r="DH360" s="117"/>
      <c r="DI360" s="117"/>
      <c r="DJ360" s="117"/>
      <c r="DK360" s="117"/>
      <c r="DL360" s="47">
        <v>20</v>
      </c>
      <c r="DM360" t="s">
        <v>164</v>
      </c>
      <c r="DN360" s="2"/>
      <c r="DO360" s="154">
        <v>1</v>
      </c>
      <c r="DP360" s="158" t="s">
        <v>173</v>
      </c>
      <c r="DQ360" s="24">
        <v>15054000</v>
      </c>
      <c r="DR360" s="47">
        <v>20</v>
      </c>
      <c r="DS360" t="s">
        <v>164</v>
      </c>
      <c r="DZ360" t="s">
        <v>844</v>
      </c>
      <c r="EA360" s="5"/>
      <c r="EB360" s="5"/>
      <c r="EC360" s="5"/>
      <c r="ED360" s="5"/>
      <c r="EE360" s="5"/>
      <c r="EF360" s="5"/>
      <c r="EG360" s="5"/>
      <c r="EH360" s="5"/>
      <c r="EI360" s="5"/>
      <c r="EJ360" s="5"/>
      <c r="EK360" s="5"/>
      <c r="EL360" s="5"/>
      <c r="EM360" s="165"/>
      <c r="EO360" s="5"/>
      <c r="EP360" s="5"/>
      <c r="EQ360" s="5"/>
      <c r="ER360" s="5"/>
      <c r="EY360" s="70" t="str">
        <f t="shared" si="59"/>
        <v>simvastatine oral 20mg/</v>
      </c>
      <c r="FK360" s="14" t="s">
        <v>163</v>
      </c>
      <c r="FL360" s="70" t="str">
        <f t="shared" si="55"/>
        <v>simvastatine oral 20mg/</v>
      </c>
    </row>
    <row r="361" spans="1:168" ht="13.8">
      <c r="A361" s="47">
        <v>4110</v>
      </c>
      <c r="B361" t="s">
        <v>3313</v>
      </c>
      <c r="C361" s="117"/>
      <c r="D361" s="117"/>
      <c r="E361" s="117"/>
      <c r="F361" s="117"/>
      <c r="G361">
        <v>4644</v>
      </c>
      <c r="H361" s="47">
        <v>262290103</v>
      </c>
      <c r="I361" s="47">
        <v>262290103</v>
      </c>
      <c r="J361" s="5" t="str">
        <f t="shared" si="61"/>
        <v>GRC simvastatin DOC PHARMA AE film-coated tablet 30 x 40mg/</v>
      </c>
      <c r="K361" s="5" t="str">
        <f t="shared" si="62"/>
        <v>GRC simvastatin DOC PHARMA AE film-coated tablet 30 x 40mg/</v>
      </c>
      <c r="L361" s="5"/>
      <c r="M361" s="5"/>
      <c r="N361" s="5"/>
      <c r="O361" s="5"/>
      <c r="P361">
        <v>30</v>
      </c>
      <c r="Q361" s="51"/>
      <c r="R361">
        <v>30</v>
      </c>
      <c r="S361" s="51"/>
      <c r="T361" s="117"/>
      <c r="U361" s="117"/>
      <c r="V361" s="117"/>
      <c r="W361" s="117"/>
      <c r="X361">
        <v>10</v>
      </c>
      <c r="Y361" s="5"/>
      <c r="Z361" s="5"/>
      <c r="AA361" s="5">
        <v>30</v>
      </c>
      <c r="AB361" s="5"/>
      <c r="AC361" t="s">
        <v>709</v>
      </c>
      <c r="AD361" s="5"/>
      <c r="AE361" s="5"/>
      <c r="AF361" s="159">
        <v>10221000</v>
      </c>
      <c r="AG361" t="s">
        <v>1220</v>
      </c>
      <c r="AI361" t="s">
        <v>824</v>
      </c>
      <c r="AJ361" t="s">
        <v>852</v>
      </c>
      <c r="AK361" s="24">
        <v>15054000</v>
      </c>
      <c r="AL361" s="158" t="s">
        <v>173</v>
      </c>
      <c r="AM361" s="158"/>
      <c r="AN361" s="5"/>
      <c r="AO361" s="5"/>
      <c r="AP361" s="5"/>
      <c r="AQ361" s="5"/>
      <c r="AS361" s="51">
        <f t="shared" si="60"/>
        <v>56565873</v>
      </c>
      <c r="AT361" s="25" t="str">
        <f t="shared" si="53"/>
        <v>GRC simvastatin DOC PHARMA AE film-coated tablet 40mg/</v>
      </c>
      <c r="AU361" s="33"/>
      <c r="AW361" s="5"/>
      <c r="AX361" s="5"/>
      <c r="AY361" s="14" t="s">
        <v>3687</v>
      </c>
      <c r="AZ361" t="s">
        <v>579</v>
      </c>
      <c r="BA361" s="42" t="s">
        <v>2510</v>
      </c>
      <c r="BB361" s="42"/>
      <c r="BC361" s="159">
        <v>10221000</v>
      </c>
      <c r="BD361" t="s">
        <v>1220</v>
      </c>
      <c r="BF361" s="85"/>
      <c r="BG361" t="s">
        <v>3365</v>
      </c>
      <c r="BJ361" s="5"/>
      <c r="BK361" t="s">
        <v>955</v>
      </c>
      <c r="BL361" s="5"/>
      <c r="BM361" s="49" t="s">
        <v>857</v>
      </c>
      <c r="BN361" t="str">
        <f t="shared" si="58"/>
        <v>simvastatin film-coated tablet 40mg/</v>
      </c>
      <c r="BO361" s="49"/>
      <c r="BP361" t="str">
        <f t="shared" si="54"/>
        <v>simvastatin film-coated tablet 40mg/</v>
      </c>
      <c r="BQ361" s="5"/>
      <c r="BR361" s="159">
        <v>10221000</v>
      </c>
      <c r="BS361" t="s">
        <v>1220</v>
      </c>
      <c r="BU361" s="117"/>
      <c r="BV361" s="117"/>
      <c r="BW361" s="5"/>
      <c r="BX361" t="s">
        <v>824</v>
      </c>
      <c r="BY361" s="5"/>
      <c r="BZ361" s="5"/>
      <c r="CA361" s="24">
        <v>15054000</v>
      </c>
      <c r="CB361" s="158" t="s">
        <v>173</v>
      </c>
      <c r="CC361" s="158"/>
      <c r="CD361" s="5"/>
      <c r="CE361" s="5"/>
      <c r="CF361">
        <v>20053000</v>
      </c>
      <c r="CG361" s="87" t="s">
        <v>175</v>
      </c>
      <c r="CH361" s="87"/>
      <c r="CI361" s="117"/>
      <c r="CJ361" s="117"/>
      <c r="CK361" s="5"/>
      <c r="CL361" s="5"/>
      <c r="CM361" s="5"/>
      <c r="CN361" s="5"/>
      <c r="CO361" s="21">
        <v>100000091786</v>
      </c>
      <c r="CP361" s="21" t="s">
        <v>41</v>
      </c>
      <c r="CQ361" s="21">
        <v>100000091786</v>
      </c>
      <c r="CR361" s="14" t="s">
        <v>3900</v>
      </c>
      <c r="CS361" s="51"/>
      <c r="CT361" s="21">
        <v>100000091786</v>
      </c>
      <c r="CU361" s="51" t="s">
        <v>615</v>
      </c>
      <c r="CV361" s="117"/>
      <c r="CW361" s="146"/>
      <c r="CX361">
        <v>79902639</v>
      </c>
      <c r="CY361" s="5"/>
      <c r="CZ361" s="5"/>
      <c r="DE361" s="5"/>
      <c r="DF361" s="5"/>
      <c r="DG361" s="117"/>
      <c r="DH361" s="117"/>
      <c r="DI361" s="117"/>
      <c r="DJ361" s="117"/>
      <c r="DK361" s="117"/>
      <c r="DL361" s="47">
        <v>40</v>
      </c>
      <c r="DM361" t="s">
        <v>164</v>
      </c>
      <c r="DN361" s="2"/>
      <c r="DO361" s="154">
        <v>1</v>
      </c>
      <c r="DP361" s="158" t="s">
        <v>173</v>
      </c>
      <c r="DQ361" s="24">
        <v>15054000</v>
      </c>
      <c r="DR361" s="47">
        <v>40</v>
      </c>
      <c r="DS361" t="s">
        <v>164</v>
      </c>
      <c r="DZ361" t="s">
        <v>844</v>
      </c>
      <c r="EA361" s="5"/>
      <c r="EB361" s="5"/>
      <c r="EC361" s="5"/>
      <c r="ED361" s="5"/>
      <c r="EE361" s="5"/>
      <c r="EF361" s="5"/>
      <c r="EG361" s="5"/>
      <c r="EH361" s="5"/>
      <c r="EI361" s="5"/>
      <c r="EJ361" s="5"/>
      <c r="EK361" s="5"/>
      <c r="EL361" s="5"/>
      <c r="EM361" s="165"/>
      <c r="EO361" s="5"/>
      <c r="EP361" s="5"/>
      <c r="EQ361" s="5"/>
      <c r="ER361" s="5"/>
      <c r="EY361" s="70" t="str">
        <f t="shared" si="59"/>
        <v>simvastatine oral 40mg/</v>
      </c>
      <c r="FK361" s="14" t="s">
        <v>163</v>
      </c>
      <c r="FL361" s="70" t="str">
        <f t="shared" si="55"/>
        <v>simvastatine oral 40mg/</v>
      </c>
    </row>
    <row r="362" spans="1:168" ht="13.8">
      <c r="A362" s="47">
        <v>4644</v>
      </c>
      <c r="B362" t="s">
        <v>3314</v>
      </c>
      <c r="C362" s="117"/>
      <c r="D362" s="117"/>
      <c r="E362" s="117"/>
      <c r="F362" s="117"/>
      <c r="G362">
        <v>4645</v>
      </c>
      <c r="H362" s="47">
        <v>262300102</v>
      </c>
      <c r="I362" s="47">
        <v>262300102</v>
      </c>
      <c r="J362" s="5" t="str">
        <f t="shared" si="61"/>
        <v>GRC simvastatin BIORESPOND Ε.Π.Ε. film-coated tablet 30 x 40mg/</v>
      </c>
      <c r="K362" s="5" t="str">
        <f t="shared" si="62"/>
        <v>GRC simvastatin BIORESPOND Ε.Π.Ε. film-coated tablet 30 x 40mg/</v>
      </c>
      <c r="L362" s="5"/>
      <c r="M362" s="5"/>
      <c r="N362" s="5"/>
      <c r="O362" s="5"/>
      <c r="P362">
        <v>30</v>
      </c>
      <c r="Q362" s="51"/>
      <c r="R362">
        <v>30</v>
      </c>
      <c r="S362" s="51"/>
      <c r="T362" s="117"/>
      <c r="U362" s="117"/>
      <c r="V362" s="117"/>
      <c r="W362" s="117"/>
      <c r="X362">
        <v>14</v>
      </c>
      <c r="Y362" s="5"/>
      <c r="Z362" s="5"/>
      <c r="AA362" s="5">
        <v>20</v>
      </c>
      <c r="AB362" s="5"/>
      <c r="AC362" t="s">
        <v>760</v>
      </c>
      <c r="AD362" s="5"/>
      <c r="AE362" s="5"/>
      <c r="AF362" s="159">
        <v>10221000</v>
      </c>
      <c r="AG362" t="s">
        <v>1220</v>
      </c>
      <c r="AI362" t="s">
        <v>824</v>
      </c>
      <c r="AJ362" t="s">
        <v>852</v>
      </c>
      <c r="AK362" s="24">
        <v>15054000</v>
      </c>
      <c r="AL362" s="158" t="s">
        <v>173</v>
      </c>
      <c r="AM362" s="158"/>
      <c r="AN362" s="5"/>
      <c r="AO362" s="5"/>
      <c r="AP362" s="5"/>
      <c r="AQ362" s="5"/>
      <c r="AS362" s="51">
        <f t="shared" si="60"/>
        <v>56565874</v>
      </c>
      <c r="AT362" s="25" t="str">
        <f t="shared" si="53"/>
        <v>GRC simvastatin BIORESPOND Ε.Π.Ε. film-coated tablet 40mg/</v>
      </c>
      <c r="AU362" s="33"/>
      <c r="AW362" s="5"/>
      <c r="AX362" s="5"/>
      <c r="AY362" s="14" t="s">
        <v>3666</v>
      </c>
      <c r="AZ362" t="s">
        <v>579</v>
      </c>
      <c r="BA362" s="42" t="s">
        <v>2510</v>
      </c>
      <c r="BB362" s="42"/>
      <c r="BC362" s="159">
        <v>10221000</v>
      </c>
      <c r="BD362" t="s">
        <v>1220</v>
      </c>
      <c r="BF362" s="85"/>
      <c r="BG362" t="s">
        <v>3366</v>
      </c>
      <c r="BJ362" s="5"/>
      <c r="BK362" t="s">
        <v>956</v>
      </c>
      <c r="BL362" s="5"/>
      <c r="BM362" s="49" t="s">
        <v>857</v>
      </c>
      <c r="BN362" t="str">
        <f t="shared" si="58"/>
        <v>simvastatin film-coated tablet 40mg/</v>
      </c>
      <c r="BO362" s="49"/>
      <c r="BP362" t="str">
        <f t="shared" si="54"/>
        <v>simvastatin film-coated tablet 40mg/</v>
      </c>
      <c r="BQ362" s="5"/>
      <c r="BR362" s="159">
        <v>10221000</v>
      </c>
      <c r="BS362" t="s">
        <v>1220</v>
      </c>
      <c r="BU362" s="117"/>
      <c r="BV362" s="117"/>
      <c r="BW362" s="5"/>
      <c r="BX362" t="s">
        <v>824</v>
      </c>
      <c r="BY362" s="5"/>
      <c r="BZ362" s="5"/>
      <c r="CA362" s="24">
        <v>15054000</v>
      </c>
      <c r="CB362" s="158" t="s">
        <v>173</v>
      </c>
      <c r="CC362" s="158"/>
      <c r="CD362" s="5"/>
      <c r="CE362" s="5"/>
      <c r="CF362">
        <v>20053000</v>
      </c>
      <c r="CG362" s="87" t="s">
        <v>175</v>
      </c>
      <c r="CH362" s="87"/>
      <c r="CI362" s="117"/>
      <c r="CJ362" s="117"/>
      <c r="CK362" s="5"/>
      <c r="CL362" s="5"/>
      <c r="CM362" s="5"/>
      <c r="CN362" s="5"/>
      <c r="CO362" s="21">
        <v>100000091786</v>
      </c>
      <c r="CP362" s="21" t="s">
        <v>41</v>
      </c>
      <c r="CQ362" s="21">
        <v>100000091786</v>
      </c>
      <c r="CR362" s="14" t="s">
        <v>3900</v>
      </c>
      <c r="CS362" s="51"/>
      <c r="CT362" s="21">
        <v>100000091786</v>
      </c>
      <c r="CU362" s="51" t="s">
        <v>615</v>
      </c>
      <c r="CV362" s="117"/>
      <c r="CW362" s="146"/>
      <c r="CX362">
        <v>79902639</v>
      </c>
      <c r="CY362" s="5"/>
      <c r="CZ362" s="5"/>
      <c r="DE362" s="5"/>
      <c r="DF362" s="5"/>
      <c r="DG362" s="117"/>
      <c r="DH362" s="117"/>
      <c r="DI362" s="117"/>
      <c r="DJ362" s="117"/>
      <c r="DK362" s="117"/>
      <c r="DL362" s="47">
        <v>40</v>
      </c>
      <c r="DM362" t="s">
        <v>164</v>
      </c>
      <c r="DN362" s="2"/>
      <c r="DO362" s="154">
        <v>1</v>
      </c>
      <c r="DP362" s="158" t="s">
        <v>173</v>
      </c>
      <c r="DQ362" s="24">
        <v>15054000</v>
      </c>
      <c r="DR362" s="47">
        <v>40</v>
      </c>
      <c r="DS362" t="s">
        <v>164</v>
      </c>
      <c r="DZ362" t="s">
        <v>844</v>
      </c>
      <c r="EA362" s="5"/>
      <c r="EB362" s="5"/>
      <c r="EC362" s="5"/>
      <c r="ED362" s="5"/>
      <c r="EE362" s="5"/>
      <c r="EF362" s="5"/>
      <c r="EG362" s="5"/>
      <c r="EH362" s="5"/>
      <c r="EI362" s="5"/>
      <c r="EJ362" s="5"/>
      <c r="EK362" s="5"/>
      <c r="EL362" s="5"/>
      <c r="EM362" s="165"/>
      <c r="EO362" s="5"/>
      <c r="EP362" s="5"/>
      <c r="EQ362" s="5"/>
      <c r="ER362" s="5"/>
      <c r="EY362" s="70" t="str">
        <f t="shared" si="59"/>
        <v>simvastatine oral 40mg/</v>
      </c>
      <c r="FK362" s="14" t="s">
        <v>163</v>
      </c>
      <c r="FL362" s="70" t="str">
        <f t="shared" si="55"/>
        <v>simvastatine oral 40mg/</v>
      </c>
    </row>
    <row r="363" spans="1:168" ht="13.8">
      <c r="A363" s="47">
        <v>4645</v>
      </c>
      <c r="B363" t="s">
        <v>3315</v>
      </c>
      <c r="C363" s="117"/>
      <c r="D363" s="117"/>
      <c r="E363" s="117"/>
      <c r="F363" s="117"/>
      <c r="G363">
        <v>4687</v>
      </c>
      <c r="H363" s="47">
        <v>262710102</v>
      </c>
      <c r="I363" s="47">
        <v>262710102</v>
      </c>
      <c r="J363" s="5" t="str">
        <f t="shared" si="61"/>
        <v>GRC simvastatin HEREMCO Μ.Ε.Π.Ε. film-coated tablet 20 x 40mg/</v>
      </c>
      <c r="K363" s="5" t="str">
        <f t="shared" si="62"/>
        <v>GRC simvastatin HEREMCO Μ.Ε.Π.Ε. film-coated tablet 20 x 40mg/</v>
      </c>
      <c r="L363" s="5"/>
      <c r="M363" s="5"/>
      <c r="N363" s="5"/>
      <c r="O363" s="5"/>
      <c r="P363">
        <v>20</v>
      </c>
      <c r="Q363" s="51"/>
      <c r="R363">
        <v>20</v>
      </c>
      <c r="S363" s="51"/>
      <c r="T363" s="117"/>
      <c r="U363" s="117"/>
      <c r="V363" s="117"/>
      <c r="W363" s="117"/>
      <c r="X363">
        <v>20</v>
      </c>
      <c r="Y363" s="5"/>
      <c r="Z363" s="5"/>
      <c r="AA363" s="5">
        <v>30</v>
      </c>
      <c r="AB363" s="5"/>
      <c r="AC363" t="s">
        <v>709</v>
      </c>
      <c r="AD363" s="5"/>
      <c r="AE363" s="5"/>
      <c r="AF363" s="159">
        <v>10221000</v>
      </c>
      <c r="AG363" t="s">
        <v>1220</v>
      </c>
      <c r="AI363" t="s">
        <v>824</v>
      </c>
      <c r="AJ363" t="s">
        <v>852</v>
      </c>
      <c r="AK363" s="24">
        <v>15054000</v>
      </c>
      <c r="AL363" s="158" t="s">
        <v>173</v>
      </c>
      <c r="AM363" s="158"/>
      <c r="AN363" s="5"/>
      <c r="AO363" s="5"/>
      <c r="AP363" s="5"/>
      <c r="AQ363" s="5"/>
      <c r="AS363" s="51">
        <f t="shared" si="60"/>
        <v>56565875</v>
      </c>
      <c r="AT363" s="25" t="str">
        <f t="shared" si="53"/>
        <v>GRC simvastatin HEREMCO Μ.Ε.Π.Ε. film-coated tablet 40mg/</v>
      </c>
      <c r="AU363" s="33"/>
      <c r="AW363" s="5"/>
      <c r="AX363" s="5"/>
      <c r="AY363" s="14" t="s">
        <v>3667</v>
      </c>
      <c r="AZ363" t="s">
        <v>579</v>
      </c>
      <c r="BA363" s="42" t="s">
        <v>2510</v>
      </c>
      <c r="BB363" s="42"/>
      <c r="BC363" s="159">
        <v>10221000</v>
      </c>
      <c r="BD363" t="s">
        <v>1220</v>
      </c>
      <c r="BF363" s="85"/>
      <c r="BG363" t="s">
        <v>3354</v>
      </c>
      <c r="BJ363" s="5"/>
      <c r="BK363" t="s">
        <v>957</v>
      </c>
      <c r="BL363" s="5"/>
      <c r="BM363" s="49" t="s">
        <v>857</v>
      </c>
      <c r="BN363" t="str">
        <f t="shared" si="58"/>
        <v>simvastatin film-coated tablet 40mg/</v>
      </c>
      <c r="BO363" s="49"/>
      <c r="BP363" t="str">
        <f t="shared" si="54"/>
        <v>simvastatin film-coated tablet 40mg/</v>
      </c>
      <c r="BQ363" s="5"/>
      <c r="BR363" s="159">
        <v>10221000</v>
      </c>
      <c r="BS363" t="s">
        <v>1220</v>
      </c>
      <c r="BU363" s="117"/>
      <c r="BV363" s="117"/>
      <c r="BW363" s="5"/>
      <c r="BX363" t="s">
        <v>824</v>
      </c>
      <c r="BY363" s="5"/>
      <c r="BZ363" s="5"/>
      <c r="CA363" s="24">
        <v>15054000</v>
      </c>
      <c r="CB363" s="158" t="s">
        <v>173</v>
      </c>
      <c r="CC363" s="158"/>
      <c r="CD363" s="5"/>
      <c r="CE363" s="5"/>
      <c r="CF363">
        <v>20053000</v>
      </c>
      <c r="CG363" s="87" t="s">
        <v>175</v>
      </c>
      <c r="CH363" s="87"/>
      <c r="CI363" s="117"/>
      <c r="CJ363" s="117"/>
      <c r="CK363" s="5"/>
      <c r="CL363" s="5"/>
      <c r="CM363" s="5"/>
      <c r="CN363" s="5"/>
      <c r="CO363" s="21">
        <v>100000091786</v>
      </c>
      <c r="CP363" s="21" t="s">
        <v>41</v>
      </c>
      <c r="CQ363" s="21">
        <v>100000091786</v>
      </c>
      <c r="CR363" s="14" t="s">
        <v>3900</v>
      </c>
      <c r="CS363" s="51"/>
      <c r="CT363" s="21">
        <v>100000091786</v>
      </c>
      <c r="CU363" s="51" t="s">
        <v>615</v>
      </c>
      <c r="CV363" s="117"/>
      <c r="CW363" s="146"/>
      <c r="CX363">
        <v>79902639</v>
      </c>
      <c r="CY363" s="5"/>
      <c r="CZ363" s="5"/>
      <c r="DE363" s="5"/>
      <c r="DF363" s="5"/>
      <c r="DG363" s="117"/>
      <c r="DH363" s="117"/>
      <c r="DI363" s="117"/>
      <c r="DJ363" s="117"/>
      <c r="DK363" s="117"/>
      <c r="DL363" s="47">
        <v>40</v>
      </c>
      <c r="DM363" t="s">
        <v>164</v>
      </c>
      <c r="DN363" s="2"/>
      <c r="DO363" s="154">
        <v>1</v>
      </c>
      <c r="DP363" s="158" t="s">
        <v>173</v>
      </c>
      <c r="DQ363" s="24">
        <v>15054000</v>
      </c>
      <c r="DR363" s="47">
        <v>40</v>
      </c>
      <c r="DS363" t="s">
        <v>164</v>
      </c>
      <c r="DZ363" t="s">
        <v>843</v>
      </c>
      <c r="EA363" s="5"/>
      <c r="EB363" s="5"/>
      <c r="EC363" s="5"/>
      <c r="ED363" s="5"/>
      <c r="EE363" s="5"/>
      <c r="EF363" s="5"/>
      <c r="EG363" s="5"/>
      <c r="EH363" s="5"/>
      <c r="EI363" s="5"/>
      <c r="EJ363" s="5"/>
      <c r="EK363" s="5"/>
      <c r="EL363" s="5"/>
      <c r="EM363" s="165"/>
      <c r="EO363" s="5"/>
      <c r="EP363" s="5"/>
      <c r="EQ363" s="5"/>
      <c r="ER363" s="5"/>
      <c r="EY363" s="70" t="str">
        <f t="shared" si="59"/>
        <v>simvastatine oral 40mg/</v>
      </c>
      <c r="FK363" s="14" t="s">
        <v>163</v>
      </c>
      <c r="FL363" s="70" t="str">
        <f t="shared" si="55"/>
        <v>simvastatine oral 40mg/</v>
      </c>
    </row>
    <row r="364" spans="1:168" ht="13.8">
      <c r="A364" s="47">
        <v>4687</v>
      </c>
      <c r="B364" t="s">
        <v>3316</v>
      </c>
      <c r="C364" s="117"/>
      <c r="D364" s="117"/>
      <c r="E364" s="117"/>
      <c r="F364" s="117"/>
      <c r="G364">
        <v>4688</v>
      </c>
      <c r="H364" s="47">
        <v>262710202</v>
      </c>
      <c r="I364" s="47">
        <v>262710202</v>
      </c>
      <c r="J364" s="5" t="str">
        <f t="shared" si="61"/>
        <v>GRC simvastatin PLA PHARMACEUTICALS A.E. film-coated tablet 30 x 20mg/</v>
      </c>
      <c r="K364" s="5" t="str">
        <f t="shared" si="62"/>
        <v>GRC simvastatin PLA PHARMACEUTICALS A.E. film-coated tablet 30 x 20mg/</v>
      </c>
      <c r="L364" s="5"/>
      <c r="M364" s="5"/>
      <c r="N364" s="5"/>
      <c r="O364" s="5"/>
      <c r="P364">
        <v>30</v>
      </c>
      <c r="Q364" s="51"/>
      <c r="R364">
        <v>30</v>
      </c>
      <c r="S364" s="51"/>
      <c r="T364" s="117"/>
      <c r="U364" s="117"/>
      <c r="V364" s="117"/>
      <c r="W364" s="117"/>
      <c r="X364">
        <v>28</v>
      </c>
      <c r="Y364" s="5"/>
      <c r="Z364" s="5"/>
      <c r="AA364" s="5">
        <v>30</v>
      </c>
      <c r="AB364" s="5"/>
      <c r="AC364" t="s">
        <v>709</v>
      </c>
      <c r="AD364" s="5"/>
      <c r="AE364" s="5"/>
      <c r="AF364" s="159">
        <v>10221000</v>
      </c>
      <c r="AG364" t="s">
        <v>1220</v>
      </c>
      <c r="AI364" t="s">
        <v>824</v>
      </c>
      <c r="AJ364" t="s">
        <v>852</v>
      </c>
      <c r="AK364" s="24">
        <v>15054000</v>
      </c>
      <c r="AL364" s="158" t="s">
        <v>173</v>
      </c>
      <c r="AM364" s="158"/>
      <c r="AN364" s="5"/>
      <c r="AO364" s="5"/>
      <c r="AP364" s="5"/>
      <c r="AQ364" s="5"/>
      <c r="AS364" s="51">
        <f t="shared" si="60"/>
        <v>56565876</v>
      </c>
      <c r="AT364" s="25" t="str">
        <f t="shared" si="53"/>
        <v>GRC simvastatin PLA PHARMACEUTICALS A.E. film-coated tablet 20mg/</v>
      </c>
      <c r="AU364" s="33"/>
      <c r="AW364" s="5"/>
      <c r="AX364" s="5"/>
      <c r="AY364" s="14" t="s">
        <v>3668</v>
      </c>
      <c r="AZ364" t="s">
        <v>579</v>
      </c>
      <c r="BA364" s="42" t="s">
        <v>2510</v>
      </c>
      <c r="BB364" s="42"/>
      <c r="BC364" s="159">
        <v>10221000</v>
      </c>
      <c r="BD364" t="s">
        <v>1220</v>
      </c>
      <c r="BF364" s="85"/>
      <c r="BG364" t="s">
        <v>3367</v>
      </c>
      <c r="BJ364" s="5"/>
      <c r="BK364" t="s">
        <v>957</v>
      </c>
      <c r="BL364" s="5"/>
      <c r="BM364" s="49" t="s">
        <v>857</v>
      </c>
      <c r="BN364" t="str">
        <f t="shared" si="58"/>
        <v>simvastatin film-coated tablet 20mg/</v>
      </c>
      <c r="BO364" s="49"/>
      <c r="BP364" t="str">
        <f t="shared" si="54"/>
        <v>simvastatin film-coated tablet 20mg/</v>
      </c>
      <c r="BQ364" s="5"/>
      <c r="BR364" s="159">
        <v>10221000</v>
      </c>
      <c r="BS364" t="s">
        <v>1220</v>
      </c>
      <c r="BU364" s="117"/>
      <c r="BV364" s="117"/>
      <c r="BW364" s="5"/>
      <c r="BX364" t="s">
        <v>824</v>
      </c>
      <c r="BY364" s="5"/>
      <c r="BZ364" s="5"/>
      <c r="CA364" s="24">
        <v>15054000</v>
      </c>
      <c r="CB364" s="158" t="s">
        <v>173</v>
      </c>
      <c r="CC364" s="158"/>
      <c r="CD364" s="5"/>
      <c r="CE364" s="5"/>
      <c r="CF364">
        <v>20053000</v>
      </c>
      <c r="CG364" s="87" t="s">
        <v>175</v>
      </c>
      <c r="CH364" s="87"/>
      <c r="CI364" s="117"/>
      <c r="CJ364" s="117"/>
      <c r="CK364" s="5"/>
      <c r="CL364" s="5"/>
      <c r="CM364" s="5"/>
      <c r="CN364" s="5"/>
      <c r="CO364" s="21">
        <v>100000091786</v>
      </c>
      <c r="CP364" s="21" t="s">
        <v>41</v>
      </c>
      <c r="CQ364" s="21">
        <v>100000091786</v>
      </c>
      <c r="CR364" s="14" t="s">
        <v>3900</v>
      </c>
      <c r="CS364" s="51"/>
      <c r="CT364" s="21">
        <v>100000091786</v>
      </c>
      <c r="CU364" s="51" t="s">
        <v>615</v>
      </c>
      <c r="CV364" s="117"/>
      <c r="CW364" s="146"/>
      <c r="CX364">
        <v>79902639</v>
      </c>
      <c r="CY364" s="5"/>
      <c r="CZ364" s="5"/>
      <c r="DE364" s="5"/>
      <c r="DF364" s="5"/>
      <c r="DG364" s="117"/>
      <c r="DH364" s="117"/>
      <c r="DI364" s="117"/>
      <c r="DJ364" s="117"/>
      <c r="DK364" s="117"/>
      <c r="DL364" s="47">
        <v>20</v>
      </c>
      <c r="DM364" t="s">
        <v>164</v>
      </c>
      <c r="DN364" s="2"/>
      <c r="DO364" s="154">
        <v>1</v>
      </c>
      <c r="DP364" s="158" t="s">
        <v>173</v>
      </c>
      <c r="DQ364" s="24">
        <v>15054000</v>
      </c>
      <c r="DR364" s="47">
        <v>20</v>
      </c>
      <c r="DS364" t="s">
        <v>164</v>
      </c>
      <c r="DZ364" t="s">
        <v>844</v>
      </c>
      <c r="EA364" s="5"/>
      <c r="EB364" s="5"/>
      <c r="EC364" s="5"/>
      <c r="ED364" s="5"/>
      <c r="EE364" s="5"/>
      <c r="EF364" s="5"/>
      <c r="EG364" s="5"/>
      <c r="EH364" s="5"/>
      <c r="EI364" s="5"/>
      <c r="EJ364" s="5"/>
      <c r="EK364" s="5"/>
      <c r="EL364" s="5"/>
      <c r="EM364" s="165"/>
      <c r="EO364" s="5"/>
      <c r="EP364" s="5"/>
      <c r="EQ364" s="5"/>
      <c r="ER364" s="5"/>
      <c r="EY364" s="70" t="str">
        <f t="shared" si="59"/>
        <v>simvastatine oral 20mg/</v>
      </c>
      <c r="FK364" s="14" t="s">
        <v>163</v>
      </c>
      <c r="FL364" s="70" t="str">
        <f t="shared" si="55"/>
        <v>simvastatine oral 20mg/</v>
      </c>
    </row>
    <row r="365" spans="1:168" ht="13.8">
      <c r="A365" s="47">
        <v>4688</v>
      </c>
      <c r="B365" t="s">
        <v>3317</v>
      </c>
      <c r="C365" s="117"/>
      <c r="D365" s="117"/>
      <c r="E365" s="117"/>
      <c r="F365" s="117"/>
      <c r="G365">
        <v>5216</v>
      </c>
      <c r="H365" s="47">
        <v>268360204</v>
      </c>
      <c r="I365" s="47">
        <v>268360204</v>
      </c>
      <c r="J365" s="5" t="str">
        <f t="shared" si="61"/>
        <v>GRC simvastatin PLA PHARMACEUTICALS A.E. film-coated tablet 30 x 40mg/</v>
      </c>
      <c r="K365" s="5" t="str">
        <f t="shared" si="62"/>
        <v>GRC simvastatin PLA PHARMACEUTICALS A.E. film-coated tablet 30 x 40mg/</v>
      </c>
      <c r="L365" s="5"/>
      <c r="M365" s="5"/>
      <c r="N365" s="5"/>
      <c r="O365" s="5"/>
      <c r="P365">
        <v>30</v>
      </c>
      <c r="Q365" s="51"/>
      <c r="R365">
        <v>30</v>
      </c>
      <c r="S365" s="51"/>
      <c r="T365" s="117"/>
      <c r="U365" s="117"/>
      <c r="V365" s="117"/>
      <c r="W365" s="117"/>
      <c r="X365">
        <v>30</v>
      </c>
      <c r="Y365" s="5"/>
      <c r="Z365" s="5"/>
      <c r="AA365" s="5">
        <v>30</v>
      </c>
      <c r="AB365" s="5"/>
      <c r="AC365" t="s">
        <v>813</v>
      </c>
      <c r="AD365" s="5"/>
      <c r="AE365" s="5"/>
      <c r="AF365" s="159">
        <v>10221000</v>
      </c>
      <c r="AG365" t="s">
        <v>1220</v>
      </c>
      <c r="AI365" t="s">
        <v>824</v>
      </c>
      <c r="AJ365" t="s">
        <v>852</v>
      </c>
      <c r="AK365" s="24">
        <v>15054000</v>
      </c>
      <c r="AL365" s="158" t="s">
        <v>173</v>
      </c>
      <c r="AM365" s="158"/>
      <c r="AN365" s="5"/>
      <c r="AO365" s="5"/>
      <c r="AP365" s="5"/>
      <c r="AQ365" s="5"/>
      <c r="AS365" s="51">
        <f t="shared" si="60"/>
        <v>56565877</v>
      </c>
      <c r="AT365" s="25" t="str">
        <f t="shared" ref="AT365:AT452" si="63">CONCATENATE(BM365," ",CR365," ",BG365," ",BS365," ",DR365,DS365,"/",DU365,DV365)</f>
        <v>GRC simvastatin PLA PHARMACEUTICALS A.E. film-coated tablet 40mg/</v>
      </c>
      <c r="AU365" s="33"/>
      <c r="AW365" s="5"/>
      <c r="AX365" s="5"/>
      <c r="AY365" s="14" t="s">
        <v>3669</v>
      </c>
      <c r="AZ365" t="s">
        <v>579</v>
      </c>
      <c r="BA365" s="42" t="s">
        <v>2510</v>
      </c>
      <c r="BB365" s="42"/>
      <c r="BC365" s="159">
        <v>10221000</v>
      </c>
      <c r="BD365" t="s">
        <v>1220</v>
      </c>
      <c r="BF365" s="85"/>
      <c r="BG365" t="s">
        <v>3367</v>
      </c>
      <c r="BJ365" s="5"/>
      <c r="BK365" t="s">
        <v>958</v>
      </c>
      <c r="BL365" s="5"/>
      <c r="BM365" s="49" t="s">
        <v>857</v>
      </c>
      <c r="BN365" t="str">
        <f t="shared" si="58"/>
        <v>simvastatin film-coated tablet 40mg/</v>
      </c>
      <c r="BO365" s="49"/>
      <c r="BP365" t="str">
        <f t="shared" ref="BP365:BP382" si="64">CONCATENATE(CR365," ",BS365," ",DR365,DS365,"/",DU365,DV365)</f>
        <v>simvastatin film-coated tablet 40mg/</v>
      </c>
      <c r="BQ365" s="5"/>
      <c r="BR365" s="159">
        <v>10221000</v>
      </c>
      <c r="BS365" t="s">
        <v>1220</v>
      </c>
      <c r="BU365" s="117"/>
      <c r="BV365" s="117"/>
      <c r="BW365" s="5"/>
      <c r="BX365" t="s">
        <v>824</v>
      </c>
      <c r="BY365" s="5"/>
      <c r="BZ365" s="5"/>
      <c r="CA365" s="24">
        <v>15054000</v>
      </c>
      <c r="CB365" s="158" t="s">
        <v>173</v>
      </c>
      <c r="CC365" s="158"/>
      <c r="CD365" s="5"/>
      <c r="CE365" s="5"/>
      <c r="CF365">
        <v>20053000</v>
      </c>
      <c r="CG365" s="87" t="s">
        <v>175</v>
      </c>
      <c r="CH365" s="87"/>
      <c r="CI365" s="117"/>
      <c r="CJ365" s="117"/>
      <c r="CK365" s="5"/>
      <c r="CL365" s="5"/>
      <c r="CM365" s="5"/>
      <c r="CN365" s="5"/>
      <c r="CO365" s="21">
        <v>100000091786</v>
      </c>
      <c r="CP365" s="21" t="s">
        <v>41</v>
      </c>
      <c r="CQ365" s="21">
        <v>100000091786</v>
      </c>
      <c r="CR365" s="14" t="s">
        <v>3900</v>
      </c>
      <c r="CS365" s="51"/>
      <c r="CT365" s="21">
        <v>100000091786</v>
      </c>
      <c r="CU365" s="51" t="s">
        <v>615</v>
      </c>
      <c r="CV365" s="117"/>
      <c r="CW365" s="146"/>
      <c r="CX365">
        <v>79902639</v>
      </c>
      <c r="CY365" s="5"/>
      <c r="CZ365" s="5"/>
      <c r="DE365" s="5"/>
      <c r="DF365" s="5"/>
      <c r="DG365" s="117"/>
      <c r="DH365" s="117"/>
      <c r="DI365" s="117"/>
      <c r="DJ365" s="117"/>
      <c r="DK365" s="117"/>
      <c r="DL365" s="47">
        <v>40</v>
      </c>
      <c r="DM365" t="s">
        <v>164</v>
      </c>
      <c r="DN365" s="2"/>
      <c r="DO365" s="154">
        <v>1</v>
      </c>
      <c r="DP365" s="158" t="s">
        <v>173</v>
      </c>
      <c r="DQ365" s="24">
        <v>15054000</v>
      </c>
      <c r="DR365" s="47">
        <v>40</v>
      </c>
      <c r="DS365" t="s">
        <v>164</v>
      </c>
      <c r="DZ365" t="s">
        <v>843</v>
      </c>
      <c r="EA365" s="5"/>
      <c r="EB365" s="5"/>
      <c r="EC365" s="5"/>
      <c r="ED365" s="5"/>
      <c r="EE365" s="5"/>
      <c r="EF365" s="5"/>
      <c r="EG365" s="5"/>
      <c r="EH365" s="5"/>
      <c r="EI365" s="5"/>
      <c r="EJ365" s="5"/>
      <c r="EK365" s="5"/>
      <c r="EL365" s="5"/>
      <c r="EM365" s="165"/>
      <c r="EO365" s="5"/>
      <c r="EP365" s="5"/>
      <c r="EQ365" s="5"/>
      <c r="ER365" s="5"/>
      <c r="EY365" s="70" t="str">
        <f t="shared" si="59"/>
        <v>simvastatine oral 40mg/</v>
      </c>
      <c r="FK365" s="14" t="s">
        <v>163</v>
      </c>
      <c r="FL365" s="70" t="str">
        <f t="shared" ref="FL365:FL382" si="65">CONCATENATE(CU365," ",FK365," ",DR365,DS365,"/",DU365,DV365)</f>
        <v>simvastatine oral 40mg/</v>
      </c>
    </row>
    <row r="366" spans="1:168" ht="27.6">
      <c r="A366" s="47">
        <v>5216</v>
      </c>
      <c r="B366" t="s">
        <v>3318</v>
      </c>
      <c r="C366" s="117"/>
      <c r="D366" s="117"/>
      <c r="E366" s="117"/>
      <c r="F366" s="117"/>
      <c r="G366">
        <v>5217</v>
      </c>
      <c r="H366" s="47">
        <v>268360304</v>
      </c>
      <c r="I366" s="47">
        <v>268360304</v>
      </c>
      <c r="J366" s="5" t="str">
        <f t="shared" si="61"/>
        <v>GRC simvastatin Α, ΧΑΤΖΗΑΝΤΩΝΟΓΛΟΥ-VELTIPHARM ΕΠΕ film-coated tablet 30 x 20mg/</v>
      </c>
      <c r="K366" s="5" t="str">
        <f t="shared" si="62"/>
        <v>GRC simvastatin Α, ΧΑΤΖΗΑΝΤΩΝΟΓΛΟΥ-VELTIPHARM ΕΠΕ film-coated tablet 30 x 20mg/</v>
      </c>
      <c r="L366" s="5"/>
      <c r="M366" s="5"/>
      <c r="N366" s="5"/>
      <c r="O366" s="5"/>
      <c r="P366">
        <v>30</v>
      </c>
      <c r="Q366" s="51"/>
      <c r="R366">
        <v>30</v>
      </c>
      <c r="S366" s="51"/>
      <c r="T366" s="117"/>
      <c r="U366" s="117"/>
      <c r="V366" s="117"/>
      <c r="W366" s="117"/>
      <c r="X366">
        <v>50</v>
      </c>
      <c r="Y366" s="5"/>
      <c r="Z366" s="5"/>
      <c r="AA366" s="5">
        <v>30</v>
      </c>
      <c r="AB366" s="5"/>
      <c r="AC366" t="s">
        <v>814</v>
      </c>
      <c r="AD366" s="5"/>
      <c r="AE366" s="5"/>
      <c r="AF366" s="159">
        <v>10221000</v>
      </c>
      <c r="AG366" t="s">
        <v>1220</v>
      </c>
      <c r="AI366" t="s">
        <v>824</v>
      </c>
      <c r="AJ366" t="s">
        <v>852</v>
      </c>
      <c r="AK366" s="24">
        <v>15054000</v>
      </c>
      <c r="AL366" s="158" t="s">
        <v>173</v>
      </c>
      <c r="AM366" s="158"/>
      <c r="AN366" s="5"/>
      <c r="AO366" s="5"/>
      <c r="AP366" s="5"/>
      <c r="AQ366" s="5"/>
      <c r="AS366" s="51">
        <f t="shared" si="60"/>
        <v>56565878</v>
      </c>
      <c r="AT366" s="25" t="str">
        <f t="shared" si="63"/>
        <v>GRC simvastatin Α, ΧΑΤΖΗΑΝΤΩΝΟΓΛΟΥ-VELTIPHARM ΕΠΕ film-coated tablet 20mg/</v>
      </c>
      <c r="AU366" s="33"/>
      <c r="AW366" s="5"/>
      <c r="AX366" s="5"/>
      <c r="AY366" s="14" t="s">
        <v>3670</v>
      </c>
      <c r="AZ366" t="s">
        <v>579</v>
      </c>
      <c r="BA366" s="42" t="s">
        <v>2510</v>
      </c>
      <c r="BB366" s="42"/>
      <c r="BC366" s="159">
        <v>10221000</v>
      </c>
      <c r="BD366" t="s">
        <v>1220</v>
      </c>
      <c r="BF366" s="85"/>
      <c r="BG366" t="s">
        <v>3368</v>
      </c>
      <c r="BJ366" s="5"/>
      <c r="BK366" t="s">
        <v>959</v>
      </c>
      <c r="BL366" s="5"/>
      <c r="BM366" s="49" t="s">
        <v>857</v>
      </c>
      <c r="BN366" t="str">
        <f t="shared" si="58"/>
        <v>simvastatin film-coated tablet 20mg/</v>
      </c>
      <c r="BO366" s="49"/>
      <c r="BP366" t="str">
        <f t="shared" si="64"/>
        <v>simvastatin film-coated tablet 20mg/</v>
      </c>
      <c r="BQ366" s="5"/>
      <c r="BR366" s="159">
        <v>10221000</v>
      </c>
      <c r="BS366" t="s">
        <v>1220</v>
      </c>
      <c r="BU366" s="117"/>
      <c r="BV366" s="117"/>
      <c r="BW366" s="5"/>
      <c r="BX366" t="s">
        <v>824</v>
      </c>
      <c r="BY366" s="5"/>
      <c r="BZ366" s="5"/>
      <c r="CA366" s="24">
        <v>15054000</v>
      </c>
      <c r="CB366" s="158" t="s">
        <v>173</v>
      </c>
      <c r="CC366" s="158"/>
      <c r="CD366" s="5"/>
      <c r="CE366" s="5"/>
      <c r="CF366">
        <v>20053000</v>
      </c>
      <c r="CG366" s="87" t="s">
        <v>175</v>
      </c>
      <c r="CH366" s="87"/>
      <c r="CI366" s="117"/>
      <c r="CJ366" s="117"/>
      <c r="CK366" s="5"/>
      <c r="CL366" s="5"/>
      <c r="CM366" s="5"/>
      <c r="CN366" s="5"/>
      <c r="CO366" s="21">
        <v>100000091786</v>
      </c>
      <c r="CP366" s="21" t="s">
        <v>41</v>
      </c>
      <c r="CQ366" s="21">
        <v>100000091786</v>
      </c>
      <c r="CR366" s="14" t="s">
        <v>3900</v>
      </c>
      <c r="CS366" s="51"/>
      <c r="CT366" s="21">
        <v>100000091786</v>
      </c>
      <c r="CU366" s="51" t="s">
        <v>615</v>
      </c>
      <c r="CV366" s="117"/>
      <c r="CW366" s="146"/>
      <c r="CX366">
        <v>79902639</v>
      </c>
      <c r="CY366" s="5"/>
      <c r="CZ366" s="5"/>
      <c r="DE366" s="5"/>
      <c r="DF366" s="5"/>
      <c r="DG366" s="117"/>
      <c r="DH366" s="117"/>
      <c r="DI366" s="117"/>
      <c r="DJ366" s="117"/>
      <c r="DK366" s="117"/>
      <c r="DL366" s="47">
        <v>20</v>
      </c>
      <c r="DM366" t="s">
        <v>164</v>
      </c>
      <c r="DN366" s="2"/>
      <c r="DO366" s="154">
        <v>1</v>
      </c>
      <c r="DP366" s="158" t="s">
        <v>173</v>
      </c>
      <c r="DQ366" s="24">
        <v>15054000</v>
      </c>
      <c r="DR366" s="47">
        <v>20</v>
      </c>
      <c r="DS366" t="s">
        <v>164</v>
      </c>
      <c r="DZ366" t="s">
        <v>844</v>
      </c>
      <c r="EA366" s="5"/>
      <c r="EB366" s="5"/>
      <c r="EC366" s="5"/>
      <c r="ED366" s="5"/>
      <c r="EE366" s="5"/>
      <c r="EF366" s="5"/>
      <c r="EG366" s="5"/>
      <c r="EH366" s="5"/>
      <c r="EI366" s="5"/>
      <c r="EJ366" s="5"/>
      <c r="EK366" s="5"/>
      <c r="EL366" s="5"/>
      <c r="EM366" s="165"/>
      <c r="EO366" s="5"/>
      <c r="EP366" s="5"/>
      <c r="EQ366" s="5"/>
      <c r="ER366" s="5"/>
      <c r="EY366" s="70" t="str">
        <f t="shared" si="59"/>
        <v>simvastatine oral 20mg/</v>
      </c>
      <c r="FK366" s="14" t="s">
        <v>163</v>
      </c>
      <c r="FL366" s="70" t="str">
        <f t="shared" si="65"/>
        <v>simvastatine oral 20mg/</v>
      </c>
    </row>
    <row r="367" spans="1:168" ht="13.8">
      <c r="A367" s="47">
        <v>5217</v>
      </c>
      <c r="B367" t="s">
        <v>3319</v>
      </c>
      <c r="C367" s="117"/>
      <c r="D367" s="117"/>
      <c r="E367" s="117"/>
      <c r="F367" s="117"/>
      <c r="G367">
        <v>3453</v>
      </c>
      <c r="H367" s="47">
        <v>245420202</v>
      </c>
      <c r="I367" s="47">
        <v>245420202</v>
      </c>
      <c r="J367" s="5" t="str">
        <f t="shared" si="61"/>
        <v>GRC simvastatin PHARMAZAC AE film-coated tablet 30 x 40mg/</v>
      </c>
      <c r="K367" s="5" t="str">
        <f t="shared" si="62"/>
        <v>GRC simvastatin PHARMAZAC AE film-coated tablet 30 x 40mg/</v>
      </c>
      <c r="L367" s="5"/>
      <c r="M367" s="5"/>
      <c r="N367" s="5"/>
      <c r="O367" s="5"/>
      <c r="P367">
        <v>30</v>
      </c>
      <c r="Q367" s="51"/>
      <c r="R367">
        <v>30</v>
      </c>
      <c r="S367" s="51"/>
      <c r="T367" s="117"/>
      <c r="U367" s="117"/>
      <c r="V367" s="117"/>
      <c r="W367" s="117"/>
      <c r="X367">
        <v>60</v>
      </c>
      <c r="Y367" s="5"/>
      <c r="Z367" s="5"/>
      <c r="AA367" s="5">
        <v>30</v>
      </c>
      <c r="AB367" s="5"/>
      <c r="AC367" t="s">
        <v>745</v>
      </c>
      <c r="AD367" s="5"/>
      <c r="AE367" s="5"/>
      <c r="AF367" s="159">
        <v>10221000</v>
      </c>
      <c r="AG367" t="s">
        <v>1220</v>
      </c>
      <c r="AI367" t="s">
        <v>824</v>
      </c>
      <c r="AJ367" t="s">
        <v>852</v>
      </c>
      <c r="AK367" s="24">
        <v>15054000</v>
      </c>
      <c r="AL367" s="158" t="s">
        <v>173</v>
      </c>
      <c r="AM367" s="158"/>
      <c r="AN367" s="5"/>
      <c r="AO367" s="5"/>
      <c r="AP367" s="5"/>
      <c r="AQ367" s="5"/>
      <c r="AS367" s="51">
        <f t="shared" si="60"/>
        <v>56565879</v>
      </c>
      <c r="AT367" s="25" t="str">
        <f t="shared" si="63"/>
        <v>GRC simvastatin PHARMAZAC AE film-coated tablet 40mg/</v>
      </c>
      <c r="AU367" s="33"/>
      <c r="AW367" s="5"/>
      <c r="AX367" s="5"/>
      <c r="AY367" s="14" t="s">
        <v>3671</v>
      </c>
      <c r="AZ367" t="s">
        <v>579</v>
      </c>
      <c r="BA367" s="42" t="s">
        <v>2510</v>
      </c>
      <c r="BB367" s="42"/>
      <c r="BC367" s="159">
        <v>10221000</v>
      </c>
      <c r="BD367" t="s">
        <v>1220</v>
      </c>
      <c r="BF367" s="85"/>
      <c r="BG367" t="s">
        <v>3369</v>
      </c>
      <c r="BJ367" s="5"/>
      <c r="BK367" t="s">
        <v>959</v>
      </c>
      <c r="BL367" s="5"/>
      <c r="BM367" s="49" t="s">
        <v>857</v>
      </c>
      <c r="BN367" t="str">
        <f t="shared" si="58"/>
        <v>simvastatin film-coated tablet 40mg/</v>
      </c>
      <c r="BO367" s="49"/>
      <c r="BP367" t="str">
        <f t="shared" si="64"/>
        <v>simvastatin film-coated tablet 40mg/</v>
      </c>
      <c r="BQ367" s="5"/>
      <c r="BR367" s="159">
        <v>10221000</v>
      </c>
      <c r="BS367" t="s">
        <v>1220</v>
      </c>
      <c r="BU367" s="117"/>
      <c r="BV367" s="117"/>
      <c r="BW367" s="5"/>
      <c r="BX367" t="s">
        <v>824</v>
      </c>
      <c r="BY367" s="5"/>
      <c r="BZ367" s="5"/>
      <c r="CA367" s="24">
        <v>15054000</v>
      </c>
      <c r="CB367" s="158" t="s">
        <v>173</v>
      </c>
      <c r="CC367" s="158"/>
      <c r="CD367" s="5"/>
      <c r="CE367" s="5"/>
      <c r="CF367">
        <v>20053000</v>
      </c>
      <c r="CG367" s="87" t="s">
        <v>175</v>
      </c>
      <c r="CH367" s="87"/>
      <c r="CI367" s="117"/>
      <c r="CJ367" s="117"/>
      <c r="CK367" s="5"/>
      <c r="CL367" s="5"/>
      <c r="CM367" s="5"/>
      <c r="CN367" s="5"/>
      <c r="CO367" s="21">
        <v>100000091786</v>
      </c>
      <c r="CP367" s="21" t="s">
        <v>41</v>
      </c>
      <c r="CQ367" s="21">
        <v>100000091786</v>
      </c>
      <c r="CR367" s="14" t="s">
        <v>3900</v>
      </c>
      <c r="CS367" s="51"/>
      <c r="CT367" s="21">
        <v>100000091786</v>
      </c>
      <c r="CU367" s="51" t="s">
        <v>615</v>
      </c>
      <c r="CV367" s="117"/>
      <c r="CW367" s="146"/>
      <c r="CX367">
        <v>79902639</v>
      </c>
      <c r="CY367" s="5"/>
      <c r="CZ367" s="5"/>
      <c r="DE367" s="5"/>
      <c r="DF367" s="5"/>
      <c r="DG367" s="117"/>
      <c r="DH367" s="117"/>
      <c r="DI367" s="117"/>
      <c r="DJ367" s="117"/>
      <c r="DK367" s="117"/>
      <c r="DL367" s="47">
        <v>40</v>
      </c>
      <c r="DM367" t="s">
        <v>164</v>
      </c>
      <c r="DN367" s="2"/>
      <c r="DO367" s="154">
        <v>1</v>
      </c>
      <c r="DP367" s="158" t="s">
        <v>173</v>
      </c>
      <c r="DQ367" s="24">
        <v>15054000</v>
      </c>
      <c r="DR367" s="47">
        <v>40</v>
      </c>
      <c r="DS367" t="s">
        <v>164</v>
      </c>
      <c r="DZ367" t="s">
        <v>843</v>
      </c>
      <c r="EA367" s="5"/>
      <c r="EB367" s="5"/>
      <c r="EC367" s="5"/>
      <c r="ED367" s="5"/>
      <c r="EE367" s="5"/>
      <c r="EF367" s="5"/>
      <c r="EG367" s="5"/>
      <c r="EH367" s="5"/>
      <c r="EI367" s="5"/>
      <c r="EJ367" s="5"/>
      <c r="EK367" s="5"/>
      <c r="EL367" s="5"/>
      <c r="EM367" s="165"/>
      <c r="EO367" s="5"/>
      <c r="EP367" s="5"/>
      <c r="EQ367" s="5"/>
      <c r="ER367" s="5"/>
      <c r="EY367" s="70" t="str">
        <f t="shared" si="59"/>
        <v>simvastatine oral 40mg/</v>
      </c>
      <c r="FK367" s="14" t="s">
        <v>163</v>
      </c>
      <c r="FL367" s="70" t="str">
        <f t="shared" si="65"/>
        <v>simvastatine oral 40mg/</v>
      </c>
    </row>
    <row r="368" spans="1:168" ht="13.8">
      <c r="A368" s="47">
        <v>3453</v>
      </c>
      <c r="B368" t="s">
        <v>3320</v>
      </c>
      <c r="C368" s="117"/>
      <c r="D368" s="117"/>
      <c r="E368" s="117"/>
      <c r="F368" s="117"/>
      <c r="G368">
        <v>3454</v>
      </c>
      <c r="H368" s="47">
        <v>245420302</v>
      </c>
      <c r="I368" s="47">
        <v>245420302</v>
      </c>
      <c r="J368" s="5" t="str">
        <f t="shared" si="61"/>
        <v>GRC simvastatin PHARMAZAC AE film-coated tablet 30 x 20mg/</v>
      </c>
      <c r="K368" s="5" t="str">
        <f t="shared" si="62"/>
        <v>GRC simvastatin PHARMAZAC AE film-coated tablet 30 x 20mg/</v>
      </c>
      <c r="L368" s="5"/>
      <c r="M368" s="5"/>
      <c r="N368" s="5"/>
      <c r="O368" s="5"/>
      <c r="P368">
        <v>30</v>
      </c>
      <c r="Q368" s="51"/>
      <c r="R368">
        <v>30</v>
      </c>
      <c r="S368" s="51"/>
      <c r="T368" s="117"/>
      <c r="U368" s="117"/>
      <c r="V368" s="117"/>
      <c r="W368" s="117"/>
      <c r="X368">
        <v>90</v>
      </c>
      <c r="Y368" s="5"/>
      <c r="Z368" s="5"/>
      <c r="AA368" s="5">
        <v>30</v>
      </c>
      <c r="AB368" s="5"/>
      <c r="AC368" t="s">
        <v>745</v>
      </c>
      <c r="AD368" s="5"/>
      <c r="AE368" s="5"/>
      <c r="AF368" s="159">
        <v>10221000</v>
      </c>
      <c r="AG368" t="s">
        <v>1220</v>
      </c>
      <c r="AI368" t="s">
        <v>824</v>
      </c>
      <c r="AJ368" t="s">
        <v>852</v>
      </c>
      <c r="AK368" s="24">
        <v>15054000</v>
      </c>
      <c r="AL368" s="158" t="s">
        <v>173</v>
      </c>
      <c r="AM368" s="158"/>
      <c r="AN368" s="5"/>
      <c r="AO368" s="5"/>
      <c r="AP368" s="5"/>
      <c r="AQ368" s="5"/>
      <c r="AS368" s="51">
        <f t="shared" si="60"/>
        <v>56565880</v>
      </c>
      <c r="AT368" s="25" t="str">
        <f t="shared" si="63"/>
        <v>GRC simvastatin PHARMAZAC AE film-coated tablet 20mg/</v>
      </c>
      <c r="AU368" s="33"/>
      <c r="AW368" s="5"/>
      <c r="AX368" s="5"/>
      <c r="AY368" s="14" t="s">
        <v>3672</v>
      </c>
      <c r="AZ368" t="s">
        <v>579</v>
      </c>
      <c r="BA368" s="42" t="s">
        <v>2510</v>
      </c>
      <c r="BB368" s="42"/>
      <c r="BC368" s="159">
        <v>10221000</v>
      </c>
      <c r="BD368" t="s">
        <v>1220</v>
      </c>
      <c r="BF368" s="85"/>
      <c r="BG368" t="s">
        <v>3369</v>
      </c>
      <c r="BJ368" s="5"/>
      <c r="BK368" t="s">
        <v>959</v>
      </c>
      <c r="BL368" s="5"/>
      <c r="BM368" s="49" t="s">
        <v>857</v>
      </c>
      <c r="BN368" t="str">
        <f t="shared" si="58"/>
        <v>simvastatin film-coated tablet 20mg/</v>
      </c>
      <c r="BO368" s="49"/>
      <c r="BP368" t="str">
        <f t="shared" si="64"/>
        <v>simvastatin film-coated tablet 20mg/</v>
      </c>
      <c r="BQ368" s="5"/>
      <c r="BR368" s="159">
        <v>10221000</v>
      </c>
      <c r="BS368" t="s">
        <v>1220</v>
      </c>
      <c r="BU368" s="117"/>
      <c r="BV368" s="117"/>
      <c r="BW368" s="5"/>
      <c r="BX368" t="s">
        <v>824</v>
      </c>
      <c r="BY368" s="5"/>
      <c r="BZ368" s="5"/>
      <c r="CA368" s="24">
        <v>15054000</v>
      </c>
      <c r="CB368" s="158" t="s">
        <v>173</v>
      </c>
      <c r="CC368" s="158"/>
      <c r="CD368" s="5"/>
      <c r="CE368" s="5"/>
      <c r="CF368">
        <v>20053000</v>
      </c>
      <c r="CG368" s="87" t="s">
        <v>175</v>
      </c>
      <c r="CH368" s="87"/>
      <c r="CI368" s="117"/>
      <c r="CJ368" s="117"/>
      <c r="CK368" s="5"/>
      <c r="CL368" s="5"/>
      <c r="CM368" s="5"/>
      <c r="CN368" s="5"/>
      <c r="CO368" s="21">
        <v>100000091786</v>
      </c>
      <c r="CP368" s="21" t="s">
        <v>41</v>
      </c>
      <c r="CQ368" s="21">
        <v>100000091786</v>
      </c>
      <c r="CR368" s="14" t="s">
        <v>3900</v>
      </c>
      <c r="CS368" s="51"/>
      <c r="CT368" s="21">
        <v>100000091786</v>
      </c>
      <c r="CU368" s="51" t="s">
        <v>615</v>
      </c>
      <c r="CV368" s="117"/>
      <c r="CW368" s="146"/>
      <c r="CX368">
        <v>79902639</v>
      </c>
      <c r="CY368" s="5"/>
      <c r="CZ368" s="5"/>
      <c r="DE368" s="5"/>
      <c r="DF368" s="5"/>
      <c r="DG368" s="117"/>
      <c r="DH368" s="117"/>
      <c r="DI368" s="117"/>
      <c r="DJ368" s="117"/>
      <c r="DK368" s="117"/>
      <c r="DL368" s="47">
        <v>20</v>
      </c>
      <c r="DM368" t="s">
        <v>164</v>
      </c>
      <c r="DN368" s="2"/>
      <c r="DO368" s="154">
        <v>1</v>
      </c>
      <c r="DP368" s="158" t="s">
        <v>173</v>
      </c>
      <c r="DQ368" s="24">
        <v>15054000</v>
      </c>
      <c r="DR368" s="47">
        <v>20</v>
      </c>
      <c r="DS368" t="s">
        <v>164</v>
      </c>
      <c r="DZ368" t="s">
        <v>844</v>
      </c>
      <c r="EA368" s="5"/>
      <c r="EB368" s="5"/>
      <c r="EC368" s="5"/>
      <c r="ED368" s="5"/>
      <c r="EE368" s="5"/>
      <c r="EF368" s="5"/>
      <c r="EG368" s="5"/>
      <c r="EH368" s="5"/>
      <c r="EI368" s="5"/>
      <c r="EJ368" s="5"/>
      <c r="EK368" s="5"/>
      <c r="EL368" s="5"/>
      <c r="EM368" s="165"/>
      <c r="EO368" s="5"/>
      <c r="EP368" s="5"/>
      <c r="EQ368" s="5"/>
      <c r="ER368" s="5"/>
      <c r="EY368" s="70" t="str">
        <f t="shared" si="59"/>
        <v>simvastatine oral 20mg/</v>
      </c>
      <c r="FK368" s="14" t="s">
        <v>163</v>
      </c>
      <c r="FL368" s="70" t="str">
        <f t="shared" si="65"/>
        <v>simvastatine oral 20mg/</v>
      </c>
    </row>
    <row r="369" spans="1:168" ht="13.8">
      <c r="A369" s="47">
        <v>3454</v>
      </c>
      <c r="B369" t="s">
        <v>3321</v>
      </c>
      <c r="C369" s="117"/>
      <c r="D369" s="117"/>
      <c r="E369" s="117"/>
      <c r="F369" s="117"/>
      <c r="G369">
        <v>1555</v>
      </c>
      <c r="H369" s="47">
        <v>197410101</v>
      </c>
      <c r="I369" s="47">
        <v>197410101</v>
      </c>
      <c r="J369" s="5" t="str">
        <f t="shared" si="61"/>
        <v>GRC simvastatin PHARMAZAC AE film-coated tablet 30 x 40mg/</v>
      </c>
      <c r="K369" s="5" t="str">
        <f t="shared" si="62"/>
        <v>GRC simvastatin PHARMAZAC AE film-coated tablet 30 x 40mg/</v>
      </c>
      <c r="L369" s="5"/>
      <c r="M369" s="5"/>
      <c r="N369" s="5"/>
      <c r="O369" s="5"/>
      <c r="P369">
        <v>30</v>
      </c>
      <c r="Q369" s="51"/>
      <c r="R369">
        <v>30</v>
      </c>
      <c r="S369" s="51"/>
      <c r="T369" s="117"/>
      <c r="U369" s="117"/>
      <c r="V369" s="117"/>
      <c r="W369" s="117"/>
      <c r="X369">
        <v>98</v>
      </c>
      <c r="Y369" s="5"/>
      <c r="Z369" s="5"/>
      <c r="AA369" s="5">
        <v>10</v>
      </c>
      <c r="AB369" s="5"/>
      <c r="AC369" t="s">
        <v>815</v>
      </c>
      <c r="AD369" s="5"/>
      <c r="AE369" s="5"/>
      <c r="AF369" s="159">
        <v>10221000</v>
      </c>
      <c r="AG369" t="s">
        <v>1220</v>
      </c>
      <c r="AI369" t="s">
        <v>824</v>
      </c>
      <c r="AJ369" t="s">
        <v>852</v>
      </c>
      <c r="AK369" s="24">
        <v>15054000</v>
      </c>
      <c r="AL369" s="158" t="s">
        <v>173</v>
      </c>
      <c r="AM369" s="158"/>
      <c r="AN369" s="5"/>
      <c r="AO369" s="5"/>
      <c r="AP369" s="5"/>
      <c r="AQ369" s="5"/>
      <c r="AS369" s="51">
        <f t="shared" si="60"/>
        <v>56565881</v>
      </c>
      <c r="AT369" s="25" t="str">
        <f t="shared" si="63"/>
        <v>GRC simvastatin PHARMAZAC AE film-coated tablet 40mg/</v>
      </c>
      <c r="AU369" s="33"/>
      <c r="AW369" s="5"/>
      <c r="AX369" s="5"/>
      <c r="AY369" s="14" t="s">
        <v>3673</v>
      </c>
      <c r="AZ369" t="s">
        <v>579</v>
      </c>
      <c r="BA369" s="42" t="s">
        <v>2510</v>
      </c>
      <c r="BB369" s="42"/>
      <c r="BC369" s="159">
        <v>10221000</v>
      </c>
      <c r="BD369" t="s">
        <v>1220</v>
      </c>
      <c r="BF369" s="85"/>
      <c r="BG369" t="s">
        <v>3369</v>
      </c>
      <c r="BJ369" s="5"/>
      <c r="BK369" t="s">
        <v>902</v>
      </c>
      <c r="BL369" s="5"/>
      <c r="BM369" s="49" t="s">
        <v>857</v>
      </c>
      <c r="BN369" t="str">
        <f t="shared" si="58"/>
        <v>simvastatin film-coated tablet 40mg/</v>
      </c>
      <c r="BO369" s="49"/>
      <c r="BP369" t="str">
        <f t="shared" si="64"/>
        <v>simvastatin film-coated tablet 40mg/</v>
      </c>
      <c r="BQ369" s="5"/>
      <c r="BR369" s="159">
        <v>10221000</v>
      </c>
      <c r="BS369" t="s">
        <v>1220</v>
      </c>
      <c r="BU369" s="117"/>
      <c r="BV369" s="117"/>
      <c r="BW369" s="5"/>
      <c r="BX369" t="s">
        <v>824</v>
      </c>
      <c r="BY369" s="5"/>
      <c r="BZ369" s="5"/>
      <c r="CA369" s="24">
        <v>15054000</v>
      </c>
      <c r="CB369" s="158" t="s">
        <v>173</v>
      </c>
      <c r="CC369" s="158"/>
      <c r="CD369" s="5"/>
      <c r="CE369" s="5"/>
      <c r="CF369">
        <v>20053000</v>
      </c>
      <c r="CG369" s="87" t="s">
        <v>175</v>
      </c>
      <c r="CH369" s="87"/>
      <c r="CI369" s="117"/>
      <c r="CJ369" s="117"/>
      <c r="CK369" s="5"/>
      <c r="CL369" s="5"/>
      <c r="CM369" s="5"/>
      <c r="CN369" s="5"/>
      <c r="CO369" s="21">
        <v>100000091786</v>
      </c>
      <c r="CP369" s="21" t="s">
        <v>41</v>
      </c>
      <c r="CQ369" s="21">
        <v>100000091786</v>
      </c>
      <c r="CR369" s="14" t="s">
        <v>3900</v>
      </c>
      <c r="CS369" s="51"/>
      <c r="CT369" s="21">
        <v>100000091786</v>
      </c>
      <c r="CU369" s="51" t="s">
        <v>615</v>
      </c>
      <c r="CV369" s="117"/>
      <c r="CW369" s="146"/>
      <c r="CX369">
        <v>79902639</v>
      </c>
      <c r="CY369" s="5"/>
      <c r="CZ369" s="5"/>
      <c r="DE369" s="5"/>
      <c r="DF369" s="5"/>
      <c r="DG369" s="117"/>
      <c r="DH369" s="117"/>
      <c r="DI369" s="117"/>
      <c r="DJ369" s="117"/>
      <c r="DK369" s="117"/>
      <c r="DL369" s="47">
        <v>40</v>
      </c>
      <c r="DM369" t="s">
        <v>164</v>
      </c>
      <c r="DN369" s="2"/>
      <c r="DO369" s="154">
        <v>1</v>
      </c>
      <c r="DP369" s="158" t="s">
        <v>173</v>
      </c>
      <c r="DQ369" s="24">
        <v>15054000</v>
      </c>
      <c r="DR369" s="47">
        <v>40</v>
      </c>
      <c r="DS369" t="s">
        <v>164</v>
      </c>
      <c r="DZ369" t="s">
        <v>832</v>
      </c>
      <c r="EA369" s="5"/>
      <c r="EB369" s="5"/>
      <c r="EC369" s="5"/>
      <c r="ED369" s="5"/>
      <c r="EE369" s="5"/>
      <c r="EF369" s="5"/>
      <c r="EG369" s="5"/>
      <c r="EH369" s="5"/>
      <c r="EI369" s="5"/>
      <c r="EJ369" s="5"/>
      <c r="EK369" s="5"/>
      <c r="EL369" s="5"/>
      <c r="EM369" s="165"/>
      <c r="EO369" s="5"/>
      <c r="EP369" s="5"/>
      <c r="EQ369" s="5"/>
      <c r="ER369" s="5"/>
      <c r="EY369" s="70" t="str">
        <f t="shared" si="59"/>
        <v>simvastatine oral 40mg/</v>
      </c>
      <c r="FK369" s="14" t="s">
        <v>163</v>
      </c>
      <c r="FL369" s="70" t="str">
        <f t="shared" si="65"/>
        <v>simvastatine oral 40mg/</v>
      </c>
    </row>
    <row r="370" spans="1:168" ht="13.8">
      <c r="A370" s="47">
        <v>1555</v>
      </c>
      <c r="B370" t="s">
        <v>3322</v>
      </c>
      <c r="C370" s="117"/>
      <c r="D370" s="117"/>
      <c r="E370" s="117"/>
      <c r="F370" s="117"/>
      <c r="G370">
        <v>4673</v>
      </c>
      <c r="H370" s="47">
        <v>262570117</v>
      </c>
      <c r="I370" s="47">
        <v>262570117</v>
      </c>
      <c r="J370" s="5" t="str">
        <f t="shared" si="61"/>
        <v>GRC simvastatin ΒΙΑΝΕΞ Α.Ε. film-coated tablet 10 x 10mg/</v>
      </c>
      <c r="K370" s="5" t="str">
        <f t="shared" si="62"/>
        <v>GRC simvastatin ΒΙΑΝΕΞ Α.Ε. film-coated tablet 10 x 10mg/</v>
      </c>
      <c r="L370" s="5"/>
      <c r="M370" s="5"/>
      <c r="N370" s="5"/>
      <c r="O370" s="5"/>
      <c r="P370">
        <v>10</v>
      </c>
      <c r="Q370" s="51"/>
      <c r="R370">
        <v>10</v>
      </c>
      <c r="S370" s="51"/>
      <c r="T370" s="117"/>
      <c r="U370" s="117"/>
      <c r="V370" s="117"/>
      <c r="W370" s="117"/>
      <c r="X370">
        <v>250</v>
      </c>
      <c r="Y370" s="5"/>
      <c r="Z370" s="5"/>
      <c r="AA370" s="5">
        <v>30</v>
      </c>
      <c r="AB370" s="5"/>
      <c r="AC370" t="s">
        <v>814</v>
      </c>
      <c r="AD370" s="5"/>
      <c r="AE370" s="5"/>
      <c r="AF370" s="159">
        <v>10221000</v>
      </c>
      <c r="AG370" t="s">
        <v>1220</v>
      </c>
      <c r="AI370" t="s">
        <v>824</v>
      </c>
      <c r="AJ370" t="s">
        <v>852</v>
      </c>
      <c r="AK370" s="24">
        <v>15054000</v>
      </c>
      <c r="AL370" s="158" t="s">
        <v>173</v>
      </c>
      <c r="AM370" s="158"/>
      <c r="AN370" s="5"/>
      <c r="AO370" s="5"/>
      <c r="AP370" s="5"/>
      <c r="AQ370" s="5"/>
      <c r="AS370" s="51">
        <f t="shared" si="60"/>
        <v>56565882</v>
      </c>
      <c r="AT370" s="25" t="str">
        <f t="shared" si="63"/>
        <v>GRC simvastatin ΒΙΑΝΕΞ Α.Ε. film-coated tablet 10mg/</v>
      </c>
      <c r="AU370" s="33"/>
      <c r="AW370" s="5"/>
      <c r="AX370" s="5"/>
      <c r="AY370" s="14" t="s">
        <v>3674</v>
      </c>
      <c r="AZ370" t="s">
        <v>579</v>
      </c>
      <c r="BA370" s="42" t="s">
        <v>2510</v>
      </c>
      <c r="BB370" s="42"/>
      <c r="BC370" s="159">
        <v>10221000</v>
      </c>
      <c r="BD370" t="s">
        <v>1220</v>
      </c>
      <c r="BF370" s="85"/>
      <c r="BG370" t="s">
        <v>3346</v>
      </c>
      <c r="BJ370" s="5"/>
      <c r="BK370" t="s">
        <v>960</v>
      </c>
      <c r="BL370" s="5"/>
      <c r="BM370" s="49" t="s">
        <v>857</v>
      </c>
      <c r="BN370" t="str">
        <f t="shared" si="58"/>
        <v>simvastatin film-coated tablet 10mg/</v>
      </c>
      <c r="BO370" s="49"/>
      <c r="BP370" t="str">
        <f t="shared" si="64"/>
        <v>simvastatin film-coated tablet 10mg/</v>
      </c>
      <c r="BQ370" s="5"/>
      <c r="BR370" s="159">
        <v>10221000</v>
      </c>
      <c r="BS370" t="s">
        <v>1220</v>
      </c>
      <c r="BU370" s="117"/>
      <c r="BV370" s="117"/>
      <c r="BW370" s="5"/>
      <c r="BX370" t="s">
        <v>824</v>
      </c>
      <c r="BY370" s="5"/>
      <c r="BZ370" s="5"/>
      <c r="CA370" s="24">
        <v>15054000</v>
      </c>
      <c r="CB370" s="158" t="s">
        <v>173</v>
      </c>
      <c r="CC370" s="158"/>
      <c r="CD370" s="5"/>
      <c r="CE370" s="5"/>
      <c r="CF370">
        <v>20053000</v>
      </c>
      <c r="CG370" s="87" t="s">
        <v>175</v>
      </c>
      <c r="CH370" s="87"/>
      <c r="CI370" s="117"/>
      <c r="CJ370" s="117"/>
      <c r="CK370" s="5"/>
      <c r="CL370" s="5"/>
      <c r="CM370" s="5"/>
      <c r="CN370" s="5"/>
      <c r="CO370" s="21">
        <v>100000091786</v>
      </c>
      <c r="CP370" s="21" t="s">
        <v>41</v>
      </c>
      <c r="CQ370" s="21">
        <v>100000091786</v>
      </c>
      <c r="CR370" s="14" t="s">
        <v>3900</v>
      </c>
      <c r="CS370" s="51"/>
      <c r="CT370" s="21">
        <v>100000091786</v>
      </c>
      <c r="CU370" s="51" t="s">
        <v>615</v>
      </c>
      <c r="CV370" s="117"/>
      <c r="CW370" s="146"/>
      <c r="CX370">
        <v>79902639</v>
      </c>
      <c r="CY370" s="5"/>
      <c r="CZ370" s="5"/>
      <c r="DE370" s="5"/>
      <c r="DF370" s="5"/>
      <c r="DG370" s="117"/>
      <c r="DH370" s="117"/>
      <c r="DI370" s="117"/>
      <c r="DJ370" s="117"/>
      <c r="DK370" s="117"/>
      <c r="DL370" s="47">
        <v>10</v>
      </c>
      <c r="DM370" t="s">
        <v>164</v>
      </c>
      <c r="DN370" s="2"/>
      <c r="DO370" s="154">
        <v>1</v>
      </c>
      <c r="DP370" s="158" t="s">
        <v>173</v>
      </c>
      <c r="DQ370" s="24">
        <v>15054000</v>
      </c>
      <c r="DR370" s="47">
        <v>10</v>
      </c>
      <c r="DS370" t="s">
        <v>164</v>
      </c>
      <c r="DZ370" t="s">
        <v>832</v>
      </c>
      <c r="EA370" s="5"/>
      <c r="EB370" s="5"/>
      <c r="EC370" s="5"/>
      <c r="ED370" s="5"/>
      <c r="EE370" s="5"/>
      <c r="EF370" s="5"/>
      <c r="EG370" s="5"/>
      <c r="EH370" s="5"/>
      <c r="EI370" s="5"/>
      <c r="EJ370" s="5"/>
      <c r="EK370" s="5"/>
      <c r="EL370" s="5"/>
      <c r="EM370" s="165"/>
      <c r="EO370" s="5"/>
      <c r="EP370" s="5"/>
      <c r="EQ370" s="5"/>
      <c r="ER370" s="5"/>
      <c r="EY370" s="70" t="str">
        <f t="shared" si="59"/>
        <v>simvastatine oral 10mg/</v>
      </c>
      <c r="FK370" s="14" t="s">
        <v>163</v>
      </c>
      <c r="FL370" s="70" t="str">
        <f t="shared" si="65"/>
        <v>simvastatine oral 10mg/</v>
      </c>
    </row>
    <row r="371" spans="1:168" ht="13.8">
      <c r="A371" s="47">
        <v>4673</v>
      </c>
      <c r="B371" t="s">
        <v>3323</v>
      </c>
      <c r="C371" s="117"/>
      <c r="D371" s="117"/>
      <c r="E371" s="117"/>
      <c r="F371" s="117"/>
      <c r="G371">
        <v>4674</v>
      </c>
      <c r="H371" s="47">
        <v>262570217</v>
      </c>
      <c r="I371" s="47">
        <v>262570217</v>
      </c>
      <c r="J371" s="5" t="str">
        <f t="shared" ref="J371:J382" si="66">CONCATENATE(BM371," ",CR371," ",BG371," ",BS371," ",R371,S371," x ",DR371,DS371,"/",DU371,DV371)</f>
        <v>GRC simvastatin GENERICS PHARMA HELLAS ΕΠΕ film-coated tablet 30 x 10mg/</v>
      </c>
      <c r="K371" s="5" t="str">
        <f t="shared" ref="K371:K382" si="67">CONCATENATE(BM371," ",CR371," ",BG371," ",BS371," ",R371,S371," x ",DR371,DS371,"/",DU371,DV371)</f>
        <v>GRC simvastatin GENERICS PHARMA HELLAS ΕΠΕ film-coated tablet 30 x 10mg/</v>
      </c>
      <c r="L371" s="5"/>
      <c r="M371" s="5"/>
      <c r="N371" s="5"/>
      <c r="O371" s="5"/>
      <c r="P371">
        <v>30</v>
      </c>
      <c r="Q371" s="51"/>
      <c r="R371">
        <v>30</v>
      </c>
      <c r="S371" s="51"/>
      <c r="T371" s="117"/>
      <c r="U371" s="117"/>
      <c r="V371" s="117"/>
      <c r="W371" s="117"/>
      <c r="X371">
        <v>500</v>
      </c>
      <c r="Y371" s="5"/>
      <c r="Z371" s="5"/>
      <c r="AA371" s="5">
        <v>30</v>
      </c>
      <c r="AB371" s="5"/>
      <c r="AC371" t="s">
        <v>816</v>
      </c>
      <c r="AD371" s="5"/>
      <c r="AE371" s="5"/>
      <c r="AF371" s="159">
        <v>10221000</v>
      </c>
      <c r="AG371" t="s">
        <v>1220</v>
      </c>
      <c r="AI371" t="s">
        <v>824</v>
      </c>
      <c r="AJ371" t="s">
        <v>852</v>
      </c>
      <c r="AK371" s="24">
        <v>15054000</v>
      </c>
      <c r="AL371" s="158" t="s">
        <v>173</v>
      </c>
      <c r="AM371" s="158"/>
      <c r="AN371" s="5"/>
      <c r="AO371" s="5"/>
      <c r="AP371" s="5"/>
      <c r="AQ371" s="5"/>
      <c r="AS371" s="51">
        <f t="shared" si="60"/>
        <v>56565883</v>
      </c>
      <c r="AT371" s="25" t="str">
        <f t="shared" si="63"/>
        <v>GRC simvastatin GENERICS PHARMA HELLAS ΕΠΕ film-coated tablet 10mg/</v>
      </c>
      <c r="AU371" s="33"/>
      <c r="AW371" s="5"/>
      <c r="AX371" s="5"/>
      <c r="AY371" s="14" t="s">
        <v>3675</v>
      </c>
      <c r="AZ371" t="s">
        <v>579</v>
      </c>
      <c r="BA371" s="42" t="s">
        <v>2510</v>
      </c>
      <c r="BB371" s="42"/>
      <c r="BC371" s="159">
        <v>10221000</v>
      </c>
      <c r="BD371" t="s">
        <v>1220</v>
      </c>
      <c r="BF371" s="85"/>
      <c r="BG371" t="s">
        <v>960</v>
      </c>
      <c r="BJ371" s="5"/>
      <c r="BK371" t="s">
        <v>960</v>
      </c>
      <c r="BL371" s="5"/>
      <c r="BM371" s="49" t="s">
        <v>857</v>
      </c>
      <c r="BN371" t="str">
        <f t="shared" si="58"/>
        <v>simvastatin film-coated tablet 10mg/</v>
      </c>
      <c r="BO371" s="49"/>
      <c r="BP371" t="str">
        <f t="shared" si="64"/>
        <v>simvastatin film-coated tablet 10mg/</v>
      </c>
      <c r="BQ371" s="5"/>
      <c r="BR371" s="159">
        <v>10221000</v>
      </c>
      <c r="BS371" t="s">
        <v>1220</v>
      </c>
      <c r="BU371" s="117"/>
      <c r="BV371" s="117"/>
      <c r="BW371" s="5"/>
      <c r="BX371" t="s">
        <v>824</v>
      </c>
      <c r="BY371" s="5"/>
      <c r="BZ371" s="5"/>
      <c r="CA371" s="24">
        <v>15054000</v>
      </c>
      <c r="CB371" s="158" t="s">
        <v>173</v>
      </c>
      <c r="CC371" s="158"/>
      <c r="CD371" s="5"/>
      <c r="CE371" s="5"/>
      <c r="CF371">
        <v>20053000</v>
      </c>
      <c r="CG371" s="87" t="s">
        <v>175</v>
      </c>
      <c r="CH371" s="87"/>
      <c r="CI371" s="117"/>
      <c r="CJ371" s="117"/>
      <c r="CK371" s="5"/>
      <c r="CL371" s="5"/>
      <c r="CM371" s="5"/>
      <c r="CN371" s="5"/>
      <c r="CO371" s="21">
        <v>100000091786</v>
      </c>
      <c r="CP371" s="21" t="s">
        <v>41</v>
      </c>
      <c r="CQ371" s="21">
        <v>100000091786</v>
      </c>
      <c r="CR371" s="14" t="s">
        <v>3900</v>
      </c>
      <c r="CS371" s="51"/>
      <c r="CT371" s="21">
        <v>100000091786</v>
      </c>
      <c r="CU371" s="51" t="s">
        <v>615</v>
      </c>
      <c r="CV371" s="117"/>
      <c r="CW371" s="146"/>
      <c r="CX371">
        <v>79902639</v>
      </c>
      <c r="CY371" s="5"/>
      <c r="CZ371" s="5"/>
      <c r="DE371" s="5"/>
      <c r="DF371" s="5"/>
      <c r="DG371" s="117"/>
      <c r="DH371" s="117"/>
      <c r="DI371" s="117"/>
      <c r="DJ371" s="117"/>
      <c r="DK371" s="117"/>
      <c r="DL371" s="47">
        <v>10</v>
      </c>
      <c r="DM371" t="s">
        <v>164</v>
      </c>
      <c r="DN371" s="2"/>
      <c r="DO371" s="154">
        <v>1</v>
      </c>
      <c r="DP371" s="158" t="s">
        <v>173</v>
      </c>
      <c r="DQ371" s="24">
        <v>15054000</v>
      </c>
      <c r="DR371" s="47">
        <v>10</v>
      </c>
      <c r="DS371" t="s">
        <v>164</v>
      </c>
      <c r="DZ371" t="s">
        <v>843</v>
      </c>
      <c r="EA371" s="5"/>
      <c r="EB371" s="5"/>
      <c r="EC371" s="5"/>
      <c r="ED371" s="5"/>
      <c r="EE371" s="5"/>
      <c r="EF371" s="5"/>
      <c r="EG371" s="5"/>
      <c r="EH371" s="5"/>
      <c r="EI371" s="5"/>
      <c r="EJ371" s="5"/>
      <c r="EK371" s="5"/>
      <c r="EL371" s="5"/>
      <c r="EM371" s="165"/>
      <c r="EO371" s="5"/>
      <c r="EP371" s="5"/>
      <c r="EQ371" s="5"/>
      <c r="ER371" s="5"/>
      <c r="EY371" s="70" t="str">
        <f t="shared" si="59"/>
        <v>simvastatine oral 10mg/</v>
      </c>
      <c r="FK371" s="14" t="s">
        <v>163</v>
      </c>
      <c r="FL371" s="70" t="str">
        <f t="shared" si="65"/>
        <v>simvastatine oral 10mg/</v>
      </c>
    </row>
    <row r="372" spans="1:168" ht="13.8">
      <c r="A372" s="47">
        <v>4674</v>
      </c>
      <c r="B372" t="s">
        <v>3324</v>
      </c>
      <c r="C372" s="117"/>
      <c r="D372" s="117"/>
      <c r="E372" s="117"/>
      <c r="F372" s="117"/>
      <c r="G372">
        <v>4675</v>
      </c>
      <c r="H372" s="47">
        <v>262570317</v>
      </c>
      <c r="I372" s="47">
        <v>262570317</v>
      </c>
      <c r="J372" s="5" t="str">
        <f t="shared" si="66"/>
        <v>GRC simvastatin GENERICS PHARMA HELLAS ΕΠΕ film-coated tablet 30 x 20mg/</v>
      </c>
      <c r="K372" s="5" t="str">
        <f t="shared" si="67"/>
        <v>GRC simvastatin GENERICS PHARMA HELLAS ΕΠΕ film-coated tablet 30 x 20mg/</v>
      </c>
      <c r="L372" s="5"/>
      <c r="M372" s="5"/>
      <c r="N372" s="5"/>
      <c r="O372" s="5"/>
      <c r="P372">
        <v>30</v>
      </c>
      <c r="Q372" s="51"/>
      <c r="R372">
        <v>30</v>
      </c>
      <c r="S372" s="51"/>
      <c r="T372" s="117"/>
      <c r="U372" s="117"/>
      <c r="V372" s="117"/>
      <c r="W372" s="117"/>
      <c r="X372" t="s">
        <v>1305</v>
      </c>
      <c r="Y372" s="5"/>
      <c r="Z372" s="5"/>
      <c r="AA372" s="5">
        <v>30</v>
      </c>
      <c r="AB372" s="5"/>
      <c r="AC372" t="s">
        <v>817</v>
      </c>
      <c r="AD372" s="5"/>
      <c r="AE372" s="5"/>
      <c r="AF372" s="159">
        <v>10221000</v>
      </c>
      <c r="AG372" t="s">
        <v>1220</v>
      </c>
      <c r="AI372" t="s">
        <v>824</v>
      </c>
      <c r="AJ372" t="s">
        <v>852</v>
      </c>
      <c r="AK372" s="24">
        <v>15054000</v>
      </c>
      <c r="AL372" s="158" t="s">
        <v>173</v>
      </c>
      <c r="AM372" s="158"/>
      <c r="AN372" s="5"/>
      <c r="AO372" s="5"/>
      <c r="AP372" s="5"/>
      <c r="AQ372" s="5"/>
      <c r="AS372" s="51">
        <f t="shared" si="60"/>
        <v>56565884</v>
      </c>
      <c r="AT372" s="25" t="str">
        <f t="shared" si="63"/>
        <v>GRC simvastatin GENERICS PHARMA HELLAS ΕΠΕ film-coated tablet 20mg/</v>
      </c>
      <c r="AU372" s="33"/>
      <c r="AW372" s="5"/>
      <c r="AX372" s="5"/>
      <c r="AY372" s="14" t="s">
        <v>3676</v>
      </c>
      <c r="AZ372" t="s">
        <v>579</v>
      </c>
      <c r="BA372" s="42" t="s">
        <v>2510</v>
      </c>
      <c r="BB372" s="42"/>
      <c r="BC372" s="159">
        <v>10221000</v>
      </c>
      <c r="BD372" t="s">
        <v>1220</v>
      </c>
      <c r="BF372" s="85"/>
      <c r="BG372" t="s">
        <v>960</v>
      </c>
      <c r="BJ372" s="5"/>
      <c r="BK372" t="s">
        <v>960</v>
      </c>
      <c r="BL372" s="5"/>
      <c r="BM372" s="49" t="s">
        <v>857</v>
      </c>
      <c r="BN372" t="str">
        <f t="shared" si="58"/>
        <v>simvastatin film-coated tablet 20mg/</v>
      </c>
      <c r="BO372" s="49"/>
      <c r="BP372" t="str">
        <f t="shared" si="64"/>
        <v>simvastatin film-coated tablet 20mg/</v>
      </c>
      <c r="BQ372" s="5"/>
      <c r="BR372" s="159">
        <v>10221000</v>
      </c>
      <c r="BS372" t="s">
        <v>1220</v>
      </c>
      <c r="BU372" s="117"/>
      <c r="BV372" s="117"/>
      <c r="BW372" s="5"/>
      <c r="BX372" t="s">
        <v>824</v>
      </c>
      <c r="BY372" s="5"/>
      <c r="BZ372" s="5"/>
      <c r="CA372" s="24">
        <v>15054000</v>
      </c>
      <c r="CB372" s="158" t="s">
        <v>173</v>
      </c>
      <c r="CC372" s="158"/>
      <c r="CD372" s="5"/>
      <c r="CE372" s="5"/>
      <c r="CF372">
        <v>20053000</v>
      </c>
      <c r="CG372" s="87" t="s">
        <v>175</v>
      </c>
      <c r="CH372" s="87"/>
      <c r="CI372" s="117"/>
      <c r="CJ372" s="117"/>
      <c r="CK372" s="5"/>
      <c r="CL372" s="5"/>
      <c r="CM372" s="5"/>
      <c r="CN372" s="5"/>
      <c r="CO372" s="21">
        <v>100000091786</v>
      </c>
      <c r="CP372" s="21" t="s">
        <v>41</v>
      </c>
      <c r="CQ372" s="21">
        <v>100000091786</v>
      </c>
      <c r="CR372" s="14" t="s">
        <v>3900</v>
      </c>
      <c r="CS372" s="51"/>
      <c r="CT372" s="21">
        <v>100000091786</v>
      </c>
      <c r="CU372" s="51" t="s">
        <v>615</v>
      </c>
      <c r="CV372" s="117"/>
      <c r="CW372" s="146"/>
      <c r="CX372">
        <v>79902639</v>
      </c>
      <c r="CY372" s="5"/>
      <c r="CZ372" s="5"/>
      <c r="DE372" s="5"/>
      <c r="DF372" s="5"/>
      <c r="DG372" s="117"/>
      <c r="DH372" s="117"/>
      <c r="DI372" s="117"/>
      <c r="DJ372" s="117"/>
      <c r="DK372" s="117"/>
      <c r="DL372" s="47">
        <v>20</v>
      </c>
      <c r="DM372" t="s">
        <v>164</v>
      </c>
      <c r="DN372" s="2"/>
      <c r="DO372" s="154">
        <v>1</v>
      </c>
      <c r="DP372" s="158" t="s">
        <v>173</v>
      </c>
      <c r="DQ372" s="24">
        <v>15054000</v>
      </c>
      <c r="DR372" s="47">
        <v>20</v>
      </c>
      <c r="DS372" t="s">
        <v>164</v>
      </c>
      <c r="DZ372" t="s">
        <v>844</v>
      </c>
      <c r="EA372" s="5"/>
      <c r="EB372" s="5"/>
      <c r="EC372" s="5"/>
      <c r="ED372" s="5"/>
      <c r="EE372" s="5"/>
      <c r="EF372" s="5"/>
      <c r="EG372" s="5"/>
      <c r="EH372" s="5"/>
      <c r="EI372" s="5"/>
      <c r="EJ372" s="5"/>
      <c r="EK372" s="5"/>
      <c r="EL372" s="5"/>
      <c r="EM372" s="165"/>
      <c r="EO372" s="5"/>
      <c r="EP372" s="5"/>
      <c r="EQ372" s="5"/>
      <c r="ER372" s="5"/>
      <c r="EY372" s="70" t="str">
        <f t="shared" si="59"/>
        <v>simvastatine oral 20mg/</v>
      </c>
      <c r="FK372" s="14" t="s">
        <v>163</v>
      </c>
      <c r="FL372" s="70" t="str">
        <f t="shared" si="65"/>
        <v>simvastatine oral 20mg/</v>
      </c>
    </row>
    <row r="373" spans="1:168" ht="13.8">
      <c r="A373" s="47">
        <v>4675</v>
      </c>
      <c r="B373" t="s">
        <v>3325</v>
      </c>
      <c r="C373" s="117"/>
      <c r="D373" s="117"/>
      <c r="E373" s="117"/>
      <c r="F373" s="117"/>
      <c r="G373">
        <v>4147</v>
      </c>
      <c r="H373" s="47">
        <v>255790102</v>
      </c>
      <c r="I373" s="47">
        <v>255790102</v>
      </c>
      <c r="J373" s="5" t="str">
        <f t="shared" si="66"/>
        <v>GRC simvastatin GENERICS PHARMA HELLAS ΕΠΕ film-coated tablet 30 x 40mg/</v>
      </c>
      <c r="K373" s="5" t="str">
        <f t="shared" si="67"/>
        <v>GRC simvastatin GENERICS PHARMA HELLAS ΕΠΕ film-coated tablet 30 x 40mg/</v>
      </c>
      <c r="L373" s="5"/>
      <c r="M373" s="5"/>
      <c r="N373" s="5"/>
      <c r="O373" s="5"/>
      <c r="P373">
        <v>30</v>
      </c>
      <c r="Q373" s="51"/>
      <c r="R373">
        <v>30</v>
      </c>
      <c r="S373" s="51"/>
      <c r="T373" s="117"/>
      <c r="U373" s="117"/>
      <c r="V373" s="117"/>
      <c r="W373" s="117"/>
      <c r="X373">
        <v>100</v>
      </c>
      <c r="Y373" s="5"/>
      <c r="Z373" s="5"/>
      <c r="AA373" s="5">
        <v>30</v>
      </c>
      <c r="AB373" s="5"/>
      <c r="AC373" t="s">
        <v>751</v>
      </c>
      <c r="AD373" s="5"/>
      <c r="AE373" s="5"/>
      <c r="AF373" s="159">
        <v>10221000</v>
      </c>
      <c r="AG373" t="s">
        <v>1220</v>
      </c>
      <c r="AI373" t="s">
        <v>824</v>
      </c>
      <c r="AJ373" t="s">
        <v>852</v>
      </c>
      <c r="AK373" s="24">
        <v>15054000</v>
      </c>
      <c r="AL373" s="158" t="s">
        <v>173</v>
      </c>
      <c r="AM373" s="158"/>
      <c r="AN373" s="5"/>
      <c r="AO373" s="5"/>
      <c r="AP373" s="5"/>
      <c r="AQ373" s="5"/>
      <c r="AS373" s="51">
        <f t="shared" si="60"/>
        <v>56565885</v>
      </c>
      <c r="AT373" s="25" t="str">
        <f t="shared" si="63"/>
        <v>GRC simvastatin GENERICS PHARMA HELLAS ΕΠΕ film-coated tablet 40mg/</v>
      </c>
      <c r="AU373" s="33"/>
      <c r="AW373" s="5"/>
      <c r="AX373" s="5"/>
      <c r="AY373" s="14" t="s">
        <v>3677</v>
      </c>
      <c r="AZ373" t="s">
        <v>579</v>
      </c>
      <c r="BA373" s="42" t="s">
        <v>2510</v>
      </c>
      <c r="BB373" s="42"/>
      <c r="BC373" s="159">
        <v>10221000</v>
      </c>
      <c r="BD373" t="s">
        <v>1220</v>
      </c>
      <c r="BF373" s="85"/>
      <c r="BG373" t="s">
        <v>960</v>
      </c>
      <c r="BJ373" s="5"/>
      <c r="BK373" t="s">
        <v>961</v>
      </c>
      <c r="BL373" s="5"/>
      <c r="BM373" s="49" t="s">
        <v>857</v>
      </c>
      <c r="BN373" t="str">
        <f t="shared" si="58"/>
        <v>simvastatin film-coated tablet 40mg/</v>
      </c>
      <c r="BO373" s="49"/>
      <c r="BP373" t="str">
        <f t="shared" si="64"/>
        <v>simvastatin film-coated tablet 40mg/</v>
      </c>
      <c r="BQ373" s="5"/>
      <c r="BR373" s="159">
        <v>10221000</v>
      </c>
      <c r="BS373" t="s">
        <v>1220</v>
      </c>
      <c r="BU373" s="117"/>
      <c r="BV373" s="117"/>
      <c r="BW373" s="5"/>
      <c r="BX373" t="s">
        <v>824</v>
      </c>
      <c r="BY373" s="5"/>
      <c r="BZ373" s="5"/>
      <c r="CA373" s="24">
        <v>15054000</v>
      </c>
      <c r="CB373" s="158" t="s">
        <v>173</v>
      </c>
      <c r="CC373" s="158"/>
      <c r="CD373" s="5"/>
      <c r="CE373" s="5"/>
      <c r="CF373">
        <v>20053000</v>
      </c>
      <c r="CG373" s="87" t="s">
        <v>175</v>
      </c>
      <c r="CH373" s="87"/>
      <c r="CI373" s="117"/>
      <c r="CJ373" s="117"/>
      <c r="CK373" s="5"/>
      <c r="CL373" s="5"/>
      <c r="CM373" s="5"/>
      <c r="CN373" s="5"/>
      <c r="CO373" s="21">
        <v>100000091786</v>
      </c>
      <c r="CP373" s="21" t="s">
        <v>41</v>
      </c>
      <c r="CQ373" s="21">
        <v>100000091786</v>
      </c>
      <c r="CR373" s="14" t="s">
        <v>3900</v>
      </c>
      <c r="CS373" s="51"/>
      <c r="CT373" s="21">
        <v>100000091786</v>
      </c>
      <c r="CU373" s="51" t="s">
        <v>615</v>
      </c>
      <c r="CV373" s="117"/>
      <c r="CW373" s="146"/>
      <c r="CX373">
        <v>79902639</v>
      </c>
      <c r="CY373" s="5"/>
      <c r="CZ373" s="5"/>
      <c r="DE373" s="5"/>
      <c r="DF373" s="5"/>
      <c r="DG373" s="117"/>
      <c r="DH373" s="117"/>
      <c r="DI373" s="117"/>
      <c r="DJ373" s="117"/>
      <c r="DK373" s="117"/>
      <c r="DL373" s="47">
        <v>40</v>
      </c>
      <c r="DM373" t="s">
        <v>164</v>
      </c>
      <c r="DN373" s="2"/>
      <c r="DO373" s="154">
        <v>1</v>
      </c>
      <c r="DP373" s="158" t="s">
        <v>173</v>
      </c>
      <c r="DQ373" s="24">
        <v>15054000</v>
      </c>
      <c r="DR373" s="47">
        <v>40</v>
      </c>
      <c r="DS373" t="s">
        <v>164</v>
      </c>
      <c r="DZ373" t="s">
        <v>843</v>
      </c>
      <c r="EA373" s="5"/>
      <c r="EB373" s="5"/>
      <c r="EC373" s="5"/>
      <c r="ED373" s="5"/>
      <c r="EE373" s="5"/>
      <c r="EF373" s="5"/>
      <c r="EG373" s="5"/>
      <c r="EH373" s="5"/>
      <c r="EI373" s="5"/>
      <c r="EJ373" s="5"/>
      <c r="EK373" s="5"/>
      <c r="EL373" s="5"/>
      <c r="EM373" s="165"/>
      <c r="EO373" s="5"/>
      <c r="EP373" s="5"/>
      <c r="EQ373" s="5"/>
      <c r="ER373" s="5"/>
      <c r="EY373" s="70" t="str">
        <f t="shared" si="59"/>
        <v>simvastatine oral 40mg/</v>
      </c>
      <c r="FK373" s="14" t="s">
        <v>163</v>
      </c>
      <c r="FL373" s="70" t="str">
        <f t="shared" si="65"/>
        <v>simvastatine oral 40mg/</v>
      </c>
    </row>
    <row r="374" spans="1:168" ht="13.8">
      <c r="A374" s="47">
        <v>4147</v>
      </c>
      <c r="B374" t="s">
        <v>3326</v>
      </c>
      <c r="C374" s="117"/>
      <c r="D374" s="117"/>
      <c r="E374" s="117"/>
      <c r="F374" s="117"/>
      <c r="G374">
        <v>4161</v>
      </c>
      <c r="H374" s="47">
        <v>256100103</v>
      </c>
      <c r="I374" s="47">
        <v>256100103</v>
      </c>
      <c r="J374" s="5" t="str">
        <f t="shared" si="66"/>
        <v>GRC simvastatin PHARMAXIA HELLAS E.E. film-coated tablet 30 x 20mg/</v>
      </c>
      <c r="K374" s="5" t="str">
        <f t="shared" si="67"/>
        <v>GRC simvastatin PHARMAXIA HELLAS E.E. film-coated tablet 30 x 20mg/</v>
      </c>
      <c r="L374" s="5"/>
      <c r="M374" s="5"/>
      <c r="N374" s="5"/>
      <c r="O374" s="5"/>
      <c r="P374">
        <v>30</v>
      </c>
      <c r="Q374" s="51"/>
      <c r="R374">
        <v>30</v>
      </c>
      <c r="S374" s="51"/>
      <c r="T374" s="117"/>
      <c r="U374" s="117"/>
      <c r="V374" s="117"/>
      <c r="W374" s="117"/>
      <c r="X374">
        <v>10</v>
      </c>
      <c r="Y374" s="5"/>
      <c r="Z374" s="5"/>
      <c r="AA374" s="5">
        <v>30</v>
      </c>
      <c r="AB374" s="5"/>
      <c r="AC374" t="s">
        <v>763</v>
      </c>
      <c r="AD374" s="5"/>
      <c r="AE374" s="5"/>
      <c r="AF374" s="159">
        <v>10221000</v>
      </c>
      <c r="AG374" t="s">
        <v>1220</v>
      </c>
      <c r="AI374" t="s">
        <v>824</v>
      </c>
      <c r="AJ374" t="s">
        <v>852</v>
      </c>
      <c r="AK374" s="24">
        <v>15054000</v>
      </c>
      <c r="AL374" s="158" t="s">
        <v>173</v>
      </c>
      <c r="AM374" s="158"/>
      <c r="AN374" s="5"/>
      <c r="AO374" s="5"/>
      <c r="AP374" s="5"/>
      <c r="AQ374" s="5"/>
      <c r="AS374" s="51">
        <f t="shared" si="60"/>
        <v>56565886</v>
      </c>
      <c r="AT374" s="25" t="str">
        <f t="shared" si="63"/>
        <v>GRC simvastatin PHARMAXIA HELLAS E.E. film-coated tablet 20mg/</v>
      </c>
      <c r="AU374" s="33"/>
      <c r="AW374" s="5"/>
      <c r="AX374" s="5"/>
      <c r="AY374" s="14" t="s">
        <v>3678</v>
      </c>
      <c r="AZ374" t="s">
        <v>579</v>
      </c>
      <c r="BA374" s="42" t="s">
        <v>2510</v>
      </c>
      <c r="BB374" s="42"/>
      <c r="BC374" s="159">
        <v>10221000</v>
      </c>
      <c r="BD374" t="s">
        <v>1220</v>
      </c>
      <c r="BF374" s="85"/>
      <c r="BG374" t="s">
        <v>3370</v>
      </c>
      <c r="BJ374" s="5"/>
      <c r="BK374" t="s">
        <v>897</v>
      </c>
      <c r="BL374" s="5"/>
      <c r="BM374" s="49" t="s">
        <v>857</v>
      </c>
      <c r="BN374" t="str">
        <f t="shared" si="58"/>
        <v>simvastatin film-coated tablet 20mg/</v>
      </c>
      <c r="BO374" s="49"/>
      <c r="BP374" t="str">
        <f t="shared" si="64"/>
        <v>simvastatin film-coated tablet 20mg/</v>
      </c>
      <c r="BQ374" s="5"/>
      <c r="BR374" s="159">
        <v>10221000</v>
      </c>
      <c r="BS374" t="s">
        <v>1220</v>
      </c>
      <c r="BU374" s="117"/>
      <c r="BV374" s="117"/>
      <c r="BW374" s="5"/>
      <c r="BX374" t="s">
        <v>824</v>
      </c>
      <c r="BY374" s="5"/>
      <c r="BZ374" s="5"/>
      <c r="CA374" s="24">
        <v>15054000</v>
      </c>
      <c r="CB374" s="158" t="s">
        <v>173</v>
      </c>
      <c r="CC374" s="158"/>
      <c r="CD374" s="5"/>
      <c r="CE374" s="5"/>
      <c r="CF374">
        <v>20053000</v>
      </c>
      <c r="CG374" s="87" t="s">
        <v>175</v>
      </c>
      <c r="CH374" s="87"/>
      <c r="CI374" s="117"/>
      <c r="CJ374" s="117"/>
      <c r="CK374" s="5"/>
      <c r="CL374" s="5"/>
      <c r="CM374" s="5"/>
      <c r="CN374" s="5"/>
      <c r="CO374" s="21">
        <v>100000091786</v>
      </c>
      <c r="CP374" s="21" t="s">
        <v>41</v>
      </c>
      <c r="CQ374" s="21">
        <v>100000091786</v>
      </c>
      <c r="CR374" s="14" t="s">
        <v>3900</v>
      </c>
      <c r="CS374" s="51"/>
      <c r="CT374" s="21">
        <v>100000091786</v>
      </c>
      <c r="CU374" s="51" t="s">
        <v>615</v>
      </c>
      <c r="CV374" s="117"/>
      <c r="CW374" s="146"/>
      <c r="CX374">
        <v>79902639</v>
      </c>
      <c r="CY374" s="5"/>
      <c r="CZ374" s="5"/>
      <c r="DE374" s="5"/>
      <c r="DF374" s="5"/>
      <c r="DG374" s="117"/>
      <c r="DH374" s="117"/>
      <c r="DI374" s="117"/>
      <c r="DJ374" s="117"/>
      <c r="DK374" s="117"/>
      <c r="DL374" s="47">
        <v>20</v>
      </c>
      <c r="DM374" t="s">
        <v>164</v>
      </c>
      <c r="DN374" s="2"/>
      <c r="DO374" s="154">
        <v>1</v>
      </c>
      <c r="DP374" s="158" t="s">
        <v>173</v>
      </c>
      <c r="DQ374" s="24">
        <v>15054000</v>
      </c>
      <c r="DR374" s="47">
        <v>20</v>
      </c>
      <c r="DS374" t="s">
        <v>164</v>
      </c>
      <c r="DZ374" t="s">
        <v>832</v>
      </c>
      <c r="EA374" s="5"/>
      <c r="EB374" s="5"/>
      <c r="EC374" s="5"/>
      <c r="ED374" s="5"/>
      <c r="EE374" s="5"/>
      <c r="EF374" s="5"/>
      <c r="EG374" s="5"/>
      <c r="EH374" s="5"/>
      <c r="EI374" s="5"/>
      <c r="EJ374" s="5"/>
      <c r="EK374" s="5"/>
      <c r="EL374" s="5"/>
      <c r="EM374" s="165"/>
      <c r="EO374" s="5"/>
      <c r="EP374" s="5"/>
      <c r="EQ374" s="5"/>
      <c r="ER374" s="5"/>
      <c r="EY374" s="70" t="str">
        <f t="shared" si="59"/>
        <v>simvastatine oral 20mg/</v>
      </c>
      <c r="FK374" s="14" t="s">
        <v>163</v>
      </c>
      <c r="FL374" s="70" t="str">
        <f t="shared" si="65"/>
        <v>simvastatine oral 20mg/</v>
      </c>
    </row>
    <row r="375" spans="1:168" ht="13.8">
      <c r="A375" s="47">
        <v>4161</v>
      </c>
      <c r="B375" t="s">
        <v>3327</v>
      </c>
      <c r="C375" s="117"/>
      <c r="D375" s="117"/>
      <c r="E375" s="117"/>
      <c r="F375" s="117"/>
      <c r="G375">
        <v>4162</v>
      </c>
      <c r="H375" s="47">
        <v>256100303</v>
      </c>
      <c r="I375" s="47">
        <v>256100303</v>
      </c>
      <c r="J375" s="5" t="str">
        <f t="shared" si="66"/>
        <v>GRC simvastatin MEDOCHEMIE HELLAS AE film-coated tablet 30 x 10mg/</v>
      </c>
      <c r="K375" s="5" t="str">
        <f t="shared" si="67"/>
        <v>GRC simvastatin MEDOCHEMIE HELLAS AE film-coated tablet 30 x 10mg/</v>
      </c>
      <c r="L375" s="5"/>
      <c r="M375" s="5"/>
      <c r="N375" s="5"/>
      <c r="O375" s="5"/>
      <c r="P375">
        <v>30</v>
      </c>
      <c r="Q375" s="51"/>
      <c r="R375">
        <v>30</v>
      </c>
      <c r="S375" s="51"/>
      <c r="T375" s="117"/>
      <c r="U375" s="117"/>
      <c r="V375" s="117"/>
      <c r="W375" s="117"/>
      <c r="X375">
        <v>14</v>
      </c>
      <c r="Y375" s="5"/>
      <c r="Z375" s="5"/>
      <c r="AA375" s="5">
        <v>30</v>
      </c>
      <c r="AB375" s="5"/>
      <c r="AC375" t="s">
        <v>818</v>
      </c>
      <c r="AD375" s="5"/>
      <c r="AE375" s="5"/>
      <c r="AF375" s="159">
        <v>10221000</v>
      </c>
      <c r="AG375" t="s">
        <v>1220</v>
      </c>
      <c r="AI375" t="s">
        <v>824</v>
      </c>
      <c r="AJ375" t="s">
        <v>852</v>
      </c>
      <c r="AK375" s="24">
        <v>15054000</v>
      </c>
      <c r="AL375" s="158" t="s">
        <v>173</v>
      </c>
      <c r="AM375" s="158"/>
      <c r="AN375" s="5"/>
      <c r="AO375" s="5"/>
      <c r="AP375" s="5"/>
      <c r="AQ375" s="5"/>
      <c r="AS375" s="51">
        <f t="shared" si="60"/>
        <v>56565887</v>
      </c>
      <c r="AT375" s="25" t="str">
        <f t="shared" si="63"/>
        <v>GRC simvastatin MEDOCHEMIE HELLAS AE film-coated tablet 10mg/</v>
      </c>
      <c r="AU375" s="33"/>
      <c r="AW375" s="5"/>
      <c r="AX375" s="5"/>
      <c r="AY375" s="14" t="s">
        <v>3679</v>
      </c>
      <c r="AZ375" t="s">
        <v>579</v>
      </c>
      <c r="BA375" s="42" t="s">
        <v>2510</v>
      </c>
      <c r="BB375" s="42"/>
      <c r="BC375" s="159">
        <v>10221000</v>
      </c>
      <c r="BD375" t="s">
        <v>1220</v>
      </c>
      <c r="BF375" s="85"/>
      <c r="BG375" t="s">
        <v>3344</v>
      </c>
      <c r="BJ375" s="5"/>
      <c r="BK375" t="s">
        <v>897</v>
      </c>
      <c r="BL375" s="5"/>
      <c r="BM375" s="49" t="s">
        <v>857</v>
      </c>
      <c r="BN375" t="str">
        <f t="shared" si="58"/>
        <v>simvastatin film-coated tablet 10mg/</v>
      </c>
      <c r="BO375" s="49"/>
      <c r="BP375" t="str">
        <f t="shared" si="64"/>
        <v>simvastatin film-coated tablet 10mg/</v>
      </c>
      <c r="BQ375" s="5"/>
      <c r="BR375" s="159">
        <v>10221000</v>
      </c>
      <c r="BS375" t="s">
        <v>1220</v>
      </c>
      <c r="BU375" s="117"/>
      <c r="BV375" s="117"/>
      <c r="BW375" s="5"/>
      <c r="BX375" t="s">
        <v>824</v>
      </c>
      <c r="BY375" s="5"/>
      <c r="BZ375" s="5"/>
      <c r="CA375" s="24">
        <v>15054000</v>
      </c>
      <c r="CB375" s="158" t="s">
        <v>173</v>
      </c>
      <c r="CC375" s="158"/>
      <c r="CD375" s="5"/>
      <c r="CE375" s="5"/>
      <c r="CF375">
        <v>20053000</v>
      </c>
      <c r="CG375" s="87" t="s">
        <v>175</v>
      </c>
      <c r="CH375" s="87"/>
      <c r="CI375" s="117"/>
      <c r="CJ375" s="117"/>
      <c r="CK375" s="5"/>
      <c r="CL375" s="5"/>
      <c r="CM375" s="5"/>
      <c r="CN375" s="5"/>
      <c r="CO375" s="21">
        <v>100000091786</v>
      </c>
      <c r="CP375" s="21" t="s">
        <v>41</v>
      </c>
      <c r="CQ375" s="21">
        <v>100000091786</v>
      </c>
      <c r="CR375" s="14" t="s">
        <v>3900</v>
      </c>
      <c r="CS375" s="51"/>
      <c r="CT375" s="21">
        <v>100000091786</v>
      </c>
      <c r="CU375" s="51" t="s">
        <v>615</v>
      </c>
      <c r="CV375" s="117"/>
      <c r="CW375" s="146"/>
      <c r="CX375">
        <v>79902639</v>
      </c>
      <c r="CY375" s="5"/>
      <c r="CZ375" s="5"/>
      <c r="DE375" s="5"/>
      <c r="DF375" s="5"/>
      <c r="DG375" s="117"/>
      <c r="DH375" s="117"/>
      <c r="DI375" s="117"/>
      <c r="DJ375" s="117"/>
      <c r="DK375" s="117"/>
      <c r="DL375" s="47">
        <v>10</v>
      </c>
      <c r="DM375" t="s">
        <v>164</v>
      </c>
      <c r="DN375" s="2"/>
      <c r="DO375" s="154">
        <v>1</v>
      </c>
      <c r="DP375" s="158" t="s">
        <v>173</v>
      </c>
      <c r="DQ375" s="24">
        <v>15054000</v>
      </c>
      <c r="DR375" s="47">
        <v>10</v>
      </c>
      <c r="DS375" t="s">
        <v>164</v>
      </c>
      <c r="DZ375" t="s">
        <v>844</v>
      </c>
      <c r="EA375" s="5"/>
      <c r="EB375" s="5"/>
      <c r="EC375" s="5"/>
      <c r="ED375" s="5"/>
      <c r="EE375" s="5"/>
      <c r="EF375" s="5"/>
      <c r="EG375" s="5"/>
      <c r="EH375" s="5"/>
      <c r="EI375" s="5"/>
      <c r="EJ375" s="5"/>
      <c r="EK375" s="5"/>
      <c r="EL375" s="5"/>
      <c r="EM375" s="165"/>
      <c r="EO375" s="5"/>
      <c r="EP375" s="5"/>
      <c r="EQ375" s="5"/>
      <c r="ER375" s="5"/>
      <c r="EY375" s="70" t="str">
        <f t="shared" si="59"/>
        <v>simvastatine oral 10mg/</v>
      </c>
      <c r="FK375" s="14" t="s">
        <v>163</v>
      </c>
      <c r="FL375" s="70" t="str">
        <f t="shared" si="65"/>
        <v>simvastatine oral 10mg/</v>
      </c>
    </row>
    <row r="376" spans="1:168" ht="13.8">
      <c r="A376" s="47">
        <v>4162</v>
      </c>
      <c r="B376" t="s">
        <v>3328</v>
      </c>
      <c r="C376" s="117"/>
      <c r="D376" s="117"/>
      <c r="E376" s="117"/>
      <c r="F376" s="117"/>
      <c r="G376">
        <v>9166</v>
      </c>
      <c r="H376" s="47">
        <v>292960101</v>
      </c>
      <c r="I376" s="47">
        <v>292960101</v>
      </c>
      <c r="J376" s="5" t="str">
        <f t="shared" si="66"/>
        <v>GRC simvastatin MEDOCHEMIE HELLAS AE film-coated tablet 30 x 40mg/</v>
      </c>
      <c r="K376" s="5" t="str">
        <f t="shared" si="67"/>
        <v>GRC simvastatin MEDOCHEMIE HELLAS AE film-coated tablet 30 x 40mg/</v>
      </c>
      <c r="L376" s="5"/>
      <c r="M376" s="5"/>
      <c r="N376" s="5"/>
      <c r="O376" s="5"/>
      <c r="P376">
        <v>30</v>
      </c>
      <c r="Q376" s="51"/>
      <c r="R376">
        <v>30</v>
      </c>
      <c r="S376" s="51"/>
      <c r="T376" s="117"/>
      <c r="U376" s="117"/>
      <c r="V376" s="117"/>
      <c r="W376" s="117"/>
      <c r="X376">
        <v>20</v>
      </c>
      <c r="Y376" s="5"/>
      <c r="Z376" s="5"/>
      <c r="AA376" s="5">
        <v>30</v>
      </c>
      <c r="AB376" s="5"/>
      <c r="AC376" t="s">
        <v>779</v>
      </c>
      <c r="AD376" s="5"/>
      <c r="AE376" s="5"/>
      <c r="AF376" s="159">
        <v>10221000</v>
      </c>
      <c r="AG376" t="s">
        <v>1220</v>
      </c>
      <c r="AI376" t="s">
        <v>824</v>
      </c>
      <c r="AJ376" t="s">
        <v>852</v>
      </c>
      <c r="AK376" s="24">
        <v>15054000</v>
      </c>
      <c r="AL376" s="158" t="s">
        <v>173</v>
      </c>
      <c r="AM376" s="158"/>
      <c r="AN376" s="5"/>
      <c r="AO376" s="5"/>
      <c r="AP376" s="5"/>
      <c r="AQ376" s="5"/>
      <c r="AS376" s="51">
        <f t="shared" si="60"/>
        <v>56565888</v>
      </c>
      <c r="AT376" s="25" t="str">
        <f t="shared" si="63"/>
        <v>GRC simvastatin MEDOCHEMIE HELLAS AE film-coated tablet 40mg/</v>
      </c>
      <c r="AU376" s="33"/>
      <c r="AW376" s="5"/>
      <c r="AX376" s="5"/>
      <c r="AY376" s="14" t="s">
        <v>3680</v>
      </c>
      <c r="AZ376" t="s">
        <v>579</v>
      </c>
      <c r="BA376" s="42" t="s">
        <v>2510</v>
      </c>
      <c r="BB376" s="42"/>
      <c r="BC376" s="159">
        <v>10221000</v>
      </c>
      <c r="BD376" t="s">
        <v>1220</v>
      </c>
      <c r="BF376" s="85"/>
      <c r="BG376" t="s">
        <v>3344</v>
      </c>
      <c r="BJ376" s="5"/>
      <c r="BK376" t="s">
        <v>962</v>
      </c>
      <c r="BL376" s="5"/>
      <c r="BM376" s="49" t="s">
        <v>857</v>
      </c>
      <c r="BN376" t="str">
        <f t="shared" si="58"/>
        <v>simvastatin film-coated tablet 40mg/</v>
      </c>
      <c r="BO376" s="49"/>
      <c r="BP376" t="str">
        <f t="shared" si="64"/>
        <v>simvastatin film-coated tablet 40mg/</v>
      </c>
      <c r="BQ376" s="5"/>
      <c r="BR376" s="159">
        <v>10221000</v>
      </c>
      <c r="BS376" t="s">
        <v>1220</v>
      </c>
      <c r="BU376" s="117"/>
      <c r="BV376" s="117"/>
      <c r="BW376" s="5"/>
      <c r="BX376" t="s">
        <v>824</v>
      </c>
      <c r="BY376" s="5"/>
      <c r="BZ376" s="5"/>
      <c r="CA376" s="24">
        <v>15054000</v>
      </c>
      <c r="CB376" s="158" t="s">
        <v>173</v>
      </c>
      <c r="CC376" s="158"/>
      <c r="CD376" s="5"/>
      <c r="CE376" s="5"/>
      <c r="CF376">
        <v>20053000</v>
      </c>
      <c r="CG376" s="87" t="s">
        <v>175</v>
      </c>
      <c r="CH376" s="87"/>
      <c r="CI376" s="117"/>
      <c r="CJ376" s="117"/>
      <c r="CK376" s="5"/>
      <c r="CL376" s="5"/>
      <c r="CM376" s="5"/>
      <c r="CN376" s="5"/>
      <c r="CO376" s="21">
        <v>100000091786</v>
      </c>
      <c r="CP376" s="21" t="s">
        <v>41</v>
      </c>
      <c r="CQ376" s="21">
        <v>100000091786</v>
      </c>
      <c r="CR376" s="14" t="s">
        <v>3900</v>
      </c>
      <c r="CS376" s="51"/>
      <c r="CT376" s="21">
        <v>100000091786</v>
      </c>
      <c r="CU376" s="51" t="s">
        <v>615</v>
      </c>
      <c r="CV376" s="117"/>
      <c r="CW376" s="146"/>
      <c r="CX376">
        <v>79902639</v>
      </c>
      <c r="CY376" s="5"/>
      <c r="CZ376" s="5"/>
      <c r="DE376" s="5"/>
      <c r="DF376" s="5"/>
      <c r="DG376" s="117"/>
      <c r="DH376" s="117"/>
      <c r="DI376" s="117"/>
      <c r="DJ376" s="117"/>
      <c r="DK376" s="117"/>
      <c r="DL376" s="47">
        <v>40</v>
      </c>
      <c r="DM376" t="s">
        <v>164</v>
      </c>
      <c r="DN376" s="2"/>
      <c r="DO376" s="154">
        <v>1</v>
      </c>
      <c r="DP376" s="158" t="s">
        <v>173</v>
      </c>
      <c r="DQ376" s="24">
        <v>15054000</v>
      </c>
      <c r="DR376" s="47">
        <v>40</v>
      </c>
      <c r="DS376" t="s">
        <v>164</v>
      </c>
      <c r="DZ376" t="s">
        <v>844</v>
      </c>
      <c r="EA376" s="5"/>
      <c r="EB376" s="5"/>
      <c r="EC376" s="5"/>
      <c r="ED376" s="5"/>
      <c r="EE376" s="5"/>
      <c r="EF376" s="5"/>
      <c r="EG376" s="5"/>
      <c r="EH376" s="5"/>
      <c r="EI376" s="5"/>
      <c r="EJ376" s="5"/>
      <c r="EK376" s="5"/>
      <c r="EL376" s="5"/>
      <c r="EM376" s="165"/>
      <c r="EO376" s="5"/>
      <c r="EP376" s="5"/>
      <c r="EQ376" s="5"/>
      <c r="ER376" s="5"/>
      <c r="EY376" s="70" t="str">
        <f t="shared" si="59"/>
        <v>simvastatine oral 40mg/</v>
      </c>
      <c r="FK376" s="14" t="s">
        <v>163</v>
      </c>
      <c r="FL376" s="70" t="str">
        <f t="shared" si="65"/>
        <v>simvastatine oral 40mg/</v>
      </c>
    </row>
    <row r="377" spans="1:168" ht="13.8">
      <c r="A377" s="47">
        <v>9166</v>
      </c>
      <c r="B377" t="s">
        <v>3329</v>
      </c>
      <c r="C377" s="117"/>
      <c r="D377" s="117"/>
      <c r="E377" s="117"/>
      <c r="F377" s="117"/>
      <c r="G377">
        <v>9164</v>
      </c>
      <c r="H377" s="47">
        <v>247920102</v>
      </c>
      <c r="I377" s="47">
        <v>247920102</v>
      </c>
      <c r="J377" s="5" t="str">
        <f t="shared" si="66"/>
        <v>GRC simvastatin PHARMALINK film-coated tablet 30 x 40mg/</v>
      </c>
      <c r="K377" s="5" t="str">
        <f t="shared" si="67"/>
        <v>GRC simvastatin PHARMALINK film-coated tablet 30 x 40mg/</v>
      </c>
      <c r="L377" s="5"/>
      <c r="M377" s="5"/>
      <c r="N377" s="5"/>
      <c r="O377" s="5"/>
      <c r="P377">
        <v>30</v>
      </c>
      <c r="Q377" s="51"/>
      <c r="R377">
        <v>30</v>
      </c>
      <c r="S377" s="51"/>
      <c r="T377" s="117"/>
      <c r="U377" s="117"/>
      <c r="V377" s="117"/>
      <c r="W377" s="117"/>
      <c r="X377">
        <v>28</v>
      </c>
      <c r="Y377" s="5"/>
      <c r="Z377" s="5"/>
      <c r="AA377" s="5">
        <v>30</v>
      </c>
      <c r="AB377" s="5"/>
      <c r="AC377" t="s">
        <v>751</v>
      </c>
      <c r="AD377" s="5"/>
      <c r="AE377" s="5"/>
      <c r="AF377" s="159">
        <v>10221000</v>
      </c>
      <c r="AG377" t="s">
        <v>1220</v>
      </c>
      <c r="AI377" t="s">
        <v>824</v>
      </c>
      <c r="AJ377" t="s">
        <v>852</v>
      </c>
      <c r="AK377" s="24">
        <v>15054000</v>
      </c>
      <c r="AL377" s="158" t="s">
        <v>173</v>
      </c>
      <c r="AM377" s="158"/>
      <c r="AN377" s="5"/>
      <c r="AO377" s="5"/>
      <c r="AP377" s="5"/>
      <c r="AQ377" s="5"/>
      <c r="AS377" s="51">
        <f t="shared" si="60"/>
        <v>56565889</v>
      </c>
      <c r="AT377" s="25" t="str">
        <f t="shared" si="63"/>
        <v>GRC simvastatin PHARMALINK film-coated tablet 40mg/</v>
      </c>
      <c r="AU377" s="33"/>
      <c r="AW377" s="5"/>
      <c r="AX377" s="5"/>
      <c r="AY377" s="14" t="s">
        <v>3681</v>
      </c>
      <c r="AZ377" t="s">
        <v>579</v>
      </c>
      <c r="BA377" s="42" t="s">
        <v>2510</v>
      </c>
      <c r="BB377" s="42"/>
      <c r="BC377" s="159">
        <v>10221000</v>
      </c>
      <c r="BD377" t="s">
        <v>1220</v>
      </c>
      <c r="BF377" s="85"/>
      <c r="BG377" t="s">
        <v>3371</v>
      </c>
      <c r="BJ377" s="5"/>
      <c r="BK377" t="s">
        <v>887</v>
      </c>
      <c r="BL377" s="5"/>
      <c r="BM377" s="49" t="s">
        <v>857</v>
      </c>
      <c r="BN377" t="str">
        <f t="shared" si="58"/>
        <v>simvastatin film-coated tablet 40mg/</v>
      </c>
      <c r="BO377" s="49"/>
      <c r="BP377" t="str">
        <f t="shared" si="64"/>
        <v>simvastatin film-coated tablet 40mg/</v>
      </c>
      <c r="BQ377" s="5"/>
      <c r="BR377" s="159">
        <v>10221000</v>
      </c>
      <c r="BS377" t="s">
        <v>1220</v>
      </c>
      <c r="BU377" s="117"/>
      <c r="BV377" s="117"/>
      <c r="BW377" s="5"/>
      <c r="BX377" t="s">
        <v>824</v>
      </c>
      <c r="BY377" s="5"/>
      <c r="BZ377" s="5"/>
      <c r="CA377" s="24">
        <v>15054000</v>
      </c>
      <c r="CB377" s="158" t="s">
        <v>173</v>
      </c>
      <c r="CC377" s="158"/>
      <c r="CD377" s="5"/>
      <c r="CE377" s="5"/>
      <c r="CF377">
        <v>20053000</v>
      </c>
      <c r="CG377" s="87" t="s">
        <v>175</v>
      </c>
      <c r="CH377" s="87"/>
      <c r="CI377" s="117"/>
      <c r="CJ377" s="117"/>
      <c r="CK377" s="5"/>
      <c r="CL377" s="5"/>
      <c r="CM377" s="5"/>
      <c r="CN377" s="5"/>
      <c r="CO377" s="21">
        <v>100000091786</v>
      </c>
      <c r="CP377" s="21" t="s">
        <v>41</v>
      </c>
      <c r="CQ377" s="21">
        <v>100000091786</v>
      </c>
      <c r="CR377" s="14" t="s">
        <v>3900</v>
      </c>
      <c r="CS377" s="51"/>
      <c r="CT377" s="21">
        <v>100000091786</v>
      </c>
      <c r="CU377" s="51" t="s">
        <v>615</v>
      </c>
      <c r="CV377" s="117"/>
      <c r="CW377" s="146"/>
      <c r="CX377">
        <v>79902639</v>
      </c>
      <c r="CY377" s="5"/>
      <c r="CZ377" s="5"/>
      <c r="DE377" s="5"/>
      <c r="DF377" s="5"/>
      <c r="DG377" s="117"/>
      <c r="DH377" s="117"/>
      <c r="DI377" s="117"/>
      <c r="DJ377" s="117"/>
      <c r="DK377" s="117"/>
      <c r="DL377" s="47">
        <v>40</v>
      </c>
      <c r="DM377" t="s">
        <v>164</v>
      </c>
      <c r="DN377" s="2"/>
      <c r="DO377" s="154">
        <v>1</v>
      </c>
      <c r="DP377" s="158" t="s">
        <v>173</v>
      </c>
      <c r="DQ377" s="24">
        <v>15054000</v>
      </c>
      <c r="DR377" s="47">
        <v>40</v>
      </c>
      <c r="DS377" t="s">
        <v>164</v>
      </c>
      <c r="DZ377" t="s">
        <v>843</v>
      </c>
      <c r="EA377" s="5"/>
      <c r="EB377" s="5"/>
      <c r="EC377" s="5"/>
      <c r="ED377" s="5"/>
      <c r="EE377" s="5"/>
      <c r="EF377" s="5"/>
      <c r="EG377" s="5"/>
      <c r="EH377" s="5"/>
      <c r="EI377" s="5"/>
      <c r="EJ377" s="5"/>
      <c r="EK377" s="5"/>
      <c r="EL377" s="5"/>
      <c r="EM377" s="165"/>
      <c r="EO377" s="5"/>
      <c r="EP377" s="5"/>
      <c r="EQ377" s="5"/>
      <c r="ER377" s="5"/>
      <c r="EY377" s="70" t="str">
        <f t="shared" si="59"/>
        <v>simvastatine oral 40mg/</v>
      </c>
      <c r="FK377" s="14" t="s">
        <v>163</v>
      </c>
      <c r="FL377" s="70" t="str">
        <f t="shared" si="65"/>
        <v>simvastatine oral 40mg/</v>
      </c>
    </row>
    <row r="378" spans="1:168" ht="13.8">
      <c r="A378" s="47">
        <v>9164</v>
      </c>
      <c r="B378" t="s">
        <v>3330</v>
      </c>
      <c r="C378" s="117"/>
      <c r="D378" s="117"/>
      <c r="E378" s="117"/>
      <c r="F378" s="117"/>
      <c r="G378">
        <v>9328</v>
      </c>
      <c r="H378" s="47">
        <v>253000102</v>
      </c>
      <c r="I378" s="47">
        <v>253000102</v>
      </c>
      <c r="J378" s="5" t="str">
        <f t="shared" si="66"/>
        <v>GRC simvastatin VOCATE ΦΑΡΜΑΚΕΥΤΙΚΗ Α.Ε. film-coated tablet 30 x 20mg/</v>
      </c>
      <c r="K378" s="5" t="str">
        <f t="shared" si="67"/>
        <v>GRC simvastatin VOCATE ΦΑΡΜΑΚΕΥΤΙΚΗ Α.Ε. film-coated tablet 30 x 20mg/</v>
      </c>
      <c r="L378" s="5"/>
      <c r="M378" s="5"/>
      <c r="N378" s="5"/>
      <c r="O378" s="5"/>
      <c r="P378">
        <v>30</v>
      </c>
      <c r="Q378" s="51"/>
      <c r="R378">
        <v>30</v>
      </c>
      <c r="S378" s="51"/>
      <c r="T378" s="117"/>
      <c r="U378" s="117"/>
      <c r="V378" s="117"/>
      <c r="W378" s="117"/>
      <c r="X378">
        <v>30</v>
      </c>
      <c r="Y378" s="5"/>
      <c r="Z378" s="5"/>
      <c r="AA378" s="5">
        <v>30</v>
      </c>
      <c r="AB378" s="5"/>
      <c r="AC378" t="s">
        <v>779</v>
      </c>
      <c r="AD378" s="5"/>
      <c r="AE378" s="5"/>
      <c r="AF378" s="159">
        <v>10221000</v>
      </c>
      <c r="AG378" t="s">
        <v>1220</v>
      </c>
      <c r="AI378" t="s">
        <v>824</v>
      </c>
      <c r="AJ378" t="s">
        <v>852</v>
      </c>
      <c r="AK378" s="24">
        <v>15054000</v>
      </c>
      <c r="AL378" s="158" t="s">
        <v>173</v>
      </c>
      <c r="AM378" s="158"/>
      <c r="AN378" s="5"/>
      <c r="AO378" s="5"/>
      <c r="AP378" s="5"/>
      <c r="AQ378" s="5"/>
      <c r="AS378" s="51">
        <f t="shared" si="60"/>
        <v>56565890</v>
      </c>
      <c r="AT378" s="25" t="str">
        <f t="shared" si="63"/>
        <v>GRC simvastatin VOCATE ΦΑΡΜΑΚΕΥΤΙΚΗ Α.Ε. film-coated tablet 20mg/</v>
      </c>
      <c r="AU378" s="33"/>
      <c r="AW378" s="5"/>
      <c r="AX378" s="5"/>
      <c r="AY378" s="14" t="s">
        <v>3682</v>
      </c>
      <c r="AZ378" t="s">
        <v>579</v>
      </c>
      <c r="BA378" s="42" t="s">
        <v>2510</v>
      </c>
      <c r="BB378" s="42"/>
      <c r="BC378" s="159">
        <v>10221000</v>
      </c>
      <c r="BD378" t="s">
        <v>1220</v>
      </c>
      <c r="BF378" s="85"/>
      <c r="BG378" t="s">
        <v>887</v>
      </c>
      <c r="BJ378" s="5"/>
      <c r="BK378" t="s">
        <v>913</v>
      </c>
      <c r="BL378" s="5"/>
      <c r="BM378" s="49" t="s">
        <v>857</v>
      </c>
      <c r="BN378" t="str">
        <f t="shared" si="58"/>
        <v>simvastatin film-coated tablet 20mg/</v>
      </c>
      <c r="BO378" s="49"/>
      <c r="BP378" t="str">
        <f t="shared" si="64"/>
        <v>simvastatin film-coated tablet 20mg/</v>
      </c>
      <c r="BQ378" s="5"/>
      <c r="BR378" s="159">
        <v>10221000</v>
      </c>
      <c r="BS378" t="s">
        <v>1220</v>
      </c>
      <c r="BU378" s="117"/>
      <c r="BV378" s="117"/>
      <c r="BW378" s="5"/>
      <c r="BX378" t="s">
        <v>824</v>
      </c>
      <c r="BY378" s="5"/>
      <c r="BZ378" s="5"/>
      <c r="CA378" s="24">
        <v>15054000</v>
      </c>
      <c r="CB378" s="158" t="s">
        <v>173</v>
      </c>
      <c r="CC378" s="158"/>
      <c r="CD378" s="5"/>
      <c r="CE378" s="5"/>
      <c r="CF378">
        <v>20053000</v>
      </c>
      <c r="CG378" s="87" t="s">
        <v>175</v>
      </c>
      <c r="CH378" s="87"/>
      <c r="CI378" s="117"/>
      <c r="CJ378" s="117"/>
      <c r="CK378" s="5"/>
      <c r="CL378" s="5"/>
      <c r="CM378" s="5"/>
      <c r="CN378" s="5"/>
      <c r="CO378" s="21">
        <v>100000091786</v>
      </c>
      <c r="CP378" s="21" t="s">
        <v>41</v>
      </c>
      <c r="CQ378" s="21">
        <v>100000091786</v>
      </c>
      <c r="CR378" s="14" t="s">
        <v>3900</v>
      </c>
      <c r="CS378" s="51"/>
      <c r="CT378" s="21">
        <v>100000091786</v>
      </c>
      <c r="CU378" s="51" t="s">
        <v>615</v>
      </c>
      <c r="CV378" s="117"/>
      <c r="CW378" s="146"/>
      <c r="CX378">
        <v>79902639</v>
      </c>
      <c r="CY378" s="5"/>
      <c r="CZ378" s="5"/>
      <c r="DE378" s="5"/>
      <c r="DF378" s="5"/>
      <c r="DG378" s="117"/>
      <c r="DH378" s="117"/>
      <c r="DI378" s="117"/>
      <c r="DJ378" s="117"/>
      <c r="DK378" s="117"/>
      <c r="DL378" s="47">
        <v>20</v>
      </c>
      <c r="DM378" t="s">
        <v>164</v>
      </c>
      <c r="DN378" s="2"/>
      <c r="DO378" s="154">
        <v>1</v>
      </c>
      <c r="DP378" s="158" t="s">
        <v>173</v>
      </c>
      <c r="DQ378" s="24">
        <v>15054000</v>
      </c>
      <c r="DR378" s="47">
        <v>20</v>
      </c>
      <c r="DS378" t="s">
        <v>164</v>
      </c>
      <c r="DZ378" t="s">
        <v>843</v>
      </c>
      <c r="EA378" s="5"/>
      <c r="EB378" s="5"/>
      <c r="EC378" s="5"/>
      <c r="ED378" s="5"/>
      <c r="EE378" s="5"/>
      <c r="EF378" s="5"/>
      <c r="EG378" s="5"/>
      <c r="EH378" s="5"/>
      <c r="EI378" s="5"/>
      <c r="EJ378" s="5"/>
      <c r="EK378" s="5"/>
      <c r="EL378" s="5"/>
      <c r="EM378" s="165"/>
      <c r="EO378" s="5"/>
      <c r="EP378" s="5"/>
      <c r="EQ378" s="5"/>
      <c r="ER378" s="5"/>
      <c r="EY378" s="70" t="str">
        <f t="shared" si="59"/>
        <v>simvastatine oral 20mg/</v>
      </c>
      <c r="FK378" s="14" t="s">
        <v>163</v>
      </c>
      <c r="FL378" s="70" t="str">
        <f t="shared" si="65"/>
        <v>simvastatine oral 20mg/</v>
      </c>
    </row>
    <row r="379" spans="1:168" ht="13.8">
      <c r="A379" s="47">
        <v>9328</v>
      </c>
      <c r="B379" t="s">
        <v>3331</v>
      </c>
      <c r="C379" s="117"/>
      <c r="D379" s="117"/>
      <c r="E379" s="117"/>
      <c r="F379" s="117"/>
      <c r="G379">
        <v>9892</v>
      </c>
      <c r="H379" s="47">
        <v>310420117</v>
      </c>
      <c r="I379" s="47">
        <v>310420117</v>
      </c>
      <c r="J379" s="5" t="str">
        <f t="shared" si="66"/>
        <v>GRC simvastatin VIOFAR ΕΠΕ film-coated tablet 30 x 20mg/</v>
      </c>
      <c r="K379" s="5" t="str">
        <f t="shared" si="67"/>
        <v>GRC simvastatin VIOFAR ΕΠΕ film-coated tablet 30 x 20mg/</v>
      </c>
      <c r="L379" s="5"/>
      <c r="M379" s="5"/>
      <c r="N379" s="5"/>
      <c r="O379" s="5"/>
      <c r="P379">
        <v>30</v>
      </c>
      <c r="Q379" s="51"/>
      <c r="R379">
        <v>30</v>
      </c>
      <c r="S379" s="51"/>
      <c r="T379" s="117"/>
      <c r="U379" s="117"/>
      <c r="V379" s="117"/>
      <c r="W379" s="117"/>
      <c r="X379">
        <v>50</v>
      </c>
      <c r="Y379" s="5"/>
      <c r="Z379" s="5"/>
      <c r="AA379" s="5">
        <v>30</v>
      </c>
      <c r="AB379" s="5"/>
      <c r="AC379" t="s">
        <v>814</v>
      </c>
      <c r="AD379" s="5"/>
      <c r="AE379" s="5"/>
      <c r="AF379" s="159">
        <v>10221000</v>
      </c>
      <c r="AG379" t="s">
        <v>1220</v>
      </c>
      <c r="AI379" t="s">
        <v>824</v>
      </c>
      <c r="AJ379" t="s">
        <v>852</v>
      </c>
      <c r="AK379" s="24">
        <v>15054000</v>
      </c>
      <c r="AL379" s="158" t="s">
        <v>173</v>
      </c>
      <c r="AM379" s="158"/>
      <c r="AN379" s="5"/>
      <c r="AO379" s="5"/>
      <c r="AP379" s="5"/>
      <c r="AQ379" s="5"/>
      <c r="AS379" s="51">
        <f t="shared" si="60"/>
        <v>56565891</v>
      </c>
      <c r="AT379" s="25" t="str">
        <f t="shared" si="63"/>
        <v>GRC simvastatin VIOFAR ΕΠΕ film-coated tablet 20mg/</v>
      </c>
      <c r="AU379" s="33"/>
      <c r="AW379" s="5"/>
      <c r="AX379" s="5"/>
      <c r="AY379" s="14" t="s">
        <v>3683</v>
      </c>
      <c r="AZ379" t="s">
        <v>579</v>
      </c>
      <c r="BA379" s="42" t="s">
        <v>2510</v>
      </c>
      <c r="BB379" s="42"/>
      <c r="BC379" s="159">
        <v>10221000</v>
      </c>
      <c r="BD379" t="s">
        <v>1220</v>
      </c>
      <c r="BF379" s="85"/>
      <c r="BG379" t="s">
        <v>913</v>
      </c>
      <c r="BJ379" s="5"/>
      <c r="BK379" t="s">
        <v>963</v>
      </c>
      <c r="BL379" s="5"/>
      <c r="BM379" s="49" t="s">
        <v>857</v>
      </c>
      <c r="BN379" t="str">
        <f t="shared" si="58"/>
        <v>simvastatin film-coated tablet 20mg/</v>
      </c>
      <c r="BO379" s="49"/>
      <c r="BP379" t="str">
        <f t="shared" si="64"/>
        <v>simvastatin film-coated tablet 20mg/</v>
      </c>
      <c r="BQ379" s="5"/>
      <c r="BR379" s="159">
        <v>10221000</v>
      </c>
      <c r="BS379" t="s">
        <v>1220</v>
      </c>
      <c r="BU379" s="117"/>
      <c r="BV379" s="117"/>
      <c r="BW379" s="5"/>
      <c r="BX379" t="s">
        <v>824</v>
      </c>
      <c r="BY379" s="5"/>
      <c r="BZ379" s="5"/>
      <c r="CA379" s="24">
        <v>15054000</v>
      </c>
      <c r="CB379" s="158" t="s">
        <v>173</v>
      </c>
      <c r="CC379" s="158"/>
      <c r="CD379" s="5"/>
      <c r="CE379" s="5"/>
      <c r="CF379">
        <v>20053000</v>
      </c>
      <c r="CG379" s="87" t="s">
        <v>175</v>
      </c>
      <c r="CH379" s="87"/>
      <c r="CI379" s="117"/>
      <c r="CJ379" s="117"/>
      <c r="CK379" s="5"/>
      <c r="CL379" s="5"/>
      <c r="CM379" s="5"/>
      <c r="CN379" s="5"/>
      <c r="CO379" s="21">
        <v>100000091786</v>
      </c>
      <c r="CP379" s="21" t="s">
        <v>41</v>
      </c>
      <c r="CQ379" s="21">
        <v>100000091786</v>
      </c>
      <c r="CR379" s="14" t="s">
        <v>3900</v>
      </c>
      <c r="CS379" s="51"/>
      <c r="CT379" s="21">
        <v>100000091786</v>
      </c>
      <c r="CU379" s="51" t="s">
        <v>615</v>
      </c>
      <c r="CV379" s="117"/>
      <c r="CW379" s="146"/>
      <c r="CX379">
        <v>79902639</v>
      </c>
      <c r="CY379" s="5"/>
      <c r="CZ379" s="5"/>
      <c r="DE379" s="5"/>
      <c r="DF379" s="5"/>
      <c r="DG379" s="117"/>
      <c r="DH379" s="117"/>
      <c r="DI379" s="117"/>
      <c r="DJ379" s="117"/>
      <c r="DK379" s="117"/>
      <c r="DL379" s="47">
        <v>20</v>
      </c>
      <c r="DM379" t="s">
        <v>164</v>
      </c>
      <c r="DN379" s="2"/>
      <c r="DO379" s="154">
        <v>1</v>
      </c>
      <c r="DP379" s="158" t="s">
        <v>173</v>
      </c>
      <c r="DQ379" s="24">
        <v>15054000</v>
      </c>
      <c r="DR379" s="47">
        <v>20</v>
      </c>
      <c r="DS379" t="s">
        <v>164</v>
      </c>
      <c r="DZ379" t="s">
        <v>832</v>
      </c>
      <c r="EA379" s="5"/>
      <c r="EB379" s="5"/>
      <c r="EC379" s="5"/>
      <c r="ED379" s="5"/>
      <c r="EE379" s="5"/>
      <c r="EF379" s="5"/>
      <c r="EG379" s="5"/>
      <c r="EH379" s="5"/>
      <c r="EI379" s="5"/>
      <c r="EJ379" s="5"/>
      <c r="EK379" s="5"/>
      <c r="EL379" s="5"/>
      <c r="EM379" s="165"/>
      <c r="EO379" s="5"/>
      <c r="EP379" s="5"/>
      <c r="EQ379" s="5"/>
      <c r="ER379" s="5"/>
      <c r="EY379" s="70" t="str">
        <f t="shared" si="59"/>
        <v>simvastatine oral 20mg/</v>
      </c>
      <c r="FK379" s="14" t="s">
        <v>163</v>
      </c>
      <c r="FL379" s="70" t="str">
        <f t="shared" si="65"/>
        <v>simvastatine oral 20mg/</v>
      </c>
    </row>
    <row r="380" spans="1:168" ht="13.8">
      <c r="A380" s="47">
        <v>9892</v>
      </c>
      <c r="B380" t="s">
        <v>3332</v>
      </c>
      <c r="C380" s="117"/>
      <c r="D380" s="117"/>
      <c r="E380" s="117"/>
      <c r="F380" s="117"/>
      <c r="G380">
        <v>9893</v>
      </c>
      <c r="H380" s="47">
        <v>310420217</v>
      </c>
      <c r="I380" s="47">
        <v>310420217</v>
      </c>
      <c r="J380" s="5" t="str">
        <f t="shared" si="66"/>
        <v>GRC simvastatin MYLAN S.A.S., SAINT PRIEST, FRANCE film-coated tablet 30 x 10mg/</v>
      </c>
      <c r="K380" s="5" t="str">
        <f t="shared" si="67"/>
        <v>GRC simvastatin MYLAN S.A.S., SAINT PRIEST, FRANCE film-coated tablet 30 x 10mg/</v>
      </c>
      <c r="L380" s="5"/>
      <c r="M380" s="5"/>
      <c r="N380" s="5"/>
      <c r="O380" s="5"/>
      <c r="P380">
        <v>30</v>
      </c>
      <c r="Q380" s="51"/>
      <c r="R380">
        <v>30</v>
      </c>
      <c r="S380" s="51"/>
      <c r="T380" s="117"/>
      <c r="U380" s="117"/>
      <c r="V380" s="117"/>
      <c r="W380" s="117"/>
      <c r="X380">
        <v>60</v>
      </c>
      <c r="Y380" s="5"/>
      <c r="Z380" s="5"/>
      <c r="AA380" s="5">
        <v>30</v>
      </c>
      <c r="AB380" s="5"/>
      <c r="AC380" t="s">
        <v>819</v>
      </c>
      <c r="AD380" s="5"/>
      <c r="AE380" s="5"/>
      <c r="AF380" s="159">
        <v>10221000</v>
      </c>
      <c r="AG380" t="s">
        <v>1220</v>
      </c>
      <c r="AI380" t="s">
        <v>824</v>
      </c>
      <c r="AJ380" t="s">
        <v>852</v>
      </c>
      <c r="AK380" s="24">
        <v>15054000</v>
      </c>
      <c r="AL380" s="158" t="s">
        <v>173</v>
      </c>
      <c r="AM380" s="158"/>
      <c r="AN380" s="5"/>
      <c r="AO380" s="5"/>
      <c r="AP380" s="5"/>
      <c r="AQ380" s="5"/>
      <c r="AS380" s="51">
        <f t="shared" si="60"/>
        <v>56565892</v>
      </c>
      <c r="AT380" s="25" t="str">
        <f t="shared" si="63"/>
        <v>GRC simvastatin MYLAN S.A.S., SAINT PRIEST, FRANCE film-coated tablet 10mg/</v>
      </c>
      <c r="AU380" s="33"/>
      <c r="AW380" s="5"/>
      <c r="AX380" s="5"/>
      <c r="AY380" s="14" t="s">
        <v>3684</v>
      </c>
      <c r="AZ380" t="s">
        <v>579</v>
      </c>
      <c r="BA380" s="42" t="s">
        <v>2510</v>
      </c>
      <c r="BB380" s="42"/>
      <c r="BC380" s="159">
        <v>10221000</v>
      </c>
      <c r="BD380" t="s">
        <v>1220</v>
      </c>
      <c r="BF380" s="85"/>
      <c r="BG380" t="s">
        <v>963</v>
      </c>
      <c r="BJ380" s="5"/>
      <c r="BK380" t="s">
        <v>963</v>
      </c>
      <c r="BL380" s="5"/>
      <c r="BM380" s="49" t="s">
        <v>857</v>
      </c>
      <c r="BN380" t="str">
        <f t="shared" si="58"/>
        <v>simvastatin film-coated tablet 10mg/</v>
      </c>
      <c r="BO380" s="49"/>
      <c r="BP380" t="str">
        <f t="shared" si="64"/>
        <v>simvastatin film-coated tablet 10mg/</v>
      </c>
      <c r="BQ380" s="5"/>
      <c r="BR380" s="159">
        <v>10221000</v>
      </c>
      <c r="BS380" t="s">
        <v>1220</v>
      </c>
      <c r="BU380" s="117"/>
      <c r="BV380" s="117"/>
      <c r="BW380" s="5"/>
      <c r="BX380" t="s">
        <v>824</v>
      </c>
      <c r="BY380" s="5"/>
      <c r="BZ380" s="5"/>
      <c r="CA380" s="24">
        <v>15054000</v>
      </c>
      <c r="CB380" s="158" t="s">
        <v>173</v>
      </c>
      <c r="CC380" s="158"/>
      <c r="CD380" s="5"/>
      <c r="CE380" s="5"/>
      <c r="CF380">
        <v>20053000</v>
      </c>
      <c r="CG380" s="87" t="s">
        <v>175</v>
      </c>
      <c r="CH380" s="87"/>
      <c r="CI380" s="117"/>
      <c r="CJ380" s="117"/>
      <c r="CK380" s="5"/>
      <c r="CL380" s="5"/>
      <c r="CM380" s="5"/>
      <c r="CN380" s="5"/>
      <c r="CO380" s="21">
        <v>100000091786</v>
      </c>
      <c r="CP380" s="21" t="s">
        <v>41</v>
      </c>
      <c r="CQ380" s="21">
        <v>100000091786</v>
      </c>
      <c r="CR380" s="14" t="s">
        <v>3900</v>
      </c>
      <c r="CS380" s="51"/>
      <c r="CT380" s="21">
        <v>100000091786</v>
      </c>
      <c r="CU380" s="51" t="s">
        <v>615</v>
      </c>
      <c r="CV380" s="117"/>
      <c r="CW380" s="146"/>
      <c r="CX380">
        <v>79902639</v>
      </c>
      <c r="CY380" s="5"/>
      <c r="CZ380" s="5"/>
      <c r="DE380" s="5"/>
      <c r="DF380" s="5"/>
      <c r="DG380" s="117"/>
      <c r="DH380" s="117"/>
      <c r="DI380" s="117"/>
      <c r="DJ380" s="117"/>
      <c r="DK380" s="117"/>
      <c r="DL380" s="47">
        <v>10</v>
      </c>
      <c r="DM380" t="s">
        <v>164</v>
      </c>
      <c r="DN380" s="2"/>
      <c r="DO380" s="154">
        <v>1</v>
      </c>
      <c r="DP380" s="158" t="s">
        <v>173</v>
      </c>
      <c r="DQ380" s="24">
        <v>15054000</v>
      </c>
      <c r="DR380" s="47">
        <v>10</v>
      </c>
      <c r="DS380" t="s">
        <v>164</v>
      </c>
      <c r="DZ380" t="s">
        <v>843</v>
      </c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/>
      <c r="EM380" s="165"/>
      <c r="EO380" s="5"/>
      <c r="EP380" s="5"/>
      <c r="EQ380" s="5"/>
      <c r="ER380" s="5"/>
      <c r="EY380" s="70" t="str">
        <f t="shared" si="59"/>
        <v>simvastatine oral 10mg/</v>
      </c>
      <c r="FK380" s="14" t="s">
        <v>163</v>
      </c>
      <c r="FL380" s="70" t="str">
        <f t="shared" si="65"/>
        <v>simvastatine oral 10mg/</v>
      </c>
    </row>
    <row r="381" spans="1:168" ht="13.8">
      <c r="A381" s="47">
        <v>9893</v>
      </c>
      <c r="B381" t="s">
        <v>3333</v>
      </c>
      <c r="C381" s="117"/>
      <c r="D381" s="117"/>
      <c r="E381" s="117"/>
      <c r="F381" s="117"/>
      <c r="G381">
        <v>9894</v>
      </c>
      <c r="H381" s="47">
        <v>310420317</v>
      </c>
      <c r="I381" s="47">
        <v>310420317</v>
      </c>
      <c r="J381" s="5" t="str">
        <f t="shared" si="66"/>
        <v>GRC simvastatin MYLAN S.A.S., SAINT PRIEST, FRANCE film-coated tablet 30 x 20mg/</v>
      </c>
      <c r="K381" s="5" t="str">
        <f t="shared" si="67"/>
        <v>GRC simvastatin MYLAN S.A.S., SAINT PRIEST, FRANCE film-coated tablet 30 x 20mg/</v>
      </c>
      <c r="L381" s="5"/>
      <c r="M381" s="5"/>
      <c r="N381" s="5"/>
      <c r="O381" s="5"/>
      <c r="P381">
        <v>30</v>
      </c>
      <c r="Q381" s="51"/>
      <c r="R381">
        <v>30</v>
      </c>
      <c r="S381" s="51"/>
      <c r="T381" s="117"/>
      <c r="U381" s="117"/>
      <c r="V381" s="117"/>
      <c r="W381" s="117"/>
      <c r="X381">
        <v>90</v>
      </c>
      <c r="Y381" s="5"/>
      <c r="Z381" s="5"/>
      <c r="AA381" s="5">
        <v>30</v>
      </c>
      <c r="AB381" s="5"/>
      <c r="AC381" t="s">
        <v>819</v>
      </c>
      <c r="AD381" s="5"/>
      <c r="AE381" s="5"/>
      <c r="AF381" s="159">
        <v>10221000</v>
      </c>
      <c r="AG381" t="s">
        <v>1220</v>
      </c>
      <c r="AI381" t="s">
        <v>824</v>
      </c>
      <c r="AJ381" t="s">
        <v>852</v>
      </c>
      <c r="AK381" s="24">
        <v>15054000</v>
      </c>
      <c r="AL381" s="158" t="s">
        <v>173</v>
      </c>
      <c r="AM381" s="158"/>
      <c r="AN381" s="5"/>
      <c r="AO381" s="5"/>
      <c r="AP381" s="5"/>
      <c r="AQ381" s="5"/>
      <c r="AS381" s="51">
        <f t="shared" si="60"/>
        <v>56565893</v>
      </c>
      <c r="AT381" s="25" t="str">
        <f t="shared" si="63"/>
        <v>GRC simvastatin MYLAN S.A.S., SAINT PRIEST, FRANCE film-coated tablet 20mg/</v>
      </c>
      <c r="AU381" s="33"/>
      <c r="AW381" s="5"/>
      <c r="AX381" s="5"/>
      <c r="AY381" s="14" t="s">
        <v>3685</v>
      </c>
      <c r="AZ381" t="s">
        <v>579</v>
      </c>
      <c r="BA381" s="42" t="s">
        <v>2510</v>
      </c>
      <c r="BB381" s="42"/>
      <c r="BC381" s="159">
        <v>10221000</v>
      </c>
      <c r="BD381" t="s">
        <v>1220</v>
      </c>
      <c r="BF381" s="85"/>
      <c r="BG381" t="s">
        <v>963</v>
      </c>
      <c r="BJ381" s="5"/>
      <c r="BK381" t="s">
        <v>963</v>
      </c>
      <c r="BL381" s="5"/>
      <c r="BM381" s="49" t="s">
        <v>857</v>
      </c>
      <c r="BN381" t="str">
        <f t="shared" si="58"/>
        <v>simvastatin film-coated tablet 20mg/</v>
      </c>
      <c r="BO381" s="49"/>
      <c r="BP381" t="str">
        <f t="shared" si="64"/>
        <v>simvastatin film-coated tablet 20mg/</v>
      </c>
      <c r="BQ381" s="5"/>
      <c r="BR381" s="159">
        <v>10221000</v>
      </c>
      <c r="BS381" t="s">
        <v>1220</v>
      </c>
      <c r="BU381" s="117"/>
      <c r="BV381" s="117"/>
      <c r="BW381" s="5"/>
      <c r="BX381" t="s">
        <v>824</v>
      </c>
      <c r="BY381" s="5"/>
      <c r="BZ381" s="5"/>
      <c r="CA381" s="24">
        <v>15054000</v>
      </c>
      <c r="CB381" s="158" t="s">
        <v>173</v>
      </c>
      <c r="CC381" s="158"/>
      <c r="CD381" s="5"/>
      <c r="CE381" s="5"/>
      <c r="CF381">
        <v>20053000</v>
      </c>
      <c r="CG381" s="87" t="s">
        <v>175</v>
      </c>
      <c r="CH381" s="87"/>
      <c r="CI381" s="117"/>
      <c r="CJ381" s="117"/>
      <c r="CK381" s="5"/>
      <c r="CL381" s="5"/>
      <c r="CM381" s="5"/>
      <c r="CN381" s="5"/>
      <c r="CO381" s="21">
        <v>100000091786</v>
      </c>
      <c r="CP381" s="21" t="s">
        <v>41</v>
      </c>
      <c r="CQ381" s="21">
        <v>100000091786</v>
      </c>
      <c r="CR381" s="14" t="s">
        <v>3900</v>
      </c>
      <c r="CS381" s="51"/>
      <c r="CT381" s="21">
        <v>100000091786</v>
      </c>
      <c r="CU381" s="51" t="s">
        <v>615</v>
      </c>
      <c r="CV381" s="117"/>
      <c r="CW381" s="146"/>
      <c r="CX381">
        <v>79902639</v>
      </c>
      <c r="CY381" s="5"/>
      <c r="CZ381" s="5"/>
      <c r="DE381" s="5"/>
      <c r="DF381" s="5"/>
      <c r="DG381" s="117"/>
      <c r="DH381" s="117"/>
      <c r="DI381" s="117"/>
      <c r="DJ381" s="117"/>
      <c r="DK381" s="117"/>
      <c r="DL381" s="47">
        <v>20</v>
      </c>
      <c r="DM381" t="s">
        <v>164</v>
      </c>
      <c r="DN381" s="2"/>
      <c r="DO381" s="154">
        <v>1</v>
      </c>
      <c r="DP381" s="158" t="s">
        <v>173</v>
      </c>
      <c r="DQ381" s="24">
        <v>15054000</v>
      </c>
      <c r="DR381" s="47">
        <v>20</v>
      </c>
      <c r="DS381" t="s">
        <v>164</v>
      </c>
      <c r="DZ381" t="s">
        <v>844</v>
      </c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/>
      <c r="EM381" s="165"/>
      <c r="EO381" s="5"/>
      <c r="EP381" s="5"/>
      <c r="EQ381" s="5"/>
      <c r="ER381" s="5"/>
      <c r="EY381" s="70" t="str">
        <f t="shared" si="59"/>
        <v>simvastatine oral 20mg/</v>
      </c>
      <c r="FK381" s="14" t="s">
        <v>163</v>
      </c>
      <c r="FL381" s="70" t="str">
        <f t="shared" si="65"/>
        <v>simvastatine oral 20mg/</v>
      </c>
    </row>
    <row r="382" spans="1:168" ht="15" customHeight="1">
      <c r="A382" s="47">
        <v>9894</v>
      </c>
      <c r="B382" t="s">
        <v>3334</v>
      </c>
      <c r="C382" s="117"/>
      <c r="D382" s="117"/>
      <c r="E382" s="117"/>
      <c r="F382" s="117"/>
      <c r="H382" s="47"/>
      <c r="I382" s="47"/>
      <c r="J382" s="5" t="str">
        <f t="shared" si="66"/>
        <v>GRC simvastatin MYLAN S.A.S., SAINT PRIEST, FRANCE film-coated tablet 30 x 40mg/</v>
      </c>
      <c r="K382" s="5" t="str">
        <f t="shared" si="67"/>
        <v>GRC simvastatin MYLAN S.A.S., SAINT PRIEST, FRANCE film-coated tablet 30 x 40mg/</v>
      </c>
      <c r="L382" s="5"/>
      <c r="M382" s="5"/>
      <c r="N382" s="5"/>
      <c r="O382" s="5"/>
      <c r="P382">
        <v>30</v>
      </c>
      <c r="Q382" s="51"/>
      <c r="R382">
        <v>30</v>
      </c>
      <c r="S382" s="51"/>
      <c r="T382" s="117"/>
      <c r="U382" s="117"/>
      <c r="V382" s="117"/>
      <c r="W382" s="117"/>
      <c r="Y382" s="5"/>
      <c r="Z382" s="5"/>
      <c r="AA382" s="5"/>
      <c r="AB382" s="5"/>
      <c r="AD382" s="5"/>
      <c r="AE382" s="5"/>
      <c r="AF382">
        <v>10221000</v>
      </c>
      <c r="AG382" t="s">
        <v>1220</v>
      </c>
      <c r="AK382" s="24">
        <v>15054000</v>
      </c>
      <c r="AL382" s="158" t="s">
        <v>173</v>
      </c>
      <c r="AM382" s="158"/>
      <c r="AN382" s="5"/>
      <c r="AO382" s="5"/>
      <c r="AP382" s="5"/>
      <c r="AQ382" s="5"/>
      <c r="AS382" s="51"/>
      <c r="AT382" s="25" t="str">
        <f t="shared" si="63"/>
        <v>GRC simvastatin MYLAN S.A.S., SAINT PRIEST, FRANCE film-coated tablet 40mg/</v>
      </c>
      <c r="AU382" s="33"/>
      <c r="AW382" s="5"/>
      <c r="AX382" s="5"/>
      <c r="AY382" s="14" t="s">
        <v>3686</v>
      </c>
      <c r="AZ382" t="s">
        <v>579</v>
      </c>
      <c r="BA382" s="42" t="s">
        <v>2510</v>
      </c>
      <c r="BB382" s="42"/>
      <c r="BC382">
        <v>10221000</v>
      </c>
      <c r="BD382" t="s">
        <v>1220</v>
      </c>
      <c r="BF382" s="85"/>
      <c r="BG382" t="s">
        <v>963</v>
      </c>
      <c r="BJ382" s="5"/>
      <c r="BL382" s="5"/>
      <c r="BM382" s="49" t="s">
        <v>857</v>
      </c>
      <c r="BN382" t="str">
        <f t="shared" si="58"/>
        <v>simvastatin film-coated tablet 40mg/</v>
      </c>
      <c r="BO382" s="49"/>
      <c r="BP382" t="str">
        <f t="shared" si="64"/>
        <v>simvastatin film-coated tablet 40mg/</v>
      </c>
      <c r="BQ382" s="5"/>
      <c r="BR382">
        <v>10221000</v>
      </c>
      <c r="BS382" t="s">
        <v>1220</v>
      </c>
      <c r="BU382" s="117"/>
      <c r="BV382" s="117"/>
      <c r="BW382" s="5"/>
      <c r="BX382" t="s">
        <v>824</v>
      </c>
      <c r="BY382" s="5"/>
      <c r="BZ382" s="5"/>
      <c r="CA382" s="24">
        <v>15054000</v>
      </c>
      <c r="CB382" s="158" t="s">
        <v>173</v>
      </c>
      <c r="CC382" s="158"/>
      <c r="CD382" s="5"/>
      <c r="CE382" s="5"/>
      <c r="CF382">
        <v>20053000</v>
      </c>
      <c r="CG382" s="87" t="s">
        <v>175</v>
      </c>
      <c r="CH382" s="87"/>
      <c r="CI382" s="117"/>
      <c r="CJ382" s="117"/>
      <c r="CK382" s="5"/>
      <c r="CL382" s="5"/>
      <c r="CM382" s="5"/>
      <c r="CN382" s="5"/>
      <c r="CO382" s="21">
        <v>100000091786</v>
      </c>
      <c r="CP382" s="21" t="s">
        <v>41</v>
      </c>
      <c r="CQ382" s="21">
        <v>100000091786</v>
      </c>
      <c r="CR382" s="14" t="s">
        <v>3900</v>
      </c>
      <c r="CS382" s="51"/>
      <c r="CT382" s="21">
        <v>100000091786</v>
      </c>
      <c r="CU382" s="51" t="s">
        <v>615</v>
      </c>
      <c r="CV382" s="117"/>
      <c r="CW382" s="146"/>
      <c r="CY382" s="5"/>
      <c r="CZ382" s="5"/>
      <c r="DE382" s="5"/>
      <c r="DF382" s="5"/>
      <c r="DG382" s="117"/>
      <c r="DH382" s="117"/>
      <c r="DI382" s="117"/>
      <c r="DJ382" s="117"/>
      <c r="DK382" s="117"/>
      <c r="DL382" s="47">
        <v>40</v>
      </c>
      <c r="DM382" t="s">
        <v>164</v>
      </c>
      <c r="DN382" s="2"/>
      <c r="DO382" s="154">
        <v>1</v>
      </c>
      <c r="DP382" s="158" t="s">
        <v>173</v>
      </c>
      <c r="DQ382" s="24">
        <v>15054000</v>
      </c>
      <c r="DR382" s="47">
        <v>40</v>
      </c>
      <c r="DS382" t="s">
        <v>164</v>
      </c>
      <c r="EA382" s="5"/>
      <c r="EB382" s="5"/>
      <c r="EC382" s="5"/>
      <c r="ED382" s="5"/>
      <c r="EE382" s="5"/>
      <c r="EF382" s="5"/>
      <c r="EG382" s="5"/>
      <c r="EH382" s="5"/>
      <c r="EI382" s="5"/>
      <c r="EJ382" s="5"/>
      <c r="EK382" s="5"/>
      <c r="EL382" s="5"/>
      <c r="EM382" s="165"/>
      <c r="EO382" s="5"/>
      <c r="EP382" s="5"/>
      <c r="EQ382" s="5"/>
      <c r="ER382" s="5"/>
      <c r="EY382" s="70" t="str">
        <f t="shared" si="59"/>
        <v>simvastatine oral 40mg/</v>
      </c>
      <c r="FK382" s="14" t="s">
        <v>163</v>
      </c>
      <c r="FL382" s="70" t="str">
        <f t="shared" si="65"/>
        <v>simvastatine oral 40mg/</v>
      </c>
    </row>
    <row r="383" spans="1:168" ht="13.8">
      <c r="A383" s="48" t="s">
        <v>3746</v>
      </c>
      <c r="B383" t="str">
        <f>CONCATENATE(AY383," ","x"," ",R383,S383)</f>
        <v>Amlodipin Accord tab 10 mg x 100</v>
      </c>
      <c r="C383" s="117"/>
      <c r="D383" s="117"/>
      <c r="E383" s="117"/>
      <c r="F383" s="117"/>
      <c r="H383" s="47"/>
      <c r="I383" s="47"/>
      <c r="J383" s="5" t="str">
        <f>CONCATENATE(BM383," ",CR383," ",BG383," ",BS383," ",R383,S383," x ",DR383,DS383,"/",DU383,DV383)</f>
        <v>NOR amlodipine besilate Accord Healthcare B.V. tablet 100 x 10mg/</v>
      </c>
      <c r="K383" s="5" t="str">
        <f>CONCATENATE(BM383," ",CR383," ",BG383," ",BS383," ",R383,S383," x ",DR383,DS383,"/",DU383,DV383)</f>
        <v>NOR amlodipine besilate Accord Healthcare B.V. tablet 100 x 10mg/</v>
      </c>
      <c r="L383" s="5"/>
      <c r="M383" s="5"/>
      <c r="N383" s="5"/>
      <c r="O383" s="5"/>
      <c r="P383" s="175">
        <v>100</v>
      </c>
      <c r="Q383" s="171"/>
      <c r="R383" s="175">
        <v>100</v>
      </c>
      <c r="S383" s="171"/>
      <c r="T383" s="117"/>
      <c r="U383" s="117"/>
      <c r="V383" s="117"/>
      <c r="W383" s="117"/>
      <c r="Y383" s="46" t="s">
        <v>2110</v>
      </c>
      <c r="Z383" s="5"/>
      <c r="AA383" s="5"/>
      <c r="AB383" s="5"/>
      <c r="AC383" s="46" t="s">
        <v>2304</v>
      </c>
      <c r="AD383" s="5"/>
      <c r="AE383" s="5"/>
      <c r="AF383">
        <v>10219000</v>
      </c>
      <c r="AG383" s="46" t="s">
        <v>3889</v>
      </c>
      <c r="AH383" s="46" t="s">
        <v>2198</v>
      </c>
      <c r="AK383" s="24">
        <v>15054000</v>
      </c>
      <c r="AL383" s="46" t="s">
        <v>3889</v>
      </c>
      <c r="AM383" s="46" t="s">
        <v>2262</v>
      </c>
      <c r="AN383" s="5"/>
      <c r="AO383" s="5"/>
      <c r="AP383" s="5"/>
      <c r="AQ383" s="5"/>
      <c r="AS383" s="48" t="s">
        <v>1916</v>
      </c>
      <c r="AT383" s="25" t="e">
        <f>CONCATENATE(BM383," ",CR383," ",BG383," ",#REF!," ",DR383,DS383,"/",DU383,DV383)</f>
        <v>#REF!</v>
      </c>
      <c r="AU383" s="33"/>
      <c r="AW383" s="5"/>
      <c r="AX383" s="46" t="s">
        <v>1885</v>
      </c>
      <c r="AY383" s="46" t="s">
        <v>3816</v>
      </c>
      <c r="AZ383" s="46" t="s">
        <v>65</v>
      </c>
      <c r="BA383" s="46" t="s">
        <v>2253</v>
      </c>
      <c r="BC383">
        <v>10219000</v>
      </c>
      <c r="BD383" s="46" t="s">
        <v>3889</v>
      </c>
      <c r="BE383" s="46" t="s">
        <v>2198</v>
      </c>
      <c r="BF383" s="85"/>
      <c r="BG383" s="46" t="s">
        <v>976</v>
      </c>
      <c r="BH383" s="46" t="s">
        <v>3866</v>
      </c>
      <c r="BI383" s="46" t="s">
        <v>3867</v>
      </c>
      <c r="BJ383" s="46" t="s">
        <v>1916</v>
      </c>
      <c r="BL383" s="5"/>
      <c r="BM383" s="49" t="s">
        <v>1353</v>
      </c>
      <c r="BN383" t="e">
        <f>CONCATENATE(CR383," ",#REF!," ",DR383,DS383,"/",DU383,DV383)</f>
        <v>#REF!</v>
      </c>
      <c r="BO383" s="49"/>
      <c r="BP383" t="e">
        <f>CONCATENATE(CR383," ",#REF!," ",DR383,DS383,"/",DU383,DV383)</f>
        <v>#REF!</v>
      </c>
      <c r="BR383">
        <v>10219000</v>
      </c>
      <c r="BS383" s="5" t="s">
        <v>173</v>
      </c>
      <c r="BT383" s="46" t="s">
        <v>2198</v>
      </c>
      <c r="BU383" s="117"/>
      <c r="BV383" s="117"/>
      <c r="BW383" s="5"/>
      <c r="BY383" s="5"/>
      <c r="BZ383" s="5"/>
      <c r="CA383">
        <v>10219000</v>
      </c>
      <c r="CB383" s="46" t="s">
        <v>3889</v>
      </c>
      <c r="CC383" s="46" t="s">
        <v>2198</v>
      </c>
      <c r="CD383" s="5"/>
      <c r="CE383" s="5"/>
      <c r="CF383">
        <v>20053000</v>
      </c>
      <c r="CG383" s="46" t="s">
        <v>3898</v>
      </c>
      <c r="CH383" s="46" t="s">
        <v>1239</v>
      </c>
      <c r="CI383" s="117"/>
      <c r="CJ383" s="117"/>
      <c r="CK383" s="5"/>
      <c r="CL383" s="5"/>
      <c r="CM383" s="5"/>
      <c r="CN383" s="5"/>
      <c r="CO383" s="48" t="s">
        <v>2254</v>
      </c>
      <c r="CP383" s="21" t="s">
        <v>41</v>
      </c>
      <c r="CQ383" s="48" t="s">
        <v>2254</v>
      </c>
      <c r="CR383" s="72" t="s">
        <v>2984</v>
      </c>
      <c r="CS383" s="51"/>
      <c r="CT383" s="48" t="s">
        <v>2249</v>
      </c>
      <c r="CU383" s="46" t="s">
        <v>3899</v>
      </c>
      <c r="CV383" s="117"/>
      <c r="CW383" s="146"/>
      <c r="CY383" s="5"/>
      <c r="CZ383" s="5"/>
      <c r="DE383" s="5"/>
      <c r="DF383" s="5"/>
      <c r="DG383" s="117"/>
      <c r="DH383" s="117"/>
      <c r="DI383" s="117"/>
      <c r="DJ383" s="117"/>
      <c r="DK383" s="117"/>
      <c r="DL383" s="165"/>
      <c r="DN383" s="33"/>
      <c r="DO383" s="154"/>
      <c r="DP383" s="46" t="s">
        <v>3889</v>
      </c>
      <c r="DQ383">
        <v>10219000</v>
      </c>
      <c r="DR383" s="80">
        <v>10</v>
      </c>
      <c r="DS383" s="46" t="s">
        <v>164</v>
      </c>
      <c r="DZ383" s="46"/>
      <c r="EA383" s="5"/>
      <c r="EB383" s="5"/>
      <c r="EC383" s="5"/>
      <c r="ED383" s="5"/>
      <c r="EE383" s="5"/>
      <c r="EF383" s="5"/>
      <c r="EG383" s="5"/>
      <c r="EH383" s="5"/>
      <c r="EI383" s="5"/>
      <c r="EJ383" s="5"/>
      <c r="EK383" s="5"/>
      <c r="EL383" s="5"/>
      <c r="EM383" s="165"/>
      <c r="EO383" s="5"/>
      <c r="EP383" s="5"/>
      <c r="EQ383" s="5"/>
      <c r="ER383" s="5"/>
      <c r="ET383" s="46" t="s">
        <v>2231</v>
      </c>
      <c r="EU383" s="46" t="s">
        <v>164</v>
      </c>
      <c r="EY383" s="70" t="str">
        <f>CONCATENATE(CU383," ",FK383," ",DR383,DS383,"/",DU383,DV383)</f>
        <v>amlodpine oral 10mg/</v>
      </c>
      <c r="FK383" s="14" t="s">
        <v>163</v>
      </c>
      <c r="FL383" s="70" t="str">
        <f>CONCATENATE(CU383," ",FK383," ",DR383,DS383,"/",DU383,DV383)</f>
        <v>amlodpine oral 10mg/</v>
      </c>
    </row>
    <row r="384" spans="1:168" ht="13.8">
      <c r="A384" s="48" t="s">
        <v>3747</v>
      </c>
      <c r="B384" t="str">
        <f>CONCATENATE(AY384," ","x"," ",R384,S384)</f>
        <v>Amlodipin Accord tab 5 mg x 100</v>
      </c>
      <c r="C384" s="117"/>
      <c r="D384" s="117"/>
      <c r="E384" s="117"/>
      <c r="F384" s="117"/>
      <c r="H384" s="47"/>
      <c r="I384" s="47"/>
      <c r="J384" s="5" t="str">
        <f>CONCATENATE(BM384," ",CR384," ",BG384," ",BS384," ",R384,S384," x ",DR384,DS384,"/",DU384,DV384)</f>
        <v>NOR amlodipine besilate Accord Healthcare B.V. tablet 100 x 5mg/</v>
      </c>
      <c r="K384" s="5" t="str">
        <f>CONCATENATE(BM384," ",CR384," ",BG384," ",BS384," ",R384,S384," x ",DR384,DS384,"/",DU384,DV384)</f>
        <v>NOR amlodipine besilate Accord Healthcare B.V. tablet 100 x 5mg/</v>
      </c>
      <c r="L384" s="5"/>
      <c r="M384" s="5"/>
      <c r="N384" s="5"/>
      <c r="O384" s="5"/>
      <c r="P384" s="175">
        <v>100</v>
      </c>
      <c r="Q384" s="171"/>
      <c r="R384" s="175">
        <v>100</v>
      </c>
      <c r="S384" s="171"/>
      <c r="T384" s="117"/>
      <c r="U384" s="117"/>
      <c r="V384" s="117"/>
      <c r="W384" s="117"/>
      <c r="Y384" s="46" t="s">
        <v>2108</v>
      </c>
      <c r="Z384" s="5"/>
      <c r="AA384" s="5"/>
      <c r="AB384" s="5"/>
      <c r="AC384" s="46" t="s">
        <v>2304</v>
      </c>
      <c r="AD384" s="5"/>
      <c r="AE384" s="5"/>
      <c r="AF384">
        <v>10219000</v>
      </c>
      <c r="AG384" s="46" t="s">
        <v>3889</v>
      </c>
      <c r="AH384" s="46" t="s">
        <v>2198</v>
      </c>
      <c r="AK384" s="24">
        <v>15054000</v>
      </c>
      <c r="AL384" s="46" t="s">
        <v>3889</v>
      </c>
      <c r="AM384" s="46" t="s">
        <v>2262</v>
      </c>
      <c r="AN384" s="5"/>
      <c r="AO384" s="5"/>
      <c r="AP384" s="5"/>
      <c r="AQ384" s="5"/>
      <c r="AS384" s="48" t="s">
        <v>1914</v>
      </c>
      <c r="AT384" s="25" t="str">
        <f>CONCATENATE(BM384," ",CR384," ",BG384," ",BS384," ",DR384,DS384,"/",DU384,DV384)</f>
        <v>NOR amlodipine besilate Accord Healthcare B.V. tablet 5mg/</v>
      </c>
      <c r="AU384" s="33"/>
      <c r="AW384" s="5"/>
      <c r="AX384" s="46" t="s">
        <v>1885</v>
      </c>
      <c r="AY384" s="46" t="s">
        <v>3817</v>
      </c>
      <c r="AZ384" s="46" t="s">
        <v>65</v>
      </c>
      <c r="BA384" s="46" t="s">
        <v>2253</v>
      </c>
      <c r="BC384">
        <v>10219000</v>
      </c>
      <c r="BD384" s="46" t="s">
        <v>3889</v>
      </c>
      <c r="BE384" s="46" t="s">
        <v>2198</v>
      </c>
      <c r="BF384" s="85"/>
      <c r="BG384" s="46" t="s">
        <v>976</v>
      </c>
      <c r="BH384" s="46" t="s">
        <v>3866</v>
      </c>
      <c r="BI384" s="46" t="s">
        <v>3867</v>
      </c>
      <c r="BJ384" s="46" t="s">
        <v>1914</v>
      </c>
      <c r="BL384" s="5"/>
      <c r="BM384" s="49" t="s">
        <v>1353</v>
      </c>
      <c r="BN384" t="str">
        <f>CONCATENATE(CR384," ",BS384," ",DR384,DS384,"/",DU384,DV384)</f>
        <v>amlodipine besilate tablet 5mg/</v>
      </c>
      <c r="BO384" s="49"/>
      <c r="BP384" t="str">
        <f>CONCATENATE(CR384," ",BS384," ",DR384,DS384,"/",DU384,DV384)</f>
        <v>amlodipine besilate tablet 5mg/</v>
      </c>
      <c r="BQ384" s="5"/>
      <c r="BR384">
        <v>10219000</v>
      </c>
      <c r="BS384" s="5" t="s">
        <v>173</v>
      </c>
      <c r="BT384" s="46" t="s">
        <v>2198</v>
      </c>
      <c r="BU384" s="117"/>
      <c r="BV384" s="117"/>
      <c r="BW384" s="5"/>
      <c r="BY384" s="5"/>
      <c r="BZ384" s="5"/>
      <c r="CA384">
        <v>10219000</v>
      </c>
      <c r="CB384" s="46" t="s">
        <v>3889</v>
      </c>
      <c r="CC384" s="46" t="s">
        <v>2198</v>
      </c>
      <c r="CD384" s="5"/>
      <c r="CE384" s="5"/>
      <c r="CF384">
        <v>20053000</v>
      </c>
      <c r="CG384" s="46" t="s">
        <v>3898</v>
      </c>
      <c r="CH384" s="46" t="s">
        <v>1239</v>
      </c>
      <c r="CI384" s="117"/>
      <c r="CJ384" s="117"/>
      <c r="CK384" s="5"/>
      <c r="CL384" s="5"/>
      <c r="CM384" s="5"/>
      <c r="CN384" s="5"/>
      <c r="CO384" s="48" t="s">
        <v>2254</v>
      </c>
      <c r="CP384" s="21" t="s">
        <v>41</v>
      </c>
      <c r="CQ384" s="48" t="s">
        <v>2254</v>
      </c>
      <c r="CR384" s="72" t="s">
        <v>2984</v>
      </c>
      <c r="CS384" s="51"/>
      <c r="CT384" s="48" t="s">
        <v>2249</v>
      </c>
      <c r="CU384" s="46" t="s">
        <v>3899</v>
      </c>
      <c r="CV384" s="117"/>
      <c r="CW384" s="146"/>
      <c r="CY384" s="5"/>
      <c r="CZ384" s="5"/>
      <c r="DE384" s="5"/>
      <c r="DF384" s="5"/>
      <c r="DG384" s="117"/>
      <c r="DH384" s="117"/>
      <c r="DI384" s="117"/>
      <c r="DJ384" s="117"/>
      <c r="DK384" s="117"/>
      <c r="DL384" s="165"/>
      <c r="DN384" s="33"/>
      <c r="DO384" s="154"/>
      <c r="DP384" s="46" t="s">
        <v>3889</v>
      </c>
      <c r="DQ384">
        <v>10219000</v>
      </c>
      <c r="DR384" s="80">
        <v>5</v>
      </c>
      <c r="DS384" s="46" t="s">
        <v>164</v>
      </c>
      <c r="DZ384" s="46"/>
      <c r="EA384" s="5"/>
      <c r="EB384" s="5"/>
      <c r="EC384" s="5"/>
      <c r="ED384" s="5"/>
      <c r="EE384" s="5"/>
      <c r="EF384" s="5"/>
      <c r="EG384" s="5"/>
      <c r="EH384" s="5"/>
      <c r="EI384" s="5"/>
      <c r="EJ384" s="5"/>
      <c r="EK384" s="5"/>
      <c r="EL384" s="5"/>
      <c r="EM384" s="165"/>
      <c r="EO384" s="5"/>
      <c r="EP384" s="5"/>
      <c r="EQ384" s="5"/>
      <c r="ER384" s="5"/>
      <c r="ET384" s="46" t="s">
        <v>2231</v>
      </c>
      <c r="EU384" s="46" t="s">
        <v>164</v>
      </c>
      <c r="EY384" s="70" t="str">
        <f>CONCATENATE(CU384," ",FK384," ",DR384,DS384,"/",DU384,DV384)</f>
        <v>amlodpine oral 5mg/</v>
      </c>
      <c r="FK384" s="14" t="s">
        <v>163</v>
      </c>
      <c r="FL384" s="70" t="str">
        <f>CONCATENATE(CU384," ",FK384," ",DR384,DS384,"/",DU384,DV384)</f>
        <v>amlodpine oral 5mg/</v>
      </c>
    </row>
    <row r="385" spans="1:168" ht="13.8">
      <c r="A385" s="48" t="s">
        <v>3748</v>
      </c>
      <c r="B385" t="str">
        <f>CONCATENATE(AY385," ","x"," ",R385,S385)</f>
        <v>Norvasc tab 10 mg x 100</v>
      </c>
      <c r="C385" s="117"/>
      <c r="D385" s="117"/>
      <c r="E385" s="117"/>
      <c r="F385" s="117"/>
      <c r="H385" s="47"/>
      <c r="I385" s="47"/>
      <c r="J385" s="5" t="str">
        <f>CONCATENATE(BM385," ",CR385," ",BG385," ",BS385," ",R385,S385," x ",DR385,DS385,"/",DU385,DV385)</f>
        <v>NOR amlodipine besilate Upjohn EESV tablet 100 x 10mg/</v>
      </c>
      <c r="K385" s="5" t="str">
        <f>CONCATENATE(BM385," ",CR385," ",BG385," ",BS385," ",R385,S385," x ",DR385,DS385,"/",DU385,DV385)</f>
        <v>NOR amlodipine besilate Upjohn EESV tablet 100 x 10mg/</v>
      </c>
      <c r="L385" s="5"/>
      <c r="M385" s="5"/>
      <c r="N385" s="5"/>
      <c r="O385" s="5"/>
      <c r="P385" s="175">
        <v>100</v>
      </c>
      <c r="Q385" s="171"/>
      <c r="R385" s="175">
        <v>100</v>
      </c>
      <c r="S385" s="171"/>
      <c r="T385" s="117"/>
      <c r="U385" s="117"/>
      <c r="V385" s="117"/>
      <c r="W385" s="117"/>
      <c r="Y385" s="176" t="s">
        <v>2116</v>
      </c>
      <c r="Z385" s="5"/>
      <c r="AA385" s="5"/>
      <c r="AB385" s="5"/>
      <c r="AC385" s="46" t="s">
        <v>2304</v>
      </c>
      <c r="AD385" s="5"/>
      <c r="AE385" s="5"/>
      <c r="AF385">
        <v>10219000</v>
      </c>
      <c r="AG385" s="46" t="s">
        <v>3889</v>
      </c>
      <c r="AH385" s="46" t="s">
        <v>2198</v>
      </c>
      <c r="AK385" s="24">
        <v>15054000</v>
      </c>
      <c r="AL385" s="46" t="s">
        <v>3889</v>
      </c>
      <c r="AM385" s="46" t="s">
        <v>2262</v>
      </c>
      <c r="AN385" s="5"/>
      <c r="AO385" s="5"/>
      <c r="AP385" s="5"/>
      <c r="AQ385" s="5"/>
      <c r="AS385" s="48" t="s">
        <v>1922</v>
      </c>
      <c r="AT385" s="25" t="str">
        <f>CONCATENATE(BM385," ",CR385," ",BG385," ",BS385," ",DR385,DS385,"/",DU385,DV385)</f>
        <v>NOR amlodipine besilate Upjohn EESV tablet 10mg/</v>
      </c>
      <c r="AU385" s="33"/>
      <c r="AW385" s="5"/>
      <c r="AX385" s="46" t="s">
        <v>1887</v>
      </c>
      <c r="AY385" s="46" t="s">
        <v>3818</v>
      </c>
      <c r="AZ385" s="46" t="s">
        <v>65</v>
      </c>
      <c r="BA385" s="46" t="s">
        <v>2253</v>
      </c>
      <c r="BC385">
        <v>10219000</v>
      </c>
      <c r="BD385" s="46" t="s">
        <v>3889</v>
      </c>
      <c r="BE385" s="46" t="s">
        <v>2198</v>
      </c>
      <c r="BF385" s="85"/>
      <c r="BG385" s="46" t="s">
        <v>983</v>
      </c>
      <c r="BH385" s="46" t="s">
        <v>3868</v>
      </c>
      <c r="BI385" s="46" t="s">
        <v>3867</v>
      </c>
      <c r="BJ385" s="46" t="s">
        <v>1922</v>
      </c>
      <c r="BL385" s="5"/>
      <c r="BM385" s="49" t="s">
        <v>1353</v>
      </c>
      <c r="BN385" t="str">
        <f>CONCATENATE(CR385," ",BS385," ",DR385,DS385,"/",DU385,DV385)</f>
        <v>amlodipine besilate tablet 10mg/</v>
      </c>
      <c r="BO385" s="49"/>
      <c r="BP385" t="str">
        <f>CONCATENATE(CR385," ",BS385," ",DR385,DS385,"/",DU385,DV385)</f>
        <v>amlodipine besilate tablet 10mg/</v>
      </c>
      <c r="BQ385" s="5"/>
      <c r="BR385">
        <v>10219000</v>
      </c>
      <c r="BS385" s="5" t="s">
        <v>173</v>
      </c>
      <c r="BT385" s="46" t="s">
        <v>2198</v>
      </c>
      <c r="BU385" s="117"/>
      <c r="BV385" s="117"/>
      <c r="BW385" s="5"/>
      <c r="BY385" s="5"/>
      <c r="BZ385" s="5"/>
      <c r="CA385">
        <v>10219000</v>
      </c>
      <c r="CB385" s="46" t="s">
        <v>3889</v>
      </c>
      <c r="CC385" s="46" t="s">
        <v>2198</v>
      </c>
      <c r="CD385" s="5"/>
      <c r="CE385" s="5"/>
      <c r="CF385">
        <v>20053000</v>
      </c>
      <c r="CG385" s="46" t="s">
        <v>3898</v>
      </c>
      <c r="CH385" s="46" t="s">
        <v>1239</v>
      </c>
      <c r="CI385" s="117"/>
      <c r="CJ385" s="117"/>
      <c r="CK385" s="5"/>
      <c r="CL385" s="5"/>
      <c r="CM385" s="5"/>
      <c r="CN385" s="5"/>
      <c r="CO385" s="48" t="s">
        <v>2254</v>
      </c>
      <c r="CP385" s="21" t="s">
        <v>41</v>
      </c>
      <c r="CQ385" s="48" t="s">
        <v>2254</v>
      </c>
      <c r="CR385" s="72" t="s">
        <v>2984</v>
      </c>
      <c r="CS385" s="51"/>
      <c r="CT385" s="48" t="s">
        <v>2249</v>
      </c>
      <c r="CU385" s="46" t="s">
        <v>3899</v>
      </c>
      <c r="CV385" s="117"/>
      <c r="CW385" s="146"/>
      <c r="CY385" s="5"/>
      <c r="CZ385" s="5"/>
      <c r="DE385" s="5"/>
      <c r="DF385" s="5"/>
      <c r="DG385" s="117"/>
      <c r="DH385" s="117"/>
      <c r="DI385" s="117"/>
      <c r="DJ385" s="117"/>
      <c r="DK385" s="117"/>
      <c r="DL385" s="165"/>
      <c r="DN385" s="33"/>
      <c r="DO385" s="154"/>
      <c r="DP385" s="46" t="s">
        <v>3889</v>
      </c>
      <c r="DQ385">
        <v>10219000</v>
      </c>
      <c r="DR385" s="80">
        <v>10</v>
      </c>
      <c r="DS385" s="46" t="s">
        <v>164</v>
      </c>
      <c r="DZ385" s="46"/>
      <c r="EA385" s="5"/>
      <c r="EB385" s="5"/>
      <c r="EC385" s="5"/>
      <c r="ED385" s="5"/>
      <c r="EE385" s="5"/>
      <c r="EF385" s="5"/>
      <c r="EG385" s="5"/>
      <c r="EH385" s="5"/>
      <c r="EI385" s="5"/>
      <c r="EJ385" s="5"/>
      <c r="EK385" s="5"/>
      <c r="EL385" s="5"/>
      <c r="EM385" s="165"/>
      <c r="EO385" s="5"/>
      <c r="EP385" s="5"/>
      <c r="EQ385" s="5"/>
      <c r="ER385" s="5"/>
      <c r="ET385" s="46" t="s">
        <v>2231</v>
      </c>
      <c r="EU385" s="46" t="s">
        <v>164</v>
      </c>
      <c r="EY385" s="70" t="str">
        <f>CONCATENATE(CU385," ",FK385," ",DR385,DS385,"/",DU385,DV385)</f>
        <v>amlodpine oral 10mg/</v>
      </c>
      <c r="FK385" s="14" t="s">
        <v>163</v>
      </c>
      <c r="FL385" s="70" t="str">
        <f>CONCATENATE(CU385," ",FK385," ",DR385,DS385,"/",DU385,DV385)</f>
        <v>amlodpine oral 10mg/</v>
      </c>
    </row>
    <row r="386" spans="1:168" ht="13.8">
      <c r="A386" s="48" t="s">
        <v>3749</v>
      </c>
      <c r="B386" t="str">
        <f>CONCATENATE(AY386," ","x"," ",R386,S386)</f>
        <v>Amlodipin Sandoz tab 10 mg x 105</v>
      </c>
      <c r="C386" s="117"/>
      <c r="D386" s="117"/>
      <c r="E386" s="117"/>
      <c r="F386" s="117"/>
      <c r="H386" s="47"/>
      <c r="I386" s="47"/>
      <c r="J386" s="5" t="str">
        <f>CONCATENATE(BM386," ",CR386," ",BG386," ",BS386," ",R386,S386," x ",DR386,DS386,"/",DU386,DV386)</f>
        <v>NOR amlodipine besilate Sandoz A/S tablet 105 x 10mg/</v>
      </c>
      <c r="K386" s="5" t="str">
        <f>CONCATENATE(BM386," ",CR386," ",BG386," ",BS386," ",R386,S386," x ",DR386,DS386,"/",DU386,DV386)</f>
        <v>NOR amlodipine besilate Sandoz A/S tablet 105 x 10mg/</v>
      </c>
      <c r="L386" s="5"/>
      <c r="M386" s="5"/>
      <c r="N386" s="5"/>
      <c r="O386" s="5"/>
      <c r="P386" s="175">
        <v>105</v>
      </c>
      <c r="Q386" s="171"/>
      <c r="R386" s="175">
        <v>105</v>
      </c>
      <c r="S386" s="171"/>
      <c r="T386" s="117"/>
      <c r="U386" s="117"/>
      <c r="V386" s="117"/>
      <c r="W386" s="117"/>
      <c r="Y386" s="46" t="s">
        <v>2107</v>
      </c>
      <c r="Z386" s="5"/>
      <c r="AA386" s="5"/>
      <c r="AB386" s="5"/>
      <c r="AC386" s="46" t="s">
        <v>2305</v>
      </c>
      <c r="AD386" s="5"/>
      <c r="AE386" s="5"/>
      <c r="AF386">
        <v>10219000</v>
      </c>
      <c r="AG386" s="46" t="s">
        <v>3889</v>
      </c>
      <c r="AH386" s="46" t="s">
        <v>2198</v>
      </c>
      <c r="AK386" s="24">
        <v>15054000</v>
      </c>
      <c r="AL386" s="46" t="s">
        <v>3889</v>
      </c>
      <c r="AM386" s="46" t="s">
        <v>2262</v>
      </c>
      <c r="AN386" s="5"/>
      <c r="AO386" s="5"/>
      <c r="AP386" s="5"/>
      <c r="AQ386" s="5"/>
      <c r="AS386" s="48" t="s">
        <v>1913</v>
      </c>
      <c r="AT386" s="25" t="str">
        <f>CONCATENATE(BM386," ",CR386," ",BG386," ",BS386," ",DR386,DS386,"/",DU386,DV386)</f>
        <v>NOR amlodipine besilate Sandoz A/S tablet 10mg/</v>
      </c>
      <c r="AU386" s="33"/>
      <c r="AW386" s="5"/>
      <c r="AX386" s="46" t="s">
        <v>1884</v>
      </c>
      <c r="AY386" s="46" t="s">
        <v>3819</v>
      </c>
      <c r="AZ386" s="46" t="s">
        <v>65</v>
      </c>
      <c r="BA386" s="46" t="s">
        <v>2253</v>
      </c>
      <c r="BC386">
        <v>10219000</v>
      </c>
      <c r="BD386" s="46" t="s">
        <v>3889</v>
      </c>
      <c r="BE386" s="46" t="s">
        <v>2198</v>
      </c>
      <c r="BF386" s="85"/>
      <c r="BG386" s="46" t="s">
        <v>981</v>
      </c>
      <c r="BH386" s="46" t="s">
        <v>3869</v>
      </c>
      <c r="BI386" s="46" t="s">
        <v>3870</v>
      </c>
      <c r="BJ386" s="46" t="s">
        <v>1913</v>
      </c>
      <c r="BL386" s="5"/>
      <c r="BM386" s="49" t="s">
        <v>1353</v>
      </c>
      <c r="BN386" t="str">
        <f>CONCATENATE(CR386," ",BS386," ",DR386,DS386,"/",DU386,DV386)</f>
        <v>amlodipine besilate tablet 10mg/</v>
      </c>
      <c r="BO386" s="49"/>
      <c r="BP386" t="str">
        <f>CONCATENATE(CR386," ",BS386," ",DR386,DS386,"/",DU386,DV386)</f>
        <v>amlodipine besilate tablet 10mg/</v>
      </c>
      <c r="BQ386" s="5"/>
      <c r="BR386">
        <v>10219000</v>
      </c>
      <c r="BS386" s="5" t="s">
        <v>173</v>
      </c>
      <c r="BT386" s="46" t="s">
        <v>2198</v>
      </c>
      <c r="BU386" s="117"/>
      <c r="BV386" s="117"/>
      <c r="BW386" s="5"/>
      <c r="BY386" s="5"/>
      <c r="BZ386" s="5"/>
      <c r="CA386">
        <v>10219000</v>
      </c>
      <c r="CB386" s="46" t="s">
        <v>3889</v>
      </c>
      <c r="CC386" s="46" t="s">
        <v>2198</v>
      </c>
      <c r="CD386" s="5"/>
      <c r="CE386" s="5"/>
      <c r="CF386">
        <v>20053000</v>
      </c>
      <c r="CG386" s="46" t="s">
        <v>3898</v>
      </c>
      <c r="CH386" s="46" t="s">
        <v>1239</v>
      </c>
      <c r="CI386" s="117"/>
      <c r="CJ386" s="117"/>
      <c r="CK386" s="5"/>
      <c r="CL386" s="5"/>
      <c r="CM386" s="5"/>
      <c r="CN386" s="5"/>
      <c r="CO386" s="48" t="s">
        <v>2254</v>
      </c>
      <c r="CP386" s="21" t="s">
        <v>41</v>
      </c>
      <c r="CQ386" s="48" t="s">
        <v>2254</v>
      </c>
      <c r="CR386" s="72" t="s">
        <v>2984</v>
      </c>
      <c r="CS386" s="51"/>
      <c r="CT386" s="48" t="s">
        <v>2249</v>
      </c>
      <c r="CU386" s="46" t="s">
        <v>3899</v>
      </c>
      <c r="CV386" s="117"/>
      <c r="CW386" s="146"/>
      <c r="CY386" s="5"/>
      <c r="CZ386" s="5"/>
      <c r="DE386" s="5"/>
      <c r="DF386" s="5"/>
      <c r="DG386" s="117"/>
      <c r="DH386" s="117"/>
      <c r="DI386" s="117"/>
      <c r="DJ386" s="117"/>
      <c r="DK386" s="117"/>
      <c r="DL386" s="165"/>
      <c r="DN386" s="33"/>
      <c r="DO386" s="154"/>
      <c r="DP386" s="46" t="s">
        <v>3889</v>
      </c>
      <c r="DQ386">
        <v>10219000</v>
      </c>
      <c r="DR386" s="80">
        <v>10</v>
      </c>
      <c r="DS386" s="46" t="s">
        <v>164</v>
      </c>
      <c r="DZ386" s="46"/>
      <c r="EA386" s="5"/>
      <c r="EB386" s="5"/>
      <c r="EC386" s="5"/>
      <c r="ED386" s="5"/>
      <c r="EE386" s="5"/>
      <c r="EF386" s="5"/>
      <c r="EG386" s="5"/>
      <c r="EH386" s="5"/>
      <c r="EI386" s="5"/>
      <c r="EJ386" s="5"/>
      <c r="EK386" s="5"/>
      <c r="EL386" s="5"/>
      <c r="EM386" s="165"/>
      <c r="EO386" s="5"/>
      <c r="EP386" s="5"/>
      <c r="EQ386" s="5"/>
      <c r="ER386" s="5"/>
      <c r="ET386" s="46" t="s">
        <v>2231</v>
      </c>
      <c r="EU386" s="46" t="s">
        <v>164</v>
      </c>
      <c r="EY386" s="70" t="str">
        <f>CONCATENATE(CU386," ",FK386," ",DR386,DS386,"/",DU386,DV386)</f>
        <v>amlodpine oral 10mg/</v>
      </c>
      <c r="FK386" s="14" t="s">
        <v>163</v>
      </c>
      <c r="FL386" s="70" t="str">
        <f>CONCATENATE(CU386," ",FK386," ",DR386,DS386,"/",DU386,DV386)</f>
        <v>amlodpine oral 10mg/</v>
      </c>
    </row>
    <row r="387" spans="1:168" ht="13.8">
      <c r="A387" s="48" t="s">
        <v>3750</v>
      </c>
      <c r="B387" t="str">
        <f>CONCATENATE(AY387," ","x"," ",R387,S387)</f>
        <v>Amlodipin Sandoz tab 5 mg x 30</v>
      </c>
      <c r="C387" s="117"/>
      <c r="D387" s="117"/>
      <c r="E387" s="117"/>
      <c r="F387" s="117"/>
      <c r="H387" s="47"/>
      <c r="I387" s="47"/>
      <c r="J387" s="5" t="str">
        <f>CONCATENATE(BM387," ",CR387," ",BG387," ",BS387," ",R387,S387," x ",DR387,DS387,"/",DU387,DV387)</f>
        <v>NOR amlodipine besilate Sandoz A/S tablet 30 x 5mg/</v>
      </c>
      <c r="K387" s="5" t="str">
        <f>CONCATENATE(BM387," ",CR387," ",BG387," ",BS387," ",R387,S387," x ",DR387,DS387,"/",DU387,DV387)</f>
        <v>NOR amlodipine besilate Sandoz A/S tablet 30 x 5mg/</v>
      </c>
      <c r="L387" s="5"/>
      <c r="M387" s="5"/>
      <c r="N387" s="5"/>
      <c r="O387" s="5"/>
      <c r="P387" s="175">
        <v>30</v>
      </c>
      <c r="Q387" s="171"/>
      <c r="R387" s="175">
        <v>30</v>
      </c>
      <c r="S387" s="171"/>
      <c r="T387" s="117"/>
      <c r="U387" s="117"/>
      <c r="V387" s="117"/>
      <c r="W387" s="117"/>
      <c r="Y387" s="46" t="s">
        <v>2109</v>
      </c>
      <c r="Z387" s="5"/>
      <c r="AA387" s="5"/>
      <c r="AB387" s="5"/>
      <c r="AC387" s="46" t="s">
        <v>2304</v>
      </c>
      <c r="AD387" s="5"/>
      <c r="AE387" s="5"/>
      <c r="AF387">
        <v>10219000</v>
      </c>
      <c r="AG387" s="46" t="s">
        <v>3889</v>
      </c>
      <c r="AH387" s="46" t="s">
        <v>2198</v>
      </c>
      <c r="AK387" s="24">
        <v>15054000</v>
      </c>
      <c r="AL387" s="46" t="s">
        <v>3889</v>
      </c>
      <c r="AM387" s="46" t="s">
        <v>2262</v>
      </c>
      <c r="AN387" s="5"/>
      <c r="AO387" s="5"/>
      <c r="AP387" s="5"/>
      <c r="AQ387" s="5"/>
      <c r="AS387" s="48" t="s">
        <v>1915</v>
      </c>
      <c r="AT387" s="25" t="str">
        <f>CONCATENATE(BM387," ",CR387," ",BG387," ",BS387," ",DR387,DS387,"/",DU387,DV387)</f>
        <v>NOR amlodipine besilate Sandoz A/S tablet 5mg/</v>
      </c>
      <c r="AU387" s="33"/>
      <c r="AW387" s="5"/>
      <c r="AX387" s="46" t="s">
        <v>1884</v>
      </c>
      <c r="AY387" s="46" t="s">
        <v>3820</v>
      </c>
      <c r="AZ387" s="46" t="s">
        <v>65</v>
      </c>
      <c r="BA387" s="46" t="s">
        <v>2253</v>
      </c>
      <c r="BC387">
        <v>10219000</v>
      </c>
      <c r="BD387" s="46" t="s">
        <v>3889</v>
      </c>
      <c r="BE387" s="46" t="s">
        <v>2198</v>
      </c>
      <c r="BF387" s="85"/>
      <c r="BG387" s="46" t="s">
        <v>981</v>
      </c>
      <c r="BH387" s="46" t="s">
        <v>3869</v>
      </c>
      <c r="BI387" s="46" t="s">
        <v>3870</v>
      </c>
      <c r="BJ387" s="46" t="s">
        <v>1915</v>
      </c>
      <c r="BL387" s="5"/>
      <c r="BM387" s="49" t="s">
        <v>1353</v>
      </c>
      <c r="BN387" t="str">
        <f>CONCATENATE(CR387," ",BS387," ",DR387,DS387,"/",DU387,DV387)</f>
        <v>amlodipine besilate tablet 5mg/</v>
      </c>
      <c r="BO387" s="49"/>
      <c r="BP387" t="str">
        <f>CONCATENATE(CR387," ",BS387," ",DR387,DS387,"/",DU387,DV387)</f>
        <v>amlodipine besilate tablet 5mg/</v>
      </c>
      <c r="BQ387" s="5"/>
      <c r="BR387">
        <v>10219000</v>
      </c>
      <c r="BS387" s="5" t="s">
        <v>173</v>
      </c>
      <c r="BT387" s="46" t="s">
        <v>2198</v>
      </c>
      <c r="BU387" s="117"/>
      <c r="BV387" s="117"/>
      <c r="BW387" s="5"/>
      <c r="BY387" s="5"/>
      <c r="BZ387" s="5"/>
      <c r="CA387">
        <v>10219000</v>
      </c>
      <c r="CB387" s="46" t="s">
        <v>3889</v>
      </c>
      <c r="CC387" s="46" t="s">
        <v>2198</v>
      </c>
      <c r="CD387" s="5"/>
      <c r="CE387" s="5"/>
      <c r="CF387">
        <v>20053000</v>
      </c>
      <c r="CG387" s="46" t="s">
        <v>3898</v>
      </c>
      <c r="CH387" s="46" t="s">
        <v>1239</v>
      </c>
      <c r="CI387" s="117"/>
      <c r="CJ387" s="117"/>
      <c r="CK387" s="5"/>
      <c r="CL387" s="5"/>
      <c r="CM387" s="5"/>
      <c r="CN387" s="5"/>
      <c r="CO387" s="48" t="s">
        <v>2254</v>
      </c>
      <c r="CP387" s="21" t="s">
        <v>41</v>
      </c>
      <c r="CQ387" s="48" t="s">
        <v>2254</v>
      </c>
      <c r="CR387" s="72" t="s">
        <v>2984</v>
      </c>
      <c r="CS387" s="51"/>
      <c r="CT387" s="48" t="s">
        <v>2249</v>
      </c>
      <c r="CU387" s="46" t="s">
        <v>3899</v>
      </c>
      <c r="CV387" s="117"/>
      <c r="CW387" s="146"/>
      <c r="CY387" s="5"/>
      <c r="CZ387" s="5"/>
      <c r="DE387" s="5"/>
      <c r="DF387" s="5"/>
      <c r="DG387" s="117"/>
      <c r="DH387" s="117"/>
      <c r="DI387" s="117"/>
      <c r="DJ387" s="117"/>
      <c r="DK387" s="117"/>
      <c r="DL387" s="165"/>
      <c r="DN387" s="33"/>
      <c r="DO387" s="154"/>
      <c r="DP387" s="46" t="s">
        <v>3889</v>
      </c>
      <c r="DQ387">
        <v>10219000</v>
      </c>
      <c r="DR387" s="80">
        <v>5</v>
      </c>
      <c r="DS387" s="46" t="s">
        <v>164</v>
      </c>
      <c r="DZ387" s="46"/>
      <c r="EA387" s="5"/>
      <c r="EB387" s="5"/>
      <c r="EC387" s="5"/>
      <c r="ED387" s="5"/>
      <c r="EE387" s="5"/>
      <c r="EF387" s="5"/>
      <c r="EG387" s="5"/>
      <c r="EH387" s="5"/>
      <c r="EI387" s="5"/>
      <c r="EJ387" s="5"/>
      <c r="EK387" s="5"/>
      <c r="EL387" s="5"/>
      <c r="EM387" s="165"/>
      <c r="EO387" s="5"/>
      <c r="EP387" s="5"/>
      <c r="EQ387" s="5"/>
      <c r="ER387" s="5"/>
      <c r="ET387" s="46" t="s">
        <v>2231</v>
      </c>
      <c r="EU387" s="46" t="s">
        <v>164</v>
      </c>
      <c r="EY387" s="70" t="str">
        <f>CONCATENATE(CU387," ",FK387," ",DR387,DS387,"/",DU387,DV387)</f>
        <v>amlodpine oral 5mg/</v>
      </c>
      <c r="FK387" s="14" t="s">
        <v>163</v>
      </c>
      <c r="FL387" s="70" t="str">
        <f>CONCATENATE(CU387," ",FK387," ",DR387,DS387,"/",DU387,DV387)</f>
        <v>amlodpine oral 5mg/</v>
      </c>
    </row>
    <row r="388" spans="1:168" ht="13.8">
      <c r="A388" s="48" t="s">
        <v>3751</v>
      </c>
      <c r="B388" t="str">
        <f>CONCATENATE(AY388," ","x"," ",R388,S388)</f>
        <v>Amlodipin Sandoz tab 10 mg x 250</v>
      </c>
      <c r="C388" s="117"/>
      <c r="D388" s="117"/>
      <c r="E388" s="117"/>
      <c r="F388" s="117"/>
      <c r="H388" s="47"/>
      <c r="I388" s="47"/>
      <c r="J388" s="5" t="str">
        <f>CONCATENATE(BM388," ",CR388," ",BG388," ",BS388," ",R388,S388," x ",DR388,DS388,"/",DU388,DV388)</f>
        <v>NOR amlodipine besilate Sandoz A/S tablet 250 x 10mg/</v>
      </c>
      <c r="K388" s="5" t="str">
        <f>CONCATENATE(BM388," ",CR388," ",BG388," ",BS388," ",R388,S388," x ",DR388,DS388,"/",DU388,DV388)</f>
        <v>NOR amlodipine besilate Sandoz A/S tablet 250 x 10mg/</v>
      </c>
      <c r="L388" s="5"/>
      <c r="M388" s="5"/>
      <c r="N388" s="5"/>
      <c r="O388" s="5"/>
      <c r="P388" s="175">
        <v>250</v>
      </c>
      <c r="Q388" s="171"/>
      <c r="R388" s="175">
        <v>250</v>
      </c>
      <c r="S388" s="171"/>
      <c r="T388" s="117"/>
      <c r="U388" s="117"/>
      <c r="V388" s="117"/>
      <c r="W388" s="117"/>
      <c r="Y388" s="46" t="s">
        <v>2107</v>
      </c>
      <c r="Z388" s="5"/>
      <c r="AA388" s="5"/>
      <c r="AB388" s="5"/>
      <c r="AC388" s="46" t="s">
        <v>2305</v>
      </c>
      <c r="AD388" s="5"/>
      <c r="AE388" s="5"/>
      <c r="AF388">
        <v>10219000</v>
      </c>
      <c r="AG388" s="46" t="s">
        <v>3889</v>
      </c>
      <c r="AH388" s="46" t="s">
        <v>2198</v>
      </c>
      <c r="AK388" s="24">
        <v>15054000</v>
      </c>
      <c r="AL388" s="46" t="s">
        <v>3889</v>
      </c>
      <c r="AM388" s="46" t="s">
        <v>2262</v>
      </c>
      <c r="AN388" s="5"/>
      <c r="AO388" s="5"/>
      <c r="AP388" s="5"/>
      <c r="AQ388" s="5"/>
      <c r="AS388" s="48" t="s">
        <v>1913</v>
      </c>
      <c r="AT388" s="25" t="str">
        <f>CONCATENATE(BM388," ",CR388," ",BG388," ",BS388," ",DR388,DS388,"/",DU388,DV388)</f>
        <v>NOR amlodipine besilate Sandoz A/S tablet 10mg/</v>
      </c>
      <c r="AU388" s="33"/>
      <c r="AW388" s="5"/>
      <c r="AX388" s="46" t="s">
        <v>1884</v>
      </c>
      <c r="AY388" s="46" t="s">
        <v>3819</v>
      </c>
      <c r="AZ388" s="46" t="s">
        <v>65</v>
      </c>
      <c r="BA388" s="46" t="s">
        <v>2253</v>
      </c>
      <c r="BC388">
        <v>10219000</v>
      </c>
      <c r="BD388" s="46" t="s">
        <v>3889</v>
      </c>
      <c r="BE388" s="46" t="s">
        <v>2198</v>
      </c>
      <c r="BF388" s="85"/>
      <c r="BG388" s="46" t="s">
        <v>981</v>
      </c>
      <c r="BH388" s="46" t="s">
        <v>3869</v>
      </c>
      <c r="BI388" s="46" t="s">
        <v>3870</v>
      </c>
      <c r="BJ388" s="46" t="s">
        <v>1913</v>
      </c>
      <c r="BL388" s="5"/>
      <c r="BM388" s="49" t="s">
        <v>1353</v>
      </c>
      <c r="BN388" t="str">
        <f>CONCATENATE(CR388," ",BS388," ",DR388,DS388,"/",DU388,DV388)</f>
        <v>amlodipine besilate tablet 10mg/</v>
      </c>
      <c r="BO388" s="49"/>
      <c r="BP388" t="str">
        <f>CONCATENATE(CR388," ",BS388," ",DR388,DS388,"/",DU388,DV388)</f>
        <v>amlodipine besilate tablet 10mg/</v>
      </c>
      <c r="BQ388" s="5"/>
      <c r="BR388">
        <v>10219000</v>
      </c>
      <c r="BS388" s="5" t="s">
        <v>173</v>
      </c>
      <c r="BT388" s="46" t="s">
        <v>2198</v>
      </c>
      <c r="BU388" s="117"/>
      <c r="BV388" s="117"/>
      <c r="BW388" s="5"/>
      <c r="BY388" s="5"/>
      <c r="BZ388" s="5"/>
      <c r="CA388">
        <v>10219000</v>
      </c>
      <c r="CB388" s="46" t="s">
        <v>3889</v>
      </c>
      <c r="CC388" s="46" t="s">
        <v>2198</v>
      </c>
      <c r="CD388" s="5"/>
      <c r="CE388" s="5"/>
      <c r="CF388">
        <v>20053000</v>
      </c>
      <c r="CG388" s="46" t="s">
        <v>3898</v>
      </c>
      <c r="CH388" s="46" t="s">
        <v>1239</v>
      </c>
      <c r="CI388" s="117"/>
      <c r="CJ388" s="117"/>
      <c r="CK388" s="5"/>
      <c r="CL388" s="5"/>
      <c r="CM388" s="5"/>
      <c r="CN388" s="5"/>
      <c r="CO388" s="48" t="s">
        <v>2254</v>
      </c>
      <c r="CP388" s="21" t="s">
        <v>41</v>
      </c>
      <c r="CQ388" s="48" t="s">
        <v>2254</v>
      </c>
      <c r="CR388" s="72" t="s">
        <v>2984</v>
      </c>
      <c r="CS388" s="51"/>
      <c r="CT388" s="48" t="s">
        <v>2249</v>
      </c>
      <c r="CU388" s="46" t="s">
        <v>3899</v>
      </c>
      <c r="CV388" s="117"/>
      <c r="CW388" s="146"/>
      <c r="CY388" s="5"/>
      <c r="CZ388" s="5"/>
      <c r="DE388" s="5"/>
      <c r="DF388" s="5"/>
      <c r="DG388" s="117"/>
      <c r="DH388" s="117"/>
      <c r="DI388" s="117"/>
      <c r="DJ388" s="117"/>
      <c r="DK388" s="117"/>
      <c r="DL388" s="165"/>
      <c r="DN388" s="33"/>
      <c r="DO388" s="154"/>
      <c r="DP388" s="46" t="s">
        <v>3889</v>
      </c>
      <c r="DQ388">
        <v>10219000</v>
      </c>
      <c r="DR388" s="80">
        <v>10</v>
      </c>
      <c r="DS388" s="46" t="s">
        <v>164</v>
      </c>
      <c r="DZ388" s="46"/>
      <c r="EA388" s="5"/>
      <c r="EB388" s="5"/>
      <c r="EC388" s="5"/>
      <c r="ED388" s="5"/>
      <c r="EE388" s="5"/>
      <c r="EF388" s="5"/>
      <c r="EG388" s="5"/>
      <c r="EH388" s="5"/>
      <c r="EI388" s="5"/>
      <c r="EJ388" s="5"/>
      <c r="EK388" s="5"/>
      <c r="EL388" s="5"/>
      <c r="EM388" s="165"/>
      <c r="EO388" s="5"/>
      <c r="EP388" s="5"/>
      <c r="EQ388" s="5"/>
      <c r="ER388" s="5"/>
      <c r="ET388" s="46" t="s">
        <v>2231</v>
      </c>
      <c r="EU388" s="46" t="s">
        <v>164</v>
      </c>
      <c r="EY388" s="70" t="str">
        <f>CONCATENATE(CU388," ",FK388," ",DR388,DS388,"/",DU388,DV388)</f>
        <v>amlodpine oral 10mg/</v>
      </c>
      <c r="FK388" s="14" t="s">
        <v>163</v>
      </c>
      <c r="FL388" s="70" t="str">
        <f>CONCATENATE(CU388," ",FK388," ",DR388,DS388,"/",DU388,DV388)</f>
        <v>amlodpine oral 10mg/</v>
      </c>
    </row>
    <row r="389" spans="1:168" ht="13.8">
      <c r="A389" s="48" t="s">
        <v>3752</v>
      </c>
      <c r="B389" t="str">
        <f>CONCATENATE(AY389," ","x"," ",R389,S389)</f>
        <v>Amlodipin Sandoz SA tab 5 mg x 50</v>
      </c>
      <c r="C389" s="117"/>
      <c r="D389" s="117"/>
      <c r="E389" s="117"/>
      <c r="F389" s="117"/>
      <c r="H389" s="47"/>
      <c r="I389" s="47"/>
      <c r="J389" s="5" t="str">
        <f>CONCATENATE(BM389," ",CR389," ",BG389," ",BS389," ",R389,S389," x ",DR389,DS389,"/",DU389,DV389)</f>
        <v>NOR amlodipine besilate Sandoz A/S tablet 50 x 5mg/</v>
      </c>
      <c r="K389" s="5" t="str">
        <f>CONCATENATE(BM389," ",CR389," ",BG389," ",BS389," ",R389,S389," x ",DR389,DS389,"/",DU389,DV389)</f>
        <v>NOR amlodipine besilate Sandoz A/S tablet 50 x 5mg/</v>
      </c>
      <c r="L389" s="5"/>
      <c r="M389" s="5"/>
      <c r="N389" s="5"/>
      <c r="O389" s="5"/>
      <c r="P389" s="175">
        <v>50</v>
      </c>
      <c r="Q389" s="171"/>
      <c r="R389" s="175">
        <v>50</v>
      </c>
      <c r="S389" s="171"/>
      <c r="T389" s="117"/>
      <c r="U389" s="117"/>
      <c r="V389" s="117"/>
      <c r="W389" s="117"/>
      <c r="Y389" s="46" t="s">
        <v>2109</v>
      </c>
      <c r="Z389" s="5"/>
      <c r="AA389" s="5"/>
      <c r="AB389" s="5"/>
      <c r="AC389" s="46" t="s">
        <v>2306</v>
      </c>
      <c r="AD389" s="5"/>
      <c r="AE389" s="5"/>
      <c r="AF389">
        <v>10219000</v>
      </c>
      <c r="AG389" s="46" t="s">
        <v>3889</v>
      </c>
      <c r="AH389" s="46" t="s">
        <v>2198</v>
      </c>
      <c r="AK389" s="24">
        <v>15054000</v>
      </c>
      <c r="AL389" s="46" t="s">
        <v>3889</v>
      </c>
      <c r="AM389" s="46" t="s">
        <v>2262</v>
      </c>
      <c r="AN389" s="5"/>
      <c r="AO389" s="5"/>
      <c r="AP389" s="5"/>
      <c r="AQ389" s="5"/>
      <c r="AS389" s="48" t="s">
        <v>1915</v>
      </c>
      <c r="AT389" s="25" t="str">
        <f>CONCATENATE(BM389," ",CR389," ",BG389," ",BS389," ",DR389,DS389,"/",DU389,DV389)</f>
        <v>NOR amlodipine besilate Sandoz A/S tablet 5mg/</v>
      </c>
      <c r="AU389" s="33"/>
      <c r="AW389" s="5"/>
      <c r="AX389" s="46" t="s">
        <v>1884</v>
      </c>
      <c r="AY389" s="46" t="s">
        <v>3821</v>
      </c>
      <c r="AZ389" s="46" t="s">
        <v>65</v>
      </c>
      <c r="BA389" s="46" t="s">
        <v>2253</v>
      </c>
      <c r="BC389">
        <v>10219000</v>
      </c>
      <c r="BD389" s="46" t="s">
        <v>3889</v>
      </c>
      <c r="BE389" s="46" t="s">
        <v>2198</v>
      </c>
      <c r="BF389" s="85"/>
      <c r="BG389" s="46" t="s">
        <v>981</v>
      </c>
      <c r="BH389" s="46" t="s">
        <v>3869</v>
      </c>
      <c r="BI389" s="46" t="s">
        <v>3870</v>
      </c>
      <c r="BJ389" s="46" t="s">
        <v>1915</v>
      </c>
      <c r="BL389" s="5"/>
      <c r="BM389" s="49" t="s">
        <v>1353</v>
      </c>
      <c r="BN389" t="str">
        <f>CONCATENATE(CR389," ",BS389," ",DR389,DS389,"/",DU389,DV389)</f>
        <v>amlodipine besilate tablet 5mg/</v>
      </c>
      <c r="BO389" s="49"/>
      <c r="BP389" t="str">
        <f>CONCATENATE(CR389," ",BS389," ",DR389,DS389,"/",DU389,DV389)</f>
        <v>amlodipine besilate tablet 5mg/</v>
      </c>
      <c r="BQ389" s="5"/>
      <c r="BR389">
        <v>10219000</v>
      </c>
      <c r="BS389" s="5" t="s">
        <v>173</v>
      </c>
      <c r="BT389" s="46" t="s">
        <v>2198</v>
      </c>
      <c r="BU389" s="117"/>
      <c r="BV389" s="117"/>
      <c r="BW389" s="5"/>
      <c r="BY389" s="5"/>
      <c r="BZ389" s="5"/>
      <c r="CA389">
        <v>10219000</v>
      </c>
      <c r="CB389" s="46" t="s">
        <v>3889</v>
      </c>
      <c r="CC389" s="46" t="s">
        <v>2198</v>
      </c>
      <c r="CD389" s="5"/>
      <c r="CE389" s="5"/>
      <c r="CF389">
        <v>20053000</v>
      </c>
      <c r="CG389" s="46" t="s">
        <v>3898</v>
      </c>
      <c r="CH389" s="46" t="s">
        <v>1239</v>
      </c>
      <c r="CI389" s="117"/>
      <c r="CJ389" s="117"/>
      <c r="CK389" s="5"/>
      <c r="CL389" s="5"/>
      <c r="CM389" s="5"/>
      <c r="CN389" s="5"/>
      <c r="CO389" s="48" t="s">
        <v>2254</v>
      </c>
      <c r="CP389" s="21" t="s">
        <v>41</v>
      </c>
      <c r="CQ389" s="48" t="s">
        <v>2254</v>
      </c>
      <c r="CR389" s="72" t="s">
        <v>2984</v>
      </c>
      <c r="CS389" s="51"/>
      <c r="CT389" s="48" t="s">
        <v>2249</v>
      </c>
      <c r="CU389" s="46" t="s">
        <v>3899</v>
      </c>
      <c r="CV389" s="117"/>
      <c r="CW389" s="146"/>
      <c r="CY389" s="5"/>
      <c r="CZ389" s="5"/>
      <c r="DE389" s="5"/>
      <c r="DF389" s="5"/>
      <c r="DG389" s="117"/>
      <c r="DH389" s="117"/>
      <c r="DI389" s="117"/>
      <c r="DJ389" s="117"/>
      <c r="DK389" s="117"/>
      <c r="DL389" s="165"/>
      <c r="DN389" s="33"/>
      <c r="DO389" s="154"/>
      <c r="DP389" s="46" t="s">
        <v>3889</v>
      </c>
      <c r="DQ389">
        <v>10219000</v>
      </c>
      <c r="DR389" s="80">
        <v>5</v>
      </c>
      <c r="DS389" s="46" t="s">
        <v>164</v>
      </c>
      <c r="DZ389" s="46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/>
      <c r="EM389" s="165"/>
      <c r="EO389" s="5"/>
      <c r="EP389" s="5"/>
      <c r="EQ389" s="5"/>
      <c r="ER389" s="5"/>
      <c r="ET389" s="46" t="s">
        <v>2231</v>
      </c>
      <c r="EU389" s="46" t="s">
        <v>164</v>
      </c>
      <c r="EY389" s="70" t="str">
        <f>CONCATENATE(CU389," ",FK389," ",DR389,DS389,"/",DU389,DV389)</f>
        <v>amlodpine oral 5mg/</v>
      </c>
      <c r="FK389" s="14" t="s">
        <v>163</v>
      </c>
      <c r="FL389" s="70" t="str">
        <f>CONCATENATE(CU389," ",FK389," ",DR389,DS389,"/",DU389,DV389)</f>
        <v>amlodpine oral 5mg/</v>
      </c>
    </row>
    <row r="390" spans="1:168" ht="13.8">
      <c r="A390" s="48" t="s">
        <v>3753</v>
      </c>
      <c r="B390" t="str">
        <f>CONCATENATE(AY390," ","x"," ",R390,S390)</f>
        <v>Amlodipin Sandoz tab 10 mg x 30</v>
      </c>
      <c r="C390" s="117"/>
      <c r="D390" s="117"/>
      <c r="E390" s="117"/>
      <c r="F390" s="117"/>
      <c r="H390" s="47"/>
      <c r="I390" s="47"/>
      <c r="J390" s="5" t="str">
        <f>CONCATENATE(BM390," ",CR390," ",BG390," ",BS390," ",R390,S390," x ",DR390,DS390,"/",DU390,DV390)</f>
        <v>NOR amlodipine besilate Sandoz A/S tablet 30 x 10mg/</v>
      </c>
      <c r="K390" s="5" t="str">
        <f>CONCATENATE(BM390," ",CR390," ",BG390," ",BS390," ",R390,S390," x ",DR390,DS390,"/",DU390,DV390)</f>
        <v>NOR amlodipine besilate Sandoz A/S tablet 30 x 10mg/</v>
      </c>
      <c r="L390" s="5"/>
      <c r="M390" s="5"/>
      <c r="N390" s="5"/>
      <c r="O390" s="5"/>
      <c r="P390" s="175">
        <v>30</v>
      </c>
      <c r="Q390" s="171"/>
      <c r="R390" s="175">
        <v>30</v>
      </c>
      <c r="S390" s="171"/>
      <c r="T390" s="117"/>
      <c r="U390" s="117"/>
      <c r="V390" s="117"/>
      <c r="W390" s="117"/>
      <c r="Y390" s="46" t="s">
        <v>2107</v>
      </c>
      <c r="Z390" s="5"/>
      <c r="AA390" s="5"/>
      <c r="AB390" s="5"/>
      <c r="AC390" s="46" t="s">
        <v>2304</v>
      </c>
      <c r="AD390" s="5"/>
      <c r="AE390" s="5"/>
      <c r="AF390">
        <v>10219000</v>
      </c>
      <c r="AG390" s="46" t="s">
        <v>3889</v>
      </c>
      <c r="AH390" s="46" t="s">
        <v>2198</v>
      </c>
      <c r="AK390" s="24">
        <v>15054000</v>
      </c>
      <c r="AL390" s="46" t="s">
        <v>3889</v>
      </c>
      <c r="AM390" s="46" t="s">
        <v>2262</v>
      </c>
      <c r="AN390" s="5"/>
      <c r="AO390" s="5"/>
      <c r="AP390" s="5"/>
      <c r="AQ390" s="5"/>
      <c r="AS390" s="48" t="s">
        <v>1913</v>
      </c>
      <c r="AT390" s="25" t="str">
        <f>CONCATENATE(BM390," ",CR390," ",BG390," ",BS390," ",DR390,DS390,"/",DU390,DV390)</f>
        <v>NOR amlodipine besilate Sandoz A/S tablet 10mg/</v>
      </c>
      <c r="AU390" s="33"/>
      <c r="AW390" s="5"/>
      <c r="AX390" s="46" t="s">
        <v>1884</v>
      </c>
      <c r="AY390" s="46" t="s">
        <v>3819</v>
      </c>
      <c r="AZ390" s="46" t="s">
        <v>65</v>
      </c>
      <c r="BA390" s="46" t="s">
        <v>2253</v>
      </c>
      <c r="BC390">
        <v>10219000</v>
      </c>
      <c r="BD390" s="46" t="s">
        <v>3889</v>
      </c>
      <c r="BE390" s="46" t="s">
        <v>2198</v>
      </c>
      <c r="BF390" s="85"/>
      <c r="BG390" s="46" t="s">
        <v>981</v>
      </c>
      <c r="BH390" s="46" t="s">
        <v>3869</v>
      </c>
      <c r="BI390" s="46" t="s">
        <v>3870</v>
      </c>
      <c r="BJ390" s="46" t="s">
        <v>1913</v>
      </c>
      <c r="BL390" s="5"/>
      <c r="BM390" s="49" t="s">
        <v>1353</v>
      </c>
      <c r="BN390" t="str">
        <f>CONCATENATE(CR390," ",BS390," ",DR390,DS390,"/",DU390,DV390)</f>
        <v>amlodipine besilate tablet 10mg/</v>
      </c>
      <c r="BO390" s="49"/>
      <c r="BP390" t="str">
        <f>CONCATENATE(CR390," ",BS390," ",DR390,DS390,"/",DU390,DV390)</f>
        <v>amlodipine besilate tablet 10mg/</v>
      </c>
      <c r="BQ390" s="5"/>
      <c r="BR390">
        <v>10219000</v>
      </c>
      <c r="BS390" s="5" t="s">
        <v>173</v>
      </c>
      <c r="BT390" s="46" t="s">
        <v>2198</v>
      </c>
      <c r="BU390" s="117"/>
      <c r="BV390" s="117"/>
      <c r="BW390" s="5"/>
      <c r="BY390" s="5"/>
      <c r="BZ390" s="5"/>
      <c r="CA390">
        <v>10219000</v>
      </c>
      <c r="CB390" s="46" t="s">
        <v>3889</v>
      </c>
      <c r="CC390" s="46" t="s">
        <v>2198</v>
      </c>
      <c r="CD390" s="5"/>
      <c r="CE390" s="5"/>
      <c r="CF390">
        <v>20053000</v>
      </c>
      <c r="CG390" s="46" t="s">
        <v>3898</v>
      </c>
      <c r="CH390" s="46" t="s">
        <v>1239</v>
      </c>
      <c r="CI390" s="117"/>
      <c r="CJ390" s="117"/>
      <c r="CK390" s="5"/>
      <c r="CL390" s="5"/>
      <c r="CM390" s="5"/>
      <c r="CN390" s="5"/>
      <c r="CO390" s="48" t="s">
        <v>2254</v>
      </c>
      <c r="CP390" s="21" t="s">
        <v>41</v>
      </c>
      <c r="CQ390" s="48" t="s">
        <v>2254</v>
      </c>
      <c r="CR390" s="72" t="s">
        <v>2984</v>
      </c>
      <c r="CS390" s="51"/>
      <c r="CT390" s="48" t="s">
        <v>2249</v>
      </c>
      <c r="CU390" s="46" t="s">
        <v>3899</v>
      </c>
      <c r="CV390" s="117"/>
      <c r="CW390" s="146"/>
      <c r="CY390" s="5"/>
      <c r="CZ390" s="5"/>
      <c r="DE390" s="5"/>
      <c r="DF390" s="5"/>
      <c r="DG390" s="117"/>
      <c r="DH390" s="117"/>
      <c r="DI390" s="117"/>
      <c r="DJ390" s="117"/>
      <c r="DK390" s="117"/>
      <c r="DL390" s="165"/>
      <c r="DN390" s="33"/>
      <c r="DO390" s="154"/>
      <c r="DP390" s="46" t="s">
        <v>3889</v>
      </c>
      <c r="DQ390">
        <v>10219000</v>
      </c>
      <c r="DR390" s="80">
        <v>10</v>
      </c>
      <c r="DS390" s="46" t="s">
        <v>164</v>
      </c>
      <c r="DZ390" s="46"/>
      <c r="EA390" s="5"/>
      <c r="EB390" s="5"/>
      <c r="EC390" s="5"/>
      <c r="ED390" s="5"/>
      <c r="EE390" s="5"/>
      <c r="EF390" s="5"/>
      <c r="EG390" s="5"/>
      <c r="EH390" s="5"/>
      <c r="EI390" s="5"/>
      <c r="EJ390" s="5"/>
      <c r="EK390" s="5"/>
      <c r="EL390" s="5"/>
      <c r="EM390" s="165"/>
      <c r="EO390" s="5"/>
      <c r="EP390" s="5"/>
      <c r="EQ390" s="5"/>
      <c r="ER390" s="5"/>
      <c r="ET390" s="46" t="s">
        <v>2231</v>
      </c>
      <c r="EU390" s="46" t="s">
        <v>164</v>
      </c>
      <c r="EY390" s="70" t="str">
        <f>CONCATENATE(CU390," ",FK390," ",DR390,DS390,"/",DU390,DV390)</f>
        <v>amlodpine oral 10mg/</v>
      </c>
      <c r="FK390" s="14" t="s">
        <v>163</v>
      </c>
      <c r="FL390" s="70" t="str">
        <f>CONCATENATE(CU390," ",FK390," ",DR390,DS390,"/",DU390,DV390)</f>
        <v>amlodpine oral 10mg/</v>
      </c>
    </row>
    <row r="391" spans="1:168" ht="13.8">
      <c r="A391" s="48" t="s">
        <v>3754</v>
      </c>
      <c r="B391" t="str">
        <f>CONCATENATE(AY391," ","x"," ",R391,S391)</f>
        <v>Amlodipin Sandoz tab 10 mg x 90</v>
      </c>
      <c r="C391" s="117"/>
      <c r="D391" s="117"/>
      <c r="E391" s="117"/>
      <c r="F391" s="117"/>
      <c r="H391" s="47"/>
      <c r="I391" s="47"/>
      <c r="J391" s="5" t="str">
        <f>CONCATENATE(BM391," ",CR391," ",BG391," ",BS391," ",R391,S391," x ",DR391,DS391,"/",DU391,DV391)</f>
        <v>NOR amlodipine besilate Sandoz A/S tablet 90 x 10mg/</v>
      </c>
      <c r="K391" s="5" t="str">
        <f>CONCATENATE(BM391," ",CR391," ",BG391," ",BS391," ",R391,S391," x ",DR391,DS391,"/",DU391,DV391)</f>
        <v>NOR amlodipine besilate Sandoz A/S tablet 90 x 10mg/</v>
      </c>
      <c r="L391" s="5"/>
      <c r="M391" s="5"/>
      <c r="N391" s="5"/>
      <c r="O391" s="5"/>
      <c r="P391" s="175">
        <v>90</v>
      </c>
      <c r="Q391" s="171"/>
      <c r="R391" s="175">
        <v>90</v>
      </c>
      <c r="S391" s="171"/>
      <c r="T391" s="117"/>
      <c r="U391" s="117"/>
      <c r="V391" s="117"/>
      <c r="W391" s="117"/>
      <c r="Y391" s="46" t="s">
        <v>2107</v>
      </c>
      <c r="Z391" s="5"/>
      <c r="AA391" s="5"/>
      <c r="AB391" s="5"/>
      <c r="AC391" s="46" t="s">
        <v>2305</v>
      </c>
      <c r="AD391" s="5"/>
      <c r="AE391" s="5"/>
      <c r="AF391">
        <v>10219000</v>
      </c>
      <c r="AG391" s="46" t="s">
        <v>3889</v>
      </c>
      <c r="AH391" s="46" t="s">
        <v>2198</v>
      </c>
      <c r="AK391" s="24">
        <v>15054000</v>
      </c>
      <c r="AL391" s="46" t="s">
        <v>3889</v>
      </c>
      <c r="AM391" s="46" t="s">
        <v>2262</v>
      </c>
      <c r="AN391" s="5"/>
      <c r="AO391" s="5"/>
      <c r="AP391" s="5"/>
      <c r="AQ391" s="5"/>
      <c r="AS391" s="48" t="s">
        <v>1913</v>
      </c>
      <c r="AT391" s="25" t="str">
        <f>CONCATENATE(BM391," ",CR391," ",BG391," ",BS391," ",DR391,DS391,"/",DU391,DV391)</f>
        <v>NOR amlodipine besilate Sandoz A/S tablet 10mg/</v>
      </c>
      <c r="AU391" s="33"/>
      <c r="AW391" s="5"/>
      <c r="AX391" s="46" t="s">
        <v>1884</v>
      </c>
      <c r="AY391" s="46" t="s">
        <v>3819</v>
      </c>
      <c r="AZ391" s="46" t="s">
        <v>65</v>
      </c>
      <c r="BA391" s="46" t="s">
        <v>2253</v>
      </c>
      <c r="BC391">
        <v>10219000</v>
      </c>
      <c r="BD391" s="46" t="s">
        <v>3889</v>
      </c>
      <c r="BE391" s="46" t="s">
        <v>2198</v>
      </c>
      <c r="BF391" s="85"/>
      <c r="BG391" s="46" t="s">
        <v>981</v>
      </c>
      <c r="BH391" s="46" t="s">
        <v>3869</v>
      </c>
      <c r="BI391" s="46" t="s">
        <v>3870</v>
      </c>
      <c r="BJ391" s="46" t="s">
        <v>1913</v>
      </c>
      <c r="BL391" s="5"/>
      <c r="BM391" s="49" t="s">
        <v>1353</v>
      </c>
      <c r="BN391" t="str">
        <f>CONCATENATE(CR391," ",BS391," ",DR391,DS391,"/",DU391,DV391)</f>
        <v>amlodipine besilate tablet 10mg/</v>
      </c>
      <c r="BO391" s="49"/>
      <c r="BP391" t="str">
        <f>CONCATENATE(CR391," ",BS391," ",DR391,DS391,"/",DU391,DV391)</f>
        <v>amlodipine besilate tablet 10mg/</v>
      </c>
      <c r="BQ391" s="5"/>
      <c r="BR391">
        <v>10219000</v>
      </c>
      <c r="BS391" s="5" t="s">
        <v>173</v>
      </c>
      <c r="BT391" s="46" t="s">
        <v>2198</v>
      </c>
      <c r="BU391" s="117"/>
      <c r="BV391" s="117"/>
      <c r="BW391" s="5"/>
      <c r="BY391" s="5"/>
      <c r="BZ391" s="5"/>
      <c r="CA391">
        <v>10219000</v>
      </c>
      <c r="CB391" s="46" t="s">
        <v>3889</v>
      </c>
      <c r="CC391" s="46" t="s">
        <v>2198</v>
      </c>
      <c r="CD391" s="5"/>
      <c r="CE391" s="5"/>
      <c r="CF391">
        <v>20053000</v>
      </c>
      <c r="CG391" s="46" t="s">
        <v>3898</v>
      </c>
      <c r="CH391" s="46" t="s">
        <v>1239</v>
      </c>
      <c r="CI391" s="117"/>
      <c r="CJ391" s="117"/>
      <c r="CK391" s="5"/>
      <c r="CL391" s="5"/>
      <c r="CM391" s="5"/>
      <c r="CN391" s="5"/>
      <c r="CO391" s="48" t="s">
        <v>2254</v>
      </c>
      <c r="CP391" s="21" t="s">
        <v>41</v>
      </c>
      <c r="CQ391" s="48" t="s">
        <v>2254</v>
      </c>
      <c r="CR391" s="72" t="s">
        <v>2984</v>
      </c>
      <c r="CS391" s="51"/>
      <c r="CT391" s="48" t="s">
        <v>2249</v>
      </c>
      <c r="CU391" s="46" t="s">
        <v>3899</v>
      </c>
      <c r="CV391" s="117"/>
      <c r="CW391" s="146"/>
      <c r="CY391" s="5"/>
      <c r="CZ391" s="5"/>
      <c r="DE391" s="5"/>
      <c r="DF391" s="5"/>
      <c r="DG391" s="117"/>
      <c r="DH391" s="117"/>
      <c r="DI391" s="117"/>
      <c r="DJ391" s="117"/>
      <c r="DK391" s="117"/>
      <c r="DL391" s="165"/>
      <c r="DN391" s="33"/>
      <c r="DO391" s="154"/>
      <c r="DP391" s="46" t="s">
        <v>3889</v>
      </c>
      <c r="DQ391">
        <v>10219000</v>
      </c>
      <c r="DR391" s="80">
        <v>10</v>
      </c>
      <c r="DS391" s="46" t="s">
        <v>164</v>
      </c>
      <c r="DZ391" s="46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/>
      <c r="EM391" s="165"/>
      <c r="EO391" s="5"/>
      <c r="EP391" s="5"/>
      <c r="EQ391" s="5"/>
      <c r="ER391" s="5"/>
      <c r="ET391" s="46" t="s">
        <v>2231</v>
      </c>
      <c r="EU391" s="46" t="s">
        <v>164</v>
      </c>
      <c r="EY391" s="70" t="str">
        <f>CONCATENATE(CU391," ",FK391," ",DR391,DS391,"/",DU391,DV391)</f>
        <v>amlodpine oral 10mg/</v>
      </c>
      <c r="FK391" s="14" t="s">
        <v>163</v>
      </c>
      <c r="FL391" s="70" t="str">
        <f>CONCATENATE(CU391," ",FK391," ",DR391,DS391,"/",DU391,DV391)</f>
        <v>amlodpine oral 10mg/</v>
      </c>
    </row>
    <row r="392" spans="1:168" ht="13.8">
      <c r="A392" s="48" t="s">
        <v>3755</v>
      </c>
      <c r="B392" t="str">
        <f>CONCATENATE(AY392," ","x"," ",R392,S392)</f>
        <v>Norvasc SySk tab 10 mg x 20</v>
      </c>
      <c r="C392" s="117"/>
      <c r="D392" s="117"/>
      <c r="E392" s="117"/>
      <c r="F392" s="117"/>
      <c r="H392" s="47"/>
      <c r="I392" s="47"/>
      <c r="J392" s="5" t="str">
        <f>CONCATENATE(BM392," ",CR392," ",BG392," ",BS392," ",R392,S392," x ",DR392,DS392,"/",DU392,DV392)</f>
        <v>NOR amlodipine besilate Upjohn EESV tablet 20 x 10mg/</v>
      </c>
      <c r="K392" s="5" t="str">
        <f>CONCATENATE(BM392," ",CR392," ",BG392," ",BS392," ",R392,S392," x ",DR392,DS392,"/",DU392,DV392)</f>
        <v>NOR amlodipine besilate Upjohn EESV tablet 20 x 10mg/</v>
      </c>
      <c r="L392" s="5"/>
      <c r="M392" s="5"/>
      <c r="N392" s="5"/>
      <c r="O392" s="5"/>
      <c r="P392" s="175">
        <v>20</v>
      </c>
      <c r="Q392" s="171"/>
      <c r="R392" s="175">
        <v>20</v>
      </c>
      <c r="S392" s="171"/>
      <c r="T392" s="117"/>
      <c r="U392" s="117"/>
      <c r="V392" s="117"/>
      <c r="W392" s="117"/>
      <c r="Y392" s="46" t="s">
        <v>2116</v>
      </c>
      <c r="Z392" s="5"/>
      <c r="AA392" s="5"/>
      <c r="AB392" s="5"/>
      <c r="AC392" s="46" t="s">
        <v>2306</v>
      </c>
      <c r="AD392" s="5"/>
      <c r="AE392" s="5"/>
      <c r="AF392">
        <v>10219000</v>
      </c>
      <c r="AG392" s="46" t="s">
        <v>3889</v>
      </c>
      <c r="AH392" s="46" t="s">
        <v>2198</v>
      </c>
      <c r="AK392" s="24">
        <v>15054000</v>
      </c>
      <c r="AL392" s="46" t="s">
        <v>3889</v>
      </c>
      <c r="AM392" s="46" t="s">
        <v>2262</v>
      </c>
      <c r="AN392" s="5"/>
      <c r="AO392" s="5"/>
      <c r="AP392" s="5"/>
      <c r="AQ392" s="5"/>
      <c r="AS392" s="48" t="s">
        <v>1922</v>
      </c>
      <c r="AT392" s="25" t="str">
        <f>CONCATENATE(BM392," ",CR392," ",BG392," ",BS392," ",DR392,DS392,"/",DU392,DV392)</f>
        <v>NOR amlodipine besilate Upjohn EESV tablet 10mg/</v>
      </c>
      <c r="AU392" s="33"/>
      <c r="AW392" s="5"/>
      <c r="AX392" s="46" t="s">
        <v>1887</v>
      </c>
      <c r="AY392" s="46" t="s">
        <v>3822</v>
      </c>
      <c r="AZ392" s="46" t="s">
        <v>65</v>
      </c>
      <c r="BA392" s="46" t="s">
        <v>2253</v>
      </c>
      <c r="BC392">
        <v>10219000</v>
      </c>
      <c r="BD392" s="46" t="s">
        <v>3889</v>
      </c>
      <c r="BE392" s="46" t="s">
        <v>2198</v>
      </c>
      <c r="BF392" s="85"/>
      <c r="BG392" s="46" t="s">
        <v>983</v>
      </c>
      <c r="BH392" s="46" t="s">
        <v>3868</v>
      </c>
      <c r="BI392" s="46" t="s">
        <v>3867</v>
      </c>
      <c r="BJ392" s="46" t="s">
        <v>1922</v>
      </c>
      <c r="BL392" s="5"/>
      <c r="BM392" s="49" t="s">
        <v>1353</v>
      </c>
      <c r="BN392" t="str">
        <f>CONCATENATE(CR392," ",BS392," ",DR392,DS392,"/",DU392,DV392)</f>
        <v>amlodipine besilate tablet 10mg/</v>
      </c>
      <c r="BO392" s="49"/>
      <c r="BP392" t="str">
        <f>CONCATENATE(CR392," ",BS392," ",DR392,DS392,"/",DU392,DV392)</f>
        <v>amlodipine besilate tablet 10mg/</v>
      </c>
      <c r="BQ392" s="5"/>
      <c r="BR392">
        <v>10219000</v>
      </c>
      <c r="BS392" s="5" t="s">
        <v>173</v>
      </c>
      <c r="BT392" s="46" t="s">
        <v>2198</v>
      </c>
      <c r="BU392" s="117"/>
      <c r="BV392" s="117"/>
      <c r="BW392" s="5"/>
      <c r="BY392" s="5"/>
      <c r="BZ392" s="5"/>
      <c r="CA392">
        <v>10219000</v>
      </c>
      <c r="CB392" s="46" t="s">
        <v>3889</v>
      </c>
      <c r="CC392" s="46" t="s">
        <v>2198</v>
      </c>
      <c r="CD392" s="5"/>
      <c r="CE392" s="5"/>
      <c r="CF392">
        <v>20053000</v>
      </c>
      <c r="CG392" s="46" t="s">
        <v>3898</v>
      </c>
      <c r="CH392" s="46" t="s">
        <v>1239</v>
      </c>
      <c r="CI392" s="117"/>
      <c r="CJ392" s="117"/>
      <c r="CK392" s="5"/>
      <c r="CL392" s="5"/>
      <c r="CM392" s="5"/>
      <c r="CN392" s="5"/>
      <c r="CO392" s="48" t="s">
        <v>2254</v>
      </c>
      <c r="CP392" s="21" t="s">
        <v>41</v>
      </c>
      <c r="CQ392" s="48" t="s">
        <v>2254</v>
      </c>
      <c r="CR392" s="72" t="s">
        <v>2984</v>
      </c>
      <c r="CS392" s="51"/>
      <c r="CT392" s="48" t="s">
        <v>2249</v>
      </c>
      <c r="CU392" s="46" t="s">
        <v>3899</v>
      </c>
      <c r="CV392" s="117"/>
      <c r="CW392" s="146"/>
      <c r="CY392" s="5"/>
      <c r="CZ392" s="5"/>
      <c r="DE392" s="5"/>
      <c r="DF392" s="5"/>
      <c r="DG392" s="117"/>
      <c r="DH392" s="117"/>
      <c r="DI392" s="117"/>
      <c r="DJ392" s="117"/>
      <c r="DK392" s="117"/>
      <c r="DL392" s="165"/>
      <c r="DN392" s="33"/>
      <c r="DO392" s="154"/>
      <c r="DP392" s="46" t="s">
        <v>3889</v>
      </c>
      <c r="DQ392">
        <v>10219000</v>
      </c>
      <c r="DR392" s="80">
        <v>10</v>
      </c>
      <c r="DS392" s="46" t="s">
        <v>164</v>
      </c>
      <c r="DZ392" s="46"/>
      <c r="EA392" s="5"/>
      <c r="EB392" s="5"/>
      <c r="EC392" s="5"/>
      <c r="ED392" s="5"/>
      <c r="EE392" s="5"/>
      <c r="EF392" s="5"/>
      <c r="EG392" s="5"/>
      <c r="EH392" s="5"/>
      <c r="EI392" s="5"/>
      <c r="EJ392" s="5"/>
      <c r="EK392" s="5"/>
      <c r="EL392" s="5"/>
      <c r="EM392" s="165"/>
      <c r="EO392" s="5"/>
      <c r="EP392" s="5"/>
      <c r="EQ392" s="5"/>
      <c r="ER392" s="5"/>
      <c r="ET392" s="46" t="s">
        <v>2231</v>
      </c>
      <c r="EU392" s="46" t="s">
        <v>164</v>
      </c>
      <c r="EY392" s="70" t="str">
        <f>CONCATENATE(CU392," ",FK392," ",DR392,DS392,"/",DU392,DV392)</f>
        <v>amlodpine oral 10mg/</v>
      </c>
      <c r="FK392" s="14" t="s">
        <v>163</v>
      </c>
      <c r="FL392" s="70" t="str">
        <f>CONCATENATE(CU392," ",FK392," ",DR392,DS392,"/",DU392,DV392)</f>
        <v>amlodpine oral 10mg/</v>
      </c>
    </row>
    <row r="393" spans="1:168" ht="13.8">
      <c r="A393" s="48" t="s">
        <v>3756</v>
      </c>
      <c r="B393" t="str">
        <f>CONCATENATE(AY393," ","x"," ",R393,S393)</f>
        <v>Norvasc SySk tab 5 mg x 50</v>
      </c>
      <c r="C393" s="117"/>
      <c r="D393" s="117"/>
      <c r="E393" s="117"/>
      <c r="F393" s="117"/>
      <c r="H393" s="47"/>
      <c r="I393" s="47"/>
      <c r="J393" s="5" t="str">
        <f>CONCATENATE(BM393," ",CR393," ",BG393," ",BS393," ",R393,S393," x ",DR393,DS393,"/",DU393,DV393)</f>
        <v>NOR amlodipine besilate Upjohn EESV tablet 50 x 5mg/</v>
      </c>
      <c r="K393" s="5" t="str">
        <f>CONCATENATE(BM393," ",CR393," ",BG393," ",BS393," ",R393,S393," x ",DR393,DS393,"/",DU393,DV393)</f>
        <v>NOR amlodipine besilate Upjohn EESV tablet 50 x 5mg/</v>
      </c>
      <c r="L393" s="5"/>
      <c r="M393" s="5"/>
      <c r="N393" s="5"/>
      <c r="O393" s="5"/>
      <c r="P393" s="175">
        <v>50</v>
      </c>
      <c r="Q393" s="171"/>
      <c r="R393" s="175">
        <v>50</v>
      </c>
      <c r="S393" s="171"/>
      <c r="T393" s="117"/>
      <c r="U393" s="117"/>
      <c r="V393" s="117"/>
      <c r="W393" s="117"/>
      <c r="Y393" s="46" t="s">
        <v>2117</v>
      </c>
      <c r="Z393" s="5"/>
      <c r="AA393" s="5"/>
      <c r="AB393" s="5"/>
      <c r="AC393" s="46" t="s">
        <v>2306</v>
      </c>
      <c r="AD393" s="5"/>
      <c r="AE393" s="5"/>
      <c r="AF393">
        <v>10219000</v>
      </c>
      <c r="AG393" s="46" t="s">
        <v>3889</v>
      </c>
      <c r="AH393" s="46" t="s">
        <v>2198</v>
      </c>
      <c r="AK393" s="24">
        <v>15054000</v>
      </c>
      <c r="AL393" s="46" t="s">
        <v>3889</v>
      </c>
      <c r="AM393" s="46" t="s">
        <v>2262</v>
      </c>
      <c r="AN393" s="5"/>
      <c r="AO393" s="5"/>
      <c r="AP393" s="5"/>
      <c r="AQ393" s="5"/>
      <c r="AS393" s="48" t="s">
        <v>1923</v>
      </c>
      <c r="AT393" s="25" t="str">
        <f>CONCATENATE(BM393," ",CR393," ",BG393," ",BS393," ",DR393,DS393,"/",DU393,DV393)</f>
        <v>NOR amlodipine besilate Upjohn EESV tablet 5mg/</v>
      </c>
      <c r="AU393" s="33"/>
      <c r="AW393" s="5"/>
      <c r="AX393" s="46" t="s">
        <v>1887</v>
      </c>
      <c r="AY393" s="46" t="s">
        <v>3823</v>
      </c>
      <c r="AZ393" s="46" t="s">
        <v>65</v>
      </c>
      <c r="BA393" s="46" t="s">
        <v>2253</v>
      </c>
      <c r="BC393">
        <v>10219000</v>
      </c>
      <c r="BD393" s="46" t="s">
        <v>3889</v>
      </c>
      <c r="BE393" s="46" t="s">
        <v>2198</v>
      </c>
      <c r="BF393" s="85"/>
      <c r="BG393" s="46" t="s">
        <v>983</v>
      </c>
      <c r="BH393" s="46" t="s">
        <v>3868</v>
      </c>
      <c r="BI393" s="46" t="s">
        <v>3867</v>
      </c>
      <c r="BJ393" s="46" t="s">
        <v>1923</v>
      </c>
      <c r="BL393" s="5"/>
      <c r="BM393" s="49" t="s">
        <v>1353</v>
      </c>
      <c r="BN393" t="str">
        <f>CONCATENATE(CR393," ",BS393," ",DR393,DS393,"/",DU393,DV393)</f>
        <v>amlodipine besilate tablet 5mg/</v>
      </c>
      <c r="BO393" s="49"/>
      <c r="BP393" t="str">
        <f>CONCATENATE(CR393," ",BS393," ",DR393,DS393,"/",DU393,DV393)</f>
        <v>amlodipine besilate tablet 5mg/</v>
      </c>
      <c r="BQ393" s="5"/>
      <c r="BR393">
        <v>10219000</v>
      </c>
      <c r="BS393" s="5" t="s">
        <v>173</v>
      </c>
      <c r="BT393" s="46" t="s">
        <v>2198</v>
      </c>
      <c r="BU393" s="117"/>
      <c r="BV393" s="117"/>
      <c r="BW393" s="5"/>
      <c r="BY393" s="5"/>
      <c r="BZ393" s="5"/>
      <c r="CA393">
        <v>10219000</v>
      </c>
      <c r="CB393" s="46" t="s">
        <v>3889</v>
      </c>
      <c r="CC393" s="46" t="s">
        <v>2198</v>
      </c>
      <c r="CD393" s="5"/>
      <c r="CE393" s="5"/>
      <c r="CF393">
        <v>20053000</v>
      </c>
      <c r="CG393" s="46" t="s">
        <v>3898</v>
      </c>
      <c r="CH393" s="46" t="s">
        <v>1239</v>
      </c>
      <c r="CI393" s="117"/>
      <c r="CJ393" s="117"/>
      <c r="CK393" s="5"/>
      <c r="CL393" s="5"/>
      <c r="CM393" s="5"/>
      <c r="CN393" s="5"/>
      <c r="CO393" s="48" t="s">
        <v>2254</v>
      </c>
      <c r="CP393" s="21" t="s">
        <v>41</v>
      </c>
      <c r="CQ393" s="48" t="s">
        <v>2254</v>
      </c>
      <c r="CR393" s="72" t="s">
        <v>2984</v>
      </c>
      <c r="CS393" s="51"/>
      <c r="CT393" s="48" t="s">
        <v>2249</v>
      </c>
      <c r="CU393" s="46" t="s">
        <v>3899</v>
      </c>
      <c r="CV393" s="117"/>
      <c r="CW393" s="146"/>
      <c r="CY393" s="5"/>
      <c r="CZ393" s="5"/>
      <c r="DE393" s="5"/>
      <c r="DF393" s="5"/>
      <c r="DG393" s="117"/>
      <c r="DH393" s="117"/>
      <c r="DI393" s="117"/>
      <c r="DJ393" s="117"/>
      <c r="DK393" s="117"/>
      <c r="DL393" s="165"/>
      <c r="DN393" s="33"/>
      <c r="DO393" s="154"/>
      <c r="DP393" s="46" t="s">
        <v>3889</v>
      </c>
      <c r="DQ393">
        <v>10219000</v>
      </c>
      <c r="DR393" s="80">
        <v>5</v>
      </c>
      <c r="DS393" s="46" t="s">
        <v>164</v>
      </c>
      <c r="DZ393" s="46"/>
      <c r="EA393" s="5"/>
      <c r="EB393" s="5"/>
      <c r="EC393" s="5"/>
      <c r="ED393" s="5"/>
      <c r="EE393" s="5"/>
      <c r="EF393" s="5"/>
      <c r="EG393" s="5"/>
      <c r="EH393" s="5"/>
      <c r="EI393" s="5"/>
      <c r="EJ393" s="5"/>
      <c r="EK393" s="5"/>
      <c r="EL393" s="5"/>
      <c r="EM393" s="165"/>
      <c r="EO393" s="5"/>
      <c r="EP393" s="5"/>
      <c r="EQ393" s="5"/>
      <c r="ER393" s="5"/>
      <c r="ET393" s="46" t="s">
        <v>2231</v>
      </c>
      <c r="EU393" s="46" t="s">
        <v>164</v>
      </c>
      <c r="EY393" s="70" t="str">
        <f>CONCATENATE(CU393," ",FK393," ",DR393,DS393,"/",DU393,DV393)</f>
        <v>amlodpine oral 5mg/</v>
      </c>
      <c r="FK393" s="14" t="s">
        <v>163</v>
      </c>
      <c r="FL393" s="70" t="str">
        <f>CONCATENATE(CU393," ",FK393," ",DR393,DS393,"/",DU393,DV393)</f>
        <v>amlodpine oral 5mg/</v>
      </c>
    </row>
    <row r="394" spans="1:168" ht="13.8">
      <c r="A394" s="48" t="s">
        <v>3757</v>
      </c>
      <c r="B394" t="str">
        <f>CONCATENATE(AY394," ","x"," ",R394,S394)</f>
        <v>Norvasc tab 5 mg x 100</v>
      </c>
      <c r="C394" s="117"/>
      <c r="D394" s="117"/>
      <c r="E394" s="117"/>
      <c r="F394" s="117"/>
      <c r="H394" s="47"/>
      <c r="I394" s="47"/>
      <c r="J394" s="5" t="str">
        <f>CONCATENATE(BM394," ",CR394," ",BG394," ",BS394," ",R394,S394," x ",DR394,DS394,"/",DU394,DV394)</f>
        <v>NOR amlodipine besilate Upjohn EESV tablet 100 x 5mg/</v>
      </c>
      <c r="K394" s="5" t="str">
        <f>CONCATENATE(BM394," ",CR394," ",BG394," ",BS394," ",R394,S394," x ",DR394,DS394,"/",DU394,DV394)</f>
        <v>NOR amlodipine besilate Upjohn EESV tablet 100 x 5mg/</v>
      </c>
      <c r="L394" s="5"/>
      <c r="M394" s="5"/>
      <c r="N394" s="5"/>
      <c r="O394" s="5"/>
      <c r="P394" s="175">
        <v>100</v>
      </c>
      <c r="Q394" s="171"/>
      <c r="R394" s="175">
        <v>100</v>
      </c>
      <c r="S394" s="171"/>
      <c r="T394" s="117"/>
      <c r="U394" s="117"/>
      <c r="V394" s="117"/>
      <c r="W394" s="117"/>
      <c r="Y394" s="46" t="s">
        <v>2117</v>
      </c>
      <c r="Z394" s="5"/>
      <c r="AA394" s="5"/>
      <c r="AB394" s="5"/>
      <c r="AC394" s="46" t="s">
        <v>2304</v>
      </c>
      <c r="AD394" s="5"/>
      <c r="AE394" s="5"/>
      <c r="AF394">
        <v>10219000</v>
      </c>
      <c r="AG394" s="46" t="s">
        <v>3889</v>
      </c>
      <c r="AH394" s="46" t="s">
        <v>2198</v>
      </c>
      <c r="AK394" s="24">
        <v>15054000</v>
      </c>
      <c r="AL394" s="46" t="s">
        <v>3889</v>
      </c>
      <c r="AM394" s="46" t="s">
        <v>2262</v>
      </c>
      <c r="AN394" s="5"/>
      <c r="AO394" s="5"/>
      <c r="AP394" s="5"/>
      <c r="AQ394" s="5"/>
      <c r="AS394" s="48" t="s">
        <v>1923</v>
      </c>
      <c r="AT394" s="25" t="str">
        <f>CONCATENATE(BM394," ",CR394," ",BG394," ",BS394," ",DR394,DS394,"/",DU394,DV394)</f>
        <v>NOR amlodipine besilate Upjohn EESV tablet 5mg/</v>
      </c>
      <c r="AU394" s="33"/>
      <c r="AW394" s="5"/>
      <c r="AX394" s="46" t="s">
        <v>1887</v>
      </c>
      <c r="AY394" s="46" t="s">
        <v>3824</v>
      </c>
      <c r="AZ394" s="46" t="s">
        <v>65</v>
      </c>
      <c r="BA394" s="46" t="s">
        <v>2253</v>
      </c>
      <c r="BC394">
        <v>10219000</v>
      </c>
      <c r="BD394" s="46" t="s">
        <v>3889</v>
      </c>
      <c r="BE394" s="46" t="s">
        <v>2198</v>
      </c>
      <c r="BF394" s="85"/>
      <c r="BG394" s="46" t="s">
        <v>983</v>
      </c>
      <c r="BH394" s="46" t="s">
        <v>3868</v>
      </c>
      <c r="BI394" s="46" t="s">
        <v>3867</v>
      </c>
      <c r="BJ394" s="46" t="s">
        <v>1923</v>
      </c>
      <c r="BL394" s="5"/>
      <c r="BM394" s="49" t="s">
        <v>1353</v>
      </c>
      <c r="BN394" t="str">
        <f>CONCATENATE(CR394," ",BS394," ",DR394,DS394,"/",DU394,DV394)</f>
        <v>amlodipine besilate tablet 5mg/</v>
      </c>
      <c r="BO394" s="49"/>
      <c r="BP394" t="str">
        <f>CONCATENATE(CR394," ",BS394," ",DR394,DS394,"/",DU394,DV394)</f>
        <v>amlodipine besilate tablet 5mg/</v>
      </c>
      <c r="BQ394" s="5"/>
      <c r="BR394">
        <v>10219000</v>
      </c>
      <c r="BS394" s="5" t="s">
        <v>173</v>
      </c>
      <c r="BT394" s="46" t="s">
        <v>2198</v>
      </c>
      <c r="BU394" s="117"/>
      <c r="BV394" s="117"/>
      <c r="BW394" s="5"/>
      <c r="BY394" s="5"/>
      <c r="BZ394" s="5"/>
      <c r="CA394">
        <v>10219000</v>
      </c>
      <c r="CB394" s="46" t="s">
        <v>3889</v>
      </c>
      <c r="CC394" s="46" t="s">
        <v>2198</v>
      </c>
      <c r="CD394" s="5"/>
      <c r="CE394" s="5"/>
      <c r="CF394">
        <v>20053000</v>
      </c>
      <c r="CG394" s="46" t="s">
        <v>3898</v>
      </c>
      <c r="CH394" s="46" t="s">
        <v>1239</v>
      </c>
      <c r="CI394" s="117"/>
      <c r="CJ394" s="117"/>
      <c r="CK394" s="5"/>
      <c r="CL394" s="5"/>
      <c r="CM394" s="5"/>
      <c r="CN394" s="5"/>
      <c r="CO394" s="48" t="s">
        <v>2254</v>
      </c>
      <c r="CP394" s="21" t="s">
        <v>41</v>
      </c>
      <c r="CQ394" s="48" t="s">
        <v>2254</v>
      </c>
      <c r="CR394" s="72" t="s">
        <v>2984</v>
      </c>
      <c r="CS394" s="51"/>
      <c r="CT394" s="48" t="s">
        <v>2249</v>
      </c>
      <c r="CU394" s="46" t="s">
        <v>3899</v>
      </c>
      <c r="CV394" s="117"/>
      <c r="CW394" s="146"/>
      <c r="CY394" s="5"/>
      <c r="CZ394" s="5"/>
      <c r="DE394" s="5"/>
      <c r="DF394" s="5"/>
      <c r="DG394" s="117"/>
      <c r="DH394" s="117"/>
      <c r="DI394" s="117"/>
      <c r="DJ394" s="117"/>
      <c r="DK394" s="117"/>
      <c r="DL394" s="165"/>
      <c r="DN394" s="33"/>
      <c r="DO394" s="154"/>
      <c r="DP394" s="46" t="s">
        <v>3889</v>
      </c>
      <c r="DQ394">
        <v>10219000</v>
      </c>
      <c r="DR394" s="80">
        <v>5</v>
      </c>
      <c r="DS394" s="46" t="s">
        <v>164</v>
      </c>
      <c r="DZ394" s="46"/>
      <c r="EA394" s="5"/>
      <c r="EB394" s="5"/>
      <c r="EC394" s="5"/>
      <c r="ED394" s="5"/>
      <c r="EE394" s="5"/>
      <c r="EF394" s="5"/>
      <c r="EG394" s="5"/>
      <c r="EH394" s="5"/>
      <c r="EI394" s="5"/>
      <c r="EJ394" s="5"/>
      <c r="EK394" s="5"/>
      <c r="EL394" s="5"/>
      <c r="EM394" s="165"/>
      <c r="EO394" s="5"/>
      <c r="EP394" s="5"/>
      <c r="EQ394" s="5"/>
      <c r="ER394" s="5"/>
      <c r="ET394" s="46" t="s">
        <v>2231</v>
      </c>
      <c r="EU394" s="46" t="s">
        <v>164</v>
      </c>
      <c r="EY394" s="70" t="str">
        <f>CONCATENATE(CU394," ",FK394," ",DR394,DS394,"/",DU394,DV394)</f>
        <v>amlodpine oral 5mg/</v>
      </c>
      <c r="FK394" s="14" t="s">
        <v>163</v>
      </c>
      <c r="FL394" s="70" t="str">
        <f>CONCATENATE(CU394," ",FK394," ",DR394,DS394,"/",DU394,DV394)</f>
        <v>amlodpine oral 5mg/</v>
      </c>
    </row>
    <row r="395" spans="1:168" ht="13.8">
      <c r="A395" s="48" t="s">
        <v>3758</v>
      </c>
      <c r="B395" t="str">
        <f>CONCATENATE(AY395," ","x"," ",R395,S395)</f>
        <v>Amlodipin Accord tab 5 mg x 30</v>
      </c>
      <c r="C395" s="117"/>
      <c r="D395" s="117"/>
      <c r="E395" s="117"/>
      <c r="F395" s="117"/>
      <c r="H395" s="47"/>
      <c r="I395" s="47"/>
      <c r="J395" s="5" t="str">
        <f>CONCATENATE(BM395," ",CR395," ",BG395," ",BS395," ",R395,S395," x ",DR395,DS395,"/",DU395,DV395)</f>
        <v>NOR amlodipine besilate Accord Healthcare B.V. tablet 30 x 5mg/</v>
      </c>
      <c r="K395" s="5" t="str">
        <f>CONCATENATE(BM395," ",CR395," ",BG395," ",BS395," ",R395,S395," x ",DR395,DS395,"/",DU395,DV395)</f>
        <v>NOR amlodipine besilate Accord Healthcare B.V. tablet 30 x 5mg/</v>
      </c>
      <c r="L395" s="5"/>
      <c r="M395" s="5"/>
      <c r="N395" s="5"/>
      <c r="O395" s="5"/>
      <c r="P395" s="175">
        <v>30</v>
      </c>
      <c r="Q395" s="171"/>
      <c r="R395" s="175">
        <v>30</v>
      </c>
      <c r="S395" s="171"/>
      <c r="T395" s="117"/>
      <c r="U395" s="117"/>
      <c r="V395" s="117"/>
      <c r="W395" s="117"/>
      <c r="Y395" s="46" t="s">
        <v>2108</v>
      </c>
      <c r="Z395" s="5"/>
      <c r="AA395" s="5"/>
      <c r="AB395" s="5"/>
      <c r="AC395" s="46" t="s">
        <v>2304</v>
      </c>
      <c r="AD395" s="5"/>
      <c r="AE395" s="5"/>
      <c r="AF395">
        <v>10219000</v>
      </c>
      <c r="AG395" s="46" t="s">
        <v>3889</v>
      </c>
      <c r="AH395" s="46" t="s">
        <v>2198</v>
      </c>
      <c r="AK395" s="24">
        <v>15054000</v>
      </c>
      <c r="AL395" s="46" t="s">
        <v>3889</v>
      </c>
      <c r="AM395" s="46" t="s">
        <v>2262</v>
      </c>
      <c r="AN395" s="5"/>
      <c r="AO395" s="5"/>
      <c r="AP395" s="5"/>
      <c r="AQ395" s="5"/>
      <c r="AS395" s="48" t="s">
        <v>1914</v>
      </c>
      <c r="AT395" s="25" t="str">
        <f>CONCATENATE(BM395," ",CR395," ",BG395," ",BS395," ",DR395,DS395,"/",DU395,DV395)</f>
        <v>NOR amlodipine besilate Accord Healthcare B.V. tablet 5mg/</v>
      </c>
      <c r="AU395" s="33"/>
      <c r="AW395" s="5"/>
      <c r="AX395" s="46" t="s">
        <v>1885</v>
      </c>
      <c r="AY395" s="46" t="s">
        <v>3817</v>
      </c>
      <c r="AZ395" s="46" t="s">
        <v>65</v>
      </c>
      <c r="BA395" s="46" t="s">
        <v>2253</v>
      </c>
      <c r="BC395">
        <v>10219000</v>
      </c>
      <c r="BD395" s="46" t="s">
        <v>3889</v>
      </c>
      <c r="BE395" s="46" t="s">
        <v>2198</v>
      </c>
      <c r="BF395" s="85"/>
      <c r="BG395" s="46" t="s">
        <v>976</v>
      </c>
      <c r="BH395" s="46" t="s">
        <v>3866</v>
      </c>
      <c r="BI395" s="46" t="s">
        <v>3867</v>
      </c>
      <c r="BJ395" s="46" t="s">
        <v>1914</v>
      </c>
      <c r="BL395" s="5"/>
      <c r="BM395" s="49" t="s">
        <v>1353</v>
      </c>
      <c r="BN395" t="str">
        <f>CONCATENATE(CR395," ",BS395," ",DR395,DS395,"/",DU395,DV395)</f>
        <v>amlodipine besilate tablet 5mg/</v>
      </c>
      <c r="BO395" s="49"/>
      <c r="BP395" t="str">
        <f>CONCATENATE(CR395," ",BS395," ",DR395,DS395,"/",DU395,DV395)</f>
        <v>amlodipine besilate tablet 5mg/</v>
      </c>
      <c r="BQ395" s="5"/>
      <c r="BR395">
        <v>10219000</v>
      </c>
      <c r="BS395" s="5" t="s">
        <v>173</v>
      </c>
      <c r="BT395" s="46" t="s">
        <v>2198</v>
      </c>
      <c r="BU395" s="117"/>
      <c r="BV395" s="117"/>
      <c r="BW395" s="5"/>
      <c r="BY395" s="5"/>
      <c r="BZ395" s="5"/>
      <c r="CA395">
        <v>10219000</v>
      </c>
      <c r="CB395" s="46" t="s">
        <v>3889</v>
      </c>
      <c r="CC395" s="46" t="s">
        <v>2198</v>
      </c>
      <c r="CD395" s="5"/>
      <c r="CE395" s="5"/>
      <c r="CF395">
        <v>20053000</v>
      </c>
      <c r="CG395" s="46" t="s">
        <v>3898</v>
      </c>
      <c r="CH395" s="46" t="s">
        <v>1239</v>
      </c>
      <c r="CI395" s="117"/>
      <c r="CJ395" s="117"/>
      <c r="CK395" s="5"/>
      <c r="CL395" s="5"/>
      <c r="CM395" s="5"/>
      <c r="CN395" s="5"/>
      <c r="CO395" s="48" t="s">
        <v>2254</v>
      </c>
      <c r="CP395" s="21" t="s">
        <v>41</v>
      </c>
      <c r="CQ395" s="48" t="s">
        <v>2254</v>
      </c>
      <c r="CR395" s="72" t="s">
        <v>2984</v>
      </c>
      <c r="CS395" s="51"/>
      <c r="CT395" s="48" t="s">
        <v>2249</v>
      </c>
      <c r="CU395" s="46" t="s">
        <v>3899</v>
      </c>
      <c r="CV395" s="117"/>
      <c r="CW395" s="146"/>
      <c r="CY395" s="5"/>
      <c r="CZ395" s="5"/>
      <c r="DE395" s="5"/>
      <c r="DF395" s="5"/>
      <c r="DG395" s="117"/>
      <c r="DH395" s="117"/>
      <c r="DI395" s="117"/>
      <c r="DJ395" s="117"/>
      <c r="DK395" s="117"/>
      <c r="DL395" s="165"/>
      <c r="DN395" s="33"/>
      <c r="DO395" s="154"/>
      <c r="DP395" s="46" t="s">
        <v>3889</v>
      </c>
      <c r="DQ395">
        <v>10219000</v>
      </c>
      <c r="DR395" s="80">
        <v>5</v>
      </c>
      <c r="DS395" s="46" t="s">
        <v>164</v>
      </c>
      <c r="DZ395" s="46"/>
      <c r="EA395" s="5"/>
      <c r="EB395" s="5"/>
      <c r="EC395" s="5"/>
      <c r="ED395" s="5"/>
      <c r="EE395" s="5"/>
      <c r="EF395" s="5"/>
      <c r="EG395" s="5"/>
      <c r="EH395" s="5"/>
      <c r="EI395" s="5"/>
      <c r="EJ395" s="5"/>
      <c r="EK395" s="5"/>
      <c r="EL395" s="5"/>
      <c r="EM395" s="165"/>
      <c r="EO395" s="5"/>
      <c r="EP395" s="5"/>
      <c r="EQ395" s="5"/>
      <c r="ER395" s="5"/>
      <c r="ET395" s="46" t="s">
        <v>2231</v>
      </c>
      <c r="EU395" s="46" t="s">
        <v>164</v>
      </c>
      <c r="EY395" s="70" t="str">
        <f>CONCATENATE(CU395," ",FK395," ",DR395,DS395,"/",DU395,DV395)</f>
        <v>amlodpine oral 5mg/</v>
      </c>
      <c r="FK395" s="14" t="s">
        <v>163</v>
      </c>
      <c r="FL395" s="70" t="str">
        <f>CONCATENATE(CU395," ",FK395," ",DR395,DS395,"/",DU395,DV395)</f>
        <v>amlodpine oral 5mg/</v>
      </c>
    </row>
    <row r="396" spans="1:168" s="206" customFormat="1" ht="13.8">
      <c r="A396" s="205" t="s">
        <v>3759</v>
      </c>
      <c r="B396" s="206" t="str">
        <f>CONCATENATE(AY396," ","x"," ",R396,S396)</f>
        <v>Norvasc tab 10 mg x 100</v>
      </c>
      <c r="C396" s="207"/>
      <c r="D396" s="207"/>
      <c r="E396" s="207"/>
      <c r="F396" s="207"/>
      <c r="H396" s="208"/>
      <c r="I396" s="208"/>
      <c r="J396" s="206" t="str">
        <f>CONCATENATE(BM396," ",CR396," ",BG396," ",BS396," ",R396,S396," x ",DR396,DS396,"/",DU396,DV396)</f>
        <v>NOR amlodipine besilate Orifarm AS tablet 100 x 10mg/</v>
      </c>
      <c r="K396" s="206" t="str">
        <f>CONCATENATE(BM396," ",CR396," ",BG396," ",BS396," ",R396,S396," x ",DR396,DS396,"/",DU396,DV396)</f>
        <v>NOR amlodipine besilate Orifarm AS tablet 100 x 10mg/</v>
      </c>
      <c r="P396" s="206">
        <v>100</v>
      </c>
      <c r="Q396" s="209"/>
      <c r="R396" s="206">
        <v>100</v>
      </c>
      <c r="S396" s="209"/>
      <c r="T396" s="207"/>
      <c r="U396" s="207"/>
      <c r="V396" s="207"/>
      <c r="W396" s="207"/>
      <c r="Y396" s="209" t="s">
        <v>2119</v>
      </c>
      <c r="AC396" s="209" t="s">
        <v>2304</v>
      </c>
      <c r="AF396" s="206">
        <v>10219000</v>
      </c>
      <c r="AG396" s="209" t="s">
        <v>3889</v>
      </c>
      <c r="AH396" s="209" t="s">
        <v>2198</v>
      </c>
      <c r="AK396" s="210">
        <v>15054000</v>
      </c>
      <c r="AL396" s="209" t="s">
        <v>3889</v>
      </c>
      <c r="AM396" s="209" t="s">
        <v>2262</v>
      </c>
      <c r="AS396" s="205" t="s">
        <v>1925</v>
      </c>
      <c r="AT396" s="211" t="str">
        <f>CONCATENATE(BM396," ",CR396," ",BG396," ",BS396," ",DR396,DS396,"/",DU396,DV396)</f>
        <v>NOR amlodipine besilate Orifarm AS tablet 10mg/</v>
      </c>
      <c r="AU396" s="212"/>
      <c r="AV396" s="213"/>
      <c r="AX396" s="209" t="s">
        <v>1887</v>
      </c>
      <c r="AY396" s="209" t="s">
        <v>3818</v>
      </c>
      <c r="AZ396" s="209" t="s">
        <v>65</v>
      </c>
      <c r="BA396" s="209" t="s">
        <v>2253</v>
      </c>
      <c r="BC396" s="206">
        <v>10219000</v>
      </c>
      <c r="BD396" s="209" t="s">
        <v>3889</v>
      </c>
      <c r="BE396" s="209" t="s">
        <v>2198</v>
      </c>
      <c r="BF396" s="209"/>
      <c r="BG396" s="209" t="s">
        <v>2088</v>
      </c>
      <c r="BH396" s="209" t="s">
        <v>3871</v>
      </c>
      <c r="BI396" s="209" t="s">
        <v>3872</v>
      </c>
      <c r="BJ396" s="209" t="s">
        <v>1925</v>
      </c>
      <c r="BM396" s="214" t="s">
        <v>1353</v>
      </c>
      <c r="BN396" s="206" t="str">
        <f>CONCATENATE(CR396," ",BS396," ",DR396,DS396,"/",DU396,DV396)</f>
        <v>amlodipine besilate tablet 10mg/</v>
      </c>
      <c r="BO396" s="214"/>
      <c r="BP396" s="206" t="str">
        <f>CONCATENATE(CR396," ",BS396," ",DR396,DS396,"/",DU396,DV396)</f>
        <v>amlodipine besilate tablet 10mg/</v>
      </c>
      <c r="BR396" s="206">
        <v>10219000</v>
      </c>
      <c r="BS396" s="206" t="s">
        <v>173</v>
      </c>
      <c r="BT396" s="209" t="s">
        <v>2198</v>
      </c>
      <c r="BU396" s="207"/>
      <c r="BV396" s="207"/>
      <c r="CA396" s="206">
        <v>10219000</v>
      </c>
      <c r="CB396" s="209" t="s">
        <v>3889</v>
      </c>
      <c r="CC396" s="209" t="s">
        <v>2198</v>
      </c>
      <c r="CF396" s="206">
        <v>20053000</v>
      </c>
      <c r="CG396" s="209" t="s">
        <v>3898</v>
      </c>
      <c r="CH396" s="209" t="s">
        <v>1239</v>
      </c>
      <c r="CI396" s="207"/>
      <c r="CJ396" s="207"/>
      <c r="CO396" s="205" t="s">
        <v>2254</v>
      </c>
      <c r="CP396" s="215" t="s">
        <v>41</v>
      </c>
      <c r="CQ396" s="205" t="s">
        <v>2254</v>
      </c>
      <c r="CR396" s="216" t="s">
        <v>2984</v>
      </c>
      <c r="CS396" s="217"/>
      <c r="CT396" s="205" t="s">
        <v>2249</v>
      </c>
      <c r="CU396" s="209" t="s">
        <v>3899</v>
      </c>
      <c r="CV396" s="207"/>
      <c r="CW396" s="218"/>
      <c r="DG396" s="207"/>
      <c r="DH396" s="207"/>
      <c r="DI396" s="207"/>
      <c r="DJ396" s="207"/>
      <c r="DK396" s="207"/>
      <c r="DL396" s="219"/>
      <c r="DN396" s="212"/>
      <c r="DO396" s="212"/>
      <c r="DP396" s="209" t="s">
        <v>3889</v>
      </c>
      <c r="DQ396" s="206">
        <v>10219000</v>
      </c>
      <c r="DR396" s="220">
        <v>10</v>
      </c>
      <c r="DS396" s="209" t="s">
        <v>164</v>
      </c>
      <c r="DZ396" s="209"/>
      <c r="EM396" s="219"/>
      <c r="ET396" s="209" t="s">
        <v>2231</v>
      </c>
      <c r="EU396" s="209" t="s">
        <v>164</v>
      </c>
      <c r="EY396" s="217" t="str">
        <f>CONCATENATE(CU396," ",FK396," ",DR396,DS396,"/",DU396,DV396)</f>
        <v>amlodpine oral 10mg/</v>
      </c>
      <c r="FK396" s="221" t="s">
        <v>163</v>
      </c>
      <c r="FL396" s="217" t="str">
        <f>CONCATENATE(CU396," ",FK396," ",DR396,DS396,"/",DU396,DV396)</f>
        <v>amlodpine oral 10mg/</v>
      </c>
    </row>
    <row r="397" spans="1:168" ht="13.8">
      <c r="A397" s="48" t="s">
        <v>3760</v>
      </c>
      <c r="B397" t="str">
        <f>CONCATENATE(AY397," ","x"," ",R397,S397)</f>
        <v>Amlodipin Sandoz SySk tab 10 mg x 20</v>
      </c>
      <c r="C397" s="117"/>
      <c r="D397" s="117"/>
      <c r="E397" s="117"/>
      <c r="F397" s="117"/>
      <c r="H397" s="47"/>
      <c r="I397" s="47"/>
      <c r="J397" s="5" t="str">
        <f>CONCATENATE(BM397," ",CR397," ",BG397," ",BS397," ",R397,S397," x ",DR397,DS397,"/",DU397,DV397)</f>
        <v>NOR amlodipine besilate Sandoz A/S tablet 20 x 10mg/</v>
      </c>
      <c r="K397" s="5" t="str">
        <f>CONCATENATE(BM397," ",CR397," ",BG397," ",BS397," ",R397,S397," x ",DR397,DS397,"/",DU397,DV397)</f>
        <v>NOR amlodipine besilate Sandoz A/S tablet 20 x 10mg/</v>
      </c>
      <c r="L397" s="5"/>
      <c r="M397" s="5"/>
      <c r="N397" s="5"/>
      <c r="O397" s="5"/>
      <c r="P397" s="175">
        <v>20</v>
      </c>
      <c r="Q397" s="171"/>
      <c r="R397" s="175">
        <v>20</v>
      </c>
      <c r="S397" s="171"/>
      <c r="T397" s="117"/>
      <c r="U397" s="117"/>
      <c r="V397" s="117"/>
      <c r="W397" s="117"/>
      <c r="Y397" s="46" t="s">
        <v>2107</v>
      </c>
      <c r="Z397" s="5"/>
      <c r="AA397" s="5"/>
      <c r="AB397" s="5"/>
      <c r="AC397" s="46" t="s">
        <v>2306</v>
      </c>
      <c r="AD397" s="5"/>
      <c r="AE397" s="5"/>
      <c r="AF397">
        <v>10219000</v>
      </c>
      <c r="AG397" s="46" t="s">
        <v>3889</v>
      </c>
      <c r="AH397" s="46" t="s">
        <v>2198</v>
      </c>
      <c r="AK397" s="24">
        <v>15054000</v>
      </c>
      <c r="AL397" s="46" t="s">
        <v>3889</v>
      </c>
      <c r="AM397" s="46" t="s">
        <v>2262</v>
      </c>
      <c r="AN397" s="5"/>
      <c r="AO397" s="5"/>
      <c r="AP397" s="5"/>
      <c r="AQ397" s="5"/>
      <c r="AS397" s="48" t="s">
        <v>1913</v>
      </c>
      <c r="AT397" s="25" t="str">
        <f>CONCATENATE(BM397," ",CR397," ",BG397," ",BS397," ",DR397,DS397,"/",DU397,DV397)</f>
        <v>NOR amlodipine besilate Sandoz A/S tablet 10mg/</v>
      </c>
      <c r="AU397" s="33"/>
      <c r="AW397" s="5"/>
      <c r="AX397" s="46" t="s">
        <v>1884</v>
      </c>
      <c r="AY397" s="46" t="s">
        <v>3825</v>
      </c>
      <c r="AZ397" s="46" t="s">
        <v>65</v>
      </c>
      <c r="BA397" s="46" t="s">
        <v>2253</v>
      </c>
      <c r="BC397">
        <v>10219000</v>
      </c>
      <c r="BD397" s="46" t="s">
        <v>3889</v>
      </c>
      <c r="BE397" s="46" t="s">
        <v>2198</v>
      </c>
      <c r="BF397" s="85"/>
      <c r="BG397" s="46" t="s">
        <v>981</v>
      </c>
      <c r="BH397" s="46" t="s">
        <v>3869</v>
      </c>
      <c r="BI397" s="46" t="s">
        <v>3870</v>
      </c>
      <c r="BJ397" s="46" t="s">
        <v>1913</v>
      </c>
      <c r="BL397" s="5"/>
      <c r="BM397" s="49" t="s">
        <v>1353</v>
      </c>
      <c r="BN397" t="str">
        <f>CONCATENATE(CR397," ",BS397," ",DR397,DS397,"/",DU397,DV397)</f>
        <v>amlodipine besilate tablet 10mg/</v>
      </c>
      <c r="BO397" s="49"/>
      <c r="BP397" t="str">
        <f>CONCATENATE(CR397," ",BS397," ",DR397,DS397,"/",DU397,DV397)</f>
        <v>amlodipine besilate tablet 10mg/</v>
      </c>
      <c r="BQ397" s="5"/>
      <c r="BR397">
        <v>10219000</v>
      </c>
      <c r="BS397" s="5" t="s">
        <v>173</v>
      </c>
      <c r="BT397" s="46" t="s">
        <v>2198</v>
      </c>
      <c r="BU397" s="117"/>
      <c r="BV397" s="117"/>
      <c r="BW397" s="5"/>
      <c r="BY397" s="5"/>
      <c r="BZ397" s="5"/>
      <c r="CA397">
        <v>10219000</v>
      </c>
      <c r="CB397" s="46" t="s">
        <v>3889</v>
      </c>
      <c r="CC397" s="46" t="s">
        <v>2198</v>
      </c>
      <c r="CD397" s="5"/>
      <c r="CE397" s="5"/>
      <c r="CF397">
        <v>20053000</v>
      </c>
      <c r="CG397" s="46" t="s">
        <v>3898</v>
      </c>
      <c r="CH397" s="46" t="s">
        <v>1239</v>
      </c>
      <c r="CI397" s="117"/>
      <c r="CJ397" s="117"/>
      <c r="CK397" s="5"/>
      <c r="CL397" s="5"/>
      <c r="CM397" s="5"/>
      <c r="CN397" s="5"/>
      <c r="CO397" s="48" t="s">
        <v>2254</v>
      </c>
      <c r="CP397" s="21" t="s">
        <v>41</v>
      </c>
      <c r="CQ397" s="48" t="s">
        <v>2254</v>
      </c>
      <c r="CR397" s="72" t="s">
        <v>2984</v>
      </c>
      <c r="CS397" s="51"/>
      <c r="CT397" s="48" t="s">
        <v>2249</v>
      </c>
      <c r="CU397" s="46" t="s">
        <v>3899</v>
      </c>
      <c r="CV397" s="117"/>
      <c r="CW397" s="146"/>
      <c r="CY397" s="5"/>
      <c r="CZ397" s="5"/>
      <c r="DE397" s="5"/>
      <c r="DF397" s="5"/>
      <c r="DG397" s="117"/>
      <c r="DH397" s="117"/>
      <c r="DI397" s="117"/>
      <c r="DJ397" s="117"/>
      <c r="DK397" s="117"/>
      <c r="DL397" s="165"/>
      <c r="DN397" s="33"/>
      <c r="DO397" s="154"/>
      <c r="DP397" s="46" t="s">
        <v>3889</v>
      </c>
      <c r="DQ397">
        <v>10219000</v>
      </c>
      <c r="DR397" s="80">
        <v>10</v>
      </c>
      <c r="DS397" s="46" t="s">
        <v>164</v>
      </c>
      <c r="DZ397" s="46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/>
      <c r="EM397" s="165"/>
      <c r="EO397" s="5"/>
      <c r="EP397" s="5"/>
      <c r="EQ397" s="5"/>
      <c r="ER397" s="5"/>
      <c r="ET397" s="46" t="s">
        <v>2231</v>
      </c>
      <c r="EU397" s="46" t="s">
        <v>164</v>
      </c>
      <c r="EY397" s="70" t="str">
        <f>CONCATENATE(CU397," ",FK397," ",DR397,DS397,"/",DU397,DV397)</f>
        <v>amlodpine oral 10mg/</v>
      </c>
      <c r="FK397" s="14" t="s">
        <v>163</v>
      </c>
      <c r="FL397" s="70" t="str">
        <f>CONCATENATE(CU397," ",FK397," ",DR397,DS397,"/",DU397,DV397)</f>
        <v>amlodpine oral 10mg/</v>
      </c>
    </row>
    <row r="398" spans="1:168" ht="13.8">
      <c r="A398" s="48" t="s">
        <v>3761</v>
      </c>
      <c r="B398" t="str">
        <f>CONCATENATE(AY398," ","x"," ",R398,S398)</f>
        <v>Amlodipin Sandoz tab 5 mg x 90</v>
      </c>
      <c r="C398" s="117"/>
      <c r="D398" s="117"/>
      <c r="E398" s="117"/>
      <c r="F398" s="117"/>
      <c r="H398" s="47"/>
      <c r="I398" s="47"/>
      <c r="J398" s="5" t="str">
        <f>CONCATENATE(BM398," ",CR398," ",BG398," ",BS398," ",R398,S398," x ",DR398,DS398,"/",DU398,DV398)</f>
        <v>NOR amlodipine besilate Sandoz A/S tablet 90 x 5mg/</v>
      </c>
      <c r="K398" s="5" t="str">
        <f>CONCATENATE(BM398," ",CR398," ",BG398," ",BS398," ",R398,S398," x ",DR398,DS398,"/",DU398,DV398)</f>
        <v>NOR amlodipine besilate Sandoz A/S tablet 90 x 5mg/</v>
      </c>
      <c r="L398" s="5"/>
      <c r="M398" s="5"/>
      <c r="N398" s="5"/>
      <c r="O398" s="5"/>
      <c r="P398" s="175">
        <v>90</v>
      </c>
      <c r="Q398" s="171"/>
      <c r="R398" s="175">
        <v>90</v>
      </c>
      <c r="S398" s="171"/>
      <c r="T398" s="117"/>
      <c r="U398" s="117"/>
      <c r="V398" s="117"/>
      <c r="W398" s="117"/>
      <c r="Y398" s="46" t="s">
        <v>2109</v>
      </c>
      <c r="Z398" s="5"/>
      <c r="AA398" s="5"/>
      <c r="AB398" s="5"/>
      <c r="AC398" s="46" t="s">
        <v>2305</v>
      </c>
      <c r="AD398" s="5"/>
      <c r="AE398" s="5"/>
      <c r="AF398">
        <v>10219000</v>
      </c>
      <c r="AG398" s="46" t="s">
        <v>3889</v>
      </c>
      <c r="AH398" s="46" t="s">
        <v>2198</v>
      </c>
      <c r="AK398" s="24">
        <v>15054000</v>
      </c>
      <c r="AL398" s="46" t="s">
        <v>3889</v>
      </c>
      <c r="AM398" s="46" t="s">
        <v>2262</v>
      </c>
      <c r="AN398" s="5"/>
      <c r="AO398" s="5"/>
      <c r="AP398" s="5"/>
      <c r="AQ398" s="5"/>
      <c r="AS398" s="48" t="s">
        <v>1915</v>
      </c>
      <c r="AT398" s="25" t="str">
        <f>CONCATENATE(BM398," ",CR398," ",BG398," ",BS398," ",DR398,DS398,"/",DU398,DV398)</f>
        <v>NOR amlodipine besilate Sandoz A/S tablet 5mg/</v>
      </c>
      <c r="AU398" s="33"/>
      <c r="AW398" s="5"/>
      <c r="AX398" s="46" t="s">
        <v>1884</v>
      </c>
      <c r="AY398" s="46" t="s">
        <v>3820</v>
      </c>
      <c r="AZ398" s="46" t="s">
        <v>65</v>
      </c>
      <c r="BA398" s="46" t="s">
        <v>2253</v>
      </c>
      <c r="BC398">
        <v>10219000</v>
      </c>
      <c r="BD398" s="46" t="s">
        <v>3889</v>
      </c>
      <c r="BE398" s="46" t="s">
        <v>2198</v>
      </c>
      <c r="BF398" s="85"/>
      <c r="BG398" s="46" t="s">
        <v>981</v>
      </c>
      <c r="BH398" s="46" t="s">
        <v>3869</v>
      </c>
      <c r="BI398" s="46" t="s">
        <v>3870</v>
      </c>
      <c r="BJ398" s="46" t="s">
        <v>1915</v>
      </c>
      <c r="BL398" s="5"/>
      <c r="BM398" s="49" t="s">
        <v>1353</v>
      </c>
      <c r="BN398" t="str">
        <f>CONCATENATE(CR398," ",BS398," ",DR398,DS398,"/",DU398,DV398)</f>
        <v>amlodipine besilate tablet 5mg/</v>
      </c>
      <c r="BO398" s="49"/>
      <c r="BP398" t="str">
        <f>CONCATENATE(CR398," ",BS398," ",DR398,DS398,"/",DU398,DV398)</f>
        <v>amlodipine besilate tablet 5mg/</v>
      </c>
      <c r="BQ398" s="5"/>
      <c r="BR398">
        <v>10219000</v>
      </c>
      <c r="BS398" s="5" t="s">
        <v>173</v>
      </c>
      <c r="BT398" s="46" t="s">
        <v>2198</v>
      </c>
      <c r="BU398" s="117"/>
      <c r="BV398" s="117"/>
      <c r="BW398" s="5"/>
      <c r="BY398" s="5"/>
      <c r="BZ398" s="5"/>
      <c r="CA398">
        <v>10219000</v>
      </c>
      <c r="CB398" s="46" t="s">
        <v>3889</v>
      </c>
      <c r="CC398" s="46" t="s">
        <v>2198</v>
      </c>
      <c r="CD398" s="5"/>
      <c r="CE398" s="5"/>
      <c r="CF398">
        <v>20053000</v>
      </c>
      <c r="CG398" s="46" t="s">
        <v>3898</v>
      </c>
      <c r="CH398" s="46" t="s">
        <v>1239</v>
      </c>
      <c r="CI398" s="117"/>
      <c r="CJ398" s="117"/>
      <c r="CK398" s="5"/>
      <c r="CL398" s="5"/>
      <c r="CM398" s="5"/>
      <c r="CN398" s="5"/>
      <c r="CO398" s="48" t="s">
        <v>2254</v>
      </c>
      <c r="CP398" s="21" t="s">
        <v>41</v>
      </c>
      <c r="CQ398" s="48" t="s">
        <v>2254</v>
      </c>
      <c r="CR398" s="72" t="s">
        <v>2984</v>
      </c>
      <c r="CS398" s="51"/>
      <c r="CT398" s="48" t="s">
        <v>2249</v>
      </c>
      <c r="CU398" s="46" t="s">
        <v>3899</v>
      </c>
      <c r="CV398" s="117"/>
      <c r="CW398" s="146"/>
      <c r="CY398" s="5"/>
      <c r="CZ398" s="5"/>
      <c r="DE398" s="5"/>
      <c r="DF398" s="5"/>
      <c r="DG398" s="117"/>
      <c r="DH398" s="117"/>
      <c r="DI398" s="117"/>
      <c r="DJ398" s="117"/>
      <c r="DK398" s="117"/>
      <c r="DL398" s="165"/>
      <c r="DN398" s="33"/>
      <c r="DO398" s="154"/>
      <c r="DP398" s="46" t="s">
        <v>3889</v>
      </c>
      <c r="DQ398">
        <v>10219000</v>
      </c>
      <c r="DR398" s="80">
        <v>5</v>
      </c>
      <c r="DS398" s="46" t="s">
        <v>164</v>
      </c>
      <c r="DZ398" s="46"/>
      <c r="EA398" s="5"/>
      <c r="EB398" s="5"/>
      <c r="EC398" s="5"/>
      <c r="ED398" s="5"/>
      <c r="EE398" s="5"/>
      <c r="EF398" s="5"/>
      <c r="EG398" s="5"/>
      <c r="EH398" s="5"/>
      <c r="EI398" s="5"/>
      <c r="EJ398" s="5"/>
      <c r="EK398" s="5"/>
      <c r="EL398" s="5"/>
      <c r="EM398" s="165"/>
      <c r="EO398" s="5"/>
      <c r="EP398" s="5"/>
      <c r="EQ398" s="5"/>
      <c r="ER398" s="5"/>
      <c r="ET398" s="46" t="s">
        <v>2231</v>
      </c>
      <c r="EU398" s="46" t="s">
        <v>164</v>
      </c>
      <c r="EY398" s="70" t="str">
        <f>CONCATENATE(CU398," ",FK398," ",DR398,DS398,"/",DU398,DV398)</f>
        <v>amlodpine oral 5mg/</v>
      </c>
      <c r="FK398" s="14" t="s">
        <v>163</v>
      </c>
      <c r="FL398" s="70" t="str">
        <f>CONCATENATE(CU398," ",FK398," ",DR398,DS398,"/",DU398,DV398)</f>
        <v>amlodpine oral 5mg/</v>
      </c>
    </row>
    <row r="399" spans="1:168" ht="13.8">
      <c r="A399" s="48" t="s">
        <v>3762</v>
      </c>
      <c r="B399" t="str">
        <f>CONCATENATE(AY399," ","x"," ",R399,S399)</f>
        <v>Amlodipin Sandoz tab 10 mg x 100</v>
      </c>
      <c r="C399" s="117"/>
      <c r="D399" s="117"/>
      <c r="E399" s="117"/>
      <c r="F399" s="117"/>
      <c r="H399" s="47"/>
      <c r="I399" s="47"/>
      <c r="J399" s="5" t="str">
        <f>CONCATENATE(BM399," ",CR399," ",BG399," ",BS399," ",R399,S399," x ",DR399,DS399,"/",DU399,DV399)</f>
        <v>NOR amlodipine besilate Sandoz A/S tablet 100 x 10mg/</v>
      </c>
      <c r="K399" s="5" t="str">
        <f>CONCATENATE(BM399," ",CR399," ",BG399," ",BS399," ",R399,S399," x ",DR399,DS399,"/",DU399,DV399)</f>
        <v>NOR amlodipine besilate Sandoz A/S tablet 100 x 10mg/</v>
      </c>
      <c r="L399" s="5"/>
      <c r="M399" s="5"/>
      <c r="N399" s="5"/>
      <c r="O399" s="5"/>
      <c r="P399" s="175">
        <v>100</v>
      </c>
      <c r="Q399" s="171"/>
      <c r="R399" s="175">
        <v>100</v>
      </c>
      <c r="S399" s="171"/>
      <c r="T399" s="117"/>
      <c r="U399" s="117"/>
      <c r="V399" s="117"/>
      <c r="W399" s="117"/>
      <c r="Y399" s="46" t="s">
        <v>2107</v>
      </c>
      <c r="Z399" s="5"/>
      <c r="AA399" s="5"/>
      <c r="AB399" s="5"/>
      <c r="AC399" s="46" t="s">
        <v>2305</v>
      </c>
      <c r="AD399" s="5"/>
      <c r="AE399" s="5"/>
      <c r="AF399">
        <v>10219000</v>
      </c>
      <c r="AG399" s="46" t="s">
        <v>3889</v>
      </c>
      <c r="AH399" s="46" t="s">
        <v>2198</v>
      </c>
      <c r="AK399" s="24">
        <v>15054000</v>
      </c>
      <c r="AL399" s="46" t="s">
        <v>3889</v>
      </c>
      <c r="AM399" s="46" t="s">
        <v>2262</v>
      </c>
      <c r="AN399" s="5"/>
      <c r="AO399" s="5"/>
      <c r="AP399" s="5"/>
      <c r="AQ399" s="5"/>
      <c r="AS399" s="48" t="s">
        <v>1913</v>
      </c>
      <c r="AT399" s="25" t="str">
        <f>CONCATENATE(BM399," ",CR399," ",BG399," ",BS399," ",DR399,DS399,"/",DU399,DV399)</f>
        <v>NOR amlodipine besilate Sandoz A/S tablet 10mg/</v>
      </c>
      <c r="AU399" s="33"/>
      <c r="AW399" s="5"/>
      <c r="AX399" s="46" t="s">
        <v>1884</v>
      </c>
      <c r="AY399" s="46" t="s">
        <v>3819</v>
      </c>
      <c r="AZ399" s="46" t="s">
        <v>65</v>
      </c>
      <c r="BA399" s="46" t="s">
        <v>2253</v>
      </c>
      <c r="BC399">
        <v>10219000</v>
      </c>
      <c r="BD399" s="46" t="s">
        <v>3889</v>
      </c>
      <c r="BE399" s="46" t="s">
        <v>2198</v>
      </c>
      <c r="BF399" s="85"/>
      <c r="BG399" s="46" t="s">
        <v>981</v>
      </c>
      <c r="BH399" s="46" t="s">
        <v>3869</v>
      </c>
      <c r="BI399" s="46" t="s">
        <v>3870</v>
      </c>
      <c r="BJ399" s="46" t="s">
        <v>1913</v>
      </c>
      <c r="BL399" s="5"/>
      <c r="BM399" s="49" t="s">
        <v>1353</v>
      </c>
      <c r="BN399" t="str">
        <f>CONCATENATE(CR399," ",BS399," ",DR399,DS399,"/",DU399,DV399)</f>
        <v>amlodipine besilate tablet 10mg/</v>
      </c>
      <c r="BO399" s="49"/>
      <c r="BP399" t="str">
        <f>CONCATENATE(CR399," ",BS399," ",DR399,DS399,"/",DU399,DV399)</f>
        <v>amlodipine besilate tablet 10mg/</v>
      </c>
      <c r="BQ399" s="5"/>
      <c r="BR399">
        <v>10219000</v>
      </c>
      <c r="BS399" s="5" t="s">
        <v>173</v>
      </c>
      <c r="BT399" s="46" t="s">
        <v>2198</v>
      </c>
      <c r="BU399" s="117"/>
      <c r="BV399" s="117"/>
      <c r="BW399" s="5"/>
      <c r="BY399" s="5"/>
      <c r="BZ399" s="5"/>
      <c r="CA399">
        <v>10219000</v>
      </c>
      <c r="CB399" s="46" t="s">
        <v>3889</v>
      </c>
      <c r="CC399" s="46" t="s">
        <v>2198</v>
      </c>
      <c r="CD399" s="5"/>
      <c r="CE399" s="5"/>
      <c r="CF399">
        <v>20053000</v>
      </c>
      <c r="CG399" s="46" t="s">
        <v>3898</v>
      </c>
      <c r="CH399" s="46" t="s">
        <v>1239</v>
      </c>
      <c r="CI399" s="117"/>
      <c r="CJ399" s="117"/>
      <c r="CK399" s="5"/>
      <c r="CL399" s="5"/>
      <c r="CM399" s="5"/>
      <c r="CN399" s="5"/>
      <c r="CO399" s="48" t="s">
        <v>2254</v>
      </c>
      <c r="CP399" s="21" t="s">
        <v>41</v>
      </c>
      <c r="CQ399" s="48" t="s">
        <v>2254</v>
      </c>
      <c r="CR399" s="72" t="s">
        <v>2984</v>
      </c>
      <c r="CS399" s="51"/>
      <c r="CT399" s="48" t="s">
        <v>2249</v>
      </c>
      <c r="CU399" s="46" t="s">
        <v>3899</v>
      </c>
      <c r="CV399" s="117"/>
      <c r="CW399" s="146"/>
      <c r="CY399" s="5"/>
      <c r="CZ399" s="5"/>
      <c r="DE399" s="5"/>
      <c r="DF399" s="5"/>
      <c r="DG399" s="117"/>
      <c r="DH399" s="117"/>
      <c r="DI399" s="117"/>
      <c r="DJ399" s="117"/>
      <c r="DK399" s="117"/>
      <c r="DL399" s="165"/>
      <c r="DN399" s="33"/>
      <c r="DO399" s="154"/>
      <c r="DP399" s="46" t="s">
        <v>3889</v>
      </c>
      <c r="DQ399">
        <v>10219000</v>
      </c>
      <c r="DR399" s="80">
        <v>10</v>
      </c>
      <c r="DS399" s="46" t="s">
        <v>164</v>
      </c>
      <c r="DZ399" s="46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/>
      <c r="EM399" s="165"/>
      <c r="EO399" s="5"/>
      <c r="EP399" s="5"/>
      <c r="EQ399" s="5"/>
      <c r="ER399" s="5"/>
      <c r="ET399" s="46" t="s">
        <v>2231</v>
      </c>
      <c r="EU399" s="46" t="s">
        <v>164</v>
      </c>
      <c r="EY399" s="70" t="str">
        <f>CONCATENATE(CU399," ",FK399," ",DR399,DS399,"/",DU399,DV399)</f>
        <v>amlodpine oral 10mg/</v>
      </c>
      <c r="FK399" s="14" t="s">
        <v>163</v>
      </c>
      <c r="FL399" s="70" t="str">
        <f>CONCATENATE(CU399," ",FK399," ",DR399,DS399,"/",DU399,DV399)</f>
        <v>amlodpine oral 10mg/</v>
      </c>
    </row>
    <row r="400" spans="1:168" ht="13.8">
      <c r="A400" s="48" t="s">
        <v>3763</v>
      </c>
      <c r="B400" t="str">
        <f>CONCATENATE(AY400," ","x"," ",R400,S400)</f>
        <v>Amlodipin Sandoz tab 5 mg x 250</v>
      </c>
      <c r="C400" s="117"/>
      <c r="D400" s="117"/>
      <c r="E400" s="117"/>
      <c r="F400" s="117"/>
      <c r="H400" s="47"/>
      <c r="I400" s="47"/>
      <c r="J400" s="5" t="str">
        <f>CONCATENATE(BM400," ",CR400," ",BG400," ",BS400," ",R400,S400," x ",DR400,DS400,"/",DU400,DV400)</f>
        <v>NOR amlodipine besilate Sandoz A/S tablet 250 x 5mg/</v>
      </c>
      <c r="K400" s="5" t="str">
        <f>CONCATENATE(BM400," ",CR400," ",BG400," ",BS400," ",R400,S400," x ",DR400,DS400,"/",DU400,DV400)</f>
        <v>NOR amlodipine besilate Sandoz A/S tablet 250 x 5mg/</v>
      </c>
      <c r="L400" s="5"/>
      <c r="M400" s="5"/>
      <c r="N400" s="5"/>
      <c r="O400" s="5"/>
      <c r="P400" s="175">
        <v>250</v>
      </c>
      <c r="Q400" s="171"/>
      <c r="R400" s="175">
        <v>250</v>
      </c>
      <c r="S400" s="171"/>
      <c r="T400" s="117"/>
      <c r="U400" s="117"/>
      <c r="V400" s="117"/>
      <c r="W400" s="117"/>
      <c r="Y400" s="46" t="s">
        <v>2109</v>
      </c>
      <c r="Z400" s="5"/>
      <c r="AA400" s="5"/>
      <c r="AB400" s="5"/>
      <c r="AC400" s="46" t="s">
        <v>2305</v>
      </c>
      <c r="AD400" s="5"/>
      <c r="AE400" s="5"/>
      <c r="AF400">
        <v>10219000</v>
      </c>
      <c r="AG400" s="46" t="s">
        <v>3889</v>
      </c>
      <c r="AH400" s="46" t="s">
        <v>2198</v>
      </c>
      <c r="AK400" s="24">
        <v>15054000</v>
      </c>
      <c r="AL400" s="46" t="s">
        <v>3889</v>
      </c>
      <c r="AM400" s="46" t="s">
        <v>2262</v>
      </c>
      <c r="AN400" s="5"/>
      <c r="AO400" s="5"/>
      <c r="AP400" s="5"/>
      <c r="AQ400" s="5"/>
      <c r="AS400" s="48" t="s">
        <v>1915</v>
      </c>
      <c r="AT400" s="25" t="str">
        <f>CONCATENATE(BM400," ",CR400," ",BG400," ",BS400," ",DR400,DS400,"/",DU400,DV400)</f>
        <v>NOR amlodipine besilate Sandoz A/S tablet 5mg/</v>
      </c>
      <c r="AU400" s="33"/>
      <c r="AW400" s="5"/>
      <c r="AX400" s="46" t="s">
        <v>1884</v>
      </c>
      <c r="AY400" s="46" t="s">
        <v>3820</v>
      </c>
      <c r="AZ400" s="46" t="s">
        <v>65</v>
      </c>
      <c r="BA400" s="46" t="s">
        <v>2253</v>
      </c>
      <c r="BC400">
        <v>10219000</v>
      </c>
      <c r="BD400" s="46" t="s">
        <v>3889</v>
      </c>
      <c r="BE400" s="46" t="s">
        <v>2198</v>
      </c>
      <c r="BF400" s="85"/>
      <c r="BG400" s="46" t="s">
        <v>981</v>
      </c>
      <c r="BH400" s="46" t="s">
        <v>3869</v>
      </c>
      <c r="BI400" s="46" t="s">
        <v>3870</v>
      </c>
      <c r="BJ400" s="46" t="s">
        <v>1915</v>
      </c>
      <c r="BL400" s="5"/>
      <c r="BM400" s="49" t="s">
        <v>1353</v>
      </c>
      <c r="BN400" t="str">
        <f>CONCATENATE(CR400," ",BS400," ",DR400,DS400,"/",DU400,DV400)</f>
        <v>amlodipine besilate tablet 5mg/</v>
      </c>
      <c r="BO400" s="49"/>
      <c r="BP400" t="str">
        <f>CONCATENATE(CR400," ",BS400," ",DR400,DS400,"/",DU400,DV400)</f>
        <v>amlodipine besilate tablet 5mg/</v>
      </c>
      <c r="BQ400" s="5"/>
      <c r="BR400">
        <v>10219000</v>
      </c>
      <c r="BS400" s="5" t="s">
        <v>173</v>
      </c>
      <c r="BT400" s="46" t="s">
        <v>2198</v>
      </c>
      <c r="BU400" s="117"/>
      <c r="BV400" s="117"/>
      <c r="BW400" s="5"/>
      <c r="BY400" s="5"/>
      <c r="BZ400" s="5"/>
      <c r="CA400">
        <v>10219000</v>
      </c>
      <c r="CB400" s="46" t="s">
        <v>3889</v>
      </c>
      <c r="CC400" s="46" t="s">
        <v>2198</v>
      </c>
      <c r="CD400" s="5"/>
      <c r="CE400" s="5"/>
      <c r="CF400">
        <v>20053000</v>
      </c>
      <c r="CG400" s="46" t="s">
        <v>3898</v>
      </c>
      <c r="CH400" s="46" t="s">
        <v>1239</v>
      </c>
      <c r="CI400" s="117"/>
      <c r="CJ400" s="117"/>
      <c r="CK400" s="5"/>
      <c r="CL400" s="5"/>
      <c r="CM400" s="5"/>
      <c r="CN400" s="5"/>
      <c r="CO400" s="48" t="s">
        <v>2254</v>
      </c>
      <c r="CP400" s="21" t="s">
        <v>41</v>
      </c>
      <c r="CQ400" s="48" t="s">
        <v>2254</v>
      </c>
      <c r="CR400" s="72" t="s">
        <v>2984</v>
      </c>
      <c r="CS400" s="51"/>
      <c r="CT400" s="48" t="s">
        <v>2249</v>
      </c>
      <c r="CU400" s="46" t="s">
        <v>3899</v>
      </c>
      <c r="CV400" s="117"/>
      <c r="CW400" s="146"/>
      <c r="CY400" s="5"/>
      <c r="CZ400" s="5"/>
      <c r="DE400" s="5"/>
      <c r="DF400" s="5"/>
      <c r="DG400" s="117"/>
      <c r="DH400" s="117"/>
      <c r="DI400" s="117"/>
      <c r="DJ400" s="117"/>
      <c r="DK400" s="117"/>
      <c r="DL400" s="165"/>
      <c r="DN400" s="33"/>
      <c r="DO400" s="154"/>
      <c r="DP400" s="46" t="s">
        <v>3889</v>
      </c>
      <c r="DQ400">
        <v>10219000</v>
      </c>
      <c r="DR400" s="80">
        <v>5</v>
      </c>
      <c r="DS400" s="46" t="s">
        <v>164</v>
      </c>
      <c r="DZ400" s="46"/>
      <c r="EA400" s="5"/>
      <c r="EB400" s="5"/>
      <c r="EC400" s="5"/>
      <c r="ED400" s="5"/>
      <c r="EE400" s="5"/>
      <c r="EF400" s="5"/>
      <c r="EG400" s="5"/>
      <c r="EH400" s="5"/>
      <c r="EI400" s="5"/>
      <c r="EJ400" s="5"/>
      <c r="EK400" s="5"/>
      <c r="EL400" s="5"/>
      <c r="EM400" s="165"/>
      <c r="EO400" s="5"/>
      <c r="EP400" s="5"/>
      <c r="EQ400" s="5"/>
      <c r="ER400" s="5"/>
      <c r="ET400" s="46" t="s">
        <v>2231</v>
      </c>
      <c r="EU400" s="46" t="s">
        <v>164</v>
      </c>
      <c r="EY400" s="70" t="str">
        <f>CONCATENATE(CU400," ",FK400," ",DR400,DS400,"/",DU400,DV400)</f>
        <v>amlodpine oral 5mg/</v>
      </c>
      <c r="FK400" s="14" t="s">
        <v>163</v>
      </c>
      <c r="FL400" s="70" t="str">
        <f>CONCATENATE(CU400," ",FK400," ",DR400,DS400,"/",DU400,DV400)</f>
        <v>amlodpine oral 5mg/</v>
      </c>
    </row>
    <row r="401" spans="1:168" ht="13.8">
      <c r="A401" s="48" t="s">
        <v>3764</v>
      </c>
      <c r="B401" t="str">
        <f>CONCATENATE(AY401," ","x"," ",R401,S401)</f>
        <v>Trimonil Retard depottab 300 mg x 100</v>
      </c>
      <c r="C401" s="117"/>
      <c r="D401" s="117"/>
      <c r="E401" s="117"/>
      <c r="F401" s="117"/>
      <c r="H401" s="47"/>
      <c r="I401" s="47"/>
      <c r="J401" s="5" t="str">
        <f>CONCATENATE(BM401," ",CR401," ",BG401," ",BS401," ",R401,S401," x ",DR401,DS401,"/",DU401,DV401)</f>
        <v>NOR carbamazepine Orifarm AS prolonged-release tablet 100 x 300mg/</v>
      </c>
      <c r="K401" s="5" t="str">
        <f>CONCATENATE(BM401," ",CR401," ",BG401," ",BS401," ",R401,S401," x ",DR401,DS401,"/",DU401,DV401)</f>
        <v>NOR carbamazepine Orifarm AS prolonged-release tablet 100 x 300mg/</v>
      </c>
      <c r="L401" s="5"/>
      <c r="M401" s="5"/>
      <c r="N401" s="5"/>
      <c r="O401" s="5"/>
      <c r="P401" s="175">
        <v>100</v>
      </c>
      <c r="Q401" s="171"/>
      <c r="R401" s="175">
        <v>100</v>
      </c>
      <c r="S401" s="171"/>
      <c r="T401" s="117"/>
      <c r="U401" s="117"/>
      <c r="V401" s="117"/>
      <c r="W401" s="117"/>
      <c r="Y401" s="46" t="s">
        <v>2127</v>
      </c>
      <c r="Z401" s="5"/>
      <c r="AA401" s="5"/>
      <c r="AB401" s="5"/>
      <c r="AC401" s="46" t="s">
        <v>2304</v>
      </c>
      <c r="AD401" s="5"/>
      <c r="AE401" s="5"/>
      <c r="AF401">
        <v>10227000</v>
      </c>
      <c r="AG401" s="46" t="s">
        <v>2501</v>
      </c>
      <c r="AH401" s="46" t="s">
        <v>2200</v>
      </c>
      <c r="AK401" s="24">
        <v>15054000</v>
      </c>
      <c r="AL401" s="46" t="s">
        <v>3889</v>
      </c>
      <c r="AM401" s="46" t="s">
        <v>2262</v>
      </c>
      <c r="AN401" s="5"/>
      <c r="AO401" s="5"/>
      <c r="AP401" s="5"/>
      <c r="AQ401" s="5"/>
      <c r="AS401" s="48" t="s">
        <v>1933</v>
      </c>
      <c r="AT401" s="25" t="str">
        <f>CONCATENATE(BM401," ",CR401," ",BG401," ",BS401," ",DR401,DS401,"/",DU401,DV401)</f>
        <v>NOR carbamazepine Orifarm AS prolonged-release tablet 300mg/</v>
      </c>
      <c r="AU401" s="33"/>
      <c r="AW401" s="5"/>
      <c r="AX401" s="46" t="s">
        <v>1891</v>
      </c>
      <c r="AY401" s="46" t="s">
        <v>3826</v>
      </c>
      <c r="AZ401" s="46" t="s">
        <v>287</v>
      </c>
      <c r="BA401" s="46" t="s">
        <v>965</v>
      </c>
      <c r="BC401">
        <v>10227000</v>
      </c>
      <c r="BD401" s="46" t="s">
        <v>2501</v>
      </c>
      <c r="BE401" s="46" t="s">
        <v>2200</v>
      </c>
      <c r="BF401" s="85"/>
      <c r="BG401" s="46" t="s">
        <v>2088</v>
      </c>
      <c r="BH401" s="46" t="s">
        <v>3871</v>
      </c>
      <c r="BI401" s="46" t="s">
        <v>3873</v>
      </c>
      <c r="BJ401" s="46" t="s">
        <v>1933</v>
      </c>
      <c r="BL401" s="5"/>
      <c r="BM401" s="49" t="s">
        <v>1353</v>
      </c>
      <c r="BN401" t="str">
        <f>CONCATENATE(CR401," ",BS401," ",DR401,DS401,"/",DU401,DV401)</f>
        <v>carbamazepine prolonged-release tablet 300mg/</v>
      </c>
      <c r="BO401" s="49"/>
      <c r="BP401" t="str">
        <f>CONCATENATE(CR401," ",BS401," ",DR401,DS401,"/",DU401,DV401)</f>
        <v>carbamazepine prolonged-release tablet 300mg/</v>
      </c>
      <c r="BQ401" s="5"/>
      <c r="BR401">
        <v>10227000</v>
      </c>
      <c r="BS401" s="46" t="s">
        <v>1219</v>
      </c>
      <c r="BT401" s="46" t="s">
        <v>2200</v>
      </c>
      <c r="BU401" s="117"/>
      <c r="BV401" s="117"/>
      <c r="BW401" s="5"/>
      <c r="BY401" s="5"/>
      <c r="BZ401" s="5"/>
      <c r="CA401">
        <v>10227000</v>
      </c>
      <c r="CB401" s="46" t="s">
        <v>2501</v>
      </c>
      <c r="CC401" s="46" t="s">
        <v>2200</v>
      </c>
      <c r="CD401" s="5"/>
      <c r="CE401" s="5"/>
      <c r="CF401">
        <v>20053000</v>
      </c>
      <c r="CG401" s="46" t="s">
        <v>3898</v>
      </c>
      <c r="CH401" s="46" t="s">
        <v>1239</v>
      </c>
      <c r="CI401" s="117"/>
      <c r="CJ401" s="117"/>
      <c r="CK401" s="5"/>
      <c r="CL401" s="5"/>
      <c r="CM401" s="5"/>
      <c r="CN401" s="5"/>
      <c r="CO401" s="48" t="s">
        <v>2250</v>
      </c>
      <c r="CP401" s="21" t="s">
        <v>41</v>
      </c>
      <c r="CQ401" s="48" t="s">
        <v>2250</v>
      </c>
      <c r="CR401" s="72" t="s">
        <v>276</v>
      </c>
      <c r="CS401" s="51"/>
      <c r="CT401" s="48" t="s">
        <v>2250</v>
      </c>
      <c r="CU401" s="46" t="s">
        <v>276</v>
      </c>
      <c r="CV401" s="117"/>
      <c r="CW401" s="146"/>
      <c r="CY401" s="5"/>
      <c r="CZ401" s="5"/>
      <c r="DE401" s="5"/>
      <c r="DF401" s="5"/>
      <c r="DG401" s="117"/>
      <c r="DH401" s="117"/>
      <c r="DI401" s="117"/>
      <c r="DJ401" s="117"/>
      <c r="DK401" s="117"/>
      <c r="DL401" s="165"/>
      <c r="DN401" s="33"/>
      <c r="DO401" s="154"/>
      <c r="DP401" s="46" t="s">
        <v>2501</v>
      </c>
      <c r="DQ401">
        <v>10227000</v>
      </c>
      <c r="DR401" s="80">
        <v>300</v>
      </c>
      <c r="DS401" s="46" t="s">
        <v>164</v>
      </c>
      <c r="DZ401" s="46"/>
      <c r="EA401" s="5"/>
      <c r="EB401" s="5"/>
      <c r="EC401" s="5"/>
      <c r="ED401" s="5"/>
      <c r="EE401" s="5"/>
      <c r="EF401" s="5"/>
      <c r="EG401" s="5"/>
      <c r="EH401" s="5"/>
      <c r="EI401" s="5"/>
      <c r="EJ401" s="5"/>
      <c r="EK401" s="5"/>
      <c r="EL401" s="5"/>
      <c r="EM401" s="165"/>
      <c r="EO401" s="5"/>
      <c r="EP401" s="5"/>
      <c r="EQ401" s="5"/>
      <c r="ER401" s="5"/>
      <c r="ET401" s="46" t="s">
        <v>2232</v>
      </c>
      <c r="EU401" s="46" t="s">
        <v>621</v>
      </c>
      <c r="EY401" s="70" t="str">
        <f>CONCATENATE(CU401," ",FK401," ",DR401,DS401,"/",DU401,DV401)</f>
        <v>carbamazepine oral 300mg/</v>
      </c>
      <c r="FK401" s="14" t="s">
        <v>163</v>
      </c>
      <c r="FL401" s="70" t="str">
        <f>CONCATENATE(CU401," ",FK401," ",DR401,DS401,"/",DU401,DV401)</f>
        <v>carbamazepine oral 300mg/</v>
      </c>
    </row>
    <row r="402" spans="1:168" ht="13.8">
      <c r="A402" s="48" t="s">
        <v>3765</v>
      </c>
      <c r="B402" t="str">
        <f>CONCATENATE(AY402," ","x"," ",R402,S402)</f>
        <v>Trimonil Retard depottab 600 mg x 100</v>
      </c>
      <c r="C402" s="117"/>
      <c r="D402" s="117"/>
      <c r="E402" s="117"/>
      <c r="F402" s="117"/>
      <c r="H402" s="47"/>
      <c r="I402" s="47"/>
      <c r="J402" s="5" t="str">
        <f>CONCATENATE(BM402," ",CR402," ",BG402," ",BS402," ",R402,S402," x ",DR402,DS402,"/",DU402,DV402)</f>
        <v>NOR carbamazepine Desitin Arzneimittel GmbH prolonged-release tablet 100 x 600mg/</v>
      </c>
      <c r="K402" s="5" t="str">
        <f>CONCATENATE(BM402," ",CR402," ",BG402," ",BS402," ",R402,S402," x ",DR402,DS402,"/",DU402,DV402)</f>
        <v>NOR carbamazepine Desitin Arzneimittel GmbH prolonged-release tablet 100 x 600mg/</v>
      </c>
      <c r="L402" s="5"/>
      <c r="M402" s="5"/>
      <c r="N402" s="5"/>
      <c r="O402" s="5"/>
      <c r="P402" s="175">
        <v>100</v>
      </c>
      <c r="Q402" s="171"/>
      <c r="R402" s="175">
        <v>100</v>
      </c>
      <c r="S402" s="171"/>
      <c r="T402" s="117"/>
      <c r="U402" s="117"/>
      <c r="V402" s="117"/>
      <c r="W402" s="117"/>
      <c r="Y402" s="46" t="s">
        <v>2128</v>
      </c>
      <c r="Z402" s="5"/>
      <c r="AA402" s="5"/>
      <c r="AB402" s="5"/>
      <c r="AC402" s="46" t="s">
        <v>2304</v>
      </c>
      <c r="AD402" s="5"/>
      <c r="AE402" s="5"/>
      <c r="AF402">
        <v>10227000</v>
      </c>
      <c r="AG402" s="46" t="s">
        <v>2501</v>
      </c>
      <c r="AH402" s="46" t="s">
        <v>2200</v>
      </c>
      <c r="AK402" s="24">
        <v>15054000</v>
      </c>
      <c r="AL402" s="46" t="s">
        <v>3889</v>
      </c>
      <c r="AM402" s="46" t="s">
        <v>2262</v>
      </c>
      <c r="AN402" s="5"/>
      <c r="AO402" s="5"/>
      <c r="AP402" s="5"/>
      <c r="AQ402" s="5"/>
      <c r="AS402" s="48" t="s">
        <v>1934</v>
      </c>
      <c r="AT402" s="25" t="str">
        <f>CONCATENATE(BM402," ",CR402," ",BG402," ",BS402," ",DR402,DS402,"/",DU402,DV402)</f>
        <v>NOR carbamazepine Desitin Arzneimittel GmbH prolonged-release tablet 600mg/</v>
      </c>
      <c r="AU402" s="33"/>
      <c r="AW402" s="5"/>
      <c r="AX402" s="46" t="s">
        <v>1891</v>
      </c>
      <c r="AY402" s="46" t="s">
        <v>3827</v>
      </c>
      <c r="AZ402" s="46" t="s">
        <v>287</v>
      </c>
      <c r="BA402" s="46" t="s">
        <v>965</v>
      </c>
      <c r="BC402">
        <v>10227000</v>
      </c>
      <c r="BD402" s="46" t="s">
        <v>2501</v>
      </c>
      <c r="BE402" s="46" t="s">
        <v>2200</v>
      </c>
      <c r="BF402" s="85"/>
      <c r="BG402" s="46" t="s">
        <v>2092</v>
      </c>
      <c r="BH402" s="46" t="s">
        <v>3874</v>
      </c>
      <c r="BI402" s="46" t="s">
        <v>3875</v>
      </c>
      <c r="BJ402" s="46" t="s">
        <v>1934</v>
      </c>
      <c r="BL402" s="5"/>
      <c r="BM402" s="49" t="s">
        <v>1353</v>
      </c>
      <c r="BN402" t="str">
        <f>CONCATENATE(CR402," ",BS402," ",DR402,DS402,"/",DU402,DV402)</f>
        <v>carbamazepine prolonged-release tablet 600mg/</v>
      </c>
      <c r="BO402" s="49"/>
      <c r="BP402" t="str">
        <f>CONCATENATE(CR402," ",BS402," ",DR402,DS402,"/",DU402,DV402)</f>
        <v>carbamazepine prolonged-release tablet 600mg/</v>
      </c>
      <c r="BQ402" s="5"/>
      <c r="BR402">
        <v>10227000</v>
      </c>
      <c r="BS402" s="46" t="s">
        <v>1219</v>
      </c>
      <c r="BT402" s="46" t="s">
        <v>2200</v>
      </c>
      <c r="BU402" s="117"/>
      <c r="BV402" s="117"/>
      <c r="BW402" s="5"/>
      <c r="BY402" s="5"/>
      <c r="BZ402" s="5"/>
      <c r="CA402">
        <v>10227000</v>
      </c>
      <c r="CB402" s="46" t="s">
        <v>2501</v>
      </c>
      <c r="CC402" s="46" t="s">
        <v>2200</v>
      </c>
      <c r="CD402" s="5"/>
      <c r="CE402" s="5"/>
      <c r="CF402">
        <v>20053000</v>
      </c>
      <c r="CG402" s="46" t="s">
        <v>3898</v>
      </c>
      <c r="CH402" s="46" t="s">
        <v>1239</v>
      </c>
      <c r="CI402" s="117"/>
      <c r="CJ402" s="117"/>
      <c r="CK402" s="5"/>
      <c r="CL402" s="5"/>
      <c r="CM402" s="5"/>
      <c r="CN402" s="5"/>
      <c r="CO402" s="48" t="s">
        <v>2250</v>
      </c>
      <c r="CP402" s="21" t="s">
        <v>41</v>
      </c>
      <c r="CQ402" s="48" t="s">
        <v>2250</v>
      </c>
      <c r="CR402" s="72" t="s">
        <v>276</v>
      </c>
      <c r="CS402" s="51"/>
      <c r="CT402" s="48" t="s">
        <v>2250</v>
      </c>
      <c r="CU402" s="46" t="s">
        <v>276</v>
      </c>
      <c r="CV402" s="117"/>
      <c r="CW402" s="146"/>
      <c r="CY402" s="5"/>
      <c r="CZ402" s="5"/>
      <c r="DE402" s="5"/>
      <c r="DF402" s="5"/>
      <c r="DG402" s="117"/>
      <c r="DH402" s="117"/>
      <c r="DI402" s="117"/>
      <c r="DJ402" s="117"/>
      <c r="DK402" s="117"/>
      <c r="DL402" s="165"/>
      <c r="DN402" s="33"/>
      <c r="DO402" s="154"/>
      <c r="DP402" s="46" t="s">
        <v>2501</v>
      </c>
      <c r="DQ402">
        <v>10227000</v>
      </c>
      <c r="DR402" s="80">
        <v>600</v>
      </c>
      <c r="DS402" s="46" t="s">
        <v>164</v>
      </c>
      <c r="DZ402" s="46"/>
      <c r="EA402" s="5"/>
      <c r="EB402" s="5"/>
      <c r="EC402" s="5"/>
      <c r="ED402" s="5"/>
      <c r="EE402" s="5"/>
      <c r="EF402" s="5"/>
      <c r="EG402" s="5"/>
      <c r="EH402" s="5"/>
      <c r="EI402" s="5"/>
      <c r="EJ402" s="5"/>
      <c r="EK402" s="5"/>
      <c r="EL402" s="5"/>
      <c r="EM402" s="165"/>
      <c r="EO402" s="5"/>
      <c r="EP402" s="5"/>
      <c r="EQ402" s="5"/>
      <c r="ER402" s="5"/>
      <c r="ET402" s="46" t="s">
        <v>2232</v>
      </c>
      <c r="EU402" s="46" t="s">
        <v>621</v>
      </c>
      <c r="EY402" s="70" t="str">
        <f>CONCATENATE(CU402," ",FK402," ",DR402,DS402,"/",DU402,DV402)</f>
        <v>carbamazepine oral 600mg/</v>
      </c>
      <c r="FK402" s="14" t="s">
        <v>163</v>
      </c>
      <c r="FL402" s="70" t="str">
        <f>CONCATENATE(CU402," ",FK402," ",DR402,DS402,"/",DU402,DV402)</f>
        <v>carbamazepine oral 600mg/</v>
      </c>
    </row>
    <row r="403" spans="1:168" ht="13.8">
      <c r="A403" s="48" t="s">
        <v>3766</v>
      </c>
      <c r="B403" t="str">
        <f>CONCATENATE(AY403," ","x"," ",R403,S403)</f>
        <v>Trimonil Retard SySk depottab 300 mg x 20</v>
      </c>
      <c r="C403" s="117"/>
      <c r="D403" s="117"/>
      <c r="E403" s="117"/>
      <c r="F403" s="117"/>
      <c r="H403" s="47"/>
      <c r="I403" s="47"/>
      <c r="J403" s="5" t="str">
        <f>CONCATENATE(BM403," ",CR403," ",BG403," ",BS403," ",R403,S403," x ",DR403,DS403,"/",DU403,DV403)</f>
        <v>NOR carbamazepine Desitin Arzneimittel GmbH prolonged-release tablet 20 x 300mg/</v>
      </c>
      <c r="K403" s="5" t="str">
        <f>CONCATENATE(BM403," ",CR403," ",BG403," ",BS403," ",R403,S403," x ",DR403,DS403,"/",DU403,DV403)</f>
        <v>NOR carbamazepine Desitin Arzneimittel GmbH prolonged-release tablet 20 x 300mg/</v>
      </c>
      <c r="L403" s="5"/>
      <c r="M403" s="5"/>
      <c r="N403" s="5"/>
      <c r="O403" s="5"/>
      <c r="P403" s="175">
        <v>20</v>
      </c>
      <c r="Q403" s="171"/>
      <c r="R403" s="175">
        <v>20</v>
      </c>
      <c r="S403" s="171"/>
      <c r="T403" s="117"/>
      <c r="U403" s="117"/>
      <c r="V403" s="117"/>
      <c r="W403" s="117"/>
      <c r="Y403" s="46" t="s">
        <v>2129</v>
      </c>
      <c r="Z403" s="5"/>
      <c r="AA403" s="5"/>
      <c r="AB403" s="5"/>
      <c r="AC403" s="46" t="s">
        <v>2306</v>
      </c>
      <c r="AD403" s="5"/>
      <c r="AE403" s="5"/>
      <c r="AF403">
        <v>10227000</v>
      </c>
      <c r="AG403" s="46" t="s">
        <v>2501</v>
      </c>
      <c r="AH403" s="46" t="s">
        <v>2200</v>
      </c>
      <c r="AK403" s="24">
        <v>15054000</v>
      </c>
      <c r="AL403" s="46" t="s">
        <v>3889</v>
      </c>
      <c r="AM403" s="46" t="s">
        <v>2262</v>
      </c>
      <c r="AN403" s="5"/>
      <c r="AO403" s="5"/>
      <c r="AP403" s="5"/>
      <c r="AQ403" s="5"/>
      <c r="AS403" s="48" t="s">
        <v>1935</v>
      </c>
      <c r="AT403" s="25" t="str">
        <f>CONCATENATE(BM403," ",CR403," ",BG403," ",BS403," ",DR403,DS403,"/",DU403,DV403)</f>
        <v>NOR carbamazepine Desitin Arzneimittel GmbH prolonged-release tablet 300mg/</v>
      </c>
      <c r="AU403" s="33"/>
      <c r="AW403" s="5"/>
      <c r="AX403" s="46" t="s">
        <v>1891</v>
      </c>
      <c r="AY403" s="46" t="s">
        <v>3828</v>
      </c>
      <c r="AZ403" s="46" t="s">
        <v>287</v>
      </c>
      <c r="BA403" s="46" t="s">
        <v>965</v>
      </c>
      <c r="BC403">
        <v>10227000</v>
      </c>
      <c r="BD403" s="46" t="s">
        <v>2501</v>
      </c>
      <c r="BE403" s="46" t="s">
        <v>2200</v>
      </c>
      <c r="BF403" s="85"/>
      <c r="BG403" s="46" t="s">
        <v>2092</v>
      </c>
      <c r="BH403" s="46" t="s">
        <v>3874</v>
      </c>
      <c r="BI403" s="46" t="s">
        <v>3875</v>
      </c>
      <c r="BJ403" s="46" t="s">
        <v>1935</v>
      </c>
      <c r="BL403" s="5"/>
      <c r="BM403" s="49" t="s">
        <v>1353</v>
      </c>
      <c r="BN403" t="str">
        <f>CONCATENATE(CR403," ",BS403," ",DR403,DS403,"/",DU403,DV403)</f>
        <v>carbamazepine prolonged-release tablet 300mg/</v>
      </c>
      <c r="BO403" s="49"/>
      <c r="BP403" t="str">
        <f>CONCATENATE(CR403," ",BS403," ",DR403,DS403,"/",DU403,DV403)</f>
        <v>carbamazepine prolonged-release tablet 300mg/</v>
      </c>
      <c r="BQ403" s="5"/>
      <c r="BR403">
        <v>10227000</v>
      </c>
      <c r="BS403" s="46" t="s">
        <v>1219</v>
      </c>
      <c r="BT403" s="46" t="s">
        <v>2200</v>
      </c>
      <c r="BU403" s="117"/>
      <c r="BV403" s="117"/>
      <c r="BW403" s="5"/>
      <c r="BY403" s="5"/>
      <c r="BZ403" s="5"/>
      <c r="CA403">
        <v>10227000</v>
      </c>
      <c r="CB403" s="46" t="s">
        <v>2501</v>
      </c>
      <c r="CC403" s="46" t="s">
        <v>2200</v>
      </c>
      <c r="CD403" s="5"/>
      <c r="CE403" s="5"/>
      <c r="CF403">
        <v>20053000</v>
      </c>
      <c r="CG403" s="46" t="s">
        <v>3898</v>
      </c>
      <c r="CH403" s="46" t="s">
        <v>1239</v>
      </c>
      <c r="CI403" s="117"/>
      <c r="CJ403" s="117"/>
      <c r="CK403" s="5"/>
      <c r="CL403" s="5"/>
      <c r="CM403" s="5"/>
      <c r="CN403" s="5"/>
      <c r="CO403" s="48" t="s">
        <v>2250</v>
      </c>
      <c r="CP403" s="21" t="s">
        <v>41</v>
      </c>
      <c r="CQ403" s="48" t="s">
        <v>2250</v>
      </c>
      <c r="CR403" s="72" t="s">
        <v>276</v>
      </c>
      <c r="CS403" s="51"/>
      <c r="CT403" s="48" t="s">
        <v>2250</v>
      </c>
      <c r="CU403" s="46" t="s">
        <v>276</v>
      </c>
      <c r="CV403" s="117"/>
      <c r="CW403" s="146"/>
      <c r="CY403" s="5"/>
      <c r="CZ403" s="5"/>
      <c r="DE403" s="5"/>
      <c r="DF403" s="5"/>
      <c r="DG403" s="117"/>
      <c r="DH403" s="117"/>
      <c r="DI403" s="117"/>
      <c r="DJ403" s="117"/>
      <c r="DK403" s="117"/>
      <c r="DL403" s="165"/>
      <c r="DN403" s="33"/>
      <c r="DO403" s="154"/>
      <c r="DP403" s="46" t="s">
        <v>2501</v>
      </c>
      <c r="DQ403">
        <v>10227000</v>
      </c>
      <c r="DR403" s="80">
        <v>300</v>
      </c>
      <c r="DS403" s="46" t="s">
        <v>164</v>
      </c>
      <c r="DZ403" s="46"/>
      <c r="EA403" s="5"/>
      <c r="EB403" s="5"/>
      <c r="EC403" s="5"/>
      <c r="ED403" s="5"/>
      <c r="EE403" s="5"/>
      <c r="EF403" s="5"/>
      <c r="EG403" s="5"/>
      <c r="EH403" s="5"/>
      <c r="EI403" s="5"/>
      <c r="EJ403" s="5"/>
      <c r="EK403" s="5"/>
      <c r="EL403" s="5"/>
      <c r="EM403" s="165"/>
      <c r="EO403" s="5"/>
      <c r="EP403" s="5"/>
      <c r="EQ403" s="5"/>
      <c r="ER403" s="5"/>
      <c r="ET403" s="46" t="s">
        <v>2232</v>
      </c>
      <c r="EU403" s="46" t="s">
        <v>621</v>
      </c>
      <c r="EY403" s="70" t="str">
        <f>CONCATENATE(CU403," ",FK403," ",DR403,DS403,"/",DU403,DV403)</f>
        <v>carbamazepine oral 300mg/</v>
      </c>
      <c r="FK403" s="14" t="s">
        <v>163</v>
      </c>
      <c r="FL403" s="70" t="str">
        <f>CONCATENATE(CU403," ",FK403," ",DR403,DS403,"/",DU403,DV403)</f>
        <v>carbamazepine oral 300mg/</v>
      </c>
    </row>
    <row r="404" spans="1:168" ht="13.8">
      <c r="A404" s="48" t="s">
        <v>3767</v>
      </c>
      <c r="B404" t="str">
        <f>CONCATENATE(AY404," ","x"," ",R404,S404)</f>
        <v>Tegretol tab 100 mg x 100</v>
      </c>
      <c r="C404" s="117"/>
      <c r="D404" s="117"/>
      <c r="E404" s="117"/>
      <c r="F404" s="117"/>
      <c r="H404" s="47"/>
      <c r="I404" s="47"/>
      <c r="J404" s="5" t="str">
        <f>CONCATENATE(BM404," ",CR404," ",BG404," ",BS404," ",R404,S404," x ",DR404,DS404,"/",DU404,DV404)</f>
        <v>NOR carbamazepine Novartis Norge (2) tablet 100 x 100mg/</v>
      </c>
      <c r="K404" s="5" t="str">
        <f>CONCATENATE(BM404," ",CR404," ",BG404," ",BS404," ",R404,S404," x ",DR404,DS404,"/",DU404,DV404)</f>
        <v>NOR carbamazepine Novartis Norge (2) tablet 100 x 100mg/</v>
      </c>
      <c r="L404" s="5"/>
      <c r="M404" s="5"/>
      <c r="N404" s="5"/>
      <c r="O404" s="5"/>
      <c r="P404" s="175">
        <v>100</v>
      </c>
      <c r="Q404" s="171"/>
      <c r="R404" s="175">
        <v>100</v>
      </c>
      <c r="S404" s="171"/>
      <c r="T404" s="117"/>
      <c r="U404" s="117"/>
      <c r="V404" s="117"/>
      <c r="W404" s="117"/>
      <c r="Y404" s="46" t="s">
        <v>2130</v>
      </c>
      <c r="Z404" s="5"/>
      <c r="AA404" s="5"/>
      <c r="AB404" s="5"/>
      <c r="AC404" s="46" t="s">
        <v>2304</v>
      </c>
      <c r="AD404" s="5"/>
      <c r="AE404" s="5"/>
      <c r="AF404">
        <v>10219000</v>
      </c>
      <c r="AG404" s="46" t="s">
        <v>3889</v>
      </c>
      <c r="AH404" s="46" t="s">
        <v>2198</v>
      </c>
      <c r="AK404" s="24">
        <v>15054000</v>
      </c>
      <c r="AL404" s="46" t="s">
        <v>3889</v>
      </c>
      <c r="AM404" s="46" t="s">
        <v>2262</v>
      </c>
      <c r="AN404" s="5"/>
      <c r="AO404" s="5"/>
      <c r="AP404" s="5"/>
      <c r="AQ404" s="5"/>
      <c r="AS404" s="48" t="s">
        <v>1936</v>
      </c>
      <c r="AT404" s="25" t="str">
        <f>CONCATENATE(BM404," ",CR404," ",BG404," ",BS404," ",DR404,DS404,"/",DU404,DV404)</f>
        <v>NOR carbamazepine Novartis Norge (2) tablet 100mg/</v>
      </c>
      <c r="AU404" s="33"/>
      <c r="AW404" s="5"/>
      <c r="AX404" s="46" t="s">
        <v>1892</v>
      </c>
      <c r="AY404" s="46" t="s">
        <v>3829</v>
      </c>
      <c r="AZ404" s="46" t="s">
        <v>287</v>
      </c>
      <c r="BA404" s="46" t="s">
        <v>965</v>
      </c>
      <c r="BC404">
        <v>10219000</v>
      </c>
      <c r="BD404" s="46" t="s">
        <v>3889</v>
      </c>
      <c r="BE404" s="46" t="s">
        <v>2198</v>
      </c>
      <c r="BF404" s="85"/>
      <c r="BG404" s="46" t="s">
        <v>2091</v>
      </c>
      <c r="BH404" s="46" t="s">
        <v>3876</v>
      </c>
      <c r="BI404" s="46" t="s">
        <v>3873</v>
      </c>
      <c r="BJ404" s="46" t="s">
        <v>1936</v>
      </c>
      <c r="BL404" s="5"/>
      <c r="BM404" s="49" t="s">
        <v>1353</v>
      </c>
      <c r="BN404" t="str">
        <f>CONCATENATE(CR404," ",BS404," ",DR404,DS404,"/",DU404,DV404)</f>
        <v>carbamazepine tablet 100mg/</v>
      </c>
      <c r="BO404" s="49"/>
      <c r="BP404" t="str">
        <f>CONCATENATE(CR404," ",BS404," ",DR404,DS404,"/",DU404,DV404)</f>
        <v>carbamazepine tablet 100mg/</v>
      </c>
      <c r="BQ404" s="5"/>
      <c r="BR404">
        <v>10219000</v>
      </c>
      <c r="BS404" s="46" t="s">
        <v>173</v>
      </c>
      <c r="BT404" s="46" t="s">
        <v>2198</v>
      </c>
      <c r="BU404" s="117"/>
      <c r="BV404" s="117"/>
      <c r="BW404" s="5"/>
      <c r="BY404" s="5"/>
      <c r="BZ404" s="5"/>
      <c r="CA404">
        <v>10219000</v>
      </c>
      <c r="CB404" s="46" t="s">
        <v>3889</v>
      </c>
      <c r="CC404" s="46" t="s">
        <v>2198</v>
      </c>
      <c r="CD404" s="5"/>
      <c r="CE404" s="5"/>
      <c r="CF404">
        <v>20053000</v>
      </c>
      <c r="CG404" s="46" t="s">
        <v>3898</v>
      </c>
      <c r="CH404" s="46" t="s">
        <v>1239</v>
      </c>
      <c r="CI404" s="117"/>
      <c r="CJ404" s="117"/>
      <c r="CK404" s="5"/>
      <c r="CL404" s="5"/>
      <c r="CM404" s="5"/>
      <c r="CN404" s="5"/>
      <c r="CO404" s="48" t="s">
        <v>2250</v>
      </c>
      <c r="CP404" s="21" t="s">
        <v>41</v>
      </c>
      <c r="CQ404" s="48" t="s">
        <v>2250</v>
      </c>
      <c r="CR404" s="72" t="s">
        <v>276</v>
      </c>
      <c r="CS404" s="51"/>
      <c r="CT404" s="48" t="s">
        <v>2250</v>
      </c>
      <c r="CU404" s="46" t="s">
        <v>276</v>
      </c>
      <c r="CV404" s="117"/>
      <c r="CW404" s="146"/>
      <c r="CY404" s="5"/>
      <c r="CZ404" s="5"/>
      <c r="DE404" s="5"/>
      <c r="DF404" s="5"/>
      <c r="DG404" s="117"/>
      <c r="DH404" s="117"/>
      <c r="DI404" s="117"/>
      <c r="DJ404" s="117"/>
      <c r="DK404" s="117"/>
      <c r="DL404" s="165"/>
      <c r="DN404" s="33"/>
      <c r="DO404" s="154"/>
      <c r="DP404" s="46" t="s">
        <v>3889</v>
      </c>
      <c r="DQ404">
        <v>10219000</v>
      </c>
      <c r="DR404" s="80">
        <v>100</v>
      </c>
      <c r="DS404" s="46" t="s">
        <v>164</v>
      </c>
      <c r="DZ404" s="46"/>
      <c r="EA404" s="5"/>
      <c r="EB404" s="5"/>
      <c r="EC404" s="5"/>
      <c r="ED404" s="5"/>
      <c r="EE404" s="5"/>
      <c r="EF404" s="5"/>
      <c r="EG404" s="5"/>
      <c r="EH404" s="5"/>
      <c r="EI404" s="5"/>
      <c r="EJ404" s="5"/>
      <c r="EK404" s="5"/>
      <c r="EL404" s="5"/>
      <c r="EM404" s="165"/>
      <c r="EO404" s="5"/>
      <c r="EP404" s="5"/>
      <c r="EQ404" s="5"/>
      <c r="ER404" s="5"/>
      <c r="ET404" s="46" t="s">
        <v>2232</v>
      </c>
      <c r="EU404" s="46" t="s">
        <v>621</v>
      </c>
      <c r="EY404" s="70" t="str">
        <f>CONCATENATE(CU404," ",FK404," ",DR404,DS404,"/",DU404,DV404)</f>
        <v>carbamazepine oral 100mg/</v>
      </c>
      <c r="FK404" s="14" t="s">
        <v>163</v>
      </c>
      <c r="FL404" s="70" t="str">
        <f>CONCATENATE(CU404," ",FK404," ",DR404,DS404,"/",DU404,DV404)</f>
        <v>carbamazepine oral 100mg/</v>
      </c>
    </row>
    <row r="405" spans="1:168" ht="13.8">
      <c r="A405" s="48" t="s">
        <v>3768</v>
      </c>
      <c r="B405" t="str">
        <f>CONCATENATE(AY405," ","x"," ",R405,S405)</f>
        <v>Tegretol Retard depottab 200 mg x 200</v>
      </c>
      <c r="C405" s="117"/>
      <c r="D405" s="117"/>
      <c r="E405" s="117"/>
      <c r="F405" s="117"/>
      <c r="H405" s="47"/>
      <c r="I405" s="47"/>
      <c r="J405" s="5" t="str">
        <f>CONCATENATE(BM405," ",CR405," ",BG405," ",BS405," ",R405,S405," x ",DR405,DS405,"/",DU405,DV405)</f>
        <v>NOR carbamazepine Novartis Norge (2) prolonged-release tablet 200 x 200mg/</v>
      </c>
      <c r="K405" s="5" t="str">
        <f>CONCATENATE(BM405," ",CR405," ",BG405," ",BS405," ",R405,S405," x ",DR405,DS405,"/",DU405,DV405)</f>
        <v>NOR carbamazepine Novartis Norge (2) prolonged-release tablet 200 x 200mg/</v>
      </c>
      <c r="L405" s="5"/>
      <c r="M405" s="5"/>
      <c r="N405" s="5"/>
      <c r="O405" s="5"/>
      <c r="P405" s="175">
        <v>200</v>
      </c>
      <c r="Q405" s="171"/>
      <c r="R405" s="175">
        <v>200</v>
      </c>
      <c r="S405" s="171"/>
      <c r="T405" s="117"/>
      <c r="U405" s="117"/>
      <c r="V405" s="117"/>
      <c r="W405" s="117"/>
      <c r="Y405" s="46" t="s">
        <v>2131</v>
      </c>
      <c r="Z405" s="5"/>
      <c r="AA405" s="5"/>
      <c r="AB405" s="5"/>
      <c r="AC405" s="46" t="s">
        <v>2304</v>
      </c>
      <c r="AD405" s="5"/>
      <c r="AE405" s="5"/>
      <c r="AF405">
        <v>10227000</v>
      </c>
      <c r="AG405" s="46" t="s">
        <v>2501</v>
      </c>
      <c r="AH405" s="46" t="s">
        <v>2200</v>
      </c>
      <c r="AK405" s="24">
        <v>15054000</v>
      </c>
      <c r="AL405" s="46" t="s">
        <v>3889</v>
      </c>
      <c r="AM405" s="46" t="s">
        <v>2262</v>
      </c>
      <c r="AN405" s="5"/>
      <c r="AO405" s="5"/>
      <c r="AP405" s="5"/>
      <c r="AQ405" s="5"/>
      <c r="AS405" s="48" t="s">
        <v>1937</v>
      </c>
      <c r="AT405" s="25" t="str">
        <f>CONCATENATE(BM405," ",CR405," ",BG405," ",BS405," ",DR405,DS405,"/",DU405,DV405)</f>
        <v>NOR carbamazepine Novartis Norge (2) prolonged-release tablet 200mg/</v>
      </c>
      <c r="AU405" s="33"/>
      <c r="AW405" s="5"/>
      <c r="AX405" s="46" t="s">
        <v>1890</v>
      </c>
      <c r="AY405" s="46" t="s">
        <v>3830</v>
      </c>
      <c r="AZ405" s="46" t="s">
        <v>287</v>
      </c>
      <c r="BA405" s="46" t="s">
        <v>965</v>
      </c>
      <c r="BC405">
        <v>10227000</v>
      </c>
      <c r="BD405" s="46" t="s">
        <v>2501</v>
      </c>
      <c r="BE405" s="46" t="s">
        <v>2200</v>
      </c>
      <c r="BF405" s="85"/>
      <c r="BG405" s="46" t="s">
        <v>2091</v>
      </c>
      <c r="BH405" s="46" t="s">
        <v>3876</v>
      </c>
      <c r="BI405" s="46" t="s">
        <v>3873</v>
      </c>
      <c r="BJ405" s="46" t="s">
        <v>1937</v>
      </c>
      <c r="BL405" s="5"/>
      <c r="BM405" s="49" t="s">
        <v>1353</v>
      </c>
      <c r="BN405" t="str">
        <f>CONCATENATE(CR405," ",BS405," ",DR405,DS405,"/",DU405,DV405)</f>
        <v>carbamazepine prolonged-release tablet 200mg/</v>
      </c>
      <c r="BO405" s="49"/>
      <c r="BP405" t="str">
        <f>CONCATENATE(CR405," ",BS405," ",DR405,DS405,"/",DU405,DV405)</f>
        <v>carbamazepine prolonged-release tablet 200mg/</v>
      </c>
      <c r="BQ405" s="5"/>
      <c r="BR405">
        <v>10227000</v>
      </c>
      <c r="BS405" s="46" t="s">
        <v>1219</v>
      </c>
      <c r="BT405" s="46" t="s">
        <v>2200</v>
      </c>
      <c r="BU405" s="117"/>
      <c r="BV405" s="117"/>
      <c r="BW405" s="5"/>
      <c r="BY405" s="5"/>
      <c r="BZ405" s="5"/>
      <c r="CA405">
        <v>10227000</v>
      </c>
      <c r="CB405" s="46" t="s">
        <v>2501</v>
      </c>
      <c r="CC405" s="46" t="s">
        <v>2200</v>
      </c>
      <c r="CD405" s="5"/>
      <c r="CE405" s="5"/>
      <c r="CF405">
        <v>20053000</v>
      </c>
      <c r="CG405" s="46" t="s">
        <v>3898</v>
      </c>
      <c r="CH405" s="46" t="s">
        <v>1239</v>
      </c>
      <c r="CI405" s="117"/>
      <c r="CJ405" s="117"/>
      <c r="CK405" s="5"/>
      <c r="CL405" s="5"/>
      <c r="CM405" s="5"/>
      <c r="CN405" s="5"/>
      <c r="CO405" s="48" t="s">
        <v>2250</v>
      </c>
      <c r="CP405" s="21" t="s">
        <v>41</v>
      </c>
      <c r="CQ405" s="48" t="s">
        <v>2250</v>
      </c>
      <c r="CR405" s="72" t="s">
        <v>276</v>
      </c>
      <c r="CS405" s="51"/>
      <c r="CT405" s="48" t="s">
        <v>2250</v>
      </c>
      <c r="CU405" s="46" t="s">
        <v>276</v>
      </c>
      <c r="CV405" s="117"/>
      <c r="CW405" s="146"/>
      <c r="CY405" s="5"/>
      <c r="CZ405" s="5"/>
      <c r="DE405" s="5"/>
      <c r="DF405" s="5"/>
      <c r="DG405" s="117"/>
      <c r="DH405" s="117"/>
      <c r="DI405" s="117"/>
      <c r="DJ405" s="117"/>
      <c r="DK405" s="117"/>
      <c r="DL405" s="165"/>
      <c r="DN405" s="33"/>
      <c r="DO405" s="154"/>
      <c r="DP405" s="46" t="s">
        <v>2501</v>
      </c>
      <c r="DQ405">
        <v>10227000</v>
      </c>
      <c r="DR405" s="80">
        <v>200</v>
      </c>
      <c r="DS405" s="46" t="s">
        <v>164</v>
      </c>
      <c r="DZ405" s="46"/>
      <c r="EA405" s="5"/>
      <c r="EB405" s="5"/>
      <c r="EC405" s="5"/>
      <c r="ED405" s="5"/>
      <c r="EE405" s="5"/>
      <c r="EF405" s="5"/>
      <c r="EG405" s="5"/>
      <c r="EH405" s="5"/>
      <c r="EI405" s="5"/>
      <c r="EJ405" s="5"/>
      <c r="EK405" s="5"/>
      <c r="EL405" s="5"/>
      <c r="EM405" s="165"/>
      <c r="EO405" s="5"/>
      <c r="EP405" s="5"/>
      <c r="EQ405" s="5"/>
      <c r="ER405" s="5"/>
      <c r="ET405" s="46" t="s">
        <v>2232</v>
      </c>
      <c r="EU405" s="46" t="s">
        <v>621</v>
      </c>
      <c r="EY405" s="70" t="str">
        <f>CONCATENATE(CU405," ",FK405," ",DR405,DS405,"/",DU405,DV405)</f>
        <v>carbamazepine oral 200mg/</v>
      </c>
      <c r="FK405" s="14" t="s">
        <v>163</v>
      </c>
      <c r="FL405" s="70" t="str">
        <f>CONCATENATE(CU405," ",FK405," ",DR405,DS405,"/",DU405,DV405)</f>
        <v>carbamazepine oral 200mg/</v>
      </c>
    </row>
    <row r="406" spans="1:168" ht="13.8">
      <c r="A406" s="48" t="s">
        <v>3769</v>
      </c>
      <c r="B406" t="str">
        <f>CONCATENATE(AY406," ","x"," ",R406,S406)</f>
        <v>Tegretol Retard SySk depottab 200 mg x 20</v>
      </c>
      <c r="C406" s="117"/>
      <c r="D406" s="117"/>
      <c r="E406" s="117"/>
      <c r="F406" s="117"/>
      <c r="H406" s="47"/>
      <c r="I406" s="47"/>
      <c r="J406" s="5" t="str">
        <f>CONCATENATE(BM406," ",CR406," ",BG406," ",BS406," ",R406,S406," x ",DR406,DS406,"/",DU406,DV406)</f>
        <v>NOR carbamazepine Novartis Norge (2) prolonged-release tablet 20 x 200mg/</v>
      </c>
      <c r="K406" s="5" t="str">
        <f>CONCATENATE(BM406," ",CR406," ",BG406," ",BS406," ",R406,S406," x ",DR406,DS406,"/",DU406,DV406)</f>
        <v>NOR carbamazepine Novartis Norge (2) prolonged-release tablet 20 x 200mg/</v>
      </c>
      <c r="L406" s="5"/>
      <c r="M406" s="5"/>
      <c r="N406" s="5"/>
      <c r="O406" s="5"/>
      <c r="P406" s="175">
        <v>20</v>
      </c>
      <c r="Q406" s="171"/>
      <c r="R406" s="175">
        <v>20</v>
      </c>
      <c r="S406" s="171"/>
      <c r="T406" s="117"/>
      <c r="U406" s="117"/>
      <c r="V406" s="117"/>
      <c r="W406" s="117"/>
      <c r="Y406" s="46" t="s">
        <v>2131</v>
      </c>
      <c r="Z406" s="5"/>
      <c r="AA406" s="5"/>
      <c r="AB406" s="5"/>
      <c r="AC406" s="46" t="s">
        <v>2306</v>
      </c>
      <c r="AD406" s="5"/>
      <c r="AE406" s="5"/>
      <c r="AF406">
        <v>10227000</v>
      </c>
      <c r="AG406" s="46" t="s">
        <v>2501</v>
      </c>
      <c r="AH406" s="46" t="s">
        <v>2200</v>
      </c>
      <c r="AK406" s="24">
        <v>15054000</v>
      </c>
      <c r="AL406" s="46" t="s">
        <v>3889</v>
      </c>
      <c r="AM406" s="46" t="s">
        <v>2262</v>
      </c>
      <c r="AN406" s="5"/>
      <c r="AO406" s="5"/>
      <c r="AP406" s="5"/>
      <c r="AQ406" s="5"/>
      <c r="AS406" s="48" t="s">
        <v>1937</v>
      </c>
      <c r="AT406" s="25" t="str">
        <f>CONCATENATE(BM406," ",CR406," ",BG406," ",BS406," ",DR406,DS406,"/",DU406,DV406)</f>
        <v>NOR carbamazepine Novartis Norge (2) prolonged-release tablet 200mg/</v>
      </c>
      <c r="AU406" s="33"/>
      <c r="AW406" s="5"/>
      <c r="AX406" s="46" t="s">
        <v>1890</v>
      </c>
      <c r="AY406" s="46" t="s">
        <v>3831</v>
      </c>
      <c r="AZ406" s="46" t="s">
        <v>287</v>
      </c>
      <c r="BA406" s="46" t="s">
        <v>965</v>
      </c>
      <c r="BC406">
        <v>10227000</v>
      </c>
      <c r="BD406" s="46" t="s">
        <v>2501</v>
      </c>
      <c r="BE406" s="46" t="s">
        <v>2200</v>
      </c>
      <c r="BF406" s="85"/>
      <c r="BG406" s="46" t="s">
        <v>2091</v>
      </c>
      <c r="BH406" s="46" t="s">
        <v>3876</v>
      </c>
      <c r="BI406" s="46" t="s">
        <v>3873</v>
      </c>
      <c r="BJ406" s="46" t="s">
        <v>1937</v>
      </c>
      <c r="BL406" s="5"/>
      <c r="BM406" s="49" t="s">
        <v>1353</v>
      </c>
      <c r="BN406" t="str">
        <f>CONCATENATE(CR406," ",BS406," ",DR406,DS406,"/",DU406,DV406)</f>
        <v>carbamazepine prolonged-release tablet 200mg/</v>
      </c>
      <c r="BO406" s="49"/>
      <c r="BP406" t="str">
        <f>CONCATENATE(CR406," ",BS406," ",DR406,DS406,"/",DU406,DV406)</f>
        <v>carbamazepine prolonged-release tablet 200mg/</v>
      </c>
      <c r="BQ406" s="5"/>
      <c r="BR406">
        <v>10227000</v>
      </c>
      <c r="BS406" s="46" t="s">
        <v>1219</v>
      </c>
      <c r="BT406" s="46" t="s">
        <v>2200</v>
      </c>
      <c r="BU406" s="117"/>
      <c r="BV406" s="117"/>
      <c r="BW406" s="5"/>
      <c r="BY406" s="5"/>
      <c r="BZ406" s="5"/>
      <c r="CA406">
        <v>10227000</v>
      </c>
      <c r="CB406" s="46" t="s">
        <v>2501</v>
      </c>
      <c r="CC406" s="46" t="s">
        <v>2200</v>
      </c>
      <c r="CD406" s="5"/>
      <c r="CE406" s="5"/>
      <c r="CF406">
        <v>20053000</v>
      </c>
      <c r="CG406" s="46" t="s">
        <v>3898</v>
      </c>
      <c r="CH406" s="46" t="s">
        <v>1239</v>
      </c>
      <c r="CI406" s="117"/>
      <c r="CJ406" s="117"/>
      <c r="CK406" s="5"/>
      <c r="CL406" s="5"/>
      <c r="CM406" s="5"/>
      <c r="CN406" s="5"/>
      <c r="CO406" s="48" t="s">
        <v>2250</v>
      </c>
      <c r="CP406" s="21" t="s">
        <v>41</v>
      </c>
      <c r="CQ406" s="48" t="s">
        <v>2250</v>
      </c>
      <c r="CR406" s="72" t="s">
        <v>276</v>
      </c>
      <c r="CS406" s="51"/>
      <c r="CT406" s="48" t="s">
        <v>2250</v>
      </c>
      <c r="CU406" s="46" t="s">
        <v>276</v>
      </c>
      <c r="CV406" s="117"/>
      <c r="CW406" s="146"/>
      <c r="CY406" s="5"/>
      <c r="CZ406" s="5"/>
      <c r="DE406" s="5"/>
      <c r="DF406" s="5"/>
      <c r="DG406" s="117"/>
      <c r="DH406" s="117"/>
      <c r="DI406" s="117"/>
      <c r="DJ406" s="117"/>
      <c r="DK406" s="117"/>
      <c r="DL406" s="165"/>
      <c r="DN406" s="33"/>
      <c r="DO406" s="154"/>
      <c r="DP406" s="46" t="s">
        <v>2501</v>
      </c>
      <c r="DQ406">
        <v>10227000</v>
      </c>
      <c r="DR406" s="80">
        <v>200</v>
      </c>
      <c r="DS406" s="46" t="s">
        <v>164</v>
      </c>
      <c r="DZ406" s="46"/>
      <c r="EA406" s="5"/>
      <c r="EB406" s="5"/>
      <c r="EC406" s="5"/>
      <c r="ED406" s="5"/>
      <c r="EE406" s="5"/>
      <c r="EF406" s="5"/>
      <c r="EG406" s="5"/>
      <c r="EH406" s="5"/>
      <c r="EI406" s="5"/>
      <c r="EJ406" s="5"/>
      <c r="EK406" s="5"/>
      <c r="EL406" s="5"/>
      <c r="EM406" s="165"/>
      <c r="EO406" s="5"/>
      <c r="EP406" s="5"/>
      <c r="EQ406" s="5"/>
      <c r="ER406" s="5"/>
      <c r="ET406" s="46" t="s">
        <v>2232</v>
      </c>
      <c r="EU406" s="46" t="s">
        <v>621</v>
      </c>
      <c r="EY406" s="70" t="str">
        <f>CONCATENATE(CU406," ",FK406," ",DR406,DS406,"/",DU406,DV406)</f>
        <v>carbamazepine oral 200mg/</v>
      </c>
      <c r="FK406" s="14" t="s">
        <v>163</v>
      </c>
      <c r="FL406" s="70" t="str">
        <f>CONCATENATE(CU406," ",FK406," ",DR406,DS406,"/",DU406,DV406)</f>
        <v>carbamazepine oral 200mg/</v>
      </c>
    </row>
    <row r="407" spans="1:168" ht="13.8">
      <c r="A407" s="48" t="s">
        <v>3770</v>
      </c>
      <c r="B407" t="str">
        <f>CONCATENATE(AY407," ","x"," ",R407,S407)</f>
        <v>Trimonil Retard SySk depottab 150 mg x 20</v>
      </c>
      <c r="C407" s="117"/>
      <c r="D407" s="117"/>
      <c r="E407" s="117"/>
      <c r="F407" s="117"/>
      <c r="H407" s="47"/>
      <c r="I407" s="47"/>
      <c r="J407" s="5" t="str">
        <f>CONCATENATE(BM407," ",CR407," ",BG407," ",BS407," ",R407,S407," x ",DR407,DS407,"/",DU407,DV407)</f>
        <v>NOR carbamazepine Desitin Arzneimittel GmbH prolonged-release tablet 20 x 150mg/</v>
      </c>
      <c r="K407" s="5" t="str">
        <f>CONCATENATE(BM407," ",CR407," ",BG407," ",BS407," ",R407,S407," x ",DR407,DS407,"/",DU407,DV407)</f>
        <v>NOR carbamazepine Desitin Arzneimittel GmbH prolonged-release tablet 20 x 150mg/</v>
      </c>
      <c r="L407" s="5"/>
      <c r="M407" s="5"/>
      <c r="N407" s="5"/>
      <c r="O407" s="5"/>
      <c r="P407" s="175">
        <v>20</v>
      </c>
      <c r="Q407" s="171"/>
      <c r="R407" s="175">
        <v>20</v>
      </c>
      <c r="S407" s="171"/>
      <c r="T407" s="117"/>
      <c r="U407" s="117"/>
      <c r="V407" s="117"/>
      <c r="W407" s="117"/>
      <c r="Y407" s="46" t="s">
        <v>2125</v>
      </c>
      <c r="Z407" s="5"/>
      <c r="AA407" s="5"/>
      <c r="AB407" s="5"/>
      <c r="AC407" s="46" t="s">
        <v>2306</v>
      </c>
      <c r="AD407" s="5"/>
      <c r="AE407" s="5"/>
      <c r="AF407">
        <v>10227000</v>
      </c>
      <c r="AG407" s="46" t="s">
        <v>2501</v>
      </c>
      <c r="AH407" s="46" t="s">
        <v>2200</v>
      </c>
      <c r="AK407" s="24">
        <v>15054000</v>
      </c>
      <c r="AL407" s="46" t="s">
        <v>3889</v>
      </c>
      <c r="AM407" s="46" t="s">
        <v>2262</v>
      </c>
      <c r="AN407" s="5"/>
      <c r="AO407" s="5"/>
      <c r="AP407" s="5"/>
      <c r="AQ407" s="5"/>
      <c r="AS407" s="48" t="s">
        <v>1931</v>
      </c>
      <c r="AT407" s="25" t="str">
        <f>CONCATENATE(BM407," ",CR407," ",BG407," ",BS407," ",DR407,DS407,"/",DU407,DV407)</f>
        <v>NOR carbamazepine Desitin Arzneimittel GmbH prolonged-release tablet 150mg/</v>
      </c>
      <c r="AU407" s="33"/>
      <c r="AW407" s="5"/>
      <c r="AX407" s="46" t="s">
        <v>1891</v>
      </c>
      <c r="AY407" s="46" t="s">
        <v>3832</v>
      </c>
      <c r="AZ407" s="46" t="s">
        <v>287</v>
      </c>
      <c r="BA407" s="46" t="s">
        <v>965</v>
      </c>
      <c r="BC407">
        <v>10227000</v>
      </c>
      <c r="BD407" s="46" t="s">
        <v>2501</v>
      </c>
      <c r="BE407" s="46" t="s">
        <v>2200</v>
      </c>
      <c r="BF407" s="85"/>
      <c r="BG407" s="46" t="s">
        <v>2092</v>
      </c>
      <c r="BH407" s="46" t="s">
        <v>3874</v>
      </c>
      <c r="BI407" s="46" t="s">
        <v>3875</v>
      </c>
      <c r="BJ407" s="46" t="s">
        <v>1931</v>
      </c>
      <c r="BL407" s="5"/>
      <c r="BM407" s="49" t="s">
        <v>1353</v>
      </c>
      <c r="BN407" t="str">
        <f>CONCATENATE(CR407," ",BS407," ",DR407,DS407,"/",DU407,DV407)</f>
        <v>carbamazepine prolonged-release tablet 150mg/</v>
      </c>
      <c r="BO407" s="49"/>
      <c r="BP407" t="str">
        <f>CONCATENATE(CR407," ",BS407," ",DR407,DS407,"/",DU407,DV407)</f>
        <v>carbamazepine prolonged-release tablet 150mg/</v>
      </c>
      <c r="BQ407" s="5"/>
      <c r="BR407">
        <v>10227000</v>
      </c>
      <c r="BS407" s="46" t="s">
        <v>1219</v>
      </c>
      <c r="BT407" s="46" t="s">
        <v>2200</v>
      </c>
      <c r="BU407" s="117"/>
      <c r="BV407" s="117"/>
      <c r="BW407" s="5"/>
      <c r="BY407" s="5"/>
      <c r="BZ407" s="5"/>
      <c r="CA407">
        <v>10227000</v>
      </c>
      <c r="CB407" s="46" t="s">
        <v>2501</v>
      </c>
      <c r="CC407" s="46" t="s">
        <v>2200</v>
      </c>
      <c r="CD407" s="5"/>
      <c r="CE407" s="5"/>
      <c r="CF407">
        <v>20053000</v>
      </c>
      <c r="CG407" s="46" t="s">
        <v>3898</v>
      </c>
      <c r="CH407" s="46" t="s">
        <v>1239</v>
      </c>
      <c r="CI407" s="117"/>
      <c r="CJ407" s="117"/>
      <c r="CK407" s="5"/>
      <c r="CL407" s="5"/>
      <c r="CM407" s="5"/>
      <c r="CN407" s="5"/>
      <c r="CO407" s="48" t="s">
        <v>2250</v>
      </c>
      <c r="CP407" s="21" t="s">
        <v>41</v>
      </c>
      <c r="CQ407" s="48" t="s">
        <v>2250</v>
      </c>
      <c r="CR407" s="72" t="s">
        <v>276</v>
      </c>
      <c r="CS407" s="51"/>
      <c r="CT407" s="48" t="s">
        <v>2250</v>
      </c>
      <c r="CU407" s="46" t="s">
        <v>276</v>
      </c>
      <c r="CV407" s="117"/>
      <c r="CW407" s="146"/>
      <c r="CY407" s="5"/>
      <c r="CZ407" s="5"/>
      <c r="DE407" s="5"/>
      <c r="DF407" s="5"/>
      <c r="DG407" s="117"/>
      <c r="DH407" s="117"/>
      <c r="DI407" s="117"/>
      <c r="DJ407" s="117"/>
      <c r="DK407" s="117"/>
      <c r="DL407" s="165"/>
      <c r="DN407" s="33"/>
      <c r="DO407" s="154"/>
      <c r="DP407" s="46" t="s">
        <v>2501</v>
      </c>
      <c r="DQ407">
        <v>10227000</v>
      </c>
      <c r="DR407" s="80">
        <v>150</v>
      </c>
      <c r="DS407" s="46" t="s">
        <v>164</v>
      </c>
      <c r="DZ407" s="46"/>
      <c r="EA407" s="5"/>
      <c r="EB407" s="5"/>
      <c r="EC407" s="5"/>
      <c r="ED407" s="5"/>
      <c r="EE407" s="5"/>
      <c r="EF407" s="5"/>
      <c r="EG407" s="5"/>
      <c r="EH407" s="5"/>
      <c r="EI407" s="5"/>
      <c r="EJ407" s="5"/>
      <c r="EK407" s="5"/>
      <c r="EL407" s="5"/>
      <c r="EM407" s="165"/>
      <c r="EO407" s="5"/>
      <c r="EP407" s="5"/>
      <c r="EQ407" s="5"/>
      <c r="ER407" s="5"/>
      <c r="ET407" s="46" t="s">
        <v>2232</v>
      </c>
      <c r="EU407" s="46" t="s">
        <v>621</v>
      </c>
      <c r="EY407" s="70" t="str">
        <f>CONCATENATE(CU407," ",FK407," ",DR407,DS407,"/",DU407,DV407)</f>
        <v>carbamazepine oral 150mg/</v>
      </c>
      <c r="FK407" s="14" t="s">
        <v>163</v>
      </c>
      <c r="FL407" s="70" t="str">
        <f>CONCATENATE(CU407," ",FK407," ",DR407,DS407,"/",DU407,DV407)</f>
        <v>carbamazepine oral 150mg/</v>
      </c>
    </row>
    <row r="408" spans="1:168" ht="13.8">
      <c r="A408" s="48" t="s">
        <v>3771</v>
      </c>
      <c r="B408" t="str">
        <f>CONCATENATE(AY408," ","x"," ",R408,S408)</f>
        <v>Tegretol Retard depottab 400 mg x 200</v>
      </c>
      <c r="C408" s="117"/>
      <c r="D408" s="117"/>
      <c r="E408" s="117"/>
      <c r="F408" s="117"/>
      <c r="H408" s="47"/>
      <c r="I408" s="47"/>
      <c r="J408" s="5" t="str">
        <f>CONCATENATE(BM408," ",CR408," ",BG408," ",BS408," ",R408,S408," x ",DR408,DS408,"/",DU408,DV408)</f>
        <v>NOR carbamazepine Novartis Norge (2) prolonged-release tablet 200 x 400mg/</v>
      </c>
      <c r="K408" s="5" t="str">
        <f>CONCATENATE(BM408," ",CR408," ",BG408," ",BS408," ",R408,S408," x ",DR408,DS408,"/",DU408,DV408)</f>
        <v>NOR carbamazepine Novartis Norge (2) prolonged-release tablet 200 x 400mg/</v>
      </c>
      <c r="L408" s="5"/>
      <c r="M408" s="5"/>
      <c r="N408" s="5"/>
      <c r="O408" s="5"/>
      <c r="P408" s="175">
        <v>200</v>
      </c>
      <c r="Q408" s="171"/>
      <c r="R408" s="175">
        <v>200</v>
      </c>
      <c r="S408" s="171"/>
      <c r="T408" s="117"/>
      <c r="U408" s="117"/>
      <c r="V408" s="117"/>
      <c r="W408" s="117"/>
      <c r="Y408" s="46" t="s">
        <v>2124</v>
      </c>
      <c r="Z408" s="5"/>
      <c r="AA408" s="5"/>
      <c r="AB408" s="5"/>
      <c r="AC408" s="46" t="s">
        <v>2304</v>
      </c>
      <c r="AD408" s="5"/>
      <c r="AE408" s="5"/>
      <c r="AF408">
        <v>10227000</v>
      </c>
      <c r="AG408" s="46" t="s">
        <v>2501</v>
      </c>
      <c r="AH408" s="46" t="s">
        <v>2200</v>
      </c>
      <c r="AK408" s="24">
        <v>15054000</v>
      </c>
      <c r="AL408" s="46" t="s">
        <v>3889</v>
      </c>
      <c r="AM408" s="46" t="s">
        <v>2262</v>
      </c>
      <c r="AN408" s="5"/>
      <c r="AO408" s="5"/>
      <c r="AP408" s="5"/>
      <c r="AQ408" s="5"/>
      <c r="AS408" s="48" t="s">
        <v>1930</v>
      </c>
      <c r="AT408" s="25" t="str">
        <f>CONCATENATE(BM408," ",CR408," ",BG408," ",BS408," ",DR408,DS408,"/",DU408,DV408)</f>
        <v>NOR carbamazepine Novartis Norge (2) prolonged-release tablet 400mg/</v>
      </c>
      <c r="AU408" s="33"/>
      <c r="AW408" s="5"/>
      <c r="AX408" s="46" t="s">
        <v>1890</v>
      </c>
      <c r="AY408" s="46" t="s">
        <v>3833</v>
      </c>
      <c r="AZ408" s="46" t="s">
        <v>287</v>
      </c>
      <c r="BA408" s="46" t="s">
        <v>965</v>
      </c>
      <c r="BC408">
        <v>10227000</v>
      </c>
      <c r="BD408" s="46" t="s">
        <v>2501</v>
      </c>
      <c r="BE408" s="46" t="s">
        <v>2200</v>
      </c>
      <c r="BF408" s="85"/>
      <c r="BG408" s="46" t="s">
        <v>2091</v>
      </c>
      <c r="BH408" s="46" t="s">
        <v>3876</v>
      </c>
      <c r="BI408" s="46" t="s">
        <v>3873</v>
      </c>
      <c r="BJ408" s="46" t="s">
        <v>1930</v>
      </c>
      <c r="BL408" s="5"/>
      <c r="BM408" s="49" t="s">
        <v>1353</v>
      </c>
      <c r="BN408" t="str">
        <f>CONCATENATE(CR408," ",BS408," ",DR408,DS408,"/",DU408,DV408)</f>
        <v>carbamazepine prolonged-release tablet 400mg/</v>
      </c>
      <c r="BO408" s="49"/>
      <c r="BP408" t="str">
        <f>CONCATENATE(CR408," ",BS408," ",DR408,DS408,"/",DU408,DV408)</f>
        <v>carbamazepine prolonged-release tablet 400mg/</v>
      </c>
      <c r="BQ408" s="5"/>
      <c r="BR408">
        <v>10227000</v>
      </c>
      <c r="BS408" s="46" t="s">
        <v>1219</v>
      </c>
      <c r="BT408" s="46" t="s">
        <v>2200</v>
      </c>
      <c r="BU408" s="117"/>
      <c r="BV408" s="117"/>
      <c r="BW408" s="5"/>
      <c r="BY408" s="5"/>
      <c r="BZ408" s="5"/>
      <c r="CA408">
        <v>10227000</v>
      </c>
      <c r="CB408" s="46" t="s">
        <v>2501</v>
      </c>
      <c r="CC408" s="46" t="s">
        <v>2200</v>
      </c>
      <c r="CD408" s="5"/>
      <c r="CE408" s="5"/>
      <c r="CF408">
        <v>20053000</v>
      </c>
      <c r="CG408" s="46" t="s">
        <v>3898</v>
      </c>
      <c r="CH408" s="46" t="s">
        <v>1239</v>
      </c>
      <c r="CI408" s="117"/>
      <c r="CJ408" s="117"/>
      <c r="CK408" s="5"/>
      <c r="CL408" s="5"/>
      <c r="CM408" s="5"/>
      <c r="CN408" s="5"/>
      <c r="CO408" s="48" t="s">
        <v>2250</v>
      </c>
      <c r="CP408" s="21" t="s">
        <v>41</v>
      </c>
      <c r="CQ408" s="48" t="s">
        <v>2250</v>
      </c>
      <c r="CR408" s="72" t="s">
        <v>276</v>
      </c>
      <c r="CS408" s="51"/>
      <c r="CT408" s="48" t="s">
        <v>2250</v>
      </c>
      <c r="CU408" s="46" t="s">
        <v>276</v>
      </c>
      <c r="CV408" s="117"/>
      <c r="CW408" s="146"/>
      <c r="CY408" s="5"/>
      <c r="CZ408" s="5"/>
      <c r="DE408" s="5"/>
      <c r="DF408" s="5"/>
      <c r="DG408" s="117"/>
      <c r="DH408" s="117"/>
      <c r="DI408" s="117"/>
      <c r="DJ408" s="117"/>
      <c r="DK408" s="117"/>
      <c r="DL408" s="165"/>
      <c r="DN408" s="33"/>
      <c r="DO408" s="154"/>
      <c r="DP408" s="46" t="s">
        <v>2501</v>
      </c>
      <c r="DQ408">
        <v>10227000</v>
      </c>
      <c r="DR408" s="80">
        <v>400</v>
      </c>
      <c r="DS408" s="46" t="s">
        <v>164</v>
      </c>
      <c r="DZ408" s="46"/>
      <c r="EA408" s="5"/>
      <c r="EB408" s="5"/>
      <c r="EC408" s="5"/>
      <c r="ED408" s="5"/>
      <c r="EE408" s="5"/>
      <c r="EF408" s="5"/>
      <c r="EG408" s="5"/>
      <c r="EH408" s="5"/>
      <c r="EI408" s="5"/>
      <c r="EJ408" s="5"/>
      <c r="EK408" s="5"/>
      <c r="EL408" s="5"/>
      <c r="EM408" s="165"/>
      <c r="EO408" s="5"/>
      <c r="EP408" s="5"/>
      <c r="EQ408" s="5"/>
      <c r="ER408" s="5"/>
      <c r="ET408" s="46" t="s">
        <v>2232</v>
      </c>
      <c r="EU408" s="46" t="s">
        <v>621</v>
      </c>
      <c r="EY408" s="70" t="str">
        <f>CONCATENATE(CU408," ",FK408," ",DR408,DS408,"/",DU408,DV408)</f>
        <v>carbamazepine oral 400mg/</v>
      </c>
      <c r="FK408" s="14" t="s">
        <v>163</v>
      </c>
      <c r="FL408" s="70" t="str">
        <f>CONCATENATE(CU408," ",FK408," ",DR408,DS408,"/",DU408,DV408)</f>
        <v>carbamazepine oral 400mg/</v>
      </c>
    </row>
    <row r="409" spans="1:168" ht="13.8">
      <c r="A409" s="48" t="s">
        <v>3772</v>
      </c>
      <c r="B409" t="str">
        <f>CONCATENATE(AY409," ","x"," ",R409,S409)</f>
        <v>Trimonil Retard depottab 150 mg x 100</v>
      </c>
      <c r="C409" s="117"/>
      <c r="D409" s="117"/>
      <c r="E409" s="117"/>
      <c r="F409" s="117"/>
      <c r="H409" s="47"/>
      <c r="I409" s="47"/>
      <c r="J409" s="5" t="str">
        <f>CONCATENATE(BM409," ",CR409," ",BG409," ",BS409," ",R409,S409," x ",DR409,DS409,"/",DU409,DV409)</f>
        <v>NOR carbamazepine Desitin Arzneimittel GmbH prolonged-release tablet 100 x 150mg/</v>
      </c>
      <c r="K409" s="5" t="str">
        <f>CONCATENATE(BM409," ",CR409," ",BG409," ",BS409," ",R409,S409," x ",DR409,DS409,"/",DU409,DV409)</f>
        <v>NOR carbamazepine Desitin Arzneimittel GmbH prolonged-release tablet 100 x 150mg/</v>
      </c>
      <c r="L409" s="5"/>
      <c r="M409" s="5"/>
      <c r="N409" s="5"/>
      <c r="O409" s="5"/>
      <c r="P409" s="175">
        <v>100</v>
      </c>
      <c r="Q409" s="171"/>
      <c r="R409" s="175">
        <v>100</v>
      </c>
      <c r="S409" s="171"/>
      <c r="T409" s="117"/>
      <c r="U409" s="117"/>
      <c r="V409" s="117"/>
      <c r="W409" s="117"/>
      <c r="Y409" s="46" t="s">
        <v>2125</v>
      </c>
      <c r="Z409" s="5"/>
      <c r="AA409" s="5"/>
      <c r="AB409" s="5"/>
      <c r="AC409" s="46" t="s">
        <v>2304</v>
      </c>
      <c r="AD409" s="5"/>
      <c r="AE409" s="5"/>
      <c r="AF409">
        <v>10227000</v>
      </c>
      <c r="AG409" s="46" t="s">
        <v>2501</v>
      </c>
      <c r="AH409" s="46" t="s">
        <v>2200</v>
      </c>
      <c r="AK409" s="24">
        <v>15054000</v>
      </c>
      <c r="AL409" s="46" t="s">
        <v>3889</v>
      </c>
      <c r="AM409" s="46" t="s">
        <v>2262</v>
      </c>
      <c r="AN409" s="5"/>
      <c r="AO409" s="5"/>
      <c r="AP409" s="5"/>
      <c r="AQ409" s="5"/>
      <c r="AS409" s="48" t="s">
        <v>1931</v>
      </c>
      <c r="AT409" s="25" t="str">
        <f>CONCATENATE(BM409," ",CR409," ",BG409," ",BS409," ",DR409,DS409,"/",DU409,DV409)</f>
        <v>NOR carbamazepine Desitin Arzneimittel GmbH prolonged-release tablet 150mg/</v>
      </c>
      <c r="AU409" s="33"/>
      <c r="AW409" s="5"/>
      <c r="AX409" s="46" t="s">
        <v>1891</v>
      </c>
      <c r="AY409" s="46" t="s">
        <v>3834</v>
      </c>
      <c r="AZ409" s="46" t="s">
        <v>287</v>
      </c>
      <c r="BA409" s="46" t="s">
        <v>965</v>
      </c>
      <c r="BC409">
        <v>10227000</v>
      </c>
      <c r="BD409" s="46" t="s">
        <v>2501</v>
      </c>
      <c r="BE409" s="46" t="s">
        <v>2200</v>
      </c>
      <c r="BF409" s="85"/>
      <c r="BG409" s="46" t="s">
        <v>2092</v>
      </c>
      <c r="BH409" s="46" t="s">
        <v>3874</v>
      </c>
      <c r="BI409" s="46" t="s">
        <v>3875</v>
      </c>
      <c r="BJ409" s="46" t="s">
        <v>1931</v>
      </c>
      <c r="BL409" s="5"/>
      <c r="BM409" s="49" t="s">
        <v>1353</v>
      </c>
      <c r="BN409" t="str">
        <f>CONCATENATE(CR409," ",BS409," ",DR409,DS409,"/",DU409,DV409)</f>
        <v>carbamazepine prolonged-release tablet 150mg/</v>
      </c>
      <c r="BO409" s="49"/>
      <c r="BP409" t="str">
        <f>CONCATENATE(CR409," ",BS409," ",DR409,DS409,"/",DU409,DV409)</f>
        <v>carbamazepine prolonged-release tablet 150mg/</v>
      </c>
      <c r="BQ409" s="5"/>
      <c r="BR409">
        <v>10227000</v>
      </c>
      <c r="BS409" s="46" t="s">
        <v>1219</v>
      </c>
      <c r="BT409" s="46" t="s">
        <v>2200</v>
      </c>
      <c r="BU409" s="117"/>
      <c r="BV409" s="117"/>
      <c r="BW409" s="5"/>
      <c r="BY409" s="5"/>
      <c r="BZ409" s="5"/>
      <c r="CA409">
        <v>10227000</v>
      </c>
      <c r="CB409" s="46" t="s">
        <v>2501</v>
      </c>
      <c r="CC409" s="46" t="s">
        <v>2200</v>
      </c>
      <c r="CD409" s="5"/>
      <c r="CE409" s="5"/>
      <c r="CF409">
        <v>20053000</v>
      </c>
      <c r="CG409" s="46" t="s">
        <v>3898</v>
      </c>
      <c r="CH409" s="46" t="s">
        <v>1239</v>
      </c>
      <c r="CI409" s="117"/>
      <c r="CJ409" s="117"/>
      <c r="CK409" s="5"/>
      <c r="CL409" s="5"/>
      <c r="CM409" s="5"/>
      <c r="CN409" s="5"/>
      <c r="CO409" s="48" t="s">
        <v>2250</v>
      </c>
      <c r="CP409" s="21" t="s">
        <v>41</v>
      </c>
      <c r="CQ409" s="48" t="s">
        <v>2250</v>
      </c>
      <c r="CR409" s="72" t="s">
        <v>276</v>
      </c>
      <c r="CS409" s="51"/>
      <c r="CT409" s="48" t="s">
        <v>2250</v>
      </c>
      <c r="CU409" s="46" t="s">
        <v>276</v>
      </c>
      <c r="CV409" s="117"/>
      <c r="CW409" s="146"/>
      <c r="CY409" s="5"/>
      <c r="CZ409" s="5"/>
      <c r="DE409" s="5"/>
      <c r="DF409" s="5"/>
      <c r="DG409" s="117"/>
      <c r="DH409" s="117"/>
      <c r="DI409" s="117"/>
      <c r="DJ409" s="117"/>
      <c r="DK409" s="117"/>
      <c r="DL409" s="165"/>
      <c r="DN409" s="33"/>
      <c r="DO409" s="154"/>
      <c r="DP409" s="46" t="s">
        <v>2501</v>
      </c>
      <c r="DQ409">
        <v>10227000</v>
      </c>
      <c r="DR409" s="80">
        <v>150</v>
      </c>
      <c r="DS409" s="46" t="s">
        <v>164</v>
      </c>
      <c r="DZ409" s="46"/>
      <c r="EA409" s="5"/>
      <c r="EB409" s="5"/>
      <c r="EC409" s="5"/>
      <c r="ED409" s="5"/>
      <c r="EE409" s="5"/>
      <c r="EF409" s="5"/>
      <c r="EG409" s="5"/>
      <c r="EH409" s="5"/>
      <c r="EI409" s="5"/>
      <c r="EJ409" s="5"/>
      <c r="EK409" s="5"/>
      <c r="EL409" s="5"/>
      <c r="EM409" s="165"/>
      <c r="EO409" s="5"/>
      <c r="EP409" s="5"/>
      <c r="EQ409" s="5"/>
      <c r="ER409" s="5"/>
      <c r="ET409" s="46" t="s">
        <v>2232</v>
      </c>
      <c r="EU409" s="46" t="s">
        <v>621</v>
      </c>
      <c r="EY409" s="70" t="str">
        <f>CONCATENATE(CU409," ",FK409," ",DR409,DS409,"/",DU409,DV409)</f>
        <v>carbamazepine oral 150mg/</v>
      </c>
      <c r="FK409" s="14" t="s">
        <v>163</v>
      </c>
      <c r="FL409" s="70" t="str">
        <f>CONCATENATE(CU409," ",FK409," ",DR409,DS409,"/",DU409,DV409)</f>
        <v>carbamazepine oral 150mg/</v>
      </c>
    </row>
    <row r="410" spans="1:168" ht="13.8">
      <c r="A410" s="48" t="s">
        <v>3773</v>
      </c>
      <c r="B410" t="str">
        <f>CONCATENATE(AY410," ","x"," ",R410,S410)</f>
        <v>Tegretol Retard depottab 400 mg x 200</v>
      </c>
      <c r="C410" s="117"/>
      <c r="D410" s="117"/>
      <c r="E410" s="117"/>
      <c r="F410" s="117"/>
      <c r="H410" s="47"/>
      <c r="I410" s="47"/>
      <c r="J410" s="5" t="str">
        <f>CONCATENATE(BM410," ",CR410," ",BG410," ",BS410," ",R410,S410," x ",DR410,DS410,"/",DU410,DV410)</f>
        <v>NOR carbamazepine Novartis Norge (2) prolonged-release tablet 200 x 400mg/</v>
      </c>
      <c r="K410" s="5" t="str">
        <f>CONCATENATE(BM410," ",CR410," ",BG410," ",BS410," ",R410,S410," x ",DR410,DS410,"/",DU410,DV410)</f>
        <v>NOR carbamazepine Novartis Norge (2) prolonged-release tablet 200 x 400mg/</v>
      </c>
      <c r="L410" s="5"/>
      <c r="M410" s="5"/>
      <c r="N410" s="5"/>
      <c r="O410" s="5"/>
      <c r="P410" s="175">
        <v>200</v>
      </c>
      <c r="Q410" s="171"/>
      <c r="R410" s="175">
        <v>200</v>
      </c>
      <c r="S410" s="171"/>
      <c r="T410" s="117"/>
      <c r="U410" s="117"/>
      <c r="V410" s="117"/>
      <c r="W410" s="117"/>
      <c r="Y410" s="46" t="s">
        <v>2124</v>
      </c>
      <c r="Z410" s="5"/>
      <c r="AA410" s="5"/>
      <c r="AB410" s="5"/>
      <c r="AC410" s="46" t="s">
        <v>2307</v>
      </c>
      <c r="AD410" s="5"/>
      <c r="AE410" s="5"/>
      <c r="AF410">
        <v>10227000</v>
      </c>
      <c r="AG410" s="46" t="s">
        <v>2501</v>
      </c>
      <c r="AH410" s="46" t="s">
        <v>2200</v>
      </c>
      <c r="AK410" s="24">
        <v>15054000</v>
      </c>
      <c r="AL410" s="46" t="s">
        <v>3889</v>
      </c>
      <c r="AM410" s="46" t="s">
        <v>2262</v>
      </c>
      <c r="AN410" s="5"/>
      <c r="AO410" s="5"/>
      <c r="AP410" s="5"/>
      <c r="AQ410" s="5"/>
      <c r="AS410" s="48" t="s">
        <v>1930</v>
      </c>
      <c r="AT410" s="25" t="str">
        <f>CONCATENATE(BM410," ",CR410," ",BG410," ",BS410," ",DR410,DS410,"/",DU410,DV410)</f>
        <v>NOR carbamazepine Novartis Norge (2) prolonged-release tablet 400mg/</v>
      </c>
      <c r="AU410" s="33"/>
      <c r="AW410" s="5"/>
      <c r="AX410" s="46" t="s">
        <v>1890</v>
      </c>
      <c r="AY410" s="46" t="s">
        <v>3833</v>
      </c>
      <c r="AZ410" s="46" t="s">
        <v>287</v>
      </c>
      <c r="BA410" s="46" t="s">
        <v>965</v>
      </c>
      <c r="BC410">
        <v>10227000</v>
      </c>
      <c r="BD410" s="46" t="s">
        <v>2501</v>
      </c>
      <c r="BE410" s="46" t="s">
        <v>2200</v>
      </c>
      <c r="BF410" s="85"/>
      <c r="BG410" s="46" t="s">
        <v>2091</v>
      </c>
      <c r="BH410" s="46" t="s">
        <v>3876</v>
      </c>
      <c r="BI410" s="46" t="s">
        <v>3873</v>
      </c>
      <c r="BJ410" s="46" t="s">
        <v>1930</v>
      </c>
      <c r="BL410" s="5"/>
      <c r="BM410" s="49" t="s">
        <v>1353</v>
      </c>
      <c r="BN410" t="str">
        <f>CONCATENATE(CR410," ",BS410," ",DR410,DS410,"/",DU410,DV410)</f>
        <v>carbamazepine prolonged-release tablet 400mg/</v>
      </c>
      <c r="BO410" s="49"/>
      <c r="BP410" t="str">
        <f>CONCATENATE(CR410," ",BS410," ",DR410,DS410,"/",DU410,DV410)</f>
        <v>carbamazepine prolonged-release tablet 400mg/</v>
      </c>
      <c r="BQ410" s="5"/>
      <c r="BR410">
        <v>10227000</v>
      </c>
      <c r="BS410" s="46" t="s">
        <v>1219</v>
      </c>
      <c r="BT410" s="46" t="s">
        <v>2200</v>
      </c>
      <c r="BU410" s="117"/>
      <c r="BV410" s="117"/>
      <c r="BW410" s="5"/>
      <c r="BY410" s="5"/>
      <c r="BZ410" s="5"/>
      <c r="CA410">
        <v>10227000</v>
      </c>
      <c r="CB410" s="46" t="s">
        <v>2501</v>
      </c>
      <c r="CC410" s="46" t="s">
        <v>2200</v>
      </c>
      <c r="CD410" s="5"/>
      <c r="CE410" s="5"/>
      <c r="CF410">
        <v>20053000</v>
      </c>
      <c r="CG410" s="46" t="s">
        <v>3898</v>
      </c>
      <c r="CH410" s="46" t="s">
        <v>1239</v>
      </c>
      <c r="CI410" s="117"/>
      <c r="CJ410" s="117"/>
      <c r="CK410" s="5"/>
      <c r="CL410" s="5"/>
      <c r="CM410" s="5"/>
      <c r="CN410" s="5"/>
      <c r="CO410" s="48" t="s">
        <v>2250</v>
      </c>
      <c r="CP410" s="21" t="s">
        <v>41</v>
      </c>
      <c r="CQ410" s="48" t="s">
        <v>2250</v>
      </c>
      <c r="CR410" s="72" t="s">
        <v>276</v>
      </c>
      <c r="CS410" s="51"/>
      <c r="CT410" s="48" t="s">
        <v>2250</v>
      </c>
      <c r="CU410" s="46" t="s">
        <v>276</v>
      </c>
      <c r="CV410" s="117"/>
      <c r="CW410" s="146"/>
      <c r="CY410" s="5"/>
      <c r="CZ410" s="5"/>
      <c r="DE410" s="5"/>
      <c r="DF410" s="5"/>
      <c r="DG410" s="117"/>
      <c r="DH410" s="117"/>
      <c r="DI410" s="117"/>
      <c r="DJ410" s="117"/>
      <c r="DK410" s="117"/>
      <c r="DL410" s="165"/>
      <c r="DN410" s="33"/>
      <c r="DO410" s="154"/>
      <c r="DP410" s="46" t="s">
        <v>2501</v>
      </c>
      <c r="DQ410">
        <v>10227000</v>
      </c>
      <c r="DR410" s="80">
        <v>400</v>
      </c>
      <c r="DS410" s="46" t="s">
        <v>164</v>
      </c>
      <c r="DZ410" s="46"/>
      <c r="EA410" s="5"/>
      <c r="EB410" s="5"/>
      <c r="EC410" s="5"/>
      <c r="ED410" s="5"/>
      <c r="EE410" s="5"/>
      <c r="EF410" s="5"/>
      <c r="EG410" s="5"/>
      <c r="EH410" s="5"/>
      <c r="EI410" s="5"/>
      <c r="EJ410" s="5"/>
      <c r="EK410" s="5"/>
      <c r="EL410" s="5"/>
      <c r="EM410" s="165"/>
      <c r="EO410" s="5"/>
      <c r="EP410" s="5"/>
      <c r="EQ410" s="5"/>
      <c r="ER410" s="5"/>
      <c r="ET410" s="46" t="s">
        <v>2232</v>
      </c>
      <c r="EU410" s="46" t="s">
        <v>621</v>
      </c>
      <c r="EY410" s="70" t="str">
        <f>CONCATENATE(CU410," ",FK410," ",DR410,DS410,"/",DU410,DV410)</f>
        <v>carbamazepine oral 400mg/</v>
      </c>
      <c r="FK410" s="14" t="s">
        <v>163</v>
      </c>
      <c r="FL410" s="70" t="str">
        <f>CONCATENATE(CU410," ",FK410," ",DR410,DS410,"/",DU410,DV410)</f>
        <v>carbamazepine oral 400mg/</v>
      </c>
    </row>
    <row r="411" spans="1:168" ht="13.8">
      <c r="A411" s="48" t="s">
        <v>3774</v>
      </c>
      <c r="B411" t="str">
        <f>CONCATENATE(AY411," ","x"," ",R411,S411)</f>
        <v>Carbamazepine Essential Pharma stikkpille 250 mg x 5</v>
      </c>
      <c r="C411" s="117"/>
      <c r="D411" s="117"/>
      <c r="E411" s="117"/>
      <c r="F411" s="117"/>
      <c r="H411" s="47"/>
      <c r="I411" s="47"/>
      <c r="J411" s="5" t="str">
        <f>CONCATENATE(BM411," ",CR411," ",BG411," ",BS411," ",R411,S411," x ",DR411,DS411,"/",DU411,DV411)</f>
        <v>NOR carbamazepine Essential Pharma (M) Limited Ssuppository 5 x 250mg/</v>
      </c>
      <c r="K411" s="5" t="str">
        <f>CONCATENATE(BM411," ",CR411," ",BG411," ",BS411," ",R411,S411," x ",DR411,DS411,"/",DU411,DV411)</f>
        <v>NOR carbamazepine Essential Pharma (M) Limited Ssuppository 5 x 250mg/</v>
      </c>
      <c r="L411" s="5"/>
      <c r="M411" s="5"/>
      <c r="N411" s="5"/>
      <c r="O411" s="5"/>
      <c r="P411" s="175">
        <v>5</v>
      </c>
      <c r="Q411" s="171"/>
      <c r="R411" s="175">
        <v>5</v>
      </c>
      <c r="S411" s="171"/>
      <c r="T411" s="117"/>
      <c r="U411" s="117"/>
      <c r="V411" s="117"/>
      <c r="W411" s="117"/>
      <c r="Y411" s="46" t="s">
        <v>2134</v>
      </c>
      <c r="Z411" s="5"/>
      <c r="AA411" s="5"/>
      <c r="AB411" s="5"/>
      <c r="AC411" s="46" t="s">
        <v>2308</v>
      </c>
      <c r="AD411" s="5"/>
      <c r="AE411" s="5"/>
      <c r="AF411">
        <v>11013000</v>
      </c>
      <c r="AG411" s="46" t="s">
        <v>3890</v>
      </c>
      <c r="AH411" s="46" t="s">
        <v>2201</v>
      </c>
      <c r="AK411">
        <v>15051000</v>
      </c>
      <c r="AL411" s="46" t="s">
        <v>3890</v>
      </c>
      <c r="AM411" s="46" t="s">
        <v>2263</v>
      </c>
      <c r="AN411" s="5"/>
      <c r="AO411" s="5"/>
      <c r="AP411" s="5"/>
      <c r="AQ411" s="5"/>
      <c r="AS411" s="48" t="s">
        <v>1940</v>
      </c>
      <c r="AT411" s="25" t="str">
        <f>CONCATENATE(BM411," ",CR411," ",BG411," ",BS411," ",DR411,DS411,"/",DU411,DV411)</f>
        <v>NOR carbamazepine Essential Pharma (M) Limited Ssuppository 250mg/</v>
      </c>
      <c r="AU411" s="33"/>
      <c r="AW411" s="5"/>
      <c r="AX411" s="46" t="s">
        <v>1893</v>
      </c>
      <c r="AY411" s="46" t="s">
        <v>3835</v>
      </c>
      <c r="AZ411" s="46" t="s">
        <v>287</v>
      </c>
      <c r="BA411" s="46" t="s">
        <v>965</v>
      </c>
      <c r="BC411">
        <v>11013000</v>
      </c>
      <c r="BD411" s="46" t="s">
        <v>3890</v>
      </c>
      <c r="BE411" s="46" t="s">
        <v>2201</v>
      </c>
      <c r="BF411" s="85"/>
      <c r="BG411" s="46" t="s">
        <v>2093</v>
      </c>
      <c r="BI411" s="46" t="s">
        <v>3877</v>
      </c>
      <c r="BJ411" s="46" t="s">
        <v>1940</v>
      </c>
      <c r="BL411" s="5"/>
      <c r="BM411" s="49" t="s">
        <v>1353</v>
      </c>
      <c r="BN411" t="str">
        <f>CONCATENATE(CR411," ",BS411," ",DR411,DS411,"/",DU411,DV411)</f>
        <v>carbamazepine Ssuppository 250mg/</v>
      </c>
      <c r="BO411" s="49"/>
      <c r="BP411" t="str">
        <f>CONCATENATE(CR411," ",BS411," ",DR411,DS411,"/",DU411,DV411)</f>
        <v>carbamazepine Ssuppository 250mg/</v>
      </c>
      <c r="BQ411" s="5"/>
      <c r="BR411">
        <v>11013000</v>
      </c>
      <c r="BS411" s="46" t="s">
        <v>5099</v>
      </c>
      <c r="BT411" s="46" t="s">
        <v>2201</v>
      </c>
      <c r="BU411" s="117"/>
      <c r="BV411" s="117"/>
      <c r="BW411" s="5"/>
      <c r="BY411" s="5"/>
      <c r="BZ411" s="5"/>
      <c r="CA411">
        <v>11013000</v>
      </c>
      <c r="CB411" s="46" t="s">
        <v>3890</v>
      </c>
      <c r="CC411" s="46" t="s">
        <v>2201</v>
      </c>
      <c r="CD411" s="5"/>
      <c r="CE411" s="5"/>
      <c r="CF411">
        <v>20061000</v>
      </c>
      <c r="CG411" s="46" t="s">
        <v>1237</v>
      </c>
      <c r="CH411" s="46" t="s">
        <v>1240</v>
      </c>
      <c r="CI411" s="117"/>
      <c r="CJ411" s="117"/>
      <c r="CK411" s="5"/>
      <c r="CL411" s="5"/>
      <c r="CM411" s="5"/>
      <c r="CN411" s="5"/>
      <c r="CO411" s="48" t="s">
        <v>2250</v>
      </c>
      <c r="CP411" s="21" t="s">
        <v>41</v>
      </c>
      <c r="CQ411" s="48" t="s">
        <v>2250</v>
      </c>
      <c r="CR411" s="72" t="s">
        <v>276</v>
      </c>
      <c r="CS411" s="51"/>
      <c r="CT411" s="48" t="s">
        <v>2250</v>
      </c>
      <c r="CU411" s="46" t="s">
        <v>276</v>
      </c>
      <c r="CV411" s="117"/>
      <c r="CW411" s="146"/>
      <c r="CY411" s="5"/>
      <c r="CZ411" s="5"/>
      <c r="DE411" s="5"/>
      <c r="DF411" s="5"/>
      <c r="DG411" s="117"/>
      <c r="DH411" s="117"/>
      <c r="DI411" s="117"/>
      <c r="DJ411" s="117"/>
      <c r="DK411" s="117"/>
      <c r="DL411" s="165"/>
      <c r="DN411" s="33"/>
      <c r="DO411" s="154"/>
      <c r="DP411" s="46" t="s">
        <v>3890</v>
      </c>
      <c r="DQ411">
        <v>11013000</v>
      </c>
      <c r="DR411" s="80">
        <v>250</v>
      </c>
      <c r="DS411" s="46" t="s">
        <v>164</v>
      </c>
      <c r="DZ411" s="46"/>
      <c r="EA411" s="5"/>
      <c r="EB411" s="5"/>
      <c r="EC411" s="5"/>
      <c r="ED411" s="5"/>
      <c r="EE411" s="5"/>
      <c r="EF411" s="5"/>
      <c r="EG411" s="5"/>
      <c r="EH411" s="5"/>
      <c r="EI411" s="5"/>
      <c r="EJ411" s="5"/>
      <c r="EK411" s="5"/>
      <c r="EL411" s="5"/>
      <c r="EM411" s="165"/>
      <c r="EO411" s="5"/>
      <c r="EP411" s="5"/>
      <c r="EQ411" s="5"/>
      <c r="ER411" s="5"/>
      <c r="ET411" s="46" t="s">
        <v>2232</v>
      </c>
      <c r="EU411" s="46" t="s">
        <v>621</v>
      </c>
      <c r="EY411" s="70" t="str">
        <f>CONCATENATE(CU411," ",FK411," ",DR411,DS411,"/",DU411,DV411)</f>
        <v>carbamazepine oral 250mg/</v>
      </c>
      <c r="FK411" s="14" t="s">
        <v>163</v>
      </c>
      <c r="FL411" s="70" t="str">
        <f>CONCATENATE(CU411," ",FK411," ",DR411,DS411,"/",DU411,DV411)</f>
        <v>carbamazepine oral 250mg/</v>
      </c>
    </row>
    <row r="412" spans="1:168" ht="13.8">
      <c r="A412" s="48" t="s">
        <v>3775</v>
      </c>
      <c r="B412" t="str">
        <f>CONCATENATE(AY412," ","x"," ",R412,S412)</f>
        <v>Tegretol SySk tab 200 mg x 20</v>
      </c>
      <c r="C412" s="117"/>
      <c r="D412" s="117"/>
      <c r="E412" s="117"/>
      <c r="F412" s="117"/>
      <c r="H412" s="47"/>
      <c r="I412" s="47"/>
      <c r="J412" s="5" t="str">
        <f>CONCATENATE(BM412," ",CR412," ",BG412," ",BS412," ",R412,S412," x ",DR412,DS412,"/",DU412,DV412)</f>
        <v>NOR carbamazepine Novartis Norge (2) tablet 20 x 200mg/</v>
      </c>
      <c r="K412" s="5" t="str">
        <f>CONCATENATE(BM412," ",CR412," ",BG412," ",BS412," ",R412,S412," x ",DR412,DS412,"/",DU412,DV412)</f>
        <v>NOR carbamazepine Novartis Norge (2) tablet 20 x 200mg/</v>
      </c>
      <c r="L412" s="5"/>
      <c r="M412" s="5"/>
      <c r="N412" s="5"/>
      <c r="O412" s="5"/>
      <c r="P412" s="175">
        <v>20</v>
      </c>
      <c r="Q412" s="171"/>
      <c r="R412" s="175">
        <v>20</v>
      </c>
      <c r="S412" s="171"/>
      <c r="T412" s="117"/>
      <c r="U412" s="117"/>
      <c r="V412" s="117"/>
      <c r="W412" s="117"/>
      <c r="Y412" s="46" t="s">
        <v>2132</v>
      </c>
      <c r="Z412" s="5"/>
      <c r="AA412" s="5"/>
      <c r="AB412" s="5"/>
      <c r="AC412" s="46" t="s">
        <v>2306</v>
      </c>
      <c r="AD412" s="5"/>
      <c r="AE412" s="5"/>
      <c r="AF412">
        <v>10219000</v>
      </c>
      <c r="AG412" s="46" t="s">
        <v>3889</v>
      </c>
      <c r="AH412" s="46" t="s">
        <v>2198</v>
      </c>
      <c r="AK412" s="24">
        <v>15054000</v>
      </c>
      <c r="AL412" s="46" t="s">
        <v>3889</v>
      </c>
      <c r="AM412" s="46" t="s">
        <v>2262</v>
      </c>
      <c r="AN412" s="5"/>
      <c r="AO412" s="5"/>
      <c r="AP412" s="5"/>
      <c r="AQ412" s="5"/>
      <c r="AS412" s="48" t="s">
        <v>1938</v>
      </c>
      <c r="AT412" s="25" t="str">
        <f>CONCATENATE(BM412," ",CR412," ",BG412," ",BS412," ",DR412,DS412,"/",DU412,DV412)</f>
        <v>NOR carbamazepine Novartis Norge (2) tablet 200mg/</v>
      </c>
      <c r="AU412" s="33"/>
      <c r="AW412" s="5"/>
      <c r="AX412" s="46" t="s">
        <v>1892</v>
      </c>
      <c r="AY412" s="46" t="s">
        <v>3836</v>
      </c>
      <c r="AZ412" s="46" t="s">
        <v>287</v>
      </c>
      <c r="BA412" s="46" t="s">
        <v>965</v>
      </c>
      <c r="BC412">
        <v>10219000</v>
      </c>
      <c r="BD412" s="46" t="s">
        <v>3889</v>
      </c>
      <c r="BE412" s="46" t="s">
        <v>2198</v>
      </c>
      <c r="BF412" s="85"/>
      <c r="BG412" s="46" t="s">
        <v>2091</v>
      </c>
      <c r="BH412" s="46" t="s">
        <v>3876</v>
      </c>
      <c r="BI412" s="46" t="s">
        <v>3873</v>
      </c>
      <c r="BJ412" s="46" t="s">
        <v>1938</v>
      </c>
      <c r="BL412" s="5"/>
      <c r="BM412" s="49" t="s">
        <v>1353</v>
      </c>
      <c r="BN412" t="str">
        <f>CONCATENATE(CR412," ",BS412," ",DR412,DS412,"/",DU412,DV412)</f>
        <v>carbamazepine tablet 200mg/</v>
      </c>
      <c r="BO412" s="49"/>
      <c r="BP412" t="str">
        <f>CONCATENATE(CR412," ",BS412," ",DR412,DS412,"/",DU412,DV412)</f>
        <v>carbamazepine tablet 200mg/</v>
      </c>
      <c r="BQ412" s="5"/>
      <c r="BR412">
        <v>10219000</v>
      </c>
      <c r="BS412" s="46" t="s">
        <v>173</v>
      </c>
      <c r="BT412" s="46" t="s">
        <v>2198</v>
      </c>
      <c r="BU412" s="117"/>
      <c r="BV412" s="117"/>
      <c r="BW412" s="5"/>
      <c r="BY412" s="5"/>
      <c r="BZ412" s="5"/>
      <c r="CA412">
        <v>10219000</v>
      </c>
      <c r="CB412" s="46" t="s">
        <v>3889</v>
      </c>
      <c r="CC412" s="46" t="s">
        <v>2198</v>
      </c>
      <c r="CD412" s="5"/>
      <c r="CE412" s="5"/>
      <c r="CF412">
        <v>20053000</v>
      </c>
      <c r="CG412" s="46" t="s">
        <v>3898</v>
      </c>
      <c r="CH412" s="46" t="s">
        <v>1239</v>
      </c>
      <c r="CI412" s="117"/>
      <c r="CJ412" s="117"/>
      <c r="CK412" s="5"/>
      <c r="CL412" s="5"/>
      <c r="CM412" s="5"/>
      <c r="CN412" s="5"/>
      <c r="CO412" s="48" t="s">
        <v>2250</v>
      </c>
      <c r="CP412" s="21" t="s">
        <v>41</v>
      </c>
      <c r="CQ412" s="48" t="s">
        <v>2250</v>
      </c>
      <c r="CR412" s="72" t="s">
        <v>276</v>
      </c>
      <c r="CS412" s="51"/>
      <c r="CT412" s="48" t="s">
        <v>2250</v>
      </c>
      <c r="CU412" s="46" t="s">
        <v>276</v>
      </c>
      <c r="CV412" s="117"/>
      <c r="CW412" s="146"/>
      <c r="CY412" s="5"/>
      <c r="CZ412" s="5"/>
      <c r="DE412" s="5"/>
      <c r="DF412" s="5"/>
      <c r="DG412" s="117"/>
      <c r="DH412" s="117"/>
      <c r="DI412" s="117"/>
      <c r="DJ412" s="117"/>
      <c r="DK412" s="117"/>
      <c r="DL412" s="165"/>
      <c r="DN412" s="33"/>
      <c r="DO412" s="154"/>
      <c r="DP412" s="46" t="s">
        <v>3889</v>
      </c>
      <c r="DQ412">
        <v>10219000</v>
      </c>
      <c r="DR412" s="80">
        <v>200</v>
      </c>
      <c r="DS412" s="46" t="s">
        <v>164</v>
      </c>
      <c r="DZ412" s="46"/>
      <c r="EA412" s="5"/>
      <c r="EB412" s="5"/>
      <c r="EC412" s="5"/>
      <c r="ED412" s="5"/>
      <c r="EE412" s="5"/>
      <c r="EF412" s="5"/>
      <c r="EG412" s="5"/>
      <c r="EH412" s="5"/>
      <c r="EI412" s="5"/>
      <c r="EJ412" s="5"/>
      <c r="EK412" s="5"/>
      <c r="EL412" s="5"/>
      <c r="EM412" s="165"/>
      <c r="EO412" s="5"/>
      <c r="EP412" s="5"/>
      <c r="EQ412" s="5"/>
      <c r="ER412" s="5"/>
      <c r="ET412" s="46" t="s">
        <v>2232</v>
      </c>
      <c r="EU412" s="46" t="s">
        <v>621</v>
      </c>
      <c r="EY412" s="70" t="str">
        <f>CONCATENATE(CU412," ",FK412," ",DR412,DS412,"/",DU412,DV412)</f>
        <v>carbamazepine oral 200mg/</v>
      </c>
      <c r="FK412" s="14" t="s">
        <v>163</v>
      </c>
      <c r="FL412" s="70" t="str">
        <f>CONCATENATE(CU412," ",FK412," ",DR412,DS412,"/",DU412,DV412)</f>
        <v>carbamazepine oral 200mg/</v>
      </c>
    </row>
    <row r="413" spans="1:168" ht="13.8">
      <c r="A413" s="48" t="s">
        <v>3776</v>
      </c>
      <c r="B413" t="str">
        <f>CONCATENATE(AY413," ","x"," ",R413,S413)</f>
        <v>Tegretol tab 200 mg x 100</v>
      </c>
      <c r="C413" s="117"/>
      <c r="D413" s="117"/>
      <c r="E413" s="117"/>
      <c r="F413" s="117"/>
      <c r="H413" s="47"/>
      <c r="I413" s="47"/>
      <c r="J413" s="5" t="str">
        <f>CONCATENATE(BM413," ",CR413," ",BG413," ",BS413," ",R413,S413," x ",DR413,DS413,"/",DU413,DV413)</f>
        <v>NOR carbamazepine Novartis Norge (2) tablet 100 x 200mg/</v>
      </c>
      <c r="K413" s="5" t="str">
        <f>CONCATENATE(BM413," ",CR413," ",BG413," ",BS413," ",R413,S413," x ",DR413,DS413,"/",DU413,DV413)</f>
        <v>NOR carbamazepine Novartis Norge (2) tablet 100 x 200mg/</v>
      </c>
      <c r="L413" s="5"/>
      <c r="M413" s="5"/>
      <c r="N413" s="5"/>
      <c r="O413" s="5"/>
      <c r="P413" s="175">
        <v>100</v>
      </c>
      <c r="Q413" s="171"/>
      <c r="R413" s="175">
        <v>100</v>
      </c>
      <c r="S413" s="171"/>
      <c r="T413" s="117"/>
      <c r="U413" s="117"/>
      <c r="V413" s="117"/>
      <c r="W413" s="117"/>
      <c r="Y413" s="46" t="s">
        <v>2132</v>
      </c>
      <c r="Z413" s="5"/>
      <c r="AA413" s="5"/>
      <c r="AB413" s="5"/>
      <c r="AC413" s="46" t="s">
        <v>2304</v>
      </c>
      <c r="AD413" s="5"/>
      <c r="AE413" s="5"/>
      <c r="AF413">
        <v>10219000</v>
      </c>
      <c r="AG413" s="46" t="s">
        <v>3889</v>
      </c>
      <c r="AH413" s="46" t="s">
        <v>2198</v>
      </c>
      <c r="AK413" s="24">
        <v>15054000</v>
      </c>
      <c r="AL413" s="46" t="s">
        <v>3889</v>
      </c>
      <c r="AM413" s="46" t="s">
        <v>2262</v>
      </c>
      <c r="AN413" s="5"/>
      <c r="AO413" s="5"/>
      <c r="AP413" s="5"/>
      <c r="AQ413" s="5"/>
      <c r="AS413" s="48" t="s">
        <v>1938</v>
      </c>
      <c r="AT413" s="25" t="str">
        <f>CONCATENATE(BM413," ",CR413," ",BG413," ",BS413," ",DR413,DS413,"/",DU413,DV413)</f>
        <v>NOR carbamazepine Novartis Norge (2) tablet 200mg/</v>
      </c>
      <c r="AU413" s="33"/>
      <c r="AW413" s="5"/>
      <c r="AX413" s="46" t="s">
        <v>1892</v>
      </c>
      <c r="AY413" s="46" t="s">
        <v>3837</v>
      </c>
      <c r="AZ413" s="46" t="s">
        <v>287</v>
      </c>
      <c r="BA413" s="46" t="s">
        <v>965</v>
      </c>
      <c r="BC413">
        <v>10219000</v>
      </c>
      <c r="BD413" s="46" t="s">
        <v>3889</v>
      </c>
      <c r="BE413" s="46" t="s">
        <v>2198</v>
      </c>
      <c r="BF413" s="85"/>
      <c r="BG413" s="46" t="s">
        <v>2091</v>
      </c>
      <c r="BH413" s="46" t="s">
        <v>3876</v>
      </c>
      <c r="BI413" s="46" t="s">
        <v>3873</v>
      </c>
      <c r="BJ413" s="46" t="s">
        <v>1938</v>
      </c>
      <c r="BL413" s="5"/>
      <c r="BM413" s="49" t="s">
        <v>1353</v>
      </c>
      <c r="BN413" t="str">
        <f>CONCATENATE(CR413," ",BS413," ",DR413,DS413,"/",DU413,DV413)</f>
        <v>carbamazepine tablet 200mg/</v>
      </c>
      <c r="BO413" s="49"/>
      <c r="BP413" t="str">
        <f>CONCATENATE(CR413," ",BS413," ",DR413,DS413,"/",DU413,DV413)</f>
        <v>carbamazepine tablet 200mg/</v>
      </c>
      <c r="BQ413" s="5"/>
      <c r="BR413">
        <v>10219000</v>
      </c>
      <c r="BS413" s="46" t="s">
        <v>173</v>
      </c>
      <c r="BT413" s="46" t="s">
        <v>2198</v>
      </c>
      <c r="BU413" s="117"/>
      <c r="BV413" s="117"/>
      <c r="BW413" s="5"/>
      <c r="BY413" s="5"/>
      <c r="BZ413" s="5"/>
      <c r="CA413">
        <v>10219000</v>
      </c>
      <c r="CB413" s="46" t="s">
        <v>3889</v>
      </c>
      <c r="CC413" s="46" t="s">
        <v>2198</v>
      </c>
      <c r="CD413" s="5"/>
      <c r="CE413" s="5"/>
      <c r="CF413">
        <v>20053000</v>
      </c>
      <c r="CG413" s="46" t="s">
        <v>3898</v>
      </c>
      <c r="CH413" s="46" t="s">
        <v>1239</v>
      </c>
      <c r="CI413" s="117"/>
      <c r="CJ413" s="117"/>
      <c r="CK413" s="5"/>
      <c r="CL413" s="5"/>
      <c r="CM413" s="5"/>
      <c r="CN413" s="5"/>
      <c r="CO413" s="48" t="s">
        <v>2250</v>
      </c>
      <c r="CP413" s="21" t="s">
        <v>41</v>
      </c>
      <c r="CQ413" s="48" t="s">
        <v>2250</v>
      </c>
      <c r="CR413" s="72" t="s">
        <v>276</v>
      </c>
      <c r="CS413" s="51"/>
      <c r="CT413" s="48" t="s">
        <v>2250</v>
      </c>
      <c r="CU413" s="46" t="s">
        <v>276</v>
      </c>
      <c r="CV413" s="117"/>
      <c r="CW413" s="146"/>
      <c r="CY413" s="5"/>
      <c r="CZ413" s="5"/>
      <c r="DE413" s="5"/>
      <c r="DF413" s="5"/>
      <c r="DG413" s="117"/>
      <c r="DH413" s="117"/>
      <c r="DI413" s="117"/>
      <c r="DJ413" s="117"/>
      <c r="DK413" s="117"/>
      <c r="DL413" s="165"/>
      <c r="DN413" s="33"/>
      <c r="DO413" s="154"/>
      <c r="DP413" s="46" t="s">
        <v>3889</v>
      </c>
      <c r="DQ413">
        <v>10219000</v>
      </c>
      <c r="DR413" s="80">
        <v>200</v>
      </c>
      <c r="DS413" s="46" t="s">
        <v>164</v>
      </c>
      <c r="DZ413" s="46"/>
      <c r="EA413" s="5"/>
      <c r="EB413" s="5"/>
      <c r="EC413" s="5"/>
      <c r="ED413" s="5"/>
      <c r="EE413" s="5"/>
      <c r="EF413" s="5"/>
      <c r="EG413" s="5"/>
      <c r="EH413" s="5"/>
      <c r="EI413" s="5"/>
      <c r="EJ413" s="5"/>
      <c r="EK413" s="5"/>
      <c r="EL413" s="5"/>
      <c r="EM413" s="165"/>
      <c r="EO413" s="5"/>
      <c r="EP413" s="5"/>
      <c r="EQ413" s="5"/>
      <c r="ER413" s="5"/>
      <c r="ET413" s="46" t="s">
        <v>2232</v>
      </c>
      <c r="EU413" s="46" t="s">
        <v>621</v>
      </c>
      <c r="EY413" s="70" t="str">
        <f>CONCATENATE(CU413," ",FK413," ",DR413,DS413,"/",DU413,DV413)</f>
        <v>carbamazepine oral 200mg/</v>
      </c>
      <c r="FK413" s="14" t="s">
        <v>163</v>
      </c>
      <c r="FL413" s="70" t="str">
        <f>CONCATENATE(CU413," ",FK413," ",DR413,DS413,"/",DU413,DV413)</f>
        <v>carbamazepine oral 200mg/</v>
      </c>
    </row>
    <row r="414" spans="1:168" ht="13.8">
      <c r="A414" s="48" t="s">
        <v>3777</v>
      </c>
      <c r="B414" t="str">
        <f>CONCATENATE(AY414," ","x"," ",R414,S414)</f>
        <v>Tegretol mikst susp 20 mg/ml x 300mL</v>
      </c>
      <c r="C414" s="117"/>
      <c r="D414" s="117"/>
      <c r="E414" s="117"/>
      <c r="F414" s="117"/>
      <c r="H414" s="47"/>
      <c r="I414" s="47"/>
      <c r="J414" s="5" t="str">
        <f>CONCATENATE(BM414," ",CR414," ",BG414," ",BS414," ",R414,S414," x ",DR414,DS414,"/",DU414,DV414)</f>
        <v>NOR carbamazepine Novartis Norge (2) oral suspension 300mL x 100mg/5mL</v>
      </c>
      <c r="K414" s="5" t="str">
        <f>CONCATENATE(BM414," ",CR414," ",BG414," ",BS414," ",R414,S414," x ",DR414,DS414,"/",DU414,DV414)</f>
        <v>NOR carbamazepine Novartis Norge (2) oral suspension 300mL x 100mg/5mL</v>
      </c>
      <c r="L414" s="5"/>
      <c r="M414" s="5"/>
      <c r="N414" s="5"/>
      <c r="O414" s="5"/>
      <c r="P414" s="175">
        <v>300</v>
      </c>
      <c r="Q414" s="171" t="s">
        <v>622</v>
      </c>
      <c r="R414" s="175">
        <v>300</v>
      </c>
      <c r="S414" s="171" t="s">
        <v>622</v>
      </c>
      <c r="T414" s="117"/>
      <c r="U414" s="117"/>
      <c r="V414" s="117"/>
      <c r="W414" s="117"/>
      <c r="Y414" s="46" t="s">
        <v>2135</v>
      </c>
      <c r="Z414" s="5"/>
      <c r="AA414" s="5"/>
      <c r="AB414" s="5"/>
      <c r="AC414" s="46" t="s">
        <v>2309</v>
      </c>
      <c r="AD414" s="5"/>
      <c r="AE414" s="5"/>
      <c r="AF414">
        <v>10220000</v>
      </c>
      <c r="AG414" s="46" t="s">
        <v>3891</v>
      </c>
      <c r="AH414" s="46" t="s">
        <v>2199</v>
      </c>
      <c r="AK414" s="24"/>
      <c r="AL414" s="46"/>
      <c r="AM414" s="46"/>
      <c r="AN414" s="5"/>
      <c r="AO414" s="5"/>
      <c r="AP414" s="5"/>
      <c r="AQ414" s="5"/>
      <c r="AS414" s="48" t="s">
        <v>1941</v>
      </c>
      <c r="AT414" s="25" t="str">
        <f>CONCATENATE(BM414," ",CR414," ",BG414," ",BS414," ",DR414,DS414,"/",DU414,DV414)</f>
        <v>NOR carbamazepine Novartis Norge (2) oral suspension 100mg/5mL</v>
      </c>
      <c r="AU414" s="33"/>
      <c r="AW414" s="5"/>
      <c r="AX414" s="46" t="s">
        <v>1892</v>
      </c>
      <c r="AY414" s="46" t="s">
        <v>3838</v>
      </c>
      <c r="AZ414" s="46" t="s">
        <v>287</v>
      </c>
      <c r="BA414" s="46" t="s">
        <v>965</v>
      </c>
      <c r="BC414">
        <v>10220000</v>
      </c>
      <c r="BD414" s="46" t="s">
        <v>3891</v>
      </c>
      <c r="BE414" s="46" t="s">
        <v>2199</v>
      </c>
      <c r="BF414" s="85"/>
      <c r="BG414" s="46" t="s">
        <v>2091</v>
      </c>
      <c r="BH414" s="46" t="s">
        <v>3876</v>
      </c>
      <c r="BI414" s="46" t="s">
        <v>3873</v>
      </c>
      <c r="BJ414" s="46" t="s">
        <v>1941</v>
      </c>
      <c r="BL414" s="5"/>
      <c r="BM414" s="49" t="s">
        <v>1353</v>
      </c>
      <c r="BN414" t="str">
        <f>CONCATENATE(CR414," ",BS414," ",DR414,DS414,"/",DU414,DV414)</f>
        <v>carbamazepine oral suspension 100mg/5mL</v>
      </c>
      <c r="BO414" s="49"/>
      <c r="BP414" t="str">
        <f>CONCATENATE(CR414," ",BS414," ",DR414,DS414,"/",DU414,DV414)</f>
        <v>carbamazepine oral suspension 100mg/5mL</v>
      </c>
      <c r="BQ414" s="5"/>
      <c r="BR414">
        <v>10220000</v>
      </c>
      <c r="BS414" s="46" t="s">
        <v>1209</v>
      </c>
      <c r="BT414" s="46" t="s">
        <v>2199</v>
      </c>
      <c r="BU414" s="117"/>
      <c r="BV414" s="117"/>
      <c r="BW414" s="5"/>
      <c r="BY414" s="5"/>
      <c r="BZ414" s="5"/>
      <c r="CA414">
        <v>10220000</v>
      </c>
      <c r="CB414" s="46" t="s">
        <v>3891</v>
      </c>
      <c r="CC414" s="46" t="s">
        <v>2199</v>
      </c>
      <c r="CD414" s="5"/>
      <c r="CE414" s="5"/>
      <c r="CF414">
        <v>20053000</v>
      </c>
      <c r="CG414" s="46" t="s">
        <v>3898</v>
      </c>
      <c r="CH414" s="46" t="s">
        <v>1239</v>
      </c>
      <c r="CI414" s="117"/>
      <c r="CJ414" s="117"/>
      <c r="CK414" s="5"/>
      <c r="CL414" s="5"/>
      <c r="CM414" s="5"/>
      <c r="CN414" s="5"/>
      <c r="CO414" s="48" t="s">
        <v>2250</v>
      </c>
      <c r="CP414" s="21" t="s">
        <v>41</v>
      </c>
      <c r="CQ414" s="48" t="s">
        <v>2250</v>
      </c>
      <c r="CR414" s="72" t="s">
        <v>276</v>
      </c>
      <c r="CS414" s="51"/>
      <c r="CT414" s="48" t="s">
        <v>2250</v>
      </c>
      <c r="CU414" s="46" t="s">
        <v>276</v>
      </c>
      <c r="CV414" s="117"/>
      <c r="CW414" s="146"/>
      <c r="CY414" s="5"/>
      <c r="CZ414" s="5"/>
      <c r="DE414" s="5"/>
      <c r="DF414" s="5"/>
      <c r="DG414" s="117"/>
      <c r="DH414" s="117"/>
      <c r="DI414" s="117"/>
      <c r="DJ414" s="117"/>
      <c r="DK414" s="117"/>
      <c r="DL414" s="165"/>
      <c r="DN414" s="33"/>
      <c r="DO414" s="154"/>
      <c r="DP414" s="46" t="s">
        <v>3891</v>
      </c>
      <c r="DQ414">
        <v>10220000</v>
      </c>
      <c r="DR414" s="80">
        <v>100</v>
      </c>
      <c r="DS414" s="46" t="s">
        <v>164</v>
      </c>
      <c r="DU414" s="74">
        <v>5</v>
      </c>
      <c r="DV414" s="74" t="s">
        <v>622</v>
      </c>
      <c r="DZ414" s="46"/>
      <c r="EA414" s="5"/>
      <c r="EB414" s="5"/>
      <c r="EC414" s="5"/>
      <c r="ED414" s="5"/>
      <c r="EE414" s="5"/>
      <c r="EF414" s="5"/>
      <c r="EG414" s="5"/>
      <c r="EH414" s="5"/>
      <c r="EI414" s="5"/>
      <c r="EJ414" s="5"/>
      <c r="EK414" s="5"/>
      <c r="EL414" s="5"/>
      <c r="EM414" s="165"/>
      <c r="EO414" s="5"/>
      <c r="EP414" s="5"/>
      <c r="EQ414" s="5"/>
      <c r="ER414" s="5"/>
      <c r="ET414" s="46" t="s">
        <v>2232</v>
      </c>
      <c r="EU414" s="46" t="s">
        <v>621</v>
      </c>
      <c r="EY414" s="70" t="str">
        <f>CONCATENATE(CU414," ",FK414," ",DR414,DS414,"/",DU414,DV414)</f>
        <v>carbamazepine oral 100mg/5mL</v>
      </c>
      <c r="FK414" s="14" t="s">
        <v>163</v>
      </c>
      <c r="FL414" s="70" t="str">
        <f>CONCATENATE(CU414," ",FK414," ",DR414,DS414,"/",DU414,DV414)</f>
        <v>carbamazepine oral 100mg/5mL</v>
      </c>
    </row>
    <row r="415" spans="1:168" ht="13.8">
      <c r="A415" s="48" t="s">
        <v>3778</v>
      </c>
      <c r="B415" t="str">
        <f>CONCATENATE(AY415," ","x"," ",R415,S415)</f>
        <v>Pedea inj, oppl 5 mg/ml x 4</v>
      </c>
      <c r="C415" s="117"/>
      <c r="D415" s="117"/>
      <c r="E415" s="117"/>
      <c r="F415" s="117"/>
      <c r="H415" s="47"/>
      <c r="I415" s="47"/>
      <c r="J415" s="5" t="str">
        <f>CONCATENATE(BM415," ",CR415," ",BG415," ",BS415," ",R415,S415," x ",DR415,DS415,"/",DU415,DV415)</f>
        <v>NOR ibuprofen Recordati Rare Diseases solution for injection 4 x 5mg/</v>
      </c>
      <c r="K415" s="5" t="str">
        <f>CONCATENATE(BM415," ",CR415," ",BG415," ",BS415," ",R415,S415," x ",DR415,DS415,"/",DU415,DV415)</f>
        <v>NOR ibuprofen Recordati Rare Diseases solution for injection 4 x 5mg/</v>
      </c>
      <c r="L415" s="5"/>
      <c r="M415" s="5"/>
      <c r="N415" s="5"/>
      <c r="O415" s="5"/>
      <c r="P415" s="175">
        <v>4</v>
      </c>
      <c r="Q415" s="171"/>
      <c r="R415" s="175">
        <v>4</v>
      </c>
      <c r="S415" s="171"/>
      <c r="T415" s="117"/>
      <c r="U415" s="117"/>
      <c r="V415" s="117"/>
      <c r="W415" s="117"/>
      <c r="Y415" s="46" t="s">
        <v>2136</v>
      </c>
      <c r="Z415" s="5"/>
      <c r="AA415" s="5"/>
      <c r="AB415" s="5"/>
      <c r="AC415" s="46" t="s">
        <v>2310</v>
      </c>
      <c r="AD415" s="5"/>
      <c r="AE415" s="5"/>
      <c r="AF415">
        <v>11201000</v>
      </c>
      <c r="AG415" s="46" t="s">
        <v>3892</v>
      </c>
      <c r="AH415" s="46" t="s">
        <v>2202</v>
      </c>
      <c r="AK415" s="24">
        <v>15002000</v>
      </c>
      <c r="AL415" s="69" t="s">
        <v>3336</v>
      </c>
      <c r="AM415" s="46"/>
      <c r="AN415" s="5"/>
      <c r="AO415" s="5"/>
      <c r="AP415" s="5"/>
      <c r="AQ415" s="5"/>
      <c r="AS415" s="48" t="s">
        <v>1061</v>
      </c>
      <c r="AT415" s="25" t="str">
        <f>CONCATENATE(BM415," ",CR415," ",BG415," ",BS415," ",DR415,DS415,"/",DU415,DV415)</f>
        <v>NOR ibuprofen Recordati Rare Diseases solution for injection 5mg/</v>
      </c>
      <c r="AU415" s="33"/>
      <c r="AW415" s="5"/>
      <c r="AX415" s="46" t="s">
        <v>1894</v>
      </c>
      <c r="AY415" s="46" t="s">
        <v>3839</v>
      </c>
      <c r="AZ415" s="46" t="s">
        <v>577</v>
      </c>
      <c r="BA415" s="46" t="s">
        <v>966</v>
      </c>
      <c r="BC415">
        <v>11201000</v>
      </c>
      <c r="BD415" s="46" t="s">
        <v>3892</v>
      </c>
      <c r="BE415" s="46" t="s">
        <v>2202</v>
      </c>
      <c r="BF415" s="85"/>
      <c r="BG415" s="46" t="s">
        <v>991</v>
      </c>
      <c r="BH415" s="46" t="s">
        <v>3878</v>
      </c>
      <c r="BI415" s="46" t="s">
        <v>3879</v>
      </c>
      <c r="BJ415" s="46" t="s">
        <v>1061</v>
      </c>
      <c r="BL415" s="5"/>
      <c r="BM415" s="49" t="s">
        <v>1353</v>
      </c>
      <c r="BN415" t="str">
        <f>CONCATENATE(CR415," ",BS415," ",DR415,DS415,"/",DU415,DV415)</f>
        <v>ibuprofen solution for injection 5mg/</v>
      </c>
      <c r="BO415" s="49"/>
      <c r="BP415" t="str">
        <f>CONCATENATE(CR415," ",BS415," ",DR415,DS415,"/",DU415,DV415)</f>
        <v>ibuprofen solution for injection 5mg/</v>
      </c>
      <c r="BQ415" s="5"/>
      <c r="BR415">
        <v>11201000</v>
      </c>
      <c r="BS415" s="46" t="s">
        <v>1225</v>
      </c>
      <c r="BT415" s="46" t="s">
        <v>2202</v>
      </c>
      <c r="BU415" s="117"/>
      <c r="BV415" s="117"/>
      <c r="BW415" s="5"/>
      <c r="BY415" s="5"/>
      <c r="BZ415" s="5"/>
      <c r="CA415">
        <v>11201000</v>
      </c>
      <c r="CB415" s="46" t="s">
        <v>3892</v>
      </c>
      <c r="CC415" s="46" t="s">
        <v>2202</v>
      </c>
      <c r="CD415" s="5"/>
      <c r="CE415" s="5"/>
      <c r="CF415">
        <v>20045000</v>
      </c>
      <c r="CG415" s="46" t="s">
        <v>1238</v>
      </c>
      <c r="CH415" s="46" t="s">
        <v>1241</v>
      </c>
      <c r="CI415" s="117"/>
      <c r="CJ415" s="117"/>
      <c r="CK415" s="5"/>
      <c r="CL415" s="5"/>
      <c r="CM415" s="5"/>
      <c r="CN415" s="5"/>
      <c r="CO415" s="48" t="s">
        <v>2251</v>
      </c>
      <c r="CP415" s="21" t="s">
        <v>41</v>
      </c>
      <c r="CQ415" s="48" t="s">
        <v>2251</v>
      </c>
      <c r="CR415" s="72" t="s">
        <v>614</v>
      </c>
      <c r="CS415" s="51"/>
      <c r="CT415" s="48" t="s">
        <v>2251</v>
      </c>
      <c r="CU415" s="46" t="s">
        <v>614</v>
      </c>
      <c r="CV415" s="117"/>
      <c r="CW415" s="146"/>
      <c r="CY415" s="5"/>
      <c r="CZ415" s="5"/>
      <c r="DE415" s="5"/>
      <c r="DF415" s="5"/>
      <c r="DG415" s="117"/>
      <c r="DH415" s="117"/>
      <c r="DI415" s="117"/>
      <c r="DJ415" s="117"/>
      <c r="DK415" s="117"/>
      <c r="DL415" s="165"/>
      <c r="DN415" s="33"/>
      <c r="DO415" s="154"/>
      <c r="DP415" s="46" t="s">
        <v>3892</v>
      </c>
      <c r="DQ415">
        <v>11201000</v>
      </c>
      <c r="DR415" s="80">
        <v>5</v>
      </c>
      <c r="DS415" s="46" t="s">
        <v>164</v>
      </c>
      <c r="DZ415" s="46"/>
      <c r="EA415" s="5"/>
      <c r="EB415" s="5"/>
      <c r="EC415" s="5"/>
      <c r="ED415" s="5"/>
      <c r="EE415" s="5"/>
      <c r="EF415" s="5"/>
      <c r="EG415" s="5"/>
      <c r="EH415" s="5"/>
      <c r="EI415" s="5"/>
      <c r="EJ415" s="5"/>
      <c r="EK415" s="5"/>
      <c r="EL415" s="5"/>
      <c r="EM415" s="165"/>
      <c r="EO415" s="5"/>
      <c r="EP415" s="5"/>
      <c r="EQ415" s="5"/>
      <c r="ER415" s="5"/>
      <c r="ET415" s="46" t="s">
        <v>2278</v>
      </c>
      <c r="EU415" s="46" t="s">
        <v>164</v>
      </c>
      <c r="EY415" s="70" t="str">
        <f>CONCATENATE(CU415," ",FK415," ",DR415,DS415,"/",DU415,DV415)</f>
        <v>ibuprofen oral 5mg/</v>
      </c>
      <c r="FK415" s="14" t="s">
        <v>163</v>
      </c>
      <c r="FL415" s="70" t="str">
        <f>CONCATENATE(CU415," ",FK415," ",DR415,DS415,"/",DU415,DV415)</f>
        <v>ibuprofen oral 5mg/</v>
      </c>
    </row>
    <row r="416" spans="1:168" ht="13.8">
      <c r="A416" s="224" t="s">
        <v>3779</v>
      </c>
      <c r="B416" t="str">
        <f>CONCATENATE(AY416," ","x"," ",R416,S416)</f>
        <v>Ibux SySk tab 400 mg x 50</v>
      </c>
      <c r="C416" s="117"/>
      <c r="D416" s="117"/>
      <c r="E416" s="117"/>
      <c r="F416" s="117"/>
      <c r="H416" s="47"/>
      <c r="I416" s="47"/>
      <c r="J416" s="5" t="str">
        <f>CONCATENATE(BM416," ",CR416," ",BG416," ",BS416," ",R416,S416," x ",DR416,DS416,"/",DU416,DV416)</f>
        <v>NOR ibuprofen Karo Pharma AS film coated tablet 50 x 400mg/</v>
      </c>
      <c r="K416" s="5" t="str">
        <f>CONCATENATE(BM416," ",CR416," ",BG416," ",BS416," ",R416,S416," x ",DR416,DS416,"/",DU416,DV416)</f>
        <v>NOR ibuprofen Karo Pharma AS film coated tablet 50 x 400mg/</v>
      </c>
      <c r="L416" s="5"/>
      <c r="M416" s="5"/>
      <c r="N416" s="5"/>
      <c r="O416" s="5"/>
      <c r="P416" s="175">
        <v>50</v>
      </c>
      <c r="Q416" s="171"/>
      <c r="R416" s="175">
        <v>50</v>
      </c>
      <c r="S416" s="171"/>
      <c r="T416" s="117"/>
      <c r="U416" s="117"/>
      <c r="V416" s="117"/>
      <c r="W416" s="117"/>
      <c r="Y416" s="46" t="s">
        <v>2142</v>
      </c>
      <c r="Z416" s="5"/>
      <c r="AA416" s="5"/>
      <c r="AB416" s="5"/>
      <c r="AC416" s="46" t="s">
        <v>2306</v>
      </c>
      <c r="AD416" s="5"/>
      <c r="AE416" s="5"/>
      <c r="AF416">
        <v>10221000</v>
      </c>
      <c r="AG416" s="46" t="s">
        <v>3893</v>
      </c>
      <c r="AH416" s="46" t="s">
        <v>2203</v>
      </c>
      <c r="AK416" s="24">
        <v>15054000</v>
      </c>
      <c r="AL416" s="46" t="s">
        <v>3889</v>
      </c>
      <c r="AM416" s="46" t="s">
        <v>2262</v>
      </c>
      <c r="AN416" s="5"/>
      <c r="AO416" s="5"/>
      <c r="AP416" s="5"/>
      <c r="AQ416" s="5"/>
      <c r="AS416" s="48" t="s">
        <v>1947</v>
      </c>
      <c r="AT416" s="25" t="str">
        <f>CONCATENATE(BM416," ",CR416," ",BG416," ",BS416," ",DR416,DS416,"/",DU416,DV416)</f>
        <v>NOR ibuprofen Karo Pharma AS film coated tablet 400mg/</v>
      </c>
      <c r="AU416" s="33"/>
      <c r="AW416" s="5"/>
      <c r="AX416" s="46" t="s">
        <v>1895</v>
      </c>
      <c r="AY416" s="46" t="s">
        <v>3840</v>
      </c>
      <c r="AZ416" s="46" t="s">
        <v>578</v>
      </c>
      <c r="BA416" s="46" t="s">
        <v>966</v>
      </c>
      <c r="BC416">
        <v>10221000</v>
      </c>
      <c r="BD416" s="46" t="s">
        <v>3893</v>
      </c>
      <c r="BE416" s="46" t="s">
        <v>2203</v>
      </c>
      <c r="BF416" s="85"/>
      <c r="BG416" s="46" t="s">
        <v>2094</v>
      </c>
      <c r="BH416" s="46" t="s">
        <v>3871</v>
      </c>
      <c r="BI416" s="46" t="s">
        <v>3873</v>
      </c>
      <c r="BJ416" s="46" t="s">
        <v>1947</v>
      </c>
      <c r="BL416" s="5"/>
      <c r="BM416" s="49" t="s">
        <v>1353</v>
      </c>
      <c r="BN416" t="str">
        <f>CONCATENATE(CR416," ",BS416," ",DR416,DS416,"/",DU416,DV416)</f>
        <v>ibuprofen film coated tablet 400mg/</v>
      </c>
      <c r="BO416" s="49"/>
      <c r="BP416" t="str">
        <f>CONCATENATE(CR416," ",BS416," ",DR416,DS416,"/",DU416,DV416)</f>
        <v>ibuprofen film coated tablet 400mg/</v>
      </c>
      <c r="BQ416" s="5"/>
      <c r="BR416">
        <v>10221000</v>
      </c>
      <c r="BS416" s="46" t="s">
        <v>2339</v>
      </c>
      <c r="BT416" s="46" t="s">
        <v>2203</v>
      </c>
      <c r="BU416" s="117"/>
      <c r="BV416" s="117"/>
      <c r="BW416" s="5"/>
      <c r="BY416" s="5"/>
      <c r="BZ416" s="5"/>
      <c r="CA416">
        <v>10221000</v>
      </c>
      <c r="CB416" s="46" t="s">
        <v>3893</v>
      </c>
      <c r="CC416" s="46" t="s">
        <v>2203</v>
      </c>
      <c r="CD416" s="5"/>
      <c r="CE416" s="5"/>
      <c r="CF416">
        <v>20053000</v>
      </c>
      <c r="CG416" s="46" t="s">
        <v>3898</v>
      </c>
      <c r="CH416" s="46" t="s">
        <v>1239</v>
      </c>
      <c r="CI416" s="117"/>
      <c r="CJ416" s="117"/>
      <c r="CK416" s="5"/>
      <c r="CL416" s="5"/>
      <c r="CM416" s="5"/>
      <c r="CN416" s="5"/>
      <c r="CO416" s="48" t="s">
        <v>2251</v>
      </c>
      <c r="CP416" s="21" t="s">
        <v>41</v>
      </c>
      <c r="CQ416" s="48" t="s">
        <v>2251</v>
      </c>
      <c r="CR416" s="72" t="s">
        <v>614</v>
      </c>
      <c r="CS416" s="51"/>
      <c r="CT416" s="48" t="s">
        <v>2251</v>
      </c>
      <c r="CU416" s="46" t="s">
        <v>614</v>
      </c>
      <c r="CV416" s="117"/>
      <c r="CW416" s="146"/>
      <c r="CY416" s="5"/>
      <c r="CZ416" s="5"/>
      <c r="DE416" s="5"/>
      <c r="DF416" s="5"/>
      <c r="DG416" s="117"/>
      <c r="DH416" s="117"/>
      <c r="DI416" s="117"/>
      <c r="DJ416" s="117"/>
      <c r="DK416" s="117"/>
      <c r="DL416" s="165"/>
      <c r="DN416" s="33"/>
      <c r="DO416" s="154"/>
      <c r="DP416" s="46" t="s">
        <v>3893</v>
      </c>
      <c r="DQ416">
        <v>10221000</v>
      </c>
      <c r="DR416" s="80">
        <v>400</v>
      </c>
      <c r="DS416" s="46" t="s">
        <v>164</v>
      </c>
      <c r="DZ416" s="46"/>
      <c r="EA416" s="5"/>
      <c r="EB416" s="5"/>
      <c r="EC416" s="5"/>
      <c r="ED416" s="5"/>
      <c r="EE416" s="5"/>
      <c r="EF416" s="5"/>
      <c r="EG416" s="5"/>
      <c r="EH416" s="5"/>
      <c r="EI416" s="5"/>
      <c r="EJ416" s="5"/>
      <c r="EK416" s="5"/>
      <c r="EL416" s="5"/>
      <c r="EM416" s="165"/>
      <c r="EO416" s="5"/>
      <c r="EP416" s="5"/>
      <c r="EQ416" s="5"/>
      <c r="ER416" s="5"/>
      <c r="ET416" s="46" t="s">
        <v>2320</v>
      </c>
      <c r="EU416" s="46" t="s">
        <v>621</v>
      </c>
      <c r="EY416" s="70" t="str">
        <f>CONCATENATE(CU416," ",FK416," ",DR416,DS416,"/",DU416,DV416)</f>
        <v>ibuprofen oral 400mg/</v>
      </c>
      <c r="FK416" s="14" t="s">
        <v>163</v>
      </c>
      <c r="FL416" s="70" t="str">
        <f>CONCATENATE(CU416," ",FK416," ",DR416,DS416,"/",DU416,DV416)</f>
        <v>ibuprofen oral 400mg/</v>
      </c>
    </row>
    <row r="417" spans="1:168" ht="13.8">
      <c r="A417" s="48" t="s">
        <v>3780</v>
      </c>
      <c r="B417" t="str">
        <f>CONCATENATE(AY417," ","x"," ",R417,S417)</f>
        <v>Ibux mikst susp med jordbærsmak 20 mg/ml x 100mL</v>
      </c>
      <c r="C417" s="117"/>
      <c r="D417" s="117"/>
      <c r="E417" s="117"/>
      <c r="F417" s="117"/>
      <c r="H417" s="47"/>
      <c r="I417" s="47"/>
      <c r="J417" s="5" t="str">
        <f>CONCATENATE(BM417," ",CR417," ",BG417," ",BS417," ",R417,S417," x ",DR417,DS417,"/",DU417,DV417)</f>
        <v>NOR ibuprofen Karo Pharma AS oral suspension 100mL x 100mg/5mL</v>
      </c>
      <c r="K417" s="5" t="str">
        <f>CONCATENATE(BM417," ",CR417," ",BG417," ",BS417," ",R417,S417," x ",DR417,DS417,"/",DU417,DV417)</f>
        <v>NOR ibuprofen Karo Pharma AS oral suspension 100mL x 100mg/5mL</v>
      </c>
      <c r="L417" s="5"/>
      <c r="M417" s="5"/>
      <c r="N417" s="5"/>
      <c r="O417" s="5"/>
      <c r="P417" s="175">
        <v>100</v>
      </c>
      <c r="Q417" s="171" t="s">
        <v>622</v>
      </c>
      <c r="R417" s="175">
        <v>100</v>
      </c>
      <c r="S417" s="171" t="s">
        <v>622</v>
      </c>
      <c r="T417" s="117"/>
      <c r="U417" s="117"/>
      <c r="V417" s="117"/>
      <c r="W417" s="117"/>
      <c r="Y417" s="46" t="s">
        <v>2148</v>
      </c>
      <c r="Z417" s="5"/>
      <c r="AA417" s="5"/>
      <c r="AB417" s="5"/>
      <c r="AC417" s="46" t="s">
        <v>2309</v>
      </c>
      <c r="AD417" s="5"/>
      <c r="AE417" s="5"/>
      <c r="AF417">
        <v>10220000</v>
      </c>
      <c r="AG417" s="46" t="s">
        <v>3891</v>
      </c>
      <c r="AH417" s="46" t="s">
        <v>2199</v>
      </c>
      <c r="AK417" s="24"/>
      <c r="AL417" s="46"/>
      <c r="AM417" s="46"/>
      <c r="AN417" s="5"/>
      <c r="AO417" s="5"/>
      <c r="AP417" s="5"/>
      <c r="AQ417" s="5"/>
      <c r="AS417" s="48" t="s">
        <v>1953</v>
      </c>
      <c r="AT417" s="25" t="str">
        <f>CONCATENATE(BM417," ",CR417," ",BG417," ",BS417," ",DR417,DS417,"/",DU417,DV417)</f>
        <v>NOR ibuprofen Karo Pharma AS oral suspension 100mg/5mL</v>
      </c>
      <c r="AU417" s="33"/>
      <c r="AW417" s="5"/>
      <c r="AX417" s="46" t="s">
        <v>1895</v>
      </c>
      <c r="AY417" s="46" t="s">
        <v>3841</v>
      </c>
      <c r="AZ417" s="46" t="s">
        <v>578</v>
      </c>
      <c r="BA417" s="46" t="s">
        <v>966</v>
      </c>
      <c r="BC417">
        <v>10220000</v>
      </c>
      <c r="BD417" s="46" t="s">
        <v>3891</v>
      </c>
      <c r="BE417" s="46" t="s">
        <v>2199</v>
      </c>
      <c r="BF417" s="85"/>
      <c r="BG417" s="46" t="s">
        <v>2094</v>
      </c>
      <c r="BH417" s="46" t="s">
        <v>3871</v>
      </c>
      <c r="BI417" s="46" t="s">
        <v>3873</v>
      </c>
      <c r="BJ417" s="46" t="s">
        <v>1953</v>
      </c>
      <c r="BL417" s="5"/>
      <c r="BM417" s="49" t="s">
        <v>1353</v>
      </c>
      <c r="BN417" t="str">
        <f>CONCATENATE(CR417," ",BS417," ",DR417,DS417,"/",DU417,DV417)</f>
        <v>ibuprofen oral suspension 100mg/5mL</v>
      </c>
      <c r="BO417" s="49"/>
      <c r="BP417" t="str">
        <f>CONCATENATE(CR417," ",BS417," ",DR417,DS417,"/",DU417,DV417)</f>
        <v>ibuprofen oral suspension 100mg/5mL</v>
      </c>
      <c r="BQ417" s="5"/>
      <c r="BR417">
        <v>10220000</v>
      </c>
      <c r="BS417" s="46" t="s">
        <v>1209</v>
      </c>
      <c r="BT417" s="46" t="s">
        <v>2199</v>
      </c>
      <c r="BU417" s="117"/>
      <c r="BV417" s="117"/>
      <c r="BW417" s="5"/>
      <c r="BY417" s="5"/>
      <c r="BZ417" s="5"/>
      <c r="CA417">
        <v>10220000</v>
      </c>
      <c r="CB417" s="46" t="s">
        <v>3891</v>
      </c>
      <c r="CC417" s="46" t="s">
        <v>2199</v>
      </c>
      <c r="CD417" s="5"/>
      <c r="CE417" s="5"/>
      <c r="CF417">
        <v>20053000</v>
      </c>
      <c r="CG417" s="46" t="s">
        <v>3898</v>
      </c>
      <c r="CH417" s="46" t="s">
        <v>1239</v>
      </c>
      <c r="CI417" s="117"/>
      <c r="CJ417" s="117"/>
      <c r="CK417" s="5"/>
      <c r="CL417" s="5"/>
      <c r="CM417" s="5"/>
      <c r="CN417" s="5"/>
      <c r="CO417" s="48" t="s">
        <v>2251</v>
      </c>
      <c r="CP417" s="21" t="s">
        <v>41</v>
      </c>
      <c r="CQ417" s="48" t="s">
        <v>2251</v>
      </c>
      <c r="CR417" s="72" t="s">
        <v>614</v>
      </c>
      <c r="CS417" s="51"/>
      <c r="CT417" s="48" t="s">
        <v>2251</v>
      </c>
      <c r="CU417" s="46" t="s">
        <v>614</v>
      </c>
      <c r="CV417" s="117"/>
      <c r="CW417" s="146"/>
      <c r="CY417" s="5"/>
      <c r="CZ417" s="5"/>
      <c r="DE417" s="5"/>
      <c r="DF417" s="5"/>
      <c r="DG417" s="117"/>
      <c r="DH417" s="117"/>
      <c r="DI417" s="117"/>
      <c r="DJ417" s="117"/>
      <c r="DK417" s="117"/>
      <c r="DL417" s="165"/>
      <c r="DN417" s="33"/>
      <c r="DO417" s="154"/>
      <c r="DP417" s="46" t="s">
        <v>3891</v>
      </c>
      <c r="DQ417">
        <v>10220000</v>
      </c>
      <c r="DR417" s="80">
        <v>100</v>
      </c>
      <c r="DS417" s="46" t="s">
        <v>164</v>
      </c>
      <c r="DU417" s="74">
        <v>5</v>
      </c>
      <c r="DV417" s="74" t="s">
        <v>622</v>
      </c>
      <c r="DZ417" s="46"/>
      <c r="EA417" s="5"/>
      <c r="EB417" s="5"/>
      <c r="EC417" s="5"/>
      <c r="ED417" s="5"/>
      <c r="EE417" s="5"/>
      <c r="EF417" s="5"/>
      <c r="EG417" s="5"/>
      <c r="EH417" s="5"/>
      <c r="EI417" s="5"/>
      <c r="EJ417" s="5"/>
      <c r="EK417" s="5"/>
      <c r="EL417" s="5"/>
      <c r="EM417" s="165"/>
      <c r="EO417" s="5"/>
      <c r="EP417" s="5"/>
      <c r="EQ417" s="5"/>
      <c r="ER417" s="5"/>
      <c r="ET417" s="46" t="s">
        <v>2320</v>
      </c>
      <c r="EU417" s="46" t="s">
        <v>621</v>
      </c>
      <c r="EY417" s="70" t="str">
        <f>CONCATENATE(CU417," ",FK417," ",DR417,DS417,"/",DU417,DV417)</f>
        <v>ibuprofen oral 100mg/5mL</v>
      </c>
      <c r="FK417" s="14" t="s">
        <v>163</v>
      </c>
      <c r="FL417" s="70" t="str">
        <f>CONCATENATE(CU417," ",FK417," ",DR417,DS417,"/",DU417,DV417)</f>
        <v>ibuprofen oral 100mg/5mL</v>
      </c>
    </row>
    <row r="418" spans="1:168" ht="27.6">
      <c r="A418" s="48" t="s">
        <v>3781</v>
      </c>
      <c r="B418" t="str">
        <f>CONCATENATE(AY418," ","x"," ",R418,S418)</f>
        <v>Nurofen mikst susp med jordbærsmak 40 mg/ml x 100mL</v>
      </c>
      <c r="C418" s="117"/>
      <c r="D418" s="117"/>
      <c r="E418" s="117"/>
      <c r="F418" s="117"/>
      <c r="H418" s="47"/>
      <c r="I418" s="47"/>
      <c r="J418" s="5" t="str">
        <f>CONCATENATE(BM418," ",CR418," ",BG418," ",BS418," ",R418,S418," x ",DR418,DS418,"/",DU418,DV418)</f>
        <v>NOR ibuprofen Reckitt Benckiser Healthcare (Scandinavia) A/S (1) oral suspension 100mL x 200mg/5mL</v>
      </c>
      <c r="K418" s="5" t="str">
        <f>CONCATENATE(BM418," ",CR418," ",BG418," ",BS418," ",R418,S418," x ",DR418,DS418,"/",DU418,DV418)</f>
        <v>NOR ibuprofen Reckitt Benckiser Healthcare (Scandinavia) A/S (1) oral suspension 100mL x 200mg/5mL</v>
      </c>
      <c r="L418" s="5"/>
      <c r="M418" s="5"/>
      <c r="N418" s="5"/>
      <c r="O418" s="5"/>
      <c r="P418" s="175">
        <v>100</v>
      </c>
      <c r="Q418" s="171" t="s">
        <v>622</v>
      </c>
      <c r="R418" s="175">
        <v>100</v>
      </c>
      <c r="S418" s="171" t="s">
        <v>622</v>
      </c>
      <c r="T418" s="117"/>
      <c r="U418" s="117"/>
      <c r="V418" s="117"/>
      <c r="W418" s="117"/>
      <c r="Y418" s="46" t="s">
        <v>2149</v>
      </c>
      <c r="Z418" s="5"/>
      <c r="AA418" s="5"/>
      <c r="AB418" s="5"/>
      <c r="AC418" s="46" t="s">
        <v>2311</v>
      </c>
      <c r="AD418" s="5"/>
      <c r="AE418" s="5"/>
      <c r="AF418">
        <v>10220000</v>
      </c>
      <c r="AG418" s="46" t="s">
        <v>3891</v>
      </c>
      <c r="AH418" s="46" t="s">
        <v>2199</v>
      </c>
      <c r="AK418" s="24"/>
      <c r="AL418" s="46"/>
      <c r="AM418" s="46"/>
      <c r="AN418" s="5"/>
      <c r="AO418" s="5"/>
      <c r="AP418" s="5"/>
      <c r="AQ418" s="5"/>
      <c r="AS418" s="48" t="s">
        <v>1954</v>
      </c>
      <c r="AT418" s="25" t="str">
        <f>CONCATENATE(BM418," ",CR418," ",BG418," ",BS418," ",DR418,DS418,"/",DU418,DV418)</f>
        <v>NOR ibuprofen Reckitt Benckiser Healthcare (Scandinavia) A/S (1) oral suspension 200mg/5mL</v>
      </c>
      <c r="AU418" s="33"/>
      <c r="AW418" s="5"/>
      <c r="AX418" s="46" t="s">
        <v>1897</v>
      </c>
      <c r="AY418" s="46" t="s">
        <v>3842</v>
      </c>
      <c r="AZ418" s="46" t="s">
        <v>578</v>
      </c>
      <c r="BA418" s="46" t="s">
        <v>966</v>
      </c>
      <c r="BC418">
        <v>10220000</v>
      </c>
      <c r="BD418" s="46" t="s">
        <v>3891</v>
      </c>
      <c r="BE418" s="46" t="s">
        <v>2199</v>
      </c>
      <c r="BF418" s="85"/>
      <c r="BG418" s="46" t="s">
        <v>2097</v>
      </c>
      <c r="BH418" s="46" t="s">
        <v>3880</v>
      </c>
      <c r="BI418" s="46" t="s">
        <v>3881</v>
      </c>
      <c r="BJ418" s="46" t="s">
        <v>1954</v>
      </c>
      <c r="BL418" s="5"/>
      <c r="BM418" s="49" t="s">
        <v>1353</v>
      </c>
      <c r="BN418" t="str">
        <f>CONCATENATE(CR418," ",BS418," ",DR418,DS418,"/",DU418,DV418)</f>
        <v>ibuprofen oral suspension 200mg/5mL</v>
      </c>
      <c r="BO418" s="49"/>
      <c r="BP418" t="str">
        <f>CONCATENATE(CR418," ",BS418," ",DR418,DS418,"/",DU418,DV418)</f>
        <v>ibuprofen oral suspension 200mg/5mL</v>
      </c>
      <c r="BQ418" s="5"/>
      <c r="BR418">
        <v>10220000</v>
      </c>
      <c r="BS418" s="46" t="s">
        <v>1209</v>
      </c>
      <c r="BT418" s="46" t="s">
        <v>2199</v>
      </c>
      <c r="BU418" s="117"/>
      <c r="BV418" s="117"/>
      <c r="BW418" s="5"/>
      <c r="BY418" s="5"/>
      <c r="BZ418" s="5"/>
      <c r="CA418">
        <v>10220000</v>
      </c>
      <c r="CB418" s="46" t="s">
        <v>3891</v>
      </c>
      <c r="CC418" s="46" t="s">
        <v>2199</v>
      </c>
      <c r="CD418" s="5"/>
      <c r="CE418" s="5"/>
      <c r="CF418">
        <v>20053000</v>
      </c>
      <c r="CG418" s="46" t="s">
        <v>3898</v>
      </c>
      <c r="CH418" s="46" t="s">
        <v>1239</v>
      </c>
      <c r="CI418" s="117"/>
      <c r="CJ418" s="117"/>
      <c r="CK418" s="5"/>
      <c r="CL418" s="5"/>
      <c r="CM418" s="5"/>
      <c r="CN418" s="5"/>
      <c r="CO418" s="48" t="s">
        <v>2251</v>
      </c>
      <c r="CP418" s="21" t="s">
        <v>41</v>
      </c>
      <c r="CQ418" s="48" t="s">
        <v>2251</v>
      </c>
      <c r="CR418" s="72" t="s">
        <v>614</v>
      </c>
      <c r="CS418" s="51"/>
      <c r="CT418" s="48" t="s">
        <v>2251</v>
      </c>
      <c r="CU418" s="46" t="s">
        <v>614</v>
      </c>
      <c r="CV418" s="117"/>
      <c r="CW418" s="146"/>
      <c r="CY418" s="5"/>
      <c r="CZ418" s="5"/>
      <c r="DE418" s="5"/>
      <c r="DF418" s="5"/>
      <c r="DG418" s="117"/>
      <c r="DH418" s="117"/>
      <c r="DI418" s="117"/>
      <c r="DJ418" s="117"/>
      <c r="DK418" s="117"/>
      <c r="DL418" s="165"/>
      <c r="DN418" s="33"/>
      <c r="DO418" s="154"/>
      <c r="DP418" s="46" t="s">
        <v>3891</v>
      </c>
      <c r="DQ418">
        <v>10220000</v>
      </c>
      <c r="DR418" s="80">
        <v>200</v>
      </c>
      <c r="DS418" s="46" t="s">
        <v>164</v>
      </c>
      <c r="DU418" s="74">
        <v>5</v>
      </c>
      <c r="DV418" s="74" t="s">
        <v>622</v>
      </c>
      <c r="DZ418" s="46"/>
      <c r="EA418" s="5"/>
      <c r="EB418" s="5"/>
      <c r="EC418" s="5"/>
      <c r="ED418" s="5"/>
      <c r="EE418" s="5"/>
      <c r="EF418" s="5"/>
      <c r="EG418" s="5"/>
      <c r="EH418" s="5"/>
      <c r="EI418" s="5"/>
      <c r="EJ418" s="5"/>
      <c r="EK418" s="5"/>
      <c r="EL418" s="5"/>
      <c r="EM418" s="165"/>
      <c r="EO418" s="5"/>
      <c r="EP418" s="5"/>
      <c r="EQ418" s="5"/>
      <c r="ER418" s="5"/>
      <c r="ET418" s="46" t="s">
        <v>2320</v>
      </c>
      <c r="EU418" s="46" t="s">
        <v>621</v>
      </c>
      <c r="EY418" s="70" t="str">
        <f>CONCATENATE(CU418," ",FK418," ",DR418,DS418,"/",DU418,DV418)</f>
        <v>ibuprofen oral 200mg/5mL</v>
      </c>
      <c r="FK418" s="14" t="s">
        <v>163</v>
      </c>
      <c r="FL418" s="70" t="str">
        <f>CONCATENATE(CU418," ",FK418," ",DR418,DS418,"/",DU418,DV418)</f>
        <v>ibuprofen oral 200mg/5mL</v>
      </c>
    </row>
    <row r="419" spans="1:168" ht="13.8">
      <c r="A419" s="225" t="s">
        <v>3782</v>
      </c>
      <c r="B419" t="str">
        <f>CONCATENATE(AY419," ","x"," ",R419,S419)</f>
        <v>Ibux tab 400 mg x 100</v>
      </c>
      <c r="C419" s="117"/>
      <c r="D419" s="117"/>
      <c r="E419" s="117"/>
      <c r="F419" s="117"/>
      <c r="H419" s="47"/>
      <c r="I419" s="47"/>
      <c r="J419" s="5" t="str">
        <f>CONCATENATE(BM419," ",CR419," ",BG419," ",BS419," ",R419,S419," x ",DR419,DS419,"/",DU419,DV419)</f>
        <v>NOR ibuprofen Karo Pharma AS film coated tablet 100 x 400mg/</v>
      </c>
      <c r="K419" s="5" t="str">
        <f>CONCATENATE(BM419," ",CR419," ",BG419," ",BS419," ",R419,S419," x ",DR419,DS419,"/",DU419,DV419)</f>
        <v>NOR ibuprofen Karo Pharma AS film coated tablet 100 x 400mg/</v>
      </c>
      <c r="L419" s="5"/>
      <c r="M419" s="5"/>
      <c r="N419" s="5"/>
      <c r="O419" s="5"/>
      <c r="P419" s="175">
        <v>100</v>
      </c>
      <c r="Q419" s="171"/>
      <c r="R419" s="175">
        <v>100</v>
      </c>
      <c r="S419" s="171"/>
      <c r="T419" s="117"/>
      <c r="U419" s="117"/>
      <c r="V419" s="117"/>
      <c r="W419" s="117"/>
      <c r="Y419" s="46" t="s">
        <v>2142</v>
      </c>
      <c r="Z419" s="5"/>
      <c r="AA419" s="5"/>
      <c r="AB419" s="5"/>
      <c r="AC419" s="46" t="s">
        <v>2307</v>
      </c>
      <c r="AD419" s="5"/>
      <c r="AE419" s="5"/>
      <c r="AF419">
        <v>10221000</v>
      </c>
      <c r="AG419" s="46" t="s">
        <v>3893</v>
      </c>
      <c r="AH419" s="46" t="s">
        <v>2203</v>
      </c>
      <c r="AK419" s="24">
        <v>15054000</v>
      </c>
      <c r="AL419" s="46" t="s">
        <v>3889</v>
      </c>
      <c r="AM419" s="46" t="s">
        <v>2262</v>
      </c>
      <c r="AN419" s="5"/>
      <c r="AO419" s="5"/>
      <c r="AP419" s="5"/>
      <c r="AQ419" s="5"/>
      <c r="AS419" s="48" t="s">
        <v>1947</v>
      </c>
      <c r="AT419" s="25" t="str">
        <f>CONCATENATE(BM419," ",CR419," ",BG419," ",BS419," ",DR419,DS419,"/",DU419,DV419)</f>
        <v>NOR ibuprofen Karo Pharma AS film coated tablet 400mg/</v>
      </c>
      <c r="AU419" s="33"/>
      <c r="AW419" s="5"/>
      <c r="AX419" s="46" t="s">
        <v>1895</v>
      </c>
      <c r="AY419" s="46" t="s">
        <v>3843</v>
      </c>
      <c r="AZ419" s="46" t="s">
        <v>578</v>
      </c>
      <c r="BA419" s="46" t="s">
        <v>966</v>
      </c>
      <c r="BC419">
        <v>10221000</v>
      </c>
      <c r="BD419" s="46" t="s">
        <v>3893</v>
      </c>
      <c r="BE419" s="46" t="s">
        <v>2203</v>
      </c>
      <c r="BF419" s="85"/>
      <c r="BG419" s="46" t="s">
        <v>2094</v>
      </c>
      <c r="BH419" s="46" t="s">
        <v>3871</v>
      </c>
      <c r="BI419" s="46" t="s">
        <v>3873</v>
      </c>
      <c r="BJ419" s="46" t="s">
        <v>1947</v>
      </c>
      <c r="BL419" s="5"/>
      <c r="BM419" s="49" t="s">
        <v>1353</v>
      </c>
      <c r="BN419" t="str">
        <f>CONCATENATE(CR419," ",BS419," ",DR419,DS419,"/",DU419,DV419)</f>
        <v>ibuprofen film coated tablet 400mg/</v>
      </c>
      <c r="BO419" s="49"/>
      <c r="BP419" t="str">
        <f>CONCATENATE(CR419," ",BS419," ",DR419,DS419,"/",DU419,DV419)</f>
        <v>ibuprofen film coated tablet 400mg/</v>
      </c>
      <c r="BQ419" s="5"/>
      <c r="BR419">
        <v>10221000</v>
      </c>
      <c r="BS419" s="46" t="s">
        <v>2339</v>
      </c>
      <c r="BT419" s="46" t="s">
        <v>2203</v>
      </c>
      <c r="BU419" s="117"/>
      <c r="BV419" s="117"/>
      <c r="BW419" s="5"/>
      <c r="BY419" s="5"/>
      <c r="BZ419" s="5"/>
      <c r="CA419">
        <v>10221000</v>
      </c>
      <c r="CB419" s="46" t="s">
        <v>3893</v>
      </c>
      <c r="CC419" s="46" t="s">
        <v>2203</v>
      </c>
      <c r="CD419" s="5"/>
      <c r="CE419" s="5"/>
      <c r="CF419">
        <v>20053000</v>
      </c>
      <c r="CG419" s="46" t="s">
        <v>3898</v>
      </c>
      <c r="CH419" s="46" t="s">
        <v>1239</v>
      </c>
      <c r="CI419" s="117"/>
      <c r="CJ419" s="117"/>
      <c r="CK419" s="5"/>
      <c r="CL419" s="5"/>
      <c r="CM419" s="5"/>
      <c r="CN419" s="5"/>
      <c r="CO419" s="48" t="s">
        <v>2251</v>
      </c>
      <c r="CP419" s="21" t="s">
        <v>41</v>
      </c>
      <c r="CQ419" s="48" t="s">
        <v>2251</v>
      </c>
      <c r="CR419" s="72" t="s">
        <v>614</v>
      </c>
      <c r="CS419" s="51"/>
      <c r="CT419" s="48" t="s">
        <v>2251</v>
      </c>
      <c r="CU419" s="46" t="s">
        <v>614</v>
      </c>
      <c r="CV419" s="117"/>
      <c r="CW419" s="146"/>
      <c r="CY419" s="5"/>
      <c r="CZ419" s="5"/>
      <c r="DE419" s="5"/>
      <c r="DF419" s="5"/>
      <c r="DG419" s="117"/>
      <c r="DH419" s="117"/>
      <c r="DI419" s="117"/>
      <c r="DJ419" s="117"/>
      <c r="DK419" s="117"/>
      <c r="DL419" s="165"/>
      <c r="DN419" s="33"/>
      <c r="DO419" s="154"/>
      <c r="DP419" s="46" t="s">
        <v>3893</v>
      </c>
      <c r="DQ419">
        <v>10221000</v>
      </c>
      <c r="DR419" s="80">
        <v>400</v>
      </c>
      <c r="DS419" s="46" t="s">
        <v>164</v>
      </c>
      <c r="DZ419" s="46"/>
      <c r="EA419" s="5"/>
      <c r="EB419" s="5"/>
      <c r="EC419" s="5"/>
      <c r="ED419" s="5"/>
      <c r="EE419" s="5"/>
      <c r="EF419" s="5"/>
      <c r="EG419" s="5"/>
      <c r="EH419" s="5"/>
      <c r="EI419" s="5"/>
      <c r="EJ419" s="5"/>
      <c r="EK419" s="5"/>
      <c r="EL419" s="5"/>
      <c r="EM419" s="165"/>
      <c r="EO419" s="5"/>
      <c r="EP419" s="5"/>
      <c r="EQ419" s="5"/>
      <c r="ER419" s="5"/>
      <c r="ET419" s="46" t="s">
        <v>2320</v>
      </c>
      <c r="EU419" s="46" t="s">
        <v>621</v>
      </c>
      <c r="EY419" s="70" t="str">
        <f>CONCATENATE(CU419," ",FK419," ",DR419,DS419,"/",DU419,DV419)</f>
        <v>ibuprofen oral 400mg/</v>
      </c>
      <c r="FK419" s="14" t="s">
        <v>163</v>
      </c>
      <c r="FL419" s="70" t="str">
        <f>CONCATENATE(CU419," ",FK419," ",DR419,DS419,"/",DU419,DV419)</f>
        <v>ibuprofen oral 400mg/</v>
      </c>
    </row>
    <row r="420" spans="1:168" ht="13.8">
      <c r="A420" s="225" t="s">
        <v>3783</v>
      </c>
      <c r="B420" t="str">
        <f>CONCATENATE(AY420," ","x"," ",R420,S420)</f>
        <v>Ibux SySk tab 600 mg x 20</v>
      </c>
      <c r="C420" s="117"/>
      <c r="D420" s="117"/>
      <c r="E420" s="117"/>
      <c r="F420" s="117"/>
      <c r="H420" s="47"/>
      <c r="I420" s="47"/>
      <c r="J420" s="5" t="str">
        <f>CONCATENATE(BM420," ",CR420," ",BG420," ",BS420," ",R420,S420," x ",DR420,DS420,"/",DU420,DV420)</f>
        <v>NOR ibuprofen Karo Pharma AS film coated tablet 20 x 600mg/</v>
      </c>
      <c r="K420" s="5" t="str">
        <f>CONCATENATE(BM420," ",CR420," ",BG420," ",BS420," ",R420,S420," x ",DR420,DS420,"/",DU420,DV420)</f>
        <v>NOR ibuprofen Karo Pharma AS film coated tablet 20 x 600mg/</v>
      </c>
      <c r="L420" s="5"/>
      <c r="M420" s="5"/>
      <c r="N420" s="5"/>
      <c r="O420" s="5"/>
      <c r="P420" s="175">
        <v>20</v>
      </c>
      <c r="Q420" s="171"/>
      <c r="R420" s="175">
        <v>20</v>
      </c>
      <c r="S420" s="171"/>
      <c r="T420" s="117"/>
      <c r="U420" s="117"/>
      <c r="V420" s="117"/>
      <c r="W420" s="117"/>
      <c r="Y420" s="46" t="s">
        <v>2146</v>
      </c>
      <c r="Z420" s="5"/>
      <c r="AA420" s="5"/>
      <c r="AB420" s="5"/>
      <c r="AC420" s="46" t="s">
        <v>2306</v>
      </c>
      <c r="AD420" s="5"/>
      <c r="AE420" s="5"/>
      <c r="AF420">
        <v>10221000</v>
      </c>
      <c r="AG420" s="46" t="s">
        <v>3893</v>
      </c>
      <c r="AH420" s="46" t="s">
        <v>2203</v>
      </c>
      <c r="AK420" s="24">
        <v>15054000</v>
      </c>
      <c r="AL420" s="46" t="s">
        <v>3889</v>
      </c>
      <c r="AM420" s="46" t="s">
        <v>2262</v>
      </c>
      <c r="AN420" s="5"/>
      <c r="AO420" s="5"/>
      <c r="AP420" s="5"/>
      <c r="AQ420" s="5"/>
      <c r="AS420" s="48" t="s">
        <v>1951</v>
      </c>
      <c r="AT420" s="25" t="str">
        <f>CONCATENATE(BM420," ",CR420," ",BG420," ",BS420," ",DR420,DS420,"/",DU420,DV420)</f>
        <v>NOR ibuprofen Karo Pharma AS film coated tablet 600mg/</v>
      </c>
      <c r="AU420" s="33"/>
      <c r="AW420" s="5"/>
      <c r="AX420" s="46" t="s">
        <v>1895</v>
      </c>
      <c r="AY420" s="46" t="s">
        <v>3844</v>
      </c>
      <c r="AZ420" s="46" t="s">
        <v>578</v>
      </c>
      <c r="BA420" s="46" t="s">
        <v>966</v>
      </c>
      <c r="BC420">
        <v>10221000</v>
      </c>
      <c r="BD420" s="46" t="s">
        <v>3893</v>
      </c>
      <c r="BE420" s="46" t="s">
        <v>2203</v>
      </c>
      <c r="BF420" s="85"/>
      <c r="BG420" s="46" t="s">
        <v>2094</v>
      </c>
      <c r="BH420" s="46" t="s">
        <v>3871</v>
      </c>
      <c r="BI420" s="46" t="s">
        <v>3873</v>
      </c>
      <c r="BJ420" s="46" t="s">
        <v>1951</v>
      </c>
      <c r="BL420" s="5"/>
      <c r="BM420" s="49" t="s">
        <v>1353</v>
      </c>
      <c r="BN420" t="str">
        <f>CONCATENATE(CR420," ",BS420," ",DR420,DS420,"/",DU420,DV420)</f>
        <v>ibuprofen film coated tablet 600mg/</v>
      </c>
      <c r="BO420" s="49"/>
      <c r="BP420" t="str">
        <f>CONCATENATE(CR420," ",BS420," ",DR420,DS420,"/",DU420,DV420)</f>
        <v>ibuprofen film coated tablet 600mg/</v>
      </c>
      <c r="BQ420" s="5"/>
      <c r="BR420">
        <v>10221000</v>
      </c>
      <c r="BS420" s="46" t="s">
        <v>2339</v>
      </c>
      <c r="BT420" s="46" t="s">
        <v>2203</v>
      </c>
      <c r="BU420" s="117"/>
      <c r="BV420" s="117"/>
      <c r="BW420" s="5"/>
      <c r="BY420" s="5"/>
      <c r="BZ420" s="5"/>
      <c r="CA420">
        <v>10221000</v>
      </c>
      <c r="CB420" s="46" t="s">
        <v>3893</v>
      </c>
      <c r="CC420" s="46" t="s">
        <v>2203</v>
      </c>
      <c r="CD420" s="5"/>
      <c r="CE420" s="5"/>
      <c r="CF420">
        <v>20053000</v>
      </c>
      <c r="CG420" s="46" t="s">
        <v>3898</v>
      </c>
      <c r="CH420" s="46" t="s">
        <v>1239</v>
      </c>
      <c r="CI420" s="117"/>
      <c r="CJ420" s="117"/>
      <c r="CK420" s="5"/>
      <c r="CL420" s="5"/>
      <c r="CM420" s="5"/>
      <c r="CN420" s="5"/>
      <c r="CO420" s="48" t="s">
        <v>2251</v>
      </c>
      <c r="CP420" s="21" t="s">
        <v>41</v>
      </c>
      <c r="CQ420" s="48" t="s">
        <v>2251</v>
      </c>
      <c r="CR420" s="72" t="s">
        <v>614</v>
      </c>
      <c r="CS420" s="51"/>
      <c r="CT420" s="48" t="s">
        <v>2251</v>
      </c>
      <c r="CU420" s="46" t="s">
        <v>614</v>
      </c>
      <c r="CV420" s="117"/>
      <c r="CW420" s="146"/>
      <c r="CY420" s="5"/>
      <c r="CZ420" s="5"/>
      <c r="DE420" s="5"/>
      <c r="DF420" s="5"/>
      <c r="DG420" s="117"/>
      <c r="DH420" s="117"/>
      <c r="DI420" s="117"/>
      <c r="DJ420" s="117"/>
      <c r="DK420" s="117"/>
      <c r="DL420" s="165"/>
      <c r="DN420" s="33"/>
      <c r="DO420" s="154"/>
      <c r="DP420" s="46" t="s">
        <v>3893</v>
      </c>
      <c r="DQ420">
        <v>10221000</v>
      </c>
      <c r="DR420" s="80">
        <v>600</v>
      </c>
      <c r="DS420" s="46" t="s">
        <v>164</v>
      </c>
      <c r="DZ420" s="46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/>
      <c r="EM420" s="165"/>
      <c r="EO420" s="5"/>
      <c r="EP420" s="5"/>
      <c r="EQ420" s="5"/>
      <c r="ER420" s="5"/>
      <c r="ET420" s="46" t="s">
        <v>2320</v>
      </c>
      <c r="EU420" s="46" t="s">
        <v>621</v>
      </c>
      <c r="EY420" s="70" t="str">
        <f>CONCATENATE(CU420," ",FK420," ",DR420,DS420,"/",DU420,DV420)</f>
        <v>ibuprofen oral 600mg/</v>
      </c>
      <c r="FK420" s="14" t="s">
        <v>163</v>
      </c>
      <c r="FL420" s="70" t="str">
        <f>CONCATENATE(CU420," ",FK420," ",DR420,DS420,"/",DU420,DV420)</f>
        <v>ibuprofen oral 600mg/</v>
      </c>
    </row>
    <row r="421" spans="1:168" ht="13.8">
      <c r="A421" s="225" t="s">
        <v>3784</v>
      </c>
      <c r="B421" t="str">
        <f>CONCATENATE(AY421," ","x"," ",R421,S421)</f>
        <v>Ibux tab 600 mg x 30</v>
      </c>
      <c r="C421" s="117"/>
      <c r="D421" s="117"/>
      <c r="E421" s="117"/>
      <c r="F421" s="117"/>
      <c r="H421" s="47"/>
      <c r="I421" s="47"/>
      <c r="J421" s="5" t="str">
        <f>CONCATENATE(BM421," ",CR421," ",BG421," ",BS421," ",R421,S421," x ",DR421,DS421,"/",DU421,DV421)</f>
        <v>NOR ibuprofen Karo Pharma AS film coated tablet 30 x 600mg/</v>
      </c>
      <c r="K421" s="5" t="str">
        <f>CONCATENATE(BM421," ",CR421," ",BG421," ",BS421," ",R421,S421," x ",DR421,DS421,"/",DU421,DV421)</f>
        <v>NOR ibuprofen Karo Pharma AS film coated tablet 30 x 600mg/</v>
      </c>
      <c r="L421" s="5"/>
      <c r="M421" s="5"/>
      <c r="N421" s="5"/>
      <c r="O421" s="5"/>
      <c r="P421" s="175">
        <v>30</v>
      </c>
      <c r="Q421" s="171"/>
      <c r="R421" s="175">
        <v>30</v>
      </c>
      <c r="S421" s="171"/>
      <c r="T421" s="117"/>
      <c r="U421" s="117"/>
      <c r="V421" s="117"/>
      <c r="W421" s="117"/>
      <c r="Y421" s="46" t="s">
        <v>2146</v>
      </c>
      <c r="Z421" s="5"/>
      <c r="AA421" s="5"/>
      <c r="AB421" s="5"/>
      <c r="AC421" s="46" t="s">
        <v>2304</v>
      </c>
      <c r="AD421" s="5"/>
      <c r="AE421" s="5"/>
      <c r="AF421">
        <v>10221000</v>
      </c>
      <c r="AG421" s="46" t="s">
        <v>3893</v>
      </c>
      <c r="AH421" s="46" t="s">
        <v>2203</v>
      </c>
      <c r="AK421" s="24">
        <v>15054000</v>
      </c>
      <c r="AL421" s="46" t="s">
        <v>3889</v>
      </c>
      <c r="AM421" s="46" t="s">
        <v>2262</v>
      </c>
      <c r="AN421" s="5"/>
      <c r="AO421" s="5"/>
      <c r="AP421" s="5"/>
      <c r="AQ421" s="5"/>
      <c r="AS421" s="48" t="s">
        <v>1951</v>
      </c>
      <c r="AT421" s="25" t="str">
        <f>AT422</f>
        <v>NOR ibuprofen Karo Pharma AS film coated tablet 400mg/</v>
      </c>
      <c r="AU421" s="33"/>
      <c r="AW421" s="5"/>
      <c r="AX421" s="46" t="s">
        <v>1895</v>
      </c>
      <c r="AY421" s="46" t="s">
        <v>3845</v>
      </c>
      <c r="AZ421" s="46" t="s">
        <v>578</v>
      </c>
      <c r="BA421" s="46" t="s">
        <v>966</v>
      </c>
      <c r="BC421">
        <v>10221000</v>
      </c>
      <c r="BD421" s="46" t="s">
        <v>3893</v>
      </c>
      <c r="BE421" s="46" t="s">
        <v>2203</v>
      </c>
      <c r="BF421" s="85"/>
      <c r="BG421" s="46" t="s">
        <v>2094</v>
      </c>
      <c r="BH421" s="46" t="s">
        <v>3871</v>
      </c>
      <c r="BI421" s="46" t="s">
        <v>3873</v>
      </c>
      <c r="BJ421" s="46" t="s">
        <v>1951</v>
      </c>
      <c r="BL421" s="5"/>
      <c r="BM421" s="49" t="s">
        <v>1353</v>
      </c>
      <c r="BN421" t="str">
        <f>CONCATENATE(CR421," ",BS421," ",DR421,DS421,"/",DU421,DV421)</f>
        <v>ibuprofen film coated tablet 600mg/</v>
      </c>
      <c r="BO421" s="49"/>
      <c r="BP421" t="str">
        <f>CONCATENATE(CR421," ",BS421," ",DR421,DS421,"/",DU421,DV421)</f>
        <v>ibuprofen film coated tablet 600mg/</v>
      </c>
      <c r="BQ421" s="5"/>
      <c r="BR421">
        <v>10221000</v>
      </c>
      <c r="BS421" s="46" t="s">
        <v>2339</v>
      </c>
      <c r="BT421" s="46" t="s">
        <v>2203</v>
      </c>
      <c r="BU421" s="117"/>
      <c r="BV421" s="117"/>
      <c r="BW421" s="5"/>
      <c r="BY421" s="5"/>
      <c r="BZ421" s="5"/>
      <c r="CA421">
        <v>10221000</v>
      </c>
      <c r="CB421" s="46" t="s">
        <v>3893</v>
      </c>
      <c r="CC421" s="46" t="s">
        <v>2203</v>
      </c>
      <c r="CD421" s="5"/>
      <c r="CE421" s="5"/>
      <c r="CF421">
        <v>20053000</v>
      </c>
      <c r="CG421" s="46" t="s">
        <v>3898</v>
      </c>
      <c r="CH421" s="46" t="s">
        <v>1239</v>
      </c>
      <c r="CI421" s="117"/>
      <c r="CJ421" s="117"/>
      <c r="CK421" s="5"/>
      <c r="CL421" s="5"/>
      <c r="CM421" s="5"/>
      <c r="CN421" s="5"/>
      <c r="CO421" s="48" t="s">
        <v>2251</v>
      </c>
      <c r="CP421" s="21" t="s">
        <v>41</v>
      </c>
      <c r="CQ421" s="48" t="s">
        <v>2251</v>
      </c>
      <c r="CR421" s="72" t="s">
        <v>614</v>
      </c>
      <c r="CS421" s="51"/>
      <c r="CT421" s="48" t="s">
        <v>2251</v>
      </c>
      <c r="CU421" s="46" t="s">
        <v>614</v>
      </c>
      <c r="CV421" s="117"/>
      <c r="CW421" s="146"/>
      <c r="CY421" s="5"/>
      <c r="CZ421" s="5"/>
      <c r="DE421" s="5"/>
      <c r="DF421" s="5"/>
      <c r="DG421" s="117"/>
      <c r="DH421" s="117"/>
      <c r="DI421" s="117"/>
      <c r="DJ421" s="117"/>
      <c r="DK421" s="117"/>
      <c r="DL421" s="165"/>
      <c r="DN421" s="33"/>
      <c r="DO421" s="154"/>
      <c r="DP421" s="46" t="s">
        <v>3893</v>
      </c>
      <c r="DQ421">
        <v>10221000</v>
      </c>
      <c r="DR421" s="80">
        <v>600</v>
      </c>
      <c r="DS421" s="46" t="s">
        <v>164</v>
      </c>
      <c r="DZ421" s="46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165"/>
      <c r="EO421" s="5"/>
      <c r="EP421" s="5"/>
      <c r="EQ421" s="5"/>
      <c r="ER421" s="5"/>
      <c r="ET421" s="46" t="s">
        <v>2320</v>
      </c>
      <c r="EU421" s="46" t="s">
        <v>621</v>
      </c>
      <c r="EY421" s="70" t="str">
        <f>CONCATENATE(CU421," ",FK421," ",DR421,DS421,"/",DU421,DV421)</f>
        <v>ibuprofen oral 600mg/</v>
      </c>
      <c r="FK421" s="14" t="s">
        <v>163</v>
      </c>
      <c r="FL421" s="70" t="str">
        <f>CONCATENATE(CU421," ",FK421," ",DR421,DS421,"/",DU421,DV421)</f>
        <v>ibuprofen oral 600mg/</v>
      </c>
    </row>
    <row r="422" spans="1:168" ht="13.8">
      <c r="A422" s="225" t="s">
        <v>3785</v>
      </c>
      <c r="B422" t="str">
        <f>CONCATENATE(AY422," ","x"," ",R422,S422)</f>
        <v>Ibux tab 400 mg x 50</v>
      </c>
      <c r="C422" s="117"/>
      <c r="D422" s="117"/>
      <c r="E422" s="117"/>
      <c r="F422" s="117"/>
      <c r="H422" s="47"/>
      <c r="I422" s="47"/>
      <c r="J422" s="5" t="str">
        <f>CONCATENATE(BM422," ",CR422," ",BG422," ",BS422," ",R422,S422," x ",DR422,DS422,"/",DU422,DV422)</f>
        <v>NOR ibuprofen Karo Pharma AS film coated tablet 50 x 400mg/</v>
      </c>
      <c r="K422" s="5" t="str">
        <f>CONCATENATE(BM422," ",CR422," ",BG422," ",BS422," ",R422,S422," x ",DR422,DS422,"/",DU422,DV422)</f>
        <v>NOR ibuprofen Karo Pharma AS film coated tablet 50 x 400mg/</v>
      </c>
      <c r="L422" s="5"/>
      <c r="M422" s="5"/>
      <c r="N422" s="5"/>
      <c r="O422" s="5"/>
      <c r="P422" s="175">
        <v>50</v>
      </c>
      <c r="Q422" s="171"/>
      <c r="R422" s="175">
        <v>50</v>
      </c>
      <c r="S422" s="171"/>
      <c r="T422" s="117"/>
      <c r="U422" s="117"/>
      <c r="V422" s="117"/>
      <c r="W422" s="117"/>
      <c r="Y422" s="46" t="s">
        <v>2142</v>
      </c>
      <c r="Z422" s="5"/>
      <c r="AA422" s="5"/>
      <c r="AB422" s="5"/>
      <c r="AC422" s="46" t="s">
        <v>2312</v>
      </c>
      <c r="AD422" s="5"/>
      <c r="AE422" s="5"/>
      <c r="AF422">
        <v>10221000</v>
      </c>
      <c r="AG422" s="46" t="s">
        <v>3893</v>
      </c>
      <c r="AH422" s="46" t="s">
        <v>2203</v>
      </c>
      <c r="AK422" s="24">
        <v>15054000</v>
      </c>
      <c r="AL422" s="46" t="s">
        <v>3889</v>
      </c>
      <c r="AM422" s="46" t="s">
        <v>2262</v>
      </c>
      <c r="AN422" s="5"/>
      <c r="AO422" s="5"/>
      <c r="AP422" s="5"/>
      <c r="AQ422" s="5"/>
      <c r="AS422" s="48" t="s">
        <v>1947</v>
      </c>
      <c r="AT422" s="25" t="str">
        <f>CONCATENATE(BM422," ",CR422," ",BG422," ",BS422," ",DR422,DS422,"/",DU422,DV422)</f>
        <v>NOR ibuprofen Karo Pharma AS film coated tablet 400mg/</v>
      </c>
      <c r="AU422" s="33"/>
      <c r="AW422" s="5"/>
      <c r="AX422" s="46" t="s">
        <v>1895</v>
      </c>
      <c r="AY422" s="46" t="s">
        <v>3843</v>
      </c>
      <c r="AZ422" s="46" t="s">
        <v>578</v>
      </c>
      <c r="BA422" s="46" t="s">
        <v>966</v>
      </c>
      <c r="BC422">
        <v>10221000</v>
      </c>
      <c r="BD422" s="46" t="s">
        <v>3893</v>
      </c>
      <c r="BE422" s="46" t="s">
        <v>2203</v>
      </c>
      <c r="BF422" s="85"/>
      <c r="BG422" s="46" t="s">
        <v>2094</v>
      </c>
      <c r="BH422" s="46" t="s">
        <v>3871</v>
      </c>
      <c r="BI422" s="46" t="s">
        <v>3873</v>
      </c>
      <c r="BJ422" s="46" t="s">
        <v>1947</v>
      </c>
      <c r="BL422" s="5"/>
      <c r="BM422" s="49" t="s">
        <v>1353</v>
      </c>
      <c r="BN422" t="str">
        <f>CONCATENATE(CR422," ",BS422," ",DR422,DS422,"/",DU422,DV422)</f>
        <v>ibuprofen film coated tablet 400mg/</v>
      </c>
      <c r="BO422" s="49"/>
      <c r="BP422" t="str">
        <f>CONCATENATE(CR422," ",BS422," ",DR422,DS422,"/",DU422,DV422)</f>
        <v>ibuprofen film coated tablet 400mg/</v>
      </c>
      <c r="BQ422" s="5"/>
      <c r="BR422">
        <v>10221000</v>
      </c>
      <c r="BS422" s="46" t="s">
        <v>2339</v>
      </c>
      <c r="BT422" s="46" t="s">
        <v>2203</v>
      </c>
      <c r="BU422" s="117"/>
      <c r="BV422" s="117"/>
      <c r="BW422" s="5"/>
      <c r="BY422" s="5"/>
      <c r="BZ422" s="5"/>
      <c r="CA422">
        <v>10221000</v>
      </c>
      <c r="CB422" s="46" t="s">
        <v>3893</v>
      </c>
      <c r="CC422" s="46" t="s">
        <v>2203</v>
      </c>
      <c r="CD422" s="5"/>
      <c r="CE422" s="5"/>
      <c r="CF422">
        <v>20053000</v>
      </c>
      <c r="CG422" s="46" t="s">
        <v>3898</v>
      </c>
      <c r="CH422" s="46" t="s">
        <v>1239</v>
      </c>
      <c r="CI422" s="117"/>
      <c r="CJ422" s="117"/>
      <c r="CK422" s="5"/>
      <c r="CL422" s="5"/>
      <c r="CM422" s="5"/>
      <c r="CN422" s="5"/>
      <c r="CO422" s="48" t="s">
        <v>2251</v>
      </c>
      <c r="CP422" s="21" t="s">
        <v>41</v>
      </c>
      <c r="CQ422" s="48" t="s">
        <v>2251</v>
      </c>
      <c r="CR422" s="72" t="s">
        <v>614</v>
      </c>
      <c r="CS422" s="51"/>
      <c r="CT422" s="48" t="s">
        <v>2251</v>
      </c>
      <c r="CU422" s="46" t="s">
        <v>614</v>
      </c>
      <c r="CV422" s="117"/>
      <c r="CW422" s="146"/>
      <c r="CY422" s="5"/>
      <c r="CZ422" s="5"/>
      <c r="DE422" s="5"/>
      <c r="DF422" s="5"/>
      <c r="DG422" s="117"/>
      <c r="DH422" s="117"/>
      <c r="DI422" s="117"/>
      <c r="DJ422" s="117"/>
      <c r="DK422" s="117"/>
      <c r="DL422" s="165"/>
      <c r="DN422" s="33"/>
      <c r="DO422" s="154"/>
      <c r="DP422" s="46" t="s">
        <v>3893</v>
      </c>
      <c r="DQ422">
        <v>10221000</v>
      </c>
      <c r="DR422" s="80">
        <v>400</v>
      </c>
      <c r="DS422" s="46" t="s">
        <v>164</v>
      </c>
      <c r="DZ422" s="46"/>
      <c r="EA422" s="5"/>
      <c r="EB422" s="5"/>
      <c r="EC422" s="5"/>
      <c r="ED422" s="5"/>
      <c r="EE422" s="5"/>
      <c r="EF422" s="5"/>
      <c r="EG422" s="5"/>
      <c r="EH422" s="5"/>
      <c r="EI422" s="5"/>
      <c r="EJ422" s="5"/>
      <c r="EK422" s="5"/>
      <c r="EL422" s="5"/>
      <c r="EM422" s="165"/>
      <c r="EO422" s="5"/>
      <c r="EP422" s="5"/>
      <c r="EQ422" s="5"/>
      <c r="ER422" s="5"/>
      <c r="ET422" s="46" t="s">
        <v>2320</v>
      </c>
      <c r="EU422" s="46" t="s">
        <v>621</v>
      </c>
      <c r="EY422" s="70" t="str">
        <f>CONCATENATE(CU422," ",FK422," ",DR422,DS422,"/",DU422,DV422)</f>
        <v>ibuprofen oral 400mg/</v>
      </c>
      <c r="FK422" s="14" t="s">
        <v>163</v>
      </c>
      <c r="FL422" s="70" t="str">
        <f>CONCATENATE(CU422," ",FK422," ",DR422,DS422,"/",DU422,DV422)</f>
        <v>ibuprofen oral 400mg/</v>
      </c>
    </row>
    <row r="423" spans="1:168" ht="13.8">
      <c r="A423" s="48" t="s">
        <v>3786</v>
      </c>
      <c r="B423" t="str">
        <f>CONCATENATE(AY423," ","x"," ",R423,S423)</f>
        <v>Ibuprofen B. Braun inf, oppl 600 mg x 10</v>
      </c>
      <c r="C423" s="117"/>
      <c r="D423" s="117"/>
      <c r="E423" s="117"/>
      <c r="F423" s="117"/>
      <c r="H423" s="47"/>
      <c r="I423" s="47"/>
      <c r="J423" s="5" t="str">
        <f>CONCATENATE(BM423," ",CR423," ",BG423," ",BS423," ",R423,S423," x ",DR423,DS423,"/",DU423,DV423)</f>
        <v>NOR ibuprofen B. Braun Melsungen  AG solution for infusion 10 x 600mg/</v>
      </c>
      <c r="K423" s="5" t="str">
        <f>CONCATENATE(BM423," ",CR423," ",BG423," ",BS423," ",R423,S423," x ",DR423,DS423,"/",DU423,DV423)</f>
        <v>NOR ibuprofen B. Braun Melsungen  AG solution for infusion 10 x 600mg/</v>
      </c>
      <c r="L423" s="5"/>
      <c r="M423" s="5"/>
      <c r="N423" s="5"/>
      <c r="O423" s="5"/>
      <c r="P423" s="175">
        <v>10</v>
      </c>
      <c r="Q423" s="171"/>
      <c r="R423" s="175">
        <v>10</v>
      </c>
      <c r="S423" s="171"/>
      <c r="T423" s="117"/>
      <c r="U423" s="117"/>
      <c r="V423" s="117"/>
      <c r="W423" s="117"/>
      <c r="Y423" s="46" t="s">
        <v>2152</v>
      </c>
      <c r="Z423" s="5"/>
      <c r="AA423" s="5"/>
      <c r="AB423" s="5"/>
      <c r="AC423" s="46" t="s">
        <v>2309</v>
      </c>
      <c r="AD423" s="5"/>
      <c r="AE423" s="5"/>
      <c r="AF423">
        <v>11210000</v>
      </c>
      <c r="AG423" s="46" t="s">
        <v>2697</v>
      </c>
      <c r="AH423" s="46" t="s">
        <v>2206</v>
      </c>
      <c r="AK423">
        <v>15060000</v>
      </c>
      <c r="AL423" s="69" t="s">
        <v>3335</v>
      </c>
      <c r="AM423" s="46" t="s">
        <v>2265</v>
      </c>
      <c r="AN423" s="5"/>
      <c r="AO423" s="5"/>
      <c r="AP423" s="5"/>
      <c r="AQ423" s="5"/>
      <c r="AS423" s="48" t="s">
        <v>1957</v>
      </c>
      <c r="AT423" s="25" t="str">
        <f>CONCATENATE(BM423," ",CR423," ",BG423," ",BS423," ",DR423,DS423,"/",DU423,DV423)</f>
        <v>NOR ibuprofen B. Braun Melsungen  AG solution for infusion 600mg/</v>
      </c>
      <c r="AU423" s="33"/>
      <c r="AW423" s="5"/>
      <c r="AX423" s="46" t="s">
        <v>1900</v>
      </c>
      <c r="AY423" s="46" t="s">
        <v>3846</v>
      </c>
      <c r="AZ423" s="46" t="s">
        <v>578</v>
      </c>
      <c r="BA423" s="46" t="s">
        <v>966</v>
      </c>
      <c r="BC423">
        <v>11210000</v>
      </c>
      <c r="BD423" s="46" t="s">
        <v>2697</v>
      </c>
      <c r="BE423" s="46" t="s">
        <v>2206</v>
      </c>
      <c r="BF423" s="85"/>
      <c r="BG423" s="46" t="s">
        <v>2098</v>
      </c>
      <c r="BH423" s="46" t="s">
        <v>3882</v>
      </c>
      <c r="BI423" s="46" t="s">
        <v>3883</v>
      </c>
      <c r="BJ423" s="46" t="s">
        <v>1957</v>
      </c>
      <c r="BL423" s="5"/>
      <c r="BM423" s="49" t="s">
        <v>1353</v>
      </c>
      <c r="BN423" t="str">
        <f>CONCATENATE(CR423," ",BS423," ",DR423,DS423,"/",DU423,DV423)</f>
        <v>ibuprofen solution for infusion 600mg/</v>
      </c>
      <c r="BO423" s="49"/>
      <c r="BP423" t="str">
        <f>CONCATENATE(CR423," ",BS423," ",DR423,DS423,"/",DU423,DV423)</f>
        <v>ibuprofen solution for infusion 600mg/</v>
      </c>
      <c r="BQ423" s="5"/>
      <c r="BR423">
        <v>11210000</v>
      </c>
      <c r="BS423" s="46" t="s">
        <v>1223</v>
      </c>
      <c r="BT423" s="46" t="s">
        <v>2206</v>
      </c>
      <c r="BU423" s="117"/>
      <c r="BV423" s="117"/>
      <c r="BW423" s="5"/>
      <c r="BY423" s="5"/>
      <c r="BZ423" s="5"/>
      <c r="CA423">
        <v>11210000</v>
      </c>
      <c r="CB423" s="46" t="s">
        <v>2697</v>
      </c>
      <c r="CC423" s="46" t="s">
        <v>2206</v>
      </c>
      <c r="CD423" s="5"/>
      <c r="CE423" s="5"/>
      <c r="CF423">
        <v>20045000</v>
      </c>
      <c r="CG423" s="46" t="s">
        <v>1238</v>
      </c>
      <c r="CH423" s="46" t="s">
        <v>1241</v>
      </c>
      <c r="CI423" s="117"/>
      <c r="CJ423" s="117"/>
      <c r="CK423" s="5"/>
      <c r="CL423" s="5"/>
      <c r="CM423" s="5"/>
      <c r="CN423" s="5"/>
      <c r="CO423" s="48" t="s">
        <v>2251</v>
      </c>
      <c r="CP423" s="21" t="s">
        <v>41</v>
      </c>
      <c r="CQ423" s="48" t="s">
        <v>2251</v>
      </c>
      <c r="CR423" s="72" t="s">
        <v>614</v>
      </c>
      <c r="CS423" s="51"/>
      <c r="CT423" s="48" t="s">
        <v>2251</v>
      </c>
      <c r="CU423" s="46" t="s">
        <v>614</v>
      </c>
      <c r="CV423" s="117"/>
      <c r="CW423" s="146"/>
      <c r="CY423" s="5"/>
      <c r="CZ423" s="5"/>
      <c r="DE423" s="5"/>
      <c r="DF423" s="5"/>
      <c r="DG423" s="117"/>
      <c r="DH423" s="117"/>
      <c r="DI423" s="117"/>
      <c r="DJ423" s="117"/>
      <c r="DK423" s="117"/>
      <c r="DL423" s="165"/>
      <c r="DN423" s="33"/>
      <c r="DO423" s="154"/>
      <c r="DP423" s="46" t="s">
        <v>2697</v>
      </c>
      <c r="DQ423">
        <v>11210000</v>
      </c>
      <c r="DR423" s="80">
        <v>600</v>
      </c>
      <c r="DS423" s="46" t="s">
        <v>164</v>
      </c>
      <c r="DZ423" s="46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165"/>
      <c r="EO423" s="5"/>
      <c r="EP423" s="5"/>
      <c r="EQ423" s="5"/>
      <c r="ER423" s="5"/>
      <c r="ET423" s="46" t="s">
        <v>2320</v>
      </c>
      <c r="EU423" s="46" t="s">
        <v>621</v>
      </c>
      <c r="EY423" s="70" t="str">
        <f>CONCATENATE(CU423," ",FK423," ",DR423,DS423,"/",DU423,DV423)</f>
        <v>ibuprofen oral 600mg/</v>
      </c>
      <c r="FK423" s="14" t="s">
        <v>163</v>
      </c>
      <c r="FL423" s="70" t="str">
        <f>CONCATENATE(CU423," ",FK423," ",DR423,DS423,"/",DU423,DV423)</f>
        <v>ibuprofen oral 600mg/</v>
      </c>
    </row>
    <row r="424" spans="1:168" ht="13.8">
      <c r="A424" s="48" t="s">
        <v>3787</v>
      </c>
      <c r="B424" t="str">
        <f>CONCATENATE(AY424," ","x"," ",R424,S424)</f>
        <v>Ibux kaps 400 mg x 10</v>
      </c>
      <c r="C424" s="117"/>
      <c r="D424" s="117"/>
      <c r="E424" s="117"/>
      <c r="F424" s="117"/>
      <c r="H424" s="47"/>
      <c r="I424" s="47"/>
      <c r="J424" s="5" t="str">
        <f>CONCATENATE(BM424," ",CR424," ",BG424," ",BS424," ",R424,S424," x ",DR424,DS424,"/",DU424,DV424)</f>
        <v>NOR ibuprofen Karo Pharma AS capsule, soft 10 x 400mg/</v>
      </c>
      <c r="K424" s="5" t="str">
        <f>CONCATENATE(BM424," ",CR424," ",BG424," ",BS424," ",R424,S424," x ",DR424,DS424,"/",DU424,DV424)</f>
        <v>NOR ibuprofen Karo Pharma AS capsule, soft 10 x 400mg/</v>
      </c>
      <c r="L424" s="5"/>
      <c r="M424" s="5"/>
      <c r="N424" s="5"/>
      <c r="O424" s="5"/>
      <c r="P424" s="175">
        <v>10</v>
      </c>
      <c r="Q424" s="171"/>
      <c r="R424" s="175">
        <v>10</v>
      </c>
      <c r="S424" s="171"/>
      <c r="T424" s="117"/>
      <c r="U424" s="117"/>
      <c r="V424" s="117"/>
      <c r="W424" s="117"/>
      <c r="Y424" s="46" t="s">
        <v>2145</v>
      </c>
      <c r="Z424" s="5"/>
      <c r="AA424" s="5"/>
      <c r="AB424" s="5"/>
      <c r="AC424" s="46" t="s">
        <v>2304</v>
      </c>
      <c r="AD424" s="5"/>
      <c r="AE424" s="5"/>
      <c r="AF424">
        <v>10211000</v>
      </c>
      <c r="AG424" s="46" t="s">
        <v>3894</v>
      </c>
      <c r="AH424" s="46" t="s">
        <v>2205</v>
      </c>
      <c r="AK424" s="24">
        <v>15012000</v>
      </c>
      <c r="AL424" s="46" t="s">
        <v>3897</v>
      </c>
      <c r="AM424" s="46" t="s">
        <v>2264</v>
      </c>
      <c r="AN424" s="5"/>
      <c r="AO424" s="5"/>
      <c r="AP424" s="5"/>
      <c r="AQ424" s="5"/>
      <c r="AS424" s="48" t="s">
        <v>1950</v>
      </c>
      <c r="AT424" s="25" t="str">
        <f>CONCATENATE(BM424," ",CR424," ",BG424," ",BS424," ",DR424,DS424,"/",DU424,DV424)</f>
        <v>NOR ibuprofen Karo Pharma AS capsule, soft 400mg/</v>
      </c>
      <c r="AU424" s="33"/>
      <c r="AW424" s="5"/>
      <c r="AX424" s="46" t="s">
        <v>1895</v>
      </c>
      <c r="AY424" s="46" t="s">
        <v>3847</v>
      </c>
      <c r="AZ424" s="46" t="s">
        <v>578</v>
      </c>
      <c r="BA424" s="46" t="s">
        <v>966</v>
      </c>
      <c r="BC424">
        <v>10211000</v>
      </c>
      <c r="BD424" s="46" t="s">
        <v>3894</v>
      </c>
      <c r="BE424" s="46" t="s">
        <v>2205</v>
      </c>
      <c r="BF424" s="85"/>
      <c r="BG424" s="46" t="s">
        <v>2094</v>
      </c>
      <c r="BH424" s="46" t="s">
        <v>3871</v>
      </c>
      <c r="BI424" s="46" t="s">
        <v>3873</v>
      </c>
      <c r="BJ424" s="46" t="s">
        <v>1950</v>
      </c>
      <c r="BL424" s="5"/>
      <c r="BM424" s="49" t="s">
        <v>1353</v>
      </c>
      <c r="BN424" t="str">
        <f>CONCATENATE(CR424," ",BS424," ",DR424,DS424,"/",DU424,DV424)</f>
        <v>ibuprofen capsule, soft 400mg/</v>
      </c>
      <c r="BO424" s="49"/>
      <c r="BP424" t="str">
        <f>CONCATENATE(CR424," ",BS424," ",DR424,DS424,"/",DU424,DV424)</f>
        <v>ibuprofen capsule, soft 400mg/</v>
      </c>
      <c r="BQ424" s="5"/>
      <c r="BR424">
        <v>10211000</v>
      </c>
      <c r="BS424" s="46" t="s">
        <v>1222</v>
      </c>
      <c r="BT424" s="46" t="s">
        <v>2205</v>
      </c>
      <c r="BU424" s="117"/>
      <c r="BV424" s="117"/>
      <c r="BW424" s="5"/>
      <c r="BY424" s="5"/>
      <c r="BZ424" s="5"/>
      <c r="CA424">
        <v>10211000</v>
      </c>
      <c r="CB424" s="46" t="s">
        <v>3894</v>
      </c>
      <c r="CC424" s="46" t="s">
        <v>2205</v>
      </c>
      <c r="CD424" s="5"/>
      <c r="CE424" s="5"/>
      <c r="CF424">
        <v>20053000</v>
      </c>
      <c r="CG424" s="46" t="s">
        <v>3898</v>
      </c>
      <c r="CH424" s="46" t="s">
        <v>1239</v>
      </c>
      <c r="CI424" s="117"/>
      <c r="CJ424" s="117"/>
      <c r="CK424" s="5"/>
      <c r="CL424" s="5"/>
      <c r="CM424" s="5"/>
      <c r="CN424" s="5"/>
      <c r="CO424" s="48" t="s">
        <v>2251</v>
      </c>
      <c r="CP424" s="21" t="s">
        <v>41</v>
      </c>
      <c r="CQ424" s="48" t="s">
        <v>2251</v>
      </c>
      <c r="CR424" s="72" t="s">
        <v>614</v>
      </c>
      <c r="CS424" s="51"/>
      <c r="CT424" s="48" t="s">
        <v>2251</v>
      </c>
      <c r="CU424" s="46" t="s">
        <v>614</v>
      </c>
      <c r="CV424" s="117"/>
      <c r="CW424" s="146"/>
      <c r="CY424" s="5"/>
      <c r="CZ424" s="5"/>
      <c r="DE424" s="5"/>
      <c r="DF424" s="5"/>
      <c r="DG424" s="117"/>
      <c r="DH424" s="117"/>
      <c r="DI424" s="117"/>
      <c r="DJ424" s="117"/>
      <c r="DK424" s="117"/>
      <c r="DL424" s="165"/>
      <c r="DN424" s="33"/>
      <c r="DO424" s="154"/>
      <c r="DP424" s="46" t="s">
        <v>3894</v>
      </c>
      <c r="DQ424">
        <v>10211000</v>
      </c>
      <c r="DR424" s="80">
        <v>400</v>
      </c>
      <c r="DS424" s="46" t="s">
        <v>164</v>
      </c>
      <c r="DZ424" s="46"/>
      <c r="EA424" s="5"/>
      <c r="EB424" s="5"/>
      <c r="EC424" s="5"/>
      <c r="ED424" s="5"/>
      <c r="EE424" s="5"/>
      <c r="EF424" s="5"/>
      <c r="EG424" s="5"/>
      <c r="EH424" s="5"/>
      <c r="EI424" s="5"/>
      <c r="EJ424" s="5"/>
      <c r="EK424" s="5"/>
      <c r="EL424" s="5"/>
      <c r="EM424" s="165"/>
      <c r="EO424" s="5"/>
      <c r="EP424" s="5"/>
      <c r="EQ424" s="5"/>
      <c r="ER424" s="5"/>
      <c r="ET424" s="46" t="s">
        <v>2320</v>
      </c>
      <c r="EU424" s="46" t="s">
        <v>621</v>
      </c>
      <c r="EY424" s="70" t="str">
        <f>CONCATENATE(CU424," ",FK424," ",DR424,DS424,"/",DU424,DV424)</f>
        <v>ibuprofen oral 400mg/</v>
      </c>
      <c r="FK424" s="14" t="s">
        <v>163</v>
      </c>
      <c r="FL424" s="70" t="str">
        <f>CONCATENATE(CU424," ",FK424," ",DR424,DS424,"/",DU424,DV424)</f>
        <v>ibuprofen oral 400mg/</v>
      </c>
    </row>
    <row r="425" spans="1:168" ht="13.8">
      <c r="A425" s="48" t="s">
        <v>3788</v>
      </c>
      <c r="B425" t="str">
        <f>CONCATENATE(AY425," ","x"," ",R425,S425)</f>
        <v>Ibux kaps 200 mg x 20</v>
      </c>
      <c r="C425" s="117"/>
      <c r="D425" s="117"/>
      <c r="E425" s="117"/>
      <c r="F425" s="117"/>
      <c r="H425" s="47"/>
      <c r="I425" s="47"/>
      <c r="J425" s="5" t="str">
        <f>CONCATENATE(BM425," ",CR425," ",BG425," ",BS425," ",R425,S425," x ",DR425,DS425,"/",DU425,DV425)</f>
        <v>NOR ibuprofen Karo Pharma AS capsule, soft 20 x 200mg/</v>
      </c>
      <c r="K425" s="5" t="str">
        <f>CONCATENATE(BM425," ",CR425," ",BG425," ",BS425," ",R425,S425," x ",DR425,DS425,"/",DU425,DV425)</f>
        <v>NOR ibuprofen Karo Pharma AS capsule, soft 20 x 200mg/</v>
      </c>
      <c r="L425" s="5"/>
      <c r="M425" s="5"/>
      <c r="N425" s="5"/>
      <c r="O425" s="5"/>
      <c r="P425" s="175">
        <v>20</v>
      </c>
      <c r="Q425" s="171"/>
      <c r="R425" s="175">
        <v>20</v>
      </c>
      <c r="S425" s="171"/>
      <c r="T425" s="117"/>
      <c r="U425" s="117"/>
      <c r="V425" s="117"/>
      <c r="W425" s="117"/>
      <c r="Y425" s="46" t="s">
        <v>2144</v>
      </c>
      <c r="Z425" s="5"/>
      <c r="AA425" s="5"/>
      <c r="AB425" s="5"/>
      <c r="AC425" s="46" t="s">
        <v>2304</v>
      </c>
      <c r="AD425" s="5"/>
      <c r="AE425" s="5"/>
      <c r="AF425">
        <v>10211000</v>
      </c>
      <c r="AG425" s="46" t="s">
        <v>3894</v>
      </c>
      <c r="AH425" s="46" t="s">
        <v>2205</v>
      </c>
      <c r="AK425" s="24">
        <v>15012000</v>
      </c>
      <c r="AL425" s="46" t="s">
        <v>3897</v>
      </c>
      <c r="AM425" s="46" t="s">
        <v>2264</v>
      </c>
      <c r="AN425" s="5"/>
      <c r="AO425" s="5"/>
      <c r="AP425" s="5"/>
      <c r="AQ425" s="5"/>
      <c r="AS425" s="48" t="s">
        <v>1949</v>
      </c>
      <c r="AT425" s="25" t="str">
        <f>CONCATENATE(BM425," ",CR425," ",BG425," ",BS425," ",DR425,DS425,"/",DU425,DV425)</f>
        <v>NOR ibuprofen Karo Pharma AS capsule, soft 200mg/</v>
      </c>
      <c r="AU425" s="33"/>
      <c r="AW425" s="5"/>
      <c r="AX425" s="46" t="s">
        <v>1895</v>
      </c>
      <c r="AY425" s="46" t="s">
        <v>3848</v>
      </c>
      <c r="AZ425" s="46" t="s">
        <v>578</v>
      </c>
      <c r="BA425" s="46" t="s">
        <v>966</v>
      </c>
      <c r="BC425">
        <v>10211000</v>
      </c>
      <c r="BD425" s="46" t="s">
        <v>3894</v>
      </c>
      <c r="BE425" s="46" t="s">
        <v>2205</v>
      </c>
      <c r="BF425" s="85"/>
      <c r="BG425" s="46" t="s">
        <v>2094</v>
      </c>
      <c r="BH425" s="46" t="s">
        <v>3871</v>
      </c>
      <c r="BI425" s="46" t="s">
        <v>3873</v>
      </c>
      <c r="BJ425" s="46" t="s">
        <v>1949</v>
      </c>
      <c r="BL425" s="5"/>
      <c r="BM425" s="49" t="s">
        <v>1353</v>
      </c>
      <c r="BN425" t="str">
        <f>CONCATENATE(CR425," ",BS425," ",DR425,DS425,"/",DU425,DV425)</f>
        <v>ibuprofen capsule, soft 200mg/</v>
      </c>
      <c r="BO425" s="49"/>
      <c r="BP425" t="str">
        <f>CONCATENATE(CR425," ",BS425," ",DR425,DS425,"/",DU425,DV425)</f>
        <v>ibuprofen capsule, soft 200mg/</v>
      </c>
      <c r="BQ425" s="5"/>
      <c r="BR425">
        <v>10211000</v>
      </c>
      <c r="BS425" s="46" t="s">
        <v>1222</v>
      </c>
      <c r="BT425" s="46" t="s">
        <v>2205</v>
      </c>
      <c r="BU425" s="117"/>
      <c r="BV425" s="117"/>
      <c r="BW425" s="5"/>
      <c r="BY425" s="5"/>
      <c r="BZ425" s="5"/>
      <c r="CA425">
        <v>10211000</v>
      </c>
      <c r="CB425" s="46" t="s">
        <v>3894</v>
      </c>
      <c r="CC425" s="46" t="s">
        <v>2205</v>
      </c>
      <c r="CD425" s="5"/>
      <c r="CE425" s="5"/>
      <c r="CF425">
        <v>20053000</v>
      </c>
      <c r="CG425" s="46" t="s">
        <v>3898</v>
      </c>
      <c r="CH425" s="46" t="s">
        <v>1239</v>
      </c>
      <c r="CI425" s="117"/>
      <c r="CJ425" s="117"/>
      <c r="CK425" s="5"/>
      <c r="CL425" s="5"/>
      <c r="CM425" s="5"/>
      <c r="CN425" s="5"/>
      <c r="CO425" s="48" t="s">
        <v>2251</v>
      </c>
      <c r="CP425" s="21" t="s">
        <v>41</v>
      </c>
      <c r="CQ425" s="48" t="s">
        <v>2251</v>
      </c>
      <c r="CR425" s="72" t="s">
        <v>614</v>
      </c>
      <c r="CS425" s="51"/>
      <c r="CT425" s="48" t="s">
        <v>2251</v>
      </c>
      <c r="CU425" s="46" t="s">
        <v>614</v>
      </c>
      <c r="CV425" s="117"/>
      <c r="CW425" s="146"/>
      <c r="CY425" s="5"/>
      <c r="CZ425" s="5"/>
      <c r="DE425" s="5"/>
      <c r="DF425" s="5"/>
      <c r="DG425" s="117"/>
      <c r="DH425" s="117"/>
      <c r="DI425" s="117"/>
      <c r="DJ425" s="117"/>
      <c r="DK425" s="117"/>
      <c r="DL425" s="165"/>
      <c r="DN425" s="33"/>
      <c r="DO425" s="154"/>
      <c r="DP425" s="46" t="s">
        <v>3894</v>
      </c>
      <c r="DQ425">
        <v>10211000</v>
      </c>
      <c r="DR425" s="80">
        <v>200</v>
      </c>
      <c r="DS425" s="46" t="s">
        <v>164</v>
      </c>
      <c r="DZ425" s="46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/>
      <c r="EM425" s="165"/>
      <c r="EO425" s="5"/>
      <c r="EP425" s="5"/>
      <c r="EQ425" s="5"/>
      <c r="ER425" s="5"/>
      <c r="ET425" s="46" t="s">
        <v>2320</v>
      </c>
      <c r="EU425" s="46" t="s">
        <v>621</v>
      </c>
      <c r="EY425" s="70" t="str">
        <f>CONCATENATE(CU425," ",FK425," ",DR425,DS425,"/",DU425,DV425)</f>
        <v>ibuprofen oral 200mg/</v>
      </c>
      <c r="FK425" s="14" t="s">
        <v>163</v>
      </c>
      <c r="FL425" s="70" t="str">
        <f>CONCATENATE(CU425," ",FK425," ",DR425,DS425,"/",DU425,DV425)</f>
        <v>ibuprofen oral 200mg/</v>
      </c>
    </row>
    <row r="426" spans="1:168" ht="27.6">
      <c r="A426" s="48" t="s">
        <v>3789</v>
      </c>
      <c r="B426" t="str">
        <f>CONCATENATE(AY426," ","x"," ",R426,S426)</f>
        <v>Nurofen mikst susp med appelsinsmak 40 mg/ml x 100mL</v>
      </c>
      <c r="C426" s="117"/>
      <c r="D426" s="117"/>
      <c r="E426" s="117"/>
      <c r="F426" s="117"/>
      <c r="H426" s="47"/>
      <c r="I426" s="47"/>
      <c r="J426" s="5" t="str">
        <f>CONCATENATE(BM426," ",CR426," ",BG426," ",BS426," ",R426,S426," x ",DR426,DS426,"/",DU426,DV426)</f>
        <v>NOR ibuprofen Reckitt Benckiser Healthcare (Scandinavia) A/S (1) oral suspension 100mL x 40mg/</v>
      </c>
      <c r="K426" s="5" t="str">
        <f>CONCATENATE(BM426," ",CR426," ",BG426," ",BS426," ",R426,S426," x ",DR426,DS426,"/",DU426,DV426)</f>
        <v>NOR ibuprofen Reckitt Benckiser Healthcare (Scandinavia) A/S (1) oral suspension 100mL x 40mg/</v>
      </c>
      <c r="L426" s="5"/>
      <c r="M426" s="5"/>
      <c r="N426" s="5"/>
      <c r="O426" s="5"/>
      <c r="P426" s="175">
        <v>100</v>
      </c>
      <c r="Q426" s="171" t="s">
        <v>622</v>
      </c>
      <c r="R426" s="175">
        <v>100</v>
      </c>
      <c r="S426" s="171" t="s">
        <v>622</v>
      </c>
      <c r="T426" s="117"/>
      <c r="U426" s="117"/>
      <c r="V426" s="117"/>
      <c r="W426" s="117"/>
      <c r="Y426" s="46" t="s">
        <v>2153</v>
      </c>
      <c r="Z426" s="5"/>
      <c r="AA426" s="5"/>
      <c r="AB426" s="5"/>
      <c r="AC426" s="46" t="s">
        <v>2311</v>
      </c>
      <c r="AD426" s="5"/>
      <c r="AE426" s="5"/>
      <c r="AF426">
        <v>10220000</v>
      </c>
      <c r="AG426" s="46" t="s">
        <v>3891</v>
      </c>
      <c r="AH426" s="46" t="s">
        <v>2199</v>
      </c>
      <c r="AK426" s="24"/>
      <c r="AL426" s="46"/>
      <c r="AM426" s="46"/>
      <c r="AN426" s="5"/>
      <c r="AO426" s="5"/>
      <c r="AP426" s="5"/>
      <c r="AQ426" s="5"/>
      <c r="AS426" s="48" t="s">
        <v>1958</v>
      </c>
      <c r="AT426" s="25" t="str">
        <f>CONCATENATE(BM426," ",CR426," ",BG426," ",BS426," ",DR426,DS426,"/",DU426,DV426)</f>
        <v>NOR ibuprofen Reckitt Benckiser Healthcare (Scandinavia) A/S (1) oral suspension 40mg/</v>
      </c>
      <c r="AU426" s="33"/>
      <c r="AW426" s="5"/>
      <c r="AX426" s="46" t="s">
        <v>1897</v>
      </c>
      <c r="AY426" s="46" t="s">
        <v>3849</v>
      </c>
      <c r="AZ426" s="46" t="s">
        <v>578</v>
      </c>
      <c r="BA426" s="46" t="s">
        <v>966</v>
      </c>
      <c r="BC426">
        <v>10220000</v>
      </c>
      <c r="BD426" s="46" t="s">
        <v>3891</v>
      </c>
      <c r="BE426" s="46" t="s">
        <v>2199</v>
      </c>
      <c r="BF426" s="85"/>
      <c r="BG426" s="46" t="s">
        <v>2097</v>
      </c>
      <c r="BH426" s="46" t="s">
        <v>3880</v>
      </c>
      <c r="BI426" s="46" t="s">
        <v>3881</v>
      </c>
      <c r="BJ426" s="46" t="s">
        <v>1958</v>
      </c>
      <c r="BL426" s="5"/>
      <c r="BM426" s="49" t="s">
        <v>1353</v>
      </c>
      <c r="BN426" t="str">
        <f>CONCATENATE(CR426," ",BS426," ",DR426,DS426,"/",DU426,DV426)</f>
        <v>ibuprofen oral suspension 40mg/</v>
      </c>
      <c r="BO426" s="49"/>
      <c r="BP426" t="str">
        <f>CONCATENATE(CR426," ",BS426," ",DR426,DS426,"/",DU426,DV426)</f>
        <v>ibuprofen oral suspension 40mg/</v>
      </c>
      <c r="BQ426" s="5"/>
      <c r="BR426">
        <v>10220000</v>
      </c>
      <c r="BS426" s="46" t="s">
        <v>1209</v>
      </c>
      <c r="BT426" s="46" t="s">
        <v>2199</v>
      </c>
      <c r="BU426" s="117"/>
      <c r="BV426" s="117"/>
      <c r="BW426" s="5"/>
      <c r="BY426" s="5"/>
      <c r="BZ426" s="5"/>
      <c r="CA426">
        <v>10220000</v>
      </c>
      <c r="CB426" s="46" t="s">
        <v>3891</v>
      </c>
      <c r="CC426" s="46" t="s">
        <v>2199</v>
      </c>
      <c r="CD426" s="5"/>
      <c r="CE426" s="5"/>
      <c r="CF426">
        <v>20053000</v>
      </c>
      <c r="CG426" s="46" t="s">
        <v>3898</v>
      </c>
      <c r="CH426" s="46" t="s">
        <v>1239</v>
      </c>
      <c r="CI426" s="117"/>
      <c r="CJ426" s="117"/>
      <c r="CK426" s="5"/>
      <c r="CL426" s="5"/>
      <c r="CM426" s="5"/>
      <c r="CN426" s="5"/>
      <c r="CO426" s="48" t="s">
        <v>2251</v>
      </c>
      <c r="CP426" s="21" t="s">
        <v>41</v>
      </c>
      <c r="CQ426" s="48" t="s">
        <v>2251</v>
      </c>
      <c r="CR426" s="72" t="s">
        <v>614</v>
      </c>
      <c r="CS426" s="51"/>
      <c r="CT426" s="48" t="s">
        <v>2251</v>
      </c>
      <c r="CU426" s="46" t="s">
        <v>614</v>
      </c>
      <c r="CV426" s="117"/>
      <c r="CW426" s="146"/>
      <c r="CY426" s="5"/>
      <c r="CZ426" s="5"/>
      <c r="DE426" s="5"/>
      <c r="DF426" s="5"/>
      <c r="DG426" s="117"/>
      <c r="DH426" s="117"/>
      <c r="DI426" s="117"/>
      <c r="DJ426" s="117"/>
      <c r="DK426" s="117"/>
      <c r="DL426" s="165"/>
      <c r="DN426" s="33"/>
      <c r="DO426" s="154"/>
      <c r="DP426" s="46" t="s">
        <v>3891</v>
      </c>
      <c r="DQ426">
        <v>10220000</v>
      </c>
      <c r="DR426" s="80">
        <v>40</v>
      </c>
      <c r="DS426" s="46" t="s">
        <v>164</v>
      </c>
      <c r="DZ426" s="46"/>
      <c r="EA426" s="5"/>
      <c r="EB426" s="5"/>
      <c r="EC426" s="5"/>
      <c r="ED426" s="5"/>
      <c r="EE426" s="5"/>
      <c r="EF426" s="5"/>
      <c r="EG426" s="5"/>
      <c r="EH426" s="5"/>
      <c r="EI426" s="5"/>
      <c r="EJ426" s="5"/>
      <c r="EK426" s="5"/>
      <c r="EL426" s="5"/>
      <c r="EM426" s="165"/>
      <c r="EO426" s="5"/>
      <c r="EP426" s="5"/>
      <c r="EQ426" s="5"/>
      <c r="ER426" s="5"/>
      <c r="ET426" s="46" t="s">
        <v>2320</v>
      </c>
      <c r="EU426" s="46" t="s">
        <v>621</v>
      </c>
      <c r="EY426" s="70" t="str">
        <f>CONCATENATE(CU426," ",FK426," ",DR426,DS426,"/",DU426,DV426)</f>
        <v>ibuprofen oral 40mg/</v>
      </c>
      <c r="FK426" s="14" t="s">
        <v>163</v>
      </c>
      <c r="FL426" s="70" t="str">
        <f>CONCATENATE(CU426," ",FK426," ",DR426,DS426,"/",DU426,DV426)</f>
        <v>ibuprofen oral 40mg/</v>
      </c>
    </row>
    <row r="427" spans="1:168" ht="13.8">
      <c r="A427" s="223" t="s">
        <v>3790</v>
      </c>
      <c r="B427" t="str">
        <f>CONCATENATE(AY427," ","x"," ",R427,S427)</f>
        <v>Ibux mikst susp 40 mg/ml x 100mL</v>
      </c>
      <c r="C427" s="117"/>
      <c r="D427" s="117"/>
      <c r="E427" s="117"/>
      <c r="F427" s="117"/>
      <c r="H427" s="47"/>
      <c r="I427" s="47"/>
      <c r="J427" s="5" t="str">
        <f>CONCATENATE(BM427," ",CR427," ",BG427," ",BS427," ",R427,S427," x ",DR427,DS427,"/",DU427,DV427)</f>
        <v>NOR ibuprofen Karo Pharma AS oral suspension 100mL x 40mg/</v>
      </c>
      <c r="K427" s="5" t="str">
        <f>CONCATENATE(BM427," ",CR427," ",BG427," ",BS427," ",R427,S427," x ",DR427,DS427,"/",DU427,DV427)</f>
        <v>NOR ibuprofen Karo Pharma AS oral suspension 100mL x 40mg/</v>
      </c>
      <c r="L427" s="5"/>
      <c r="M427" s="5"/>
      <c r="N427" s="5"/>
      <c r="O427" s="5"/>
      <c r="P427" s="175">
        <v>100</v>
      </c>
      <c r="Q427" s="171" t="s">
        <v>622</v>
      </c>
      <c r="R427" s="175">
        <v>100</v>
      </c>
      <c r="S427" s="171" t="s">
        <v>622</v>
      </c>
      <c r="T427" s="117"/>
      <c r="U427" s="117"/>
      <c r="V427" s="117"/>
      <c r="W427" s="117"/>
      <c r="Y427" s="46" t="s">
        <v>2154</v>
      </c>
      <c r="Z427" s="5"/>
      <c r="AA427" s="5"/>
      <c r="AB427" s="5"/>
      <c r="AC427" s="46" t="s">
        <v>2313</v>
      </c>
      <c r="AD427" s="5"/>
      <c r="AE427" s="5"/>
      <c r="AF427">
        <v>10220000</v>
      </c>
      <c r="AG427" s="46" t="s">
        <v>3891</v>
      </c>
      <c r="AH427" s="46" t="s">
        <v>2199</v>
      </c>
      <c r="AK427" s="24"/>
      <c r="AL427" s="46"/>
      <c r="AM427" s="46"/>
      <c r="AN427" s="5"/>
      <c r="AO427" s="5"/>
      <c r="AP427" s="5"/>
      <c r="AQ427" s="5"/>
      <c r="AS427" s="48" t="s">
        <v>1959</v>
      </c>
      <c r="AT427" s="25" t="str">
        <f>CONCATENATE(BM427," ",CR427," ",BG427," ",BS427," ",DR427,DS427,"/",DU427,DV427)</f>
        <v>NOR ibuprofen Karo Pharma AS oral suspension 40mg/</v>
      </c>
      <c r="AU427" s="33"/>
      <c r="AW427" s="5"/>
      <c r="AX427" s="46" t="s">
        <v>1895</v>
      </c>
      <c r="AY427" s="46" t="s">
        <v>3850</v>
      </c>
      <c r="AZ427" s="46" t="s">
        <v>578</v>
      </c>
      <c r="BA427" s="46" t="s">
        <v>966</v>
      </c>
      <c r="BC427">
        <v>10220000</v>
      </c>
      <c r="BD427" s="46" t="s">
        <v>3891</v>
      </c>
      <c r="BE427" s="46" t="s">
        <v>2199</v>
      </c>
      <c r="BF427" s="85"/>
      <c r="BG427" s="46" t="s">
        <v>2094</v>
      </c>
      <c r="BH427" s="46" t="s">
        <v>3871</v>
      </c>
      <c r="BI427" s="46" t="s">
        <v>3873</v>
      </c>
      <c r="BJ427" s="46" t="s">
        <v>1959</v>
      </c>
      <c r="BL427" s="5"/>
      <c r="BM427" s="49" t="s">
        <v>1353</v>
      </c>
      <c r="BN427" t="str">
        <f>CONCATENATE(CR427," ",BS427," ",DR427,DS427,"/",DU427,DV427)</f>
        <v>ibuprofen oral suspension 40mg/</v>
      </c>
      <c r="BO427" s="49"/>
      <c r="BP427" t="str">
        <f>CONCATENATE(CR427," ",BS427," ",DR427,DS427,"/",DU427,DV427)</f>
        <v>ibuprofen oral suspension 40mg/</v>
      </c>
      <c r="BQ427" s="5"/>
      <c r="BR427">
        <v>10220000</v>
      </c>
      <c r="BS427" s="46" t="s">
        <v>1209</v>
      </c>
      <c r="BT427" s="46" t="s">
        <v>2199</v>
      </c>
      <c r="BU427" s="117"/>
      <c r="BV427" s="117"/>
      <c r="BW427" s="5"/>
      <c r="BY427" s="5"/>
      <c r="BZ427" s="5"/>
      <c r="CA427">
        <v>10220000</v>
      </c>
      <c r="CB427" s="46" t="s">
        <v>3891</v>
      </c>
      <c r="CC427" s="46" t="s">
        <v>2199</v>
      </c>
      <c r="CD427" s="5"/>
      <c r="CE427" s="5"/>
      <c r="CF427">
        <v>20053000</v>
      </c>
      <c r="CG427" s="46" t="s">
        <v>3898</v>
      </c>
      <c r="CH427" s="46" t="s">
        <v>1239</v>
      </c>
      <c r="CI427" s="117"/>
      <c r="CJ427" s="117"/>
      <c r="CK427" s="5"/>
      <c r="CL427" s="5"/>
      <c r="CM427" s="5"/>
      <c r="CN427" s="5"/>
      <c r="CO427" s="48" t="s">
        <v>2251</v>
      </c>
      <c r="CP427" s="21" t="s">
        <v>41</v>
      </c>
      <c r="CQ427" s="48" t="s">
        <v>2251</v>
      </c>
      <c r="CR427" s="72" t="s">
        <v>614</v>
      </c>
      <c r="CS427" s="51"/>
      <c r="CT427" s="48" t="s">
        <v>2251</v>
      </c>
      <c r="CU427" s="46" t="s">
        <v>614</v>
      </c>
      <c r="CV427" s="117"/>
      <c r="CW427" s="146"/>
      <c r="CY427" s="5"/>
      <c r="CZ427" s="5"/>
      <c r="DE427" s="5"/>
      <c r="DF427" s="5"/>
      <c r="DG427" s="117"/>
      <c r="DH427" s="117"/>
      <c r="DI427" s="117"/>
      <c r="DJ427" s="117"/>
      <c r="DK427" s="117"/>
      <c r="DL427" s="165"/>
      <c r="DN427" s="33"/>
      <c r="DO427" s="154"/>
      <c r="DP427" s="46" t="s">
        <v>3891</v>
      </c>
      <c r="DQ427">
        <v>10220000</v>
      </c>
      <c r="DR427" s="80">
        <v>40</v>
      </c>
      <c r="DS427" s="46" t="s">
        <v>164</v>
      </c>
      <c r="DZ427" s="46"/>
      <c r="EA427" s="5"/>
      <c r="EB427" s="5"/>
      <c r="EC427" s="5"/>
      <c r="ED427" s="5"/>
      <c r="EE427" s="5"/>
      <c r="EF427" s="5"/>
      <c r="EG427" s="5"/>
      <c r="EH427" s="5"/>
      <c r="EI427" s="5"/>
      <c r="EJ427" s="5"/>
      <c r="EK427" s="5"/>
      <c r="EL427" s="5"/>
      <c r="EM427" s="165"/>
      <c r="EO427" s="5"/>
      <c r="EP427" s="5"/>
      <c r="EQ427" s="5"/>
      <c r="ER427" s="5"/>
      <c r="ET427" s="46" t="s">
        <v>2320</v>
      </c>
      <c r="EU427" s="46" t="s">
        <v>621</v>
      </c>
      <c r="EY427" s="70" t="str">
        <f>CONCATENATE(CU427," ",FK427," ",DR427,DS427,"/",DU427,DV427)</f>
        <v>ibuprofen oral 40mg/</v>
      </c>
      <c r="FK427" s="14" t="s">
        <v>163</v>
      </c>
      <c r="FL427" s="70" t="str">
        <f>CONCATENATE(CU427," ",FK427," ",DR427,DS427,"/",DU427,DV427)</f>
        <v>ibuprofen oral 40mg/</v>
      </c>
    </row>
    <row r="428" spans="1:168" ht="13.8">
      <c r="A428" s="225" t="s">
        <v>3791</v>
      </c>
      <c r="B428" t="str">
        <f>CONCATENATE(AY428," ","x"," ",R428,S428)</f>
        <v>Ibux SySk tab 200 mg x 50</v>
      </c>
      <c r="C428" s="117"/>
      <c r="D428" s="117"/>
      <c r="E428" s="117"/>
      <c r="F428" s="117"/>
      <c r="H428" s="47"/>
      <c r="I428" s="47"/>
      <c r="J428" s="5" t="str">
        <f>CONCATENATE(BM428," ",CR428," ",BG428," ",BS428," ",R428,S428," x ",DR428,DS428,"/",DU428,DV428)</f>
        <v>NOR ibuprofen Karo Pharma AS film coated tablet 50 x 200mg/</v>
      </c>
      <c r="K428" s="5" t="str">
        <f>CONCATENATE(BM428," ",CR428," ",BG428," ",BS428," ",R428,S428," x ",DR428,DS428,"/",DU428,DV428)</f>
        <v>NOR ibuprofen Karo Pharma AS film coated tablet 50 x 200mg/</v>
      </c>
      <c r="L428" s="5"/>
      <c r="M428" s="5"/>
      <c r="N428" s="5"/>
      <c r="O428" s="5"/>
      <c r="P428" s="175">
        <v>50</v>
      </c>
      <c r="Q428" s="171"/>
      <c r="R428" s="175">
        <v>50</v>
      </c>
      <c r="S428" s="171"/>
      <c r="T428" s="117"/>
      <c r="U428" s="117"/>
      <c r="V428" s="117"/>
      <c r="W428" s="117"/>
      <c r="Y428" s="46" t="s">
        <v>2137</v>
      </c>
      <c r="Z428" s="5"/>
      <c r="AA428" s="5"/>
      <c r="AB428" s="5"/>
      <c r="AC428" s="46" t="s">
        <v>2306</v>
      </c>
      <c r="AD428" s="5"/>
      <c r="AE428" s="5"/>
      <c r="AF428">
        <v>10221000</v>
      </c>
      <c r="AG428" s="46" t="s">
        <v>3893</v>
      </c>
      <c r="AH428" s="46" t="s">
        <v>2203</v>
      </c>
      <c r="AK428">
        <v>15060000</v>
      </c>
      <c r="AL428" s="46" t="s">
        <v>3889</v>
      </c>
      <c r="AM428" s="46" t="s">
        <v>2262</v>
      </c>
      <c r="AN428" s="5"/>
      <c r="AO428" s="5"/>
      <c r="AP428" s="5"/>
      <c r="AQ428" s="5"/>
      <c r="AS428" s="48" t="s">
        <v>1942</v>
      </c>
      <c r="AT428" s="25" t="str">
        <f>CONCATENATE(BM428," ",CR428," ",BG428," ",BS428," ",DR428,DS428,"/",DU428,DV428)</f>
        <v>NOR ibuprofen Karo Pharma AS film coated tablet 200mg/</v>
      </c>
      <c r="AU428" s="33"/>
      <c r="AW428" s="5"/>
      <c r="AX428" s="46" t="s">
        <v>1895</v>
      </c>
      <c r="AY428" s="46" t="s">
        <v>3851</v>
      </c>
      <c r="AZ428" s="46" t="s">
        <v>578</v>
      </c>
      <c r="BA428" s="46" t="s">
        <v>966</v>
      </c>
      <c r="BC428">
        <v>10221000</v>
      </c>
      <c r="BD428" s="46" t="s">
        <v>3893</v>
      </c>
      <c r="BE428" s="46" t="s">
        <v>2203</v>
      </c>
      <c r="BF428" s="85"/>
      <c r="BG428" s="46" t="s">
        <v>2094</v>
      </c>
      <c r="BH428" s="46" t="s">
        <v>3871</v>
      </c>
      <c r="BI428" s="46" t="s">
        <v>3873</v>
      </c>
      <c r="BJ428" s="46" t="s">
        <v>1942</v>
      </c>
      <c r="BL428" s="5"/>
      <c r="BM428" s="49" t="s">
        <v>1353</v>
      </c>
      <c r="BN428" t="str">
        <f>CONCATENATE(CR428," ",BS428," ",DR428,DS428,"/",DU428,DV428)</f>
        <v>ibuprofen film coated tablet 200mg/</v>
      </c>
      <c r="BO428" s="49"/>
      <c r="BP428" t="str">
        <f>CONCATENATE(CR428," ",BS428," ",DR428,DS428,"/",DU428,DV428)</f>
        <v>ibuprofen film coated tablet 200mg/</v>
      </c>
      <c r="BQ428" s="5"/>
      <c r="BR428">
        <v>10221000</v>
      </c>
      <c r="BS428" s="46" t="s">
        <v>2339</v>
      </c>
      <c r="BT428" s="46" t="s">
        <v>2203</v>
      </c>
      <c r="BU428" s="117"/>
      <c r="BV428" s="117"/>
      <c r="BW428" s="5"/>
      <c r="BY428" s="5"/>
      <c r="BZ428" s="5"/>
      <c r="CA428">
        <v>10221000</v>
      </c>
      <c r="CB428" s="46" t="s">
        <v>3893</v>
      </c>
      <c r="CC428" s="46" t="s">
        <v>2203</v>
      </c>
      <c r="CD428" s="5"/>
      <c r="CE428" s="5"/>
      <c r="CF428">
        <v>20053000</v>
      </c>
      <c r="CG428" s="46" t="s">
        <v>3898</v>
      </c>
      <c r="CH428" s="46" t="s">
        <v>1239</v>
      </c>
      <c r="CI428" s="117"/>
      <c r="CJ428" s="117"/>
      <c r="CK428" s="5"/>
      <c r="CL428" s="5"/>
      <c r="CM428" s="5"/>
      <c r="CN428" s="5"/>
      <c r="CO428" s="48" t="s">
        <v>2251</v>
      </c>
      <c r="CP428" s="21" t="s">
        <v>41</v>
      </c>
      <c r="CQ428" s="48" t="s">
        <v>2251</v>
      </c>
      <c r="CR428" s="72" t="s">
        <v>614</v>
      </c>
      <c r="CS428" s="51"/>
      <c r="CT428" s="48" t="s">
        <v>2251</v>
      </c>
      <c r="CU428" s="46" t="s">
        <v>614</v>
      </c>
      <c r="CV428" s="117"/>
      <c r="CW428" s="146"/>
      <c r="CY428" s="5"/>
      <c r="CZ428" s="5"/>
      <c r="DE428" s="5"/>
      <c r="DF428" s="5"/>
      <c r="DG428" s="117"/>
      <c r="DH428" s="117"/>
      <c r="DI428" s="117"/>
      <c r="DJ428" s="117"/>
      <c r="DK428" s="117"/>
      <c r="DL428" s="165"/>
      <c r="DN428" s="33"/>
      <c r="DO428" s="154"/>
      <c r="DP428" s="46" t="s">
        <v>3893</v>
      </c>
      <c r="DQ428">
        <v>10221000</v>
      </c>
      <c r="DR428" s="80">
        <v>200</v>
      </c>
      <c r="DS428" s="46" t="s">
        <v>164</v>
      </c>
      <c r="DZ428" s="46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/>
      <c r="EM428" s="165"/>
      <c r="EO428" s="5"/>
      <c r="EP428" s="5"/>
      <c r="EQ428" s="5"/>
      <c r="ER428" s="5"/>
      <c r="ET428" s="46" t="s">
        <v>2320</v>
      </c>
      <c r="EU428" s="46" t="s">
        <v>621</v>
      </c>
      <c r="EY428" s="70" t="str">
        <f>CONCATENATE(CU428," ",FK428," ",DR428,DS428,"/",DU428,DV428)</f>
        <v>ibuprofen oral 200mg/</v>
      </c>
      <c r="FK428" s="14" t="s">
        <v>163</v>
      </c>
      <c r="FL428" s="70" t="str">
        <f>CONCATENATE(CU428," ",FK428," ",DR428,DS428,"/",DU428,DV428)</f>
        <v>ibuprofen oral 200mg/</v>
      </c>
    </row>
    <row r="429" spans="1:168" ht="13.8">
      <c r="A429" s="48" t="s">
        <v>3792</v>
      </c>
      <c r="B429" t="str">
        <f>CONCATENATE(AY429," ","x"," ",R429,S429)</f>
        <v>Ibux tab 400 mg x 10</v>
      </c>
      <c r="C429" s="117"/>
      <c r="D429" s="117"/>
      <c r="E429" s="117"/>
      <c r="F429" s="117"/>
      <c r="H429" s="47"/>
      <c r="I429" s="47"/>
      <c r="J429" s="5" t="str">
        <f>CONCATENATE(BM429," ",CR429," ",BG429," ",BS429," ",R429,S429," x ",DR429,DS429,"/",DU429,DV429)</f>
        <v>NOR ibuprofen Karo Pharma AS film coated tablet 10 x 400mg/</v>
      </c>
      <c r="K429" s="5" t="str">
        <f>CONCATENATE(BM429," ",CR429," ",BG429," ",BS429," ",R429,S429," x ",DR429,DS429,"/",DU429,DV429)</f>
        <v>NOR ibuprofen Karo Pharma AS film coated tablet 10 x 400mg/</v>
      </c>
      <c r="L429" s="5"/>
      <c r="M429" s="5"/>
      <c r="N429" s="5"/>
      <c r="O429" s="5"/>
      <c r="P429" s="175">
        <v>10</v>
      </c>
      <c r="Q429" s="171"/>
      <c r="R429" s="175">
        <v>10</v>
      </c>
      <c r="S429" s="171"/>
      <c r="T429" s="117"/>
      <c r="U429" s="117"/>
      <c r="V429" s="117"/>
      <c r="W429" s="117"/>
      <c r="Y429" s="46" t="s">
        <v>2142</v>
      </c>
      <c r="Z429" s="5"/>
      <c r="AA429" s="5"/>
      <c r="AB429" s="5"/>
      <c r="AC429" s="46" t="s">
        <v>2304</v>
      </c>
      <c r="AD429" s="5"/>
      <c r="AE429" s="5"/>
      <c r="AF429">
        <v>10221000</v>
      </c>
      <c r="AG429" s="46" t="s">
        <v>3893</v>
      </c>
      <c r="AH429" s="46" t="s">
        <v>2203</v>
      </c>
      <c r="AK429">
        <v>15060000</v>
      </c>
      <c r="AL429" s="46" t="s">
        <v>3889</v>
      </c>
      <c r="AM429" s="46" t="s">
        <v>2262</v>
      </c>
      <c r="AN429" s="5"/>
      <c r="AO429" s="5"/>
      <c r="AP429" s="5"/>
      <c r="AQ429" s="5"/>
      <c r="AS429" s="48" t="s">
        <v>1947</v>
      </c>
      <c r="AT429" s="25" t="str">
        <f>CONCATENATE(BM429," ",CR429," ",BG429," ",BS429," ",DR429,DS429,"/",DU429,DV429)</f>
        <v>NOR ibuprofen Karo Pharma AS film coated tablet 400mg/</v>
      </c>
      <c r="AU429" s="33"/>
      <c r="AW429" s="5"/>
      <c r="AX429" s="46" t="s">
        <v>1895</v>
      </c>
      <c r="AY429" s="46" t="s">
        <v>3843</v>
      </c>
      <c r="AZ429" s="46" t="s">
        <v>578</v>
      </c>
      <c r="BA429" s="46" t="s">
        <v>966</v>
      </c>
      <c r="BC429">
        <v>10221000</v>
      </c>
      <c r="BD429" s="46" t="s">
        <v>3893</v>
      </c>
      <c r="BE429" s="46" t="s">
        <v>2203</v>
      </c>
      <c r="BF429" s="85"/>
      <c r="BG429" s="46" t="s">
        <v>2094</v>
      </c>
      <c r="BH429" s="46" t="s">
        <v>3871</v>
      </c>
      <c r="BI429" s="46" t="s">
        <v>3873</v>
      </c>
      <c r="BJ429" s="46" t="s">
        <v>1947</v>
      </c>
      <c r="BL429" s="5"/>
      <c r="BM429" s="49" t="s">
        <v>1353</v>
      </c>
      <c r="BN429" t="str">
        <f>CONCATENATE(CR429," ",BS429," ",DR429,DS429,"/",DU429,DV429)</f>
        <v>ibuprofen film coated tablet 400mg/</v>
      </c>
      <c r="BO429" s="49"/>
      <c r="BP429" t="str">
        <f>CONCATENATE(CR429," ",BS429," ",DR429,DS429,"/",DU429,DV429)</f>
        <v>ibuprofen film coated tablet 400mg/</v>
      </c>
      <c r="BQ429" s="5"/>
      <c r="BR429">
        <v>10221000</v>
      </c>
      <c r="BS429" s="46" t="s">
        <v>2339</v>
      </c>
      <c r="BT429" s="46" t="s">
        <v>2203</v>
      </c>
      <c r="BU429" s="117"/>
      <c r="BV429" s="117"/>
      <c r="BW429" s="5"/>
      <c r="BY429" s="5"/>
      <c r="BZ429" s="5"/>
      <c r="CA429">
        <v>10221000</v>
      </c>
      <c r="CB429" s="46" t="s">
        <v>3893</v>
      </c>
      <c r="CC429" s="46" t="s">
        <v>2203</v>
      </c>
      <c r="CD429" s="5"/>
      <c r="CE429" s="5"/>
      <c r="CF429">
        <v>20053000</v>
      </c>
      <c r="CG429" s="46" t="s">
        <v>3898</v>
      </c>
      <c r="CH429" s="46" t="s">
        <v>1239</v>
      </c>
      <c r="CI429" s="117"/>
      <c r="CJ429" s="117"/>
      <c r="CK429" s="5"/>
      <c r="CL429" s="5"/>
      <c r="CM429" s="5"/>
      <c r="CN429" s="5"/>
      <c r="CO429" s="48" t="s">
        <v>2251</v>
      </c>
      <c r="CP429" s="21" t="s">
        <v>41</v>
      </c>
      <c r="CQ429" s="48" t="s">
        <v>2251</v>
      </c>
      <c r="CR429" s="72" t="s">
        <v>614</v>
      </c>
      <c r="CS429" s="51"/>
      <c r="CT429" s="48" t="s">
        <v>2251</v>
      </c>
      <c r="CU429" s="46" t="s">
        <v>614</v>
      </c>
      <c r="CV429" s="117"/>
      <c r="CW429" s="146"/>
      <c r="CY429" s="5"/>
      <c r="CZ429" s="5"/>
      <c r="DE429" s="5"/>
      <c r="DF429" s="5"/>
      <c r="DG429" s="117"/>
      <c r="DH429" s="117"/>
      <c r="DI429" s="117"/>
      <c r="DJ429" s="117"/>
      <c r="DK429" s="117"/>
      <c r="DL429" s="165"/>
      <c r="DN429" s="33"/>
      <c r="DO429" s="154"/>
      <c r="DP429" s="46" t="s">
        <v>3893</v>
      </c>
      <c r="DQ429">
        <v>10221000</v>
      </c>
      <c r="DR429" s="80">
        <v>400</v>
      </c>
      <c r="DS429" s="46" t="s">
        <v>164</v>
      </c>
      <c r="DZ429" s="46"/>
      <c r="EA429" s="5"/>
      <c r="EB429" s="5"/>
      <c r="EC429" s="5"/>
      <c r="ED429" s="5"/>
      <c r="EE429" s="5"/>
      <c r="EF429" s="5"/>
      <c r="EG429" s="5"/>
      <c r="EH429" s="5"/>
      <c r="EI429" s="5"/>
      <c r="EJ429" s="5"/>
      <c r="EK429" s="5"/>
      <c r="EL429" s="5"/>
      <c r="EM429" s="165"/>
      <c r="EO429" s="5"/>
      <c r="EP429" s="5"/>
      <c r="EQ429" s="5"/>
      <c r="ER429" s="5"/>
      <c r="ET429" s="46" t="s">
        <v>2320</v>
      </c>
      <c r="EU429" s="46" t="s">
        <v>621</v>
      </c>
      <c r="EY429" s="70" t="str">
        <f>CONCATENATE(CU429," ",FK429," ",DR429,DS429,"/",DU429,DV429)</f>
        <v>ibuprofen oral 400mg/</v>
      </c>
      <c r="FK429" s="14" t="s">
        <v>163</v>
      </c>
      <c r="FL429" s="70" t="str">
        <f>CONCATENATE(CU429," ",FK429," ",DR429,DS429,"/",DU429,DV429)</f>
        <v>ibuprofen oral 400mg/</v>
      </c>
    </row>
    <row r="430" spans="1:168" ht="13.8">
      <c r="A430" s="222" t="s">
        <v>3793</v>
      </c>
      <c r="B430" t="str">
        <f>CONCATENATE(AY430," ","x"," ",R430,S430)</f>
        <v>Ibux tab 400 mg x 20</v>
      </c>
      <c r="C430" s="117"/>
      <c r="D430" s="117"/>
      <c r="E430" s="117"/>
      <c r="F430" s="117"/>
      <c r="H430" s="47"/>
      <c r="I430" s="47"/>
      <c r="J430" s="5" t="str">
        <f>CONCATENATE(BM430," ",CR430," ",BG430," ",BS430," ",R430,S430," x ",DR430,DS430,"/",DU430,DV430)</f>
        <v>NOR ibuprofen Karo Pharma AS film coated tablet 20 x 400mg/</v>
      </c>
      <c r="K430" s="5" t="str">
        <f>CONCATENATE(BM430," ",CR430," ",BG430," ",BS430," ",R430,S430," x ",DR430,DS430,"/",DU430,DV430)</f>
        <v>NOR ibuprofen Karo Pharma AS film coated tablet 20 x 400mg/</v>
      </c>
      <c r="L430" s="5"/>
      <c r="M430" s="5"/>
      <c r="N430" s="5"/>
      <c r="O430" s="5"/>
      <c r="P430" s="175">
        <v>20</v>
      </c>
      <c r="Q430" s="171"/>
      <c r="R430" s="175">
        <v>20</v>
      </c>
      <c r="S430" s="171"/>
      <c r="T430" s="117"/>
      <c r="U430" s="117"/>
      <c r="V430" s="117"/>
      <c r="W430" s="117"/>
      <c r="Y430" s="46" t="s">
        <v>2142</v>
      </c>
      <c r="Z430" s="5"/>
      <c r="AA430" s="5"/>
      <c r="AB430" s="5"/>
      <c r="AC430" s="46" t="s">
        <v>2304</v>
      </c>
      <c r="AD430" s="5"/>
      <c r="AE430" s="5"/>
      <c r="AF430">
        <v>10221000</v>
      </c>
      <c r="AG430" s="46" t="s">
        <v>3893</v>
      </c>
      <c r="AH430" s="46" t="s">
        <v>2203</v>
      </c>
      <c r="AK430">
        <v>15060000</v>
      </c>
      <c r="AL430" s="46" t="s">
        <v>3889</v>
      </c>
      <c r="AM430" s="46" t="s">
        <v>2262</v>
      </c>
      <c r="AN430" s="5"/>
      <c r="AO430" s="5"/>
      <c r="AP430" s="5"/>
      <c r="AQ430" s="5"/>
      <c r="AS430" s="48" t="s">
        <v>1947</v>
      </c>
      <c r="AT430" s="25" t="str">
        <f>CONCATENATE(BM430," ",CR430," ",BG430," ",BS430," ",DR430,DS430,"/",DU430,DV430)</f>
        <v>NOR ibuprofen Karo Pharma AS film coated tablet 400mg/</v>
      </c>
      <c r="AU430" s="33"/>
      <c r="AW430" s="5"/>
      <c r="AX430" s="46" t="s">
        <v>1895</v>
      </c>
      <c r="AY430" s="46" t="s">
        <v>3843</v>
      </c>
      <c r="AZ430" s="46" t="s">
        <v>578</v>
      </c>
      <c r="BA430" s="46" t="s">
        <v>966</v>
      </c>
      <c r="BC430">
        <v>10221000</v>
      </c>
      <c r="BD430" s="46" t="s">
        <v>3893</v>
      </c>
      <c r="BE430" s="46" t="s">
        <v>2203</v>
      </c>
      <c r="BF430" s="85"/>
      <c r="BG430" s="46" t="s">
        <v>2094</v>
      </c>
      <c r="BH430" s="46" t="s">
        <v>3871</v>
      </c>
      <c r="BI430" s="46" t="s">
        <v>3873</v>
      </c>
      <c r="BJ430" s="46" t="s">
        <v>1947</v>
      </c>
      <c r="BL430" s="5"/>
      <c r="BM430" s="49" t="s">
        <v>1353</v>
      </c>
      <c r="BN430" t="str">
        <f>CONCATENATE(CR430," ",BS430," ",DR430,DS430,"/",DU430,DV430)</f>
        <v>ibuprofen film coated tablet 400mg/</v>
      </c>
      <c r="BO430" s="49"/>
      <c r="BP430" t="str">
        <f>CONCATENATE(CR430," ",BS430," ",DR430,DS430,"/",DU430,DV430)</f>
        <v>ibuprofen film coated tablet 400mg/</v>
      </c>
      <c r="BQ430" s="5"/>
      <c r="BR430">
        <v>10221000</v>
      </c>
      <c r="BS430" s="46" t="s">
        <v>2339</v>
      </c>
      <c r="BT430" s="46" t="s">
        <v>2203</v>
      </c>
      <c r="BU430" s="117"/>
      <c r="BV430" s="117"/>
      <c r="BW430" s="5"/>
      <c r="BY430" s="5"/>
      <c r="BZ430" s="5"/>
      <c r="CA430">
        <v>10221000</v>
      </c>
      <c r="CB430" s="46" t="s">
        <v>3893</v>
      </c>
      <c r="CC430" s="46" t="s">
        <v>2203</v>
      </c>
      <c r="CD430" s="5"/>
      <c r="CE430" s="5"/>
      <c r="CF430">
        <v>20053000</v>
      </c>
      <c r="CG430" s="46" t="s">
        <v>3898</v>
      </c>
      <c r="CH430" s="46" t="s">
        <v>1239</v>
      </c>
      <c r="CI430" s="117"/>
      <c r="CJ430" s="117"/>
      <c r="CK430" s="5"/>
      <c r="CL430" s="5"/>
      <c r="CM430" s="5"/>
      <c r="CN430" s="5"/>
      <c r="CO430" s="48" t="s">
        <v>2251</v>
      </c>
      <c r="CP430" s="21" t="s">
        <v>41</v>
      </c>
      <c r="CQ430" s="48" t="s">
        <v>2251</v>
      </c>
      <c r="CR430" s="72" t="s">
        <v>614</v>
      </c>
      <c r="CS430" s="51"/>
      <c r="CT430" s="48" t="s">
        <v>2251</v>
      </c>
      <c r="CU430" s="46" t="s">
        <v>614</v>
      </c>
      <c r="CV430" s="117"/>
      <c r="CW430" s="146"/>
      <c r="CY430" s="5"/>
      <c r="CZ430" s="5"/>
      <c r="DE430" s="5"/>
      <c r="DF430" s="5"/>
      <c r="DG430" s="117"/>
      <c r="DH430" s="117"/>
      <c r="DI430" s="117"/>
      <c r="DJ430" s="117"/>
      <c r="DK430" s="117"/>
      <c r="DL430" s="165"/>
      <c r="DN430" s="33"/>
      <c r="DO430" s="154"/>
      <c r="DP430" s="46" t="s">
        <v>3893</v>
      </c>
      <c r="DQ430">
        <v>10221000</v>
      </c>
      <c r="DR430" s="80">
        <v>400</v>
      </c>
      <c r="DS430" s="46" t="s">
        <v>164</v>
      </c>
      <c r="DZ430" s="46"/>
      <c r="EA430" s="5"/>
      <c r="EB430" s="5"/>
      <c r="EC430" s="5"/>
      <c r="ED430" s="5"/>
      <c r="EE430" s="5"/>
      <c r="EF430" s="5"/>
      <c r="EG430" s="5"/>
      <c r="EH430" s="5"/>
      <c r="EI430" s="5"/>
      <c r="EJ430" s="5"/>
      <c r="EK430" s="5"/>
      <c r="EL430" s="5"/>
      <c r="EM430" s="165"/>
      <c r="EO430" s="5"/>
      <c r="EP430" s="5"/>
      <c r="EQ430" s="5"/>
      <c r="ER430" s="5"/>
      <c r="ET430" s="46" t="s">
        <v>2320</v>
      </c>
      <c r="EU430" s="46" t="s">
        <v>621</v>
      </c>
      <c r="EY430" s="70" t="str">
        <f>CONCATENATE(CU430," ",FK430," ",DR430,DS430,"/",DU430,DV430)</f>
        <v>ibuprofen oral 400mg/</v>
      </c>
      <c r="FK430" s="14" t="s">
        <v>163</v>
      </c>
      <c r="FL430" s="70" t="str">
        <f>CONCATENATE(CU430," ",FK430," ",DR430,DS430,"/",DU430,DV430)</f>
        <v>ibuprofen oral 400mg/</v>
      </c>
    </row>
    <row r="431" spans="1:168" ht="13.8">
      <c r="A431" s="226" t="s">
        <v>3794</v>
      </c>
      <c r="B431" t="str">
        <f>CONCATENATE(AY431," ","x"," ",R431,S431)</f>
        <v>Ibux tab 200 mg x 20</v>
      </c>
      <c r="C431" s="117"/>
      <c r="D431" s="117"/>
      <c r="E431" s="117"/>
      <c r="F431" s="117"/>
      <c r="H431" s="47"/>
      <c r="I431" s="47"/>
      <c r="J431" s="5" t="str">
        <f>CONCATENATE(BM431," ",CR431," ",BG431," ",BS431," ",R431,S431," x ",DR431,DS431,"/",DU431,DV431)</f>
        <v>NOR ibuprofen Karo Pharma AS film coated tablet 20 x 200mg/</v>
      </c>
      <c r="K431" s="5" t="str">
        <f>CONCATENATE(BM431," ",CR431," ",BG431," ",BS431," ",R431,S431," x ",DR431,DS431,"/",DU431,DV431)</f>
        <v>NOR ibuprofen Karo Pharma AS film coated tablet 20 x 200mg/</v>
      </c>
      <c r="L431" s="5"/>
      <c r="M431" s="5"/>
      <c r="N431" s="5"/>
      <c r="O431" s="5"/>
      <c r="P431" s="175">
        <v>20</v>
      </c>
      <c r="Q431" s="171"/>
      <c r="R431" s="175">
        <v>20</v>
      </c>
      <c r="S431" s="171"/>
      <c r="T431" s="117"/>
      <c r="U431" s="117"/>
      <c r="V431" s="117"/>
      <c r="W431" s="117"/>
      <c r="Y431" s="46" t="s">
        <v>2137</v>
      </c>
      <c r="Z431" s="5"/>
      <c r="AA431" s="5"/>
      <c r="AB431" s="5"/>
      <c r="AC431" s="46" t="s">
        <v>2304</v>
      </c>
      <c r="AD431" s="5"/>
      <c r="AE431" s="5"/>
      <c r="AF431">
        <v>10221000</v>
      </c>
      <c r="AG431" s="46" t="s">
        <v>3893</v>
      </c>
      <c r="AH431" s="46" t="s">
        <v>2203</v>
      </c>
      <c r="AK431">
        <v>15060000</v>
      </c>
      <c r="AL431" s="46" t="s">
        <v>3889</v>
      </c>
      <c r="AM431" s="46" t="s">
        <v>2262</v>
      </c>
      <c r="AN431" s="5"/>
      <c r="AO431" s="5"/>
      <c r="AP431" s="5"/>
      <c r="AQ431" s="5"/>
      <c r="AS431" s="48" t="s">
        <v>1942</v>
      </c>
      <c r="AT431" s="25" t="str">
        <f>CONCATENATE(BM431," ",CR431," ",BG431," ",BS431," ",DR431,DS431,"/",DU431,DV431)</f>
        <v>NOR ibuprofen Karo Pharma AS film coated tablet 200mg/</v>
      </c>
      <c r="AU431" s="33"/>
      <c r="AW431" s="5"/>
      <c r="AX431" s="46" t="s">
        <v>1895</v>
      </c>
      <c r="AY431" s="46" t="s">
        <v>3852</v>
      </c>
      <c r="AZ431" s="46" t="s">
        <v>578</v>
      </c>
      <c r="BA431" s="46" t="s">
        <v>966</v>
      </c>
      <c r="BC431">
        <v>10221000</v>
      </c>
      <c r="BD431" s="46" t="s">
        <v>3893</v>
      </c>
      <c r="BE431" s="46" t="s">
        <v>2203</v>
      </c>
      <c r="BF431" s="85"/>
      <c r="BG431" s="46" t="s">
        <v>2094</v>
      </c>
      <c r="BH431" s="46" t="s">
        <v>3871</v>
      </c>
      <c r="BI431" s="46" t="s">
        <v>3873</v>
      </c>
      <c r="BJ431" s="46" t="s">
        <v>1942</v>
      </c>
      <c r="BL431" s="5"/>
      <c r="BM431" s="49" t="s">
        <v>1353</v>
      </c>
      <c r="BN431" t="str">
        <f>CONCATENATE(CR431," ",BS431," ",DR431,DS431,"/",DU431,DV431)</f>
        <v>ibuprofen film coated tablet 200mg/</v>
      </c>
      <c r="BO431" s="49"/>
      <c r="BP431" t="str">
        <f>CONCATENATE(CR431," ",BS431," ",DR431,DS431,"/",DU431,DV431)</f>
        <v>ibuprofen film coated tablet 200mg/</v>
      </c>
      <c r="BQ431" s="5"/>
      <c r="BR431">
        <v>10221000</v>
      </c>
      <c r="BS431" s="46" t="s">
        <v>2339</v>
      </c>
      <c r="BT431" s="46" t="s">
        <v>2203</v>
      </c>
      <c r="BU431" s="117"/>
      <c r="BV431" s="117"/>
      <c r="BW431" s="5"/>
      <c r="BY431" s="5"/>
      <c r="BZ431" s="5"/>
      <c r="CA431">
        <v>10221000</v>
      </c>
      <c r="CB431" s="46" t="s">
        <v>3893</v>
      </c>
      <c r="CC431" s="46" t="s">
        <v>2203</v>
      </c>
      <c r="CD431" s="5"/>
      <c r="CE431" s="5"/>
      <c r="CF431">
        <v>20053000</v>
      </c>
      <c r="CG431" s="46" t="s">
        <v>3898</v>
      </c>
      <c r="CH431" s="46" t="s">
        <v>1239</v>
      </c>
      <c r="CI431" s="117"/>
      <c r="CJ431" s="117"/>
      <c r="CK431" s="5"/>
      <c r="CL431" s="5"/>
      <c r="CM431" s="5"/>
      <c r="CN431" s="5"/>
      <c r="CO431" s="48" t="s">
        <v>2251</v>
      </c>
      <c r="CP431" s="21" t="s">
        <v>41</v>
      </c>
      <c r="CQ431" s="48" t="s">
        <v>2251</v>
      </c>
      <c r="CR431" s="72" t="s">
        <v>614</v>
      </c>
      <c r="CS431" s="51"/>
      <c r="CT431" s="48" t="s">
        <v>2251</v>
      </c>
      <c r="CU431" s="46" t="s">
        <v>614</v>
      </c>
      <c r="CV431" s="117"/>
      <c r="CW431" s="146"/>
      <c r="CY431" s="5"/>
      <c r="CZ431" s="5"/>
      <c r="DE431" s="5"/>
      <c r="DF431" s="5"/>
      <c r="DG431" s="117"/>
      <c r="DH431" s="117"/>
      <c r="DI431" s="117"/>
      <c r="DJ431" s="117"/>
      <c r="DK431" s="117"/>
      <c r="DL431" s="165"/>
      <c r="DN431" s="33"/>
      <c r="DO431" s="154"/>
      <c r="DP431" s="46" t="s">
        <v>3893</v>
      </c>
      <c r="DQ431">
        <v>10221000</v>
      </c>
      <c r="DR431" s="80">
        <v>200</v>
      </c>
      <c r="DS431" s="46" t="s">
        <v>164</v>
      </c>
      <c r="DZ431" s="46"/>
      <c r="EA431" s="5"/>
      <c r="EB431" s="5"/>
      <c r="EC431" s="5"/>
      <c r="ED431" s="5"/>
      <c r="EE431" s="5"/>
      <c r="EF431" s="5"/>
      <c r="EG431" s="5"/>
      <c r="EH431" s="5"/>
      <c r="EI431" s="5"/>
      <c r="EJ431" s="5"/>
      <c r="EK431" s="5"/>
      <c r="EL431" s="5"/>
      <c r="EM431" s="165"/>
      <c r="EO431" s="5"/>
      <c r="EP431" s="5"/>
      <c r="EQ431" s="5"/>
      <c r="ER431" s="5"/>
      <c r="ET431" s="46" t="s">
        <v>2320</v>
      </c>
      <c r="EU431" s="46" t="s">
        <v>621</v>
      </c>
      <c r="EY431" s="70" t="str">
        <f>CONCATENATE(CU431," ",FK431," ",DR431,DS431,"/",DU431,DV431)</f>
        <v>ibuprofen oral 200mg/</v>
      </c>
      <c r="FK431" s="14" t="s">
        <v>163</v>
      </c>
      <c r="FL431" s="70" t="str">
        <f>CONCATENATE(CU431," ",FK431," ",DR431,DS431,"/",DU431,DV431)</f>
        <v>ibuprofen oral 200mg/</v>
      </c>
    </row>
    <row r="432" spans="1:168" ht="13.8">
      <c r="A432" s="48" t="s">
        <v>3795</v>
      </c>
      <c r="B432" t="str">
        <f>CONCATENATE(AY432," ","x"," ",R432,S432)</f>
        <v>Ibumetin tab 400 mg x 20</v>
      </c>
      <c r="C432" s="117"/>
      <c r="D432" s="117"/>
      <c r="E432" s="117"/>
      <c r="F432" s="117"/>
      <c r="H432" s="47"/>
      <c r="I432" s="47"/>
      <c r="J432" s="5" t="str">
        <f>CONCATENATE(BM432," ",CR432," ",BG432," ",BS432," ",R432,S432," x ",DR432,DS432,"/",DU432,DV432)</f>
        <v>NOR ibuprofen Orifarm Healthcare A/S film coated tablet 20 x 400mg/</v>
      </c>
      <c r="K432" s="5" t="str">
        <f>CONCATENATE(BM432," ",CR432," ",BG432," ",BS432," ",R432,S432," x ",DR432,DS432,"/",DU432,DV432)</f>
        <v>NOR ibuprofen Orifarm Healthcare A/S film coated tablet 20 x 400mg/</v>
      </c>
      <c r="L432" s="5"/>
      <c r="M432" s="5"/>
      <c r="N432" s="5"/>
      <c r="O432" s="5"/>
      <c r="P432" s="175">
        <v>20</v>
      </c>
      <c r="Q432" s="171"/>
      <c r="R432" s="175">
        <v>20</v>
      </c>
      <c r="S432" s="171"/>
      <c r="T432" s="117"/>
      <c r="U432" s="117"/>
      <c r="V432" s="117"/>
      <c r="W432" s="117"/>
      <c r="Y432" s="46" t="s">
        <v>2147</v>
      </c>
      <c r="Z432" s="5"/>
      <c r="AA432" s="5"/>
      <c r="AB432" s="5"/>
      <c r="AC432" s="46" t="s">
        <v>2304</v>
      </c>
      <c r="AD432" s="5"/>
      <c r="AE432" s="5"/>
      <c r="AF432">
        <v>10221000</v>
      </c>
      <c r="AG432" s="46" t="s">
        <v>3893</v>
      </c>
      <c r="AH432" s="46" t="s">
        <v>2203</v>
      </c>
      <c r="AK432">
        <v>15060000</v>
      </c>
      <c r="AL432" s="46" t="s">
        <v>3889</v>
      </c>
      <c r="AM432" s="46" t="s">
        <v>2262</v>
      </c>
      <c r="AN432" s="5"/>
      <c r="AO432" s="5"/>
      <c r="AP432" s="5"/>
      <c r="AQ432" s="5"/>
      <c r="AS432" s="48" t="s">
        <v>1952</v>
      </c>
      <c r="AT432" s="25" t="str">
        <f>CONCATENATE(BM432," ",CR432," ",BG432," ",BS432," ",DR432,DS432,"/",DU432,DV432)</f>
        <v>NOR ibuprofen Orifarm Healthcare A/S film coated tablet 400mg/</v>
      </c>
      <c r="AU432" s="33"/>
      <c r="AW432" s="5"/>
      <c r="AX432" s="46" t="s">
        <v>1899</v>
      </c>
      <c r="AY432" s="46" t="s">
        <v>3853</v>
      </c>
      <c r="AZ432" s="46" t="s">
        <v>578</v>
      </c>
      <c r="BA432" s="46" t="s">
        <v>966</v>
      </c>
      <c r="BC432">
        <v>10221000</v>
      </c>
      <c r="BD432" s="46" t="s">
        <v>3893</v>
      </c>
      <c r="BE432" s="46" t="s">
        <v>2203</v>
      </c>
      <c r="BF432" s="85"/>
      <c r="BG432" s="46" t="s">
        <v>988</v>
      </c>
      <c r="BH432" s="46" t="s">
        <v>3884</v>
      </c>
      <c r="BI432" s="46" t="s">
        <v>3881</v>
      </c>
      <c r="BJ432" s="46" t="s">
        <v>1952</v>
      </c>
      <c r="BL432" s="5"/>
      <c r="BM432" s="49" t="s">
        <v>1353</v>
      </c>
      <c r="BN432" t="str">
        <f>CONCATENATE(CR432," ",BS432," ",DR432,DS432,"/",DU432,DV432)</f>
        <v>ibuprofen film coated tablet 400mg/</v>
      </c>
      <c r="BO432" s="49"/>
      <c r="BP432" t="str">
        <f>CONCATENATE(CR432," ",BS432," ",DR432,DS432,"/",DU432,DV432)</f>
        <v>ibuprofen film coated tablet 400mg/</v>
      </c>
      <c r="BQ432" s="5"/>
      <c r="BR432">
        <v>10221000</v>
      </c>
      <c r="BS432" s="46" t="s">
        <v>2339</v>
      </c>
      <c r="BT432" s="46" t="s">
        <v>2203</v>
      </c>
      <c r="BU432" s="117"/>
      <c r="BV432" s="117"/>
      <c r="BW432" s="5"/>
      <c r="BY432" s="5"/>
      <c r="BZ432" s="5"/>
      <c r="CA432">
        <v>10221000</v>
      </c>
      <c r="CB432" s="46" t="s">
        <v>3893</v>
      </c>
      <c r="CC432" s="46" t="s">
        <v>2203</v>
      </c>
      <c r="CD432" s="5"/>
      <c r="CE432" s="5"/>
      <c r="CF432">
        <v>20053000</v>
      </c>
      <c r="CG432" s="46" t="s">
        <v>3898</v>
      </c>
      <c r="CH432" s="46" t="s">
        <v>1239</v>
      </c>
      <c r="CI432" s="117"/>
      <c r="CJ432" s="117"/>
      <c r="CK432" s="5"/>
      <c r="CL432" s="5"/>
      <c r="CM432" s="5"/>
      <c r="CN432" s="5"/>
      <c r="CO432" s="48" t="s">
        <v>2251</v>
      </c>
      <c r="CP432" s="21" t="s">
        <v>41</v>
      </c>
      <c r="CQ432" s="48" t="s">
        <v>2251</v>
      </c>
      <c r="CR432" s="72" t="s">
        <v>614</v>
      </c>
      <c r="CS432" s="51"/>
      <c r="CT432" s="48" t="s">
        <v>2251</v>
      </c>
      <c r="CU432" s="46" t="s">
        <v>614</v>
      </c>
      <c r="CV432" s="117"/>
      <c r="CW432" s="146"/>
      <c r="CY432" s="5"/>
      <c r="CZ432" s="5"/>
      <c r="DE432" s="5"/>
      <c r="DF432" s="5"/>
      <c r="DG432" s="117"/>
      <c r="DH432" s="117"/>
      <c r="DI432" s="117"/>
      <c r="DJ432" s="117"/>
      <c r="DK432" s="117"/>
      <c r="DL432" s="165"/>
      <c r="DN432" s="33"/>
      <c r="DO432" s="154"/>
      <c r="DP432" s="46" t="s">
        <v>3893</v>
      </c>
      <c r="DQ432">
        <v>10221000</v>
      </c>
      <c r="DR432" s="80">
        <v>400</v>
      </c>
      <c r="DS432" s="46" t="s">
        <v>164</v>
      </c>
      <c r="DZ432" s="46"/>
      <c r="EA432" s="5"/>
      <c r="EB432" s="5"/>
      <c r="EC432" s="5"/>
      <c r="ED432" s="5"/>
      <c r="EE432" s="5"/>
      <c r="EF432" s="5"/>
      <c r="EG432" s="5"/>
      <c r="EH432" s="5"/>
      <c r="EI432" s="5"/>
      <c r="EJ432" s="5"/>
      <c r="EK432" s="5"/>
      <c r="EL432" s="5"/>
      <c r="EM432" s="165"/>
      <c r="EO432" s="5"/>
      <c r="EP432" s="5"/>
      <c r="EQ432" s="5"/>
      <c r="ER432" s="5"/>
      <c r="ET432" s="46" t="s">
        <v>2320</v>
      </c>
      <c r="EU432" s="46" t="s">
        <v>621</v>
      </c>
      <c r="EY432" s="70" t="str">
        <f>CONCATENATE(CU432," ",FK432," ",DR432,DS432,"/",DU432,DV432)</f>
        <v>ibuprofen oral 400mg/</v>
      </c>
      <c r="FK432" s="14" t="s">
        <v>163</v>
      </c>
      <c r="FL432" s="70" t="str">
        <f>CONCATENATE(CU432," ",FK432," ",DR432,DS432,"/",DU432,DV432)</f>
        <v>ibuprofen oral 400mg/</v>
      </c>
    </row>
    <row r="433" spans="1:168" ht="13.8">
      <c r="A433" s="48" t="s">
        <v>3796</v>
      </c>
      <c r="B433" t="str">
        <f>CONCATENATE(AY433," ","x"," ",R433,S433)</f>
        <v>Ibux tab 200 mg x 100</v>
      </c>
      <c r="C433" s="117"/>
      <c r="D433" s="117"/>
      <c r="E433" s="117"/>
      <c r="F433" s="117"/>
      <c r="H433" s="47"/>
      <c r="I433" s="47"/>
      <c r="J433" s="5" t="str">
        <f>CONCATENATE(BM433," ",CR433," ",BG433," ",BS433," ",R433,S433," x ",DR433,DS433,"/",DU433,DV433)</f>
        <v>NOR ibuprofen Karo Pharma AS film coated tablet 100 x 200mg/</v>
      </c>
      <c r="K433" s="5" t="str">
        <f>CONCATENATE(BM433," ",CR433," ",BG433," ",BS433," ",R433,S433," x ",DR433,DS433,"/",DU433,DV433)</f>
        <v>NOR ibuprofen Karo Pharma AS film coated tablet 100 x 200mg/</v>
      </c>
      <c r="L433" s="5"/>
      <c r="M433" s="5"/>
      <c r="N433" s="5"/>
      <c r="O433" s="5"/>
      <c r="P433" s="175">
        <v>100</v>
      </c>
      <c r="Q433" s="171"/>
      <c r="R433" s="175">
        <v>100</v>
      </c>
      <c r="S433" s="171"/>
      <c r="T433" s="117"/>
      <c r="U433" s="117"/>
      <c r="V433" s="117"/>
      <c r="W433" s="117"/>
      <c r="Y433" s="46" t="s">
        <v>2137</v>
      </c>
      <c r="Z433" s="5"/>
      <c r="AA433" s="5"/>
      <c r="AB433" s="5"/>
      <c r="AC433" s="46" t="s">
        <v>2307</v>
      </c>
      <c r="AD433" s="5"/>
      <c r="AE433" s="5"/>
      <c r="AF433">
        <v>10221000</v>
      </c>
      <c r="AG433" s="46" t="s">
        <v>3893</v>
      </c>
      <c r="AH433" s="46" t="s">
        <v>2203</v>
      </c>
      <c r="AK433">
        <v>15060000</v>
      </c>
      <c r="AL433" s="46" t="s">
        <v>3889</v>
      </c>
      <c r="AM433" s="46" t="s">
        <v>2262</v>
      </c>
      <c r="AN433" s="5"/>
      <c r="AO433" s="5"/>
      <c r="AP433" s="5"/>
      <c r="AQ433" s="5"/>
      <c r="AS433" s="48" t="s">
        <v>1942</v>
      </c>
      <c r="AT433" s="25" t="str">
        <f>CONCATENATE(BM433," ",CR433," ",BG433," ",BS433," ",DR433,DS433,"/",DU433,DV433)</f>
        <v>NOR ibuprofen Karo Pharma AS film coated tablet 200mg/</v>
      </c>
      <c r="AU433" s="33"/>
      <c r="AW433" s="5"/>
      <c r="AX433" s="46" t="s">
        <v>1895</v>
      </c>
      <c r="AY433" s="46" t="s">
        <v>3852</v>
      </c>
      <c r="AZ433" s="46" t="s">
        <v>578</v>
      </c>
      <c r="BA433" s="46" t="s">
        <v>966</v>
      </c>
      <c r="BC433">
        <v>10221000</v>
      </c>
      <c r="BD433" s="46" t="s">
        <v>3893</v>
      </c>
      <c r="BE433" s="46" t="s">
        <v>2203</v>
      </c>
      <c r="BF433" s="85"/>
      <c r="BG433" s="46" t="s">
        <v>2094</v>
      </c>
      <c r="BH433" s="46" t="s">
        <v>3871</v>
      </c>
      <c r="BI433" s="46" t="s">
        <v>3873</v>
      </c>
      <c r="BJ433" s="46" t="s">
        <v>1942</v>
      </c>
      <c r="BL433" s="5"/>
      <c r="BM433" s="49" t="s">
        <v>1353</v>
      </c>
      <c r="BN433" t="str">
        <f>CONCATENATE(CR433," ",BS433," ",DR433,DS433,"/",DU433,DV433)</f>
        <v>ibuprofen film coated tablet 200mg/</v>
      </c>
      <c r="BO433" s="49"/>
      <c r="BP433" t="str">
        <f>CONCATENATE(CR433," ",BS433," ",DR433,DS433,"/",DU433,DV433)</f>
        <v>ibuprofen film coated tablet 200mg/</v>
      </c>
      <c r="BQ433" s="5"/>
      <c r="BR433">
        <v>10221000</v>
      </c>
      <c r="BS433" s="46" t="s">
        <v>2339</v>
      </c>
      <c r="BT433" s="46" t="s">
        <v>2203</v>
      </c>
      <c r="BU433" s="117"/>
      <c r="BV433" s="117"/>
      <c r="BW433" s="5"/>
      <c r="BY433" s="5"/>
      <c r="BZ433" s="5"/>
      <c r="CA433">
        <v>10221000</v>
      </c>
      <c r="CB433" s="46" t="s">
        <v>3893</v>
      </c>
      <c r="CC433" s="46" t="s">
        <v>2203</v>
      </c>
      <c r="CD433" s="5"/>
      <c r="CE433" s="5"/>
      <c r="CF433">
        <v>20053000</v>
      </c>
      <c r="CG433" s="46" t="s">
        <v>3898</v>
      </c>
      <c r="CH433" s="46" t="s">
        <v>1239</v>
      </c>
      <c r="CI433" s="117"/>
      <c r="CJ433" s="117"/>
      <c r="CK433" s="5"/>
      <c r="CL433" s="5"/>
      <c r="CM433" s="5"/>
      <c r="CN433" s="5"/>
      <c r="CO433" s="48" t="s">
        <v>2251</v>
      </c>
      <c r="CP433" s="21" t="s">
        <v>41</v>
      </c>
      <c r="CQ433" s="48" t="s">
        <v>2251</v>
      </c>
      <c r="CR433" s="72" t="s">
        <v>614</v>
      </c>
      <c r="CS433" s="51"/>
      <c r="CT433" s="48" t="s">
        <v>2251</v>
      </c>
      <c r="CU433" s="46" t="s">
        <v>614</v>
      </c>
      <c r="CV433" s="117"/>
      <c r="CW433" s="146"/>
      <c r="CY433" s="5"/>
      <c r="CZ433" s="5"/>
      <c r="DE433" s="5"/>
      <c r="DF433" s="5"/>
      <c r="DG433" s="117"/>
      <c r="DH433" s="117"/>
      <c r="DI433" s="117"/>
      <c r="DJ433" s="117"/>
      <c r="DK433" s="117"/>
      <c r="DL433" s="165"/>
      <c r="DN433" s="33"/>
      <c r="DO433" s="154"/>
      <c r="DP433" s="46" t="s">
        <v>3893</v>
      </c>
      <c r="DQ433">
        <v>10221000</v>
      </c>
      <c r="DR433" s="80">
        <v>200</v>
      </c>
      <c r="DS433" s="46" t="s">
        <v>164</v>
      </c>
      <c r="DZ433" s="46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/>
      <c r="EM433" s="165"/>
      <c r="EO433" s="5"/>
      <c r="EP433" s="5"/>
      <c r="EQ433" s="5"/>
      <c r="ER433" s="5"/>
      <c r="ET433" s="46" t="s">
        <v>2320</v>
      </c>
      <c r="EU433" s="46" t="s">
        <v>621</v>
      </c>
      <c r="EY433" s="70" t="str">
        <f>CONCATENATE(CU433," ",FK433," ",DR433,DS433,"/",DU433,DV433)</f>
        <v>ibuprofen oral 200mg/</v>
      </c>
      <c r="FK433" s="14" t="s">
        <v>163</v>
      </c>
      <c r="FL433" s="70" t="str">
        <f>CONCATENATE(CU433," ",FK433," ",DR433,DS433,"/",DU433,DV433)</f>
        <v>ibuprofen oral 200mg/</v>
      </c>
    </row>
    <row r="434" spans="1:168" ht="13.8">
      <c r="A434" s="48" t="s">
        <v>3797</v>
      </c>
      <c r="B434" t="str">
        <f>CONCATENATE(AY434," ","x"," ",R434,S434)</f>
        <v>Ibux tab 600 mg x 10</v>
      </c>
      <c r="C434" s="117"/>
      <c r="D434" s="117"/>
      <c r="E434" s="117"/>
      <c r="F434" s="117"/>
      <c r="H434" s="47"/>
      <c r="I434" s="47"/>
      <c r="J434" s="5" t="str">
        <f>CONCATENATE(BM434," ",CR434," ",BG434," ",BS434," ",R434,S434," x ",DR434,DS434,"/",DU434,DV434)</f>
        <v>NOR ibuprofen Karo Pharma AS film coated tablet 10 x 600mg/</v>
      </c>
      <c r="K434" s="5" t="str">
        <f>CONCATENATE(BM434," ",CR434," ",BG434," ",BS434," ",R434,S434," x ",DR434,DS434,"/",DU434,DV434)</f>
        <v>NOR ibuprofen Karo Pharma AS film coated tablet 10 x 600mg/</v>
      </c>
      <c r="L434" s="5"/>
      <c r="M434" s="5"/>
      <c r="N434" s="5"/>
      <c r="O434" s="5"/>
      <c r="P434" s="175">
        <v>10</v>
      </c>
      <c r="Q434" s="171"/>
      <c r="R434" s="175">
        <v>10</v>
      </c>
      <c r="S434" s="171"/>
      <c r="T434" s="117"/>
      <c r="U434" s="117"/>
      <c r="V434" s="117"/>
      <c r="W434" s="117"/>
      <c r="Y434" s="46" t="s">
        <v>2146</v>
      </c>
      <c r="Z434" s="5"/>
      <c r="AA434" s="5"/>
      <c r="AB434" s="5"/>
      <c r="AC434" s="46" t="s">
        <v>2305</v>
      </c>
      <c r="AD434" s="5"/>
      <c r="AE434" s="5"/>
      <c r="AF434">
        <v>10221000</v>
      </c>
      <c r="AG434" s="46" t="s">
        <v>3893</v>
      </c>
      <c r="AH434" s="46" t="s">
        <v>2203</v>
      </c>
      <c r="AK434">
        <v>15060000</v>
      </c>
      <c r="AL434" s="46" t="s">
        <v>3889</v>
      </c>
      <c r="AM434" s="46" t="s">
        <v>2262</v>
      </c>
      <c r="AN434" s="5"/>
      <c r="AO434" s="5"/>
      <c r="AP434" s="5"/>
      <c r="AQ434" s="5"/>
      <c r="AS434" s="48" t="s">
        <v>1951</v>
      </c>
      <c r="AT434" s="25" t="str">
        <f>CONCATENATE(BM434," ",CR434," ",BG434," ",BS434," ",DR434,DS434,"/",DU434,DV434)</f>
        <v>NOR ibuprofen Karo Pharma AS film coated tablet 600mg/</v>
      </c>
      <c r="AU434" s="33"/>
      <c r="AW434" s="5"/>
      <c r="AX434" s="46" t="s">
        <v>1895</v>
      </c>
      <c r="AY434" s="46" t="s">
        <v>3845</v>
      </c>
      <c r="AZ434" s="46" t="s">
        <v>578</v>
      </c>
      <c r="BA434" s="46" t="s">
        <v>966</v>
      </c>
      <c r="BC434">
        <v>10221000</v>
      </c>
      <c r="BD434" s="46" t="s">
        <v>3893</v>
      </c>
      <c r="BE434" s="46" t="s">
        <v>2203</v>
      </c>
      <c r="BF434" s="85"/>
      <c r="BG434" s="46" t="s">
        <v>2094</v>
      </c>
      <c r="BH434" s="46" t="s">
        <v>3871</v>
      </c>
      <c r="BI434" s="46" t="s">
        <v>3873</v>
      </c>
      <c r="BJ434" s="46" t="s">
        <v>1951</v>
      </c>
      <c r="BL434" s="5"/>
      <c r="BM434" s="49" t="s">
        <v>1353</v>
      </c>
      <c r="BN434" t="str">
        <f>CONCATENATE(CR434," ",BS434," ",DR434,DS434,"/",DU434,DV434)</f>
        <v>ibuprofen film coated tablet 600mg/</v>
      </c>
      <c r="BO434" s="49"/>
      <c r="BP434" t="str">
        <f>CONCATENATE(CR434," ",BS434," ",DR434,DS434,"/",DU434,DV434)</f>
        <v>ibuprofen film coated tablet 600mg/</v>
      </c>
      <c r="BQ434" s="5"/>
      <c r="BR434">
        <v>10221000</v>
      </c>
      <c r="BS434" s="46" t="s">
        <v>2339</v>
      </c>
      <c r="BT434" s="46" t="s">
        <v>2203</v>
      </c>
      <c r="BU434" s="117"/>
      <c r="BV434" s="117"/>
      <c r="BW434" s="5"/>
      <c r="BY434" s="5"/>
      <c r="BZ434" s="5"/>
      <c r="CA434">
        <v>10221000</v>
      </c>
      <c r="CB434" s="46" t="s">
        <v>3893</v>
      </c>
      <c r="CC434" s="46" t="s">
        <v>2203</v>
      </c>
      <c r="CD434" s="5"/>
      <c r="CE434" s="5"/>
      <c r="CF434">
        <v>20053000</v>
      </c>
      <c r="CG434" s="46" t="s">
        <v>3898</v>
      </c>
      <c r="CH434" s="46" t="s">
        <v>1239</v>
      </c>
      <c r="CI434" s="117"/>
      <c r="CJ434" s="117"/>
      <c r="CK434" s="5"/>
      <c r="CL434" s="5"/>
      <c r="CM434" s="5"/>
      <c r="CN434" s="5"/>
      <c r="CO434" s="48" t="s">
        <v>2251</v>
      </c>
      <c r="CP434" s="21" t="s">
        <v>41</v>
      </c>
      <c r="CQ434" s="48" t="s">
        <v>2251</v>
      </c>
      <c r="CR434" s="72" t="s">
        <v>614</v>
      </c>
      <c r="CS434" s="51"/>
      <c r="CT434" s="48" t="s">
        <v>2251</v>
      </c>
      <c r="CU434" s="46" t="s">
        <v>614</v>
      </c>
      <c r="CV434" s="117"/>
      <c r="CW434" s="146"/>
      <c r="CY434" s="5"/>
      <c r="CZ434" s="5"/>
      <c r="DE434" s="5"/>
      <c r="DF434" s="5"/>
      <c r="DG434" s="117"/>
      <c r="DH434" s="117"/>
      <c r="DI434" s="117"/>
      <c r="DJ434" s="117"/>
      <c r="DK434" s="117"/>
      <c r="DL434" s="165"/>
      <c r="DN434" s="33"/>
      <c r="DO434" s="154"/>
      <c r="DP434" s="46" t="s">
        <v>3893</v>
      </c>
      <c r="DQ434">
        <v>10221000</v>
      </c>
      <c r="DR434" s="80">
        <v>600</v>
      </c>
      <c r="DS434" s="46" t="s">
        <v>164</v>
      </c>
      <c r="DZ434" s="46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/>
      <c r="EM434" s="165"/>
      <c r="EO434" s="5"/>
      <c r="EP434" s="5"/>
      <c r="EQ434" s="5"/>
      <c r="ER434" s="5"/>
      <c r="ET434" s="46" t="s">
        <v>2320</v>
      </c>
      <c r="EU434" s="46" t="s">
        <v>621</v>
      </c>
      <c r="EY434" s="70" t="str">
        <f>CONCATENATE(CU434," ",FK434," ",DR434,DS434,"/",DU434,DV434)</f>
        <v>ibuprofen oral 600mg/</v>
      </c>
      <c r="FK434" s="14" t="s">
        <v>163</v>
      </c>
      <c r="FL434" s="70" t="str">
        <f>CONCATENATE(CU434," ",FK434," ",DR434,DS434,"/",DU434,DV434)</f>
        <v>ibuprofen oral 600mg/</v>
      </c>
    </row>
    <row r="435" spans="1:168" ht="13.8">
      <c r="A435" s="48" t="s">
        <v>3798</v>
      </c>
      <c r="B435" t="str">
        <f>CONCATENATE(AY435," ","x"," ",R435,S435)</f>
        <v>Ibux tab 600 mg x 100</v>
      </c>
      <c r="C435" s="117"/>
      <c r="D435" s="117"/>
      <c r="E435" s="117"/>
      <c r="F435" s="117"/>
      <c r="H435" s="47"/>
      <c r="I435" s="47"/>
      <c r="J435" s="5" t="str">
        <f>CONCATENATE(BM435," ",CR435," ",BG435," ",BS435," ",R435,S435," x ",DR435,DS435,"/",DU435,DV435)</f>
        <v>NOR ibuprofen Karo Pharma AS film coated tablet 100 x 600mg/</v>
      </c>
      <c r="K435" s="5" t="str">
        <f>CONCATENATE(BM435," ",CR435," ",BG435," ",BS435," ",R435,S435," x ",DR435,DS435,"/",DU435,DV435)</f>
        <v>NOR ibuprofen Karo Pharma AS film coated tablet 100 x 600mg/</v>
      </c>
      <c r="L435" s="5"/>
      <c r="M435" s="5"/>
      <c r="N435" s="5"/>
      <c r="O435" s="5"/>
      <c r="P435" s="175">
        <v>100</v>
      </c>
      <c r="Q435" s="171"/>
      <c r="R435" s="175">
        <v>100</v>
      </c>
      <c r="S435" s="171"/>
      <c r="T435" s="117"/>
      <c r="U435" s="117"/>
      <c r="V435" s="117"/>
      <c r="W435" s="117"/>
      <c r="Y435" s="46" t="s">
        <v>2146</v>
      </c>
      <c r="Z435" s="5"/>
      <c r="AA435" s="5"/>
      <c r="AB435" s="5"/>
      <c r="AC435" s="46" t="s">
        <v>2307</v>
      </c>
      <c r="AD435" s="5"/>
      <c r="AE435" s="5"/>
      <c r="AF435">
        <v>10221000</v>
      </c>
      <c r="AG435" s="46" t="s">
        <v>3893</v>
      </c>
      <c r="AH435" s="46" t="s">
        <v>2203</v>
      </c>
      <c r="AK435">
        <v>15060000</v>
      </c>
      <c r="AL435" s="46" t="s">
        <v>3889</v>
      </c>
      <c r="AM435" s="46" t="s">
        <v>2262</v>
      </c>
      <c r="AN435" s="5"/>
      <c r="AO435" s="5"/>
      <c r="AP435" s="5"/>
      <c r="AQ435" s="5"/>
      <c r="AS435" s="48" t="s">
        <v>1951</v>
      </c>
      <c r="AT435" s="25" t="str">
        <f>CONCATENATE(BM435," ",CR435," ",BG435," ",BS435," ",DR435,DS435,"/",DU435,DV435)</f>
        <v>NOR ibuprofen Karo Pharma AS film coated tablet 600mg/</v>
      </c>
      <c r="AU435" s="33"/>
      <c r="AW435" s="5"/>
      <c r="AX435" s="46" t="s">
        <v>1895</v>
      </c>
      <c r="AY435" s="46" t="s">
        <v>3845</v>
      </c>
      <c r="AZ435" s="46" t="s">
        <v>578</v>
      </c>
      <c r="BA435" s="46" t="s">
        <v>966</v>
      </c>
      <c r="BC435">
        <v>10221000</v>
      </c>
      <c r="BD435" s="46" t="s">
        <v>3893</v>
      </c>
      <c r="BE435" s="46" t="s">
        <v>2203</v>
      </c>
      <c r="BF435" s="85"/>
      <c r="BG435" s="46" t="s">
        <v>2094</v>
      </c>
      <c r="BH435" s="46" t="s">
        <v>3871</v>
      </c>
      <c r="BI435" s="46" t="s">
        <v>3873</v>
      </c>
      <c r="BJ435" s="46" t="s">
        <v>1951</v>
      </c>
      <c r="BL435" s="5"/>
      <c r="BM435" s="49" t="s">
        <v>1353</v>
      </c>
      <c r="BN435" t="str">
        <f>CONCATENATE(CR435," ",BS435," ",DR435,DS435,"/",DU435,DV435)</f>
        <v>ibuprofen film coated tablet 600mg/</v>
      </c>
      <c r="BO435" s="49"/>
      <c r="BP435" t="str">
        <f>CONCATENATE(CR435," ",BS435," ",DR435,DS435,"/",DU435,DV435)</f>
        <v>ibuprofen film coated tablet 600mg/</v>
      </c>
      <c r="BQ435" s="5"/>
      <c r="BR435">
        <v>10221000</v>
      </c>
      <c r="BS435" s="46" t="s">
        <v>2339</v>
      </c>
      <c r="BT435" s="46" t="s">
        <v>2203</v>
      </c>
      <c r="BU435" s="117"/>
      <c r="BV435" s="117"/>
      <c r="BW435" s="5"/>
      <c r="BY435" s="5"/>
      <c r="BZ435" s="5"/>
      <c r="CA435">
        <v>10221000</v>
      </c>
      <c r="CB435" s="46" t="s">
        <v>3893</v>
      </c>
      <c r="CC435" s="46" t="s">
        <v>2203</v>
      </c>
      <c r="CD435" s="5"/>
      <c r="CE435" s="5"/>
      <c r="CF435">
        <v>20053000</v>
      </c>
      <c r="CG435" s="46" t="s">
        <v>3898</v>
      </c>
      <c r="CH435" s="46" t="s">
        <v>1239</v>
      </c>
      <c r="CI435" s="117"/>
      <c r="CJ435" s="117"/>
      <c r="CK435" s="5"/>
      <c r="CL435" s="5"/>
      <c r="CM435" s="5"/>
      <c r="CN435" s="5"/>
      <c r="CO435" s="48" t="s">
        <v>2251</v>
      </c>
      <c r="CP435" s="21" t="s">
        <v>41</v>
      </c>
      <c r="CQ435" s="48" t="s">
        <v>2251</v>
      </c>
      <c r="CR435" s="72" t="s">
        <v>614</v>
      </c>
      <c r="CS435" s="51"/>
      <c r="CT435" s="48" t="s">
        <v>2251</v>
      </c>
      <c r="CU435" s="46" t="s">
        <v>614</v>
      </c>
      <c r="CV435" s="117"/>
      <c r="CW435" s="146"/>
      <c r="CY435" s="5"/>
      <c r="CZ435" s="5"/>
      <c r="DE435" s="5"/>
      <c r="DF435" s="5"/>
      <c r="DG435" s="117"/>
      <c r="DH435" s="117"/>
      <c r="DI435" s="117"/>
      <c r="DJ435" s="117"/>
      <c r="DK435" s="117"/>
      <c r="DL435" s="165"/>
      <c r="DN435" s="33"/>
      <c r="DO435" s="154"/>
      <c r="DP435" s="46" t="s">
        <v>3893</v>
      </c>
      <c r="DQ435">
        <v>10221000</v>
      </c>
      <c r="DR435" s="80">
        <v>600</v>
      </c>
      <c r="DS435" s="46" t="s">
        <v>164</v>
      </c>
      <c r="DZ435" s="46"/>
      <c r="EA435" s="5"/>
      <c r="EB435" s="5"/>
      <c r="EC435" s="5"/>
      <c r="ED435" s="5"/>
      <c r="EE435" s="5"/>
      <c r="EF435" s="5"/>
      <c r="EG435" s="5"/>
      <c r="EH435" s="5"/>
      <c r="EI435" s="5"/>
      <c r="EJ435" s="5"/>
      <c r="EK435" s="5"/>
      <c r="EL435" s="5"/>
      <c r="EM435" s="165"/>
      <c r="EO435" s="5"/>
      <c r="EP435" s="5"/>
      <c r="EQ435" s="5"/>
      <c r="ER435" s="5"/>
      <c r="ET435" s="46" t="s">
        <v>2320</v>
      </c>
      <c r="EU435" s="46" t="s">
        <v>621</v>
      </c>
      <c r="EY435" s="70" t="str">
        <f>CONCATENATE(CU435," ",FK435," ",DR435,DS435,"/",DU435,DV435)</f>
        <v>ibuprofen oral 600mg/</v>
      </c>
      <c r="FK435" s="14" t="s">
        <v>163</v>
      </c>
      <c r="FL435" s="70" t="str">
        <f>CONCATENATE(CU435," ",FK435," ",DR435,DS435,"/",DU435,DV435)</f>
        <v>ibuprofen oral 600mg/</v>
      </c>
    </row>
    <row r="436" spans="1:168" ht="13.8">
      <c r="A436" s="48" t="s">
        <v>3799</v>
      </c>
      <c r="B436" t="str">
        <f>CONCATENATE(AY436," ","x"," ",R436,S436)</f>
        <v>Ibux gel 50 mg/g x 50g</v>
      </c>
      <c r="C436" s="117"/>
      <c r="D436" s="117"/>
      <c r="E436" s="117"/>
      <c r="F436" s="117"/>
      <c r="H436" s="47"/>
      <c r="I436" s="47"/>
      <c r="J436" s="5" t="str">
        <f>CONCATENATE(BM436," ",CR436," ",BG436," ",BS436," ",R436,S436," x ",DR436,DS436,"/",DU436,DV436)</f>
        <v>NOR ibuprofen Karo Pharma AS gel 50g x 50mg/1g</v>
      </c>
      <c r="K436" s="5" t="str">
        <f>CONCATENATE(BM436," ",CR436," ",BG436," ",BS436," ",R436,S436," x ",DR436,DS436,"/",DU436,DV436)</f>
        <v>NOR ibuprofen Karo Pharma AS gel 50g x 50mg/1g</v>
      </c>
      <c r="L436" s="5"/>
      <c r="M436" s="5"/>
      <c r="N436" s="5"/>
      <c r="O436" s="5"/>
      <c r="P436" s="175">
        <v>50</v>
      </c>
      <c r="Q436" s="171" t="s">
        <v>621</v>
      </c>
      <c r="R436" s="175">
        <v>50</v>
      </c>
      <c r="S436" s="171" t="s">
        <v>621</v>
      </c>
      <c r="T436" s="117"/>
      <c r="U436" s="117"/>
      <c r="V436" s="117"/>
      <c r="W436" s="117"/>
      <c r="Y436" s="46" t="s">
        <v>2155</v>
      </c>
      <c r="Z436" s="5"/>
      <c r="AA436" s="5"/>
      <c r="AB436" s="5"/>
      <c r="AC436" s="46" t="s">
        <v>2314</v>
      </c>
      <c r="AD436" s="5"/>
      <c r="AE436" s="5"/>
      <c r="AF436">
        <v>10503000</v>
      </c>
      <c r="AG436" s="46" t="s">
        <v>2208</v>
      </c>
      <c r="AH436" s="46" t="s">
        <v>2207</v>
      </c>
      <c r="AK436" s="24"/>
      <c r="AL436" s="46"/>
      <c r="AM436" s="46"/>
      <c r="AN436" s="5"/>
      <c r="AO436" s="5"/>
      <c r="AP436" s="5"/>
      <c r="AQ436" s="5"/>
      <c r="AS436" s="48" t="s">
        <v>1960</v>
      </c>
      <c r="AT436" s="25" t="str">
        <f>CONCATENATE(BM436," ",CR436," ",BG436," ",BS436," ",DR436,DS436,"/",DU436,DV436)</f>
        <v>NOR ibuprofen Karo Pharma AS gel 50mg/1g</v>
      </c>
      <c r="AU436" s="33"/>
      <c r="AW436" s="5"/>
      <c r="AX436" s="46" t="s">
        <v>1895</v>
      </c>
      <c r="AY436" s="46" t="s">
        <v>3854</v>
      </c>
      <c r="AZ436" s="46" t="s">
        <v>576</v>
      </c>
      <c r="BA436" s="46" t="s">
        <v>966</v>
      </c>
      <c r="BC436">
        <v>10503000</v>
      </c>
      <c r="BD436" s="46" t="s">
        <v>2208</v>
      </c>
      <c r="BE436" s="46" t="s">
        <v>2207</v>
      </c>
      <c r="BF436" s="85"/>
      <c r="BG436" s="46" t="s">
        <v>2094</v>
      </c>
      <c r="BH436" s="46" t="s">
        <v>3871</v>
      </c>
      <c r="BI436" s="46" t="s">
        <v>3873</v>
      </c>
      <c r="BJ436" s="46" t="s">
        <v>1960</v>
      </c>
      <c r="BL436" s="5"/>
      <c r="BM436" s="49" t="s">
        <v>1353</v>
      </c>
      <c r="BN436" t="str">
        <f>CONCATENATE(CR436," ",BS436," ",DR436,DS436,"/",DU436,DV436)</f>
        <v>ibuprofen gel 50mg/1g</v>
      </c>
      <c r="BO436" s="49"/>
      <c r="BP436" t="str">
        <f>CONCATENATE(CR436," ",BS436," ",DR436,DS436,"/",DU436,DV436)</f>
        <v>ibuprofen gel 50mg/1g</v>
      </c>
      <c r="BQ436" s="5"/>
      <c r="BR436">
        <v>10503000</v>
      </c>
      <c r="BS436" s="46" t="s">
        <v>664</v>
      </c>
      <c r="BT436" s="46" t="s">
        <v>2207</v>
      </c>
      <c r="BU436" s="117"/>
      <c r="BV436" s="117"/>
      <c r="BW436" s="5"/>
      <c r="BY436" s="5"/>
      <c r="BZ436" s="5"/>
      <c r="CA436">
        <v>10503000</v>
      </c>
      <c r="CB436" s="46" t="s">
        <v>2208</v>
      </c>
      <c r="CC436" s="46" t="s">
        <v>2207</v>
      </c>
      <c r="CD436" s="5"/>
      <c r="CE436" s="5"/>
      <c r="CF436">
        <v>20003000</v>
      </c>
      <c r="CG436" s="46" t="s">
        <v>2268</v>
      </c>
      <c r="CH436" s="46" t="s">
        <v>2267</v>
      </c>
      <c r="CI436" s="117"/>
      <c r="CJ436" s="117"/>
      <c r="CK436" s="5"/>
      <c r="CL436" s="5"/>
      <c r="CM436" s="5"/>
      <c r="CN436" s="5"/>
      <c r="CO436" s="48" t="s">
        <v>2251</v>
      </c>
      <c r="CP436" s="21" t="s">
        <v>41</v>
      </c>
      <c r="CQ436" s="48" t="s">
        <v>2251</v>
      </c>
      <c r="CR436" s="72" t="s">
        <v>614</v>
      </c>
      <c r="CS436" s="51"/>
      <c r="CT436" s="48" t="s">
        <v>2251</v>
      </c>
      <c r="CU436" s="46" t="s">
        <v>614</v>
      </c>
      <c r="CV436" s="117"/>
      <c r="CW436" s="146"/>
      <c r="CY436" s="5"/>
      <c r="CZ436" s="5"/>
      <c r="DA436">
        <v>50</v>
      </c>
      <c r="DB436" t="s">
        <v>164</v>
      </c>
      <c r="DD436">
        <v>1</v>
      </c>
      <c r="DE436" s="5" t="s">
        <v>621</v>
      </c>
      <c r="DF436" s="5"/>
      <c r="DG436" s="117"/>
      <c r="DH436" s="117"/>
      <c r="DI436" s="117"/>
      <c r="DJ436" s="117"/>
      <c r="DK436" s="117"/>
      <c r="DL436" s="165"/>
      <c r="DN436" s="33"/>
      <c r="DO436" s="154"/>
      <c r="DP436" s="46" t="s">
        <v>2208</v>
      </c>
      <c r="DQ436">
        <v>10503000</v>
      </c>
      <c r="DR436" s="80">
        <v>50</v>
      </c>
      <c r="DS436" s="46" t="s">
        <v>164</v>
      </c>
      <c r="DU436" s="74">
        <v>1</v>
      </c>
      <c r="DV436" s="74" t="s">
        <v>621</v>
      </c>
      <c r="DZ436" s="46"/>
      <c r="EA436" s="5"/>
      <c r="EB436" s="5"/>
      <c r="EC436" s="5"/>
      <c r="ED436" s="5"/>
      <c r="EE436" s="5"/>
      <c r="EF436" s="5"/>
      <c r="EG436" s="5"/>
      <c r="EH436" s="5"/>
      <c r="EI436" s="5"/>
      <c r="EJ436" s="5"/>
      <c r="EK436" s="5"/>
      <c r="EL436" s="5"/>
      <c r="EM436" s="165"/>
      <c r="EO436" s="5"/>
      <c r="EP436" s="5"/>
      <c r="EQ436" s="5"/>
      <c r="ER436" s="5"/>
      <c r="ET436" s="46"/>
      <c r="EU436" s="46"/>
      <c r="EY436" s="70" t="str">
        <f>CONCATENATE(CU436," ",FK436," ",DR436,DS436,"/",DU436,DV436)</f>
        <v>ibuprofen cutaneous 50mg/1g</v>
      </c>
      <c r="FK436" s="14" t="s">
        <v>673</v>
      </c>
      <c r="FL436" s="70" t="str">
        <f>CONCATENATE(CU436," ",FK436," ",DR436,DS436,"/",DU436,DV436)</f>
        <v>ibuprofen cutaneous 50mg/1g</v>
      </c>
    </row>
    <row r="437" spans="1:168" ht="13.8">
      <c r="A437" s="48" t="s">
        <v>3800</v>
      </c>
      <c r="B437" t="str">
        <f>CONCATENATE(AY437," ","x"," ",R437,S437)</f>
        <v>Ibumetin gel 50 mg/g x 75g</v>
      </c>
      <c r="C437" s="117"/>
      <c r="D437" s="117"/>
      <c r="E437" s="117"/>
      <c r="F437" s="117"/>
      <c r="H437" s="47"/>
      <c r="I437" s="47"/>
      <c r="J437" s="5" t="str">
        <f>CONCATENATE(BM437," ",CR437," ",BG437," ",BS437," ",R437,S437," x ",DR437,DS437,"/",DU437,DV437)</f>
        <v>NOR ibuprofen Orifarm Healthcare A/S gel 75g x 50mg/1g</v>
      </c>
      <c r="K437" s="5" t="str">
        <f>CONCATENATE(BM437," ",CR437," ",BG437," ",BS437," ",R437,S437," x ",DR437,DS437,"/",DU437,DV437)</f>
        <v>NOR ibuprofen Orifarm Healthcare A/S gel 75g x 50mg/1g</v>
      </c>
      <c r="L437" s="5"/>
      <c r="M437" s="5"/>
      <c r="N437" s="5"/>
      <c r="O437" s="5"/>
      <c r="P437" s="175">
        <v>75</v>
      </c>
      <c r="Q437" s="171" t="s">
        <v>621</v>
      </c>
      <c r="R437" s="175">
        <v>75</v>
      </c>
      <c r="S437" s="171" t="s">
        <v>621</v>
      </c>
      <c r="T437" s="117"/>
      <c r="U437" s="117"/>
      <c r="V437" s="117"/>
      <c r="W437" s="117"/>
      <c r="Y437" s="46" t="s">
        <v>2156</v>
      </c>
      <c r="Z437" s="5"/>
      <c r="AA437" s="5"/>
      <c r="AB437" s="5"/>
      <c r="AC437" s="46" t="s">
        <v>2314</v>
      </c>
      <c r="AD437" s="5"/>
      <c r="AE437" s="5"/>
      <c r="AF437">
        <v>10503000</v>
      </c>
      <c r="AG437" s="46" t="s">
        <v>2208</v>
      </c>
      <c r="AH437" s="46" t="s">
        <v>2207</v>
      </c>
      <c r="AK437" s="24"/>
      <c r="AL437" s="46"/>
      <c r="AM437" s="46"/>
      <c r="AN437" s="5"/>
      <c r="AO437" s="5"/>
      <c r="AP437" s="5"/>
      <c r="AQ437" s="5"/>
      <c r="AS437" s="48" t="s">
        <v>1961</v>
      </c>
      <c r="AT437" s="25" t="str">
        <f>CONCATENATE(BM437," ",CR437," ",BG437," ",BS437," ",DR437,DS437,"/",DU437,DV437)</f>
        <v>NOR ibuprofen Orifarm Healthcare A/S gel 50mg/1g</v>
      </c>
      <c r="AU437" s="33"/>
      <c r="AW437" s="5"/>
      <c r="AX437" s="46" t="s">
        <v>1899</v>
      </c>
      <c r="AY437" s="46" t="s">
        <v>3855</v>
      </c>
      <c r="AZ437" s="46" t="s">
        <v>576</v>
      </c>
      <c r="BA437" s="46" t="s">
        <v>966</v>
      </c>
      <c r="BC437">
        <v>10503000</v>
      </c>
      <c r="BD437" s="46" t="s">
        <v>2208</v>
      </c>
      <c r="BE437" s="46" t="s">
        <v>2207</v>
      </c>
      <c r="BF437" s="85"/>
      <c r="BG437" s="46" t="s">
        <v>988</v>
      </c>
      <c r="BH437" s="46" t="s">
        <v>3884</v>
      </c>
      <c r="BI437" s="46" t="s">
        <v>3881</v>
      </c>
      <c r="BJ437" s="46" t="s">
        <v>1961</v>
      </c>
      <c r="BL437" s="5"/>
      <c r="BM437" s="49" t="s">
        <v>1353</v>
      </c>
      <c r="BN437" t="str">
        <f>CONCATENATE(CR437," ",BS437," ",DR437,DS437,"/",DU437,DV437)</f>
        <v>ibuprofen gel 50mg/1g</v>
      </c>
      <c r="BO437" s="49"/>
      <c r="BP437" t="str">
        <f>CONCATENATE(CR437," ",BS437," ",DR437,DS437,"/",DU437,DV437)</f>
        <v>ibuprofen gel 50mg/1g</v>
      </c>
      <c r="BQ437" s="5"/>
      <c r="BR437">
        <v>10503000</v>
      </c>
      <c r="BS437" s="46" t="s">
        <v>664</v>
      </c>
      <c r="BT437" s="46" t="s">
        <v>2207</v>
      </c>
      <c r="BU437" s="117"/>
      <c r="BV437" s="117"/>
      <c r="BW437" s="5"/>
      <c r="BY437" s="5"/>
      <c r="BZ437" s="5"/>
      <c r="CA437">
        <v>10503000</v>
      </c>
      <c r="CB437" s="46" t="s">
        <v>2208</v>
      </c>
      <c r="CC437" s="46" t="s">
        <v>2207</v>
      </c>
      <c r="CD437" s="5"/>
      <c r="CE437" s="5"/>
      <c r="CF437">
        <v>20003000</v>
      </c>
      <c r="CG437" s="46" t="s">
        <v>2268</v>
      </c>
      <c r="CH437" s="46" t="s">
        <v>2267</v>
      </c>
      <c r="CI437" s="117"/>
      <c r="CJ437" s="117"/>
      <c r="CK437" s="5"/>
      <c r="CL437" s="5"/>
      <c r="CM437" s="5"/>
      <c r="CN437" s="5"/>
      <c r="CO437" s="48" t="s">
        <v>2251</v>
      </c>
      <c r="CP437" s="21" t="s">
        <v>41</v>
      </c>
      <c r="CQ437" s="48" t="s">
        <v>2251</v>
      </c>
      <c r="CR437" s="72" t="s">
        <v>614</v>
      </c>
      <c r="CS437" s="51"/>
      <c r="CT437" s="48" t="s">
        <v>2251</v>
      </c>
      <c r="CU437" s="46" t="s">
        <v>614</v>
      </c>
      <c r="CV437" s="117"/>
      <c r="CW437" s="146"/>
      <c r="CY437" s="5"/>
      <c r="CZ437" s="5"/>
      <c r="DA437">
        <v>50</v>
      </c>
      <c r="DB437" t="s">
        <v>164</v>
      </c>
      <c r="DE437" s="5"/>
      <c r="DF437" s="5"/>
      <c r="DG437" s="117"/>
      <c r="DH437" s="117"/>
      <c r="DI437" s="117"/>
      <c r="DJ437" s="117"/>
      <c r="DK437" s="117"/>
      <c r="DL437" s="165"/>
      <c r="DN437" s="33"/>
      <c r="DO437" s="154"/>
      <c r="DP437" s="46" t="s">
        <v>2208</v>
      </c>
      <c r="DQ437">
        <v>10503000</v>
      </c>
      <c r="DR437" s="80">
        <v>50</v>
      </c>
      <c r="DS437" s="46" t="s">
        <v>164</v>
      </c>
      <c r="DU437" s="74">
        <v>1</v>
      </c>
      <c r="DV437" s="74" t="s">
        <v>621</v>
      </c>
      <c r="DZ437" s="46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/>
      <c r="EM437" s="165"/>
      <c r="EO437" s="5"/>
      <c r="EP437" s="5"/>
      <c r="EQ437" s="5"/>
      <c r="ER437" s="5"/>
      <c r="ET437" s="46"/>
      <c r="EU437" s="46"/>
      <c r="EY437" s="70" t="str">
        <f>CONCATENATE(CU437," ",FK437," ",DR437,DS437,"/",DU437,DV437)</f>
        <v>ibuprofen cutaneous 50mg/1g</v>
      </c>
      <c r="FK437" s="14" t="s">
        <v>673</v>
      </c>
      <c r="FL437" s="70" t="str">
        <f>CONCATENATE(CU437," ",FK437," ",DR437,DS437,"/",DU437,DV437)</f>
        <v>ibuprofen cutaneous 50mg/1g</v>
      </c>
    </row>
    <row r="438" spans="1:168" ht="13.8">
      <c r="A438" s="48" t="s">
        <v>3801</v>
      </c>
      <c r="B438" t="str">
        <f>CONCATENATE(AY438," ","x"," ",R438,S438)</f>
        <v>Zocor tab 10 mg x 98</v>
      </c>
      <c r="C438" s="117"/>
      <c r="D438" s="117"/>
      <c r="E438" s="117"/>
      <c r="F438" s="117"/>
      <c r="H438" s="47"/>
      <c r="I438" s="47"/>
      <c r="J438" s="5" t="str">
        <f>CONCATENATE(BM438," ",CR438," ",BG438," ",BS438," ",R438,S438," x ",DR438,DS438,"/",DU438,DV438)</f>
        <v>NOR simvastatin N.V. Organon - Kloosterstraat film coated tablet 98 x 10mg/</v>
      </c>
      <c r="K438" s="5" t="str">
        <f>CONCATENATE(BM438," ",CR438," ",BG438," ",BS438," ",R438,S438," x ",DR438,DS438,"/",DU438,DV438)</f>
        <v>NOR simvastatin N.V. Organon - Kloosterstraat film coated tablet 98 x 10mg/</v>
      </c>
      <c r="L438" s="5"/>
      <c r="M438" s="5"/>
      <c r="N438" s="5"/>
      <c r="O438" s="5"/>
      <c r="P438" s="175">
        <v>98</v>
      </c>
      <c r="Q438" s="171"/>
      <c r="R438" s="175">
        <v>98</v>
      </c>
      <c r="S438" s="171"/>
      <c r="T438" s="117"/>
      <c r="U438" s="117"/>
      <c r="V438" s="117"/>
      <c r="W438" s="117"/>
      <c r="Y438" s="46" t="s">
        <v>2162</v>
      </c>
      <c r="Z438" s="5"/>
      <c r="AA438" s="5"/>
      <c r="AB438" s="5"/>
      <c r="AC438" s="46" t="s">
        <v>2304</v>
      </c>
      <c r="AD438" s="5"/>
      <c r="AE438" s="5"/>
      <c r="AF438">
        <v>10221000</v>
      </c>
      <c r="AG438" s="46" t="s">
        <v>3893</v>
      </c>
      <c r="AH438" s="46" t="s">
        <v>2203</v>
      </c>
      <c r="AK438">
        <v>15060000</v>
      </c>
      <c r="AL438" s="46" t="s">
        <v>3889</v>
      </c>
      <c r="AM438" s="46" t="s">
        <v>2262</v>
      </c>
      <c r="AN438" s="5"/>
      <c r="AO438" s="5"/>
      <c r="AP438" s="5"/>
      <c r="AQ438" s="5"/>
      <c r="AS438" s="48" t="s">
        <v>1967</v>
      </c>
      <c r="AT438" s="25" t="str">
        <f>CONCATENATE(BM438," ",CR438," ",BG438," ",BS438," ",DR438,DS438,"/",DU438,DV438)</f>
        <v>NOR simvastatin N.V. Organon - Kloosterstraat film coated tablet 10mg/</v>
      </c>
      <c r="AU438" s="33"/>
      <c r="AW438" s="5"/>
      <c r="AX438" s="46" t="s">
        <v>1903</v>
      </c>
      <c r="AY438" s="46" t="s">
        <v>3856</v>
      </c>
      <c r="AZ438" s="46" t="s">
        <v>579</v>
      </c>
      <c r="BA438" s="46" t="s">
        <v>2510</v>
      </c>
      <c r="BC438">
        <v>10221000</v>
      </c>
      <c r="BD438" s="46" t="s">
        <v>3893</v>
      </c>
      <c r="BE438" s="46" t="s">
        <v>2203</v>
      </c>
      <c r="BF438" s="85"/>
      <c r="BG438" s="46" t="s">
        <v>2102</v>
      </c>
      <c r="BH438" s="46" t="s">
        <v>3885</v>
      </c>
      <c r="BI438" s="46" t="s">
        <v>3867</v>
      </c>
      <c r="BJ438" s="46" t="s">
        <v>1967</v>
      </c>
      <c r="BL438" s="5"/>
      <c r="BM438" s="49" t="s">
        <v>1353</v>
      </c>
      <c r="BN438" t="str">
        <f>CONCATENATE(CR438," ",BS438," ",DR438,DS438,"/",DU438,DV438)</f>
        <v>simvastatin film coated tablet 10mg/</v>
      </c>
      <c r="BO438" s="49"/>
      <c r="BP438" t="str">
        <f>CONCATENATE(CR438," ",BS438," ",DR438,DS438,"/",DU438,DV438)</f>
        <v>simvastatin film coated tablet 10mg/</v>
      </c>
      <c r="BQ438" s="5"/>
      <c r="BR438">
        <v>10221000</v>
      </c>
      <c r="BS438" s="46" t="s">
        <v>2339</v>
      </c>
      <c r="BT438" s="46" t="s">
        <v>2203</v>
      </c>
      <c r="BU438" s="117"/>
      <c r="BV438" s="117"/>
      <c r="BW438" s="5"/>
      <c r="BY438" s="5"/>
      <c r="BZ438" s="5"/>
      <c r="CA438">
        <v>10221000</v>
      </c>
      <c r="CB438" s="46" t="s">
        <v>3893</v>
      </c>
      <c r="CC438" s="46" t="s">
        <v>2203</v>
      </c>
      <c r="CD438" s="5"/>
      <c r="CE438" s="5"/>
      <c r="CF438">
        <v>20053000</v>
      </c>
      <c r="CG438" s="46" t="s">
        <v>3898</v>
      </c>
      <c r="CH438" s="46" t="s">
        <v>1239</v>
      </c>
      <c r="CI438" s="117"/>
      <c r="CJ438" s="117"/>
      <c r="CK438" s="5"/>
      <c r="CL438" s="5"/>
      <c r="CM438" s="5"/>
      <c r="CN438" s="5"/>
      <c r="CO438" s="48" t="s">
        <v>2252</v>
      </c>
      <c r="CP438" s="21" t="s">
        <v>41</v>
      </c>
      <c r="CQ438" s="48" t="s">
        <v>2252</v>
      </c>
      <c r="CR438" s="72" t="s">
        <v>3900</v>
      </c>
      <c r="CS438" s="51"/>
      <c r="CT438" s="48" t="s">
        <v>2252</v>
      </c>
      <c r="CU438" s="46" t="s">
        <v>3900</v>
      </c>
      <c r="CV438" s="117"/>
      <c r="CW438" s="146"/>
      <c r="CY438" s="5"/>
      <c r="CZ438" s="5"/>
      <c r="DE438" s="5"/>
      <c r="DF438" s="5"/>
      <c r="DG438" s="117"/>
      <c r="DH438" s="117"/>
      <c r="DI438" s="117"/>
      <c r="DJ438" s="117"/>
      <c r="DK438" s="117"/>
      <c r="DL438" s="165"/>
      <c r="DN438" s="33"/>
      <c r="DO438" s="154"/>
      <c r="DP438" s="46" t="s">
        <v>3893</v>
      </c>
      <c r="DQ438">
        <v>10221000</v>
      </c>
      <c r="DR438" s="80">
        <v>10</v>
      </c>
      <c r="DS438" s="46" t="s">
        <v>164</v>
      </c>
      <c r="DZ438" s="46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/>
      <c r="EM438" s="165"/>
      <c r="EO438" s="5"/>
      <c r="EP438" s="5"/>
      <c r="EQ438" s="5"/>
      <c r="ER438" s="5"/>
      <c r="ET438" s="46" t="s">
        <v>2321</v>
      </c>
      <c r="EU438" s="46" t="s">
        <v>621</v>
      </c>
      <c r="EY438" s="70" t="str">
        <f>CONCATENATE(CU438," ",FK438," ",DR438,DS438,"/",DU438,DV438)</f>
        <v>simvastatin oral 10mg/</v>
      </c>
      <c r="FK438" s="14" t="s">
        <v>163</v>
      </c>
      <c r="FL438" s="70" t="str">
        <f>CONCATENATE(CU438," ",FK438," ",DR438,DS438,"/",DU438,DV438)</f>
        <v>simvastatin oral 10mg/</v>
      </c>
    </row>
    <row r="439" spans="1:168" ht="13.8">
      <c r="A439" s="48" t="s">
        <v>3802</v>
      </c>
      <c r="B439" t="str">
        <f>CONCATENATE(AY439," ","x"," ",R439,S439)</f>
        <v>Simvastatin Bluefish tab 40 mg x 30</v>
      </c>
      <c r="C439" s="117"/>
      <c r="D439" s="117"/>
      <c r="E439" s="117"/>
      <c r="F439" s="117"/>
      <c r="H439" s="47"/>
      <c r="I439" s="47"/>
      <c r="J439" s="5" t="str">
        <f>CONCATENATE(BM439," ",CR439," ",BG439," ",BS439," ",R439,S439," x ",DR439,DS439,"/",DU439,DV439)</f>
        <v>NOR simvastatin Bluefish Pharmaceuticals AB film coated tablet 30 x 40mg/</v>
      </c>
      <c r="K439" s="5" t="str">
        <f>CONCATENATE(BM439," ",CR439," ",BG439," ",BS439," ",R439,S439," x ",DR439,DS439,"/",DU439,DV439)</f>
        <v>NOR simvastatin Bluefish Pharmaceuticals AB film coated tablet 30 x 40mg/</v>
      </c>
      <c r="L439" s="5"/>
      <c r="M439" s="5"/>
      <c r="N439" s="5"/>
      <c r="O439" s="5"/>
      <c r="P439" s="175">
        <v>30</v>
      </c>
      <c r="Q439" s="171"/>
      <c r="R439" s="175">
        <v>30</v>
      </c>
      <c r="S439" s="171"/>
      <c r="T439" s="117"/>
      <c r="U439" s="117"/>
      <c r="V439" s="117"/>
      <c r="W439" s="117"/>
      <c r="Y439" s="46" t="s">
        <v>2167</v>
      </c>
      <c r="Z439" s="5"/>
      <c r="AA439" s="5"/>
      <c r="AB439" s="5"/>
      <c r="AC439" s="46" t="s">
        <v>2304</v>
      </c>
      <c r="AD439" s="5"/>
      <c r="AE439" s="5"/>
      <c r="AF439">
        <v>10221000</v>
      </c>
      <c r="AG439" s="46" t="s">
        <v>3893</v>
      </c>
      <c r="AH439" s="46" t="s">
        <v>2203</v>
      </c>
      <c r="AK439">
        <v>15060000</v>
      </c>
      <c r="AL439" s="46" t="s">
        <v>3889</v>
      </c>
      <c r="AM439" s="46" t="s">
        <v>2262</v>
      </c>
      <c r="AN439" s="5"/>
      <c r="AO439" s="5"/>
      <c r="AP439" s="5"/>
      <c r="AQ439" s="5"/>
      <c r="AS439" s="48" t="s">
        <v>1972</v>
      </c>
      <c r="AT439" s="25" t="str">
        <f>CONCATENATE(BM439," ",CR439," ",BG439," ",BS439," ",DR439,DS439,"/",DU439,DV439)</f>
        <v>NOR simvastatin Bluefish Pharmaceuticals AB film coated tablet 40mg/</v>
      </c>
      <c r="AU439" s="33"/>
      <c r="AW439" s="5"/>
      <c r="AX439" s="46" t="s">
        <v>3814</v>
      </c>
      <c r="AY439" s="46" t="s">
        <v>3857</v>
      </c>
      <c r="AZ439" s="46" t="s">
        <v>579</v>
      </c>
      <c r="BA439" s="46" t="s">
        <v>2510</v>
      </c>
      <c r="BC439">
        <v>10221000</v>
      </c>
      <c r="BD439" s="46" t="s">
        <v>3893</v>
      </c>
      <c r="BE439" s="46" t="s">
        <v>2203</v>
      </c>
      <c r="BF439" s="85"/>
      <c r="BG439" s="46" t="s">
        <v>2104</v>
      </c>
      <c r="BH439" s="46" t="s">
        <v>3886</v>
      </c>
      <c r="BI439" s="46" t="s">
        <v>3887</v>
      </c>
      <c r="BJ439" s="46" t="s">
        <v>1972</v>
      </c>
      <c r="BL439" s="5"/>
      <c r="BM439" s="49" t="s">
        <v>1353</v>
      </c>
      <c r="BN439" t="str">
        <f>CONCATENATE(CR439," ",BS439," ",DR439,DS439,"/",DU439,DV439)</f>
        <v>simvastatin film coated tablet 40mg/</v>
      </c>
      <c r="BO439" s="49"/>
      <c r="BP439" t="str">
        <f>CONCATENATE(CR439," ",BS439," ",DR439,DS439,"/",DU439,DV439)</f>
        <v>simvastatin film coated tablet 40mg/</v>
      </c>
      <c r="BQ439" s="5"/>
      <c r="BR439">
        <v>10221000</v>
      </c>
      <c r="BS439" s="46" t="s">
        <v>2339</v>
      </c>
      <c r="BT439" s="46" t="s">
        <v>2203</v>
      </c>
      <c r="BU439" s="117"/>
      <c r="BV439" s="117"/>
      <c r="BW439" s="5"/>
      <c r="BY439" s="5"/>
      <c r="BZ439" s="5"/>
      <c r="CA439">
        <v>10221000</v>
      </c>
      <c r="CB439" s="46" t="s">
        <v>3893</v>
      </c>
      <c r="CC439" s="46" t="s">
        <v>2203</v>
      </c>
      <c r="CD439" s="5"/>
      <c r="CE439" s="5"/>
      <c r="CF439">
        <v>20053000</v>
      </c>
      <c r="CG439" s="46" t="s">
        <v>3898</v>
      </c>
      <c r="CH439" s="46" t="s">
        <v>1239</v>
      </c>
      <c r="CI439" s="117"/>
      <c r="CJ439" s="117"/>
      <c r="CK439" s="5"/>
      <c r="CL439" s="5"/>
      <c r="CM439" s="5"/>
      <c r="CN439" s="5"/>
      <c r="CO439" s="48" t="s">
        <v>2252</v>
      </c>
      <c r="CP439" s="21" t="s">
        <v>41</v>
      </c>
      <c r="CQ439" s="48" t="s">
        <v>2252</v>
      </c>
      <c r="CR439" s="72" t="s">
        <v>3900</v>
      </c>
      <c r="CS439" s="51"/>
      <c r="CT439" s="48" t="s">
        <v>2252</v>
      </c>
      <c r="CU439" s="46" t="s">
        <v>3900</v>
      </c>
      <c r="CV439" s="117"/>
      <c r="CW439" s="146"/>
      <c r="CY439" s="5"/>
      <c r="CZ439" s="5"/>
      <c r="DE439" s="5"/>
      <c r="DF439" s="5"/>
      <c r="DG439" s="117"/>
      <c r="DH439" s="117"/>
      <c r="DI439" s="117"/>
      <c r="DJ439" s="117"/>
      <c r="DK439" s="117"/>
      <c r="DL439" s="165"/>
      <c r="DN439" s="33"/>
      <c r="DO439" s="154"/>
      <c r="DP439" s="46" t="s">
        <v>3893</v>
      </c>
      <c r="DQ439">
        <v>10221000</v>
      </c>
      <c r="DR439" s="80">
        <v>40</v>
      </c>
      <c r="DS439" s="46" t="s">
        <v>164</v>
      </c>
      <c r="DZ439" s="46"/>
      <c r="EA439" s="5"/>
      <c r="EB439" s="5"/>
      <c r="EC439" s="5"/>
      <c r="ED439" s="5"/>
      <c r="EE439" s="5"/>
      <c r="EF439" s="5"/>
      <c r="EG439" s="5"/>
      <c r="EH439" s="5"/>
      <c r="EI439" s="5"/>
      <c r="EJ439" s="5"/>
      <c r="EK439" s="5"/>
      <c r="EL439" s="5"/>
      <c r="EM439" s="165"/>
      <c r="EO439" s="5"/>
      <c r="EP439" s="5"/>
      <c r="EQ439" s="5"/>
      <c r="ER439" s="5"/>
      <c r="ET439" s="46" t="s">
        <v>2321</v>
      </c>
      <c r="EU439" s="46" t="s">
        <v>621</v>
      </c>
      <c r="EY439" s="70" t="str">
        <f>CONCATENATE(CU439," ",FK439," ",DR439,DS439,"/",DU439,DV439)</f>
        <v>simvastatin oral 40mg/</v>
      </c>
      <c r="FK439" s="14" t="s">
        <v>163</v>
      </c>
      <c r="FL439" s="70" t="str">
        <f>CONCATENATE(CU439," ",FK439," ",DR439,DS439,"/",DU439,DV439)</f>
        <v>simvastatin oral 40mg/</v>
      </c>
    </row>
    <row r="440" spans="1:168" ht="13.8">
      <c r="A440" s="48" t="s">
        <v>3803</v>
      </c>
      <c r="B440" t="str">
        <f>CONCATENATE(AY440," ","x"," ",R440,S440)</f>
        <v>Simvastatin Bluefish tab 10 mg x 100</v>
      </c>
      <c r="C440" s="117"/>
      <c r="D440" s="117"/>
      <c r="E440" s="117"/>
      <c r="F440" s="117"/>
      <c r="H440" s="47"/>
      <c r="I440" s="47"/>
      <c r="J440" s="5" t="str">
        <f>CONCATENATE(BM440," ",CR440," ",BG440," ",BS440," ",R440,S440," x ",DR440,DS440,"/",DU440,DV440)</f>
        <v>NOR simvastatin Bluefish Pharmaceuticals AB film coated tablet 100 x 10mg/</v>
      </c>
      <c r="K440" s="5" t="str">
        <f>CONCATENATE(BM440," ",CR440," ",BG440," ",BS440," ",R440,S440," x ",DR440,DS440,"/",DU440,DV440)</f>
        <v>NOR simvastatin Bluefish Pharmaceuticals AB film coated tablet 100 x 10mg/</v>
      </c>
      <c r="L440" s="5"/>
      <c r="M440" s="5"/>
      <c r="N440" s="5"/>
      <c r="O440" s="5"/>
      <c r="P440" s="175">
        <v>100</v>
      </c>
      <c r="Q440" s="171"/>
      <c r="R440" s="175">
        <v>100</v>
      </c>
      <c r="S440" s="171"/>
      <c r="T440" s="117"/>
      <c r="U440" s="117"/>
      <c r="V440" s="117"/>
      <c r="W440" s="117"/>
      <c r="Y440" s="46" t="s">
        <v>2169</v>
      </c>
      <c r="Z440" s="5"/>
      <c r="AA440" s="5"/>
      <c r="AB440" s="5"/>
      <c r="AC440" s="46" t="s">
        <v>2304</v>
      </c>
      <c r="AD440" s="5"/>
      <c r="AE440" s="5"/>
      <c r="AF440">
        <v>10221000</v>
      </c>
      <c r="AG440" s="46" t="s">
        <v>3893</v>
      </c>
      <c r="AH440" s="46" t="s">
        <v>2203</v>
      </c>
      <c r="AK440">
        <v>15060000</v>
      </c>
      <c r="AL440" s="46" t="s">
        <v>3889</v>
      </c>
      <c r="AM440" s="46" t="s">
        <v>2262</v>
      </c>
      <c r="AN440" s="5"/>
      <c r="AO440" s="5"/>
      <c r="AP440" s="5"/>
      <c r="AQ440" s="5"/>
      <c r="AS440" s="48" t="s">
        <v>1974</v>
      </c>
      <c r="AT440" s="25" t="str">
        <f>CONCATENATE(BM440," ",CR440," ",BG440," ",BS440," ",DR440,DS440,"/",DU440,DV440)</f>
        <v>NOR simvastatin Bluefish Pharmaceuticals AB film coated tablet 10mg/</v>
      </c>
      <c r="AU440" s="33"/>
      <c r="AW440" s="5"/>
      <c r="AX440" s="46" t="s">
        <v>3814</v>
      </c>
      <c r="AY440" s="46" t="s">
        <v>3858</v>
      </c>
      <c r="AZ440" s="46" t="s">
        <v>579</v>
      </c>
      <c r="BA440" s="46" t="s">
        <v>2510</v>
      </c>
      <c r="BC440">
        <v>10221000</v>
      </c>
      <c r="BD440" s="46" t="s">
        <v>3893</v>
      </c>
      <c r="BE440" s="46" t="s">
        <v>2203</v>
      </c>
      <c r="BF440" s="85"/>
      <c r="BG440" s="46" t="s">
        <v>2104</v>
      </c>
      <c r="BH440" s="46" t="s">
        <v>3886</v>
      </c>
      <c r="BI440" s="46" t="s">
        <v>3887</v>
      </c>
      <c r="BJ440" s="46" t="s">
        <v>1974</v>
      </c>
      <c r="BL440" s="5"/>
      <c r="BM440" s="49" t="s">
        <v>1353</v>
      </c>
      <c r="BN440" t="str">
        <f>CONCATENATE(CR440," ",BS440," ",DR440,DS440,"/",DU440,DV440)</f>
        <v>simvastatin film coated tablet 10mg/</v>
      </c>
      <c r="BO440" s="49"/>
      <c r="BP440" t="str">
        <f>CONCATENATE(CR440," ",BS440," ",DR440,DS440,"/",DU440,DV440)</f>
        <v>simvastatin film coated tablet 10mg/</v>
      </c>
      <c r="BQ440" s="5"/>
      <c r="BR440">
        <v>10221000</v>
      </c>
      <c r="BS440" s="46" t="s">
        <v>2339</v>
      </c>
      <c r="BT440" s="46" t="s">
        <v>2203</v>
      </c>
      <c r="BU440" s="117"/>
      <c r="BV440" s="117"/>
      <c r="BW440" s="5"/>
      <c r="BY440" s="5"/>
      <c r="BZ440" s="5"/>
      <c r="CA440">
        <v>10221000</v>
      </c>
      <c r="CB440" s="46" t="s">
        <v>3893</v>
      </c>
      <c r="CC440" s="46" t="s">
        <v>2203</v>
      </c>
      <c r="CD440" s="5"/>
      <c r="CE440" s="5"/>
      <c r="CF440">
        <v>20053000</v>
      </c>
      <c r="CG440" s="46" t="s">
        <v>3898</v>
      </c>
      <c r="CH440" s="46" t="s">
        <v>1239</v>
      </c>
      <c r="CI440" s="117"/>
      <c r="CJ440" s="117"/>
      <c r="CK440" s="5"/>
      <c r="CL440" s="5"/>
      <c r="CM440" s="5"/>
      <c r="CN440" s="5"/>
      <c r="CO440" s="48" t="s">
        <v>2252</v>
      </c>
      <c r="CP440" s="21" t="s">
        <v>41</v>
      </c>
      <c r="CQ440" s="48" t="s">
        <v>2252</v>
      </c>
      <c r="CR440" s="72" t="s">
        <v>3900</v>
      </c>
      <c r="CS440" s="51"/>
      <c r="CT440" s="48" t="s">
        <v>2252</v>
      </c>
      <c r="CU440" s="46" t="s">
        <v>3900</v>
      </c>
      <c r="CV440" s="117"/>
      <c r="CW440" s="146"/>
      <c r="CY440" s="5"/>
      <c r="CZ440" s="5"/>
      <c r="DE440" s="5"/>
      <c r="DF440" s="5"/>
      <c r="DG440" s="117"/>
      <c r="DH440" s="117"/>
      <c r="DI440" s="117"/>
      <c r="DJ440" s="117"/>
      <c r="DK440" s="117"/>
      <c r="DL440" s="165"/>
      <c r="DN440" s="33"/>
      <c r="DO440" s="154"/>
      <c r="DP440" s="46" t="s">
        <v>3893</v>
      </c>
      <c r="DQ440">
        <v>10221000</v>
      </c>
      <c r="DR440" s="80">
        <v>10</v>
      </c>
      <c r="DS440" s="46" t="s">
        <v>164</v>
      </c>
      <c r="DZ440" s="46"/>
      <c r="EA440" s="5"/>
      <c r="EB440" s="5"/>
      <c r="EC440" s="5"/>
      <c r="ED440" s="5"/>
      <c r="EE440" s="5"/>
      <c r="EF440" s="5"/>
      <c r="EG440" s="5"/>
      <c r="EH440" s="5"/>
      <c r="EI440" s="5"/>
      <c r="EJ440" s="5"/>
      <c r="EK440" s="5"/>
      <c r="EL440" s="5"/>
      <c r="EM440" s="165"/>
      <c r="EO440" s="5"/>
      <c r="EP440" s="5"/>
      <c r="EQ440" s="5"/>
      <c r="ER440" s="5"/>
      <c r="ET440" s="46" t="s">
        <v>2321</v>
      </c>
      <c r="EU440" s="46" t="s">
        <v>621</v>
      </c>
      <c r="EY440" s="70" t="str">
        <f>CONCATENATE(CU440," ",FK440," ",DR440,DS440,"/",DU440,DV440)</f>
        <v>simvastatin oral 10mg/</v>
      </c>
      <c r="FK440" s="14" t="s">
        <v>163</v>
      </c>
      <c r="FL440" s="70" t="str">
        <f>CONCATENATE(CU440," ",FK440," ",DR440,DS440,"/",DU440,DV440)</f>
        <v>simvastatin oral 10mg/</v>
      </c>
    </row>
    <row r="441" spans="1:168" ht="13.8">
      <c r="A441" s="48" t="s">
        <v>3804</v>
      </c>
      <c r="B441" t="str">
        <f>CONCATENATE(AY441," ","x"," ",R441,S441)</f>
        <v>Simvastatin Bluefish SySk tab 40 mg x 20</v>
      </c>
      <c r="C441" s="117"/>
      <c r="D441" s="117"/>
      <c r="E441" s="117"/>
      <c r="F441" s="117"/>
      <c r="H441" s="47"/>
      <c r="I441" s="47"/>
      <c r="J441" s="5" t="str">
        <f>CONCATENATE(BM441," ",CR441," ",BG441," ",BS441," ",R441,S441," x ",DR441,DS441,"/",DU441,DV441)</f>
        <v>NOR simvastatin Bluefish Pharmaceuticals AB film coated tablet 20 x 40mg/</v>
      </c>
      <c r="K441" s="5" t="str">
        <f>CONCATENATE(BM441," ",CR441," ",BG441," ",BS441," ",R441,S441," x ",DR441,DS441,"/",DU441,DV441)</f>
        <v>NOR simvastatin Bluefish Pharmaceuticals AB film coated tablet 20 x 40mg/</v>
      </c>
      <c r="L441" s="5"/>
      <c r="M441" s="5"/>
      <c r="N441" s="5"/>
      <c r="O441" s="5"/>
      <c r="P441" s="175">
        <v>20</v>
      </c>
      <c r="Q441" s="171"/>
      <c r="R441" s="175">
        <v>20</v>
      </c>
      <c r="S441" s="171"/>
      <c r="T441" s="117"/>
      <c r="U441" s="117"/>
      <c r="V441" s="117"/>
      <c r="W441" s="117"/>
      <c r="Y441" s="46" t="s">
        <v>2167</v>
      </c>
      <c r="Z441" s="5"/>
      <c r="AA441" s="5"/>
      <c r="AB441" s="5"/>
      <c r="AC441" s="46" t="s">
        <v>2306</v>
      </c>
      <c r="AD441" s="5"/>
      <c r="AE441" s="5"/>
      <c r="AF441">
        <v>10221000</v>
      </c>
      <c r="AG441" s="46" t="s">
        <v>3893</v>
      </c>
      <c r="AH441" s="46" t="s">
        <v>2203</v>
      </c>
      <c r="AK441">
        <v>15060000</v>
      </c>
      <c r="AL441" s="46" t="s">
        <v>3889</v>
      </c>
      <c r="AM441" s="46" t="s">
        <v>2262</v>
      </c>
      <c r="AN441" s="5"/>
      <c r="AO441" s="5"/>
      <c r="AP441" s="5"/>
      <c r="AQ441" s="5"/>
      <c r="AS441" s="48" t="s">
        <v>1972</v>
      </c>
      <c r="AT441" s="25" t="str">
        <f>CONCATENATE(BM441," ",CR441," ",BG441," ",BS441," ",DR441,DS441,"/",DU441,DV441)</f>
        <v>NOR simvastatin Bluefish Pharmaceuticals AB film coated tablet 40mg/</v>
      </c>
      <c r="AU441" s="33"/>
      <c r="AW441" s="5"/>
      <c r="AX441" s="46" t="s">
        <v>3814</v>
      </c>
      <c r="AY441" s="46" t="s">
        <v>3859</v>
      </c>
      <c r="AZ441" s="46" t="s">
        <v>579</v>
      </c>
      <c r="BA441" s="46" t="s">
        <v>2510</v>
      </c>
      <c r="BC441">
        <v>10221000</v>
      </c>
      <c r="BD441" s="46" t="s">
        <v>3893</v>
      </c>
      <c r="BE441" s="46" t="s">
        <v>2203</v>
      </c>
      <c r="BF441" s="85"/>
      <c r="BG441" s="46" t="s">
        <v>2104</v>
      </c>
      <c r="BH441" s="46" t="s">
        <v>3886</v>
      </c>
      <c r="BI441" s="46" t="s">
        <v>3887</v>
      </c>
      <c r="BJ441" s="46" t="s">
        <v>1972</v>
      </c>
      <c r="BL441" s="5"/>
      <c r="BM441" s="49" t="s">
        <v>1353</v>
      </c>
      <c r="BN441" t="str">
        <f>CONCATENATE(CR441," ",BS441," ",DR441,DS441,"/",DU441,DV441)</f>
        <v>simvastatin film coated tablet 40mg/</v>
      </c>
      <c r="BO441" s="49"/>
      <c r="BP441" t="str">
        <f>CONCATENATE(CR441," ",BS441," ",DR441,DS441,"/",DU441,DV441)</f>
        <v>simvastatin film coated tablet 40mg/</v>
      </c>
      <c r="BQ441" s="5"/>
      <c r="BR441">
        <v>10221000</v>
      </c>
      <c r="BS441" s="46" t="s">
        <v>2339</v>
      </c>
      <c r="BT441" s="46" t="s">
        <v>2203</v>
      </c>
      <c r="BU441" s="117"/>
      <c r="BV441" s="117"/>
      <c r="BW441" s="5"/>
      <c r="BY441" s="5"/>
      <c r="BZ441" s="5"/>
      <c r="CA441">
        <v>10221000</v>
      </c>
      <c r="CB441" s="46" t="s">
        <v>3893</v>
      </c>
      <c r="CC441" s="46" t="s">
        <v>2203</v>
      </c>
      <c r="CD441" s="5"/>
      <c r="CE441" s="5"/>
      <c r="CF441">
        <v>20053000</v>
      </c>
      <c r="CG441" s="46" t="s">
        <v>3898</v>
      </c>
      <c r="CH441" s="46" t="s">
        <v>1239</v>
      </c>
      <c r="CI441" s="117"/>
      <c r="CJ441" s="117"/>
      <c r="CK441" s="5"/>
      <c r="CL441" s="5"/>
      <c r="CM441" s="5"/>
      <c r="CN441" s="5"/>
      <c r="CO441" s="48" t="s">
        <v>2252</v>
      </c>
      <c r="CP441" s="21" t="s">
        <v>41</v>
      </c>
      <c r="CQ441" s="48" t="s">
        <v>2252</v>
      </c>
      <c r="CR441" s="72" t="s">
        <v>3900</v>
      </c>
      <c r="CS441" s="51"/>
      <c r="CT441" s="48" t="s">
        <v>2252</v>
      </c>
      <c r="CU441" s="46" t="s">
        <v>3900</v>
      </c>
      <c r="CV441" s="117"/>
      <c r="CW441" s="146"/>
      <c r="CY441" s="5"/>
      <c r="CZ441" s="5"/>
      <c r="DE441" s="5"/>
      <c r="DF441" s="5"/>
      <c r="DG441" s="117"/>
      <c r="DH441" s="117"/>
      <c r="DI441" s="117"/>
      <c r="DJ441" s="117"/>
      <c r="DK441" s="117"/>
      <c r="DL441" s="165"/>
      <c r="DN441" s="33"/>
      <c r="DO441" s="154"/>
      <c r="DP441" s="46" t="s">
        <v>3893</v>
      </c>
      <c r="DQ441">
        <v>10221000</v>
      </c>
      <c r="DR441" s="80">
        <v>40</v>
      </c>
      <c r="DS441" s="46" t="s">
        <v>164</v>
      </c>
      <c r="DZ441" s="46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/>
      <c r="EM441" s="165"/>
      <c r="EO441" s="5"/>
      <c r="EP441" s="5"/>
      <c r="EQ441" s="5"/>
      <c r="ER441" s="5"/>
      <c r="ET441" s="46" t="s">
        <v>2321</v>
      </c>
      <c r="EU441" s="46" t="s">
        <v>621</v>
      </c>
      <c r="EY441" s="70" t="str">
        <f>CONCATENATE(CU441," ",FK441," ",DR441,DS441,"/",DU441,DV441)</f>
        <v>simvastatin oral 40mg/</v>
      </c>
      <c r="FK441" s="14" t="s">
        <v>163</v>
      </c>
      <c r="FL441" s="70" t="str">
        <f>CONCATENATE(CU441," ",FK441," ",DR441,DS441,"/",DU441,DV441)</f>
        <v>simvastatin oral 40mg/</v>
      </c>
    </row>
    <row r="442" spans="1:168" ht="13.8">
      <c r="A442" s="48" t="s">
        <v>3805</v>
      </c>
      <c r="B442" t="str">
        <f>CONCATENATE(AY442," ","x"," ",R442,S442)</f>
        <v>Simvastatin Bluefish SySk tab 20 mg x 50</v>
      </c>
      <c r="C442" s="117"/>
      <c r="D442" s="117"/>
      <c r="E442" s="117"/>
      <c r="F442" s="117"/>
      <c r="H442" s="47"/>
      <c r="I442" s="47"/>
      <c r="J442" s="5" t="str">
        <f>CONCATENATE(BM442," ",CR442," ",BG442," ",BS442," ",R442,S442," x ",DR442,DS442,"/",DU442,DV442)</f>
        <v>NOR simvastatin Bluefish Pharmaceuticals AB film coated tablet 50 x 20mg/</v>
      </c>
      <c r="K442" s="5" t="str">
        <f>CONCATENATE(BM442," ",CR442," ",BG442," ",BS442," ",R442,S442," x ",DR442,DS442,"/",DU442,DV442)</f>
        <v>NOR simvastatin Bluefish Pharmaceuticals AB film coated tablet 50 x 20mg/</v>
      </c>
      <c r="L442" s="5"/>
      <c r="M442" s="5"/>
      <c r="N442" s="5"/>
      <c r="O442" s="5"/>
      <c r="P442" s="175">
        <v>50</v>
      </c>
      <c r="Q442" s="171"/>
      <c r="R442" s="175">
        <v>50</v>
      </c>
      <c r="S442" s="171"/>
      <c r="T442" s="117"/>
      <c r="U442" s="117"/>
      <c r="V442" s="117"/>
      <c r="W442" s="117"/>
      <c r="Y442" s="46" t="s">
        <v>2176</v>
      </c>
      <c r="Z442" s="5"/>
      <c r="AA442" s="5"/>
      <c r="AB442" s="5"/>
      <c r="AC442" s="46" t="s">
        <v>2306</v>
      </c>
      <c r="AD442" s="5"/>
      <c r="AE442" s="5"/>
      <c r="AF442">
        <v>10221000</v>
      </c>
      <c r="AG442" s="46" t="s">
        <v>3893</v>
      </c>
      <c r="AH442" s="46" t="s">
        <v>2203</v>
      </c>
      <c r="AK442">
        <v>15060000</v>
      </c>
      <c r="AL442" s="46" t="s">
        <v>3889</v>
      </c>
      <c r="AM442" s="46" t="s">
        <v>2262</v>
      </c>
      <c r="AN442" s="5"/>
      <c r="AO442" s="5"/>
      <c r="AP442" s="5"/>
      <c r="AQ442" s="5"/>
      <c r="AS442" s="48" t="s">
        <v>1981</v>
      </c>
      <c r="AT442" s="25" t="str">
        <f>CONCATENATE(BM442," ",CR442," ",BG442," ",BS442," ",DR442,DS442,"/",DU442,DV442)</f>
        <v>NOR simvastatin Bluefish Pharmaceuticals AB film coated tablet 20mg/</v>
      </c>
      <c r="AU442" s="33"/>
      <c r="AW442" s="5"/>
      <c r="AX442" s="46" t="s">
        <v>3814</v>
      </c>
      <c r="AY442" s="46" t="s">
        <v>3860</v>
      </c>
      <c r="AZ442" s="46" t="s">
        <v>579</v>
      </c>
      <c r="BA442" s="46" t="s">
        <v>2510</v>
      </c>
      <c r="BC442">
        <v>10221000</v>
      </c>
      <c r="BD442" s="46" t="s">
        <v>3893</v>
      </c>
      <c r="BE442" s="46" t="s">
        <v>2203</v>
      </c>
      <c r="BF442" s="85"/>
      <c r="BG442" s="46" t="s">
        <v>2104</v>
      </c>
      <c r="BH442" s="46" t="s">
        <v>3886</v>
      </c>
      <c r="BI442" s="46" t="s">
        <v>3887</v>
      </c>
      <c r="BJ442" s="46" t="s">
        <v>1981</v>
      </c>
      <c r="BL442" s="5"/>
      <c r="BM442" s="49" t="s">
        <v>1353</v>
      </c>
      <c r="BN442" t="str">
        <f>CONCATENATE(CR442," ",BS442," ",DR442,DS442,"/",DU442,DV442)</f>
        <v>simvastatin film coated tablet 20mg/</v>
      </c>
      <c r="BO442" s="49"/>
      <c r="BP442" t="str">
        <f>CONCATENATE(CR442," ",BS442," ",DR442,DS442,"/",DU442,DV442)</f>
        <v>simvastatin film coated tablet 20mg/</v>
      </c>
      <c r="BQ442" s="5"/>
      <c r="BR442">
        <v>10221000</v>
      </c>
      <c r="BS442" s="46" t="s">
        <v>2339</v>
      </c>
      <c r="BT442" s="46" t="s">
        <v>2203</v>
      </c>
      <c r="BU442" s="117"/>
      <c r="BV442" s="117"/>
      <c r="BW442" s="5"/>
      <c r="BY442" s="5"/>
      <c r="BZ442" s="5"/>
      <c r="CA442">
        <v>10221000</v>
      </c>
      <c r="CB442" s="46" t="s">
        <v>3893</v>
      </c>
      <c r="CC442" s="46" t="s">
        <v>2203</v>
      </c>
      <c r="CD442" s="5"/>
      <c r="CE442" s="5"/>
      <c r="CF442">
        <v>20053000</v>
      </c>
      <c r="CG442" s="46" t="s">
        <v>3898</v>
      </c>
      <c r="CH442" s="46" t="s">
        <v>1239</v>
      </c>
      <c r="CI442" s="117"/>
      <c r="CJ442" s="117"/>
      <c r="CK442" s="5"/>
      <c r="CL442" s="5"/>
      <c r="CM442" s="5"/>
      <c r="CN442" s="5"/>
      <c r="CO442" s="48" t="s">
        <v>2252</v>
      </c>
      <c r="CP442" s="21" t="s">
        <v>41</v>
      </c>
      <c r="CQ442" s="48" t="s">
        <v>2252</v>
      </c>
      <c r="CR442" s="72" t="s">
        <v>3900</v>
      </c>
      <c r="CS442" s="51"/>
      <c r="CT442" s="48" t="s">
        <v>2252</v>
      </c>
      <c r="CU442" s="46" t="s">
        <v>3900</v>
      </c>
      <c r="CV442" s="117"/>
      <c r="CW442" s="146"/>
      <c r="CY442" s="5"/>
      <c r="CZ442" s="5"/>
      <c r="DE442" s="5"/>
      <c r="DF442" s="5"/>
      <c r="DG442" s="117"/>
      <c r="DH442" s="117"/>
      <c r="DI442" s="117"/>
      <c r="DJ442" s="117"/>
      <c r="DK442" s="117"/>
      <c r="DL442" s="165"/>
      <c r="DN442" s="33"/>
      <c r="DO442" s="154"/>
      <c r="DP442" s="46" t="s">
        <v>3893</v>
      </c>
      <c r="DQ442">
        <v>10221000</v>
      </c>
      <c r="DR442" s="80">
        <v>20</v>
      </c>
      <c r="DS442" s="46" t="s">
        <v>164</v>
      </c>
      <c r="DZ442" s="46"/>
      <c r="EA442" s="5"/>
      <c r="EB442" s="5"/>
      <c r="EC442" s="5"/>
      <c r="ED442" s="5"/>
      <c r="EE442" s="5"/>
      <c r="EF442" s="5"/>
      <c r="EG442" s="5"/>
      <c r="EH442" s="5"/>
      <c r="EI442" s="5"/>
      <c r="EJ442" s="5"/>
      <c r="EK442" s="5"/>
      <c r="EL442" s="5"/>
      <c r="EM442" s="165"/>
      <c r="EO442" s="5"/>
      <c r="EP442" s="5"/>
      <c r="EQ442" s="5"/>
      <c r="ER442" s="5"/>
      <c r="ET442" s="46" t="s">
        <v>2321</v>
      </c>
      <c r="EU442" s="46" t="s">
        <v>621</v>
      </c>
      <c r="EY442" s="70" t="str">
        <f>CONCATENATE(CU442," ",FK442," ",DR442,DS442,"/",DU442,DV442)</f>
        <v>simvastatin oral 20mg/</v>
      </c>
      <c r="FK442" s="14" t="s">
        <v>163</v>
      </c>
      <c r="FL442" s="70" t="str">
        <f>CONCATENATE(CU442," ",FK442," ",DR442,DS442,"/",DU442,DV442)</f>
        <v>simvastatin oral 20mg/</v>
      </c>
    </row>
    <row r="443" spans="1:168" ht="13.8">
      <c r="A443" s="48" t="s">
        <v>3806</v>
      </c>
      <c r="B443" t="str">
        <f>CONCATENATE(AY443," ","x"," ",R443,S443)</f>
        <v>Zocor tab 40 mg x 98</v>
      </c>
      <c r="C443" s="117"/>
      <c r="D443" s="117"/>
      <c r="E443" s="117"/>
      <c r="F443" s="117"/>
      <c r="H443" s="47"/>
      <c r="I443" s="47"/>
      <c r="J443" s="5" t="str">
        <f>CONCATENATE(BM443," ",CR443," ",BG443," ",BS443," ",R443,S443," x ",DR443,DS443,"/",DU443,DV443)</f>
        <v>NOR simvastatin N.V. Organon - Kloosterstraat film coated tablet 98 x 40mg/</v>
      </c>
      <c r="K443" s="5" t="str">
        <f>CONCATENATE(BM443," ",CR443," ",BG443," ",BS443," ",R443,S443," x ",DR443,DS443,"/",DU443,DV443)</f>
        <v>NOR simvastatin N.V. Organon - Kloosterstraat film coated tablet 98 x 40mg/</v>
      </c>
      <c r="L443" s="5"/>
      <c r="M443" s="5"/>
      <c r="N443" s="5"/>
      <c r="O443" s="5"/>
      <c r="P443" s="175">
        <v>98</v>
      </c>
      <c r="Q443" s="171"/>
      <c r="R443" s="175">
        <v>98</v>
      </c>
      <c r="S443" s="171"/>
      <c r="T443" s="117"/>
      <c r="U443" s="117"/>
      <c r="V443" s="117"/>
      <c r="W443" s="117"/>
      <c r="Y443" s="46" t="s">
        <v>2180</v>
      </c>
      <c r="Z443" s="5"/>
      <c r="AA443" s="5"/>
      <c r="AB443" s="5"/>
      <c r="AC443" s="46" t="s">
        <v>2315</v>
      </c>
      <c r="AD443" s="5"/>
      <c r="AE443" s="5"/>
      <c r="AF443">
        <v>10221000</v>
      </c>
      <c r="AG443" s="46" t="s">
        <v>3893</v>
      </c>
      <c r="AH443" s="46" t="s">
        <v>2203</v>
      </c>
      <c r="AK443">
        <v>15060000</v>
      </c>
      <c r="AL443" s="46" t="s">
        <v>3889</v>
      </c>
      <c r="AM443" s="46" t="s">
        <v>2262</v>
      </c>
      <c r="AN443" s="5"/>
      <c r="AO443" s="5"/>
      <c r="AP443" s="5"/>
      <c r="AQ443" s="5"/>
      <c r="AS443" s="48" t="s">
        <v>1985</v>
      </c>
      <c r="AT443" s="25" t="str">
        <f>CONCATENATE(BM443," ",CR443," ",BG443," ",BS443," ",DR443,DS443,"/",DU443,DV443)</f>
        <v>NOR simvastatin N.V. Organon - Kloosterstraat film coated tablet 40mg/</v>
      </c>
      <c r="AU443" s="33"/>
      <c r="AW443" s="5"/>
      <c r="AX443" s="46" t="s">
        <v>1903</v>
      </c>
      <c r="AY443" s="46" t="s">
        <v>3861</v>
      </c>
      <c r="AZ443" s="46" t="s">
        <v>579</v>
      </c>
      <c r="BA443" s="46" t="s">
        <v>2510</v>
      </c>
      <c r="BC443">
        <v>10221000</v>
      </c>
      <c r="BD443" s="46" t="s">
        <v>3893</v>
      </c>
      <c r="BE443" s="46" t="s">
        <v>2203</v>
      </c>
      <c r="BF443" s="85"/>
      <c r="BG443" s="46" t="s">
        <v>2102</v>
      </c>
      <c r="BH443" s="46" t="s">
        <v>3885</v>
      </c>
      <c r="BI443" s="46" t="s">
        <v>3867</v>
      </c>
      <c r="BJ443" s="46" t="s">
        <v>1985</v>
      </c>
      <c r="BL443" s="5"/>
      <c r="BM443" s="49" t="s">
        <v>1353</v>
      </c>
      <c r="BN443" t="str">
        <f>CONCATENATE(CR443," ",BS443," ",DR443,DS443,"/",DU443,DV443)</f>
        <v>simvastatin film coated tablet 40mg/</v>
      </c>
      <c r="BO443" s="49"/>
      <c r="BP443" t="str">
        <f>CONCATENATE(CR443," ",BS443," ",DR443,DS443,"/",DU443,DV443)</f>
        <v>simvastatin film coated tablet 40mg/</v>
      </c>
      <c r="BQ443" s="5"/>
      <c r="BR443">
        <v>10221000</v>
      </c>
      <c r="BS443" s="46" t="s">
        <v>2339</v>
      </c>
      <c r="BT443" s="46" t="s">
        <v>2203</v>
      </c>
      <c r="BU443" s="117"/>
      <c r="BV443" s="117"/>
      <c r="BW443" s="5"/>
      <c r="BY443" s="5"/>
      <c r="BZ443" s="5"/>
      <c r="CA443">
        <v>10221000</v>
      </c>
      <c r="CB443" s="46" t="s">
        <v>3893</v>
      </c>
      <c r="CC443" s="46" t="s">
        <v>2203</v>
      </c>
      <c r="CD443" s="5"/>
      <c r="CE443" s="5"/>
      <c r="CF443">
        <v>20053000</v>
      </c>
      <c r="CG443" s="46" t="s">
        <v>3898</v>
      </c>
      <c r="CH443" s="46" t="s">
        <v>1239</v>
      </c>
      <c r="CI443" s="117"/>
      <c r="CJ443" s="117"/>
      <c r="CK443" s="5"/>
      <c r="CL443" s="5"/>
      <c r="CM443" s="5"/>
      <c r="CN443" s="5"/>
      <c r="CO443" s="48" t="s">
        <v>2252</v>
      </c>
      <c r="CP443" s="21" t="s">
        <v>41</v>
      </c>
      <c r="CQ443" s="48" t="s">
        <v>2252</v>
      </c>
      <c r="CR443" s="72" t="s">
        <v>3900</v>
      </c>
      <c r="CS443" s="51"/>
      <c r="CT443" s="48" t="s">
        <v>2252</v>
      </c>
      <c r="CU443" s="46" t="s">
        <v>3900</v>
      </c>
      <c r="CV443" s="117"/>
      <c r="CW443" s="146"/>
      <c r="CY443" s="5"/>
      <c r="CZ443" s="5"/>
      <c r="DE443" s="5"/>
      <c r="DF443" s="5"/>
      <c r="DG443" s="117"/>
      <c r="DH443" s="117"/>
      <c r="DI443" s="117"/>
      <c r="DJ443" s="117"/>
      <c r="DK443" s="117"/>
      <c r="DL443" s="165"/>
      <c r="DN443" s="33"/>
      <c r="DO443" s="154"/>
      <c r="DP443" s="46" t="s">
        <v>3893</v>
      </c>
      <c r="DQ443">
        <v>10221000</v>
      </c>
      <c r="DR443" s="80">
        <v>40</v>
      </c>
      <c r="DS443" s="46" t="s">
        <v>164</v>
      </c>
      <c r="DZ443" s="46"/>
      <c r="EA443" s="5"/>
      <c r="EB443" s="5"/>
      <c r="EC443" s="5"/>
      <c r="ED443" s="5"/>
      <c r="EE443" s="5"/>
      <c r="EF443" s="5"/>
      <c r="EG443" s="5"/>
      <c r="EH443" s="5"/>
      <c r="EI443" s="5"/>
      <c r="EJ443" s="5"/>
      <c r="EK443" s="5"/>
      <c r="EL443" s="5"/>
      <c r="EM443" s="165"/>
      <c r="EO443" s="5"/>
      <c r="EP443" s="5"/>
      <c r="EQ443" s="5"/>
      <c r="ER443" s="5"/>
      <c r="ET443" s="46" t="s">
        <v>2321</v>
      </c>
      <c r="EU443" s="46" t="s">
        <v>621</v>
      </c>
      <c r="EY443" s="70" t="str">
        <f>CONCATENATE(CU443," ",FK443," ",DR443,DS443,"/",DU443,DV443)</f>
        <v>simvastatin oral 40mg/</v>
      </c>
      <c r="FK443" s="14" t="s">
        <v>163</v>
      </c>
      <c r="FL443" s="70" t="str">
        <f>CONCATENATE(CU443," ",FK443," ",DR443,DS443,"/",DU443,DV443)</f>
        <v>simvastatin oral 40mg/</v>
      </c>
    </row>
    <row r="444" spans="1:168" ht="13.8">
      <c r="A444" s="48" t="s">
        <v>3807</v>
      </c>
      <c r="B444" t="str">
        <f>CONCATENATE(AY444," ","x"," ",R444,S444)</f>
        <v>Simvastatin Sandoz tab 20 mg x 30</v>
      </c>
      <c r="C444" s="117"/>
      <c r="D444" s="117"/>
      <c r="E444" s="117"/>
      <c r="F444" s="117"/>
      <c r="H444" s="47"/>
      <c r="I444" s="47"/>
      <c r="J444" s="5" t="str">
        <f>CONCATENATE(BM444," ",CR444," ",BG444," ",BS444," ",R444,S444," x ",DR444,DS444,"/",DU444,DV444)</f>
        <v>NOR simvastatin Sandoz - København film coated tablet 30 x 20mg/</v>
      </c>
      <c r="K444" s="5" t="str">
        <f>CONCATENATE(BM444," ",CR444," ",BG444," ",BS444," ",R444,S444," x ",DR444,DS444,"/",DU444,DV444)</f>
        <v>NOR simvastatin Sandoz - København film coated tablet 30 x 20mg/</v>
      </c>
      <c r="L444" s="5"/>
      <c r="M444" s="5"/>
      <c r="N444" s="5"/>
      <c r="O444" s="5"/>
      <c r="P444" s="175">
        <v>30</v>
      </c>
      <c r="Q444" s="171"/>
      <c r="R444" s="175">
        <v>30</v>
      </c>
      <c r="S444" s="171"/>
      <c r="T444" s="117"/>
      <c r="U444" s="117"/>
      <c r="V444" s="117"/>
      <c r="W444" s="117"/>
      <c r="Y444" s="46" t="s">
        <v>2179</v>
      </c>
      <c r="Z444" s="5"/>
      <c r="AA444" s="5"/>
      <c r="AB444" s="5"/>
      <c r="AC444" s="46" t="s">
        <v>2304</v>
      </c>
      <c r="AD444" s="5"/>
      <c r="AE444" s="5"/>
      <c r="AF444">
        <v>10221000</v>
      </c>
      <c r="AG444" s="46" t="s">
        <v>3893</v>
      </c>
      <c r="AH444" s="46" t="s">
        <v>2203</v>
      </c>
      <c r="AK444">
        <v>15060000</v>
      </c>
      <c r="AL444" s="46" t="s">
        <v>3889</v>
      </c>
      <c r="AM444" s="46" t="s">
        <v>2262</v>
      </c>
      <c r="AN444" s="5"/>
      <c r="AO444" s="5"/>
      <c r="AP444" s="5"/>
      <c r="AQ444" s="5"/>
      <c r="AS444" s="48" t="s">
        <v>1984</v>
      </c>
      <c r="AT444" s="25" t="str">
        <f>CONCATENATE(BM444," ",CR444," ",BG444," ",BS444," ",DR444,DS444,"/",DU444,DV444)</f>
        <v>NOR simvastatin Sandoz - København film coated tablet 20mg/</v>
      </c>
      <c r="AU444" s="33"/>
      <c r="AW444" s="5"/>
      <c r="AX444" s="46" t="s">
        <v>3815</v>
      </c>
      <c r="AY444" s="46" t="s">
        <v>3862</v>
      </c>
      <c r="AZ444" s="46" t="s">
        <v>579</v>
      </c>
      <c r="BA444" s="46" t="s">
        <v>2510</v>
      </c>
      <c r="BC444">
        <v>10221000</v>
      </c>
      <c r="BD444" s="46" t="s">
        <v>3893</v>
      </c>
      <c r="BE444" s="46" t="s">
        <v>2203</v>
      </c>
      <c r="BF444" s="85"/>
      <c r="BG444" s="46" t="s">
        <v>2105</v>
      </c>
      <c r="BH444" s="46" t="s">
        <v>3888</v>
      </c>
      <c r="BI444" s="46" t="s">
        <v>3881</v>
      </c>
      <c r="BJ444" s="46" t="s">
        <v>1984</v>
      </c>
      <c r="BL444" s="5"/>
      <c r="BM444" s="49" t="s">
        <v>1353</v>
      </c>
      <c r="BN444" t="str">
        <f>CONCATENATE(CR444," ",BS444," ",DR444,DS444,"/",DU444,DV444)</f>
        <v>simvastatin film coated tablet 20mg/</v>
      </c>
      <c r="BO444" s="49"/>
      <c r="BP444" t="str">
        <f>CONCATENATE(CR444," ",BS444," ",DR444,DS444,"/",DU444,DV444)</f>
        <v>simvastatin film coated tablet 20mg/</v>
      </c>
      <c r="BQ444" s="5"/>
      <c r="BR444">
        <v>10221000</v>
      </c>
      <c r="BS444" s="46" t="s">
        <v>2339</v>
      </c>
      <c r="BT444" s="46" t="s">
        <v>2203</v>
      </c>
      <c r="BU444" s="117"/>
      <c r="BV444" s="117"/>
      <c r="BW444" s="5"/>
      <c r="BY444" s="5"/>
      <c r="BZ444" s="5"/>
      <c r="CA444">
        <v>10221000</v>
      </c>
      <c r="CB444" s="46" t="s">
        <v>3893</v>
      </c>
      <c r="CC444" s="46" t="s">
        <v>2203</v>
      </c>
      <c r="CD444" s="5"/>
      <c r="CE444" s="5"/>
      <c r="CF444">
        <v>20053000</v>
      </c>
      <c r="CG444" s="46" t="s">
        <v>3898</v>
      </c>
      <c r="CH444" s="46" t="s">
        <v>1239</v>
      </c>
      <c r="CI444" s="117"/>
      <c r="CJ444" s="117"/>
      <c r="CK444" s="5"/>
      <c r="CL444" s="5"/>
      <c r="CM444" s="5"/>
      <c r="CN444" s="5"/>
      <c r="CO444" s="48" t="s">
        <v>2252</v>
      </c>
      <c r="CP444" s="21" t="s">
        <v>41</v>
      </c>
      <c r="CQ444" s="48" t="s">
        <v>2252</v>
      </c>
      <c r="CR444" s="72" t="s">
        <v>3900</v>
      </c>
      <c r="CS444" s="51"/>
      <c r="CT444" s="48" t="s">
        <v>2252</v>
      </c>
      <c r="CU444" s="46" t="s">
        <v>3900</v>
      </c>
      <c r="CV444" s="117"/>
      <c r="CW444" s="146"/>
      <c r="CY444" s="5"/>
      <c r="CZ444" s="5"/>
      <c r="DE444" s="5"/>
      <c r="DF444" s="5"/>
      <c r="DG444" s="117"/>
      <c r="DH444" s="117"/>
      <c r="DI444" s="117"/>
      <c r="DJ444" s="117"/>
      <c r="DK444" s="117"/>
      <c r="DL444" s="165"/>
      <c r="DN444" s="33"/>
      <c r="DO444" s="154"/>
      <c r="DP444" s="46" t="s">
        <v>3893</v>
      </c>
      <c r="DQ444">
        <v>10221000</v>
      </c>
      <c r="DR444" s="80">
        <v>20</v>
      </c>
      <c r="DS444" s="46" t="s">
        <v>164</v>
      </c>
      <c r="DZ444" s="46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/>
      <c r="EM444" s="165"/>
      <c r="EO444" s="5"/>
      <c r="EP444" s="5"/>
      <c r="EQ444" s="5"/>
      <c r="ER444" s="5"/>
      <c r="ET444" s="46" t="s">
        <v>2321</v>
      </c>
      <c r="EU444" s="46" t="s">
        <v>621</v>
      </c>
      <c r="EY444" s="70" t="str">
        <f>CONCATENATE(CU444," ",FK444," ",DR444,DS444,"/",DU444,DV444)</f>
        <v>simvastatin oral 20mg/</v>
      </c>
      <c r="FK444" s="14" t="s">
        <v>163</v>
      </c>
      <c r="FL444" s="70" t="str">
        <f>CONCATENATE(CU444," ",FK444," ",DR444,DS444,"/",DU444,DV444)</f>
        <v>simvastatin oral 20mg/</v>
      </c>
    </row>
    <row r="445" spans="1:168" ht="13.8">
      <c r="A445" s="48" t="s">
        <v>3808</v>
      </c>
      <c r="B445" t="str">
        <f>CONCATENATE(AY445," ","x"," ",R445,S445)</f>
        <v>Simvastatin Sandoz SySk tab 40 mg x 20</v>
      </c>
      <c r="C445" s="117"/>
      <c r="D445" s="117"/>
      <c r="E445" s="117"/>
      <c r="F445" s="117"/>
      <c r="H445" s="47"/>
      <c r="I445" s="47"/>
      <c r="J445" s="5" t="str">
        <f>CONCATENATE(BM445," ",CR445," ",BG445," ",BS445," ",R445,S445," x ",DR445,DS445,"/",DU445,DV445)</f>
        <v>NOR simvastatin Sandoz - København film coated tablet 20 x 40mg/</v>
      </c>
      <c r="K445" s="5" t="str">
        <f>CONCATENATE(BM445," ",CR445," ",BG445," ",BS445," ",R445,S445," x ",DR445,DS445,"/",DU445,DV445)</f>
        <v>NOR simvastatin Sandoz - København film coated tablet 20 x 40mg/</v>
      </c>
      <c r="L445" s="5"/>
      <c r="M445" s="5"/>
      <c r="N445" s="5"/>
      <c r="O445" s="5"/>
      <c r="P445" s="175">
        <v>20</v>
      </c>
      <c r="Q445" s="171"/>
      <c r="R445" s="175">
        <v>20</v>
      </c>
      <c r="S445" s="171"/>
      <c r="T445" s="117"/>
      <c r="U445" s="117"/>
      <c r="V445" s="117"/>
      <c r="W445" s="117"/>
      <c r="Y445" s="46" t="s">
        <v>2171</v>
      </c>
      <c r="Z445" s="5"/>
      <c r="AA445" s="5"/>
      <c r="AB445" s="5"/>
      <c r="AC445" s="46" t="s">
        <v>2306</v>
      </c>
      <c r="AD445" s="5"/>
      <c r="AE445" s="5"/>
      <c r="AF445">
        <v>10221000</v>
      </c>
      <c r="AG445" s="46" t="s">
        <v>3893</v>
      </c>
      <c r="AH445" s="46" t="s">
        <v>2203</v>
      </c>
      <c r="AK445">
        <v>15060000</v>
      </c>
      <c r="AL445" s="46" t="s">
        <v>3889</v>
      </c>
      <c r="AM445" s="46" t="s">
        <v>2262</v>
      </c>
      <c r="AN445" s="5"/>
      <c r="AO445" s="5"/>
      <c r="AP445" s="5"/>
      <c r="AQ445" s="5"/>
      <c r="AS445" s="48" t="s">
        <v>1976</v>
      </c>
      <c r="AT445" s="25" t="str">
        <f>CONCATENATE(BM445," ",CR445," ",BG445," ",BS445," ",DR445,DS445,"/",DU445,DV445)</f>
        <v>NOR simvastatin Sandoz - København film coated tablet 40mg/</v>
      </c>
      <c r="AU445" s="33"/>
      <c r="AW445" s="5"/>
      <c r="AX445" s="46" t="s">
        <v>3815</v>
      </c>
      <c r="AY445" s="46" t="s">
        <v>3863</v>
      </c>
      <c r="AZ445" s="46" t="s">
        <v>579</v>
      </c>
      <c r="BA445" s="46" t="s">
        <v>2510</v>
      </c>
      <c r="BC445">
        <v>10221000</v>
      </c>
      <c r="BD445" s="46" t="s">
        <v>3893</v>
      </c>
      <c r="BE445" s="46" t="s">
        <v>2203</v>
      </c>
      <c r="BF445" s="85"/>
      <c r="BG445" s="46" t="s">
        <v>2105</v>
      </c>
      <c r="BH445" s="46" t="s">
        <v>3888</v>
      </c>
      <c r="BI445" s="46" t="s">
        <v>3881</v>
      </c>
      <c r="BJ445" s="46" t="s">
        <v>1976</v>
      </c>
      <c r="BL445" s="5"/>
      <c r="BM445" s="49" t="s">
        <v>1353</v>
      </c>
      <c r="BN445" t="str">
        <f>CONCATENATE(CR445," ",BS445," ",DR445,DS445,"/",DU445,DV445)</f>
        <v>simvastatin film coated tablet 40mg/</v>
      </c>
      <c r="BO445" s="49"/>
      <c r="BP445" t="str">
        <f>CONCATENATE(CR445," ",BS445," ",DR445,DS445,"/",DU445,DV445)</f>
        <v>simvastatin film coated tablet 40mg/</v>
      </c>
      <c r="BQ445" s="5"/>
      <c r="BR445">
        <v>10221000</v>
      </c>
      <c r="BS445" s="46" t="s">
        <v>2339</v>
      </c>
      <c r="BT445" s="46" t="s">
        <v>2203</v>
      </c>
      <c r="BU445" s="117"/>
      <c r="BV445" s="117"/>
      <c r="BW445" s="5"/>
      <c r="BY445" s="5"/>
      <c r="BZ445" s="5"/>
      <c r="CA445">
        <v>10221000</v>
      </c>
      <c r="CB445" s="46" t="s">
        <v>3893</v>
      </c>
      <c r="CC445" s="46" t="s">
        <v>2203</v>
      </c>
      <c r="CD445" s="5"/>
      <c r="CE445" s="5"/>
      <c r="CF445">
        <v>20053000</v>
      </c>
      <c r="CG445" s="46" t="s">
        <v>3898</v>
      </c>
      <c r="CH445" s="46" t="s">
        <v>1239</v>
      </c>
      <c r="CI445" s="117"/>
      <c r="CJ445" s="117"/>
      <c r="CK445" s="5"/>
      <c r="CL445" s="5"/>
      <c r="CM445" s="5"/>
      <c r="CN445" s="5"/>
      <c r="CO445" s="48" t="s">
        <v>2252</v>
      </c>
      <c r="CP445" s="21" t="s">
        <v>41</v>
      </c>
      <c r="CQ445" s="48" t="s">
        <v>2252</v>
      </c>
      <c r="CR445" s="72" t="s">
        <v>3900</v>
      </c>
      <c r="CS445" s="51"/>
      <c r="CT445" s="48" t="s">
        <v>2252</v>
      </c>
      <c r="CU445" s="46" t="s">
        <v>3900</v>
      </c>
      <c r="CV445" s="117"/>
      <c r="CW445" s="146"/>
      <c r="CY445" s="5"/>
      <c r="CZ445" s="5"/>
      <c r="DE445" s="5"/>
      <c r="DF445" s="5"/>
      <c r="DG445" s="117"/>
      <c r="DH445" s="117"/>
      <c r="DI445" s="117"/>
      <c r="DJ445" s="117"/>
      <c r="DK445" s="117"/>
      <c r="DL445" s="165"/>
      <c r="DN445" s="33"/>
      <c r="DO445" s="154"/>
      <c r="DP445" s="46" t="s">
        <v>3893</v>
      </c>
      <c r="DQ445">
        <v>10221000</v>
      </c>
      <c r="DR445" s="80">
        <v>40</v>
      </c>
      <c r="DS445" s="46" t="s">
        <v>164</v>
      </c>
      <c r="DZ445" s="46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/>
      <c r="EM445" s="165"/>
      <c r="EO445" s="5"/>
      <c r="EP445" s="5"/>
      <c r="EQ445" s="5"/>
      <c r="ER445" s="5"/>
      <c r="ET445" s="46" t="s">
        <v>2321</v>
      </c>
      <c r="EU445" s="46" t="s">
        <v>621</v>
      </c>
      <c r="EY445" s="70" t="str">
        <f>CONCATENATE(CU445," ",FK445," ",DR445,DS445,"/",DU445,DV445)</f>
        <v>simvastatin oral 40mg/</v>
      </c>
      <c r="FK445" s="14" t="s">
        <v>163</v>
      </c>
      <c r="FL445" s="70" t="str">
        <f>CONCATENATE(CU445," ",FK445," ",DR445,DS445,"/",DU445,DV445)</f>
        <v>simvastatin oral 40mg/</v>
      </c>
    </row>
    <row r="446" spans="1:168" ht="13.8">
      <c r="A446" s="48" t="s">
        <v>3809</v>
      </c>
      <c r="B446" t="str">
        <f>CONCATENATE(AY446," ","x"," ",R446,S446)</f>
        <v>Simvastatin Sandoz tab 10 mg x 90</v>
      </c>
      <c r="C446" s="117"/>
      <c r="D446" s="117"/>
      <c r="E446" s="117"/>
      <c r="F446" s="117"/>
      <c r="H446" s="47"/>
      <c r="I446" s="47"/>
      <c r="J446" s="5" t="str">
        <f>CONCATENATE(BM446," ",CR446," ",BG446," ",BS446," ",R446,S446," x ",DR446,DS446,"/",DU446,DV446)</f>
        <v>NOR simvastatin Sandoz - København film coated tablet 90 x 10mg/</v>
      </c>
      <c r="K446" s="5" t="str">
        <f>CONCATENATE(BM446," ",CR446," ",BG446," ",BS446," ",R446,S446," x ",DR446,DS446,"/",DU446,DV446)</f>
        <v>NOR simvastatin Sandoz - København film coated tablet 90 x 10mg/</v>
      </c>
      <c r="L446" s="5"/>
      <c r="M446" s="5"/>
      <c r="N446" s="5"/>
      <c r="O446" s="5"/>
      <c r="P446" s="175">
        <v>90</v>
      </c>
      <c r="Q446" s="171"/>
      <c r="R446" s="175">
        <v>90</v>
      </c>
      <c r="S446" s="171"/>
      <c r="T446" s="117"/>
      <c r="U446" s="117"/>
      <c r="V446" s="117"/>
      <c r="W446" s="117"/>
      <c r="Y446" s="46" t="s">
        <v>2175</v>
      </c>
      <c r="Z446" s="5"/>
      <c r="AA446" s="5"/>
      <c r="AB446" s="5"/>
      <c r="AC446" s="46" t="s">
        <v>2305</v>
      </c>
      <c r="AD446" s="5"/>
      <c r="AE446" s="5"/>
      <c r="AF446">
        <v>10221000</v>
      </c>
      <c r="AG446" s="46" t="s">
        <v>3893</v>
      </c>
      <c r="AH446" s="46" t="s">
        <v>2203</v>
      </c>
      <c r="AK446">
        <v>15060000</v>
      </c>
      <c r="AL446" s="46" t="s">
        <v>3889</v>
      </c>
      <c r="AM446" s="46" t="s">
        <v>2262</v>
      </c>
      <c r="AN446" s="5"/>
      <c r="AO446" s="5"/>
      <c r="AP446" s="5"/>
      <c r="AQ446" s="5"/>
      <c r="AS446" s="48" t="s">
        <v>1980</v>
      </c>
      <c r="AT446" s="25" t="str">
        <f>CONCATENATE(BM446," ",CR446," ",BG446," ",BS446," ",DR446,DS446,"/",DU446,DV446)</f>
        <v>NOR simvastatin Sandoz - København film coated tablet 10mg/</v>
      </c>
      <c r="AU446" s="33"/>
      <c r="AW446" s="5"/>
      <c r="AX446" s="46" t="s">
        <v>3815</v>
      </c>
      <c r="AY446" s="46" t="s">
        <v>3864</v>
      </c>
      <c r="AZ446" s="46" t="s">
        <v>579</v>
      </c>
      <c r="BA446" s="46" t="s">
        <v>2510</v>
      </c>
      <c r="BC446">
        <v>10221000</v>
      </c>
      <c r="BD446" s="46" t="s">
        <v>3893</v>
      </c>
      <c r="BE446" s="46" t="s">
        <v>2203</v>
      </c>
      <c r="BF446" s="85"/>
      <c r="BG446" s="46" t="s">
        <v>2105</v>
      </c>
      <c r="BH446" s="46" t="s">
        <v>3888</v>
      </c>
      <c r="BI446" s="46" t="s">
        <v>3881</v>
      </c>
      <c r="BJ446" s="46" t="s">
        <v>1980</v>
      </c>
      <c r="BL446" s="5"/>
      <c r="BM446" s="49" t="s">
        <v>1353</v>
      </c>
      <c r="BN446" t="str">
        <f>CONCATENATE(CR446," ",BS446," ",DR446,DS446,"/",DU446,DV446)</f>
        <v>simvastatin film coated tablet 10mg/</v>
      </c>
      <c r="BO446" s="49"/>
      <c r="BP446" t="str">
        <f>CONCATENATE(CR446," ",BS446," ",DR446,DS446,"/",DU446,DV446)</f>
        <v>simvastatin film coated tablet 10mg/</v>
      </c>
      <c r="BQ446" s="5"/>
      <c r="BR446">
        <v>10221000</v>
      </c>
      <c r="BS446" s="46" t="s">
        <v>2339</v>
      </c>
      <c r="BT446" s="46" t="s">
        <v>2203</v>
      </c>
      <c r="BU446" s="117"/>
      <c r="BV446" s="117"/>
      <c r="BW446" s="5"/>
      <c r="BY446" s="5"/>
      <c r="BZ446" s="5"/>
      <c r="CA446">
        <v>10221000</v>
      </c>
      <c r="CB446" s="46" t="s">
        <v>3893</v>
      </c>
      <c r="CC446" s="46" t="s">
        <v>2203</v>
      </c>
      <c r="CD446" s="5"/>
      <c r="CE446" s="5"/>
      <c r="CF446">
        <v>20053000</v>
      </c>
      <c r="CG446" s="46" t="s">
        <v>3898</v>
      </c>
      <c r="CH446" s="46" t="s">
        <v>1239</v>
      </c>
      <c r="CI446" s="117"/>
      <c r="CJ446" s="117"/>
      <c r="CK446" s="5"/>
      <c r="CL446" s="5"/>
      <c r="CM446" s="5"/>
      <c r="CN446" s="5"/>
      <c r="CO446" s="48" t="s">
        <v>2252</v>
      </c>
      <c r="CP446" s="21" t="s">
        <v>41</v>
      </c>
      <c r="CQ446" s="48" t="s">
        <v>2252</v>
      </c>
      <c r="CR446" s="72" t="s">
        <v>3900</v>
      </c>
      <c r="CS446" s="51"/>
      <c r="CT446" s="48" t="s">
        <v>2252</v>
      </c>
      <c r="CU446" s="46" t="s">
        <v>3900</v>
      </c>
      <c r="CV446" s="117"/>
      <c r="CW446" s="146"/>
      <c r="CY446" s="5"/>
      <c r="CZ446" s="5"/>
      <c r="DE446" s="5"/>
      <c r="DF446" s="5"/>
      <c r="DG446" s="117"/>
      <c r="DH446" s="117"/>
      <c r="DI446" s="117"/>
      <c r="DJ446" s="117"/>
      <c r="DK446" s="117"/>
      <c r="DL446" s="165"/>
      <c r="DN446" s="33"/>
      <c r="DO446" s="154"/>
      <c r="DP446" s="46" t="s">
        <v>3893</v>
      </c>
      <c r="DQ446">
        <v>10221000</v>
      </c>
      <c r="DR446" s="80">
        <v>10</v>
      </c>
      <c r="DS446" s="46" t="s">
        <v>164</v>
      </c>
      <c r="DZ446" s="46"/>
      <c r="EA446" s="5"/>
      <c r="EB446" s="5"/>
      <c r="EC446" s="5"/>
      <c r="ED446" s="5"/>
      <c r="EE446" s="5"/>
      <c r="EF446" s="5"/>
      <c r="EG446" s="5"/>
      <c r="EH446" s="5"/>
      <c r="EI446" s="5"/>
      <c r="EJ446" s="5"/>
      <c r="EK446" s="5"/>
      <c r="EL446" s="5"/>
      <c r="EM446" s="165"/>
      <c r="EO446" s="5"/>
      <c r="EP446" s="5"/>
      <c r="EQ446" s="5"/>
      <c r="ER446" s="5"/>
      <c r="ET446" s="46" t="s">
        <v>2321</v>
      </c>
      <c r="EU446" s="46" t="s">
        <v>621</v>
      </c>
      <c r="EY446" s="70" t="str">
        <f>CONCATENATE(CU446," ",FK446," ",DR446,DS446,"/",DU446,DV446)</f>
        <v>simvastatin oral 10mg/</v>
      </c>
      <c r="FK446" s="14" t="s">
        <v>163</v>
      </c>
      <c r="FL446" s="70" t="str">
        <f>CONCATENATE(CU446," ",FK446," ",DR446,DS446,"/",DU446,DV446)</f>
        <v>simvastatin oral 10mg/</v>
      </c>
    </row>
    <row r="447" spans="1:168" ht="13.8">
      <c r="A447" s="48" t="s">
        <v>3810</v>
      </c>
      <c r="B447" t="str">
        <f>CONCATENATE(AY447," ","x"," ",R447,S447)</f>
        <v>Simvastatin Sandoz tab 40 mg x 250</v>
      </c>
      <c r="C447" s="117"/>
      <c r="D447" s="117"/>
      <c r="E447" s="117"/>
      <c r="F447" s="117"/>
      <c r="H447" s="47"/>
      <c r="I447" s="47"/>
      <c r="J447" s="5" t="str">
        <f>CONCATENATE(BM447," ",CR447," ",BG447," ",BS447," ",R447,S447," x ",DR447,DS447,"/",DU447,DV447)</f>
        <v>NOR simvastatin Sandoz - København film coated tablet 250 x 40mg/</v>
      </c>
      <c r="K447" s="5" t="str">
        <f>CONCATENATE(BM447," ",CR447," ",BG447," ",BS447," ",R447,S447," x ",DR447,DS447,"/",DU447,DV447)</f>
        <v>NOR simvastatin Sandoz - København film coated tablet 250 x 40mg/</v>
      </c>
      <c r="L447" s="5"/>
      <c r="M447" s="5"/>
      <c r="N447" s="5"/>
      <c r="O447" s="5"/>
      <c r="P447" s="175">
        <v>250</v>
      </c>
      <c r="Q447" s="171"/>
      <c r="R447" s="175">
        <v>250</v>
      </c>
      <c r="S447" s="171"/>
      <c r="T447" s="117"/>
      <c r="U447" s="117"/>
      <c r="V447" s="117"/>
      <c r="W447" s="117"/>
      <c r="Y447" s="46" t="s">
        <v>2171</v>
      </c>
      <c r="Z447" s="5"/>
      <c r="AA447" s="5"/>
      <c r="AB447" s="5"/>
      <c r="AC447" s="46" t="s">
        <v>2307</v>
      </c>
      <c r="AD447" s="5"/>
      <c r="AE447" s="5"/>
      <c r="AF447">
        <v>10221000</v>
      </c>
      <c r="AG447" s="46" t="s">
        <v>3893</v>
      </c>
      <c r="AH447" s="46" t="s">
        <v>2203</v>
      </c>
      <c r="AK447">
        <v>15060000</v>
      </c>
      <c r="AL447" s="46" t="s">
        <v>3889</v>
      </c>
      <c r="AM447" s="46" t="s">
        <v>2262</v>
      </c>
      <c r="AN447" s="5"/>
      <c r="AO447" s="5"/>
      <c r="AP447" s="5"/>
      <c r="AQ447" s="5"/>
      <c r="AS447" s="48" t="s">
        <v>1976</v>
      </c>
      <c r="AT447" s="25" t="str">
        <f>CONCATENATE(BM447," ",CR447," ",BG447," ",BS447," ",DR447,DS447,"/",DU447,DV447)</f>
        <v>NOR simvastatin Sandoz - København film coated tablet 40mg/</v>
      </c>
      <c r="AU447" s="33"/>
      <c r="AW447" s="5"/>
      <c r="AX447" s="46" t="s">
        <v>3815</v>
      </c>
      <c r="AY447" s="46" t="s">
        <v>3865</v>
      </c>
      <c r="AZ447" s="46" t="s">
        <v>579</v>
      </c>
      <c r="BA447" s="46" t="s">
        <v>2510</v>
      </c>
      <c r="BC447">
        <v>10221000</v>
      </c>
      <c r="BD447" s="46" t="s">
        <v>3893</v>
      </c>
      <c r="BE447" s="46" t="s">
        <v>2203</v>
      </c>
      <c r="BF447" s="85"/>
      <c r="BG447" s="46" t="s">
        <v>2105</v>
      </c>
      <c r="BH447" s="46" t="s">
        <v>3888</v>
      </c>
      <c r="BI447" s="46" t="s">
        <v>3881</v>
      </c>
      <c r="BJ447" s="46" t="s">
        <v>1976</v>
      </c>
      <c r="BL447" s="5"/>
      <c r="BM447" s="49" t="s">
        <v>1353</v>
      </c>
      <c r="BN447" t="str">
        <f>CONCATENATE(CR447," ",BS447," ",DR447,DS447,"/",DU447,DV447)</f>
        <v>simvastatin film coated tablet 40mg/</v>
      </c>
      <c r="BO447" s="49"/>
      <c r="BP447" t="str">
        <f>CONCATENATE(CR447," ",BS447," ",DR447,DS447,"/",DU447,DV447)</f>
        <v>simvastatin film coated tablet 40mg/</v>
      </c>
      <c r="BQ447" s="5"/>
      <c r="BR447">
        <v>10221000</v>
      </c>
      <c r="BS447" s="46" t="s">
        <v>2339</v>
      </c>
      <c r="BT447" s="46" t="s">
        <v>2203</v>
      </c>
      <c r="BU447" s="117"/>
      <c r="BV447" s="117"/>
      <c r="BW447" s="5"/>
      <c r="BY447" s="5"/>
      <c r="BZ447" s="5"/>
      <c r="CA447">
        <v>10221000</v>
      </c>
      <c r="CB447" s="46" t="s">
        <v>3893</v>
      </c>
      <c r="CC447" s="46" t="s">
        <v>2203</v>
      </c>
      <c r="CD447" s="5"/>
      <c r="CE447" s="5"/>
      <c r="CF447">
        <v>20053000</v>
      </c>
      <c r="CG447" s="46" t="s">
        <v>3898</v>
      </c>
      <c r="CH447" s="46" t="s">
        <v>1239</v>
      </c>
      <c r="CI447" s="117"/>
      <c r="CJ447" s="117"/>
      <c r="CK447" s="5"/>
      <c r="CL447" s="5"/>
      <c r="CM447" s="5"/>
      <c r="CN447" s="5"/>
      <c r="CO447" s="48" t="s">
        <v>2252</v>
      </c>
      <c r="CP447" s="21" t="s">
        <v>41</v>
      </c>
      <c r="CQ447" s="48" t="s">
        <v>2252</v>
      </c>
      <c r="CR447" s="72" t="s">
        <v>3900</v>
      </c>
      <c r="CS447" s="51"/>
      <c r="CT447" s="48" t="s">
        <v>2252</v>
      </c>
      <c r="CU447" s="46" t="s">
        <v>3900</v>
      </c>
      <c r="CV447" s="117"/>
      <c r="CW447" s="146"/>
      <c r="CY447" s="5"/>
      <c r="CZ447" s="5"/>
      <c r="DE447" s="5"/>
      <c r="DF447" s="5"/>
      <c r="DG447" s="117"/>
      <c r="DH447" s="117"/>
      <c r="DI447" s="117"/>
      <c r="DJ447" s="117"/>
      <c r="DK447" s="117"/>
      <c r="DL447" s="165"/>
      <c r="DN447" s="33"/>
      <c r="DO447" s="154"/>
      <c r="DP447" s="46" t="s">
        <v>3893</v>
      </c>
      <c r="DQ447">
        <v>10221000</v>
      </c>
      <c r="DR447" s="80">
        <v>40</v>
      </c>
      <c r="DS447" s="46" t="s">
        <v>164</v>
      </c>
      <c r="DZ447" s="46"/>
      <c r="EA447" s="5"/>
      <c r="EB447" s="5"/>
      <c r="EC447" s="5"/>
      <c r="ED447" s="5"/>
      <c r="EE447" s="5"/>
      <c r="EF447" s="5"/>
      <c r="EG447" s="5"/>
      <c r="EH447" s="5"/>
      <c r="EI447" s="5"/>
      <c r="EJ447" s="5"/>
      <c r="EK447" s="5"/>
      <c r="EL447" s="5"/>
      <c r="EM447" s="165"/>
      <c r="EO447" s="5"/>
      <c r="EP447" s="5"/>
      <c r="EQ447" s="5"/>
      <c r="ER447" s="5"/>
      <c r="ET447" s="46" t="s">
        <v>2321</v>
      </c>
      <c r="EU447" s="46" t="s">
        <v>621</v>
      </c>
      <c r="EY447" s="70" t="str">
        <f>CONCATENATE(CU447," ",FK447," ",DR447,DS447,"/",DU447,DV447)</f>
        <v>simvastatin oral 40mg/</v>
      </c>
      <c r="FK447" s="14" t="s">
        <v>163</v>
      </c>
      <c r="FL447" s="70" t="str">
        <f>CONCATENATE(CU447," ",FK447," ",DR447,DS447,"/",DU447,DV447)</f>
        <v>simvastatin oral 40mg/</v>
      </c>
    </row>
    <row r="448" spans="1:168" ht="13.8">
      <c r="A448" s="48" t="s">
        <v>3811</v>
      </c>
      <c r="B448" t="str">
        <f>CONCATENATE(AY448," ","x"," ",R448,S448)</f>
        <v>Simvastatin Bluefish tab 40 mg x 100</v>
      </c>
      <c r="C448" s="117"/>
      <c r="D448" s="117"/>
      <c r="E448" s="117"/>
      <c r="F448" s="117"/>
      <c r="H448" s="47"/>
      <c r="I448" s="47"/>
      <c r="J448" s="5" t="str">
        <f>CONCATENATE(BM448," ",CR448," ",BG448," ",BS448," ",R448,S448," x ",DR448,DS448,"/",DU448,DV448)</f>
        <v>NOR simvastatin Bluefish Pharmaceuticals AB film coated tablet 100 x 40mg/</v>
      </c>
      <c r="K448" s="5" t="str">
        <f>CONCATENATE(BM448," ",CR448," ",BG448," ",BS448," ",R448,S448," x ",DR448,DS448,"/",DU448,DV448)</f>
        <v>NOR simvastatin Bluefish Pharmaceuticals AB film coated tablet 100 x 40mg/</v>
      </c>
      <c r="L448" s="5"/>
      <c r="M448" s="5"/>
      <c r="N448" s="5"/>
      <c r="O448" s="5"/>
      <c r="P448" s="175">
        <v>100</v>
      </c>
      <c r="Q448" s="171"/>
      <c r="R448" s="175">
        <v>100</v>
      </c>
      <c r="S448" s="171"/>
      <c r="T448" s="117"/>
      <c r="U448" s="117"/>
      <c r="V448" s="117"/>
      <c r="W448" s="117"/>
      <c r="Y448" s="46" t="s">
        <v>2167</v>
      </c>
      <c r="Z448" s="5"/>
      <c r="AA448" s="5"/>
      <c r="AB448" s="5"/>
      <c r="AC448" s="46" t="s">
        <v>2304</v>
      </c>
      <c r="AD448" s="5"/>
      <c r="AE448" s="5"/>
      <c r="AF448">
        <v>10221000</v>
      </c>
      <c r="AG448" s="46" t="s">
        <v>3893</v>
      </c>
      <c r="AH448" s="46" t="s">
        <v>2203</v>
      </c>
      <c r="AK448">
        <v>15060000</v>
      </c>
      <c r="AL448" s="46" t="s">
        <v>3889</v>
      </c>
      <c r="AM448" s="46" t="s">
        <v>2262</v>
      </c>
      <c r="AN448" s="5"/>
      <c r="AO448" s="5"/>
      <c r="AP448" s="5"/>
      <c r="AQ448" s="5"/>
      <c r="AS448" s="48" t="s">
        <v>1972</v>
      </c>
      <c r="AT448" s="25" t="str">
        <f>CONCATENATE(BM448," ",CR448," ",BG448," ",BS448," ",DR448,DS448,"/",DU448,DV448)</f>
        <v>NOR simvastatin Bluefish Pharmaceuticals AB film coated tablet 40mg/</v>
      </c>
      <c r="AU448" s="33"/>
      <c r="AW448" s="5"/>
      <c r="AX448" s="46" t="s">
        <v>3814</v>
      </c>
      <c r="AY448" s="46" t="s">
        <v>3857</v>
      </c>
      <c r="AZ448" s="46" t="s">
        <v>579</v>
      </c>
      <c r="BA448" s="46" t="s">
        <v>2510</v>
      </c>
      <c r="BC448">
        <v>10221000</v>
      </c>
      <c r="BD448" s="46" t="s">
        <v>3893</v>
      </c>
      <c r="BE448" s="46" t="s">
        <v>2203</v>
      </c>
      <c r="BF448" s="85"/>
      <c r="BG448" s="46" t="s">
        <v>2104</v>
      </c>
      <c r="BH448" s="46" t="s">
        <v>3886</v>
      </c>
      <c r="BI448" s="46" t="s">
        <v>3887</v>
      </c>
      <c r="BJ448" s="46" t="s">
        <v>1972</v>
      </c>
      <c r="BL448" s="5"/>
      <c r="BM448" s="49" t="s">
        <v>1353</v>
      </c>
      <c r="BN448" t="str">
        <f>CONCATENATE(CR448," ",BS448," ",DR448,DS448,"/",DU448,DV448)</f>
        <v>simvastatin film coated tablet 40mg/</v>
      </c>
      <c r="BO448" s="49"/>
      <c r="BP448" t="str">
        <f>CONCATENATE(CR448," ",BS448," ",DR448,DS448,"/",DU448,DV448)</f>
        <v>simvastatin film coated tablet 40mg/</v>
      </c>
      <c r="BQ448" s="5"/>
      <c r="BR448">
        <v>10221000</v>
      </c>
      <c r="BS448" s="46" t="s">
        <v>2339</v>
      </c>
      <c r="BT448" s="46" t="s">
        <v>2203</v>
      </c>
      <c r="BU448" s="117"/>
      <c r="BV448" s="117"/>
      <c r="BW448" s="5"/>
      <c r="BY448" s="5"/>
      <c r="BZ448" s="5"/>
      <c r="CA448">
        <v>10221000</v>
      </c>
      <c r="CB448" s="46" t="s">
        <v>3893</v>
      </c>
      <c r="CC448" s="46" t="s">
        <v>2203</v>
      </c>
      <c r="CD448" s="5"/>
      <c r="CE448" s="5"/>
      <c r="CF448">
        <v>20053000</v>
      </c>
      <c r="CG448" s="46" t="s">
        <v>3898</v>
      </c>
      <c r="CH448" s="46" t="s">
        <v>1239</v>
      </c>
      <c r="CI448" s="117"/>
      <c r="CJ448" s="117"/>
      <c r="CK448" s="5"/>
      <c r="CL448" s="5"/>
      <c r="CM448" s="5"/>
      <c r="CN448" s="5"/>
      <c r="CO448" s="48" t="s">
        <v>2252</v>
      </c>
      <c r="CP448" s="21" t="s">
        <v>41</v>
      </c>
      <c r="CQ448" s="48" t="s">
        <v>2252</v>
      </c>
      <c r="CR448" s="72" t="s">
        <v>3900</v>
      </c>
      <c r="CS448" s="51"/>
      <c r="CT448" s="48" t="s">
        <v>2252</v>
      </c>
      <c r="CU448" s="46" t="s">
        <v>3900</v>
      </c>
      <c r="CV448" s="117"/>
      <c r="CW448" s="146"/>
      <c r="CY448" s="5"/>
      <c r="CZ448" s="5"/>
      <c r="DE448" s="5"/>
      <c r="DF448" s="5"/>
      <c r="DG448" s="117"/>
      <c r="DH448" s="117"/>
      <c r="DI448" s="117"/>
      <c r="DJ448" s="117"/>
      <c r="DK448" s="117"/>
      <c r="DL448" s="165"/>
      <c r="DN448" s="33"/>
      <c r="DO448" s="154"/>
      <c r="DP448" s="46" t="s">
        <v>3893</v>
      </c>
      <c r="DQ448">
        <v>10221000</v>
      </c>
      <c r="DR448" s="80">
        <v>40</v>
      </c>
      <c r="DS448" s="46" t="s">
        <v>164</v>
      </c>
      <c r="DZ448" s="46"/>
      <c r="EA448" s="5"/>
      <c r="EB448" s="5"/>
      <c r="EC448" s="5"/>
      <c r="ED448" s="5"/>
      <c r="EE448" s="5"/>
      <c r="EF448" s="5"/>
      <c r="EG448" s="5"/>
      <c r="EH448" s="5"/>
      <c r="EI448" s="5"/>
      <c r="EJ448" s="5"/>
      <c r="EK448" s="5"/>
      <c r="EL448" s="5"/>
      <c r="EM448" s="165"/>
      <c r="EO448" s="5"/>
      <c r="EP448" s="5"/>
      <c r="EQ448" s="5"/>
      <c r="ER448" s="5"/>
      <c r="ET448" s="46" t="s">
        <v>2321</v>
      </c>
      <c r="EU448" s="46" t="s">
        <v>621</v>
      </c>
      <c r="EY448" s="70" t="str">
        <f>CONCATENATE(CU448," ",FK448," ",DR448,DS448,"/",DU448,DV448)</f>
        <v>simvastatin oral 40mg/</v>
      </c>
      <c r="FK448" s="14" t="s">
        <v>163</v>
      </c>
      <c r="FL448" s="70" t="str">
        <f>CONCATENATE(CU448," ",FK448," ",DR448,DS448,"/",DU448,DV448)</f>
        <v>simvastatin oral 40mg/</v>
      </c>
    </row>
    <row r="449" spans="1:168" ht="13.8">
      <c r="A449" s="48" t="s">
        <v>3812</v>
      </c>
      <c r="B449" t="str">
        <f>CONCATENATE(AY449," ","x"," ",R449,S449)</f>
        <v>Simvastatin Sandoz tab 10 mg x 30</v>
      </c>
      <c r="C449" s="117"/>
      <c r="D449" s="117"/>
      <c r="E449" s="117"/>
      <c r="F449" s="117"/>
      <c r="H449" s="47"/>
      <c r="I449" s="47"/>
      <c r="J449" s="5" t="str">
        <f>CONCATENATE(BM449," ",CR449," ",BG449," ",BS449," ",R449,S449," x ",DR449,DS449,"/",DU449,DV449)</f>
        <v>NOR simvastatin Sandoz - København film coated tablet 30 x 10mg/</v>
      </c>
      <c r="K449" s="5" t="str">
        <f>CONCATENATE(BM449," ",CR449," ",BG449," ",BS449," ",R449,S449," x ",DR449,DS449,"/",DU449,DV449)</f>
        <v>NOR simvastatin Sandoz - København film coated tablet 30 x 10mg/</v>
      </c>
      <c r="L449" s="5"/>
      <c r="M449" s="5"/>
      <c r="N449" s="5"/>
      <c r="O449" s="5"/>
      <c r="P449" s="175">
        <v>30</v>
      </c>
      <c r="Q449" s="171"/>
      <c r="R449" s="175">
        <v>30</v>
      </c>
      <c r="S449" s="171"/>
      <c r="T449" s="117"/>
      <c r="U449" s="117"/>
      <c r="V449" s="117"/>
      <c r="W449" s="117"/>
      <c r="Y449" s="46" t="s">
        <v>2175</v>
      </c>
      <c r="Z449" s="5"/>
      <c r="AA449" s="5"/>
      <c r="AB449" s="5"/>
      <c r="AC449" s="46" t="s">
        <v>2304</v>
      </c>
      <c r="AD449" s="5"/>
      <c r="AE449" s="5"/>
      <c r="AF449">
        <v>10221000</v>
      </c>
      <c r="AG449" s="46" t="s">
        <v>3893</v>
      </c>
      <c r="AH449" s="46" t="s">
        <v>2203</v>
      </c>
      <c r="AK449">
        <v>15060000</v>
      </c>
      <c r="AL449" s="46" t="s">
        <v>3889</v>
      </c>
      <c r="AM449" s="46" t="s">
        <v>2262</v>
      </c>
      <c r="AN449" s="5"/>
      <c r="AO449" s="5"/>
      <c r="AP449" s="5"/>
      <c r="AQ449" s="5"/>
      <c r="AS449" s="48" t="s">
        <v>1980</v>
      </c>
      <c r="AT449" s="25" t="str">
        <f>CONCATENATE(BM449," ",CR449," ",BG449," ",BS449," ",DR449,DS449,"/",DU449,DV449)</f>
        <v>NOR simvastatin Sandoz - København film coated tablet 10mg/</v>
      </c>
      <c r="AU449" s="33"/>
      <c r="AW449" s="5"/>
      <c r="AX449" s="46" t="s">
        <v>3815</v>
      </c>
      <c r="AY449" s="46" t="s">
        <v>3864</v>
      </c>
      <c r="AZ449" s="46" t="s">
        <v>579</v>
      </c>
      <c r="BA449" s="46" t="s">
        <v>2510</v>
      </c>
      <c r="BC449">
        <v>10221000</v>
      </c>
      <c r="BD449" s="46" t="s">
        <v>3893</v>
      </c>
      <c r="BE449" s="46" t="s">
        <v>2203</v>
      </c>
      <c r="BF449" s="85"/>
      <c r="BG449" s="46" t="s">
        <v>2105</v>
      </c>
      <c r="BH449" s="46" t="s">
        <v>3888</v>
      </c>
      <c r="BI449" s="46" t="s">
        <v>3881</v>
      </c>
      <c r="BJ449" s="46" t="s">
        <v>1980</v>
      </c>
      <c r="BL449" s="5"/>
      <c r="BM449" s="49" t="s">
        <v>1353</v>
      </c>
      <c r="BN449" t="str">
        <f>CONCATENATE(CR449," ",BS449," ",DR449,DS449,"/",DU449,DV449)</f>
        <v>simvastatin film coated tablet 10mg/</v>
      </c>
      <c r="BO449" s="49"/>
      <c r="BP449" t="str">
        <f>CONCATENATE(CR449," ",BS449," ",DR449,DS449,"/",DU449,DV449)</f>
        <v>simvastatin film coated tablet 10mg/</v>
      </c>
      <c r="BQ449" s="5"/>
      <c r="BR449">
        <v>10221000</v>
      </c>
      <c r="BS449" s="46" t="s">
        <v>2339</v>
      </c>
      <c r="BT449" s="46" t="s">
        <v>2203</v>
      </c>
      <c r="BU449" s="117"/>
      <c r="BV449" s="117"/>
      <c r="BW449" s="5"/>
      <c r="BY449" s="5"/>
      <c r="BZ449" s="5"/>
      <c r="CA449">
        <v>10221000</v>
      </c>
      <c r="CB449" s="46" t="s">
        <v>3893</v>
      </c>
      <c r="CC449" s="46" t="s">
        <v>2203</v>
      </c>
      <c r="CD449" s="5"/>
      <c r="CE449" s="5"/>
      <c r="CF449">
        <v>20053000</v>
      </c>
      <c r="CG449" s="46" t="s">
        <v>3898</v>
      </c>
      <c r="CH449" s="46" t="s">
        <v>1239</v>
      </c>
      <c r="CI449" s="117"/>
      <c r="CJ449" s="117"/>
      <c r="CK449" s="5"/>
      <c r="CL449" s="5"/>
      <c r="CM449" s="5"/>
      <c r="CN449" s="5"/>
      <c r="CO449" s="48" t="s">
        <v>2252</v>
      </c>
      <c r="CP449" s="21" t="s">
        <v>41</v>
      </c>
      <c r="CQ449" s="48" t="s">
        <v>2252</v>
      </c>
      <c r="CR449" s="72" t="s">
        <v>3900</v>
      </c>
      <c r="CS449" s="51"/>
      <c r="CT449" s="48" t="s">
        <v>2252</v>
      </c>
      <c r="CU449" s="46" t="s">
        <v>3900</v>
      </c>
      <c r="CV449" s="117"/>
      <c r="CW449" s="146"/>
      <c r="CY449" s="5"/>
      <c r="CZ449" s="5"/>
      <c r="DE449" s="5"/>
      <c r="DF449" s="5"/>
      <c r="DG449" s="117"/>
      <c r="DH449" s="117"/>
      <c r="DI449" s="117"/>
      <c r="DJ449" s="117"/>
      <c r="DK449" s="117"/>
      <c r="DL449" s="165"/>
      <c r="DN449" s="33"/>
      <c r="DO449" s="154"/>
      <c r="DP449" s="46" t="s">
        <v>3893</v>
      </c>
      <c r="DQ449">
        <v>10221000</v>
      </c>
      <c r="DR449" s="80">
        <v>10</v>
      </c>
      <c r="DS449" s="46" t="s">
        <v>164</v>
      </c>
      <c r="DZ449" s="46"/>
      <c r="EA449" s="5"/>
      <c r="EB449" s="5"/>
      <c r="EC449" s="5"/>
      <c r="ED449" s="5"/>
      <c r="EE449" s="5"/>
      <c r="EF449" s="5"/>
      <c r="EG449" s="5"/>
      <c r="EH449" s="5"/>
      <c r="EI449" s="5"/>
      <c r="EJ449" s="5"/>
      <c r="EK449" s="5"/>
      <c r="EL449" s="5"/>
      <c r="EM449" s="165"/>
      <c r="EO449" s="5"/>
      <c r="EP449" s="5"/>
      <c r="EQ449" s="5"/>
      <c r="ER449" s="5"/>
      <c r="ET449" s="46" t="s">
        <v>2321</v>
      </c>
      <c r="EU449" s="46" t="s">
        <v>621</v>
      </c>
      <c r="EY449" s="70" t="str">
        <f>CONCATENATE(CU449," ",FK449," ",DR449,DS449,"/",DU449,DV449)</f>
        <v>simvastatin oral 10mg/</v>
      </c>
      <c r="FK449" s="14" t="s">
        <v>163</v>
      </c>
      <c r="FL449" s="70" t="str">
        <f>CONCATENATE(CU449," ",FK449," ",DR449,DS449,"/",DU449,DV449)</f>
        <v>simvastatin oral 10mg/</v>
      </c>
    </row>
    <row r="450" spans="1:168" ht="13.8">
      <c r="A450" s="48" t="s">
        <v>292</v>
      </c>
      <c r="B450" t="str">
        <f>CONCATENATE(AY450," ","x"," ",R450,S450)</f>
        <v>Zocor tab 40 mg x 98</v>
      </c>
      <c r="C450" s="117"/>
      <c r="D450" s="117"/>
      <c r="E450" s="117"/>
      <c r="F450" s="117"/>
      <c r="H450" s="47"/>
      <c r="I450" s="47"/>
      <c r="J450" s="5" t="str">
        <f>CONCATENATE(BM450," ",CR450," ",BG450," ",BS450," ",R450,S450," x ",DR450,DS450,"/",DU450,DV450)</f>
        <v>NOR simvastatin Orifarm AS film coated tablet 98 x 40mg/</v>
      </c>
      <c r="K450" s="5" t="str">
        <f>CONCATENATE(BM450," ",CR450," ",BG450," ",BS450," ",R450,S450," x ",DR450,DS450,"/",DU450,DV450)</f>
        <v>NOR simvastatin Orifarm AS film coated tablet 98 x 40mg/</v>
      </c>
      <c r="L450" s="5"/>
      <c r="M450" s="5"/>
      <c r="N450" s="5"/>
      <c r="O450" s="5"/>
      <c r="P450" s="175">
        <v>98</v>
      </c>
      <c r="Q450" s="171"/>
      <c r="R450" s="175">
        <v>98</v>
      </c>
      <c r="S450" s="171"/>
      <c r="T450" s="117"/>
      <c r="U450" s="117"/>
      <c r="V450" s="117"/>
      <c r="W450" s="117"/>
      <c r="Y450" s="46" t="s">
        <v>2184</v>
      </c>
      <c r="Z450" s="5"/>
      <c r="AA450" s="5"/>
      <c r="AB450" s="5"/>
      <c r="AC450" s="46" t="s">
        <v>2304</v>
      </c>
      <c r="AD450" s="5"/>
      <c r="AE450" s="5"/>
      <c r="AF450">
        <v>10221000</v>
      </c>
      <c r="AG450" s="46" t="s">
        <v>3893</v>
      </c>
      <c r="AH450" s="46" t="s">
        <v>2203</v>
      </c>
      <c r="AK450">
        <v>15060000</v>
      </c>
      <c r="AL450" s="46" t="s">
        <v>3889</v>
      </c>
      <c r="AM450" s="46" t="s">
        <v>2262</v>
      </c>
      <c r="AN450" s="5"/>
      <c r="AO450" s="5"/>
      <c r="AP450" s="5"/>
      <c r="AQ450" s="5"/>
      <c r="AS450" s="48" t="s">
        <v>1989</v>
      </c>
      <c r="AT450" s="25" t="str">
        <f>CONCATENATE(BM450," ",CR450," ",BG450," ",BS450," ",DR450,DS450,"/",DU450,DV450)</f>
        <v>NOR simvastatin Orifarm AS film coated tablet 40mg/</v>
      </c>
      <c r="AU450" s="33"/>
      <c r="AW450" s="5"/>
      <c r="AX450" s="46" t="s">
        <v>1903</v>
      </c>
      <c r="AY450" s="46" t="s">
        <v>3861</v>
      </c>
      <c r="AZ450" s="46" t="s">
        <v>579</v>
      </c>
      <c r="BA450" s="46" t="s">
        <v>2510</v>
      </c>
      <c r="BC450">
        <v>10221000</v>
      </c>
      <c r="BD450" s="46" t="s">
        <v>3893</v>
      </c>
      <c r="BE450" s="46" t="s">
        <v>2203</v>
      </c>
      <c r="BF450" s="85"/>
      <c r="BG450" s="46" t="s">
        <v>2088</v>
      </c>
      <c r="BH450" s="46" t="s">
        <v>3871</v>
      </c>
      <c r="BI450" s="46" t="s">
        <v>3873</v>
      </c>
      <c r="BJ450" s="46" t="s">
        <v>1989</v>
      </c>
      <c r="BL450" s="5"/>
      <c r="BM450" s="49" t="s">
        <v>1353</v>
      </c>
      <c r="BN450" t="str">
        <f>CONCATENATE(CR450," ",BS450," ",DR450,DS450,"/",DU450,DV450)</f>
        <v>simvastatin film coated tablet 40mg/</v>
      </c>
      <c r="BO450" s="49"/>
      <c r="BP450" t="str">
        <f>CONCATENATE(CR450," ",BS450," ",DR450,DS450,"/",DU450,DV450)</f>
        <v>simvastatin film coated tablet 40mg/</v>
      </c>
      <c r="BQ450" s="5"/>
      <c r="BR450">
        <v>10221000</v>
      </c>
      <c r="BS450" s="46" t="s">
        <v>2339</v>
      </c>
      <c r="BT450" s="46" t="s">
        <v>2203</v>
      </c>
      <c r="BU450" s="117"/>
      <c r="BV450" s="117"/>
      <c r="BW450" s="5"/>
      <c r="BY450" s="5"/>
      <c r="BZ450" s="5"/>
      <c r="CA450">
        <v>10221000</v>
      </c>
      <c r="CB450" s="46" t="s">
        <v>3893</v>
      </c>
      <c r="CC450" s="46" t="s">
        <v>2203</v>
      </c>
      <c r="CD450" s="5"/>
      <c r="CE450" s="5"/>
      <c r="CF450">
        <v>20053000</v>
      </c>
      <c r="CG450" s="46" t="s">
        <v>3898</v>
      </c>
      <c r="CH450" s="46" t="s">
        <v>1239</v>
      </c>
      <c r="CI450" s="117"/>
      <c r="CJ450" s="117"/>
      <c r="CK450" s="5"/>
      <c r="CL450" s="5"/>
      <c r="CM450" s="5"/>
      <c r="CN450" s="5"/>
      <c r="CO450" s="48" t="s">
        <v>2252</v>
      </c>
      <c r="CP450" s="21" t="s">
        <v>41</v>
      </c>
      <c r="CQ450" s="48" t="s">
        <v>2252</v>
      </c>
      <c r="CR450" s="72" t="s">
        <v>3900</v>
      </c>
      <c r="CS450" s="51"/>
      <c r="CT450" s="48" t="s">
        <v>2252</v>
      </c>
      <c r="CU450" s="46" t="s">
        <v>3900</v>
      </c>
      <c r="CV450" s="117"/>
      <c r="CW450" s="146"/>
      <c r="CY450" s="5"/>
      <c r="CZ450" s="5"/>
      <c r="DE450" s="5"/>
      <c r="DF450" s="5"/>
      <c r="DG450" s="117"/>
      <c r="DH450" s="117"/>
      <c r="DI450" s="117"/>
      <c r="DJ450" s="117"/>
      <c r="DK450" s="117"/>
      <c r="DL450" s="165"/>
      <c r="DN450" s="33"/>
      <c r="DO450" s="154"/>
      <c r="DP450" s="46" t="s">
        <v>3893</v>
      </c>
      <c r="DQ450">
        <v>10221000</v>
      </c>
      <c r="DR450" s="80">
        <v>40</v>
      </c>
      <c r="DS450" s="46" t="s">
        <v>164</v>
      </c>
      <c r="DZ450" s="46"/>
      <c r="EA450" s="5"/>
      <c r="EB450" s="5"/>
      <c r="EC450" s="5"/>
      <c r="ED450" s="5"/>
      <c r="EE450" s="5"/>
      <c r="EF450" s="5"/>
      <c r="EG450" s="5"/>
      <c r="EH450" s="5"/>
      <c r="EI450" s="5"/>
      <c r="EJ450" s="5"/>
      <c r="EK450" s="5"/>
      <c r="EL450" s="5"/>
      <c r="EM450" s="165"/>
      <c r="EO450" s="5"/>
      <c r="EP450" s="5"/>
      <c r="EQ450" s="5"/>
      <c r="ER450" s="5"/>
      <c r="ET450" s="46" t="s">
        <v>2321</v>
      </c>
      <c r="EU450" s="46" t="s">
        <v>621</v>
      </c>
      <c r="EY450" s="70" t="str">
        <f>CONCATENATE(CU450," ",FK450," ",DR450,DS450,"/",DU450,DV450)</f>
        <v>simvastatin oral 40mg/</v>
      </c>
      <c r="FK450" s="14" t="s">
        <v>163</v>
      </c>
      <c r="FL450" s="70" t="str">
        <f>CONCATENATE(CU450," ",FK450," ",DR450,DS450,"/",DU450,DV450)</f>
        <v>simvastatin oral 40mg/</v>
      </c>
    </row>
    <row r="451" spans="1:168" ht="14.4">
      <c r="A451" s="177">
        <v>38038028</v>
      </c>
      <c r="B451" s="179" t="s">
        <v>3901</v>
      </c>
      <c r="C451" s="117"/>
      <c r="D451" s="117"/>
      <c r="E451" s="117"/>
      <c r="F451" s="117"/>
      <c r="H451" s="47"/>
      <c r="I451" s="47"/>
      <c r="J451" s="5" t="str">
        <f t="shared" ref="J451:J490" si="68">CONCATENATE(BM451," ",CR451," ",BG451," ",BS451," ",R451,S451," x ",DR451,DS451,"/",DU451,DV451)</f>
        <v>ITA amlodpinie besilate AGIPS FARMACEUTICI Srl tablet 14 x 10mg/</v>
      </c>
      <c r="K451" s="5" t="str">
        <f t="shared" ref="K451" si="69">CONCATENATE(BM451," ",CR451," ",BG451," ",BS451," ",R451,S451," x ",DR451,DS451,"/",DU451,DV451)</f>
        <v>ITA amlodpinie besilate AGIPS FARMACEUTICI Srl tablet 14 x 10mg/</v>
      </c>
      <c r="L451" s="5"/>
      <c r="M451" s="5"/>
      <c r="N451" s="5"/>
      <c r="O451" s="5"/>
      <c r="P451" s="178">
        <v>14</v>
      </c>
      <c r="Q451" s="171"/>
      <c r="R451" s="178">
        <v>14</v>
      </c>
      <c r="S451" s="171"/>
      <c r="T451" s="117"/>
      <c r="U451" s="117"/>
      <c r="V451" s="117"/>
      <c r="W451" s="117"/>
      <c r="Y451" s="46"/>
      <c r="Z451" s="5"/>
      <c r="AA451" s="5"/>
      <c r="AB451" s="5"/>
      <c r="AC451" s="46"/>
      <c r="AD451" s="5"/>
      <c r="AE451" s="5"/>
      <c r="AF451" s="184">
        <v>10219000</v>
      </c>
      <c r="AG451" s="185" t="s">
        <v>3889</v>
      </c>
      <c r="AH451" s="46"/>
      <c r="AK451" s="185">
        <v>15054000</v>
      </c>
      <c r="AL451" s="178" t="s">
        <v>173</v>
      </c>
      <c r="AM451" s="46"/>
      <c r="AN451" s="5"/>
      <c r="AO451" s="5"/>
      <c r="AP451" s="5"/>
      <c r="AQ451" s="5"/>
      <c r="AS451" s="48"/>
      <c r="AT451" s="25" t="str">
        <f t="shared" si="63"/>
        <v>ITA amlodpinie besilate AGIPS FARMACEUTICI Srl tablet 10mg/</v>
      </c>
      <c r="AU451" s="33"/>
      <c r="AW451" s="5"/>
      <c r="AX451" s="180" t="s">
        <v>4012</v>
      </c>
      <c r="AY451" s="25" t="str">
        <f>CONCATENATE(AX451," ",BS451," ",DR451,DS451,"/",DU451,DV451)</f>
        <v>ABIS tablet 10mg/</v>
      </c>
      <c r="AZ451" s="177" t="s">
        <v>65</v>
      </c>
      <c r="BA451" s="46" t="s">
        <v>2253</v>
      </c>
      <c r="BB451" s="46"/>
      <c r="BC451" s="184">
        <v>10219000</v>
      </c>
      <c r="BD451" s="185" t="s">
        <v>3889</v>
      </c>
      <c r="BE451" s="46"/>
      <c r="BF451" s="85"/>
      <c r="BG451" s="179" t="s">
        <v>4101</v>
      </c>
      <c r="BH451" s="46"/>
      <c r="BI451" s="46"/>
      <c r="BJ451" s="46"/>
      <c r="BL451" s="5"/>
      <c r="BM451" s="49" t="s">
        <v>4151</v>
      </c>
      <c r="BN451" t="str">
        <f t="shared" si="58"/>
        <v>amlodpinie besilate tablet 10mg/</v>
      </c>
      <c r="BO451" s="49"/>
      <c r="BP451" t="str">
        <f t="shared" ref="BP451:BP471" si="70">CONCATENATE(CR451," ",BS451," ",DR451,DS451,"/",DU451,DV451)</f>
        <v>amlodpinie besilate tablet 10mg/</v>
      </c>
      <c r="BQ451" s="5"/>
      <c r="BR451" s="184">
        <v>10219000</v>
      </c>
      <c r="BS451" s="46" t="s">
        <v>173</v>
      </c>
      <c r="BT451" s="46" t="s">
        <v>173</v>
      </c>
      <c r="BU451" s="117"/>
      <c r="BV451" s="117"/>
      <c r="BW451" s="5"/>
      <c r="BY451" s="5"/>
      <c r="BZ451" s="5"/>
      <c r="CA451" s="185">
        <v>15054000</v>
      </c>
      <c r="CB451" s="178" t="s">
        <v>173</v>
      </c>
      <c r="CC451" s="46"/>
      <c r="CD451" s="5"/>
      <c r="CE451" s="5"/>
      <c r="CF451">
        <v>20053000</v>
      </c>
      <c r="CG451" s="46" t="s">
        <v>3898</v>
      </c>
      <c r="CH451" s="46" t="s">
        <v>1239</v>
      </c>
      <c r="CI451" s="117"/>
      <c r="CJ451" s="117"/>
      <c r="CK451" s="5"/>
      <c r="CL451" s="5"/>
      <c r="CM451" s="5"/>
      <c r="CN451" s="5"/>
      <c r="CO451" s="187">
        <v>100000090079</v>
      </c>
      <c r="CP451" s="21" t="s">
        <v>41</v>
      </c>
      <c r="CQ451" s="187">
        <v>100000090079</v>
      </c>
      <c r="CR451" s="46" t="s">
        <v>4168</v>
      </c>
      <c r="CS451" s="51"/>
      <c r="CT451" s="48" t="s">
        <v>2249</v>
      </c>
      <c r="CU451" s="46" t="s">
        <v>3899</v>
      </c>
      <c r="CV451" s="117"/>
      <c r="CW451" s="146"/>
      <c r="CX451" s="187">
        <v>100000090079</v>
      </c>
      <c r="CY451" s="177" t="s">
        <v>4162</v>
      </c>
      <c r="CZ451" s="5"/>
      <c r="DE451" s="5"/>
      <c r="DF451" s="5"/>
      <c r="DG451" s="117"/>
      <c r="DH451" s="117"/>
      <c r="DI451" s="117"/>
      <c r="DJ451" s="117"/>
      <c r="DK451" s="117"/>
      <c r="DL451" s="177">
        <v>10</v>
      </c>
      <c r="DM451" s="177" t="s">
        <v>164</v>
      </c>
      <c r="DN451" s="74"/>
      <c r="DO451" s="177"/>
      <c r="DP451" s="177"/>
      <c r="DR451" s="177">
        <v>10</v>
      </c>
      <c r="DS451" s="177" t="s">
        <v>164</v>
      </c>
      <c r="DU451" s="177"/>
      <c r="DV451" s="177"/>
      <c r="DZ451" s="46"/>
      <c r="EA451" s="5"/>
      <c r="EB451" s="5"/>
      <c r="EC451" s="5"/>
      <c r="ED451" s="5"/>
      <c r="EE451" s="5"/>
      <c r="EF451" s="5"/>
      <c r="EG451" s="5"/>
      <c r="EH451" s="5"/>
      <c r="EI451" s="5"/>
      <c r="EJ451" s="5"/>
      <c r="EK451" s="5"/>
      <c r="EL451" s="5"/>
      <c r="EM451" s="165"/>
      <c r="EO451" s="5"/>
      <c r="EP451" s="5"/>
      <c r="EQ451" s="5"/>
      <c r="ER451" s="5"/>
      <c r="ET451" s="46"/>
      <c r="EU451" s="46"/>
      <c r="EY451" s="70" t="str">
        <f t="shared" ref="EY451:EY494" si="71">CONCATENATE(CU451," ",FK451," ",DR451,DS451,"/",DU451,DV451)</f>
        <v>amlodpine oral 10mg/</v>
      </c>
      <c r="FK451" s="14" t="s">
        <v>163</v>
      </c>
      <c r="FL451" s="70" t="str">
        <f t="shared" ref="FL451:FL471" si="72">CONCATENATE(CU451," ",FK451," ",DR451,DS451,"/",DU451,DV451)</f>
        <v>amlodpine oral 10mg/</v>
      </c>
    </row>
    <row r="452" spans="1:168" ht="14.4">
      <c r="A452" s="177">
        <v>37674025</v>
      </c>
      <c r="B452" s="179" t="s">
        <v>3902</v>
      </c>
      <c r="C452" s="117"/>
      <c r="D452" s="117"/>
      <c r="E452" s="117"/>
      <c r="F452" s="117"/>
      <c r="H452" s="47"/>
      <c r="I452" s="47"/>
      <c r="J452" s="5" t="str">
        <f t="shared" si="68"/>
        <v>ITA amlodpinie besilate EPIFARMA Srl tablet 14 x 10mg/</v>
      </c>
      <c r="K452" s="5" t="str">
        <f t="shared" ref="K452:K515" si="73">CONCATENATE(BM452," ",CR452," ",BG452," ",BS452," ",R452,S452," x ",DR452,DS452,"/",DU452,DV452)</f>
        <v>ITA amlodpinie besilate EPIFARMA Srl tablet 14 x 10mg/</v>
      </c>
      <c r="L452" s="5"/>
      <c r="M452" s="5"/>
      <c r="N452" s="5"/>
      <c r="O452" s="5"/>
      <c r="P452" s="178">
        <v>14</v>
      </c>
      <c r="Q452" s="171"/>
      <c r="R452" s="178">
        <v>14</v>
      </c>
      <c r="S452" s="171"/>
      <c r="T452" s="117"/>
      <c r="U452" s="117"/>
      <c r="V452" s="117"/>
      <c r="W452" s="117"/>
      <c r="Y452" s="46"/>
      <c r="Z452" s="5"/>
      <c r="AA452" s="5"/>
      <c r="AB452" s="5"/>
      <c r="AC452" s="46"/>
      <c r="AD452" s="5"/>
      <c r="AE452" s="5"/>
      <c r="AF452" s="184">
        <v>10219000</v>
      </c>
      <c r="AG452" s="185" t="s">
        <v>3889</v>
      </c>
      <c r="AH452" s="46"/>
      <c r="AK452" s="185">
        <v>15054000</v>
      </c>
      <c r="AL452" s="178" t="s">
        <v>173</v>
      </c>
      <c r="AM452" s="46"/>
      <c r="AN452" s="5"/>
      <c r="AO452" s="5"/>
      <c r="AP452" s="5"/>
      <c r="AQ452" s="5"/>
      <c r="AS452" s="48"/>
      <c r="AT452" s="25" t="str">
        <f t="shared" si="63"/>
        <v>ITA amlodpinie besilate EPIFARMA Srl tablet 10mg/</v>
      </c>
      <c r="AU452" s="33"/>
      <c r="AW452" s="5"/>
      <c r="AX452" s="180" t="s">
        <v>4013</v>
      </c>
      <c r="AY452" s="25" t="str">
        <f t="shared" ref="AY452:AY515" si="74">CONCATENATE(AX452," ",BS452," ",DR452,DS452,"/",DU452,DV452)</f>
        <v>ALMIDIS tablet 10mg/</v>
      </c>
      <c r="AZ452" s="177" t="s">
        <v>65</v>
      </c>
      <c r="BA452" s="46" t="s">
        <v>2253</v>
      </c>
      <c r="BB452" s="46"/>
      <c r="BC452" s="184">
        <v>10219000</v>
      </c>
      <c r="BD452" s="185" t="s">
        <v>3889</v>
      </c>
      <c r="BE452" s="46"/>
      <c r="BF452" s="85"/>
      <c r="BG452" s="179" t="s">
        <v>4102</v>
      </c>
      <c r="BH452" s="46"/>
      <c r="BI452" s="46"/>
      <c r="BJ452" s="46"/>
      <c r="BL452" s="5"/>
      <c r="BM452" s="49" t="s">
        <v>4151</v>
      </c>
      <c r="BN452" t="str">
        <f t="shared" ref="BN452:BN515" si="75">CONCATENATE(CR452," ",BS452," ",DR452,DS452,"/",DU452,DV452)</f>
        <v>amlodpinie besilate tablet 10mg/</v>
      </c>
      <c r="BO452" s="49"/>
      <c r="BP452" t="str">
        <f t="shared" si="70"/>
        <v>amlodpinie besilate tablet 10mg/</v>
      </c>
      <c r="BQ452" s="5"/>
      <c r="BR452" s="184">
        <v>10219000</v>
      </c>
      <c r="BS452" s="46" t="s">
        <v>173</v>
      </c>
      <c r="BT452" s="46"/>
      <c r="BU452" s="117"/>
      <c r="BV452" s="117"/>
      <c r="BW452" s="5"/>
      <c r="BY452" s="5"/>
      <c r="BZ452" s="5"/>
      <c r="CA452" s="185">
        <v>15054000</v>
      </c>
      <c r="CB452" s="178" t="s">
        <v>173</v>
      </c>
      <c r="CC452" s="46"/>
      <c r="CD452" s="5"/>
      <c r="CE452" s="5"/>
      <c r="CF452">
        <v>20053000</v>
      </c>
      <c r="CG452" s="46" t="s">
        <v>3898</v>
      </c>
      <c r="CH452" s="46" t="s">
        <v>1239</v>
      </c>
      <c r="CI452" s="117"/>
      <c r="CJ452" s="117"/>
      <c r="CK452" s="5"/>
      <c r="CL452" s="5"/>
      <c r="CM452" s="5"/>
      <c r="CN452" s="5"/>
      <c r="CO452" s="187">
        <v>100000090079</v>
      </c>
      <c r="CP452" s="72" t="s">
        <v>3900</v>
      </c>
      <c r="CQ452" s="187">
        <v>100000090079</v>
      </c>
      <c r="CR452" s="46" t="s">
        <v>4168</v>
      </c>
      <c r="CS452" s="51"/>
      <c r="CT452" s="48" t="s">
        <v>2249</v>
      </c>
      <c r="CU452" s="46" t="s">
        <v>3899</v>
      </c>
      <c r="CV452" s="117"/>
      <c r="CW452" s="146"/>
      <c r="CX452" s="187">
        <v>100000090079</v>
      </c>
      <c r="CY452" s="177" t="s">
        <v>4162</v>
      </c>
      <c r="CZ452" s="5"/>
      <c r="DE452" s="5"/>
      <c r="DF452" s="5"/>
      <c r="DG452" s="117"/>
      <c r="DH452" s="117"/>
      <c r="DI452" s="117"/>
      <c r="DJ452" s="117"/>
      <c r="DK452" s="117"/>
      <c r="DL452" s="177">
        <v>10</v>
      </c>
      <c r="DM452" s="177" t="s">
        <v>164</v>
      </c>
      <c r="DN452" s="74"/>
      <c r="DO452" s="177"/>
      <c r="DP452" s="177"/>
      <c r="DR452" s="177">
        <v>10</v>
      </c>
      <c r="DS452" s="177" t="s">
        <v>164</v>
      </c>
      <c r="DU452" s="177"/>
      <c r="DV452" s="177"/>
      <c r="DZ452" s="46"/>
      <c r="EA452" s="5"/>
      <c r="EB452" s="5"/>
      <c r="EC452" s="5"/>
      <c r="ED452" s="5"/>
      <c r="EE452" s="5"/>
      <c r="EF452" s="5"/>
      <c r="EG452" s="5"/>
      <c r="EH452" s="5"/>
      <c r="EI452" s="5"/>
      <c r="EJ452" s="5"/>
      <c r="EK452" s="5"/>
      <c r="EL452" s="5"/>
      <c r="EM452" s="165"/>
      <c r="EO452" s="5"/>
      <c r="EP452" s="5"/>
      <c r="EQ452" s="5"/>
      <c r="ER452" s="5"/>
      <c r="ET452" s="46"/>
      <c r="EU452" s="46"/>
      <c r="EY452" s="70" t="str">
        <f t="shared" si="71"/>
        <v>amlodpine oral 10mg/</v>
      </c>
      <c r="FK452" s="14" t="s">
        <v>163</v>
      </c>
      <c r="FL452" s="70" t="str">
        <f t="shared" si="72"/>
        <v>amlodpine oral 10mg/</v>
      </c>
    </row>
    <row r="453" spans="1:168" ht="14.4">
      <c r="A453" s="177">
        <v>37701238</v>
      </c>
      <c r="B453" s="179" t="s">
        <v>3903</v>
      </c>
      <c r="C453" s="117"/>
      <c r="D453" s="117"/>
      <c r="E453" s="117"/>
      <c r="F453" s="117"/>
      <c r="H453" s="47"/>
      <c r="I453" s="47"/>
      <c r="J453" s="5" t="str">
        <f t="shared" si="68"/>
        <v>ITA amlodpinie besilate ABC FARMACEUTICI SpA tablet 14 x 10mg/</v>
      </c>
      <c r="K453" s="5" t="str">
        <f t="shared" si="73"/>
        <v>ITA amlodpinie besilate ABC FARMACEUTICI SpA tablet 14 x 10mg/</v>
      </c>
      <c r="L453" s="5"/>
      <c r="M453" s="5"/>
      <c r="N453" s="5"/>
      <c r="O453" s="5"/>
      <c r="P453" s="178">
        <v>14</v>
      </c>
      <c r="Q453" s="171"/>
      <c r="R453" s="178">
        <v>14</v>
      </c>
      <c r="S453" s="171"/>
      <c r="T453" s="117"/>
      <c r="U453" s="117"/>
      <c r="V453" s="117"/>
      <c r="W453" s="117"/>
      <c r="Y453" s="46"/>
      <c r="Z453" s="5"/>
      <c r="AA453" s="5"/>
      <c r="AB453" s="5"/>
      <c r="AC453" s="46"/>
      <c r="AD453" s="5"/>
      <c r="AE453" s="5"/>
      <c r="AF453" s="184">
        <v>10219000</v>
      </c>
      <c r="AG453" s="185" t="s">
        <v>3889</v>
      </c>
      <c r="AH453" s="46"/>
      <c r="AK453" s="185">
        <v>15054000</v>
      </c>
      <c r="AL453" s="178" t="s">
        <v>173</v>
      </c>
      <c r="AM453" s="46"/>
      <c r="AN453" s="5"/>
      <c r="AO453" s="5"/>
      <c r="AP453" s="5"/>
      <c r="AQ453" s="5"/>
      <c r="AS453" s="48"/>
      <c r="AT453" s="25" t="str">
        <f t="shared" ref="AT453:AT516" si="76">CONCATENATE(BM453," ",CR453," ",BG453," ",BS453," ",DR453,DS453,"/",DU453,DV453)</f>
        <v>ITA amlodpinie besilate ABC FARMACEUTICI SpA tablet 10mg/</v>
      </c>
      <c r="AU453" s="33"/>
      <c r="AW453" s="5"/>
      <c r="AX453" s="180" t="s">
        <v>4014</v>
      </c>
      <c r="AY453" s="25" t="str">
        <f t="shared" si="74"/>
        <v>AMLODIPINA ABC tablet 10mg/</v>
      </c>
      <c r="AZ453" s="177" t="s">
        <v>65</v>
      </c>
      <c r="BA453" s="46" t="s">
        <v>2253</v>
      </c>
      <c r="BB453" s="46"/>
      <c r="BC453" s="184">
        <v>10219000</v>
      </c>
      <c r="BD453" s="185" t="s">
        <v>3889</v>
      </c>
      <c r="BE453" s="46"/>
      <c r="BF453" s="85"/>
      <c r="BG453" s="179" t="s">
        <v>4103</v>
      </c>
      <c r="BH453" s="46"/>
      <c r="BI453" s="46"/>
      <c r="BJ453" s="46"/>
      <c r="BL453" s="5"/>
      <c r="BM453" s="49" t="s">
        <v>4151</v>
      </c>
      <c r="BN453" t="str">
        <f t="shared" si="75"/>
        <v>amlodpinie besilate tablet 10mg/</v>
      </c>
      <c r="BO453" s="49"/>
      <c r="BP453" t="str">
        <f t="shared" si="70"/>
        <v>amlodpinie besilate tablet 10mg/</v>
      </c>
      <c r="BQ453" s="5"/>
      <c r="BR453" s="184">
        <v>10219000</v>
      </c>
      <c r="BS453" s="46" t="s">
        <v>173</v>
      </c>
      <c r="BT453" s="46"/>
      <c r="BU453" s="117"/>
      <c r="BV453" s="117"/>
      <c r="BW453" s="5"/>
      <c r="BY453" s="5"/>
      <c r="BZ453" s="5"/>
      <c r="CA453" s="185">
        <v>15054000</v>
      </c>
      <c r="CB453" s="178" t="s">
        <v>173</v>
      </c>
      <c r="CC453" s="46"/>
      <c r="CD453" s="5"/>
      <c r="CE453" s="5"/>
      <c r="CF453">
        <v>20053000</v>
      </c>
      <c r="CG453" s="46" t="s">
        <v>3898</v>
      </c>
      <c r="CH453" s="46" t="s">
        <v>1239</v>
      </c>
      <c r="CI453" s="117"/>
      <c r="CJ453" s="117"/>
      <c r="CK453" s="5"/>
      <c r="CL453" s="5"/>
      <c r="CM453" s="5"/>
      <c r="CN453" s="5"/>
      <c r="CO453" s="187">
        <v>100000090079</v>
      </c>
      <c r="CP453" s="72" t="s">
        <v>3900</v>
      </c>
      <c r="CQ453" s="187">
        <v>100000090079</v>
      </c>
      <c r="CR453" s="46" t="s">
        <v>4168</v>
      </c>
      <c r="CS453" s="51"/>
      <c r="CT453" s="48" t="s">
        <v>2249</v>
      </c>
      <c r="CU453" s="46" t="s">
        <v>3899</v>
      </c>
      <c r="CV453" s="117"/>
      <c r="CW453" s="146"/>
      <c r="CX453" s="187">
        <v>100000090079</v>
      </c>
      <c r="CY453" s="177" t="s">
        <v>4162</v>
      </c>
      <c r="CZ453" s="5"/>
      <c r="DE453" s="5"/>
      <c r="DF453" s="5"/>
      <c r="DG453" s="117"/>
      <c r="DH453" s="117"/>
      <c r="DI453" s="117"/>
      <c r="DJ453" s="117"/>
      <c r="DK453" s="117"/>
      <c r="DL453" s="177">
        <v>10</v>
      </c>
      <c r="DM453" s="177" t="s">
        <v>164</v>
      </c>
      <c r="DN453" s="74"/>
      <c r="DO453" s="177"/>
      <c r="DP453" s="177"/>
      <c r="DR453" s="177">
        <v>10</v>
      </c>
      <c r="DS453" s="177" t="s">
        <v>164</v>
      </c>
      <c r="DU453" s="177"/>
      <c r="DV453" s="177"/>
      <c r="DZ453" s="46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/>
      <c r="EM453" s="165"/>
      <c r="EO453" s="5"/>
      <c r="EP453" s="5"/>
      <c r="EQ453" s="5"/>
      <c r="ER453" s="5"/>
      <c r="ET453" s="46"/>
      <c r="EU453" s="46"/>
      <c r="EY453" s="70" t="str">
        <f t="shared" si="71"/>
        <v>amlodpine oral 10mg/</v>
      </c>
      <c r="FK453" s="14" t="s">
        <v>163</v>
      </c>
      <c r="FL453" s="70" t="str">
        <f t="shared" si="72"/>
        <v>amlodpine oral 10mg/</v>
      </c>
    </row>
    <row r="454" spans="1:168" ht="14.4">
      <c r="A454" s="177">
        <v>41408194</v>
      </c>
      <c r="B454" s="179" t="s">
        <v>3903</v>
      </c>
      <c r="C454" s="117"/>
      <c r="D454" s="117"/>
      <c r="E454" s="117"/>
      <c r="F454" s="117"/>
      <c r="H454" s="47"/>
      <c r="I454" s="47"/>
      <c r="J454" s="5" t="str">
        <f t="shared" si="68"/>
        <v>ITA amlodpinie besilate ACCORD HEALTHCARE SLU tablet 14 x 10mg/</v>
      </c>
      <c r="K454" s="5" t="str">
        <f t="shared" si="73"/>
        <v>ITA amlodpinie besilate ACCORD HEALTHCARE SLU tablet 14 x 10mg/</v>
      </c>
      <c r="L454" s="5"/>
      <c r="M454" s="5"/>
      <c r="N454" s="5"/>
      <c r="O454" s="5"/>
      <c r="P454" s="178">
        <v>14</v>
      </c>
      <c r="Q454" s="171"/>
      <c r="R454" s="178">
        <v>14</v>
      </c>
      <c r="S454" s="171"/>
      <c r="T454" s="117"/>
      <c r="U454" s="117"/>
      <c r="V454" s="117"/>
      <c r="W454" s="117"/>
      <c r="Y454" s="46"/>
      <c r="Z454" s="5"/>
      <c r="AA454" s="5"/>
      <c r="AB454" s="5"/>
      <c r="AC454" s="46"/>
      <c r="AD454" s="5"/>
      <c r="AE454" s="5"/>
      <c r="AF454" s="184">
        <v>10219000</v>
      </c>
      <c r="AG454" s="185" t="s">
        <v>3889</v>
      </c>
      <c r="AH454" s="46"/>
      <c r="AK454" s="185">
        <v>15054000</v>
      </c>
      <c r="AL454" s="178" t="s">
        <v>173</v>
      </c>
      <c r="AM454" s="46"/>
      <c r="AN454" s="5"/>
      <c r="AO454" s="5"/>
      <c r="AP454" s="5"/>
      <c r="AQ454" s="5"/>
      <c r="AS454" s="48"/>
      <c r="AT454" s="25" t="str">
        <f t="shared" si="76"/>
        <v>ITA amlodpinie besilate ACCORD HEALTHCARE SLU tablet 10mg/</v>
      </c>
      <c r="AU454" s="33"/>
      <c r="AW454" s="5"/>
      <c r="AX454" s="180" t="s">
        <v>4015</v>
      </c>
      <c r="AY454" s="25" t="str">
        <f t="shared" si="74"/>
        <v>AMLODIPINA ACCORD tablet 10mg/</v>
      </c>
      <c r="AZ454" s="177" t="s">
        <v>65</v>
      </c>
      <c r="BA454" s="46" t="s">
        <v>2253</v>
      </c>
      <c r="BB454" s="46"/>
      <c r="BC454" s="184">
        <v>10219000</v>
      </c>
      <c r="BD454" s="185" t="s">
        <v>3889</v>
      </c>
      <c r="BE454" s="46"/>
      <c r="BF454" s="85"/>
      <c r="BG454" s="179" t="s">
        <v>4104</v>
      </c>
      <c r="BH454" s="46"/>
      <c r="BI454" s="46"/>
      <c r="BJ454" s="46"/>
      <c r="BL454" s="5"/>
      <c r="BM454" s="49" t="s">
        <v>4151</v>
      </c>
      <c r="BN454" t="str">
        <f t="shared" si="75"/>
        <v>amlodpinie besilate tablet 10mg/</v>
      </c>
      <c r="BO454" s="49"/>
      <c r="BP454" t="str">
        <f t="shared" si="70"/>
        <v>amlodpinie besilate tablet 10mg/</v>
      </c>
      <c r="BQ454" s="5"/>
      <c r="BR454" s="184">
        <v>10219000</v>
      </c>
      <c r="BS454" s="46" t="s">
        <v>173</v>
      </c>
      <c r="BT454" s="46"/>
      <c r="BU454" s="117"/>
      <c r="BV454" s="117"/>
      <c r="BW454" s="5"/>
      <c r="BY454" s="5"/>
      <c r="BZ454" s="5"/>
      <c r="CA454" s="185">
        <v>15054000</v>
      </c>
      <c r="CB454" s="178" t="s">
        <v>173</v>
      </c>
      <c r="CC454" s="46"/>
      <c r="CD454" s="5"/>
      <c r="CE454" s="5"/>
      <c r="CF454">
        <v>20053000</v>
      </c>
      <c r="CG454" s="46" t="s">
        <v>3898</v>
      </c>
      <c r="CH454" s="46" t="s">
        <v>1239</v>
      </c>
      <c r="CI454" s="117"/>
      <c r="CJ454" s="117"/>
      <c r="CK454" s="5"/>
      <c r="CL454" s="5"/>
      <c r="CM454" s="5"/>
      <c r="CN454" s="5"/>
      <c r="CO454" s="187">
        <v>100000090079</v>
      </c>
      <c r="CP454" s="72" t="s">
        <v>3900</v>
      </c>
      <c r="CQ454" s="187">
        <v>100000090079</v>
      </c>
      <c r="CR454" s="46" t="s">
        <v>4168</v>
      </c>
      <c r="CS454" s="51"/>
      <c r="CT454" s="48" t="s">
        <v>2249</v>
      </c>
      <c r="CU454" s="46" t="s">
        <v>3899</v>
      </c>
      <c r="CV454" s="117"/>
      <c r="CW454" s="146"/>
      <c r="CX454" s="187">
        <v>100000090079</v>
      </c>
      <c r="CY454" s="177" t="s">
        <v>4162</v>
      </c>
      <c r="CZ454" s="5"/>
      <c r="DE454" s="5"/>
      <c r="DF454" s="5"/>
      <c r="DG454" s="117"/>
      <c r="DH454" s="117"/>
      <c r="DI454" s="117"/>
      <c r="DJ454" s="117"/>
      <c r="DK454" s="117"/>
      <c r="DL454" s="177">
        <v>10</v>
      </c>
      <c r="DM454" s="177" t="s">
        <v>164</v>
      </c>
      <c r="DN454" s="74"/>
      <c r="DO454" s="177"/>
      <c r="DP454" s="177"/>
      <c r="DR454" s="177">
        <v>10</v>
      </c>
      <c r="DS454" s="177" t="s">
        <v>164</v>
      </c>
      <c r="DU454" s="177"/>
      <c r="DV454" s="177"/>
      <c r="DZ454" s="46"/>
      <c r="EA454" s="5"/>
      <c r="EB454" s="5"/>
      <c r="EC454" s="5"/>
      <c r="ED454" s="5"/>
      <c r="EE454" s="5"/>
      <c r="EF454" s="5"/>
      <c r="EG454" s="5"/>
      <c r="EH454" s="5"/>
      <c r="EI454" s="5"/>
      <c r="EJ454" s="5"/>
      <c r="EK454" s="5"/>
      <c r="EL454" s="5"/>
      <c r="EM454" s="165"/>
      <c r="EO454" s="5"/>
      <c r="EP454" s="5"/>
      <c r="EQ454" s="5"/>
      <c r="ER454" s="5"/>
      <c r="ET454" s="46"/>
      <c r="EU454" s="46"/>
      <c r="EY454" s="70" t="str">
        <f t="shared" si="71"/>
        <v>amlodpine oral 10mg/</v>
      </c>
      <c r="FK454" s="14" t="s">
        <v>163</v>
      </c>
      <c r="FL454" s="70" t="str">
        <f t="shared" si="72"/>
        <v>amlodpine oral 10mg/</v>
      </c>
    </row>
    <row r="455" spans="1:168" ht="14.4">
      <c r="A455" s="177">
        <v>39389212</v>
      </c>
      <c r="B455" s="179" t="s">
        <v>3903</v>
      </c>
      <c r="C455" s="117"/>
      <c r="D455" s="117"/>
      <c r="E455" s="117"/>
      <c r="F455" s="117"/>
      <c r="H455" s="47"/>
      <c r="I455" s="47"/>
      <c r="J455" s="5" t="str">
        <f t="shared" si="68"/>
        <v>ITA amlodpinie besilate ALMUS Srl tablet 14 x 10mg/</v>
      </c>
      <c r="K455" s="5" t="str">
        <f t="shared" si="73"/>
        <v>ITA amlodpinie besilate ALMUS Srl tablet 14 x 10mg/</v>
      </c>
      <c r="L455" s="5"/>
      <c r="M455" s="5"/>
      <c r="N455" s="5"/>
      <c r="O455" s="5"/>
      <c r="P455" s="178">
        <v>14</v>
      </c>
      <c r="Q455" s="171"/>
      <c r="R455" s="178">
        <v>14</v>
      </c>
      <c r="S455" s="171"/>
      <c r="T455" s="117"/>
      <c r="U455" s="117"/>
      <c r="V455" s="117"/>
      <c r="W455" s="117"/>
      <c r="Y455" s="46"/>
      <c r="Z455" s="5"/>
      <c r="AA455" s="5"/>
      <c r="AB455" s="5"/>
      <c r="AC455" s="46"/>
      <c r="AD455" s="5"/>
      <c r="AE455" s="5"/>
      <c r="AF455" s="184">
        <v>10219000</v>
      </c>
      <c r="AG455" s="185" t="s">
        <v>3889</v>
      </c>
      <c r="AH455" s="46"/>
      <c r="AK455" s="185">
        <v>15054000</v>
      </c>
      <c r="AL455" s="178" t="s">
        <v>173</v>
      </c>
      <c r="AM455" s="46"/>
      <c r="AN455" s="5"/>
      <c r="AO455" s="5"/>
      <c r="AP455" s="5"/>
      <c r="AQ455" s="5"/>
      <c r="AS455" s="48"/>
      <c r="AT455" s="25" t="str">
        <f t="shared" si="76"/>
        <v>ITA amlodpinie besilate ALMUS Srl tablet 10mg/</v>
      </c>
      <c r="AU455" s="33"/>
      <c r="AW455" s="5"/>
      <c r="AX455" s="180" t="s">
        <v>4016</v>
      </c>
      <c r="AY455" s="25" t="str">
        <f t="shared" si="74"/>
        <v>AMLODIPINA ALMUS tablet 10mg/</v>
      </c>
      <c r="AZ455" s="177" t="s">
        <v>65</v>
      </c>
      <c r="BA455" s="46" t="s">
        <v>2253</v>
      </c>
      <c r="BB455" s="46"/>
      <c r="BC455" s="184">
        <v>10219000</v>
      </c>
      <c r="BD455" s="185" t="s">
        <v>3889</v>
      </c>
      <c r="BE455" s="46"/>
      <c r="BF455" s="85"/>
      <c r="BG455" s="179" t="s">
        <v>4105</v>
      </c>
      <c r="BH455" s="46"/>
      <c r="BI455" s="46"/>
      <c r="BJ455" s="46"/>
      <c r="BL455" s="5"/>
      <c r="BM455" s="49" t="s">
        <v>4151</v>
      </c>
      <c r="BN455" t="str">
        <f t="shared" si="75"/>
        <v>amlodpinie besilate tablet 10mg/</v>
      </c>
      <c r="BO455" s="49"/>
      <c r="BP455" t="str">
        <f t="shared" si="70"/>
        <v>amlodpinie besilate tablet 10mg/</v>
      </c>
      <c r="BQ455" s="5"/>
      <c r="BR455" s="184">
        <v>10219000</v>
      </c>
      <c r="BS455" s="46" t="s">
        <v>173</v>
      </c>
      <c r="BT455" s="46"/>
      <c r="BU455" s="117"/>
      <c r="BV455" s="117"/>
      <c r="BW455" s="5"/>
      <c r="BY455" s="5"/>
      <c r="BZ455" s="5"/>
      <c r="CA455" s="185">
        <v>15054000</v>
      </c>
      <c r="CB455" s="178" t="s">
        <v>173</v>
      </c>
      <c r="CC455" s="46"/>
      <c r="CD455" s="5"/>
      <c r="CE455" s="5"/>
      <c r="CF455">
        <v>20053000</v>
      </c>
      <c r="CG455" s="46" t="s">
        <v>3898</v>
      </c>
      <c r="CH455" s="46" t="s">
        <v>1239</v>
      </c>
      <c r="CI455" s="117"/>
      <c r="CJ455" s="117"/>
      <c r="CK455" s="5"/>
      <c r="CL455" s="5"/>
      <c r="CM455" s="5"/>
      <c r="CN455" s="5"/>
      <c r="CO455" s="187">
        <v>100000090079</v>
      </c>
      <c r="CP455" s="72" t="s">
        <v>3900</v>
      </c>
      <c r="CQ455" s="187">
        <v>100000090079</v>
      </c>
      <c r="CR455" s="46" t="s">
        <v>4168</v>
      </c>
      <c r="CS455" s="51"/>
      <c r="CT455" s="48" t="s">
        <v>2249</v>
      </c>
      <c r="CU455" s="46" t="s">
        <v>3899</v>
      </c>
      <c r="CV455" s="117"/>
      <c r="CW455" s="146"/>
      <c r="CX455" s="187">
        <v>100000090079</v>
      </c>
      <c r="CY455" s="177" t="s">
        <v>4162</v>
      </c>
      <c r="CZ455" s="5"/>
      <c r="DE455" s="5"/>
      <c r="DF455" s="5"/>
      <c r="DG455" s="117"/>
      <c r="DH455" s="117"/>
      <c r="DI455" s="117"/>
      <c r="DJ455" s="117"/>
      <c r="DK455" s="117"/>
      <c r="DL455" s="177">
        <v>10</v>
      </c>
      <c r="DM455" s="177" t="s">
        <v>164</v>
      </c>
      <c r="DN455" s="74"/>
      <c r="DO455" s="177"/>
      <c r="DP455" s="177"/>
      <c r="DR455" s="177">
        <v>10</v>
      </c>
      <c r="DS455" s="177" t="s">
        <v>164</v>
      </c>
      <c r="DU455" s="177"/>
      <c r="DV455" s="177"/>
      <c r="DZ455" s="46"/>
      <c r="EA455" s="5"/>
      <c r="EB455" s="5"/>
      <c r="EC455" s="5"/>
      <c r="ED455" s="5"/>
      <c r="EE455" s="5"/>
      <c r="EF455" s="5"/>
      <c r="EG455" s="5"/>
      <c r="EH455" s="5"/>
      <c r="EI455" s="5"/>
      <c r="EJ455" s="5"/>
      <c r="EK455" s="5"/>
      <c r="EL455" s="5"/>
      <c r="EM455" s="165"/>
      <c r="EO455" s="5"/>
      <c r="EP455" s="5"/>
      <c r="EQ455" s="5"/>
      <c r="ER455" s="5"/>
      <c r="ET455" s="46"/>
      <c r="EU455" s="46"/>
      <c r="EY455" s="70" t="str">
        <f t="shared" si="71"/>
        <v>amlodpine oral 10mg/</v>
      </c>
      <c r="FK455" s="14" t="s">
        <v>163</v>
      </c>
      <c r="FL455" s="70" t="str">
        <f t="shared" si="72"/>
        <v>amlodpine oral 10mg/</v>
      </c>
    </row>
    <row r="456" spans="1:168" ht="14.4">
      <c r="A456" s="177">
        <v>37329024</v>
      </c>
      <c r="B456" s="179" t="s">
        <v>3903</v>
      </c>
      <c r="C456" s="117"/>
      <c r="D456" s="117"/>
      <c r="E456" s="117"/>
      <c r="F456" s="117"/>
      <c r="H456" s="47"/>
      <c r="I456" s="47"/>
      <c r="J456" s="5" t="str">
        <f t="shared" si="68"/>
        <v>ITA amlodpinie besilate LABORATORI ALTER Srl tablet 14 x 10mg/</v>
      </c>
      <c r="K456" s="5" t="str">
        <f t="shared" si="73"/>
        <v>ITA amlodpinie besilate LABORATORI ALTER Srl tablet 14 x 10mg/</v>
      </c>
      <c r="L456" s="5"/>
      <c r="M456" s="5"/>
      <c r="N456" s="5"/>
      <c r="O456" s="5"/>
      <c r="P456" s="178">
        <v>14</v>
      </c>
      <c r="Q456" s="171"/>
      <c r="R456" s="178">
        <v>14</v>
      </c>
      <c r="S456" s="171"/>
      <c r="T456" s="117"/>
      <c r="U456" s="117"/>
      <c r="V456" s="117"/>
      <c r="W456" s="117"/>
      <c r="Y456" s="46"/>
      <c r="Z456" s="5"/>
      <c r="AA456" s="5"/>
      <c r="AB456" s="5"/>
      <c r="AC456" s="46"/>
      <c r="AD456" s="5"/>
      <c r="AE456" s="5"/>
      <c r="AF456" s="184">
        <v>10219000</v>
      </c>
      <c r="AG456" s="185" t="s">
        <v>3889</v>
      </c>
      <c r="AH456" s="46"/>
      <c r="AK456" s="185">
        <v>15054000</v>
      </c>
      <c r="AL456" s="178" t="s">
        <v>173</v>
      </c>
      <c r="AM456" s="46"/>
      <c r="AN456" s="5"/>
      <c r="AO456" s="5"/>
      <c r="AP456" s="5"/>
      <c r="AQ456" s="5"/>
      <c r="AS456" s="48"/>
      <c r="AT456" s="25" t="str">
        <f t="shared" si="76"/>
        <v>ITA amlodpinie besilate LABORATORI ALTER Srl tablet 10mg/</v>
      </c>
      <c r="AU456" s="33"/>
      <c r="AW456" s="5"/>
      <c r="AX456" s="180" t="s">
        <v>4017</v>
      </c>
      <c r="AY456" s="25" t="str">
        <f t="shared" si="74"/>
        <v>AMLODIPINA ALTER tablet 10mg/</v>
      </c>
      <c r="AZ456" s="177" t="s">
        <v>65</v>
      </c>
      <c r="BA456" s="46" t="s">
        <v>2253</v>
      </c>
      <c r="BB456" s="46"/>
      <c r="BC456" s="184">
        <v>10219000</v>
      </c>
      <c r="BD456" s="185" t="s">
        <v>3889</v>
      </c>
      <c r="BE456" s="46"/>
      <c r="BF456" s="85"/>
      <c r="BG456" s="179" t="s">
        <v>4106</v>
      </c>
      <c r="BH456" s="46"/>
      <c r="BI456" s="46"/>
      <c r="BJ456" s="46"/>
      <c r="BL456" s="5"/>
      <c r="BM456" s="49" t="s">
        <v>4151</v>
      </c>
      <c r="BN456" t="str">
        <f t="shared" si="75"/>
        <v>amlodpinie besilate tablet 10mg/</v>
      </c>
      <c r="BO456" s="49"/>
      <c r="BP456" t="str">
        <f t="shared" si="70"/>
        <v>amlodpinie besilate tablet 10mg/</v>
      </c>
      <c r="BQ456" s="5"/>
      <c r="BR456" s="184">
        <v>10219000</v>
      </c>
      <c r="BS456" s="46" t="s">
        <v>173</v>
      </c>
      <c r="BT456" s="46"/>
      <c r="BU456" s="117"/>
      <c r="BV456" s="117"/>
      <c r="BW456" s="5"/>
      <c r="BY456" s="5"/>
      <c r="BZ456" s="5"/>
      <c r="CA456" s="185">
        <v>15054000</v>
      </c>
      <c r="CB456" s="178" t="s">
        <v>173</v>
      </c>
      <c r="CC456" s="46"/>
      <c r="CD456" s="5"/>
      <c r="CE456" s="5"/>
      <c r="CF456">
        <v>20053000</v>
      </c>
      <c r="CG456" s="46" t="s">
        <v>3898</v>
      </c>
      <c r="CH456" s="46" t="s">
        <v>1239</v>
      </c>
      <c r="CI456" s="117"/>
      <c r="CJ456" s="117"/>
      <c r="CK456" s="5"/>
      <c r="CL456" s="5"/>
      <c r="CM456" s="5"/>
      <c r="CN456" s="5"/>
      <c r="CO456" s="187">
        <v>100000090079</v>
      </c>
      <c r="CP456" s="72" t="s">
        <v>3900</v>
      </c>
      <c r="CQ456" s="187">
        <v>100000090079</v>
      </c>
      <c r="CR456" s="46" t="s">
        <v>4168</v>
      </c>
      <c r="CS456" s="51"/>
      <c r="CT456" s="48" t="s">
        <v>2249</v>
      </c>
      <c r="CU456" s="46" t="s">
        <v>3899</v>
      </c>
      <c r="CV456" s="117"/>
      <c r="CW456" s="146"/>
      <c r="CX456" s="187">
        <v>100000090079</v>
      </c>
      <c r="CY456" s="177" t="s">
        <v>4162</v>
      </c>
      <c r="CZ456" s="5"/>
      <c r="DE456" s="5"/>
      <c r="DF456" s="5"/>
      <c r="DG456" s="117"/>
      <c r="DH456" s="117"/>
      <c r="DI456" s="117"/>
      <c r="DJ456" s="117"/>
      <c r="DK456" s="117"/>
      <c r="DL456" s="177">
        <v>10</v>
      </c>
      <c r="DM456" s="177" t="s">
        <v>164</v>
      </c>
      <c r="DN456" s="74"/>
      <c r="DO456" s="177"/>
      <c r="DP456" s="177"/>
      <c r="DR456" s="177">
        <v>10</v>
      </c>
      <c r="DS456" s="177" t="s">
        <v>164</v>
      </c>
      <c r="DU456" s="177"/>
      <c r="DV456" s="177"/>
      <c r="DZ456" s="46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/>
      <c r="EM456" s="165"/>
      <c r="EO456" s="5"/>
      <c r="EP456" s="5"/>
      <c r="EQ456" s="5"/>
      <c r="ER456" s="5"/>
      <c r="ET456" s="46"/>
      <c r="EU456" s="46"/>
      <c r="EY456" s="70" t="str">
        <f t="shared" si="71"/>
        <v>amlodpine oral 10mg/</v>
      </c>
      <c r="FK456" s="14" t="s">
        <v>163</v>
      </c>
      <c r="FL456" s="70" t="str">
        <f t="shared" si="72"/>
        <v>amlodpine oral 10mg/</v>
      </c>
    </row>
    <row r="457" spans="1:168" ht="14.4">
      <c r="A457" s="177">
        <v>38096309</v>
      </c>
      <c r="B457" s="179" t="s">
        <v>3903</v>
      </c>
      <c r="C457" s="117"/>
      <c r="D457" s="117"/>
      <c r="E457" s="117"/>
      <c r="F457" s="117"/>
      <c r="H457" s="47"/>
      <c r="I457" s="47"/>
      <c r="J457" s="5" t="str">
        <f t="shared" si="68"/>
        <v>ITA amlodpinie besilate ARISTO PHARMA GMBH tablet 14 x 10mg/</v>
      </c>
      <c r="K457" s="5" t="str">
        <f t="shared" si="73"/>
        <v>ITA amlodpinie besilate ARISTO PHARMA GMBH tablet 14 x 10mg/</v>
      </c>
      <c r="L457" s="5"/>
      <c r="M457" s="5"/>
      <c r="N457" s="5"/>
      <c r="O457" s="5"/>
      <c r="P457" s="178">
        <v>14</v>
      </c>
      <c r="Q457" s="171"/>
      <c r="R457" s="178">
        <v>14</v>
      </c>
      <c r="S457" s="171"/>
      <c r="T457" s="117"/>
      <c r="U457" s="117"/>
      <c r="V457" s="117"/>
      <c r="W457" s="117"/>
      <c r="Y457" s="46"/>
      <c r="Z457" s="5"/>
      <c r="AA457" s="5"/>
      <c r="AB457" s="5"/>
      <c r="AC457" s="46"/>
      <c r="AD457" s="5"/>
      <c r="AE457" s="5"/>
      <c r="AF457" s="184">
        <v>10219000</v>
      </c>
      <c r="AG457" s="185" t="s">
        <v>3889</v>
      </c>
      <c r="AH457" s="46"/>
      <c r="AK457" s="185">
        <v>15054000</v>
      </c>
      <c r="AL457" s="178" t="s">
        <v>173</v>
      </c>
      <c r="AM457" s="46"/>
      <c r="AN457" s="5"/>
      <c r="AO457" s="5"/>
      <c r="AP457" s="5"/>
      <c r="AQ457" s="5"/>
      <c r="AS457" s="48"/>
      <c r="AT457" s="25" t="str">
        <f t="shared" si="76"/>
        <v>ITA amlodpinie besilate ARISTO PHARMA GMBH tablet 10mg/</v>
      </c>
      <c r="AU457" s="33"/>
      <c r="AW457" s="5"/>
      <c r="AX457" s="180" t="s">
        <v>4018</v>
      </c>
      <c r="AY457" s="25" t="str">
        <f t="shared" si="74"/>
        <v>AMLODIPINA ARISTO tablet 10mg/</v>
      </c>
      <c r="AZ457" s="177" t="s">
        <v>65</v>
      </c>
      <c r="BA457" s="46" t="s">
        <v>2253</v>
      </c>
      <c r="BB457" s="46"/>
      <c r="BC457" s="184">
        <v>10219000</v>
      </c>
      <c r="BD457" s="185" t="s">
        <v>3889</v>
      </c>
      <c r="BE457" s="46"/>
      <c r="BF457" s="85"/>
      <c r="BG457" s="179" t="s">
        <v>4107</v>
      </c>
      <c r="BH457" s="46"/>
      <c r="BI457" s="46"/>
      <c r="BJ457" s="46"/>
      <c r="BL457" s="5"/>
      <c r="BM457" s="49" t="s">
        <v>4151</v>
      </c>
      <c r="BN457" t="str">
        <f t="shared" si="75"/>
        <v>amlodpinie besilate tablet 10mg/</v>
      </c>
      <c r="BO457" s="49"/>
      <c r="BP457" t="str">
        <f t="shared" si="70"/>
        <v>amlodpinie besilate tablet 10mg/</v>
      </c>
      <c r="BQ457" s="5"/>
      <c r="BR457" s="184">
        <v>10219000</v>
      </c>
      <c r="BS457" s="46" t="s">
        <v>173</v>
      </c>
      <c r="BT457" s="46"/>
      <c r="BU457" s="117"/>
      <c r="BV457" s="117"/>
      <c r="BW457" s="5"/>
      <c r="BY457" s="5"/>
      <c r="BZ457" s="5"/>
      <c r="CA457" s="185">
        <v>15054000</v>
      </c>
      <c r="CB457" s="178" t="s">
        <v>173</v>
      </c>
      <c r="CC457" s="46"/>
      <c r="CD457" s="5"/>
      <c r="CE457" s="5"/>
      <c r="CF457">
        <v>20053000</v>
      </c>
      <c r="CG457" s="46" t="s">
        <v>3898</v>
      </c>
      <c r="CH457" s="46" t="s">
        <v>1239</v>
      </c>
      <c r="CI457" s="117"/>
      <c r="CJ457" s="117"/>
      <c r="CK457" s="5"/>
      <c r="CL457" s="5"/>
      <c r="CM457" s="5"/>
      <c r="CN457" s="5"/>
      <c r="CO457" s="187">
        <v>100000090079</v>
      </c>
      <c r="CP457" s="72" t="s">
        <v>3900</v>
      </c>
      <c r="CQ457" s="187">
        <v>100000090079</v>
      </c>
      <c r="CR457" s="46" t="s">
        <v>4168</v>
      </c>
      <c r="CS457" s="51"/>
      <c r="CT457" s="48" t="s">
        <v>2249</v>
      </c>
      <c r="CU457" s="46" t="s">
        <v>3899</v>
      </c>
      <c r="CV457" s="117"/>
      <c r="CW457" s="146"/>
      <c r="CX457" s="187">
        <v>100000090079</v>
      </c>
      <c r="CY457" s="177" t="s">
        <v>4162</v>
      </c>
      <c r="CZ457" s="5"/>
      <c r="DE457" s="5"/>
      <c r="DF457" s="5"/>
      <c r="DG457" s="117"/>
      <c r="DH457" s="117"/>
      <c r="DI457" s="117"/>
      <c r="DJ457" s="117"/>
      <c r="DK457" s="117"/>
      <c r="DL457" s="177">
        <v>10</v>
      </c>
      <c r="DM457" s="177" t="s">
        <v>164</v>
      </c>
      <c r="DN457" s="74"/>
      <c r="DO457" s="177"/>
      <c r="DP457" s="177"/>
      <c r="DR457" s="177">
        <v>10</v>
      </c>
      <c r="DS457" s="177" t="s">
        <v>164</v>
      </c>
      <c r="DU457" s="177"/>
      <c r="DV457" s="177"/>
      <c r="DZ457" s="46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/>
      <c r="EM457" s="165"/>
      <c r="EO457" s="5"/>
      <c r="EP457" s="5"/>
      <c r="EQ457" s="5"/>
      <c r="ER457" s="5"/>
      <c r="ET457" s="46"/>
      <c r="EU457" s="46"/>
      <c r="EY457" s="70" t="str">
        <f t="shared" si="71"/>
        <v>amlodpine oral 10mg/</v>
      </c>
      <c r="FK457" s="14" t="s">
        <v>163</v>
      </c>
      <c r="FL457" s="70" t="str">
        <f t="shared" si="72"/>
        <v>amlodpine oral 10mg/</v>
      </c>
    </row>
    <row r="458" spans="1:168" ht="14.4">
      <c r="A458" s="177">
        <v>40789226</v>
      </c>
      <c r="B458" s="179" t="s">
        <v>3903</v>
      </c>
      <c r="C458" s="117"/>
      <c r="D458" s="117"/>
      <c r="E458" s="117"/>
      <c r="F458" s="117"/>
      <c r="H458" s="47"/>
      <c r="I458" s="47"/>
      <c r="J458" s="5" t="str">
        <f t="shared" si="68"/>
        <v>ITA amlodpinie besilate AUROBINDO PHARMA ITALIA Srl tablet 14 x 10mg/</v>
      </c>
      <c r="K458" s="5" t="str">
        <f t="shared" si="73"/>
        <v>ITA amlodpinie besilate AUROBINDO PHARMA ITALIA Srl tablet 14 x 10mg/</v>
      </c>
      <c r="L458" s="5"/>
      <c r="M458" s="5"/>
      <c r="N458" s="5"/>
      <c r="O458" s="5"/>
      <c r="P458" s="178">
        <v>14</v>
      </c>
      <c r="Q458" s="171"/>
      <c r="R458" s="178">
        <v>14</v>
      </c>
      <c r="S458" s="171"/>
      <c r="T458" s="117"/>
      <c r="U458" s="117"/>
      <c r="V458" s="117"/>
      <c r="W458" s="117"/>
      <c r="Y458" s="46"/>
      <c r="Z458" s="5"/>
      <c r="AA458" s="5"/>
      <c r="AB458" s="5"/>
      <c r="AC458" s="46"/>
      <c r="AD458" s="5"/>
      <c r="AE458" s="5"/>
      <c r="AF458" s="184">
        <v>10219000</v>
      </c>
      <c r="AG458" s="185" t="s">
        <v>3889</v>
      </c>
      <c r="AH458" s="46"/>
      <c r="AK458" s="185">
        <v>15054000</v>
      </c>
      <c r="AL458" s="178" t="s">
        <v>173</v>
      </c>
      <c r="AM458" s="46"/>
      <c r="AN458" s="5"/>
      <c r="AO458" s="5"/>
      <c r="AP458" s="5"/>
      <c r="AQ458" s="5"/>
      <c r="AS458" s="48"/>
      <c r="AT458" s="25" t="str">
        <f t="shared" si="76"/>
        <v>ITA amlodpinie besilate AUROBINDO PHARMA ITALIA Srl tablet 10mg/</v>
      </c>
      <c r="AU458" s="33"/>
      <c r="AW458" s="5"/>
      <c r="AX458" s="180" t="s">
        <v>4019</v>
      </c>
      <c r="AY458" s="25" t="str">
        <f t="shared" si="74"/>
        <v>AMLODIPINA AUROBINDO tablet 10mg/</v>
      </c>
      <c r="AZ458" s="177" t="s">
        <v>65</v>
      </c>
      <c r="BA458" s="46" t="s">
        <v>2253</v>
      </c>
      <c r="BB458" s="46"/>
      <c r="BC458" s="184">
        <v>10219000</v>
      </c>
      <c r="BD458" s="185" t="s">
        <v>3889</v>
      </c>
      <c r="BE458" s="46"/>
      <c r="BF458" s="85"/>
      <c r="BG458" s="179" t="s">
        <v>4108</v>
      </c>
      <c r="BH458" s="46"/>
      <c r="BI458" s="46"/>
      <c r="BJ458" s="46"/>
      <c r="BL458" s="5"/>
      <c r="BM458" s="49" t="s">
        <v>4151</v>
      </c>
      <c r="BN458" t="str">
        <f t="shared" si="75"/>
        <v>amlodpinie besilate tablet 10mg/</v>
      </c>
      <c r="BO458" s="49"/>
      <c r="BP458" t="str">
        <f t="shared" si="70"/>
        <v>amlodpinie besilate tablet 10mg/</v>
      </c>
      <c r="BQ458" s="5"/>
      <c r="BR458" s="184">
        <v>10219000</v>
      </c>
      <c r="BS458" s="46" t="s">
        <v>173</v>
      </c>
      <c r="BT458" s="46"/>
      <c r="BU458" s="117"/>
      <c r="BV458" s="117"/>
      <c r="BW458" s="5"/>
      <c r="BY458" s="5"/>
      <c r="BZ458" s="5"/>
      <c r="CA458" s="185">
        <v>15054000</v>
      </c>
      <c r="CB458" s="178" t="s">
        <v>173</v>
      </c>
      <c r="CC458" s="46"/>
      <c r="CD458" s="5"/>
      <c r="CE458" s="5"/>
      <c r="CF458">
        <v>20053000</v>
      </c>
      <c r="CG458" s="46" t="s">
        <v>3898</v>
      </c>
      <c r="CH458" s="46" t="s">
        <v>1239</v>
      </c>
      <c r="CI458" s="117"/>
      <c r="CJ458" s="117"/>
      <c r="CK458" s="5"/>
      <c r="CL458" s="5"/>
      <c r="CM458" s="5"/>
      <c r="CN458" s="5"/>
      <c r="CO458" s="187">
        <v>100000090079</v>
      </c>
      <c r="CP458" s="72" t="s">
        <v>3900</v>
      </c>
      <c r="CQ458" s="187">
        <v>100000090079</v>
      </c>
      <c r="CR458" s="46" t="s">
        <v>4168</v>
      </c>
      <c r="CS458" s="51"/>
      <c r="CT458" s="48" t="s">
        <v>2249</v>
      </c>
      <c r="CU458" s="46" t="s">
        <v>3899</v>
      </c>
      <c r="CV458" s="117"/>
      <c r="CW458" s="146"/>
      <c r="CX458" s="187">
        <v>100000090079</v>
      </c>
      <c r="CY458" s="177" t="s">
        <v>4162</v>
      </c>
      <c r="CZ458" s="5"/>
      <c r="DE458" s="5"/>
      <c r="DF458" s="5"/>
      <c r="DG458" s="117"/>
      <c r="DH458" s="117"/>
      <c r="DI458" s="117"/>
      <c r="DJ458" s="117"/>
      <c r="DK458" s="117"/>
      <c r="DL458" s="177">
        <v>10</v>
      </c>
      <c r="DM458" s="177" t="s">
        <v>164</v>
      </c>
      <c r="DN458" s="74"/>
      <c r="DO458" s="177"/>
      <c r="DP458" s="177"/>
      <c r="DR458" s="177">
        <v>10</v>
      </c>
      <c r="DS458" s="177" t="s">
        <v>164</v>
      </c>
      <c r="DU458" s="177"/>
      <c r="DV458" s="177"/>
      <c r="DZ458" s="46"/>
      <c r="EA458" s="5"/>
      <c r="EB458" s="5"/>
      <c r="EC458" s="5"/>
      <c r="ED458" s="5"/>
      <c r="EE458" s="5"/>
      <c r="EF458" s="5"/>
      <c r="EG458" s="5"/>
      <c r="EH458" s="5"/>
      <c r="EI458" s="5"/>
      <c r="EJ458" s="5"/>
      <c r="EK458" s="5"/>
      <c r="EL458" s="5"/>
      <c r="EM458" s="165"/>
      <c r="EO458" s="5"/>
      <c r="EP458" s="5"/>
      <c r="EQ458" s="5"/>
      <c r="ER458" s="5"/>
      <c r="ET458" s="46"/>
      <c r="EU458" s="46"/>
      <c r="EY458" s="70" t="str">
        <f t="shared" si="71"/>
        <v>amlodpine oral 10mg/</v>
      </c>
      <c r="FK458" s="14" t="s">
        <v>163</v>
      </c>
      <c r="FL458" s="70" t="str">
        <f t="shared" si="72"/>
        <v>amlodpine oral 10mg/</v>
      </c>
    </row>
    <row r="459" spans="1:168" ht="14.4">
      <c r="A459" s="177">
        <v>38092021</v>
      </c>
      <c r="B459" s="179" t="s">
        <v>3903</v>
      </c>
      <c r="C459" s="117"/>
      <c r="D459" s="117"/>
      <c r="E459" s="117"/>
      <c r="F459" s="117"/>
      <c r="H459" s="47"/>
      <c r="I459" s="47"/>
      <c r="J459" s="5" t="str">
        <f t="shared" si="68"/>
        <v>ITA amlodpinie besilate DOC GENERICI Srl tablet 14 x 10mg/</v>
      </c>
      <c r="K459" s="5" t="str">
        <f t="shared" si="73"/>
        <v>ITA amlodpinie besilate DOC GENERICI Srl tablet 14 x 10mg/</v>
      </c>
      <c r="L459" s="5"/>
      <c r="M459" s="5"/>
      <c r="N459" s="5"/>
      <c r="O459" s="5"/>
      <c r="P459" s="178">
        <v>14</v>
      </c>
      <c r="Q459" s="171"/>
      <c r="R459" s="178">
        <v>14</v>
      </c>
      <c r="S459" s="171"/>
      <c r="T459" s="117"/>
      <c r="U459" s="117"/>
      <c r="V459" s="117"/>
      <c r="W459" s="117"/>
      <c r="Y459" s="46"/>
      <c r="Z459" s="5"/>
      <c r="AA459" s="5"/>
      <c r="AB459" s="5"/>
      <c r="AC459" s="46"/>
      <c r="AD459" s="5"/>
      <c r="AE459" s="5"/>
      <c r="AF459" s="184">
        <v>10219000</v>
      </c>
      <c r="AG459" s="185" t="s">
        <v>3889</v>
      </c>
      <c r="AH459" s="46"/>
      <c r="AK459" s="185">
        <v>15054000</v>
      </c>
      <c r="AL459" s="178" t="s">
        <v>173</v>
      </c>
      <c r="AM459" s="46"/>
      <c r="AN459" s="5"/>
      <c r="AO459" s="5"/>
      <c r="AP459" s="5"/>
      <c r="AQ459" s="5"/>
      <c r="AS459" s="48"/>
      <c r="AT459" s="25" t="str">
        <f t="shared" si="76"/>
        <v>ITA amlodpinie besilate DOC GENERICI Srl tablet 10mg/</v>
      </c>
      <c r="AU459" s="33"/>
      <c r="AW459" s="5"/>
      <c r="AX459" s="180" t="s">
        <v>4020</v>
      </c>
      <c r="AY459" s="25" t="str">
        <f t="shared" si="74"/>
        <v>AMLODIPINA DOC GENERICI tablet 10mg/</v>
      </c>
      <c r="AZ459" s="177" t="s">
        <v>65</v>
      </c>
      <c r="BA459" s="46" t="s">
        <v>2253</v>
      </c>
      <c r="BB459" s="46"/>
      <c r="BC459" s="184">
        <v>10219000</v>
      </c>
      <c r="BD459" s="185" t="s">
        <v>3889</v>
      </c>
      <c r="BE459" s="46"/>
      <c r="BF459" s="85"/>
      <c r="BG459" s="179" t="s">
        <v>4109</v>
      </c>
      <c r="BH459" s="46"/>
      <c r="BI459" s="46"/>
      <c r="BJ459" s="46"/>
      <c r="BL459" s="5"/>
      <c r="BM459" s="49" t="s">
        <v>4151</v>
      </c>
      <c r="BN459" t="str">
        <f t="shared" si="75"/>
        <v>amlodpinie besilate tablet 10mg/</v>
      </c>
      <c r="BO459" s="49"/>
      <c r="BP459" t="str">
        <f t="shared" si="70"/>
        <v>amlodpinie besilate tablet 10mg/</v>
      </c>
      <c r="BQ459" s="5"/>
      <c r="BR459" s="184">
        <v>10219000</v>
      </c>
      <c r="BS459" s="46" t="s">
        <v>173</v>
      </c>
      <c r="BT459" s="46"/>
      <c r="BU459" s="117"/>
      <c r="BV459" s="117"/>
      <c r="BW459" s="5"/>
      <c r="BY459" s="5"/>
      <c r="BZ459" s="5"/>
      <c r="CA459" s="185">
        <v>15054000</v>
      </c>
      <c r="CB459" s="178" t="s">
        <v>173</v>
      </c>
      <c r="CC459" s="46"/>
      <c r="CD459" s="5"/>
      <c r="CE459" s="5"/>
      <c r="CF459">
        <v>20053000</v>
      </c>
      <c r="CG459" s="46" t="s">
        <v>3898</v>
      </c>
      <c r="CH459" s="46" t="s">
        <v>1239</v>
      </c>
      <c r="CI459" s="117"/>
      <c r="CJ459" s="117"/>
      <c r="CK459" s="5"/>
      <c r="CL459" s="5"/>
      <c r="CM459" s="5"/>
      <c r="CN459" s="5"/>
      <c r="CO459" s="187">
        <v>100000090079</v>
      </c>
      <c r="CP459" s="72" t="s">
        <v>3900</v>
      </c>
      <c r="CQ459" s="187">
        <v>100000090079</v>
      </c>
      <c r="CR459" s="46" t="s">
        <v>4168</v>
      </c>
      <c r="CS459" s="51"/>
      <c r="CT459" s="48" t="s">
        <v>2249</v>
      </c>
      <c r="CU459" s="46" t="s">
        <v>3899</v>
      </c>
      <c r="CV459" s="117"/>
      <c r="CW459" s="146"/>
      <c r="CX459" s="187">
        <v>100000090079</v>
      </c>
      <c r="CY459" s="177" t="s">
        <v>4162</v>
      </c>
      <c r="CZ459" s="5"/>
      <c r="DE459" s="5"/>
      <c r="DF459" s="5"/>
      <c r="DG459" s="117"/>
      <c r="DH459" s="117"/>
      <c r="DI459" s="117"/>
      <c r="DJ459" s="117"/>
      <c r="DK459" s="117"/>
      <c r="DL459" s="177">
        <v>10</v>
      </c>
      <c r="DM459" s="177" t="s">
        <v>164</v>
      </c>
      <c r="DN459" s="74"/>
      <c r="DO459" s="177"/>
      <c r="DP459" s="177"/>
      <c r="DR459" s="177">
        <v>10</v>
      </c>
      <c r="DS459" s="177" t="s">
        <v>164</v>
      </c>
      <c r="DU459" s="177"/>
      <c r="DV459" s="177"/>
      <c r="DZ459" s="46"/>
      <c r="EA459" s="5"/>
      <c r="EB459" s="5"/>
      <c r="EC459" s="5"/>
      <c r="ED459" s="5"/>
      <c r="EE459" s="5"/>
      <c r="EF459" s="5"/>
      <c r="EG459" s="5"/>
      <c r="EH459" s="5"/>
      <c r="EI459" s="5"/>
      <c r="EJ459" s="5"/>
      <c r="EK459" s="5"/>
      <c r="EL459" s="5"/>
      <c r="EM459" s="165"/>
      <c r="EO459" s="5"/>
      <c r="EP459" s="5"/>
      <c r="EQ459" s="5"/>
      <c r="ER459" s="5"/>
      <c r="ET459" s="46"/>
      <c r="EU459" s="46"/>
      <c r="EY459" s="70" t="str">
        <f t="shared" si="71"/>
        <v>amlodpine oral 10mg/</v>
      </c>
      <c r="FK459" s="14" t="s">
        <v>163</v>
      </c>
      <c r="FL459" s="70" t="str">
        <f t="shared" si="72"/>
        <v>amlodpine oral 10mg/</v>
      </c>
    </row>
    <row r="460" spans="1:168" ht="14.4">
      <c r="A460" s="177">
        <v>37479159</v>
      </c>
      <c r="B460" s="179" t="s">
        <v>3903</v>
      </c>
      <c r="C460" s="117"/>
      <c r="D460" s="117"/>
      <c r="E460" s="117"/>
      <c r="F460" s="117"/>
      <c r="H460" s="47"/>
      <c r="I460" s="47"/>
      <c r="J460" s="5" t="str">
        <f t="shared" si="68"/>
        <v>ITA amlodpinie besilate EG SpA tablet 14 x 10mg/</v>
      </c>
      <c r="K460" s="5" t="str">
        <f t="shared" si="73"/>
        <v>ITA amlodpinie besilate EG SpA tablet 14 x 10mg/</v>
      </c>
      <c r="L460" s="5"/>
      <c r="M460" s="5"/>
      <c r="N460" s="5"/>
      <c r="O460" s="5"/>
      <c r="P460" s="178">
        <v>14</v>
      </c>
      <c r="Q460" s="171"/>
      <c r="R460" s="178">
        <v>14</v>
      </c>
      <c r="S460" s="171"/>
      <c r="T460" s="117"/>
      <c r="U460" s="117"/>
      <c r="V460" s="117"/>
      <c r="W460" s="117"/>
      <c r="Y460" s="46"/>
      <c r="Z460" s="5"/>
      <c r="AA460" s="5"/>
      <c r="AB460" s="5"/>
      <c r="AC460" s="46"/>
      <c r="AD460" s="5"/>
      <c r="AE460" s="5"/>
      <c r="AF460" s="184">
        <v>10219000</v>
      </c>
      <c r="AG460" s="185" t="s">
        <v>3889</v>
      </c>
      <c r="AH460" s="46"/>
      <c r="AK460" s="185">
        <v>15054000</v>
      </c>
      <c r="AL460" s="178" t="s">
        <v>173</v>
      </c>
      <c r="AM460" s="46"/>
      <c r="AN460" s="5"/>
      <c r="AO460" s="5"/>
      <c r="AP460" s="5"/>
      <c r="AQ460" s="5"/>
      <c r="AS460" s="48"/>
      <c r="AT460" s="25" t="str">
        <f t="shared" si="76"/>
        <v>ITA amlodpinie besilate EG SpA tablet 10mg/</v>
      </c>
      <c r="AU460" s="33"/>
      <c r="AW460" s="5"/>
      <c r="AX460" s="180" t="s">
        <v>4021</v>
      </c>
      <c r="AY460" s="25" t="str">
        <f t="shared" si="74"/>
        <v>AMLODIPINA EG tablet 10mg/</v>
      </c>
      <c r="AZ460" s="177" t="s">
        <v>65</v>
      </c>
      <c r="BA460" s="46" t="s">
        <v>2253</v>
      </c>
      <c r="BB460" s="46"/>
      <c r="BC460" s="184">
        <v>10219000</v>
      </c>
      <c r="BD460" s="185" t="s">
        <v>3889</v>
      </c>
      <c r="BE460" s="46"/>
      <c r="BF460" s="85"/>
      <c r="BG460" s="179" t="s">
        <v>4110</v>
      </c>
      <c r="BH460" s="46"/>
      <c r="BI460" s="46"/>
      <c r="BJ460" s="46"/>
      <c r="BL460" s="5"/>
      <c r="BM460" s="49" t="s">
        <v>4151</v>
      </c>
      <c r="BN460" t="str">
        <f t="shared" si="75"/>
        <v>amlodpinie besilate tablet 10mg/</v>
      </c>
      <c r="BO460" s="49"/>
      <c r="BP460" t="str">
        <f t="shared" si="70"/>
        <v>amlodpinie besilate tablet 10mg/</v>
      </c>
      <c r="BQ460" s="5"/>
      <c r="BR460" s="184">
        <v>10219000</v>
      </c>
      <c r="BS460" s="46" t="s">
        <v>173</v>
      </c>
      <c r="BT460" s="46"/>
      <c r="BU460" s="117"/>
      <c r="BV460" s="117"/>
      <c r="BW460" s="5"/>
      <c r="BY460" s="5"/>
      <c r="BZ460" s="5"/>
      <c r="CA460" s="185">
        <v>15054000</v>
      </c>
      <c r="CB460" s="178" t="s">
        <v>173</v>
      </c>
      <c r="CC460" s="46"/>
      <c r="CD460" s="5"/>
      <c r="CE460" s="5"/>
      <c r="CF460">
        <v>20053000</v>
      </c>
      <c r="CG460" s="46" t="s">
        <v>3898</v>
      </c>
      <c r="CH460" s="46" t="s">
        <v>1239</v>
      </c>
      <c r="CI460" s="117"/>
      <c r="CJ460" s="117"/>
      <c r="CK460" s="5"/>
      <c r="CL460" s="5"/>
      <c r="CM460" s="5"/>
      <c r="CN460" s="5"/>
      <c r="CO460" s="187">
        <v>100000090079</v>
      </c>
      <c r="CP460" s="72" t="s">
        <v>3900</v>
      </c>
      <c r="CQ460" s="187">
        <v>100000090079</v>
      </c>
      <c r="CR460" s="46" t="s">
        <v>4168</v>
      </c>
      <c r="CS460" s="51"/>
      <c r="CT460" s="48" t="s">
        <v>2249</v>
      </c>
      <c r="CU460" s="46" t="s">
        <v>3899</v>
      </c>
      <c r="CV460" s="117"/>
      <c r="CW460" s="146"/>
      <c r="CX460" s="187">
        <v>100000090079</v>
      </c>
      <c r="CY460" s="177" t="s">
        <v>4162</v>
      </c>
      <c r="CZ460" s="5"/>
      <c r="DE460" s="5"/>
      <c r="DF460" s="5"/>
      <c r="DG460" s="117"/>
      <c r="DH460" s="117"/>
      <c r="DI460" s="117"/>
      <c r="DJ460" s="117"/>
      <c r="DK460" s="117"/>
      <c r="DL460" s="177">
        <v>10</v>
      </c>
      <c r="DM460" s="177" t="s">
        <v>164</v>
      </c>
      <c r="DN460" s="74"/>
      <c r="DO460" s="177"/>
      <c r="DP460" s="177"/>
      <c r="DR460" s="177">
        <v>10</v>
      </c>
      <c r="DS460" s="177" t="s">
        <v>164</v>
      </c>
      <c r="DU460" s="177"/>
      <c r="DV460" s="177"/>
      <c r="DZ460" s="46"/>
      <c r="EA460" s="5"/>
      <c r="EB460" s="5"/>
      <c r="EC460" s="5"/>
      <c r="ED460" s="5"/>
      <c r="EE460" s="5"/>
      <c r="EF460" s="5"/>
      <c r="EG460" s="5"/>
      <c r="EH460" s="5"/>
      <c r="EI460" s="5"/>
      <c r="EJ460" s="5"/>
      <c r="EK460" s="5"/>
      <c r="EL460" s="5"/>
      <c r="EM460" s="165"/>
      <c r="EO460" s="5"/>
      <c r="EP460" s="5"/>
      <c r="EQ460" s="5"/>
      <c r="ER460" s="5"/>
      <c r="ET460" s="46"/>
      <c r="EU460" s="46"/>
      <c r="EY460" s="70" t="str">
        <f t="shared" si="71"/>
        <v>amlodpine oral 10mg/</v>
      </c>
      <c r="FK460" s="14" t="s">
        <v>163</v>
      </c>
      <c r="FL460" s="70" t="str">
        <f t="shared" si="72"/>
        <v>amlodpine oral 10mg/</v>
      </c>
    </row>
    <row r="461" spans="1:168" ht="14.4">
      <c r="A461" s="177">
        <v>38648022</v>
      </c>
      <c r="B461" s="179" t="s">
        <v>3903</v>
      </c>
      <c r="C461" s="117"/>
      <c r="D461" s="117"/>
      <c r="E461" s="117"/>
      <c r="F461" s="117"/>
      <c r="H461" s="47"/>
      <c r="I461" s="47"/>
      <c r="J461" s="5" t="str">
        <f t="shared" si="68"/>
        <v>ITA amlodpinie besilate EPIFARMA Srl tablet 14 x 10mg/</v>
      </c>
      <c r="K461" s="5" t="str">
        <f t="shared" si="73"/>
        <v>ITA amlodpinie besilate EPIFARMA Srl tablet 14 x 10mg/</v>
      </c>
      <c r="L461" s="5"/>
      <c r="M461" s="5"/>
      <c r="N461" s="5"/>
      <c r="O461" s="5"/>
      <c r="P461" s="178">
        <v>14</v>
      </c>
      <c r="Q461" s="171"/>
      <c r="R461" s="178">
        <v>14</v>
      </c>
      <c r="S461" s="171"/>
      <c r="T461" s="117"/>
      <c r="U461" s="117"/>
      <c r="V461" s="117"/>
      <c r="W461" s="117"/>
      <c r="Y461" s="46"/>
      <c r="Z461" s="5"/>
      <c r="AA461" s="5"/>
      <c r="AB461" s="5"/>
      <c r="AC461" s="46"/>
      <c r="AD461" s="5"/>
      <c r="AE461" s="5"/>
      <c r="AF461" s="184">
        <v>10219000</v>
      </c>
      <c r="AG461" s="185" t="s">
        <v>3889</v>
      </c>
      <c r="AH461" s="46"/>
      <c r="AK461" s="185">
        <v>15054000</v>
      </c>
      <c r="AL461" s="178" t="s">
        <v>173</v>
      </c>
      <c r="AM461" s="46"/>
      <c r="AN461" s="5"/>
      <c r="AO461" s="5"/>
      <c r="AP461" s="5"/>
      <c r="AQ461" s="5"/>
      <c r="AS461" s="48"/>
      <c r="AT461" s="25" t="str">
        <f t="shared" si="76"/>
        <v>ITA amlodpinie besilate EPIFARMA Srl tablet 10mg/</v>
      </c>
      <c r="AU461" s="33"/>
      <c r="AW461" s="5"/>
      <c r="AX461" s="180" t="s">
        <v>4022</v>
      </c>
      <c r="AY461" s="25" t="str">
        <f t="shared" si="74"/>
        <v>AMLODIPINA EPIFARMA tablet 10mg/</v>
      </c>
      <c r="AZ461" s="177" t="s">
        <v>65</v>
      </c>
      <c r="BA461" s="46" t="s">
        <v>2253</v>
      </c>
      <c r="BB461" s="46"/>
      <c r="BC461" s="184">
        <v>10219000</v>
      </c>
      <c r="BD461" s="185" t="s">
        <v>3889</v>
      </c>
      <c r="BE461" s="46"/>
      <c r="BF461" s="85"/>
      <c r="BG461" s="179" t="s">
        <v>4102</v>
      </c>
      <c r="BH461" s="46"/>
      <c r="BI461" s="46"/>
      <c r="BJ461" s="46"/>
      <c r="BL461" s="5"/>
      <c r="BM461" s="49" t="s">
        <v>4151</v>
      </c>
      <c r="BN461" t="str">
        <f t="shared" si="75"/>
        <v>amlodpinie besilate tablet 10mg/</v>
      </c>
      <c r="BO461" s="49"/>
      <c r="BP461" t="str">
        <f t="shared" si="70"/>
        <v>amlodpinie besilate tablet 10mg/</v>
      </c>
      <c r="BQ461" s="5"/>
      <c r="BR461" s="184">
        <v>10219000</v>
      </c>
      <c r="BS461" s="46" t="s">
        <v>173</v>
      </c>
      <c r="BT461" s="46"/>
      <c r="BU461" s="117"/>
      <c r="BV461" s="117"/>
      <c r="BW461" s="5"/>
      <c r="BY461" s="5"/>
      <c r="BZ461" s="5"/>
      <c r="CA461" s="185">
        <v>15054000</v>
      </c>
      <c r="CB461" s="178" t="s">
        <v>173</v>
      </c>
      <c r="CC461" s="46"/>
      <c r="CD461" s="5"/>
      <c r="CE461" s="5"/>
      <c r="CF461">
        <v>20053000</v>
      </c>
      <c r="CG461" s="46" t="s">
        <v>3898</v>
      </c>
      <c r="CH461" s="46" t="s">
        <v>1239</v>
      </c>
      <c r="CI461" s="117"/>
      <c r="CJ461" s="117"/>
      <c r="CK461" s="5"/>
      <c r="CL461" s="5"/>
      <c r="CM461" s="5"/>
      <c r="CN461" s="5"/>
      <c r="CO461" s="187">
        <v>100000090079</v>
      </c>
      <c r="CP461" s="72" t="s">
        <v>3900</v>
      </c>
      <c r="CQ461" s="187">
        <v>100000090079</v>
      </c>
      <c r="CR461" s="46" t="s">
        <v>4168</v>
      </c>
      <c r="CS461" s="51"/>
      <c r="CT461" s="48" t="s">
        <v>2249</v>
      </c>
      <c r="CU461" s="46" t="s">
        <v>3899</v>
      </c>
      <c r="CV461" s="117"/>
      <c r="CW461" s="146"/>
      <c r="CX461" s="187">
        <v>100000090079</v>
      </c>
      <c r="CY461" s="177" t="s">
        <v>4162</v>
      </c>
      <c r="CZ461" s="5"/>
      <c r="DE461" s="5"/>
      <c r="DF461" s="5"/>
      <c r="DG461" s="117"/>
      <c r="DH461" s="117"/>
      <c r="DI461" s="117"/>
      <c r="DJ461" s="117"/>
      <c r="DK461" s="117"/>
      <c r="DL461" s="177">
        <v>10</v>
      </c>
      <c r="DM461" s="177" t="s">
        <v>164</v>
      </c>
      <c r="DN461" s="74"/>
      <c r="DO461" s="177"/>
      <c r="DP461" s="177"/>
      <c r="DR461" s="177">
        <v>10</v>
      </c>
      <c r="DS461" s="177" t="s">
        <v>164</v>
      </c>
      <c r="DU461" s="177"/>
      <c r="DV461" s="177"/>
      <c r="DZ461" s="46"/>
      <c r="EA461" s="5"/>
      <c r="EB461" s="5"/>
      <c r="EC461" s="5"/>
      <c r="ED461" s="5"/>
      <c r="EE461" s="5"/>
      <c r="EF461" s="5"/>
      <c r="EG461" s="5"/>
      <c r="EH461" s="5"/>
      <c r="EI461" s="5"/>
      <c r="EJ461" s="5"/>
      <c r="EK461" s="5"/>
      <c r="EL461" s="5"/>
      <c r="EM461" s="165"/>
      <c r="EO461" s="5"/>
      <c r="EP461" s="5"/>
      <c r="EQ461" s="5"/>
      <c r="ER461" s="5"/>
      <c r="ET461" s="46"/>
      <c r="EU461" s="46"/>
      <c r="EY461" s="70" t="str">
        <f t="shared" si="71"/>
        <v>amlodpine oral 10mg/</v>
      </c>
      <c r="FK461" s="14" t="s">
        <v>163</v>
      </c>
      <c r="FL461" s="70" t="str">
        <f t="shared" si="72"/>
        <v>amlodpine oral 10mg/</v>
      </c>
    </row>
    <row r="462" spans="1:168" ht="14.4">
      <c r="A462" s="177">
        <v>37675028</v>
      </c>
      <c r="B462" s="179" t="s">
        <v>3903</v>
      </c>
      <c r="C462" s="117"/>
      <c r="D462" s="117"/>
      <c r="E462" s="117"/>
      <c r="F462" s="117"/>
      <c r="H462" s="47"/>
      <c r="I462" s="47"/>
      <c r="J462" s="5" t="str">
        <f t="shared" si="68"/>
        <v>ITA amlodpinie besilate FG Srl tablet 14 x 10mg/</v>
      </c>
      <c r="K462" s="5" t="str">
        <f t="shared" si="73"/>
        <v>ITA amlodpinie besilate FG Srl tablet 14 x 10mg/</v>
      </c>
      <c r="L462" s="5"/>
      <c r="M462" s="5"/>
      <c r="N462" s="5"/>
      <c r="O462" s="5"/>
      <c r="P462" s="178">
        <v>14</v>
      </c>
      <c r="Q462" s="171"/>
      <c r="R462" s="178">
        <v>14</v>
      </c>
      <c r="S462" s="171"/>
      <c r="T462" s="117"/>
      <c r="U462" s="117"/>
      <c r="V462" s="117"/>
      <c r="W462" s="117"/>
      <c r="Y462" s="46"/>
      <c r="Z462" s="5"/>
      <c r="AA462" s="5"/>
      <c r="AB462" s="5"/>
      <c r="AC462" s="46"/>
      <c r="AD462" s="5"/>
      <c r="AE462" s="5"/>
      <c r="AF462" s="184">
        <v>10219000</v>
      </c>
      <c r="AG462" s="185" t="s">
        <v>3889</v>
      </c>
      <c r="AH462" s="46"/>
      <c r="AK462" s="185">
        <v>15054000</v>
      </c>
      <c r="AL462" s="178" t="s">
        <v>173</v>
      </c>
      <c r="AM462" s="46"/>
      <c r="AN462" s="5"/>
      <c r="AO462" s="5"/>
      <c r="AP462" s="5"/>
      <c r="AQ462" s="5"/>
      <c r="AS462" s="48"/>
      <c r="AT462" s="25" t="str">
        <f t="shared" si="76"/>
        <v>ITA amlodpinie besilate FG Srl tablet 10mg/</v>
      </c>
      <c r="AU462" s="33"/>
      <c r="AW462" s="5"/>
      <c r="AX462" s="180" t="s">
        <v>4023</v>
      </c>
      <c r="AY462" s="25" t="str">
        <f t="shared" si="74"/>
        <v>AMLODIPINA FG tablet 10mg/</v>
      </c>
      <c r="AZ462" s="177" t="s">
        <v>65</v>
      </c>
      <c r="BA462" s="46" t="s">
        <v>2253</v>
      </c>
      <c r="BB462" s="46"/>
      <c r="BC462" s="184">
        <v>10219000</v>
      </c>
      <c r="BD462" s="185" t="s">
        <v>3889</v>
      </c>
      <c r="BE462" s="46"/>
      <c r="BF462" s="85"/>
      <c r="BG462" s="179" t="s">
        <v>4111</v>
      </c>
      <c r="BH462" s="46"/>
      <c r="BI462" s="46"/>
      <c r="BJ462" s="46"/>
      <c r="BL462" s="5"/>
      <c r="BM462" s="49" t="s">
        <v>4151</v>
      </c>
      <c r="BN462" t="str">
        <f t="shared" si="75"/>
        <v>amlodpinie besilate tablet 10mg/</v>
      </c>
      <c r="BO462" s="49"/>
      <c r="BP462" t="str">
        <f t="shared" si="70"/>
        <v>amlodpinie besilate tablet 10mg/</v>
      </c>
      <c r="BQ462" s="5"/>
      <c r="BR462" s="184">
        <v>10219000</v>
      </c>
      <c r="BS462" s="46" t="s">
        <v>173</v>
      </c>
      <c r="BT462" s="46"/>
      <c r="BU462" s="117"/>
      <c r="BV462" s="117"/>
      <c r="BW462" s="5"/>
      <c r="BY462" s="5"/>
      <c r="BZ462" s="5"/>
      <c r="CA462" s="185">
        <v>15054000</v>
      </c>
      <c r="CB462" s="178" t="s">
        <v>173</v>
      </c>
      <c r="CC462" s="46"/>
      <c r="CD462" s="5"/>
      <c r="CE462" s="5"/>
      <c r="CF462">
        <v>20053000</v>
      </c>
      <c r="CG462" s="46" t="s">
        <v>3898</v>
      </c>
      <c r="CH462" s="46" t="s">
        <v>1239</v>
      </c>
      <c r="CI462" s="117"/>
      <c r="CJ462" s="117"/>
      <c r="CK462" s="5"/>
      <c r="CL462" s="5"/>
      <c r="CM462" s="5"/>
      <c r="CN462" s="5"/>
      <c r="CO462" s="187">
        <v>100000090079</v>
      </c>
      <c r="CP462" s="72" t="s">
        <v>3900</v>
      </c>
      <c r="CQ462" s="187">
        <v>100000090079</v>
      </c>
      <c r="CR462" s="46" t="s">
        <v>4168</v>
      </c>
      <c r="CS462" s="51"/>
      <c r="CT462" s="48" t="s">
        <v>2249</v>
      </c>
      <c r="CU462" s="46" t="s">
        <v>3899</v>
      </c>
      <c r="CV462" s="117"/>
      <c r="CW462" s="146"/>
      <c r="CX462" s="187">
        <v>100000090079</v>
      </c>
      <c r="CY462" s="177" t="s">
        <v>4162</v>
      </c>
      <c r="CZ462" s="5"/>
      <c r="DE462" s="5"/>
      <c r="DF462" s="5"/>
      <c r="DG462" s="117"/>
      <c r="DH462" s="117"/>
      <c r="DI462" s="117"/>
      <c r="DJ462" s="117"/>
      <c r="DK462" s="117"/>
      <c r="DL462" s="177">
        <v>10</v>
      </c>
      <c r="DM462" s="177" t="s">
        <v>164</v>
      </c>
      <c r="DN462" s="74"/>
      <c r="DO462" s="177"/>
      <c r="DP462" s="177"/>
      <c r="DR462" s="177">
        <v>10</v>
      </c>
      <c r="DS462" s="177" t="s">
        <v>164</v>
      </c>
      <c r="DU462" s="177"/>
      <c r="DV462" s="177"/>
      <c r="DZ462" s="46"/>
      <c r="EA462" s="5"/>
      <c r="EB462" s="5"/>
      <c r="EC462" s="5"/>
      <c r="ED462" s="5"/>
      <c r="EE462" s="5"/>
      <c r="EF462" s="5"/>
      <c r="EG462" s="5"/>
      <c r="EH462" s="5"/>
      <c r="EI462" s="5"/>
      <c r="EJ462" s="5"/>
      <c r="EK462" s="5"/>
      <c r="EL462" s="5"/>
      <c r="EM462" s="165"/>
      <c r="EO462" s="5"/>
      <c r="EP462" s="5"/>
      <c r="EQ462" s="5"/>
      <c r="ER462" s="5"/>
      <c r="ET462" s="46"/>
      <c r="EU462" s="46"/>
      <c r="EY462" s="70" t="str">
        <f t="shared" si="71"/>
        <v>amlodpine oral 10mg/</v>
      </c>
      <c r="FK462" s="14" t="s">
        <v>163</v>
      </c>
      <c r="FL462" s="70" t="str">
        <f t="shared" si="72"/>
        <v>amlodpine oral 10mg/</v>
      </c>
    </row>
    <row r="463" spans="1:168" ht="14.4">
      <c r="A463" s="177">
        <v>37319023</v>
      </c>
      <c r="B463" s="179" t="s">
        <v>3904</v>
      </c>
      <c r="C463" s="117"/>
      <c r="D463" s="117"/>
      <c r="E463" s="117"/>
      <c r="F463" s="117"/>
      <c r="H463" s="47"/>
      <c r="I463" s="47"/>
      <c r="J463" s="5" t="str">
        <f t="shared" si="68"/>
        <v>ITA amlodpinie besilate S.F. GROUP Srl tablet 14 x 10mg/</v>
      </c>
      <c r="K463" s="5" t="str">
        <f t="shared" si="73"/>
        <v>ITA amlodpinie besilate S.F. GROUP Srl tablet 14 x 10mg/</v>
      </c>
      <c r="L463" s="5"/>
      <c r="M463" s="5"/>
      <c r="N463" s="5"/>
      <c r="O463" s="5"/>
      <c r="P463" s="178">
        <v>14</v>
      </c>
      <c r="Q463" s="171"/>
      <c r="R463" s="178">
        <v>14</v>
      </c>
      <c r="S463" s="171"/>
      <c r="T463" s="117"/>
      <c r="U463" s="117"/>
      <c r="V463" s="117"/>
      <c r="W463" s="117"/>
      <c r="Y463" s="46"/>
      <c r="Z463" s="5"/>
      <c r="AA463" s="5"/>
      <c r="AB463" s="5"/>
      <c r="AC463" s="46"/>
      <c r="AD463" s="5"/>
      <c r="AE463" s="5"/>
      <c r="AF463" s="184">
        <v>10219000</v>
      </c>
      <c r="AG463" s="185" t="s">
        <v>3889</v>
      </c>
      <c r="AH463" s="46"/>
      <c r="AK463" s="185">
        <v>15054000</v>
      </c>
      <c r="AL463" s="178" t="s">
        <v>173</v>
      </c>
      <c r="AM463" s="46"/>
      <c r="AN463" s="5"/>
      <c r="AO463" s="5"/>
      <c r="AP463" s="5"/>
      <c r="AQ463" s="5"/>
      <c r="AS463" s="48"/>
      <c r="AT463" s="25" t="str">
        <f t="shared" si="76"/>
        <v>ITA amlodpinie besilate S.F. GROUP Srl tablet 10mg/</v>
      </c>
      <c r="AU463" s="33"/>
      <c r="AW463" s="5"/>
      <c r="AX463" s="180" t="s">
        <v>4024</v>
      </c>
      <c r="AY463" s="25" t="str">
        <f t="shared" si="74"/>
        <v>AMLODIPINA GIT tablet 10mg/</v>
      </c>
      <c r="AZ463" s="177" t="s">
        <v>65</v>
      </c>
      <c r="BA463" s="46" t="s">
        <v>2253</v>
      </c>
      <c r="BB463" s="46"/>
      <c r="BC463" s="184">
        <v>10219000</v>
      </c>
      <c r="BD463" s="185" t="s">
        <v>3889</v>
      </c>
      <c r="BE463" s="46"/>
      <c r="BF463" s="85"/>
      <c r="BG463" s="179" t="s">
        <v>4112</v>
      </c>
      <c r="BH463" s="46"/>
      <c r="BI463" s="46"/>
      <c r="BJ463" s="46"/>
      <c r="BL463" s="5"/>
      <c r="BM463" s="49" t="s">
        <v>4151</v>
      </c>
      <c r="BN463" t="str">
        <f t="shared" si="75"/>
        <v>amlodpinie besilate tablet 10mg/</v>
      </c>
      <c r="BO463" s="49"/>
      <c r="BP463" t="str">
        <f t="shared" si="70"/>
        <v>amlodpinie besilate tablet 10mg/</v>
      </c>
      <c r="BQ463" s="5"/>
      <c r="BR463" s="184">
        <v>10219000</v>
      </c>
      <c r="BS463" s="46" t="s">
        <v>173</v>
      </c>
      <c r="BT463" s="46"/>
      <c r="BU463" s="117"/>
      <c r="BV463" s="117"/>
      <c r="BW463" s="5"/>
      <c r="BY463" s="5"/>
      <c r="BZ463" s="5"/>
      <c r="CA463" s="185">
        <v>15054000</v>
      </c>
      <c r="CB463" s="178" t="s">
        <v>173</v>
      </c>
      <c r="CC463" s="46"/>
      <c r="CD463" s="5"/>
      <c r="CE463" s="5"/>
      <c r="CF463">
        <v>20053000</v>
      </c>
      <c r="CG463" s="46" t="s">
        <v>3898</v>
      </c>
      <c r="CH463" s="46" t="s">
        <v>1239</v>
      </c>
      <c r="CI463" s="117"/>
      <c r="CJ463" s="117"/>
      <c r="CK463" s="5"/>
      <c r="CL463" s="5"/>
      <c r="CM463" s="5"/>
      <c r="CN463" s="5"/>
      <c r="CO463" s="187">
        <v>100000090079</v>
      </c>
      <c r="CP463" s="72" t="s">
        <v>3900</v>
      </c>
      <c r="CQ463" s="187">
        <v>100000090079</v>
      </c>
      <c r="CR463" s="46" t="s">
        <v>4168</v>
      </c>
      <c r="CS463" s="51"/>
      <c r="CT463" s="48" t="s">
        <v>2249</v>
      </c>
      <c r="CU463" s="46" t="s">
        <v>3899</v>
      </c>
      <c r="CV463" s="117"/>
      <c r="CW463" s="146"/>
      <c r="CX463" s="187">
        <v>100000090079</v>
      </c>
      <c r="CY463" s="177" t="s">
        <v>4162</v>
      </c>
      <c r="CZ463" s="5"/>
      <c r="DE463" s="5"/>
      <c r="DF463" s="5"/>
      <c r="DG463" s="117"/>
      <c r="DH463" s="117"/>
      <c r="DI463" s="117"/>
      <c r="DJ463" s="117"/>
      <c r="DK463" s="117"/>
      <c r="DL463" s="177">
        <v>10</v>
      </c>
      <c r="DM463" s="177" t="s">
        <v>164</v>
      </c>
      <c r="DN463" s="74"/>
      <c r="DO463" s="177"/>
      <c r="DP463" s="177"/>
      <c r="DR463" s="177">
        <v>10</v>
      </c>
      <c r="DS463" s="177" t="s">
        <v>164</v>
      </c>
      <c r="DU463" s="177"/>
      <c r="DV463" s="177"/>
      <c r="DZ463" s="46"/>
      <c r="EA463" s="5"/>
      <c r="EB463" s="5"/>
      <c r="EC463" s="5"/>
      <c r="ED463" s="5"/>
      <c r="EE463" s="5"/>
      <c r="EF463" s="5"/>
      <c r="EG463" s="5"/>
      <c r="EH463" s="5"/>
      <c r="EI463" s="5"/>
      <c r="EJ463" s="5"/>
      <c r="EK463" s="5"/>
      <c r="EL463" s="5"/>
      <c r="EM463" s="165"/>
      <c r="EO463" s="5"/>
      <c r="EP463" s="5"/>
      <c r="EQ463" s="5"/>
      <c r="ER463" s="5"/>
      <c r="ET463" s="46"/>
      <c r="EU463" s="46"/>
      <c r="EY463" s="70" t="str">
        <f t="shared" si="71"/>
        <v>amlodpine oral 10mg/</v>
      </c>
      <c r="FK463" s="14" t="s">
        <v>163</v>
      </c>
      <c r="FL463" s="70" t="str">
        <f t="shared" si="72"/>
        <v>amlodpine oral 10mg/</v>
      </c>
    </row>
    <row r="464" spans="1:168" ht="14.4">
      <c r="A464" s="177">
        <v>38102303</v>
      </c>
      <c r="B464" s="179" t="s">
        <v>3903</v>
      </c>
      <c r="C464" s="117"/>
      <c r="D464" s="117"/>
      <c r="E464" s="117"/>
      <c r="F464" s="117"/>
      <c r="H464" s="47"/>
      <c r="I464" s="47"/>
      <c r="J464" s="5" t="str">
        <f t="shared" si="68"/>
        <v>ITA amlodpinie besilate HEXAL AG tablet 14 x 10mg/</v>
      </c>
      <c r="K464" s="5" t="str">
        <f t="shared" si="73"/>
        <v>ITA amlodpinie besilate HEXAL AG tablet 14 x 10mg/</v>
      </c>
      <c r="L464" s="5"/>
      <c r="M464" s="5"/>
      <c r="N464" s="5"/>
      <c r="O464" s="5"/>
      <c r="P464" s="178">
        <v>14</v>
      </c>
      <c r="Q464" s="171"/>
      <c r="R464" s="178">
        <v>14</v>
      </c>
      <c r="S464" s="171"/>
      <c r="T464" s="117"/>
      <c r="U464" s="117"/>
      <c r="V464" s="117"/>
      <c r="W464" s="117"/>
      <c r="Y464" s="46"/>
      <c r="Z464" s="5"/>
      <c r="AA464" s="5"/>
      <c r="AB464" s="5"/>
      <c r="AC464" s="46"/>
      <c r="AD464" s="5"/>
      <c r="AE464" s="5"/>
      <c r="AF464" s="184">
        <v>10219000</v>
      </c>
      <c r="AG464" s="185" t="s">
        <v>3889</v>
      </c>
      <c r="AH464" s="46"/>
      <c r="AK464" s="185">
        <v>15054000</v>
      </c>
      <c r="AL464" s="178" t="s">
        <v>173</v>
      </c>
      <c r="AM464" s="46"/>
      <c r="AN464" s="5"/>
      <c r="AO464" s="5"/>
      <c r="AP464" s="5"/>
      <c r="AQ464" s="5"/>
      <c r="AS464" s="48"/>
      <c r="AT464" s="25" t="str">
        <f t="shared" si="76"/>
        <v>ITA amlodpinie besilate HEXAL AG tablet 10mg/</v>
      </c>
      <c r="AU464" s="33"/>
      <c r="AW464" s="5"/>
      <c r="AX464" s="180" t="s">
        <v>4025</v>
      </c>
      <c r="AY464" s="25" t="str">
        <f t="shared" si="74"/>
        <v>AMLODIPINA HEXAL AG tablet 10mg/</v>
      </c>
      <c r="AZ464" s="177" t="s">
        <v>65</v>
      </c>
      <c r="BA464" s="46" t="s">
        <v>2253</v>
      </c>
      <c r="BB464" s="46"/>
      <c r="BC464" s="184">
        <v>10219000</v>
      </c>
      <c r="BD464" s="185" t="s">
        <v>3889</v>
      </c>
      <c r="BE464" s="46"/>
      <c r="BF464" s="85"/>
      <c r="BG464" s="179" t="s">
        <v>4113</v>
      </c>
      <c r="BH464" s="46"/>
      <c r="BI464" s="46"/>
      <c r="BJ464" s="46"/>
      <c r="BL464" s="5"/>
      <c r="BM464" s="49" t="s">
        <v>4151</v>
      </c>
      <c r="BN464" t="str">
        <f t="shared" si="75"/>
        <v>amlodpinie besilate tablet 10mg/</v>
      </c>
      <c r="BO464" s="49"/>
      <c r="BP464" t="str">
        <f t="shared" si="70"/>
        <v>amlodpinie besilate tablet 10mg/</v>
      </c>
      <c r="BQ464" s="5"/>
      <c r="BR464" s="184">
        <v>10219000</v>
      </c>
      <c r="BS464" s="46" t="s">
        <v>173</v>
      </c>
      <c r="BT464" s="46"/>
      <c r="BU464" s="117"/>
      <c r="BV464" s="117"/>
      <c r="BW464" s="5"/>
      <c r="BY464" s="5"/>
      <c r="BZ464" s="5"/>
      <c r="CA464" s="185">
        <v>15054000</v>
      </c>
      <c r="CB464" s="178" t="s">
        <v>173</v>
      </c>
      <c r="CC464" s="46"/>
      <c r="CD464" s="5"/>
      <c r="CE464" s="5"/>
      <c r="CF464">
        <v>20053000</v>
      </c>
      <c r="CG464" s="46" t="s">
        <v>3898</v>
      </c>
      <c r="CH464" s="46" t="s">
        <v>1239</v>
      </c>
      <c r="CI464" s="117"/>
      <c r="CJ464" s="117"/>
      <c r="CK464" s="5"/>
      <c r="CL464" s="5"/>
      <c r="CM464" s="5"/>
      <c r="CN464" s="5"/>
      <c r="CO464" s="187">
        <v>100000090079</v>
      </c>
      <c r="CP464" s="72" t="s">
        <v>3900</v>
      </c>
      <c r="CQ464" s="187">
        <v>100000090079</v>
      </c>
      <c r="CR464" s="46" t="s">
        <v>4168</v>
      </c>
      <c r="CS464" s="51"/>
      <c r="CT464" s="48" t="s">
        <v>2249</v>
      </c>
      <c r="CU464" s="46" t="s">
        <v>3899</v>
      </c>
      <c r="CV464" s="117"/>
      <c r="CW464" s="146"/>
      <c r="CX464" s="187">
        <v>100000090079</v>
      </c>
      <c r="CY464" s="177" t="s">
        <v>4162</v>
      </c>
      <c r="CZ464" s="5"/>
      <c r="DE464" s="5"/>
      <c r="DF464" s="5"/>
      <c r="DG464" s="117"/>
      <c r="DH464" s="117"/>
      <c r="DI464" s="117"/>
      <c r="DJ464" s="117"/>
      <c r="DK464" s="117"/>
      <c r="DL464" s="177">
        <v>10</v>
      </c>
      <c r="DM464" s="177" t="s">
        <v>164</v>
      </c>
      <c r="DN464" s="74"/>
      <c r="DO464" s="177"/>
      <c r="DP464" s="177"/>
      <c r="DR464" s="177">
        <v>10</v>
      </c>
      <c r="DS464" s="177" t="s">
        <v>164</v>
      </c>
      <c r="DU464" s="177"/>
      <c r="DV464" s="177"/>
      <c r="DZ464" s="46"/>
      <c r="EA464" s="5"/>
      <c r="EB464" s="5"/>
      <c r="EC464" s="5"/>
      <c r="ED464" s="5"/>
      <c r="EE464" s="5"/>
      <c r="EF464" s="5"/>
      <c r="EG464" s="5"/>
      <c r="EH464" s="5"/>
      <c r="EI464" s="5"/>
      <c r="EJ464" s="5"/>
      <c r="EK464" s="5"/>
      <c r="EL464" s="5"/>
      <c r="EM464" s="165"/>
      <c r="EO464" s="5"/>
      <c r="EP464" s="5"/>
      <c r="EQ464" s="5"/>
      <c r="ER464" s="5"/>
      <c r="ET464" s="46"/>
      <c r="EU464" s="46"/>
      <c r="EY464" s="70" t="str">
        <f t="shared" si="71"/>
        <v>amlodpine oral 10mg/</v>
      </c>
      <c r="FK464" s="14" t="s">
        <v>163</v>
      </c>
      <c r="FL464" s="70" t="str">
        <f t="shared" si="72"/>
        <v>amlodpine oral 10mg/</v>
      </c>
    </row>
    <row r="465" spans="1:168" ht="14.4">
      <c r="A465" s="177">
        <v>39612155</v>
      </c>
      <c r="B465" s="179" t="s">
        <v>3903</v>
      </c>
      <c r="C465" s="117"/>
      <c r="D465" s="117"/>
      <c r="E465" s="117"/>
      <c r="F465" s="117"/>
      <c r="H465" s="47"/>
      <c r="I465" s="47"/>
      <c r="J465" s="5" t="str">
        <f t="shared" si="68"/>
        <v>ITA amlodpinie besilate KRKA D.D.NOVO MESTO tablet 14 x 10mg/</v>
      </c>
      <c r="K465" s="5" t="str">
        <f t="shared" si="73"/>
        <v>ITA amlodpinie besilate KRKA D.D.NOVO MESTO tablet 14 x 10mg/</v>
      </c>
      <c r="L465" s="5"/>
      <c r="M465" s="5"/>
      <c r="N465" s="5"/>
      <c r="O465" s="5"/>
      <c r="P465" s="178">
        <v>14</v>
      </c>
      <c r="Q465" s="171"/>
      <c r="R465" s="178">
        <v>14</v>
      </c>
      <c r="S465" s="171"/>
      <c r="T465" s="117"/>
      <c r="U465" s="117"/>
      <c r="V465" s="117"/>
      <c r="W465" s="117"/>
      <c r="Y465" s="46"/>
      <c r="Z465" s="5"/>
      <c r="AA465" s="5"/>
      <c r="AB465" s="5"/>
      <c r="AC465" s="46"/>
      <c r="AD465" s="5"/>
      <c r="AE465" s="5"/>
      <c r="AF465" s="184">
        <v>10219000</v>
      </c>
      <c r="AG465" s="185" t="s">
        <v>3889</v>
      </c>
      <c r="AH465" s="46"/>
      <c r="AK465" s="185">
        <v>15054000</v>
      </c>
      <c r="AL465" s="178" t="s">
        <v>173</v>
      </c>
      <c r="AM465" s="46"/>
      <c r="AN465" s="5"/>
      <c r="AO465" s="5"/>
      <c r="AP465" s="5"/>
      <c r="AQ465" s="5"/>
      <c r="AS465" s="48"/>
      <c r="AT465" s="25" t="str">
        <f t="shared" si="76"/>
        <v>ITA amlodpinie besilate KRKA D.D.NOVO MESTO tablet 10mg/</v>
      </c>
      <c r="AU465" s="33"/>
      <c r="AW465" s="5"/>
      <c r="AX465" s="180" t="s">
        <v>4026</v>
      </c>
      <c r="AY465" s="25" t="str">
        <f t="shared" si="74"/>
        <v>AMLODIPINA KRKA tablet 10mg/</v>
      </c>
      <c r="AZ465" s="177" t="s">
        <v>65</v>
      </c>
      <c r="BA465" s="46" t="s">
        <v>2253</v>
      </c>
      <c r="BB465" s="46"/>
      <c r="BC465" s="184">
        <v>10219000</v>
      </c>
      <c r="BD465" s="185" t="s">
        <v>3889</v>
      </c>
      <c r="BE465" s="46"/>
      <c r="BF465" s="85"/>
      <c r="BG465" s="179" t="s">
        <v>4114</v>
      </c>
      <c r="BH465" s="46"/>
      <c r="BI465" s="46"/>
      <c r="BJ465" s="46"/>
      <c r="BL465" s="5"/>
      <c r="BM465" s="49" t="s">
        <v>4151</v>
      </c>
      <c r="BN465" t="str">
        <f t="shared" si="75"/>
        <v>amlodpinie besilate tablet 10mg/</v>
      </c>
      <c r="BO465" s="49"/>
      <c r="BP465" t="str">
        <f t="shared" si="70"/>
        <v>amlodpinie besilate tablet 10mg/</v>
      </c>
      <c r="BQ465" s="5"/>
      <c r="BR465" s="184">
        <v>10219000</v>
      </c>
      <c r="BS465" s="46" t="s">
        <v>173</v>
      </c>
      <c r="BT465" s="46"/>
      <c r="BU465" s="117"/>
      <c r="BV465" s="117"/>
      <c r="BW465" s="5"/>
      <c r="BY465" s="5"/>
      <c r="BZ465" s="5"/>
      <c r="CA465" s="185">
        <v>15054000</v>
      </c>
      <c r="CB465" s="178" t="s">
        <v>173</v>
      </c>
      <c r="CC465" s="46"/>
      <c r="CD465" s="5"/>
      <c r="CE465" s="5"/>
      <c r="CF465">
        <v>20053000</v>
      </c>
      <c r="CG465" s="46" t="s">
        <v>3898</v>
      </c>
      <c r="CH465" s="46" t="s">
        <v>1239</v>
      </c>
      <c r="CI465" s="117"/>
      <c r="CJ465" s="117"/>
      <c r="CK465" s="5"/>
      <c r="CL465" s="5"/>
      <c r="CM465" s="5"/>
      <c r="CN465" s="5"/>
      <c r="CO465" s="187">
        <v>100000090079</v>
      </c>
      <c r="CP465" s="72" t="s">
        <v>3900</v>
      </c>
      <c r="CQ465" s="187">
        <v>100000090079</v>
      </c>
      <c r="CR465" s="46" t="s">
        <v>4168</v>
      </c>
      <c r="CS465" s="51"/>
      <c r="CT465" s="48" t="s">
        <v>2249</v>
      </c>
      <c r="CU465" s="46" t="s">
        <v>3899</v>
      </c>
      <c r="CV465" s="117"/>
      <c r="CW465" s="146"/>
      <c r="CX465" s="187"/>
      <c r="CY465" s="177" t="s">
        <v>4044</v>
      </c>
      <c r="CZ465" s="5"/>
      <c r="DE465" s="5"/>
      <c r="DF465" s="5"/>
      <c r="DG465" s="117"/>
      <c r="DH465" s="117"/>
      <c r="DI465" s="117"/>
      <c r="DJ465" s="117"/>
      <c r="DK465" s="117"/>
      <c r="DL465" s="177">
        <v>10</v>
      </c>
      <c r="DM465" s="177" t="s">
        <v>164</v>
      </c>
      <c r="DN465" s="74"/>
      <c r="DO465" s="177"/>
      <c r="DP465" s="177"/>
      <c r="DR465" s="177">
        <v>10</v>
      </c>
      <c r="DS465" s="177" t="s">
        <v>164</v>
      </c>
      <c r="DU465" s="177"/>
      <c r="DV465" s="177"/>
      <c r="DZ465" s="46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/>
      <c r="EM465" s="165"/>
      <c r="EO465" s="5"/>
      <c r="EP465" s="5"/>
      <c r="EQ465" s="5"/>
      <c r="ER465" s="5"/>
      <c r="ET465" s="46"/>
      <c r="EU465" s="46"/>
      <c r="EY465" s="70" t="str">
        <f t="shared" si="71"/>
        <v>amlodpine oral 10mg/</v>
      </c>
      <c r="FK465" s="14" t="s">
        <v>163</v>
      </c>
      <c r="FL465" s="70" t="str">
        <f t="shared" si="72"/>
        <v>amlodpine oral 10mg/</v>
      </c>
    </row>
    <row r="466" spans="1:168" ht="14.4">
      <c r="A466" s="177">
        <v>39799174</v>
      </c>
      <c r="B466" s="179" t="s">
        <v>3903</v>
      </c>
      <c r="C466" s="117"/>
      <c r="D466" s="117"/>
      <c r="E466" s="117"/>
      <c r="F466" s="117"/>
      <c r="H466" s="47"/>
      <c r="I466" s="47"/>
      <c r="J466" s="5" t="str">
        <f t="shared" si="68"/>
        <v>ITA amlodpinie besilate MYLAN SpA tablet 14 x 10mg/</v>
      </c>
      <c r="K466" s="5" t="str">
        <f t="shared" si="73"/>
        <v>ITA amlodpinie besilate MYLAN SpA tablet 14 x 10mg/</v>
      </c>
      <c r="L466" s="5"/>
      <c r="M466" s="5"/>
      <c r="N466" s="5"/>
      <c r="O466" s="5"/>
      <c r="P466" s="178">
        <v>14</v>
      </c>
      <c r="Q466" s="171"/>
      <c r="R466" s="178">
        <v>14</v>
      </c>
      <c r="S466" s="171"/>
      <c r="T466" s="117"/>
      <c r="U466" s="117"/>
      <c r="V466" s="117"/>
      <c r="W466" s="117"/>
      <c r="Y466" s="46"/>
      <c r="Z466" s="5"/>
      <c r="AA466" s="5"/>
      <c r="AB466" s="5"/>
      <c r="AC466" s="46"/>
      <c r="AD466" s="5"/>
      <c r="AE466" s="5"/>
      <c r="AF466" s="184">
        <v>10219000</v>
      </c>
      <c r="AG466" s="185" t="s">
        <v>3889</v>
      </c>
      <c r="AH466" s="46"/>
      <c r="AK466" s="185">
        <v>15054000</v>
      </c>
      <c r="AL466" s="178" t="s">
        <v>173</v>
      </c>
      <c r="AM466" s="46"/>
      <c r="AN466" s="5"/>
      <c r="AO466" s="5"/>
      <c r="AP466" s="5"/>
      <c r="AQ466" s="5"/>
      <c r="AS466" s="48"/>
      <c r="AT466" s="25" t="str">
        <f t="shared" si="76"/>
        <v>ITA amlodpinie besilate MYLAN SpA tablet 10mg/</v>
      </c>
      <c r="AU466" s="33"/>
      <c r="AW466" s="5"/>
      <c r="AX466" s="180" t="s">
        <v>4027</v>
      </c>
      <c r="AY466" s="25" t="str">
        <f t="shared" si="74"/>
        <v>AMLODIPINA MYLAN tablet 10mg/</v>
      </c>
      <c r="AZ466" s="177" t="s">
        <v>65</v>
      </c>
      <c r="BA466" s="46" t="s">
        <v>2253</v>
      </c>
      <c r="BB466" s="46"/>
      <c r="BC466" s="184">
        <v>10219000</v>
      </c>
      <c r="BD466" s="185" t="s">
        <v>3889</v>
      </c>
      <c r="BE466" s="46"/>
      <c r="BF466" s="85"/>
      <c r="BG466" s="179" t="s">
        <v>4115</v>
      </c>
      <c r="BH466" s="46"/>
      <c r="BI466" s="46"/>
      <c r="BJ466" s="46"/>
      <c r="BL466" s="5"/>
      <c r="BM466" s="49" t="s">
        <v>4151</v>
      </c>
      <c r="BN466" t="str">
        <f t="shared" si="75"/>
        <v>amlodpinie besilate tablet 10mg/</v>
      </c>
      <c r="BO466" s="49"/>
      <c r="BP466" t="str">
        <f t="shared" si="70"/>
        <v>amlodpinie besilate tablet 10mg/</v>
      </c>
      <c r="BQ466" s="5"/>
      <c r="BR466" s="184">
        <v>10219000</v>
      </c>
      <c r="BS466" s="46" t="s">
        <v>173</v>
      </c>
      <c r="BT466" s="46"/>
      <c r="BU466" s="117"/>
      <c r="BV466" s="117"/>
      <c r="BW466" s="5"/>
      <c r="BY466" s="5"/>
      <c r="BZ466" s="5"/>
      <c r="CA466" s="185">
        <v>15054000</v>
      </c>
      <c r="CB466" s="178" t="s">
        <v>173</v>
      </c>
      <c r="CC466" s="46"/>
      <c r="CD466" s="5"/>
      <c r="CE466" s="5"/>
      <c r="CF466">
        <v>20053000</v>
      </c>
      <c r="CG466" s="46" t="s">
        <v>3898</v>
      </c>
      <c r="CH466" s="46" t="s">
        <v>1239</v>
      </c>
      <c r="CI466" s="117"/>
      <c r="CJ466" s="117"/>
      <c r="CK466" s="5"/>
      <c r="CL466" s="5"/>
      <c r="CM466" s="5"/>
      <c r="CN466" s="5"/>
      <c r="CO466" s="187">
        <v>100000090079</v>
      </c>
      <c r="CP466" s="72" t="s">
        <v>3900</v>
      </c>
      <c r="CQ466" s="187">
        <v>100000090079</v>
      </c>
      <c r="CR466" s="46" t="s">
        <v>4168</v>
      </c>
      <c r="CS466" s="51"/>
      <c r="CT466" s="48" t="s">
        <v>2249</v>
      </c>
      <c r="CU466" s="46" t="s">
        <v>3899</v>
      </c>
      <c r="CV466" s="117"/>
      <c r="CW466" s="146"/>
      <c r="CX466" s="187"/>
      <c r="CY466" s="177" t="s">
        <v>4044</v>
      </c>
      <c r="CZ466" s="5"/>
      <c r="DE466" s="5"/>
      <c r="DF466" s="5"/>
      <c r="DG466" s="117"/>
      <c r="DH466" s="117"/>
      <c r="DI466" s="117"/>
      <c r="DJ466" s="117"/>
      <c r="DK466" s="117"/>
      <c r="DL466" s="177">
        <v>10</v>
      </c>
      <c r="DM466" s="177" t="s">
        <v>164</v>
      </c>
      <c r="DN466" s="74"/>
      <c r="DO466" s="177"/>
      <c r="DP466" s="177"/>
      <c r="DR466" s="177">
        <v>10</v>
      </c>
      <c r="DS466" s="177" t="s">
        <v>164</v>
      </c>
      <c r="DU466" s="177"/>
      <c r="DV466" s="177"/>
      <c r="DZ466" s="46"/>
      <c r="EA466" s="5"/>
      <c r="EB466" s="5"/>
      <c r="EC466" s="5"/>
      <c r="ED466" s="5"/>
      <c r="EE466" s="5"/>
      <c r="EF466" s="5"/>
      <c r="EG466" s="5"/>
      <c r="EH466" s="5"/>
      <c r="EI466" s="5"/>
      <c r="EJ466" s="5"/>
      <c r="EK466" s="5"/>
      <c r="EL466" s="5"/>
      <c r="EM466" s="165"/>
      <c r="EO466" s="5"/>
      <c r="EP466" s="5"/>
      <c r="EQ466" s="5"/>
      <c r="ER466" s="5"/>
      <c r="ET466" s="46"/>
      <c r="EU466" s="46"/>
      <c r="EY466" s="70" t="str">
        <f t="shared" si="71"/>
        <v>amlodpine oral 10mg/</v>
      </c>
      <c r="FK466" s="14" t="s">
        <v>163</v>
      </c>
      <c r="FL466" s="70" t="str">
        <f t="shared" si="72"/>
        <v>amlodpine oral 10mg/</v>
      </c>
    </row>
    <row r="467" spans="1:168" ht="14.4">
      <c r="A467" s="177">
        <v>37987056</v>
      </c>
      <c r="B467" s="179" t="s">
        <v>3903</v>
      </c>
      <c r="C467" s="117"/>
      <c r="D467" s="117"/>
      <c r="E467" s="117"/>
      <c r="F467" s="117"/>
      <c r="H467" s="47"/>
      <c r="I467" s="47"/>
      <c r="J467" s="5" t="str">
        <f t="shared" si="68"/>
        <v>ITA amlodpinie besilate PENSA PHARMA SpA tablet 14 x 10mg/</v>
      </c>
      <c r="K467" s="5" t="str">
        <f t="shared" si="73"/>
        <v>ITA amlodpinie besilate PENSA PHARMA SpA tablet 14 x 10mg/</v>
      </c>
      <c r="L467" s="5"/>
      <c r="M467" s="5"/>
      <c r="N467" s="5"/>
      <c r="O467" s="5"/>
      <c r="P467" s="178">
        <v>14</v>
      </c>
      <c r="Q467" s="171"/>
      <c r="R467" s="178">
        <v>14</v>
      </c>
      <c r="S467" s="171"/>
      <c r="T467" s="117"/>
      <c r="U467" s="117"/>
      <c r="V467" s="117"/>
      <c r="W467" s="117"/>
      <c r="Y467" s="46"/>
      <c r="Z467" s="5"/>
      <c r="AA467" s="5"/>
      <c r="AB467" s="5"/>
      <c r="AC467" s="46"/>
      <c r="AD467" s="5"/>
      <c r="AE467" s="5"/>
      <c r="AF467" s="184">
        <v>10219000</v>
      </c>
      <c r="AG467" s="185" t="s">
        <v>3889</v>
      </c>
      <c r="AH467" s="46"/>
      <c r="AK467" s="185">
        <v>15054000</v>
      </c>
      <c r="AL467" s="178" t="s">
        <v>173</v>
      </c>
      <c r="AM467" s="46"/>
      <c r="AN467" s="5"/>
      <c r="AO467" s="5"/>
      <c r="AP467" s="5"/>
      <c r="AQ467" s="5"/>
      <c r="AS467" s="48"/>
      <c r="AT467" s="25" t="str">
        <f t="shared" si="76"/>
        <v>ITA amlodpinie besilate PENSA PHARMA SpA tablet 10mg/</v>
      </c>
      <c r="AU467" s="33"/>
      <c r="AW467" s="5"/>
      <c r="AX467" s="180" t="s">
        <v>4028</v>
      </c>
      <c r="AY467" s="25" t="str">
        <f t="shared" si="74"/>
        <v>AMLODIPINA PENSA tablet 10mg/</v>
      </c>
      <c r="AZ467" s="177" t="s">
        <v>65</v>
      </c>
      <c r="BA467" s="46" t="s">
        <v>2253</v>
      </c>
      <c r="BB467" s="46"/>
      <c r="BC467" s="184">
        <v>10219000</v>
      </c>
      <c r="BD467" s="185" t="s">
        <v>3889</v>
      </c>
      <c r="BE467" s="46"/>
      <c r="BF467" s="85"/>
      <c r="BG467" s="179" t="s">
        <v>4116</v>
      </c>
      <c r="BH467" s="46"/>
      <c r="BI467" s="46"/>
      <c r="BJ467" s="46"/>
      <c r="BL467" s="5"/>
      <c r="BM467" s="49" t="s">
        <v>4151</v>
      </c>
      <c r="BN467" t="str">
        <f t="shared" si="75"/>
        <v>amlodpinie besilate tablet 10mg/</v>
      </c>
      <c r="BO467" s="49"/>
      <c r="BP467" t="str">
        <f t="shared" si="70"/>
        <v>amlodpinie besilate tablet 10mg/</v>
      </c>
      <c r="BQ467" s="5"/>
      <c r="BR467" s="184">
        <v>10219000</v>
      </c>
      <c r="BS467" s="46" t="s">
        <v>173</v>
      </c>
      <c r="BT467" s="46"/>
      <c r="BU467" s="117"/>
      <c r="BV467" s="117"/>
      <c r="BW467" s="5"/>
      <c r="BY467" s="5"/>
      <c r="BZ467" s="5"/>
      <c r="CA467" s="185">
        <v>15054000</v>
      </c>
      <c r="CB467" s="178" t="s">
        <v>173</v>
      </c>
      <c r="CC467" s="46"/>
      <c r="CD467" s="5"/>
      <c r="CE467" s="5"/>
      <c r="CF467">
        <v>20053000</v>
      </c>
      <c r="CG467" s="46" t="s">
        <v>3898</v>
      </c>
      <c r="CH467" s="46" t="s">
        <v>1239</v>
      </c>
      <c r="CI467" s="117"/>
      <c r="CJ467" s="117"/>
      <c r="CK467" s="5"/>
      <c r="CL467" s="5"/>
      <c r="CM467" s="5"/>
      <c r="CN467" s="5"/>
      <c r="CO467" s="187">
        <v>100000090079</v>
      </c>
      <c r="CP467" s="72" t="s">
        <v>3900</v>
      </c>
      <c r="CQ467" s="187">
        <v>100000090079</v>
      </c>
      <c r="CR467" s="46" t="s">
        <v>4168</v>
      </c>
      <c r="CS467" s="51"/>
      <c r="CT467" s="48" t="s">
        <v>2249</v>
      </c>
      <c r="CU467" s="46" t="s">
        <v>3899</v>
      </c>
      <c r="CV467" s="117"/>
      <c r="CW467" s="146"/>
      <c r="CX467" s="187">
        <v>100000090079</v>
      </c>
      <c r="CY467" s="177" t="s">
        <v>4162</v>
      </c>
      <c r="CZ467" s="5"/>
      <c r="DE467" s="5"/>
      <c r="DF467" s="5"/>
      <c r="DG467" s="117"/>
      <c r="DH467" s="117"/>
      <c r="DI467" s="117"/>
      <c r="DJ467" s="117"/>
      <c r="DK467" s="117"/>
      <c r="DL467" s="177">
        <v>10</v>
      </c>
      <c r="DM467" s="177" t="s">
        <v>164</v>
      </c>
      <c r="DN467" s="74"/>
      <c r="DO467" s="177"/>
      <c r="DP467" s="177"/>
      <c r="DR467" s="177">
        <v>10</v>
      </c>
      <c r="DS467" s="177" t="s">
        <v>164</v>
      </c>
      <c r="DU467" s="177"/>
      <c r="DV467" s="177"/>
      <c r="DZ467" s="46"/>
      <c r="EA467" s="5"/>
      <c r="EB467" s="5"/>
      <c r="EC467" s="5"/>
      <c r="ED467" s="5"/>
      <c r="EE467" s="5"/>
      <c r="EF467" s="5"/>
      <c r="EG467" s="5"/>
      <c r="EH467" s="5"/>
      <c r="EI467" s="5"/>
      <c r="EJ467" s="5"/>
      <c r="EK467" s="5"/>
      <c r="EL467" s="5"/>
      <c r="EM467" s="165"/>
      <c r="EO467" s="5"/>
      <c r="EP467" s="5"/>
      <c r="EQ467" s="5"/>
      <c r="ER467" s="5"/>
      <c r="ET467" s="46"/>
      <c r="EU467" s="46"/>
      <c r="EY467" s="70" t="str">
        <f t="shared" si="71"/>
        <v>amlodpine oral 10mg/</v>
      </c>
      <c r="FK467" s="14" t="s">
        <v>163</v>
      </c>
      <c r="FL467" s="70" t="str">
        <f t="shared" si="72"/>
        <v>amlodpine oral 10mg/</v>
      </c>
    </row>
    <row r="468" spans="1:168" ht="14.4">
      <c r="A468" s="177">
        <v>37786148</v>
      </c>
      <c r="B468" s="179" t="s">
        <v>3903</v>
      </c>
      <c r="C468" s="117"/>
      <c r="D468" s="117"/>
      <c r="E468" s="117"/>
      <c r="F468" s="117"/>
      <c r="H468" s="47"/>
      <c r="I468" s="47"/>
      <c r="J468" s="5" t="str">
        <f t="shared" si="68"/>
        <v>ITA amlodpinie besilate ERREKAPPA EUROTERAPICI SpA tablet 14 x 10mg/</v>
      </c>
      <c r="K468" s="5" t="str">
        <f t="shared" si="73"/>
        <v>ITA amlodpinie besilate ERREKAPPA EUROTERAPICI SpA tablet 14 x 10mg/</v>
      </c>
      <c r="L468" s="5"/>
      <c r="M468" s="5"/>
      <c r="N468" s="5"/>
      <c r="O468" s="5"/>
      <c r="P468" s="178">
        <v>14</v>
      </c>
      <c r="Q468" s="171"/>
      <c r="R468" s="178">
        <v>14</v>
      </c>
      <c r="S468" s="171"/>
      <c r="T468" s="117"/>
      <c r="U468" s="117"/>
      <c r="V468" s="117"/>
      <c r="W468" s="117"/>
      <c r="Y468" s="46"/>
      <c r="Z468" s="5"/>
      <c r="AA468" s="5"/>
      <c r="AB468" s="5"/>
      <c r="AC468" s="46"/>
      <c r="AD468" s="5"/>
      <c r="AE468" s="5"/>
      <c r="AF468" s="184">
        <v>10219000</v>
      </c>
      <c r="AG468" s="185" t="s">
        <v>3889</v>
      </c>
      <c r="AH468" s="46"/>
      <c r="AK468" s="185">
        <v>15054000</v>
      </c>
      <c r="AL468" s="178" t="s">
        <v>173</v>
      </c>
      <c r="AM468" s="46"/>
      <c r="AN468" s="5"/>
      <c r="AO468" s="5"/>
      <c r="AP468" s="5"/>
      <c r="AQ468" s="5"/>
      <c r="AS468" s="48"/>
      <c r="AT468" s="25" t="str">
        <f t="shared" si="76"/>
        <v>ITA amlodpinie besilate ERREKAPPA EUROTERAPICI SpA tablet 10mg/</v>
      </c>
      <c r="AU468" s="33"/>
      <c r="AW468" s="5"/>
      <c r="AX468" s="180" t="s">
        <v>4029</v>
      </c>
      <c r="AY468" s="25" t="str">
        <f t="shared" si="74"/>
        <v>AMLODIPINA RKG tablet 10mg/</v>
      </c>
      <c r="AZ468" s="177" t="s">
        <v>65</v>
      </c>
      <c r="BA468" s="46" t="s">
        <v>2253</v>
      </c>
      <c r="BB468" s="46"/>
      <c r="BC468" s="184">
        <v>10219000</v>
      </c>
      <c r="BD468" s="185" t="s">
        <v>3889</v>
      </c>
      <c r="BE468" s="46"/>
      <c r="BF468" s="85"/>
      <c r="BG468" s="179" t="s">
        <v>4117</v>
      </c>
      <c r="BH468" s="46"/>
      <c r="BI468" s="46"/>
      <c r="BJ468" s="46"/>
      <c r="BL468" s="5"/>
      <c r="BM468" s="49" t="s">
        <v>4151</v>
      </c>
      <c r="BN468" t="str">
        <f t="shared" si="75"/>
        <v>amlodpinie besilate tablet 10mg/</v>
      </c>
      <c r="BO468" s="49"/>
      <c r="BP468" t="str">
        <f t="shared" si="70"/>
        <v>amlodpinie besilate tablet 10mg/</v>
      </c>
      <c r="BQ468" s="5"/>
      <c r="BR468" s="184">
        <v>10219000</v>
      </c>
      <c r="BS468" s="46" t="s">
        <v>173</v>
      </c>
      <c r="BT468" s="46"/>
      <c r="BU468" s="117"/>
      <c r="BV468" s="117"/>
      <c r="BW468" s="5"/>
      <c r="BY468" s="5"/>
      <c r="BZ468" s="5"/>
      <c r="CA468" s="185">
        <v>15054000</v>
      </c>
      <c r="CB468" s="178" t="s">
        <v>173</v>
      </c>
      <c r="CC468" s="46"/>
      <c r="CD468" s="5"/>
      <c r="CE468" s="5"/>
      <c r="CF468">
        <v>20053000</v>
      </c>
      <c r="CG468" s="46" t="s">
        <v>3898</v>
      </c>
      <c r="CH468" s="46" t="s">
        <v>1239</v>
      </c>
      <c r="CI468" s="117"/>
      <c r="CJ468" s="117"/>
      <c r="CK468" s="5"/>
      <c r="CL468" s="5"/>
      <c r="CM468" s="5"/>
      <c r="CN468" s="5"/>
      <c r="CO468" s="187">
        <v>100000090079</v>
      </c>
      <c r="CP468" s="72" t="s">
        <v>3900</v>
      </c>
      <c r="CQ468" s="187">
        <v>100000090079</v>
      </c>
      <c r="CR468" s="46" t="s">
        <v>4168</v>
      </c>
      <c r="CS468" s="51"/>
      <c r="CT468" s="48" t="s">
        <v>2249</v>
      </c>
      <c r="CU468" s="46" t="s">
        <v>3899</v>
      </c>
      <c r="CV468" s="117"/>
      <c r="CW468" s="146"/>
      <c r="CX468" s="187">
        <v>100000090079</v>
      </c>
      <c r="CY468" s="177" t="s">
        <v>4162</v>
      </c>
      <c r="CZ468" s="5"/>
      <c r="DE468" s="5"/>
      <c r="DF468" s="5"/>
      <c r="DG468" s="117"/>
      <c r="DH468" s="117"/>
      <c r="DI468" s="117"/>
      <c r="DJ468" s="117"/>
      <c r="DK468" s="117"/>
      <c r="DL468" s="177">
        <v>10</v>
      </c>
      <c r="DM468" s="177" t="s">
        <v>164</v>
      </c>
      <c r="DN468" s="74"/>
      <c r="DO468" s="177"/>
      <c r="DP468" s="177"/>
      <c r="DR468" s="177">
        <v>10</v>
      </c>
      <c r="DS468" s="177" t="s">
        <v>164</v>
      </c>
      <c r="DU468" s="177"/>
      <c r="DV468" s="177"/>
      <c r="DZ468" s="46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/>
      <c r="EM468" s="165"/>
      <c r="EO468" s="5"/>
      <c r="EP468" s="5"/>
      <c r="EQ468" s="5"/>
      <c r="ER468" s="5"/>
      <c r="ET468" s="46"/>
      <c r="EU468" s="46"/>
      <c r="EY468" s="70" t="str">
        <f t="shared" si="71"/>
        <v>amlodpine oral 10mg/</v>
      </c>
      <c r="FK468" s="14" t="s">
        <v>163</v>
      </c>
      <c r="FL468" s="70" t="str">
        <f t="shared" si="72"/>
        <v>amlodpine oral 10mg/</v>
      </c>
    </row>
    <row r="469" spans="1:168" ht="14.4">
      <c r="A469" s="177">
        <v>38072308</v>
      </c>
      <c r="B469" s="179" t="s">
        <v>3903</v>
      </c>
      <c r="C469" s="117"/>
      <c r="D469" s="117"/>
      <c r="E469" s="117"/>
      <c r="F469" s="117"/>
      <c r="H469" s="47"/>
      <c r="I469" s="47"/>
      <c r="J469" s="5" t="str">
        <f t="shared" si="68"/>
        <v>ITA amlodpinie besilate SANDOZ SpA tablet 14 x 10mg/</v>
      </c>
      <c r="K469" s="5" t="str">
        <f t="shared" si="73"/>
        <v>ITA amlodpinie besilate SANDOZ SpA tablet 14 x 10mg/</v>
      </c>
      <c r="L469" s="5"/>
      <c r="M469" s="5"/>
      <c r="N469" s="5"/>
      <c r="O469" s="5"/>
      <c r="P469" s="178">
        <v>14</v>
      </c>
      <c r="Q469" s="171"/>
      <c r="R469" s="178">
        <v>14</v>
      </c>
      <c r="S469" s="171"/>
      <c r="T469" s="117"/>
      <c r="U469" s="117"/>
      <c r="V469" s="117"/>
      <c r="W469" s="117"/>
      <c r="Y469" s="46"/>
      <c r="Z469" s="5"/>
      <c r="AA469" s="5"/>
      <c r="AB469" s="5"/>
      <c r="AC469" s="46"/>
      <c r="AD469" s="5"/>
      <c r="AE469" s="5"/>
      <c r="AF469" s="184">
        <v>10219000</v>
      </c>
      <c r="AG469" s="185" t="s">
        <v>3889</v>
      </c>
      <c r="AH469" s="46"/>
      <c r="AK469" s="185">
        <v>15054000</v>
      </c>
      <c r="AL469" s="178" t="s">
        <v>173</v>
      </c>
      <c r="AM469" s="46"/>
      <c r="AN469" s="5"/>
      <c r="AO469" s="5"/>
      <c r="AP469" s="5"/>
      <c r="AQ469" s="5"/>
      <c r="AS469" s="48"/>
      <c r="AT469" s="25" t="str">
        <f t="shared" si="76"/>
        <v>ITA amlodpinie besilate SANDOZ SpA tablet 10mg/</v>
      </c>
      <c r="AU469" s="33"/>
      <c r="AW469" s="5"/>
      <c r="AX469" s="180" t="s">
        <v>4030</v>
      </c>
      <c r="AY469" s="25" t="str">
        <f t="shared" si="74"/>
        <v>AMLODIPINA SANDOZ tablet 10mg/</v>
      </c>
      <c r="AZ469" s="177" t="s">
        <v>65</v>
      </c>
      <c r="BA469" s="46" t="s">
        <v>2253</v>
      </c>
      <c r="BB469" s="46"/>
      <c r="BC469" s="184">
        <v>10219000</v>
      </c>
      <c r="BD469" s="185" t="s">
        <v>3889</v>
      </c>
      <c r="BE469" s="46"/>
      <c r="BF469" s="85"/>
      <c r="BG469" s="179" t="s">
        <v>4118</v>
      </c>
      <c r="BH469" s="46"/>
      <c r="BI469" s="46"/>
      <c r="BJ469" s="46"/>
      <c r="BL469" s="5"/>
      <c r="BM469" s="49" t="s">
        <v>4151</v>
      </c>
      <c r="BN469" t="str">
        <f t="shared" si="75"/>
        <v>amlodpinie besilate tablet 10mg/</v>
      </c>
      <c r="BO469" s="49"/>
      <c r="BP469" t="str">
        <f t="shared" si="70"/>
        <v>amlodpinie besilate tablet 10mg/</v>
      </c>
      <c r="BQ469" s="5"/>
      <c r="BR469" s="184">
        <v>10219000</v>
      </c>
      <c r="BS469" s="46" t="s">
        <v>173</v>
      </c>
      <c r="BT469" s="46"/>
      <c r="BU469" s="117"/>
      <c r="BV469" s="117"/>
      <c r="BW469" s="5"/>
      <c r="BY469" s="5"/>
      <c r="BZ469" s="5"/>
      <c r="CA469" s="185">
        <v>15054000</v>
      </c>
      <c r="CB469" s="178" t="s">
        <v>173</v>
      </c>
      <c r="CC469" s="46"/>
      <c r="CD469" s="5"/>
      <c r="CE469" s="5"/>
      <c r="CF469">
        <v>20053000</v>
      </c>
      <c r="CG469" s="46" t="s">
        <v>3898</v>
      </c>
      <c r="CH469" s="46" t="s">
        <v>1239</v>
      </c>
      <c r="CI469" s="117"/>
      <c r="CJ469" s="117"/>
      <c r="CK469" s="5"/>
      <c r="CL469" s="5"/>
      <c r="CM469" s="5"/>
      <c r="CN469" s="5"/>
      <c r="CO469" s="187">
        <v>100000090079</v>
      </c>
      <c r="CP469" s="72" t="s">
        <v>3900</v>
      </c>
      <c r="CQ469" s="187">
        <v>100000090079</v>
      </c>
      <c r="CR469" s="46" t="s">
        <v>4168</v>
      </c>
      <c r="CS469" s="51"/>
      <c r="CT469" s="48" t="s">
        <v>2249</v>
      </c>
      <c r="CU469" s="46" t="s">
        <v>3899</v>
      </c>
      <c r="CV469" s="117"/>
      <c r="CW469" s="146"/>
      <c r="CX469" s="187">
        <v>100000090079</v>
      </c>
      <c r="CY469" s="177" t="s">
        <v>4162</v>
      </c>
      <c r="CZ469" s="5"/>
      <c r="DE469" s="5"/>
      <c r="DF469" s="5"/>
      <c r="DG469" s="117"/>
      <c r="DH469" s="117"/>
      <c r="DI469" s="117"/>
      <c r="DJ469" s="117"/>
      <c r="DK469" s="117"/>
      <c r="DL469" s="177">
        <v>10</v>
      </c>
      <c r="DM469" s="177" t="s">
        <v>164</v>
      </c>
      <c r="DN469" s="74"/>
      <c r="DO469" s="177"/>
      <c r="DP469" s="177"/>
      <c r="DR469" s="177">
        <v>10</v>
      </c>
      <c r="DS469" s="177" t="s">
        <v>164</v>
      </c>
      <c r="DU469" s="177"/>
      <c r="DV469" s="177"/>
      <c r="DZ469" s="46"/>
      <c r="EA469" s="5"/>
      <c r="EB469" s="5"/>
      <c r="EC469" s="5"/>
      <c r="ED469" s="5"/>
      <c r="EE469" s="5"/>
      <c r="EF469" s="5"/>
      <c r="EG469" s="5"/>
      <c r="EH469" s="5"/>
      <c r="EI469" s="5"/>
      <c r="EJ469" s="5"/>
      <c r="EK469" s="5"/>
      <c r="EL469" s="5"/>
      <c r="EM469" s="165"/>
      <c r="EO469" s="5"/>
      <c r="EP469" s="5"/>
      <c r="EQ469" s="5"/>
      <c r="ER469" s="5"/>
      <c r="ET469" s="46"/>
      <c r="EU469" s="46"/>
      <c r="EY469" s="70" t="str">
        <f t="shared" si="71"/>
        <v>amlodpine oral 10mg/</v>
      </c>
      <c r="FK469" s="14" t="s">
        <v>163</v>
      </c>
      <c r="FL469" s="70" t="str">
        <f t="shared" si="72"/>
        <v>amlodpine oral 10mg/</v>
      </c>
    </row>
    <row r="470" spans="1:168" ht="14.4">
      <c r="A470" s="177">
        <v>37676020</v>
      </c>
      <c r="B470" s="179" t="s">
        <v>3903</v>
      </c>
      <c r="C470" s="117"/>
      <c r="D470" s="117"/>
      <c r="E470" s="117"/>
      <c r="F470" s="117"/>
      <c r="H470" s="47"/>
      <c r="I470" s="47"/>
      <c r="J470" s="5" t="str">
        <f t="shared" si="68"/>
        <v>ITA amlodpinie besilate PHARMEG Srl tablet 14 x 10mg/</v>
      </c>
      <c r="K470" s="5" t="str">
        <f t="shared" si="73"/>
        <v>ITA amlodpinie besilate PHARMEG Srl tablet 14 x 10mg/</v>
      </c>
      <c r="L470" s="5"/>
      <c r="M470" s="5"/>
      <c r="N470" s="5"/>
      <c r="O470" s="5"/>
      <c r="P470" s="178">
        <v>14</v>
      </c>
      <c r="Q470" s="171"/>
      <c r="R470" s="178">
        <v>14</v>
      </c>
      <c r="S470" s="171"/>
      <c r="T470" s="117"/>
      <c r="U470" s="117"/>
      <c r="V470" s="117"/>
      <c r="W470" s="117"/>
      <c r="Y470" s="46"/>
      <c r="Z470" s="5"/>
      <c r="AA470" s="5"/>
      <c r="AB470" s="5"/>
      <c r="AC470" s="46"/>
      <c r="AD470" s="5"/>
      <c r="AE470" s="5"/>
      <c r="AF470" s="184">
        <v>10219000</v>
      </c>
      <c r="AG470" s="185" t="s">
        <v>3889</v>
      </c>
      <c r="AH470" s="46"/>
      <c r="AK470" s="185">
        <v>15054000</v>
      </c>
      <c r="AL470" s="178" t="s">
        <v>173</v>
      </c>
      <c r="AM470" s="46"/>
      <c r="AN470" s="5"/>
      <c r="AO470" s="5"/>
      <c r="AP470" s="5"/>
      <c r="AQ470" s="5"/>
      <c r="AS470" s="48"/>
      <c r="AT470" s="25" t="str">
        <f t="shared" si="76"/>
        <v>ITA amlodpinie besilate PHARMEG Srl tablet 10mg/</v>
      </c>
      <c r="AU470" s="33"/>
      <c r="AW470" s="5"/>
      <c r="AX470" s="180" t="s">
        <v>4031</v>
      </c>
      <c r="AY470" s="25" t="str">
        <f t="shared" si="74"/>
        <v>AMLODIPINA SUN tablet 10mg/</v>
      </c>
      <c r="AZ470" s="177" t="s">
        <v>65</v>
      </c>
      <c r="BA470" s="46" t="s">
        <v>2253</v>
      </c>
      <c r="BB470" s="46"/>
      <c r="BC470" s="184">
        <v>10219000</v>
      </c>
      <c r="BD470" s="185" t="s">
        <v>3889</v>
      </c>
      <c r="BE470" s="46"/>
      <c r="BF470" s="85"/>
      <c r="BG470" s="179" t="s">
        <v>4119</v>
      </c>
      <c r="BH470" s="46"/>
      <c r="BI470" s="46"/>
      <c r="BJ470" s="46"/>
      <c r="BL470" s="5"/>
      <c r="BM470" s="49" t="s">
        <v>4151</v>
      </c>
      <c r="BN470" t="str">
        <f t="shared" si="75"/>
        <v>amlodpinie besilate tablet 10mg/</v>
      </c>
      <c r="BO470" s="49"/>
      <c r="BP470" t="str">
        <f t="shared" si="70"/>
        <v>amlodpinie besilate tablet 10mg/</v>
      </c>
      <c r="BQ470" s="5"/>
      <c r="BR470" s="184">
        <v>10219000</v>
      </c>
      <c r="BS470" s="46" t="s">
        <v>173</v>
      </c>
      <c r="BT470" s="46"/>
      <c r="BU470" s="117"/>
      <c r="BV470" s="117"/>
      <c r="BW470" s="5"/>
      <c r="BY470" s="5"/>
      <c r="BZ470" s="5"/>
      <c r="CA470" s="185">
        <v>15054000</v>
      </c>
      <c r="CB470" s="178" t="s">
        <v>173</v>
      </c>
      <c r="CC470" s="46"/>
      <c r="CD470" s="5"/>
      <c r="CE470" s="5"/>
      <c r="CF470">
        <v>20053000</v>
      </c>
      <c r="CG470" s="46" t="s">
        <v>3898</v>
      </c>
      <c r="CH470" s="46" t="s">
        <v>1239</v>
      </c>
      <c r="CI470" s="117"/>
      <c r="CJ470" s="117"/>
      <c r="CK470" s="5"/>
      <c r="CL470" s="5"/>
      <c r="CM470" s="5"/>
      <c r="CN470" s="5"/>
      <c r="CO470" s="187">
        <v>100000090079</v>
      </c>
      <c r="CP470" s="72" t="s">
        <v>3900</v>
      </c>
      <c r="CQ470" s="187">
        <v>100000090079</v>
      </c>
      <c r="CR470" s="46" t="s">
        <v>4168</v>
      </c>
      <c r="CS470" s="51"/>
      <c r="CT470" s="48" t="s">
        <v>2249</v>
      </c>
      <c r="CU470" s="46" t="s">
        <v>3899</v>
      </c>
      <c r="CV470" s="117"/>
      <c r="CW470" s="146"/>
      <c r="CX470" s="187">
        <v>100000090079</v>
      </c>
      <c r="CY470" s="177" t="s">
        <v>4162</v>
      </c>
      <c r="CZ470" s="5"/>
      <c r="DE470" s="5"/>
      <c r="DF470" s="5"/>
      <c r="DG470" s="117"/>
      <c r="DH470" s="117"/>
      <c r="DI470" s="117"/>
      <c r="DJ470" s="117"/>
      <c r="DK470" s="117"/>
      <c r="DL470" s="177">
        <v>10</v>
      </c>
      <c r="DM470" s="177" t="s">
        <v>164</v>
      </c>
      <c r="DN470" s="74"/>
      <c r="DO470" s="177"/>
      <c r="DP470" s="177"/>
      <c r="DR470" s="177">
        <v>10</v>
      </c>
      <c r="DS470" s="177" t="s">
        <v>164</v>
      </c>
      <c r="DU470" s="177"/>
      <c r="DV470" s="177"/>
      <c r="DZ470" s="46"/>
      <c r="EA470" s="5"/>
      <c r="EB470" s="5"/>
      <c r="EC470" s="5"/>
      <c r="ED470" s="5"/>
      <c r="EE470" s="5"/>
      <c r="EF470" s="5"/>
      <c r="EG470" s="5"/>
      <c r="EH470" s="5"/>
      <c r="EI470" s="5"/>
      <c r="EJ470" s="5"/>
      <c r="EK470" s="5"/>
      <c r="EL470" s="5"/>
      <c r="EM470" s="165"/>
      <c r="EO470" s="5"/>
      <c r="EP470" s="5"/>
      <c r="EQ470" s="5"/>
      <c r="ER470" s="5"/>
      <c r="ET470" s="46"/>
      <c r="EU470" s="46"/>
      <c r="EY470" s="70" t="str">
        <f t="shared" si="71"/>
        <v>amlodpine oral 10mg/</v>
      </c>
      <c r="FK470" s="14" t="s">
        <v>163</v>
      </c>
      <c r="FL470" s="70" t="str">
        <f t="shared" si="72"/>
        <v>amlodpine oral 10mg/</v>
      </c>
    </row>
    <row r="471" spans="1:168" ht="14.4">
      <c r="A471" s="177">
        <v>38654024</v>
      </c>
      <c r="B471" s="179" t="s">
        <v>3905</v>
      </c>
      <c r="C471" s="117"/>
      <c r="D471" s="117"/>
      <c r="E471" s="117"/>
      <c r="F471" s="117"/>
      <c r="H471" s="47"/>
      <c r="I471" s="47"/>
      <c r="J471" s="5" t="str">
        <f t="shared" si="68"/>
        <v>ITA amlodpinie besilate TECNIGEN Srl tablet 14 x 10mg/</v>
      </c>
      <c r="K471" s="5" t="str">
        <f t="shared" si="73"/>
        <v>ITA amlodpinie besilate TECNIGEN Srl tablet 14 x 10mg/</v>
      </c>
      <c r="L471" s="5"/>
      <c r="M471" s="5"/>
      <c r="N471" s="5"/>
      <c r="O471" s="5"/>
      <c r="P471" s="178">
        <v>14</v>
      </c>
      <c r="Q471" s="171"/>
      <c r="R471" s="178">
        <v>14</v>
      </c>
      <c r="S471" s="171"/>
      <c r="T471" s="117"/>
      <c r="U471" s="117"/>
      <c r="V471" s="117"/>
      <c r="W471" s="117"/>
      <c r="Y471" s="46"/>
      <c r="Z471" s="5"/>
      <c r="AA471" s="5"/>
      <c r="AB471" s="5"/>
      <c r="AC471" s="46"/>
      <c r="AD471" s="5"/>
      <c r="AE471" s="5"/>
      <c r="AF471" s="184">
        <v>10219000</v>
      </c>
      <c r="AG471" s="185" t="s">
        <v>3889</v>
      </c>
      <c r="AH471" s="46"/>
      <c r="AK471" s="185">
        <v>15054000</v>
      </c>
      <c r="AL471" s="178" t="s">
        <v>173</v>
      </c>
      <c r="AM471" s="46"/>
      <c r="AN471" s="5"/>
      <c r="AO471" s="5"/>
      <c r="AP471" s="5"/>
      <c r="AQ471" s="5"/>
      <c r="AS471" s="48"/>
      <c r="AT471" s="25" t="str">
        <f t="shared" si="76"/>
        <v>ITA amlodpinie besilate TECNIGEN Srl tablet 10mg/</v>
      </c>
      <c r="AU471" s="33"/>
      <c r="AW471" s="5"/>
      <c r="AX471" s="180" t="s">
        <v>4032</v>
      </c>
      <c r="AY471" s="25" t="str">
        <f t="shared" si="74"/>
        <v>AMLODIPINA TECNIGEN tablet 10mg/</v>
      </c>
      <c r="AZ471" s="177" t="s">
        <v>65</v>
      </c>
      <c r="BA471" s="46" t="s">
        <v>2253</v>
      </c>
      <c r="BB471" s="46"/>
      <c r="BC471" s="184">
        <v>10219000</v>
      </c>
      <c r="BD471" s="185" t="s">
        <v>3889</v>
      </c>
      <c r="BE471" s="46"/>
      <c r="BF471" s="85"/>
      <c r="BG471" s="179" t="s">
        <v>4120</v>
      </c>
      <c r="BH471" s="46"/>
      <c r="BI471" s="46"/>
      <c r="BJ471" s="46"/>
      <c r="BL471" s="5"/>
      <c r="BM471" s="49" t="s">
        <v>4151</v>
      </c>
      <c r="BN471" t="str">
        <f t="shared" si="75"/>
        <v>amlodpinie besilate tablet 10mg/</v>
      </c>
      <c r="BO471" s="49"/>
      <c r="BP471" t="str">
        <f t="shared" si="70"/>
        <v>amlodpinie besilate tablet 10mg/</v>
      </c>
      <c r="BQ471" s="5"/>
      <c r="BR471" s="184">
        <v>10219000</v>
      </c>
      <c r="BS471" s="46" t="s">
        <v>173</v>
      </c>
      <c r="BT471" s="46"/>
      <c r="BU471" s="117"/>
      <c r="BV471" s="117"/>
      <c r="BW471" s="5"/>
      <c r="BY471" s="5"/>
      <c r="BZ471" s="5"/>
      <c r="CA471" s="185">
        <v>15054000</v>
      </c>
      <c r="CB471" s="178" t="s">
        <v>173</v>
      </c>
      <c r="CC471" s="46"/>
      <c r="CD471" s="5"/>
      <c r="CE471" s="5"/>
      <c r="CF471">
        <v>20053000</v>
      </c>
      <c r="CG471" s="46" t="s">
        <v>3898</v>
      </c>
      <c r="CH471" s="46" t="s">
        <v>1239</v>
      </c>
      <c r="CI471" s="117"/>
      <c r="CJ471" s="117"/>
      <c r="CK471" s="5"/>
      <c r="CL471" s="5"/>
      <c r="CM471" s="5"/>
      <c r="CN471" s="5"/>
      <c r="CO471" s="187">
        <v>100000090079</v>
      </c>
      <c r="CP471" s="72" t="s">
        <v>3900</v>
      </c>
      <c r="CQ471" s="187">
        <v>100000090079</v>
      </c>
      <c r="CR471" s="46" t="s">
        <v>4168</v>
      </c>
      <c r="CS471" s="51"/>
      <c r="CT471" s="48" t="s">
        <v>2249</v>
      </c>
      <c r="CU471" s="46" t="s">
        <v>3899</v>
      </c>
      <c r="CV471" s="117"/>
      <c r="CW471" s="146"/>
      <c r="CX471" s="187">
        <v>100000090079</v>
      </c>
      <c r="CY471" s="177" t="s">
        <v>4162</v>
      </c>
      <c r="CZ471" s="5"/>
      <c r="DE471" s="5"/>
      <c r="DF471" s="5"/>
      <c r="DG471" s="117"/>
      <c r="DH471" s="117"/>
      <c r="DI471" s="117"/>
      <c r="DJ471" s="117"/>
      <c r="DK471" s="117"/>
      <c r="DL471" s="177">
        <v>10</v>
      </c>
      <c r="DM471" s="177" t="s">
        <v>164</v>
      </c>
      <c r="DN471" s="74"/>
      <c r="DO471" s="177"/>
      <c r="DP471" s="177"/>
      <c r="DR471" s="177">
        <v>10</v>
      </c>
      <c r="DS471" s="177" t="s">
        <v>164</v>
      </c>
      <c r="DU471" s="177"/>
      <c r="DV471" s="177"/>
      <c r="DZ471" s="46"/>
      <c r="EA471" s="5"/>
      <c r="EB471" s="5"/>
      <c r="EC471" s="5"/>
      <c r="ED471" s="5"/>
      <c r="EE471" s="5"/>
      <c r="EF471" s="5"/>
      <c r="EG471" s="5"/>
      <c r="EH471" s="5"/>
      <c r="EI471" s="5"/>
      <c r="EJ471" s="5"/>
      <c r="EK471" s="5"/>
      <c r="EL471" s="5"/>
      <c r="EM471" s="165"/>
      <c r="EO471" s="5"/>
      <c r="EP471" s="5"/>
      <c r="EQ471" s="5"/>
      <c r="ER471" s="5"/>
      <c r="ET471" s="46"/>
      <c r="EU471" s="46"/>
      <c r="EY471" s="70" t="str">
        <f t="shared" si="71"/>
        <v>amlodpine oral 10mg/</v>
      </c>
      <c r="FK471" s="14" t="s">
        <v>163</v>
      </c>
      <c r="FL471" s="70" t="str">
        <f t="shared" si="72"/>
        <v>amlodpine oral 10mg/</v>
      </c>
    </row>
    <row r="472" spans="1:168" ht="14.4">
      <c r="A472" s="177">
        <v>38548160</v>
      </c>
      <c r="B472" s="179" t="s">
        <v>3903</v>
      </c>
      <c r="C472" s="117"/>
      <c r="D472" s="117"/>
      <c r="E472" s="117"/>
      <c r="F472" s="117"/>
      <c r="H472" s="47"/>
      <c r="I472" s="47"/>
      <c r="J472" s="5" t="str">
        <f t="shared" si="68"/>
        <v>ITA amlodpinie besilate TEVA ITALIA Srl tablet 14 x 10mg/</v>
      </c>
      <c r="K472" s="5" t="str">
        <f t="shared" si="73"/>
        <v>ITA amlodpinie besilate TEVA ITALIA Srl tablet 14 x 10mg/</v>
      </c>
      <c r="L472" s="5"/>
      <c r="M472" s="5"/>
      <c r="N472" s="5"/>
      <c r="O472" s="5"/>
      <c r="P472" s="178">
        <v>14</v>
      </c>
      <c r="Q472" s="171"/>
      <c r="R472" s="178">
        <v>14</v>
      </c>
      <c r="S472" s="171"/>
      <c r="T472" s="117"/>
      <c r="U472" s="117"/>
      <c r="V472" s="117"/>
      <c r="W472" s="117"/>
      <c r="Y472" s="46"/>
      <c r="Z472" s="5"/>
      <c r="AA472" s="5"/>
      <c r="AB472" s="5"/>
      <c r="AC472" s="46"/>
      <c r="AD472" s="5"/>
      <c r="AE472" s="5"/>
      <c r="AF472" s="184">
        <v>10219000</v>
      </c>
      <c r="AG472" s="185" t="s">
        <v>3889</v>
      </c>
      <c r="AH472" s="46"/>
      <c r="AK472" s="185">
        <v>15054000</v>
      </c>
      <c r="AL472" s="178" t="s">
        <v>173</v>
      </c>
      <c r="AM472" s="46"/>
      <c r="AN472" s="5"/>
      <c r="AO472" s="5"/>
      <c r="AP472" s="5"/>
      <c r="AQ472" s="5"/>
      <c r="AS472" s="48"/>
      <c r="AT472" s="25" t="str">
        <f t="shared" si="76"/>
        <v>ITA amlodpinie besilate TEVA ITALIA Srl tablet 10mg/</v>
      </c>
      <c r="AU472" s="33"/>
      <c r="AW472" s="5"/>
      <c r="AX472" s="180" t="s">
        <v>4033</v>
      </c>
      <c r="AY472" s="25" t="str">
        <f t="shared" si="74"/>
        <v>AMLODIPINA TEVA tablet 10mg/</v>
      </c>
      <c r="AZ472" s="177" t="s">
        <v>65</v>
      </c>
      <c r="BA472" s="46" t="s">
        <v>2253</v>
      </c>
      <c r="BB472" s="46"/>
      <c r="BC472" s="184">
        <v>10219000</v>
      </c>
      <c r="BD472" s="185" t="s">
        <v>3889</v>
      </c>
      <c r="BE472" s="46"/>
      <c r="BF472" s="85"/>
      <c r="BG472" s="179" t="s">
        <v>4121</v>
      </c>
      <c r="BH472" s="46"/>
      <c r="BI472" s="46"/>
      <c r="BJ472" s="46"/>
      <c r="BL472" s="5"/>
      <c r="BM472" s="49" t="s">
        <v>4151</v>
      </c>
      <c r="BN472" t="str">
        <f t="shared" si="75"/>
        <v>amlodpinie besilate tablet 10mg/</v>
      </c>
      <c r="BO472" s="49"/>
      <c r="BP472" t="str">
        <f t="shared" ref="BP472:BP535" si="77">CONCATENATE(CR472," ",BS472," ",DR472,DS472,"/",DU472,DV472)</f>
        <v>amlodpinie besilate tablet 10mg/</v>
      </c>
      <c r="BQ472" s="5"/>
      <c r="BR472" s="184">
        <v>10219000</v>
      </c>
      <c r="BS472" s="46" t="s">
        <v>173</v>
      </c>
      <c r="BT472" s="46"/>
      <c r="BU472" s="117"/>
      <c r="BV472" s="117"/>
      <c r="BW472" s="5"/>
      <c r="BY472" s="5"/>
      <c r="BZ472" s="5"/>
      <c r="CA472" s="185">
        <v>15054000</v>
      </c>
      <c r="CB472" s="178" t="s">
        <v>173</v>
      </c>
      <c r="CC472" s="46"/>
      <c r="CD472" s="5"/>
      <c r="CE472" s="5"/>
      <c r="CF472">
        <v>20053000</v>
      </c>
      <c r="CG472" s="46" t="s">
        <v>3898</v>
      </c>
      <c r="CH472" s="46" t="s">
        <v>1239</v>
      </c>
      <c r="CI472" s="117"/>
      <c r="CJ472" s="117"/>
      <c r="CK472" s="5"/>
      <c r="CL472" s="5"/>
      <c r="CM472" s="5"/>
      <c r="CN472" s="5"/>
      <c r="CO472" s="187">
        <v>100000090079</v>
      </c>
      <c r="CP472" s="72" t="s">
        <v>3900</v>
      </c>
      <c r="CQ472" s="187">
        <v>100000090079</v>
      </c>
      <c r="CR472" s="46" t="s">
        <v>4168</v>
      </c>
      <c r="CS472" s="51"/>
      <c r="CT472" s="48" t="s">
        <v>2249</v>
      </c>
      <c r="CU472" s="46" t="s">
        <v>3899</v>
      </c>
      <c r="CV472" s="117"/>
      <c r="CW472" s="146"/>
      <c r="CX472" s="187">
        <v>100000090079</v>
      </c>
      <c r="CY472" s="177" t="s">
        <v>4162</v>
      </c>
      <c r="CZ472" s="5"/>
      <c r="DE472" s="5"/>
      <c r="DF472" s="5"/>
      <c r="DG472" s="117"/>
      <c r="DH472" s="117"/>
      <c r="DI472" s="117"/>
      <c r="DJ472" s="117"/>
      <c r="DK472" s="117"/>
      <c r="DL472" s="177">
        <v>10</v>
      </c>
      <c r="DM472" s="177" t="s">
        <v>164</v>
      </c>
      <c r="DN472" s="74"/>
      <c r="DO472" s="177"/>
      <c r="DP472" s="177"/>
      <c r="DR472" s="177">
        <v>10</v>
      </c>
      <c r="DS472" s="177" t="s">
        <v>164</v>
      </c>
      <c r="DU472" s="177"/>
      <c r="DV472" s="177"/>
      <c r="DZ472" s="46"/>
      <c r="EA472" s="5"/>
      <c r="EB472" s="5"/>
      <c r="EC472" s="5"/>
      <c r="ED472" s="5"/>
      <c r="EE472" s="5"/>
      <c r="EF472" s="5"/>
      <c r="EG472" s="5"/>
      <c r="EH472" s="5"/>
      <c r="EI472" s="5"/>
      <c r="EJ472" s="5"/>
      <c r="EK472" s="5"/>
      <c r="EL472" s="5"/>
      <c r="EM472" s="165"/>
      <c r="EO472" s="5"/>
      <c r="EP472" s="5"/>
      <c r="EQ472" s="5"/>
      <c r="ER472" s="5"/>
      <c r="ET472" s="46"/>
      <c r="EU472" s="46"/>
      <c r="EY472" s="70" t="str">
        <f t="shared" si="71"/>
        <v>amlodpine oral 10mg/</v>
      </c>
      <c r="FK472" s="14" t="s">
        <v>163</v>
      </c>
      <c r="FL472" s="70" t="str">
        <f t="shared" ref="FL472:FL535" si="78">CONCATENATE(CU472," ",FK472," ",DR472,DS472,"/",DU472,DV472)</f>
        <v>amlodpine oral 10mg/</v>
      </c>
    </row>
    <row r="473" spans="1:168" ht="14.4">
      <c r="A473" s="177">
        <v>41785116</v>
      </c>
      <c r="B473" s="179" t="s">
        <v>3903</v>
      </c>
      <c r="C473" s="117"/>
      <c r="D473" s="117"/>
      <c r="E473" s="117"/>
      <c r="F473" s="117"/>
      <c r="H473" s="47"/>
      <c r="I473" s="47"/>
      <c r="J473" s="5" t="str">
        <f t="shared" si="68"/>
        <v>ITA amlodpinie besilate ZENTIVA ITALIA Srl tablet 14 x 10mg/</v>
      </c>
      <c r="K473" s="5" t="str">
        <f t="shared" si="73"/>
        <v>ITA amlodpinie besilate ZENTIVA ITALIA Srl tablet 14 x 10mg/</v>
      </c>
      <c r="L473" s="5"/>
      <c r="M473" s="5"/>
      <c r="N473" s="5"/>
      <c r="O473" s="5"/>
      <c r="P473" s="178">
        <v>14</v>
      </c>
      <c r="Q473" s="171"/>
      <c r="R473" s="178">
        <v>14</v>
      </c>
      <c r="S473" s="171"/>
      <c r="T473" s="117"/>
      <c r="U473" s="117"/>
      <c r="V473" s="117"/>
      <c r="W473" s="117"/>
      <c r="Y473" s="46"/>
      <c r="Z473" s="5"/>
      <c r="AA473" s="5"/>
      <c r="AB473" s="5"/>
      <c r="AC473" s="46"/>
      <c r="AD473" s="5"/>
      <c r="AE473" s="5"/>
      <c r="AF473" s="184">
        <v>10219000</v>
      </c>
      <c r="AG473" s="185" t="s">
        <v>3889</v>
      </c>
      <c r="AH473" s="46"/>
      <c r="AK473" s="185">
        <v>15054000</v>
      </c>
      <c r="AL473" s="178" t="s">
        <v>173</v>
      </c>
      <c r="AM473" s="46"/>
      <c r="AN473" s="5"/>
      <c r="AO473" s="5"/>
      <c r="AP473" s="5"/>
      <c r="AQ473" s="5"/>
      <c r="AS473" s="48"/>
      <c r="AT473" s="25" t="str">
        <f t="shared" si="76"/>
        <v>ITA amlodpinie besilate ZENTIVA ITALIA Srl tablet 10mg/</v>
      </c>
      <c r="AU473" s="33"/>
      <c r="AW473" s="5"/>
      <c r="AX473" s="180" t="s">
        <v>4034</v>
      </c>
      <c r="AY473" s="25" t="str">
        <f t="shared" si="74"/>
        <v>AMLODIPINA ZENTIVA ITALIA tablet 10mg/</v>
      </c>
      <c r="AZ473" s="177" t="s">
        <v>65</v>
      </c>
      <c r="BA473" s="46" t="s">
        <v>2253</v>
      </c>
      <c r="BB473" s="46"/>
      <c r="BC473" s="184">
        <v>10219000</v>
      </c>
      <c r="BD473" s="185" t="s">
        <v>3889</v>
      </c>
      <c r="BE473" s="46"/>
      <c r="BF473" s="85"/>
      <c r="BG473" s="179" t="s">
        <v>4122</v>
      </c>
      <c r="BH473" s="46"/>
      <c r="BI473" s="46"/>
      <c r="BJ473" s="46"/>
      <c r="BL473" s="5"/>
      <c r="BM473" s="49" t="s">
        <v>4151</v>
      </c>
      <c r="BN473" t="str">
        <f t="shared" si="75"/>
        <v>amlodpinie besilate tablet 10mg/</v>
      </c>
      <c r="BO473" s="49"/>
      <c r="BP473" t="str">
        <f t="shared" si="77"/>
        <v>amlodpinie besilate tablet 10mg/</v>
      </c>
      <c r="BQ473" s="5"/>
      <c r="BR473" s="184">
        <v>10219000</v>
      </c>
      <c r="BS473" s="46" t="s">
        <v>173</v>
      </c>
      <c r="BT473" s="46"/>
      <c r="BU473" s="117"/>
      <c r="BV473" s="117"/>
      <c r="BW473" s="5"/>
      <c r="BY473" s="5"/>
      <c r="BZ473" s="5"/>
      <c r="CA473" s="185">
        <v>15054000</v>
      </c>
      <c r="CB473" s="178" t="s">
        <v>173</v>
      </c>
      <c r="CC473" s="46"/>
      <c r="CD473" s="5"/>
      <c r="CE473" s="5"/>
      <c r="CF473">
        <v>20053000</v>
      </c>
      <c r="CG473" s="46" t="s">
        <v>3898</v>
      </c>
      <c r="CH473" s="46" t="s">
        <v>1239</v>
      </c>
      <c r="CI473" s="117"/>
      <c r="CJ473" s="117"/>
      <c r="CK473" s="5"/>
      <c r="CL473" s="5"/>
      <c r="CM473" s="5"/>
      <c r="CN473" s="5"/>
      <c r="CO473" s="187">
        <v>100000090079</v>
      </c>
      <c r="CP473" s="72" t="s">
        <v>3900</v>
      </c>
      <c r="CQ473" s="187">
        <v>100000090079</v>
      </c>
      <c r="CR473" s="46" t="s">
        <v>4168</v>
      </c>
      <c r="CS473" s="51"/>
      <c r="CT473" s="48" t="s">
        <v>2249</v>
      </c>
      <c r="CU473" s="46" t="s">
        <v>3899</v>
      </c>
      <c r="CV473" s="117"/>
      <c r="CW473" s="146"/>
      <c r="CX473" s="187"/>
      <c r="CY473" s="177" t="s">
        <v>4044</v>
      </c>
      <c r="CZ473" s="5"/>
      <c r="DE473" s="5"/>
      <c r="DF473" s="5"/>
      <c r="DG473" s="117"/>
      <c r="DH473" s="117"/>
      <c r="DI473" s="117"/>
      <c r="DJ473" s="117"/>
      <c r="DK473" s="117"/>
      <c r="DL473" s="177">
        <v>10</v>
      </c>
      <c r="DM473" s="177" t="s">
        <v>164</v>
      </c>
      <c r="DN473" s="74"/>
      <c r="DO473" s="177"/>
      <c r="DP473" s="177"/>
      <c r="DR473" s="177">
        <v>10</v>
      </c>
      <c r="DS473" s="177" t="s">
        <v>164</v>
      </c>
      <c r="DU473" s="177"/>
      <c r="DV473" s="177"/>
      <c r="DZ473" s="46"/>
      <c r="EA473" s="5"/>
      <c r="EB473" s="5"/>
      <c r="EC473" s="5"/>
      <c r="ED473" s="5"/>
      <c r="EE473" s="5"/>
      <c r="EF473" s="5"/>
      <c r="EG473" s="5"/>
      <c r="EH473" s="5"/>
      <c r="EI473" s="5"/>
      <c r="EJ473" s="5"/>
      <c r="EK473" s="5"/>
      <c r="EL473" s="5"/>
      <c r="EM473" s="165"/>
      <c r="EO473" s="5"/>
      <c r="EP473" s="5"/>
      <c r="EQ473" s="5"/>
      <c r="ER473" s="5"/>
      <c r="ET473" s="46"/>
      <c r="EU473" s="46"/>
      <c r="EY473" s="70" t="str">
        <f t="shared" si="71"/>
        <v>amlodpine oral 10mg/</v>
      </c>
      <c r="FK473" s="14" t="s">
        <v>163</v>
      </c>
      <c r="FL473" s="70" t="str">
        <f t="shared" si="78"/>
        <v>amlodpine oral 10mg/</v>
      </c>
    </row>
    <row r="474" spans="1:168" ht="14.4">
      <c r="A474" s="177">
        <v>38075026</v>
      </c>
      <c r="B474" s="179" t="s">
        <v>3906</v>
      </c>
      <c r="C474" s="117"/>
      <c r="D474" s="117"/>
      <c r="E474" s="117"/>
      <c r="F474" s="117"/>
      <c r="H474" s="47"/>
      <c r="I474" s="47"/>
      <c r="J474" s="5" t="str">
        <f t="shared" si="68"/>
        <v>ITA amlodpinie besilate POLIFARMA SpA tablet 14 x 10mg/</v>
      </c>
      <c r="K474" s="5" t="str">
        <f t="shared" si="73"/>
        <v>ITA amlodpinie besilate POLIFARMA SpA tablet 14 x 10mg/</v>
      </c>
      <c r="L474" s="5"/>
      <c r="M474" s="5"/>
      <c r="N474" s="5"/>
      <c r="O474" s="5"/>
      <c r="P474" s="178">
        <v>14</v>
      </c>
      <c r="Q474" s="171"/>
      <c r="R474" s="178">
        <v>14</v>
      </c>
      <c r="S474" s="171"/>
      <c r="T474" s="117"/>
      <c r="U474" s="117"/>
      <c r="V474" s="117"/>
      <c r="W474" s="117"/>
      <c r="Y474" s="46"/>
      <c r="Z474" s="5"/>
      <c r="AA474" s="5"/>
      <c r="AB474" s="5"/>
      <c r="AC474" s="46"/>
      <c r="AD474" s="5"/>
      <c r="AE474" s="5"/>
      <c r="AF474" s="184">
        <v>10219000</v>
      </c>
      <c r="AG474" s="185" t="s">
        <v>3889</v>
      </c>
      <c r="AH474" s="46"/>
      <c r="AK474" s="185">
        <v>15054000</v>
      </c>
      <c r="AL474" s="178" t="s">
        <v>173</v>
      </c>
      <c r="AM474" s="46"/>
      <c r="AN474" s="5"/>
      <c r="AO474" s="5"/>
      <c r="AP474" s="5"/>
      <c r="AQ474" s="5"/>
      <c r="AS474" s="48"/>
      <c r="AT474" s="25" t="str">
        <f t="shared" si="76"/>
        <v>ITA amlodpinie besilate POLIFARMA SpA tablet 10mg/</v>
      </c>
      <c r="AU474" s="33"/>
      <c r="AW474" s="5"/>
      <c r="AX474" s="180" t="s">
        <v>4035</v>
      </c>
      <c r="AY474" s="25" t="str">
        <f t="shared" si="74"/>
        <v>AMLOPOL tablet 10mg/</v>
      </c>
      <c r="AZ474" s="177" t="s">
        <v>65</v>
      </c>
      <c r="BA474" s="46" t="s">
        <v>2253</v>
      </c>
      <c r="BB474" s="46"/>
      <c r="BC474" s="184">
        <v>10219000</v>
      </c>
      <c r="BD474" s="185" t="s">
        <v>3889</v>
      </c>
      <c r="BE474" s="46"/>
      <c r="BF474" s="85"/>
      <c r="BG474" s="179" t="s">
        <v>4123</v>
      </c>
      <c r="BH474" s="46"/>
      <c r="BI474" s="46"/>
      <c r="BJ474" s="46"/>
      <c r="BL474" s="5"/>
      <c r="BM474" s="49" t="s">
        <v>4151</v>
      </c>
      <c r="BN474" t="str">
        <f t="shared" si="75"/>
        <v>amlodpinie besilate tablet 10mg/</v>
      </c>
      <c r="BO474" s="49"/>
      <c r="BP474" t="str">
        <f t="shared" si="77"/>
        <v>amlodpinie besilate tablet 10mg/</v>
      </c>
      <c r="BQ474" s="5"/>
      <c r="BR474" s="184">
        <v>10219000</v>
      </c>
      <c r="BS474" s="46" t="s">
        <v>173</v>
      </c>
      <c r="BT474" s="46"/>
      <c r="BU474" s="117"/>
      <c r="BV474" s="117"/>
      <c r="BW474" s="5"/>
      <c r="BY474" s="5"/>
      <c r="BZ474" s="5"/>
      <c r="CA474" s="185">
        <v>15054000</v>
      </c>
      <c r="CB474" s="178" t="s">
        <v>173</v>
      </c>
      <c r="CC474" s="46"/>
      <c r="CD474" s="5"/>
      <c r="CE474" s="5"/>
      <c r="CF474">
        <v>20053000</v>
      </c>
      <c r="CG474" s="46" t="s">
        <v>3898</v>
      </c>
      <c r="CH474" s="46" t="s">
        <v>1239</v>
      </c>
      <c r="CI474" s="117"/>
      <c r="CJ474" s="117"/>
      <c r="CK474" s="5"/>
      <c r="CL474" s="5"/>
      <c r="CM474" s="5"/>
      <c r="CN474" s="5"/>
      <c r="CO474" s="187">
        <v>100000090079</v>
      </c>
      <c r="CP474" s="72" t="s">
        <v>3900</v>
      </c>
      <c r="CQ474" s="187">
        <v>100000090079</v>
      </c>
      <c r="CR474" s="46" t="s">
        <v>4168</v>
      </c>
      <c r="CS474" s="51"/>
      <c r="CT474" s="48" t="s">
        <v>2249</v>
      </c>
      <c r="CU474" s="46" t="s">
        <v>3899</v>
      </c>
      <c r="CV474" s="117"/>
      <c r="CW474" s="146"/>
      <c r="CX474" s="187">
        <v>100000090079</v>
      </c>
      <c r="CY474" s="177" t="s">
        <v>4162</v>
      </c>
      <c r="CZ474" s="5"/>
      <c r="DE474" s="5"/>
      <c r="DF474" s="5"/>
      <c r="DG474" s="117"/>
      <c r="DH474" s="117"/>
      <c r="DI474" s="117"/>
      <c r="DJ474" s="117"/>
      <c r="DK474" s="117"/>
      <c r="DL474" s="177">
        <v>10</v>
      </c>
      <c r="DM474" s="177" t="s">
        <v>164</v>
      </c>
      <c r="DN474" s="74"/>
      <c r="DO474" s="177"/>
      <c r="DP474" s="177"/>
      <c r="DR474" s="177">
        <v>10</v>
      </c>
      <c r="DS474" s="177" t="s">
        <v>164</v>
      </c>
      <c r="DU474" s="177"/>
      <c r="DV474" s="177"/>
      <c r="DZ474" s="46"/>
      <c r="EA474" s="5"/>
      <c r="EB474" s="5"/>
      <c r="EC474" s="5"/>
      <c r="ED474" s="5"/>
      <c r="EE474" s="5"/>
      <c r="EF474" s="5"/>
      <c r="EG474" s="5"/>
      <c r="EH474" s="5"/>
      <c r="EI474" s="5"/>
      <c r="EJ474" s="5"/>
      <c r="EK474" s="5"/>
      <c r="EL474" s="5"/>
      <c r="EM474" s="165"/>
      <c r="EO474" s="5"/>
      <c r="EP474" s="5"/>
      <c r="EQ474" s="5"/>
      <c r="ER474" s="5"/>
      <c r="ET474" s="46"/>
      <c r="EU474" s="46"/>
      <c r="EY474" s="70" t="str">
        <f t="shared" si="71"/>
        <v>amlodpine oral 10mg/</v>
      </c>
      <c r="FK474" s="14" t="s">
        <v>163</v>
      </c>
      <c r="FL474" s="70" t="str">
        <f t="shared" si="78"/>
        <v>amlodpine oral 10mg/</v>
      </c>
    </row>
    <row r="475" spans="1:168" ht="14.4">
      <c r="A475" s="177">
        <v>27461021</v>
      </c>
      <c r="B475" s="179" t="s">
        <v>3907</v>
      </c>
      <c r="C475" s="117"/>
      <c r="D475" s="117"/>
      <c r="E475" s="117"/>
      <c r="F475" s="117"/>
      <c r="H475" s="47"/>
      <c r="I475" s="47"/>
      <c r="J475" s="5" t="str">
        <f t="shared" si="68"/>
        <v>ITA amlodpinie besilate VIATRIS PHARMA Srl tablet 14 x 10mg/</v>
      </c>
      <c r="K475" s="5" t="str">
        <f t="shared" si="73"/>
        <v>ITA amlodpinie besilate VIATRIS PHARMA Srl tablet 14 x 10mg/</v>
      </c>
      <c r="L475" s="5"/>
      <c r="M475" s="5"/>
      <c r="N475" s="5"/>
      <c r="O475" s="5"/>
      <c r="P475" s="178">
        <v>14</v>
      </c>
      <c r="Q475" s="171"/>
      <c r="R475" s="178">
        <v>14</v>
      </c>
      <c r="S475" s="171"/>
      <c r="T475" s="117"/>
      <c r="U475" s="117"/>
      <c r="V475" s="117"/>
      <c r="W475" s="117"/>
      <c r="Y475" s="46"/>
      <c r="Z475" s="5"/>
      <c r="AA475" s="5"/>
      <c r="AB475" s="5"/>
      <c r="AC475" s="46"/>
      <c r="AD475" s="5"/>
      <c r="AE475" s="5"/>
      <c r="AF475" s="184">
        <v>10219000</v>
      </c>
      <c r="AG475" s="185" t="s">
        <v>3889</v>
      </c>
      <c r="AH475" s="46"/>
      <c r="AK475" s="185">
        <v>15054000</v>
      </c>
      <c r="AL475" s="178" t="s">
        <v>173</v>
      </c>
      <c r="AM475" s="46"/>
      <c r="AN475" s="5"/>
      <c r="AO475" s="5"/>
      <c r="AP475" s="5"/>
      <c r="AQ475" s="5"/>
      <c r="AS475" s="48"/>
      <c r="AT475" s="25" t="str">
        <f t="shared" si="76"/>
        <v>ITA amlodpinie besilate VIATRIS PHARMA Srl tablet 10mg/</v>
      </c>
      <c r="AU475" s="33"/>
      <c r="AW475" s="5"/>
      <c r="AX475" s="180" t="s">
        <v>4036</v>
      </c>
      <c r="AY475" s="25" t="str">
        <f t="shared" si="74"/>
        <v>ANTACAL tablet 10mg/</v>
      </c>
      <c r="AZ475" s="177" t="s">
        <v>65</v>
      </c>
      <c r="BA475" s="46" t="s">
        <v>2253</v>
      </c>
      <c r="BB475" s="46"/>
      <c r="BC475" s="184">
        <v>10219000</v>
      </c>
      <c r="BD475" s="185" t="s">
        <v>3889</v>
      </c>
      <c r="BE475" s="46"/>
      <c r="BF475" s="85"/>
      <c r="BG475" s="179" t="s">
        <v>4124</v>
      </c>
      <c r="BH475" s="46"/>
      <c r="BI475" s="46"/>
      <c r="BJ475" s="46"/>
      <c r="BL475" s="5"/>
      <c r="BM475" s="49" t="s">
        <v>4151</v>
      </c>
      <c r="BN475" t="str">
        <f t="shared" si="75"/>
        <v>amlodpinie besilate tablet 10mg/</v>
      </c>
      <c r="BO475" s="49"/>
      <c r="BP475" t="str">
        <f t="shared" si="77"/>
        <v>amlodpinie besilate tablet 10mg/</v>
      </c>
      <c r="BQ475" s="5"/>
      <c r="BR475" s="184">
        <v>10219000</v>
      </c>
      <c r="BS475" s="46" t="s">
        <v>173</v>
      </c>
      <c r="BT475" s="46"/>
      <c r="BU475" s="117"/>
      <c r="BV475" s="117"/>
      <c r="BW475" s="5"/>
      <c r="BY475" s="5"/>
      <c r="BZ475" s="5"/>
      <c r="CA475" s="185">
        <v>15054000</v>
      </c>
      <c r="CB475" s="178" t="s">
        <v>173</v>
      </c>
      <c r="CC475" s="46"/>
      <c r="CD475" s="5"/>
      <c r="CE475" s="5"/>
      <c r="CF475">
        <v>20053000</v>
      </c>
      <c r="CG475" s="46" t="s">
        <v>3898</v>
      </c>
      <c r="CH475" s="46" t="s">
        <v>1239</v>
      </c>
      <c r="CI475" s="117"/>
      <c r="CJ475" s="117"/>
      <c r="CK475" s="5"/>
      <c r="CL475" s="5"/>
      <c r="CM475" s="5"/>
      <c r="CN475" s="5"/>
      <c r="CO475" s="187">
        <v>100000090079</v>
      </c>
      <c r="CP475" s="72" t="s">
        <v>3900</v>
      </c>
      <c r="CQ475" s="187">
        <v>100000090079</v>
      </c>
      <c r="CR475" s="46" t="s">
        <v>4168</v>
      </c>
      <c r="CS475" s="51"/>
      <c r="CT475" s="48" t="s">
        <v>2249</v>
      </c>
      <c r="CU475" s="46" t="s">
        <v>3899</v>
      </c>
      <c r="CV475" s="117"/>
      <c r="CW475" s="146"/>
      <c r="CX475" s="187">
        <v>100000090079</v>
      </c>
      <c r="CY475" s="177" t="s">
        <v>4162</v>
      </c>
      <c r="CZ475" s="5"/>
      <c r="DE475" s="5"/>
      <c r="DF475" s="5"/>
      <c r="DG475" s="117"/>
      <c r="DH475" s="117"/>
      <c r="DI475" s="117"/>
      <c r="DJ475" s="117"/>
      <c r="DK475" s="117"/>
      <c r="DL475" s="177">
        <v>10</v>
      </c>
      <c r="DM475" s="177" t="s">
        <v>164</v>
      </c>
      <c r="DN475" s="74"/>
      <c r="DO475" s="177"/>
      <c r="DP475" s="177"/>
      <c r="DR475" s="177">
        <v>10</v>
      </c>
      <c r="DS475" s="177" t="s">
        <v>164</v>
      </c>
      <c r="DU475" s="177"/>
      <c r="DV475" s="177"/>
      <c r="DZ475" s="46"/>
      <c r="EA475" s="5"/>
      <c r="EB475" s="5"/>
      <c r="EC475" s="5"/>
      <c r="ED475" s="5"/>
      <c r="EE475" s="5"/>
      <c r="EF475" s="5"/>
      <c r="EG475" s="5"/>
      <c r="EH475" s="5"/>
      <c r="EI475" s="5"/>
      <c r="EJ475" s="5"/>
      <c r="EK475" s="5"/>
      <c r="EL475" s="5"/>
      <c r="EM475" s="165"/>
      <c r="EO475" s="5"/>
      <c r="EP475" s="5"/>
      <c r="EQ475" s="5"/>
      <c r="ER475" s="5"/>
      <c r="ET475" s="46"/>
      <c r="EU475" s="46"/>
      <c r="EY475" s="70" t="str">
        <f t="shared" si="71"/>
        <v>amlodpine oral 10mg/</v>
      </c>
      <c r="FK475" s="14" t="s">
        <v>163</v>
      </c>
      <c r="FL475" s="70" t="str">
        <f t="shared" si="78"/>
        <v>amlodpine oral 10mg/</v>
      </c>
    </row>
    <row r="476" spans="1:168" ht="14.4">
      <c r="A476" s="177">
        <v>38055024</v>
      </c>
      <c r="B476" s="179" t="s">
        <v>3908</v>
      </c>
      <c r="C476" s="117"/>
      <c r="D476" s="117"/>
      <c r="E476" s="117"/>
      <c r="F476" s="117"/>
      <c r="H476" s="47"/>
      <c r="I476" s="47"/>
      <c r="J476" s="5" t="str">
        <f t="shared" si="68"/>
        <v>ITA amlodpinie besilate S.F. GROUP Srl tablet 14 x 10mg/</v>
      </c>
      <c r="K476" s="5" t="str">
        <f t="shared" si="73"/>
        <v>ITA amlodpinie besilate S.F. GROUP Srl tablet 14 x 10mg/</v>
      </c>
      <c r="L476" s="5"/>
      <c r="M476" s="5"/>
      <c r="N476" s="5"/>
      <c r="O476" s="5"/>
      <c r="P476" s="178">
        <v>14</v>
      </c>
      <c r="Q476" s="171"/>
      <c r="R476" s="178">
        <v>14</v>
      </c>
      <c r="S476" s="171"/>
      <c r="T476" s="117"/>
      <c r="U476" s="117"/>
      <c r="V476" s="117"/>
      <c r="W476" s="117"/>
      <c r="Y476" s="46"/>
      <c r="Z476" s="5"/>
      <c r="AA476" s="5"/>
      <c r="AB476" s="5"/>
      <c r="AC476" s="46"/>
      <c r="AD476" s="5"/>
      <c r="AE476" s="5"/>
      <c r="AF476" s="184">
        <v>10219000</v>
      </c>
      <c r="AG476" s="185" t="s">
        <v>3889</v>
      </c>
      <c r="AH476" s="46"/>
      <c r="AK476" s="185">
        <v>15054000</v>
      </c>
      <c r="AL476" s="178" t="s">
        <v>173</v>
      </c>
      <c r="AM476" s="46"/>
      <c r="AN476" s="5"/>
      <c r="AO476" s="5"/>
      <c r="AP476" s="5"/>
      <c r="AQ476" s="5"/>
      <c r="AS476" s="48"/>
      <c r="AT476" s="25" t="str">
        <f t="shared" si="76"/>
        <v>ITA amlodpinie besilate S.F. GROUP Srl tablet 10mg/</v>
      </c>
      <c r="AU476" s="33"/>
      <c r="AW476" s="5"/>
      <c r="AX476" s="180" t="s">
        <v>4037</v>
      </c>
      <c r="AY476" s="25" t="str">
        <f t="shared" si="74"/>
        <v>BALARM tablet 10mg/</v>
      </c>
      <c r="AZ476" s="177" t="s">
        <v>65</v>
      </c>
      <c r="BA476" s="46" t="s">
        <v>2253</v>
      </c>
      <c r="BB476" s="46"/>
      <c r="BC476" s="184">
        <v>10219000</v>
      </c>
      <c r="BD476" s="185" t="s">
        <v>3889</v>
      </c>
      <c r="BE476" s="46"/>
      <c r="BF476" s="85"/>
      <c r="BG476" s="179" t="s">
        <v>4112</v>
      </c>
      <c r="BH476" s="46"/>
      <c r="BI476" s="46"/>
      <c r="BJ476" s="46"/>
      <c r="BL476" s="5"/>
      <c r="BM476" s="49" t="s">
        <v>4151</v>
      </c>
      <c r="BN476" t="str">
        <f t="shared" si="75"/>
        <v>amlodpinie besilate tablet 10mg/</v>
      </c>
      <c r="BO476" s="49"/>
      <c r="BP476" t="str">
        <f t="shared" si="77"/>
        <v>amlodpinie besilate tablet 10mg/</v>
      </c>
      <c r="BQ476" s="5"/>
      <c r="BR476" s="184">
        <v>10219000</v>
      </c>
      <c r="BS476" s="46" t="s">
        <v>173</v>
      </c>
      <c r="BT476" s="46"/>
      <c r="BU476" s="117"/>
      <c r="BV476" s="117"/>
      <c r="BW476" s="5"/>
      <c r="BY476" s="5"/>
      <c r="BZ476" s="5"/>
      <c r="CA476" s="185">
        <v>15054000</v>
      </c>
      <c r="CB476" s="178" t="s">
        <v>173</v>
      </c>
      <c r="CC476" s="46"/>
      <c r="CD476" s="5"/>
      <c r="CE476" s="5"/>
      <c r="CF476">
        <v>20053000</v>
      </c>
      <c r="CG476" s="46" t="s">
        <v>3898</v>
      </c>
      <c r="CH476" s="46" t="s">
        <v>1239</v>
      </c>
      <c r="CI476" s="117"/>
      <c r="CJ476" s="117"/>
      <c r="CK476" s="5"/>
      <c r="CL476" s="5"/>
      <c r="CM476" s="5"/>
      <c r="CN476" s="5"/>
      <c r="CO476" s="187">
        <v>100000090079</v>
      </c>
      <c r="CP476" s="72" t="s">
        <v>3900</v>
      </c>
      <c r="CQ476" s="187">
        <v>100000090079</v>
      </c>
      <c r="CR476" s="46" t="s">
        <v>4168</v>
      </c>
      <c r="CS476" s="51"/>
      <c r="CT476" s="48" t="s">
        <v>2249</v>
      </c>
      <c r="CU476" s="46" t="s">
        <v>3899</v>
      </c>
      <c r="CV476" s="117"/>
      <c r="CW476" s="146"/>
      <c r="CX476" s="187">
        <v>100000090079</v>
      </c>
      <c r="CY476" s="177" t="s">
        <v>4162</v>
      </c>
      <c r="CZ476" s="5"/>
      <c r="DE476" s="5"/>
      <c r="DF476" s="5"/>
      <c r="DG476" s="117"/>
      <c r="DH476" s="117"/>
      <c r="DI476" s="117"/>
      <c r="DJ476" s="117"/>
      <c r="DK476" s="117"/>
      <c r="DL476" s="177">
        <v>10</v>
      </c>
      <c r="DM476" s="177" t="s">
        <v>164</v>
      </c>
      <c r="DN476" s="74"/>
      <c r="DO476" s="177"/>
      <c r="DP476" s="177"/>
      <c r="DR476" s="177">
        <v>10</v>
      </c>
      <c r="DS476" s="177" t="s">
        <v>164</v>
      </c>
      <c r="DU476" s="177"/>
      <c r="DV476" s="177"/>
      <c r="DZ476" s="46"/>
      <c r="EA476" s="5"/>
      <c r="EB476" s="5"/>
      <c r="EC476" s="5"/>
      <c r="ED476" s="5"/>
      <c r="EE476" s="5"/>
      <c r="EF476" s="5"/>
      <c r="EG476" s="5"/>
      <c r="EH476" s="5"/>
      <c r="EI476" s="5"/>
      <c r="EJ476" s="5"/>
      <c r="EK476" s="5"/>
      <c r="EL476" s="5"/>
      <c r="EM476" s="165"/>
      <c r="EO476" s="5"/>
      <c r="EP476" s="5"/>
      <c r="EQ476" s="5"/>
      <c r="ER476" s="5"/>
      <c r="ET476" s="46"/>
      <c r="EU476" s="46"/>
      <c r="EY476" s="70" t="str">
        <f t="shared" si="71"/>
        <v>amlodpine oral 10mg/</v>
      </c>
      <c r="FK476" s="14" t="s">
        <v>163</v>
      </c>
      <c r="FL476" s="70" t="str">
        <f t="shared" si="78"/>
        <v>amlodpine oral 10mg/</v>
      </c>
    </row>
    <row r="477" spans="1:168" ht="14.4">
      <c r="A477" s="177">
        <v>37679026</v>
      </c>
      <c r="B477" s="179" t="s">
        <v>3909</v>
      </c>
      <c r="C477" s="117"/>
      <c r="D477" s="117"/>
      <c r="E477" s="117"/>
      <c r="F477" s="117"/>
      <c r="H477" s="47"/>
      <c r="I477" s="47"/>
      <c r="J477" s="5" t="str">
        <f t="shared" si="68"/>
        <v>ITA amlodpinie besilate SO.SE.PHARM Srl tablet 14 x 10mg/</v>
      </c>
      <c r="K477" s="5" t="str">
        <f t="shared" si="73"/>
        <v>ITA amlodpinie besilate SO.SE.PHARM Srl tablet 14 x 10mg/</v>
      </c>
      <c r="L477" s="5"/>
      <c r="M477" s="5"/>
      <c r="N477" s="5"/>
      <c r="O477" s="5"/>
      <c r="P477" s="178">
        <v>14</v>
      </c>
      <c r="Q477" s="171"/>
      <c r="R477" s="178">
        <v>14</v>
      </c>
      <c r="S477" s="171"/>
      <c r="T477" s="117"/>
      <c r="U477" s="117"/>
      <c r="V477" s="117"/>
      <c r="W477" s="117"/>
      <c r="Y477" s="46"/>
      <c r="Z477" s="5"/>
      <c r="AA477" s="5"/>
      <c r="AB477" s="5"/>
      <c r="AC477" s="46"/>
      <c r="AD477" s="5"/>
      <c r="AE477" s="5"/>
      <c r="AF477" s="184">
        <v>10219000</v>
      </c>
      <c r="AG477" s="185" t="s">
        <v>3889</v>
      </c>
      <c r="AH477" s="46"/>
      <c r="AK477" s="185">
        <v>15054000</v>
      </c>
      <c r="AL477" s="178" t="s">
        <v>173</v>
      </c>
      <c r="AM477" s="46"/>
      <c r="AN477" s="5"/>
      <c r="AO477" s="5"/>
      <c r="AP477" s="5"/>
      <c r="AQ477" s="5"/>
      <c r="AS477" s="48"/>
      <c r="AT477" s="25" t="str">
        <f t="shared" si="76"/>
        <v>ITA amlodpinie besilate SO.SE.PHARM Srl tablet 10mg/</v>
      </c>
      <c r="AU477" s="33"/>
      <c r="AW477" s="5"/>
      <c r="AX477" s="180" t="s">
        <v>4038</v>
      </c>
      <c r="AY477" s="25" t="str">
        <f t="shared" si="74"/>
        <v>KRUDIPIN tablet 10mg/</v>
      </c>
      <c r="AZ477" s="177" t="s">
        <v>65</v>
      </c>
      <c r="BA477" s="46" t="s">
        <v>2253</v>
      </c>
      <c r="BB477" s="46"/>
      <c r="BC477" s="184">
        <v>10219000</v>
      </c>
      <c r="BD477" s="185" t="s">
        <v>3889</v>
      </c>
      <c r="BE477" s="46"/>
      <c r="BF477" s="85"/>
      <c r="BG477" s="179" t="s">
        <v>4125</v>
      </c>
      <c r="BH477" s="46"/>
      <c r="BI477" s="46"/>
      <c r="BJ477" s="46"/>
      <c r="BL477" s="5"/>
      <c r="BM477" s="49" t="s">
        <v>4151</v>
      </c>
      <c r="BN477" t="str">
        <f t="shared" si="75"/>
        <v>amlodpinie besilate tablet 10mg/</v>
      </c>
      <c r="BO477" s="49"/>
      <c r="BP477" t="str">
        <f t="shared" si="77"/>
        <v>amlodpinie besilate tablet 10mg/</v>
      </c>
      <c r="BQ477" s="5"/>
      <c r="BR477" s="184">
        <v>10219000</v>
      </c>
      <c r="BS477" s="46" t="s">
        <v>173</v>
      </c>
      <c r="BT477" s="46"/>
      <c r="BU477" s="117"/>
      <c r="BV477" s="117"/>
      <c r="BW477" s="5"/>
      <c r="BY477" s="5"/>
      <c r="BZ477" s="5"/>
      <c r="CA477" s="185">
        <v>15054000</v>
      </c>
      <c r="CB477" s="178" t="s">
        <v>173</v>
      </c>
      <c r="CC477" s="46"/>
      <c r="CD477" s="5"/>
      <c r="CE477" s="5"/>
      <c r="CF477">
        <v>20053000</v>
      </c>
      <c r="CG477" s="46" t="s">
        <v>3898</v>
      </c>
      <c r="CH477" s="46" t="s">
        <v>1239</v>
      </c>
      <c r="CI477" s="117"/>
      <c r="CJ477" s="117"/>
      <c r="CK477" s="5"/>
      <c r="CL477" s="5"/>
      <c r="CM477" s="5"/>
      <c r="CN477" s="5"/>
      <c r="CO477" s="187">
        <v>100000090079</v>
      </c>
      <c r="CP477" s="72" t="s">
        <v>3900</v>
      </c>
      <c r="CQ477" s="187">
        <v>100000090079</v>
      </c>
      <c r="CR477" s="46" t="s">
        <v>4168</v>
      </c>
      <c r="CS477" s="51"/>
      <c r="CT477" s="48" t="s">
        <v>2249</v>
      </c>
      <c r="CU477" s="46" t="s">
        <v>3899</v>
      </c>
      <c r="CV477" s="117"/>
      <c r="CW477" s="146"/>
      <c r="CX477" s="187">
        <v>100000090079</v>
      </c>
      <c r="CY477" s="177" t="s">
        <v>4162</v>
      </c>
      <c r="CZ477" s="5"/>
      <c r="DE477" s="5"/>
      <c r="DF477" s="5"/>
      <c r="DG477" s="117"/>
      <c r="DH477" s="117"/>
      <c r="DI477" s="117"/>
      <c r="DJ477" s="117"/>
      <c r="DK477" s="117"/>
      <c r="DL477" s="177">
        <v>10</v>
      </c>
      <c r="DM477" s="177" t="s">
        <v>164</v>
      </c>
      <c r="DN477" s="74"/>
      <c r="DO477" s="177"/>
      <c r="DP477" s="177"/>
      <c r="DR477" s="177">
        <v>10</v>
      </c>
      <c r="DS477" s="177" t="s">
        <v>164</v>
      </c>
      <c r="DU477" s="177"/>
      <c r="DV477" s="177"/>
      <c r="DZ477" s="46"/>
      <c r="EA477" s="5"/>
      <c r="EB477" s="5"/>
      <c r="EC477" s="5"/>
      <c r="ED477" s="5"/>
      <c r="EE477" s="5"/>
      <c r="EF477" s="5"/>
      <c r="EG477" s="5"/>
      <c r="EH477" s="5"/>
      <c r="EI477" s="5"/>
      <c r="EJ477" s="5"/>
      <c r="EK477" s="5"/>
      <c r="EL477" s="5"/>
      <c r="EM477" s="165"/>
      <c r="EO477" s="5"/>
      <c r="EP477" s="5"/>
      <c r="EQ477" s="5"/>
      <c r="ER477" s="5"/>
      <c r="ET477" s="46"/>
      <c r="EU477" s="46"/>
      <c r="EY477" s="70" t="str">
        <f t="shared" si="71"/>
        <v>amlodpine oral 10mg/</v>
      </c>
      <c r="FK477" s="14" t="s">
        <v>163</v>
      </c>
      <c r="FL477" s="70" t="str">
        <f t="shared" si="78"/>
        <v>amlodpine oral 10mg/</v>
      </c>
    </row>
    <row r="478" spans="1:168" ht="14.4">
      <c r="A478" s="177">
        <v>38056026</v>
      </c>
      <c r="B478" s="179" t="s">
        <v>3910</v>
      </c>
      <c r="C478" s="117"/>
      <c r="D478" s="117"/>
      <c r="E478" s="117"/>
      <c r="F478" s="117"/>
      <c r="H478" s="47"/>
      <c r="I478" s="47"/>
      <c r="J478" s="5" t="str">
        <f t="shared" si="68"/>
        <v>ITA amlodpinie besilate S&amp;R FARMACEUTICI SpA tablet 14 x 10mg/</v>
      </c>
      <c r="K478" s="5" t="str">
        <f t="shared" si="73"/>
        <v>ITA amlodpinie besilate S&amp;R FARMACEUTICI SpA tablet 14 x 10mg/</v>
      </c>
      <c r="L478" s="5"/>
      <c r="M478" s="5"/>
      <c r="N478" s="5"/>
      <c r="O478" s="5"/>
      <c r="P478" s="178">
        <v>14</v>
      </c>
      <c r="Q478" s="171"/>
      <c r="R478" s="178">
        <v>14</v>
      </c>
      <c r="S478" s="171"/>
      <c r="T478" s="117"/>
      <c r="U478" s="117"/>
      <c r="V478" s="117"/>
      <c r="W478" s="117"/>
      <c r="Y478" s="46"/>
      <c r="Z478" s="5"/>
      <c r="AA478" s="5"/>
      <c r="AB478" s="5"/>
      <c r="AC478" s="46"/>
      <c r="AD478" s="5"/>
      <c r="AE478" s="5"/>
      <c r="AF478" s="184">
        <v>10219000</v>
      </c>
      <c r="AG478" s="185" t="s">
        <v>3889</v>
      </c>
      <c r="AH478" s="46"/>
      <c r="AK478" s="185">
        <v>15054000</v>
      </c>
      <c r="AL478" s="178" t="s">
        <v>173</v>
      </c>
      <c r="AM478" s="46"/>
      <c r="AN478" s="5"/>
      <c r="AO478" s="5"/>
      <c r="AP478" s="5"/>
      <c r="AQ478" s="5"/>
      <c r="AS478" s="48"/>
      <c r="AT478" s="25" t="str">
        <f t="shared" si="76"/>
        <v>ITA amlodpinie besilate S&amp;R FARMACEUTICI SpA tablet 10mg/</v>
      </c>
      <c r="AU478" s="33"/>
      <c r="AW478" s="5"/>
      <c r="AX478" s="180" t="s">
        <v>4039</v>
      </c>
      <c r="AY478" s="25" t="str">
        <f t="shared" si="74"/>
        <v>LOSEDIN tablet 10mg/</v>
      </c>
      <c r="AZ478" s="177" t="s">
        <v>65</v>
      </c>
      <c r="BA478" s="46" t="s">
        <v>2253</v>
      </c>
      <c r="BB478" s="46"/>
      <c r="BC478" s="184">
        <v>10219000</v>
      </c>
      <c r="BD478" s="185" t="s">
        <v>3889</v>
      </c>
      <c r="BE478" s="46"/>
      <c r="BF478" s="85"/>
      <c r="BG478" s="179" t="s">
        <v>4126</v>
      </c>
      <c r="BH478" s="46"/>
      <c r="BI478" s="46"/>
      <c r="BJ478" s="46"/>
      <c r="BL478" s="5"/>
      <c r="BM478" s="49" t="s">
        <v>4151</v>
      </c>
      <c r="BN478" t="str">
        <f t="shared" si="75"/>
        <v>amlodpinie besilate tablet 10mg/</v>
      </c>
      <c r="BO478" s="49"/>
      <c r="BP478" t="str">
        <f t="shared" si="77"/>
        <v>amlodpinie besilate tablet 10mg/</v>
      </c>
      <c r="BQ478" s="5"/>
      <c r="BR478" s="184">
        <v>10219000</v>
      </c>
      <c r="BS478" s="46" t="s">
        <v>173</v>
      </c>
      <c r="BT478" s="46"/>
      <c r="BU478" s="117"/>
      <c r="BV478" s="117"/>
      <c r="BW478" s="5"/>
      <c r="BY478" s="5"/>
      <c r="BZ478" s="5"/>
      <c r="CA478" s="185">
        <v>15054000</v>
      </c>
      <c r="CB478" s="178" t="s">
        <v>173</v>
      </c>
      <c r="CC478" s="46"/>
      <c r="CD478" s="5"/>
      <c r="CE478" s="5"/>
      <c r="CF478">
        <v>20053000</v>
      </c>
      <c r="CG478" s="46" t="s">
        <v>3898</v>
      </c>
      <c r="CH478" s="46" t="s">
        <v>1239</v>
      </c>
      <c r="CI478" s="117"/>
      <c r="CJ478" s="117"/>
      <c r="CK478" s="5"/>
      <c r="CL478" s="5"/>
      <c r="CM478" s="5"/>
      <c r="CN478" s="5"/>
      <c r="CO478" s="187">
        <v>100000090079</v>
      </c>
      <c r="CP478" s="72" t="s">
        <v>3900</v>
      </c>
      <c r="CQ478" s="187">
        <v>100000090079</v>
      </c>
      <c r="CR478" s="46" t="s">
        <v>4168</v>
      </c>
      <c r="CS478" s="51"/>
      <c r="CT478" s="48" t="s">
        <v>2249</v>
      </c>
      <c r="CU478" s="46" t="s">
        <v>3899</v>
      </c>
      <c r="CV478" s="117"/>
      <c r="CW478" s="146"/>
      <c r="CX478" s="187">
        <v>100000090079</v>
      </c>
      <c r="CY478" s="177" t="s">
        <v>4162</v>
      </c>
      <c r="CZ478" s="5"/>
      <c r="DE478" s="5"/>
      <c r="DF478" s="5"/>
      <c r="DG478" s="117"/>
      <c r="DH478" s="117"/>
      <c r="DI478" s="117"/>
      <c r="DJ478" s="117"/>
      <c r="DK478" s="117"/>
      <c r="DL478" s="177">
        <v>10</v>
      </c>
      <c r="DM478" s="177" t="s">
        <v>164</v>
      </c>
      <c r="DN478" s="74"/>
      <c r="DO478" s="177"/>
      <c r="DP478" s="177"/>
      <c r="DR478" s="177">
        <v>10</v>
      </c>
      <c r="DS478" s="177" t="s">
        <v>164</v>
      </c>
      <c r="DU478" s="177"/>
      <c r="DV478" s="177"/>
      <c r="DZ478" s="46"/>
      <c r="EA478" s="5"/>
      <c r="EB478" s="5"/>
      <c r="EC478" s="5"/>
      <c r="ED478" s="5"/>
      <c r="EE478" s="5"/>
      <c r="EF478" s="5"/>
      <c r="EG478" s="5"/>
      <c r="EH478" s="5"/>
      <c r="EI478" s="5"/>
      <c r="EJ478" s="5"/>
      <c r="EK478" s="5"/>
      <c r="EL478" s="5"/>
      <c r="EM478" s="165"/>
      <c r="EO478" s="5"/>
      <c r="EP478" s="5"/>
      <c r="EQ478" s="5"/>
      <c r="ER478" s="5"/>
      <c r="ET478" s="46"/>
      <c r="EU478" s="46"/>
      <c r="EY478" s="70" t="str">
        <f t="shared" si="71"/>
        <v>amlodpine oral 10mg/</v>
      </c>
      <c r="FK478" s="14" t="s">
        <v>163</v>
      </c>
      <c r="FL478" s="70" t="str">
        <f t="shared" si="78"/>
        <v>amlodpine oral 10mg/</v>
      </c>
    </row>
    <row r="479" spans="1:168" ht="14.4">
      <c r="A479" s="177">
        <v>38058020</v>
      </c>
      <c r="B479" s="179" t="s">
        <v>3911</v>
      </c>
      <c r="C479" s="117"/>
      <c r="D479" s="117"/>
      <c r="E479" s="117"/>
      <c r="F479" s="117"/>
      <c r="H479" s="47"/>
      <c r="I479" s="47"/>
      <c r="J479" s="5" t="str">
        <f t="shared" si="68"/>
        <v>ITA amlodpinie besilate S.F. GROUP Srl tablet 14 x 10mg/</v>
      </c>
      <c r="K479" s="5" t="str">
        <f t="shared" si="73"/>
        <v>ITA amlodpinie besilate S.F. GROUP Srl tablet 14 x 10mg/</v>
      </c>
      <c r="L479" s="5"/>
      <c r="M479" s="5"/>
      <c r="N479" s="5"/>
      <c r="O479" s="5"/>
      <c r="P479" s="178">
        <v>14</v>
      </c>
      <c r="Q479" s="171"/>
      <c r="R479" s="178">
        <v>14</v>
      </c>
      <c r="S479" s="171"/>
      <c r="T479" s="117"/>
      <c r="U479" s="117"/>
      <c r="V479" s="117"/>
      <c r="W479" s="117"/>
      <c r="Y479" s="46"/>
      <c r="Z479" s="5"/>
      <c r="AA479" s="5"/>
      <c r="AB479" s="5"/>
      <c r="AC479" s="46"/>
      <c r="AD479" s="5"/>
      <c r="AE479" s="5"/>
      <c r="AF479" s="184">
        <v>10219000</v>
      </c>
      <c r="AG479" s="185" t="s">
        <v>3889</v>
      </c>
      <c r="AH479" s="46"/>
      <c r="AK479" s="185">
        <v>15054000</v>
      </c>
      <c r="AL479" s="178" t="s">
        <v>173</v>
      </c>
      <c r="AM479" s="46"/>
      <c r="AN479" s="5"/>
      <c r="AO479" s="5"/>
      <c r="AP479" s="5"/>
      <c r="AQ479" s="5"/>
      <c r="AS479" s="48"/>
      <c r="AT479" s="25" t="str">
        <f t="shared" si="76"/>
        <v>ITA amlodpinie besilate S.F. GROUP Srl tablet 10mg/</v>
      </c>
      <c r="AU479" s="33"/>
      <c r="AW479" s="5"/>
      <c r="AX479" s="180" t="s">
        <v>4040</v>
      </c>
      <c r="AY479" s="25" t="str">
        <f t="shared" si="74"/>
        <v>NATAM tablet 10mg/</v>
      </c>
      <c r="AZ479" s="177" t="s">
        <v>65</v>
      </c>
      <c r="BA479" s="46" t="s">
        <v>2253</v>
      </c>
      <c r="BB479" s="46"/>
      <c r="BC479" s="184">
        <v>10219000</v>
      </c>
      <c r="BD479" s="185" t="s">
        <v>3889</v>
      </c>
      <c r="BE479" s="46"/>
      <c r="BF479" s="85"/>
      <c r="BG479" s="179" t="s">
        <v>4112</v>
      </c>
      <c r="BH479" s="46"/>
      <c r="BI479" s="46"/>
      <c r="BJ479" s="46"/>
      <c r="BL479" s="5"/>
      <c r="BM479" s="49" t="s">
        <v>4151</v>
      </c>
      <c r="BN479" t="str">
        <f t="shared" si="75"/>
        <v>amlodpinie besilate tablet 10mg/</v>
      </c>
      <c r="BO479" s="49"/>
      <c r="BP479" t="str">
        <f t="shared" si="77"/>
        <v>amlodpinie besilate tablet 10mg/</v>
      </c>
      <c r="BQ479" s="5"/>
      <c r="BR479" s="184">
        <v>10219000</v>
      </c>
      <c r="BS479" s="46" t="s">
        <v>173</v>
      </c>
      <c r="BT479" s="46"/>
      <c r="BU479" s="117"/>
      <c r="BV479" s="117"/>
      <c r="BW479" s="5"/>
      <c r="BY479" s="5"/>
      <c r="BZ479" s="5"/>
      <c r="CA479" s="185">
        <v>15054000</v>
      </c>
      <c r="CB479" s="178" t="s">
        <v>173</v>
      </c>
      <c r="CC479" s="46"/>
      <c r="CD479" s="5"/>
      <c r="CE479" s="5"/>
      <c r="CF479">
        <v>20053000</v>
      </c>
      <c r="CG479" s="46" t="s">
        <v>3898</v>
      </c>
      <c r="CH479" s="46" t="s">
        <v>1239</v>
      </c>
      <c r="CI479" s="117"/>
      <c r="CJ479" s="117"/>
      <c r="CK479" s="5"/>
      <c r="CL479" s="5"/>
      <c r="CM479" s="5"/>
      <c r="CN479" s="5"/>
      <c r="CO479" s="187">
        <v>100000090079</v>
      </c>
      <c r="CP479" s="72" t="s">
        <v>3900</v>
      </c>
      <c r="CQ479" s="187">
        <v>100000090079</v>
      </c>
      <c r="CR479" s="46" t="s">
        <v>4168</v>
      </c>
      <c r="CS479" s="51"/>
      <c r="CT479" s="48" t="s">
        <v>2249</v>
      </c>
      <c r="CU479" s="46" t="s">
        <v>3899</v>
      </c>
      <c r="CV479" s="117"/>
      <c r="CW479" s="146"/>
      <c r="CX479" s="187">
        <v>100000090079</v>
      </c>
      <c r="CY479" s="177" t="s">
        <v>4162</v>
      </c>
      <c r="CZ479" s="5"/>
      <c r="DE479" s="5"/>
      <c r="DF479" s="5"/>
      <c r="DG479" s="117"/>
      <c r="DH479" s="117"/>
      <c r="DI479" s="117"/>
      <c r="DJ479" s="117"/>
      <c r="DK479" s="117"/>
      <c r="DL479" s="177">
        <v>10</v>
      </c>
      <c r="DM479" s="177" t="s">
        <v>164</v>
      </c>
      <c r="DN479" s="74"/>
      <c r="DO479" s="177"/>
      <c r="DP479" s="177"/>
      <c r="DR479" s="177">
        <v>10</v>
      </c>
      <c r="DS479" s="177" t="s">
        <v>164</v>
      </c>
      <c r="DU479" s="177"/>
      <c r="DV479" s="177"/>
      <c r="DZ479" s="46"/>
      <c r="EA479" s="5"/>
      <c r="EB479" s="5"/>
      <c r="EC479" s="5"/>
      <c r="ED479" s="5"/>
      <c r="EE479" s="5"/>
      <c r="EF479" s="5"/>
      <c r="EG479" s="5"/>
      <c r="EH479" s="5"/>
      <c r="EI479" s="5"/>
      <c r="EJ479" s="5"/>
      <c r="EK479" s="5"/>
      <c r="EL479" s="5"/>
      <c r="EM479" s="165"/>
      <c r="EO479" s="5"/>
      <c r="EP479" s="5"/>
      <c r="EQ479" s="5"/>
      <c r="ER479" s="5"/>
      <c r="ET479" s="46"/>
      <c r="EU479" s="46"/>
      <c r="EY479" s="70" t="str">
        <f t="shared" si="71"/>
        <v>amlodpine oral 10mg/</v>
      </c>
      <c r="FK479" s="14" t="s">
        <v>163</v>
      </c>
      <c r="FL479" s="70" t="str">
        <f t="shared" si="78"/>
        <v>amlodpine oral 10mg/</v>
      </c>
    </row>
    <row r="480" spans="1:168" ht="14.4">
      <c r="A480" s="177">
        <v>43994019</v>
      </c>
      <c r="B480" s="179" t="s">
        <v>3912</v>
      </c>
      <c r="C480" s="117"/>
      <c r="D480" s="117"/>
      <c r="E480" s="117"/>
      <c r="F480" s="117"/>
      <c r="H480" s="47"/>
      <c r="I480" s="47"/>
      <c r="J480" s="5" t="str">
        <f t="shared" si="68"/>
        <v>ITA amlodpinie besilate FARMAROC Srl tablet 14 x 10mg/</v>
      </c>
      <c r="K480" s="5" t="str">
        <f t="shared" si="73"/>
        <v>ITA amlodpinie besilate FARMAROC Srl tablet 14 x 10mg/</v>
      </c>
      <c r="L480" s="5"/>
      <c r="M480" s="5"/>
      <c r="N480" s="5"/>
      <c r="O480" s="5"/>
      <c r="P480" s="178">
        <v>14</v>
      </c>
      <c r="Q480" s="171"/>
      <c r="R480" s="178">
        <v>14</v>
      </c>
      <c r="S480" s="171"/>
      <c r="T480" s="117"/>
      <c r="U480" s="117"/>
      <c r="V480" s="117"/>
      <c r="W480" s="117"/>
      <c r="Y480" s="46"/>
      <c r="Z480" s="5"/>
      <c r="AA480" s="5"/>
      <c r="AB480" s="5"/>
      <c r="AC480" s="46"/>
      <c r="AD480" s="5"/>
      <c r="AE480" s="5"/>
      <c r="AF480" s="184">
        <v>10219000</v>
      </c>
      <c r="AG480" s="185" t="s">
        <v>3889</v>
      </c>
      <c r="AH480" s="46"/>
      <c r="AK480" s="185">
        <v>15054000</v>
      </c>
      <c r="AL480" s="178" t="s">
        <v>173</v>
      </c>
      <c r="AM480" s="46"/>
      <c r="AN480" s="5"/>
      <c r="AO480" s="5"/>
      <c r="AP480" s="5"/>
      <c r="AQ480" s="5"/>
      <c r="AS480" s="48"/>
      <c r="AT480" s="25" t="str">
        <f t="shared" si="76"/>
        <v>ITA amlodpinie besilate FARMAROC Srl tablet 10mg/</v>
      </c>
      <c r="AU480" s="33"/>
      <c r="AW480" s="5"/>
      <c r="AX480" s="180" t="s">
        <v>4041</v>
      </c>
      <c r="AY480" s="25" t="str">
        <f t="shared" si="74"/>
        <v>NORVASC tablet 10mg/</v>
      </c>
      <c r="AZ480" s="177" t="s">
        <v>65</v>
      </c>
      <c r="BA480" s="46" t="s">
        <v>2253</v>
      </c>
      <c r="BB480" s="46"/>
      <c r="BC480" s="184">
        <v>10219000</v>
      </c>
      <c r="BD480" s="185" t="s">
        <v>3889</v>
      </c>
      <c r="BE480" s="46"/>
      <c r="BF480" s="85"/>
      <c r="BG480" s="179" t="s">
        <v>4127</v>
      </c>
      <c r="BH480" s="46"/>
      <c r="BI480" s="46"/>
      <c r="BJ480" s="46"/>
      <c r="BL480" s="5"/>
      <c r="BM480" s="49" t="s">
        <v>4151</v>
      </c>
      <c r="BN480" t="str">
        <f t="shared" si="75"/>
        <v>amlodpinie besilate tablet 10mg/</v>
      </c>
      <c r="BO480" s="49"/>
      <c r="BP480" t="str">
        <f t="shared" si="77"/>
        <v>amlodpinie besilate tablet 10mg/</v>
      </c>
      <c r="BQ480" s="5"/>
      <c r="BR480" s="184">
        <v>10219000</v>
      </c>
      <c r="BS480" s="46" t="s">
        <v>173</v>
      </c>
      <c r="BT480" s="46"/>
      <c r="BU480" s="117"/>
      <c r="BV480" s="117"/>
      <c r="BW480" s="5"/>
      <c r="BY480" s="5"/>
      <c r="BZ480" s="5"/>
      <c r="CA480" s="185">
        <v>15054000</v>
      </c>
      <c r="CB480" s="178" t="s">
        <v>173</v>
      </c>
      <c r="CC480" s="46"/>
      <c r="CD480" s="5"/>
      <c r="CE480" s="5"/>
      <c r="CF480">
        <v>20053000</v>
      </c>
      <c r="CG480" s="46" t="s">
        <v>3898</v>
      </c>
      <c r="CH480" s="46" t="s">
        <v>1239</v>
      </c>
      <c r="CI480" s="117"/>
      <c r="CJ480" s="117"/>
      <c r="CK480" s="5"/>
      <c r="CL480" s="5"/>
      <c r="CM480" s="5"/>
      <c r="CN480" s="5"/>
      <c r="CO480" s="187">
        <v>100000090079</v>
      </c>
      <c r="CP480" s="72" t="s">
        <v>3900</v>
      </c>
      <c r="CQ480" s="187">
        <v>100000090079</v>
      </c>
      <c r="CR480" s="46" t="s">
        <v>4168</v>
      </c>
      <c r="CS480" s="51"/>
      <c r="CT480" s="48" t="s">
        <v>2249</v>
      </c>
      <c r="CU480" s="46" t="s">
        <v>3899</v>
      </c>
      <c r="CV480" s="117"/>
      <c r="CW480" s="146"/>
      <c r="CX480" s="187">
        <v>100000090079</v>
      </c>
      <c r="CY480" s="177" t="s">
        <v>4162</v>
      </c>
      <c r="CZ480" s="5"/>
      <c r="DE480" s="5"/>
      <c r="DF480" s="5"/>
      <c r="DG480" s="117"/>
      <c r="DH480" s="117"/>
      <c r="DI480" s="117"/>
      <c r="DJ480" s="117"/>
      <c r="DK480" s="117"/>
      <c r="DL480" s="177">
        <v>10</v>
      </c>
      <c r="DM480" s="177" t="s">
        <v>164</v>
      </c>
      <c r="DN480" s="74"/>
      <c r="DO480" s="177"/>
      <c r="DP480" s="177"/>
      <c r="DR480" s="177">
        <v>10</v>
      </c>
      <c r="DS480" s="177" t="s">
        <v>164</v>
      </c>
      <c r="DU480" s="177"/>
      <c r="DV480" s="177"/>
      <c r="DZ480" s="46"/>
      <c r="EA480" s="5"/>
      <c r="EB480" s="5"/>
      <c r="EC480" s="5"/>
      <c r="ED480" s="5"/>
      <c r="EE480" s="5"/>
      <c r="EF480" s="5"/>
      <c r="EG480" s="5"/>
      <c r="EH480" s="5"/>
      <c r="EI480" s="5"/>
      <c r="EJ480" s="5"/>
      <c r="EK480" s="5"/>
      <c r="EL480" s="5"/>
      <c r="EM480" s="165"/>
      <c r="EO480" s="5"/>
      <c r="EP480" s="5"/>
      <c r="EQ480" s="5"/>
      <c r="ER480" s="5"/>
      <c r="ET480" s="46"/>
      <c r="EU480" s="46"/>
      <c r="EY480" s="70" t="str">
        <f t="shared" si="71"/>
        <v>amlodpine oral 10mg/</v>
      </c>
      <c r="FK480" s="14" t="s">
        <v>163</v>
      </c>
      <c r="FL480" s="70" t="str">
        <f t="shared" si="78"/>
        <v>amlodpine oral 10mg/</v>
      </c>
    </row>
    <row r="481" spans="1:168" ht="14.4">
      <c r="A481" s="177">
        <v>43995012</v>
      </c>
      <c r="B481" s="179" t="s">
        <v>3912</v>
      </c>
      <c r="C481" s="117"/>
      <c r="D481" s="117"/>
      <c r="E481" s="117"/>
      <c r="F481" s="117"/>
      <c r="H481" s="47"/>
      <c r="I481" s="47"/>
      <c r="J481" s="5" t="str">
        <f t="shared" si="68"/>
        <v>ITA amlodpinie besilate FARMA 1000 Srl tablet 14 x 10mg/</v>
      </c>
      <c r="K481" s="5" t="str">
        <f t="shared" si="73"/>
        <v>ITA amlodpinie besilate FARMA 1000 Srl tablet 14 x 10mg/</v>
      </c>
      <c r="L481" s="5"/>
      <c r="M481" s="5"/>
      <c r="N481" s="5"/>
      <c r="O481" s="5"/>
      <c r="P481" s="178">
        <v>14</v>
      </c>
      <c r="Q481" s="171"/>
      <c r="R481" s="178">
        <v>14</v>
      </c>
      <c r="S481" s="171"/>
      <c r="T481" s="117"/>
      <c r="U481" s="117"/>
      <c r="V481" s="117"/>
      <c r="W481" s="117"/>
      <c r="Y481" s="46"/>
      <c r="Z481" s="5"/>
      <c r="AA481" s="5"/>
      <c r="AB481" s="5"/>
      <c r="AC481" s="46"/>
      <c r="AD481" s="5"/>
      <c r="AE481" s="5"/>
      <c r="AF481" s="184">
        <v>10219000</v>
      </c>
      <c r="AG481" s="185" t="s">
        <v>3889</v>
      </c>
      <c r="AH481" s="46"/>
      <c r="AK481" s="185">
        <v>15054000</v>
      </c>
      <c r="AL481" s="178" t="s">
        <v>173</v>
      </c>
      <c r="AM481" s="46"/>
      <c r="AN481" s="5"/>
      <c r="AO481" s="5"/>
      <c r="AP481" s="5"/>
      <c r="AQ481" s="5"/>
      <c r="AS481" s="48"/>
      <c r="AT481" s="25" t="str">
        <f t="shared" si="76"/>
        <v>ITA amlodpinie besilate FARMA 1000 Srl tablet 10mg/</v>
      </c>
      <c r="AU481" s="33"/>
      <c r="AW481" s="5"/>
      <c r="AX481" s="180" t="s">
        <v>4041</v>
      </c>
      <c r="AY481" s="25" t="str">
        <f t="shared" si="74"/>
        <v>NORVASC tablet 10mg/</v>
      </c>
      <c r="AZ481" s="177" t="s">
        <v>65</v>
      </c>
      <c r="BA481" s="46" t="s">
        <v>2253</v>
      </c>
      <c r="BB481" s="46"/>
      <c r="BC481" s="184">
        <v>10219000</v>
      </c>
      <c r="BD481" s="185" t="s">
        <v>3889</v>
      </c>
      <c r="BE481" s="46"/>
      <c r="BF481" s="85"/>
      <c r="BG481" s="179" t="s">
        <v>4128</v>
      </c>
      <c r="BH481" s="46"/>
      <c r="BI481" s="46"/>
      <c r="BJ481" s="46"/>
      <c r="BL481" s="5"/>
      <c r="BM481" s="49" t="s">
        <v>4151</v>
      </c>
      <c r="BN481" t="str">
        <f t="shared" si="75"/>
        <v>amlodpinie besilate tablet 10mg/</v>
      </c>
      <c r="BO481" s="49"/>
      <c r="BP481" t="str">
        <f t="shared" si="77"/>
        <v>amlodpinie besilate tablet 10mg/</v>
      </c>
      <c r="BQ481" s="5"/>
      <c r="BR481" s="184">
        <v>10219000</v>
      </c>
      <c r="BS481" s="46" t="s">
        <v>173</v>
      </c>
      <c r="BT481" s="46"/>
      <c r="BU481" s="117"/>
      <c r="BV481" s="117"/>
      <c r="BW481" s="5"/>
      <c r="BY481" s="5"/>
      <c r="BZ481" s="5"/>
      <c r="CA481" s="185">
        <v>15054000</v>
      </c>
      <c r="CB481" s="178" t="s">
        <v>173</v>
      </c>
      <c r="CC481" s="46"/>
      <c r="CD481" s="5"/>
      <c r="CE481" s="5"/>
      <c r="CF481">
        <v>20053000</v>
      </c>
      <c r="CG481" s="46" t="s">
        <v>3898</v>
      </c>
      <c r="CH481" s="46" t="s">
        <v>1239</v>
      </c>
      <c r="CI481" s="117"/>
      <c r="CJ481" s="117"/>
      <c r="CK481" s="5"/>
      <c r="CL481" s="5"/>
      <c r="CM481" s="5"/>
      <c r="CN481" s="5"/>
      <c r="CO481" s="187">
        <v>100000090079</v>
      </c>
      <c r="CP481" s="72" t="s">
        <v>3900</v>
      </c>
      <c r="CQ481" s="187">
        <v>100000090079</v>
      </c>
      <c r="CR481" s="46" t="s">
        <v>4168</v>
      </c>
      <c r="CS481" s="51"/>
      <c r="CT481" s="48" t="s">
        <v>2249</v>
      </c>
      <c r="CU481" s="46" t="s">
        <v>3899</v>
      </c>
      <c r="CV481" s="117"/>
      <c r="CW481" s="146"/>
      <c r="CX481" s="187"/>
      <c r="CY481" s="177" t="s">
        <v>4044</v>
      </c>
      <c r="CZ481" s="5"/>
      <c r="DE481" s="5"/>
      <c r="DF481" s="5"/>
      <c r="DG481" s="117"/>
      <c r="DH481" s="117"/>
      <c r="DI481" s="117"/>
      <c r="DJ481" s="117"/>
      <c r="DK481" s="117"/>
      <c r="DL481" s="177">
        <v>10</v>
      </c>
      <c r="DM481" s="177" t="s">
        <v>164</v>
      </c>
      <c r="DN481" s="74"/>
      <c r="DO481" s="177"/>
      <c r="DP481" s="177"/>
      <c r="DR481" s="177">
        <v>10</v>
      </c>
      <c r="DS481" s="177" t="s">
        <v>164</v>
      </c>
      <c r="DU481" s="177"/>
      <c r="DV481" s="177"/>
      <c r="DZ481" s="46"/>
      <c r="EA481" s="5"/>
      <c r="EB481" s="5"/>
      <c r="EC481" s="5"/>
      <c r="ED481" s="5"/>
      <c r="EE481" s="5"/>
      <c r="EF481" s="5"/>
      <c r="EG481" s="5"/>
      <c r="EH481" s="5"/>
      <c r="EI481" s="5"/>
      <c r="EJ481" s="5"/>
      <c r="EK481" s="5"/>
      <c r="EL481" s="5"/>
      <c r="EM481" s="165"/>
      <c r="EO481" s="5"/>
      <c r="EP481" s="5"/>
      <c r="EQ481" s="5"/>
      <c r="ER481" s="5"/>
      <c r="ET481" s="46"/>
      <c r="EU481" s="46"/>
      <c r="EY481" s="70" t="str">
        <f t="shared" si="71"/>
        <v>amlodpine oral 10mg/</v>
      </c>
      <c r="FK481" s="14" t="s">
        <v>163</v>
      </c>
      <c r="FL481" s="70" t="str">
        <f t="shared" si="78"/>
        <v>amlodpine oral 10mg/</v>
      </c>
    </row>
    <row r="482" spans="1:168" ht="14.4">
      <c r="A482" s="177">
        <v>44428023</v>
      </c>
      <c r="B482" s="179" t="s">
        <v>3912</v>
      </c>
      <c r="C482" s="117"/>
      <c r="D482" s="117"/>
      <c r="E482" s="117"/>
      <c r="F482" s="117"/>
      <c r="H482" s="47"/>
      <c r="I482" s="47"/>
      <c r="J482" s="5" t="str">
        <f t="shared" si="68"/>
        <v>ITA amlodpinie besilate PRICETAG SpA tablet 14 x 10mg/</v>
      </c>
      <c r="K482" s="5" t="str">
        <f t="shared" si="73"/>
        <v>ITA amlodpinie besilate PRICETAG SpA tablet 14 x 10mg/</v>
      </c>
      <c r="L482" s="5"/>
      <c r="M482" s="5"/>
      <c r="N482" s="5"/>
      <c r="O482" s="5"/>
      <c r="P482" s="178">
        <v>14</v>
      </c>
      <c r="Q482" s="171"/>
      <c r="R482" s="178">
        <v>14</v>
      </c>
      <c r="S482" s="171"/>
      <c r="T482" s="117"/>
      <c r="U482" s="117"/>
      <c r="V482" s="117"/>
      <c r="W482" s="117"/>
      <c r="Y482" s="46"/>
      <c r="Z482" s="5"/>
      <c r="AA482" s="5"/>
      <c r="AB482" s="5"/>
      <c r="AC482" s="46"/>
      <c r="AD482" s="5"/>
      <c r="AE482" s="5"/>
      <c r="AF482" s="184">
        <v>10219000</v>
      </c>
      <c r="AG482" s="185" t="s">
        <v>3889</v>
      </c>
      <c r="AH482" s="46"/>
      <c r="AK482" s="185">
        <v>15054000</v>
      </c>
      <c r="AL482" s="178" t="s">
        <v>173</v>
      </c>
      <c r="AM482" s="46"/>
      <c r="AN482" s="5"/>
      <c r="AO482" s="5"/>
      <c r="AP482" s="5"/>
      <c r="AQ482" s="5"/>
      <c r="AS482" s="48"/>
      <c r="AT482" s="25" t="str">
        <f t="shared" si="76"/>
        <v>ITA amlodpinie besilate PRICETAG SpA tablet 10mg/</v>
      </c>
      <c r="AU482" s="33"/>
      <c r="AW482" s="5"/>
      <c r="AX482" s="180" t="s">
        <v>4041</v>
      </c>
      <c r="AY482" s="25" t="str">
        <f t="shared" si="74"/>
        <v>NORVASC tablet 10mg/</v>
      </c>
      <c r="AZ482" s="177" t="s">
        <v>65</v>
      </c>
      <c r="BA482" s="46" t="s">
        <v>2253</v>
      </c>
      <c r="BB482" s="46"/>
      <c r="BC482" s="184">
        <v>10219000</v>
      </c>
      <c r="BD482" s="185" t="s">
        <v>3889</v>
      </c>
      <c r="BE482" s="46"/>
      <c r="BF482" s="85"/>
      <c r="BG482" s="179" t="s">
        <v>4129</v>
      </c>
      <c r="BH482" s="46"/>
      <c r="BI482" s="46"/>
      <c r="BJ482" s="46"/>
      <c r="BL482" s="5"/>
      <c r="BM482" s="49" t="s">
        <v>4151</v>
      </c>
      <c r="BN482" t="str">
        <f t="shared" si="75"/>
        <v>amlodpinie besilate tablet 10mg/</v>
      </c>
      <c r="BO482" s="49"/>
      <c r="BP482" t="str">
        <f t="shared" si="77"/>
        <v>amlodpinie besilate tablet 10mg/</v>
      </c>
      <c r="BQ482" s="5"/>
      <c r="BR482" s="184">
        <v>10219000</v>
      </c>
      <c r="BS482" s="46" t="s">
        <v>173</v>
      </c>
      <c r="BT482" s="46"/>
      <c r="BU482" s="117"/>
      <c r="BV482" s="117"/>
      <c r="BW482" s="5"/>
      <c r="BY482" s="5"/>
      <c r="BZ482" s="5"/>
      <c r="CA482" s="185">
        <v>15054000</v>
      </c>
      <c r="CB482" s="178" t="s">
        <v>173</v>
      </c>
      <c r="CC482" s="46"/>
      <c r="CD482" s="5"/>
      <c r="CE482" s="5"/>
      <c r="CF482">
        <v>20053000</v>
      </c>
      <c r="CG482" s="46" t="s">
        <v>3898</v>
      </c>
      <c r="CH482" s="46" t="s">
        <v>1239</v>
      </c>
      <c r="CI482" s="117"/>
      <c r="CJ482" s="117"/>
      <c r="CK482" s="5"/>
      <c r="CL482" s="5"/>
      <c r="CM482" s="5"/>
      <c r="CN482" s="5"/>
      <c r="CO482" s="187">
        <v>100000090079</v>
      </c>
      <c r="CP482" s="72" t="s">
        <v>3900</v>
      </c>
      <c r="CQ482" s="187">
        <v>100000090079</v>
      </c>
      <c r="CR482" s="46" t="s">
        <v>4168</v>
      </c>
      <c r="CS482" s="51"/>
      <c r="CT482" s="48" t="s">
        <v>2249</v>
      </c>
      <c r="CU482" s="46" t="s">
        <v>3899</v>
      </c>
      <c r="CV482" s="117"/>
      <c r="CW482" s="146"/>
      <c r="CX482" s="187">
        <v>100000090079</v>
      </c>
      <c r="CY482" s="177" t="s">
        <v>4162</v>
      </c>
      <c r="CZ482" s="5"/>
      <c r="DE482" s="5"/>
      <c r="DF482" s="5"/>
      <c r="DG482" s="117"/>
      <c r="DH482" s="117"/>
      <c r="DI482" s="117"/>
      <c r="DJ482" s="117"/>
      <c r="DK482" s="117"/>
      <c r="DL482" s="177">
        <v>10</v>
      </c>
      <c r="DM482" s="177" t="s">
        <v>164</v>
      </c>
      <c r="DN482" s="74"/>
      <c r="DO482" s="177"/>
      <c r="DP482" s="177"/>
      <c r="DR482" s="177">
        <v>10</v>
      </c>
      <c r="DS482" s="177" t="s">
        <v>164</v>
      </c>
      <c r="DU482" s="177"/>
      <c r="DV482" s="177"/>
      <c r="DZ482" s="46"/>
      <c r="EA482" s="5"/>
      <c r="EB482" s="5"/>
      <c r="EC482" s="5"/>
      <c r="ED482" s="5"/>
      <c r="EE482" s="5"/>
      <c r="EF482" s="5"/>
      <c r="EG482" s="5"/>
      <c r="EH482" s="5"/>
      <c r="EI482" s="5"/>
      <c r="EJ482" s="5"/>
      <c r="EK482" s="5"/>
      <c r="EL482" s="5"/>
      <c r="EM482" s="165"/>
      <c r="EO482" s="5"/>
      <c r="EP482" s="5"/>
      <c r="EQ482" s="5"/>
      <c r="ER482" s="5"/>
      <c r="ET482" s="46"/>
      <c r="EU482" s="46"/>
      <c r="EY482" s="70" t="str">
        <f t="shared" si="71"/>
        <v>amlodpine oral 10mg/</v>
      </c>
      <c r="FK482" s="14" t="s">
        <v>163</v>
      </c>
      <c r="FL482" s="70" t="str">
        <f t="shared" si="78"/>
        <v>amlodpine oral 10mg/</v>
      </c>
    </row>
    <row r="483" spans="1:168" ht="14.4">
      <c r="A483" s="177">
        <v>44428035</v>
      </c>
      <c r="B483" s="179" t="s">
        <v>3912</v>
      </c>
      <c r="C483" s="117"/>
      <c r="D483" s="117"/>
      <c r="E483" s="117"/>
      <c r="F483" s="117"/>
      <c r="H483" s="47"/>
      <c r="I483" s="47"/>
      <c r="J483" s="5" t="str">
        <f t="shared" si="68"/>
        <v>ITA amlodpinie besilate PRICETAG SpA tablet 14 x 10mg/</v>
      </c>
      <c r="K483" s="5" t="str">
        <f t="shared" si="73"/>
        <v>ITA amlodpinie besilate PRICETAG SpA tablet 14 x 10mg/</v>
      </c>
      <c r="L483" s="5"/>
      <c r="M483" s="5"/>
      <c r="N483" s="5"/>
      <c r="O483" s="5"/>
      <c r="P483" s="178">
        <v>14</v>
      </c>
      <c r="Q483" s="171"/>
      <c r="R483" s="178">
        <v>14</v>
      </c>
      <c r="S483" s="171"/>
      <c r="T483" s="117"/>
      <c r="U483" s="117"/>
      <c r="V483" s="117"/>
      <c r="W483" s="117"/>
      <c r="Y483" s="46"/>
      <c r="Z483" s="5"/>
      <c r="AA483" s="5"/>
      <c r="AB483" s="5"/>
      <c r="AC483" s="46"/>
      <c r="AD483" s="5"/>
      <c r="AE483" s="5"/>
      <c r="AF483" s="184">
        <v>10219000</v>
      </c>
      <c r="AG483" s="185" t="s">
        <v>3889</v>
      </c>
      <c r="AH483" s="46"/>
      <c r="AK483" s="185">
        <v>15054000</v>
      </c>
      <c r="AL483" s="178" t="s">
        <v>173</v>
      </c>
      <c r="AM483" s="46"/>
      <c r="AN483" s="5"/>
      <c r="AO483" s="5"/>
      <c r="AP483" s="5"/>
      <c r="AQ483" s="5"/>
      <c r="AS483" s="48"/>
      <c r="AT483" s="25" t="str">
        <f t="shared" si="76"/>
        <v>ITA amlodpinie besilate PRICETAG SpA tablet 10mg/</v>
      </c>
      <c r="AU483" s="33"/>
      <c r="AW483" s="5"/>
      <c r="AX483" s="180" t="s">
        <v>4041</v>
      </c>
      <c r="AY483" s="25" t="str">
        <f t="shared" si="74"/>
        <v>NORVASC tablet 10mg/</v>
      </c>
      <c r="AZ483" s="177" t="s">
        <v>65</v>
      </c>
      <c r="BA483" s="46" t="s">
        <v>2253</v>
      </c>
      <c r="BB483" s="46"/>
      <c r="BC483" s="184">
        <v>10219000</v>
      </c>
      <c r="BD483" s="185" t="s">
        <v>3889</v>
      </c>
      <c r="BE483" s="46"/>
      <c r="BF483" s="85"/>
      <c r="BG483" s="179" t="s">
        <v>4129</v>
      </c>
      <c r="BH483" s="46"/>
      <c r="BI483" s="46"/>
      <c r="BJ483" s="46"/>
      <c r="BL483" s="5"/>
      <c r="BM483" s="49" t="s">
        <v>4151</v>
      </c>
      <c r="BN483" t="str">
        <f t="shared" si="75"/>
        <v>amlodpinie besilate tablet 10mg/</v>
      </c>
      <c r="BO483" s="49"/>
      <c r="BP483" t="str">
        <f t="shared" si="77"/>
        <v>amlodpinie besilate tablet 10mg/</v>
      </c>
      <c r="BQ483" s="5"/>
      <c r="BR483" s="184">
        <v>10219000</v>
      </c>
      <c r="BS483" s="46" t="s">
        <v>173</v>
      </c>
      <c r="BT483" s="46"/>
      <c r="BU483" s="117"/>
      <c r="BV483" s="117"/>
      <c r="BW483" s="5"/>
      <c r="BY483" s="5"/>
      <c r="BZ483" s="5"/>
      <c r="CA483" s="185">
        <v>15054000</v>
      </c>
      <c r="CB483" s="178" t="s">
        <v>173</v>
      </c>
      <c r="CC483" s="46"/>
      <c r="CD483" s="5"/>
      <c r="CE483" s="5"/>
      <c r="CF483">
        <v>20053000</v>
      </c>
      <c r="CG483" s="46" t="s">
        <v>3898</v>
      </c>
      <c r="CH483" s="46" t="s">
        <v>1239</v>
      </c>
      <c r="CI483" s="117"/>
      <c r="CJ483" s="117"/>
      <c r="CK483" s="5"/>
      <c r="CL483" s="5"/>
      <c r="CM483" s="5"/>
      <c r="CN483" s="5"/>
      <c r="CO483" s="187">
        <v>100000090079</v>
      </c>
      <c r="CP483" s="72" t="s">
        <v>3900</v>
      </c>
      <c r="CQ483" s="187">
        <v>100000090079</v>
      </c>
      <c r="CR483" s="46" t="s">
        <v>4168</v>
      </c>
      <c r="CS483" s="51"/>
      <c r="CT483" s="48" t="s">
        <v>2249</v>
      </c>
      <c r="CU483" s="46" t="s">
        <v>3899</v>
      </c>
      <c r="CV483" s="117"/>
      <c r="CW483" s="146"/>
      <c r="CX483" s="187">
        <v>100000090079</v>
      </c>
      <c r="CY483" s="177" t="s">
        <v>4162</v>
      </c>
      <c r="CZ483" s="5"/>
      <c r="DE483" s="5"/>
      <c r="DF483" s="5"/>
      <c r="DG483" s="117"/>
      <c r="DH483" s="117"/>
      <c r="DI483" s="117"/>
      <c r="DJ483" s="117"/>
      <c r="DK483" s="117"/>
      <c r="DL483" s="177">
        <v>10</v>
      </c>
      <c r="DM483" s="177" t="s">
        <v>164</v>
      </c>
      <c r="DN483" s="74"/>
      <c r="DO483" s="177"/>
      <c r="DP483" s="177"/>
      <c r="DR483" s="177">
        <v>10</v>
      </c>
      <c r="DS483" s="177" t="s">
        <v>164</v>
      </c>
      <c r="DU483" s="177"/>
      <c r="DV483" s="177"/>
      <c r="DZ483" s="46"/>
      <c r="EA483" s="5"/>
      <c r="EB483" s="5"/>
      <c r="EC483" s="5"/>
      <c r="ED483" s="5"/>
      <c r="EE483" s="5"/>
      <c r="EF483" s="5"/>
      <c r="EG483" s="5"/>
      <c r="EH483" s="5"/>
      <c r="EI483" s="5"/>
      <c r="EJ483" s="5"/>
      <c r="EK483" s="5"/>
      <c r="EL483" s="5"/>
      <c r="EM483" s="165"/>
      <c r="EO483" s="5"/>
      <c r="EP483" s="5"/>
      <c r="EQ483" s="5"/>
      <c r="ER483" s="5"/>
      <c r="ET483" s="46"/>
      <c r="EU483" s="46"/>
      <c r="EY483" s="70" t="str">
        <f t="shared" si="71"/>
        <v>amlodpine oral 10mg/</v>
      </c>
      <c r="FK483" s="14" t="s">
        <v>163</v>
      </c>
      <c r="FL483" s="70" t="str">
        <f t="shared" si="78"/>
        <v>amlodpine oral 10mg/</v>
      </c>
    </row>
    <row r="484" spans="1:168" ht="14.4">
      <c r="A484" s="177">
        <v>43348034</v>
      </c>
      <c r="B484" s="179" t="s">
        <v>3912</v>
      </c>
      <c r="C484" s="117"/>
      <c r="D484" s="117"/>
      <c r="E484" s="117"/>
      <c r="F484" s="117"/>
      <c r="H484" s="47"/>
      <c r="I484" s="47"/>
      <c r="J484" s="5" t="str">
        <f t="shared" si="68"/>
        <v>ITA amlodpinie besilate GMM FARMA Srl tablet 14 x 10mg/</v>
      </c>
      <c r="K484" s="5" t="str">
        <f t="shared" si="73"/>
        <v>ITA amlodpinie besilate GMM FARMA Srl tablet 14 x 10mg/</v>
      </c>
      <c r="L484" s="5"/>
      <c r="M484" s="5"/>
      <c r="N484" s="5"/>
      <c r="O484" s="5"/>
      <c r="P484" s="178">
        <v>14</v>
      </c>
      <c r="Q484" s="171"/>
      <c r="R484" s="178">
        <v>14</v>
      </c>
      <c r="S484" s="171"/>
      <c r="T484" s="117"/>
      <c r="U484" s="117"/>
      <c r="V484" s="117"/>
      <c r="W484" s="117"/>
      <c r="Y484" s="46"/>
      <c r="Z484" s="5"/>
      <c r="AA484" s="5"/>
      <c r="AB484" s="5"/>
      <c r="AC484" s="46"/>
      <c r="AD484" s="5"/>
      <c r="AE484" s="5"/>
      <c r="AF484" s="184">
        <v>10219000</v>
      </c>
      <c r="AG484" s="185" t="s">
        <v>3889</v>
      </c>
      <c r="AH484" s="46"/>
      <c r="AK484" s="185">
        <v>15054000</v>
      </c>
      <c r="AL484" s="178" t="s">
        <v>173</v>
      </c>
      <c r="AM484" s="46"/>
      <c r="AN484" s="5"/>
      <c r="AO484" s="5"/>
      <c r="AP484" s="5"/>
      <c r="AQ484" s="5"/>
      <c r="AS484" s="48"/>
      <c r="AT484" s="25" t="str">
        <f t="shared" si="76"/>
        <v>ITA amlodpinie besilate GMM FARMA Srl tablet 10mg/</v>
      </c>
      <c r="AU484" s="33"/>
      <c r="AW484" s="5"/>
      <c r="AX484" s="180" t="s">
        <v>4041</v>
      </c>
      <c r="AY484" s="25" t="str">
        <f t="shared" si="74"/>
        <v>NORVASC tablet 10mg/</v>
      </c>
      <c r="AZ484" s="177" t="s">
        <v>65</v>
      </c>
      <c r="BA484" s="46" t="s">
        <v>2253</v>
      </c>
      <c r="BB484" s="46"/>
      <c r="BC484" s="184">
        <v>10219000</v>
      </c>
      <c r="BD484" s="185" t="s">
        <v>3889</v>
      </c>
      <c r="BE484" s="46"/>
      <c r="BF484" s="85"/>
      <c r="BG484" s="179" t="s">
        <v>4130</v>
      </c>
      <c r="BH484" s="46"/>
      <c r="BI484" s="46"/>
      <c r="BJ484" s="46"/>
      <c r="BL484" s="5"/>
      <c r="BM484" s="49" t="s">
        <v>4151</v>
      </c>
      <c r="BN484" t="str">
        <f t="shared" si="75"/>
        <v>amlodpinie besilate tablet 10mg/</v>
      </c>
      <c r="BO484" s="49"/>
      <c r="BP484" t="str">
        <f t="shared" si="77"/>
        <v>amlodpinie besilate tablet 10mg/</v>
      </c>
      <c r="BQ484" s="5"/>
      <c r="BR484" s="184">
        <v>10219000</v>
      </c>
      <c r="BS484" s="46" t="s">
        <v>173</v>
      </c>
      <c r="BT484" s="46"/>
      <c r="BU484" s="117"/>
      <c r="BV484" s="117"/>
      <c r="BW484" s="5"/>
      <c r="BY484" s="5"/>
      <c r="BZ484" s="5"/>
      <c r="CA484" s="185">
        <v>15054000</v>
      </c>
      <c r="CB484" s="178" t="s">
        <v>173</v>
      </c>
      <c r="CC484" s="46"/>
      <c r="CD484" s="5"/>
      <c r="CE484" s="5"/>
      <c r="CF484">
        <v>20053000</v>
      </c>
      <c r="CG484" s="46" t="s">
        <v>3898</v>
      </c>
      <c r="CH484" s="46" t="s">
        <v>1239</v>
      </c>
      <c r="CI484" s="117"/>
      <c r="CJ484" s="117"/>
      <c r="CK484" s="5"/>
      <c r="CL484" s="5"/>
      <c r="CM484" s="5"/>
      <c r="CN484" s="5"/>
      <c r="CO484" s="187">
        <v>100000090079</v>
      </c>
      <c r="CP484" s="72" t="s">
        <v>3900</v>
      </c>
      <c r="CQ484" s="187">
        <v>100000090079</v>
      </c>
      <c r="CR484" s="46" t="s">
        <v>4168</v>
      </c>
      <c r="CS484" s="51"/>
      <c r="CT484" s="48" t="s">
        <v>2249</v>
      </c>
      <c r="CU484" s="46" t="s">
        <v>3899</v>
      </c>
      <c r="CV484" s="117"/>
      <c r="CW484" s="146"/>
      <c r="CX484" s="177"/>
      <c r="CY484" s="177" t="s">
        <v>4044</v>
      </c>
      <c r="CZ484" s="5"/>
      <c r="DE484" s="5"/>
      <c r="DF484" s="5"/>
      <c r="DG484" s="117"/>
      <c r="DH484" s="117"/>
      <c r="DI484" s="117"/>
      <c r="DJ484" s="117"/>
      <c r="DK484" s="117"/>
      <c r="DL484" s="177">
        <v>10</v>
      </c>
      <c r="DM484" s="177" t="s">
        <v>164</v>
      </c>
      <c r="DN484" s="74"/>
      <c r="DO484" s="177"/>
      <c r="DP484" s="177"/>
      <c r="DR484" s="177">
        <v>10</v>
      </c>
      <c r="DS484" s="177" t="s">
        <v>164</v>
      </c>
      <c r="DU484" s="177"/>
      <c r="DV484" s="177"/>
      <c r="DZ484" s="46"/>
      <c r="EA484" s="5"/>
      <c r="EB484" s="5"/>
      <c r="EC484" s="5"/>
      <c r="ED484" s="5"/>
      <c r="EE484" s="5"/>
      <c r="EF484" s="5"/>
      <c r="EG484" s="5"/>
      <c r="EH484" s="5"/>
      <c r="EI484" s="5"/>
      <c r="EJ484" s="5"/>
      <c r="EK484" s="5"/>
      <c r="EL484" s="5"/>
      <c r="EM484" s="165"/>
      <c r="EO484" s="5"/>
      <c r="EP484" s="5"/>
      <c r="EQ484" s="5"/>
      <c r="ER484" s="5"/>
      <c r="ET484" s="46"/>
      <c r="EU484" s="46"/>
      <c r="EY484" s="70" t="str">
        <f t="shared" si="71"/>
        <v>amlodpine oral 10mg/</v>
      </c>
      <c r="FK484" s="14" t="s">
        <v>163</v>
      </c>
      <c r="FL484" s="70" t="str">
        <f t="shared" si="78"/>
        <v>amlodpine oral 10mg/</v>
      </c>
    </row>
    <row r="485" spans="1:168" ht="14.4">
      <c r="A485" s="177">
        <v>27428022</v>
      </c>
      <c r="B485" s="179" t="s">
        <v>3912</v>
      </c>
      <c r="C485" s="117"/>
      <c r="D485" s="117"/>
      <c r="E485" s="117"/>
      <c r="F485" s="117"/>
      <c r="H485" s="47"/>
      <c r="I485" s="47"/>
      <c r="J485" s="5" t="str">
        <f t="shared" si="68"/>
        <v>ITA amlodpinie besilate PFIZER ITALIA Srl tablet 14 x 10mg/</v>
      </c>
      <c r="K485" s="5" t="str">
        <f t="shared" si="73"/>
        <v>ITA amlodpinie besilate PFIZER ITALIA Srl tablet 14 x 10mg/</v>
      </c>
      <c r="L485" s="5"/>
      <c r="M485" s="5"/>
      <c r="N485" s="5"/>
      <c r="O485" s="5"/>
      <c r="P485" s="178">
        <v>14</v>
      </c>
      <c r="Q485" s="171"/>
      <c r="R485" s="178">
        <v>14</v>
      </c>
      <c r="S485" s="171"/>
      <c r="T485" s="117"/>
      <c r="U485" s="117"/>
      <c r="V485" s="117"/>
      <c r="W485" s="117"/>
      <c r="Y485" s="46"/>
      <c r="Z485" s="5"/>
      <c r="AA485" s="5"/>
      <c r="AB485" s="5"/>
      <c r="AC485" s="46"/>
      <c r="AD485" s="5"/>
      <c r="AE485" s="5"/>
      <c r="AF485" s="184">
        <v>10219000</v>
      </c>
      <c r="AG485" s="185" t="s">
        <v>3889</v>
      </c>
      <c r="AH485" s="46"/>
      <c r="AK485" s="185">
        <v>15054000</v>
      </c>
      <c r="AL485" s="178" t="s">
        <v>173</v>
      </c>
      <c r="AM485" s="46"/>
      <c r="AN485" s="5"/>
      <c r="AO485" s="5"/>
      <c r="AP485" s="5"/>
      <c r="AQ485" s="5"/>
      <c r="AS485" s="48"/>
      <c r="AT485" s="25" t="str">
        <f t="shared" si="76"/>
        <v>ITA amlodpinie besilate PFIZER ITALIA Srl tablet 10mg/</v>
      </c>
      <c r="AU485" s="33"/>
      <c r="AW485" s="5"/>
      <c r="AX485" s="180" t="s">
        <v>4041</v>
      </c>
      <c r="AY485" s="25" t="str">
        <f t="shared" si="74"/>
        <v>NORVASC tablet 10mg/</v>
      </c>
      <c r="AZ485" s="177" t="s">
        <v>65</v>
      </c>
      <c r="BA485" s="46" t="s">
        <v>2253</v>
      </c>
      <c r="BB485" s="46"/>
      <c r="BC485" s="184">
        <v>10219000</v>
      </c>
      <c r="BD485" s="185" t="s">
        <v>3889</v>
      </c>
      <c r="BE485" s="46"/>
      <c r="BF485" s="85"/>
      <c r="BG485" s="179" t="s">
        <v>4131</v>
      </c>
      <c r="BH485" s="46"/>
      <c r="BI485" s="46"/>
      <c r="BJ485" s="46"/>
      <c r="BL485" s="5"/>
      <c r="BM485" s="49" t="s">
        <v>4151</v>
      </c>
      <c r="BN485" t="str">
        <f t="shared" si="75"/>
        <v>amlodpinie besilate tablet 10mg/</v>
      </c>
      <c r="BO485" s="49"/>
      <c r="BP485" t="str">
        <f t="shared" si="77"/>
        <v>amlodpinie besilate tablet 10mg/</v>
      </c>
      <c r="BQ485" s="5"/>
      <c r="BR485" s="184">
        <v>10219000</v>
      </c>
      <c r="BS485" s="46" t="s">
        <v>173</v>
      </c>
      <c r="BT485" s="46"/>
      <c r="BU485" s="117"/>
      <c r="BV485" s="117"/>
      <c r="BW485" s="5"/>
      <c r="BY485" s="5"/>
      <c r="BZ485" s="5"/>
      <c r="CA485" s="185">
        <v>15054000</v>
      </c>
      <c r="CB485" s="178" t="s">
        <v>173</v>
      </c>
      <c r="CC485" s="46"/>
      <c r="CD485" s="5"/>
      <c r="CE485" s="5"/>
      <c r="CF485">
        <v>20053000</v>
      </c>
      <c r="CG485" s="46" t="s">
        <v>3898</v>
      </c>
      <c r="CH485" s="46" t="s">
        <v>1239</v>
      </c>
      <c r="CI485" s="117"/>
      <c r="CJ485" s="117"/>
      <c r="CK485" s="5"/>
      <c r="CL485" s="5"/>
      <c r="CM485" s="5"/>
      <c r="CN485" s="5"/>
      <c r="CO485" s="187">
        <v>100000090079</v>
      </c>
      <c r="CP485" s="72" t="s">
        <v>3900</v>
      </c>
      <c r="CQ485" s="187">
        <v>100000090079</v>
      </c>
      <c r="CR485" s="46" t="s">
        <v>4168</v>
      </c>
      <c r="CS485" s="51"/>
      <c r="CT485" s="48" t="s">
        <v>2249</v>
      </c>
      <c r="CU485" s="46" t="s">
        <v>3899</v>
      </c>
      <c r="CV485" s="117"/>
      <c r="CW485" s="146"/>
      <c r="CX485" s="177"/>
      <c r="CY485" s="177" t="s">
        <v>4044</v>
      </c>
      <c r="CZ485" s="5"/>
      <c r="DE485" s="5"/>
      <c r="DF485" s="5"/>
      <c r="DG485" s="117"/>
      <c r="DH485" s="117"/>
      <c r="DI485" s="117"/>
      <c r="DJ485" s="117"/>
      <c r="DK485" s="117"/>
      <c r="DL485" s="177">
        <v>10</v>
      </c>
      <c r="DM485" s="177" t="s">
        <v>164</v>
      </c>
      <c r="DN485" s="74"/>
      <c r="DO485" s="177"/>
      <c r="DP485" s="177"/>
      <c r="DR485" s="177">
        <v>10</v>
      </c>
      <c r="DS485" s="177" t="s">
        <v>164</v>
      </c>
      <c r="DU485" s="177"/>
      <c r="DV485" s="177"/>
      <c r="DZ485" s="46"/>
      <c r="EA485" s="5"/>
      <c r="EB485" s="5"/>
      <c r="EC485" s="5"/>
      <c r="ED485" s="5"/>
      <c r="EE485" s="5"/>
      <c r="EF485" s="5"/>
      <c r="EG485" s="5"/>
      <c r="EH485" s="5"/>
      <c r="EI485" s="5"/>
      <c r="EJ485" s="5"/>
      <c r="EK485" s="5"/>
      <c r="EL485" s="5"/>
      <c r="EM485" s="165"/>
      <c r="EO485" s="5"/>
      <c r="EP485" s="5"/>
      <c r="EQ485" s="5"/>
      <c r="ER485" s="5"/>
      <c r="ET485" s="46"/>
      <c r="EU485" s="46"/>
      <c r="EY485" s="70" t="str">
        <f t="shared" si="71"/>
        <v>amlodpine oral 10mg/</v>
      </c>
      <c r="FK485" s="14" t="s">
        <v>163</v>
      </c>
      <c r="FL485" s="70" t="str">
        <f t="shared" si="78"/>
        <v>amlodpine oral 10mg/</v>
      </c>
    </row>
    <row r="486" spans="1:168" ht="14.4">
      <c r="A486" s="177">
        <v>39670017</v>
      </c>
      <c r="B486" s="179" t="s">
        <v>3912</v>
      </c>
      <c r="C486" s="117"/>
      <c r="D486" s="117"/>
      <c r="E486" s="117"/>
      <c r="F486" s="117"/>
      <c r="H486" s="47"/>
      <c r="I486" s="47"/>
      <c r="J486" s="5" t="str">
        <f t="shared" si="68"/>
        <v>ITA amlodpinie besilate BB FARMA Srl tablet 14 x 10mg/</v>
      </c>
      <c r="K486" s="5" t="str">
        <f t="shared" si="73"/>
        <v>ITA amlodpinie besilate BB FARMA Srl tablet 14 x 10mg/</v>
      </c>
      <c r="L486" s="5"/>
      <c r="M486" s="5"/>
      <c r="N486" s="5"/>
      <c r="O486" s="5"/>
      <c r="P486" s="178">
        <v>14</v>
      </c>
      <c r="Q486" s="171"/>
      <c r="R486" s="178">
        <v>14</v>
      </c>
      <c r="S486" s="171"/>
      <c r="T486" s="117"/>
      <c r="U486" s="117"/>
      <c r="V486" s="117"/>
      <c r="W486" s="117"/>
      <c r="Y486" s="46"/>
      <c r="Z486" s="5"/>
      <c r="AA486" s="5"/>
      <c r="AB486" s="5"/>
      <c r="AC486" s="46"/>
      <c r="AD486" s="5"/>
      <c r="AE486" s="5"/>
      <c r="AF486" s="184">
        <v>10219000</v>
      </c>
      <c r="AG486" s="185" t="s">
        <v>3889</v>
      </c>
      <c r="AH486" s="46"/>
      <c r="AK486" s="185">
        <v>15054000</v>
      </c>
      <c r="AL486" s="178" t="s">
        <v>173</v>
      </c>
      <c r="AM486" s="46"/>
      <c r="AN486" s="5"/>
      <c r="AO486" s="5"/>
      <c r="AP486" s="5"/>
      <c r="AQ486" s="5"/>
      <c r="AS486" s="48"/>
      <c r="AT486" s="25" t="str">
        <f t="shared" si="76"/>
        <v>ITA amlodpinie besilate BB FARMA Srl tablet 10mg/</v>
      </c>
      <c r="AU486" s="33"/>
      <c r="AW486" s="5"/>
      <c r="AX486" s="180" t="s">
        <v>4041</v>
      </c>
      <c r="AY486" s="25" t="str">
        <f t="shared" si="74"/>
        <v>NORVASC tablet 10mg/</v>
      </c>
      <c r="AZ486" s="177" t="s">
        <v>65</v>
      </c>
      <c r="BA486" s="46" t="s">
        <v>2253</v>
      </c>
      <c r="BB486" s="46"/>
      <c r="BC486" s="184">
        <v>10219000</v>
      </c>
      <c r="BD486" s="185" t="s">
        <v>3889</v>
      </c>
      <c r="BE486" s="46"/>
      <c r="BF486" s="85"/>
      <c r="BG486" s="179" t="s">
        <v>4132</v>
      </c>
      <c r="BH486" s="46"/>
      <c r="BI486" s="46"/>
      <c r="BJ486" s="46"/>
      <c r="BL486" s="5"/>
      <c r="BM486" s="49" t="s">
        <v>4151</v>
      </c>
      <c r="BN486" t="str">
        <f t="shared" si="75"/>
        <v>amlodpinie besilate tablet 10mg/</v>
      </c>
      <c r="BO486" s="49"/>
      <c r="BP486" t="str">
        <f t="shared" si="77"/>
        <v>amlodpinie besilate tablet 10mg/</v>
      </c>
      <c r="BQ486" s="5"/>
      <c r="BR486" s="184">
        <v>10219000</v>
      </c>
      <c r="BS486" s="46" t="s">
        <v>173</v>
      </c>
      <c r="BT486" s="46"/>
      <c r="BU486" s="117"/>
      <c r="BV486" s="117"/>
      <c r="BW486" s="5"/>
      <c r="BY486" s="5"/>
      <c r="BZ486" s="5"/>
      <c r="CA486" s="185">
        <v>15054000</v>
      </c>
      <c r="CB486" s="178" t="s">
        <v>173</v>
      </c>
      <c r="CC486" s="46"/>
      <c r="CD486" s="5"/>
      <c r="CE486" s="5"/>
      <c r="CF486">
        <v>20053000</v>
      </c>
      <c r="CG486" s="46" t="s">
        <v>3898</v>
      </c>
      <c r="CH486" s="46" t="s">
        <v>1239</v>
      </c>
      <c r="CI486" s="117"/>
      <c r="CJ486" s="117"/>
      <c r="CK486" s="5"/>
      <c r="CL486" s="5"/>
      <c r="CM486" s="5"/>
      <c r="CN486" s="5"/>
      <c r="CO486" s="187">
        <v>100000090079</v>
      </c>
      <c r="CP486" s="72" t="s">
        <v>3900</v>
      </c>
      <c r="CQ486" s="187">
        <v>100000090079</v>
      </c>
      <c r="CR486" s="46" t="s">
        <v>4168</v>
      </c>
      <c r="CS486" s="51"/>
      <c r="CT486" s="48" t="s">
        <v>2249</v>
      </c>
      <c r="CU486" s="46" t="s">
        <v>3899</v>
      </c>
      <c r="CV486" s="117"/>
      <c r="CW486" s="146"/>
      <c r="CX486" s="187">
        <v>100000090079</v>
      </c>
      <c r="CY486" s="177" t="s">
        <v>4162</v>
      </c>
      <c r="CZ486" s="5"/>
      <c r="DE486" s="5"/>
      <c r="DF486" s="5"/>
      <c r="DG486" s="117"/>
      <c r="DH486" s="117"/>
      <c r="DI486" s="117"/>
      <c r="DJ486" s="117"/>
      <c r="DK486" s="117"/>
      <c r="DL486" s="177">
        <v>10</v>
      </c>
      <c r="DM486" s="177" t="s">
        <v>164</v>
      </c>
      <c r="DN486" s="74"/>
      <c r="DO486" s="177"/>
      <c r="DP486" s="177"/>
      <c r="DR486" s="177">
        <v>10</v>
      </c>
      <c r="DS486" s="177" t="s">
        <v>164</v>
      </c>
      <c r="DU486" s="177"/>
      <c r="DV486" s="177"/>
      <c r="DZ486" s="46"/>
      <c r="EA486" s="5"/>
      <c r="EB486" s="5"/>
      <c r="EC486" s="5"/>
      <c r="ED486" s="5"/>
      <c r="EE486" s="5"/>
      <c r="EF486" s="5"/>
      <c r="EG486" s="5"/>
      <c r="EH486" s="5"/>
      <c r="EI486" s="5"/>
      <c r="EJ486" s="5"/>
      <c r="EK486" s="5"/>
      <c r="EL486" s="5"/>
      <c r="EM486" s="165"/>
      <c r="EO486" s="5"/>
      <c r="EP486" s="5"/>
      <c r="EQ486" s="5"/>
      <c r="ER486" s="5"/>
      <c r="ET486" s="46"/>
      <c r="EU486" s="46"/>
      <c r="EY486" s="70" t="str">
        <f t="shared" si="71"/>
        <v>amlodpine oral 10mg/</v>
      </c>
      <c r="FK486" s="14" t="s">
        <v>163</v>
      </c>
      <c r="FL486" s="70" t="str">
        <f t="shared" si="78"/>
        <v>amlodpine oral 10mg/</v>
      </c>
    </row>
    <row r="487" spans="1:168" ht="14.4">
      <c r="A487" s="177">
        <v>39670082</v>
      </c>
      <c r="B487" s="179" t="s">
        <v>3912</v>
      </c>
      <c r="C487" s="117"/>
      <c r="D487" s="117"/>
      <c r="E487" s="117"/>
      <c r="F487" s="117"/>
      <c r="H487" s="47"/>
      <c r="I487" s="47"/>
      <c r="J487" s="5" t="str">
        <f t="shared" si="68"/>
        <v>ITA amlodpinie besilate BB FARMA Srl tablet 14 x 10mg/</v>
      </c>
      <c r="K487" s="5" t="str">
        <f t="shared" si="73"/>
        <v>ITA amlodpinie besilate BB FARMA Srl tablet 14 x 10mg/</v>
      </c>
      <c r="L487" s="5"/>
      <c r="M487" s="5"/>
      <c r="N487" s="5"/>
      <c r="O487" s="5"/>
      <c r="P487" s="178">
        <v>14</v>
      </c>
      <c r="Q487" s="171"/>
      <c r="R487" s="178">
        <v>14</v>
      </c>
      <c r="S487" s="171"/>
      <c r="T487" s="117"/>
      <c r="U487" s="117"/>
      <c r="V487" s="117"/>
      <c r="W487" s="117"/>
      <c r="Y487" s="46"/>
      <c r="Z487" s="5"/>
      <c r="AA487" s="5"/>
      <c r="AB487" s="5"/>
      <c r="AC487" s="46"/>
      <c r="AD487" s="5"/>
      <c r="AE487" s="5"/>
      <c r="AF487" s="184">
        <v>10219000</v>
      </c>
      <c r="AG487" s="185" t="s">
        <v>3889</v>
      </c>
      <c r="AH487" s="46"/>
      <c r="AK487" s="185">
        <v>15054000</v>
      </c>
      <c r="AL487" s="178" t="s">
        <v>173</v>
      </c>
      <c r="AM487" s="46"/>
      <c r="AN487" s="5"/>
      <c r="AO487" s="5"/>
      <c r="AP487" s="5"/>
      <c r="AQ487" s="5"/>
      <c r="AS487" s="48"/>
      <c r="AT487" s="25" t="str">
        <f t="shared" si="76"/>
        <v>ITA amlodpinie besilate BB FARMA Srl tablet 10mg/</v>
      </c>
      <c r="AU487" s="33"/>
      <c r="AW487" s="5"/>
      <c r="AX487" s="180" t="s">
        <v>4041</v>
      </c>
      <c r="AY487" s="25" t="str">
        <f t="shared" si="74"/>
        <v>NORVASC tablet 10mg/</v>
      </c>
      <c r="AZ487" s="177" t="s">
        <v>65</v>
      </c>
      <c r="BA487" s="46" t="s">
        <v>2253</v>
      </c>
      <c r="BB487" s="46"/>
      <c r="BC487" s="184">
        <v>10219000</v>
      </c>
      <c r="BD487" s="185" t="s">
        <v>3889</v>
      </c>
      <c r="BE487" s="46"/>
      <c r="BF487" s="85"/>
      <c r="BG487" s="179" t="s">
        <v>4132</v>
      </c>
      <c r="BH487" s="46"/>
      <c r="BI487" s="46"/>
      <c r="BJ487" s="46"/>
      <c r="BL487" s="5"/>
      <c r="BM487" s="49" t="s">
        <v>4151</v>
      </c>
      <c r="BN487" t="str">
        <f t="shared" si="75"/>
        <v>amlodpinie besilate tablet 10mg/</v>
      </c>
      <c r="BO487" s="49"/>
      <c r="BP487" t="str">
        <f t="shared" si="77"/>
        <v>amlodpinie besilate tablet 10mg/</v>
      </c>
      <c r="BQ487" s="5"/>
      <c r="BR487" s="184">
        <v>10219000</v>
      </c>
      <c r="BS487" s="46" t="s">
        <v>173</v>
      </c>
      <c r="BT487" s="46"/>
      <c r="BU487" s="117"/>
      <c r="BV487" s="117"/>
      <c r="BW487" s="5"/>
      <c r="BY487" s="5"/>
      <c r="BZ487" s="5"/>
      <c r="CA487" s="185">
        <v>15054000</v>
      </c>
      <c r="CB487" s="178" t="s">
        <v>173</v>
      </c>
      <c r="CC487" s="46"/>
      <c r="CD487" s="5"/>
      <c r="CE487" s="5"/>
      <c r="CF487">
        <v>20053000</v>
      </c>
      <c r="CG487" s="46" t="s">
        <v>3898</v>
      </c>
      <c r="CH487" s="46" t="s">
        <v>1239</v>
      </c>
      <c r="CI487" s="117"/>
      <c r="CJ487" s="117"/>
      <c r="CK487" s="5"/>
      <c r="CL487" s="5"/>
      <c r="CM487" s="5"/>
      <c r="CN487" s="5"/>
      <c r="CO487" s="187">
        <v>100000090079</v>
      </c>
      <c r="CP487" s="72" t="s">
        <v>3900</v>
      </c>
      <c r="CQ487" s="187">
        <v>100000090079</v>
      </c>
      <c r="CR487" s="46" t="s">
        <v>4168</v>
      </c>
      <c r="CS487" s="51"/>
      <c r="CT487" s="48" t="s">
        <v>2249</v>
      </c>
      <c r="CU487" s="46" t="s">
        <v>3899</v>
      </c>
      <c r="CV487" s="117"/>
      <c r="CW487" s="146"/>
      <c r="CX487" s="187">
        <v>100000090079</v>
      </c>
      <c r="CY487" s="177" t="s">
        <v>4162</v>
      </c>
      <c r="CZ487" s="5"/>
      <c r="DE487" s="5"/>
      <c r="DF487" s="5"/>
      <c r="DG487" s="117"/>
      <c r="DH487" s="117"/>
      <c r="DI487" s="117"/>
      <c r="DJ487" s="117"/>
      <c r="DK487" s="117"/>
      <c r="DL487" s="177">
        <v>10</v>
      </c>
      <c r="DM487" s="177" t="s">
        <v>164</v>
      </c>
      <c r="DN487" s="74"/>
      <c r="DO487" s="177"/>
      <c r="DP487" s="177"/>
      <c r="DR487" s="177">
        <v>10</v>
      </c>
      <c r="DS487" s="177" t="s">
        <v>164</v>
      </c>
      <c r="DU487" s="177"/>
      <c r="DV487" s="177"/>
      <c r="DZ487" s="46"/>
      <c r="EA487" s="5"/>
      <c r="EB487" s="5"/>
      <c r="EC487" s="5"/>
      <c r="ED487" s="5"/>
      <c r="EE487" s="5"/>
      <c r="EF487" s="5"/>
      <c r="EG487" s="5"/>
      <c r="EH487" s="5"/>
      <c r="EI487" s="5"/>
      <c r="EJ487" s="5"/>
      <c r="EK487" s="5"/>
      <c r="EL487" s="5"/>
      <c r="EM487" s="165"/>
      <c r="EO487" s="5"/>
      <c r="EP487" s="5"/>
      <c r="EQ487" s="5"/>
      <c r="ER487" s="5"/>
      <c r="ET487" s="46"/>
      <c r="EU487" s="46"/>
      <c r="EY487" s="70" t="str">
        <f t="shared" si="71"/>
        <v>amlodpine oral 10mg/</v>
      </c>
      <c r="FK487" s="14" t="s">
        <v>163</v>
      </c>
      <c r="FL487" s="70" t="str">
        <f t="shared" si="78"/>
        <v>amlodpine oral 10mg/</v>
      </c>
    </row>
    <row r="488" spans="1:168" ht="14.4">
      <c r="A488" s="177">
        <v>37008024</v>
      </c>
      <c r="B488" s="179" t="s">
        <v>3913</v>
      </c>
      <c r="C488" s="117"/>
      <c r="D488" s="117"/>
      <c r="E488" s="117"/>
      <c r="F488" s="117"/>
      <c r="H488" s="47"/>
      <c r="I488" s="47"/>
      <c r="J488" s="5" t="str">
        <f t="shared" si="68"/>
        <v>ITA amlodpine maleate FARMACEUTICI DAMOR SpA tablet 14 x 10mg/</v>
      </c>
      <c r="K488" s="5" t="str">
        <f t="shared" si="73"/>
        <v>ITA amlodpine maleate FARMACEUTICI DAMOR SpA tablet 14 x 10mg/</v>
      </c>
      <c r="L488" s="5"/>
      <c r="M488" s="5"/>
      <c r="N488" s="5"/>
      <c r="O488" s="5"/>
      <c r="P488" s="178">
        <v>14</v>
      </c>
      <c r="Q488" s="171"/>
      <c r="R488" s="178">
        <v>14</v>
      </c>
      <c r="S488" s="171"/>
      <c r="T488" s="117"/>
      <c r="U488" s="117"/>
      <c r="V488" s="117"/>
      <c r="W488" s="117"/>
      <c r="Y488" s="46"/>
      <c r="Z488" s="5"/>
      <c r="AA488" s="5"/>
      <c r="AB488" s="5"/>
      <c r="AC488" s="46"/>
      <c r="AD488" s="5"/>
      <c r="AE488" s="5"/>
      <c r="AF488" s="184">
        <v>10219000</v>
      </c>
      <c r="AG488" s="185" t="s">
        <v>3889</v>
      </c>
      <c r="AH488" s="46"/>
      <c r="AK488" s="185">
        <v>15054000</v>
      </c>
      <c r="AL488" s="178" t="s">
        <v>173</v>
      </c>
      <c r="AM488" s="46"/>
      <c r="AN488" s="5"/>
      <c r="AO488" s="5"/>
      <c r="AP488" s="5"/>
      <c r="AQ488" s="5"/>
      <c r="AS488" s="48"/>
      <c r="AT488" s="25" t="str">
        <f t="shared" si="76"/>
        <v>ITA amlodpine maleate FARMACEUTICI DAMOR SpA tablet 10mg/</v>
      </c>
      <c r="AU488" s="33"/>
      <c r="AW488" s="5"/>
      <c r="AX488" s="180" t="s">
        <v>4042</v>
      </c>
      <c r="AY488" s="25" t="str">
        <f t="shared" si="74"/>
        <v>PRESSAC tablet 10mg/</v>
      </c>
      <c r="AZ488" s="177" t="s">
        <v>65</v>
      </c>
      <c r="BA488" s="46" t="s">
        <v>2253</v>
      </c>
      <c r="BB488" s="46"/>
      <c r="BC488" s="184">
        <v>10219000</v>
      </c>
      <c r="BD488" s="185" t="s">
        <v>3889</v>
      </c>
      <c r="BE488" s="46"/>
      <c r="BF488" s="85"/>
      <c r="BG488" s="179" t="s">
        <v>4133</v>
      </c>
      <c r="BH488" s="46"/>
      <c r="BI488" s="46"/>
      <c r="BJ488" s="46"/>
      <c r="BL488" s="5"/>
      <c r="BM488" s="49" t="s">
        <v>4151</v>
      </c>
      <c r="BN488" t="str">
        <f t="shared" si="75"/>
        <v>amlodpine maleate tablet 10mg/</v>
      </c>
      <c r="BO488" s="49"/>
      <c r="BP488" t="str">
        <f t="shared" si="77"/>
        <v>amlodpine maleate tablet 10mg/</v>
      </c>
      <c r="BQ488" s="5"/>
      <c r="BR488" s="184">
        <v>10219000</v>
      </c>
      <c r="BS488" s="46" t="s">
        <v>173</v>
      </c>
      <c r="BT488" s="46"/>
      <c r="BU488" s="117"/>
      <c r="BV488" s="117"/>
      <c r="BW488" s="5"/>
      <c r="BY488" s="5"/>
      <c r="BZ488" s="5"/>
      <c r="CA488" s="185">
        <v>15054000</v>
      </c>
      <c r="CB488" s="178" t="s">
        <v>173</v>
      </c>
      <c r="CC488" s="46"/>
      <c r="CD488" s="5"/>
      <c r="CE488" s="5"/>
      <c r="CF488">
        <v>20053000</v>
      </c>
      <c r="CG488" s="46" t="s">
        <v>3898</v>
      </c>
      <c r="CH488" s="46" t="s">
        <v>1239</v>
      </c>
      <c r="CI488" s="117"/>
      <c r="CJ488" s="117"/>
      <c r="CK488" s="5"/>
      <c r="CL488" s="5"/>
      <c r="CM488" s="5"/>
      <c r="CN488" s="5"/>
      <c r="CO488" s="187">
        <v>100000089370</v>
      </c>
      <c r="CP488" s="21" t="s">
        <v>41</v>
      </c>
      <c r="CQ488" s="187">
        <v>100000089370</v>
      </c>
      <c r="CR488" s="177" t="s">
        <v>4169</v>
      </c>
      <c r="CS488" s="51"/>
      <c r="CT488" s="48" t="s">
        <v>2249</v>
      </c>
      <c r="CU488" s="46" t="s">
        <v>3899</v>
      </c>
      <c r="CV488" s="117"/>
      <c r="CW488" s="146"/>
      <c r="CX488" s="187">
        <v>100000089370</v>
      </c>
      <c r="CY488" s="177" t="s">
        <v>4163</v>
      </c>
      <c r="CZ488" s="5"/>
      <c r="DE488" s="5"/>
      <c r="DF488" s="5"/>
      <c r="DG488" s="117"/>
      <c r="DH488" s="117"/>
      <c r="DI488" s="117"/>
      <c r="DJ488" s="117"/>
      <c r="DK488" s="117"/>
      <c r="DL488" s="177">
        <v>10</v>
      </c>
      <c r="DM488" s="177" t="s">
        <v>164</v>
      </c>
      <c r="DN488" s="74"/>
      <c r="DO488" s="177"/>
      <c r="DP488" s="177"/>
      <c r="DR488" s="177">
        <v>10</v>
      </c>
      <c r="DS488" s="177" t="s">
        <v>164</v>
      </c>
      <c r="DU488" s="177"/>
      <c r="DV488" s="177"/>
      <c r="DZ488" s="46"/>
      <c r="EA488" s="5"/>
      <c r="EB488" s="5"/>
      <c r="EC488" s="5"/>
      <c r="ED488" s="5"/>
      <c r="EE488" s="5"/>
      <c r="EF488" s="5"/>
      <c r="EG488" s="5"/>
      <c r="EH488" s="5"/>
      <c r="EI488" s="5"/>
      <c r="EJ488" s="5"/>
      <c r="EK488" s="5"/>
      <c r="EL488" s="5"/>
      <c r="EM488" s="165"/>
      <c r="EO488" s="5"/>
      <c r="EP488" s="5"/>
      <c r="EQ488" s="5"/>
      <c r="ER488" s="5"/>
      <c r="ET488" s="46"/>
      <c r="EU488" s="46"/>
      <c r="EY488" s="70" t="str">
        <f t="shared" si="71"/>
        <v>amlodpine oral 10mg/</v>
      </c>
      <c r="FK488" s="14" t="s">
        <v>163</v>
      </c>
      <c r="FL488" s="70" t="str">
        <f t="shared" si="78"/>
        <v>amlodpine oral 10mg/</v>
      </c>
    </row>
    <row r="489" spans="1:168" ht="14.4">
      <c r="A489" s="177">
        <v>38038016</v>
      </c>
      <c r="B489" s="179" t="s">
        <v>3914</v>
      </c>
      <c r="C489" s="117"/>
      <c r="D489" s="117"/>
      <c r="E489" s="117"/>
      <c r="F489" s="117"/>
      <c r="H489" s="47"/>
      <c r="I489" s="47"/>
      <c r="J489" s="5" t="str">
        <f t="shared" si="68"/>
        <v>ITA amlodpinie besilate AGIPS FARMACEUTICI Srl tablet 28 x 5mg/</v>
      </c>
      <c r="K489" s="5" t="str">
        <f t="shared" si="73"/>
        <v>ITA amlodpinie besilate AGIPS FARMACEUTICI Srl tablet 28 x 5mg/</v>
      </c>
      <c r="L489" s="5"/>
      <c r="M489" s="5"/>
      <c r="N489" s="5"/>
      <c r="O489" s="5"/>
      <c r="P489" s="178">
        <v>28</v>
      </c>
      <c r="Q489" s="171"/>
      <c r="R489" s="178">
        <v>28</v>
      </c>
      <c r="S489" s="171"/>
      <c r="T489" s="117"/>
      <c r="U489" s="117"/>
      <c r="V489" s="117"/>
      <c r="W489" s="117"/>
      <c r="Y489" s="46"/>
      <c r="Z489" s="5"/>
      <c r="AA489" s="5"/>
      <c r="AB489" s="5"/>
      <c r="AC489" s="46"/>
      <c r="AD489" s="5"/>
      <c r="AE489" s="5"/>
      <c r="AF489" s="184">
        <v>10219000</v>
      </c>
      <c r="AG489" s="185" t="s">
        <v>3889</v>
      </c>
      <c r="AH489" s="46"/>
      <c r="AK489" s="185">
        <v>15054000</v>
      </c>
      <c r="AL489" s="178" t="s">
        <v>173</v>
      </c>
      <c r="AM489" s="46"/>
      <c r="AN489" s="5"/>
      <c r="AO489" s="5"/>
      <c r="AP489" s="5"/>
      <c r="AQ489" s="5"/>
      <c r="AS489" s="48"/>
      <c r="AT489" s="25" t="str">
        <f t="shared" si="76"/>
        <v>ITA amlodpinie besilate AGIPS FARMACEUTICI Srl tablet 5mg/</v>
      </c>
      <c r="AU489" s="33"/>
      <c r="AW489" s="5"/>
      <c r="AX489" s="180" t="s">
        <v>4012</v>
      </c>
      <c r="AY489" s="25" t="str">
        <f t="shared" si="74"/>
        <v>ABIS tablet 5mg/</v>
      </c>
      <c r="AZ489" s="177" t="s">
        <v>65</v>
      </c>
      <c r="BA489" s="46" t="s">
        <v>2253</v>
      </c>
      <c r="BB489" s="46"/>
      <c r="BC489" s="184">
        <v>10219000</v>
      </c>
      <c r="BD489" s="185" t="s">
        <v>3889</v>
      </c>
      <c r="BE489" s="46"/>
      <c r="BF489" s="85"/>
      <c r="BG489" s="179" t="s">
        <v>4101</v>
      </c>
      <c r="BH489" s="46"/>
      <c r="BI489" s="46"/>
      <c r="BJ489" s="46"/>
      <c r="BL489" s="5"/>
      <c r="BM489" s="49" t="s">
        <v>4151</v>
      </c>
      <c r="BN489" t="str">
        <f t="shared" si="75"/>
        <v>amlodpinie besilate tablet 5mg/</v>
      </c>
      <c r="BO489" s="49"/>
      <c r="BP489" t="str">
        <f t="shared" si="77"/>
        <v>amlodpinie besilate tablet 5mg/</v>
      </c>
      <c r="BQ489" s="5"/>
      <c r="BR489" s="184">
        <v>10219000</v>
      </c>
      <c r="BS489" s="46" t="s">
        <v>173</v>
      </c>
      <c r="BT489" s="46"/>
      <c r="BU489" s="117"/>
      <c r="BV489" s="117"/>
      <c r="BW489" s="5"/>
      <c r="BY489" s="5"/>
      <c r="BZ489" s="5"/>
      <c r="CA489" s="185">
        <v>15054000</v>
      </c>
      <c r="CB489" s="178" t="s">
        <v>173</v>
      </c>
      <c r="CC489" s="46"/>
      <c r="CD489" s="5"/>
      <c r="CE489" s="5"/>
      <c r="CF489">
        <v>20053000</v>
      </c>
      <c r="CG489" s="46" t="s">
        <v>3898</v>
      </c>
      <c r="CH489" s="46" t="s">
        <v>1239</v>
      </c>
      <c r="CI489" s="117"/>
      <c r="CJ489" s="117"/>
      <c r="CK489" s="5"/>
      <c r="CL489" s="5"/>
      <c r="CM489" s="5"/>
      <c r="CN489" s="5"/>
      <c r="CO489" s="187">
        <v>100000090079</v>
      </c>
      <c r="CP489" s="21" t="s">
        <v>41</v>
      </c>
      <c r="CQ489" s="187">
        <v>100000090079</v>
      </c>
      <c r="CR489" s="46" t="s">
        <v>4168</v>
      </c>
      <c r="CS489" s="51"/>
      <c r="CT489" s="48" t="s">
        <v>2249</v>
      </c>
      <c r="CU489" s="46" t="s">
        <v>3899</v>
      </c>
      <c r="CV489" s="117"/>
      <c r="CW489" s="146"/>
      <c r="CX489" s="187">
        <v>100000090079</v>
      </c>
      <c r="CY489" s="177" t="s">
        <v>4162</v>
      </c>
      <c r="CZ489" s="5"/>
      <c r="DE489" s="5"/>
      <c r="DF489" s="5"/>
      <c r="DG489" s="117"/>
      <c r="DH489" s="117"/>
      <c r="DI489" s="117"/>
      <c r="DJ489" s="117"/>
      <c r="DK489" s="117"/>
      <c r="DL489" s="177">
        <v>5</v>
      </c>
      <c r="DM489" s="177" t="s">
        <v>164</v>
      </c>
      <c r="DN489" s="74"/>
      <c r="DO489" s="177"/>
      <c r="DP489" s="177"/>
      <c r="DR489" s="177">
        <v>5</v>
      </c>
      <c r="DS489" s="177" t="s">
        <v>164</v>
      </c>
      <c r="DU489" s="177"/>
      <c r="DV489" s="177"/>
      <c r="DZ489" s="46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165"/>
      <c r="EO489" s="5"/>
      <c r="EP489" s="5"/>
      <c r="EQ489" s="5"/>
      <c r="ER489" s="5"/>
      <c r="ET489" s="46"/>
      <c r="EU489" s="46"/>
      <c r="EY489" s="70" t="str">
        <f t="shared" si="71"/>
        <v>amlodpine oral 5mg/</v>
      </c>
      <c r="FK489" s="14" t="s">
        <v>163</v>
      </c>
      <c r="FL489" s="70" t="str">
        <f t="shared" si="78"/>
        <v>amlodpine oral 5mg/</v>
      </c>
    </row>
    <row r="490" spans="1:168" ht="14.4">
      <c r="A490" s="177">
        <v>37674013</v>
      </c>
      <c r="B490" s="179" t="s">
        <v>3915</v>
      </c>
      <c r="C490" s="117"/>
      <c r="D490" s="117"/>
      <c r="E490" s="117"/>
      <c r="F490" s="117"/>
      <c r="H490" s="47"/>
      <c r="I490" s="47"/>
      <c r="J490" s="5" t="str">
        <f t="shared" si="68"/>
        <v>ITA amlodpinie besilate EPIFARMA Srl tablet 28 x 5mg/</v>
      </c>
      <c r="K490" s="5" t="str">
        <f t="shared" si="73"/>
        <v>ITA amlodpinie besilate EPIFARMA Srl tablet 28 x 5mg/</v>
      </c>
      <c r="L490" s="5"/>
      <c r="M490" s="5"/>
      <c r="N490" s="5"/>
      <c r="O490" s="5"/>
      <c r="P490" s="178">
        <v>28</v>
      </c>
      <c r="Q490" s="171"/>
      <c r="R490" s="178">
        <v>28</v>
      </c>
      <c r="S490" s="171"/>
      <c r="T490" s="117"/>
      <c r="U490" s="117"/>
      <c r="V490" s="117"/>
      <c r="W490" s="117"/>
      <c r="Y490" s="46"/>
      <c r="Z490" s="5"/>
      <c r="AA490" s="5"/>
      <c r="AB490" s="5"/>
      <c r="AC490" s="46"/>
      <c r="AD490" s="5"/>
      <c r="AE490" s="5"/>
      <c r="AF490" s="184">
        <v>10219000</v>
      </c>
      <c r="AG490" s="185" t="s">
        <v>3889</v>
      </c>
      <c r="AH490" s="46"/>
      <c r="AK490" s="185">
        <v>15054000</v>
      </c>
      <c r="AL490" s="178" t="s">
        <v>173</v>
      </c>
      <c r="AM490" s="46"/>
      <c r="AN490" s="5"/>
      <c r="AO490" s="5"/>
      <c r="AP490" s="5"/>
      <c r="AQ490" s="5"/>
      <c r="AS490" s="48"/>
      <c r="AT490" s="25" t="str">
        <f t="shared" si="76"/>
        <v>ITA amlodpinie besilate EPIFARMA Srl tablet 5mg/</v>
      </c>
      <c r="AU490" s="33"/>
      <c r="AW490" s="5"/>
      <c r="AX490" s="180" t="s">
        <v>4013</v>
      </c>
      <c r="AY490" s="25" t="str">
        <f t="shared" si="74"/>
        <v>ALMIDIS tablet 5mg/</v>
      </c>
      <c r="AZ490" s="177" t="s">
        <v>65</v>
      </c>
      <c r="BA490" s="46" t="s">
        <v>2253</v>
      </c>
      <c r="BB490" s="46"/>
      <c r="BC490" s="184">
        <v>10219000</v>
      </c>
      <c r="BD490" s="185" t="s">
        <v>3889</v>
      </c>
      <c r="BE490" s="46"/>
      <c r="BF490" s="85"/>
      <c r="BG490" s="179" t="s">
        <v>4102</v>
      </c>
      <c r="BH490" s="46"/>
      <c r="BI490" s="46"/>
      <c r="BJ490" s="46"/>
      <c r="BL490" s="5"/>
      <c r="BM490" s="49" t="s">
        <v>4151</v>
      </c>
      <c r="BN490" t="str">
        <f t="shared" si="75"/>
        <v>amlodpinie besilate tablet 5mg/</v>
      </c>
      <c r="BO490" s="49"/>
      <c r="BP490" t="str">
        <f t="shared" si="77"/>
        <v>amlodpinie besilate tablet 5mg/</v>
      </c>
      <c r="BQ490" s="5"/>
      <c r="BR490" s="184">
        <v>10219000</v>
      </c>
      <c r="BS490" s="46" t="s">
        <v>173</v>
      </c>
      <c r="BT490" s="46"/>
      <c r="BU490" s="117"/>
      <c r="BV490" s="117"/>
      <c r="BW490" s="5"/>
      <c r="BY490" s="5"/>
      <c r="BZ490" s="5"/>
      <c r="CA490" s="185">
        <v>15054000</v>
      </c>
      <c r="CB490" s="178" t="s">
        <v>173</v>
      </c>
      <c r="CC490" s="46"/>
      <c r="CD490" s="5"/>
      <c r="CE490" s="5"/>
      <c r="CF490">
        <v>20053000</v>
      </c>
      <c r="CG490" s="46" t="s">
        <v>3898</v>
      </c>
      <c r="CH490" s="46" t="s">
        <v>1239</v>
      </c>
      <c r="CI490" s="117"/>
      <c r="CJ490" s="117"/>
      <c r="CK490" s="5"/>
      <c r="CL490" s="5"/>
      <c r="CM490" s="5"/>
      <c r="CN490" s="5"/>
      <c r="CO490" s="187">
        <v>100000090079</v>
      </c>
      <c r="CP490" s="21" t="s">
        <v>41</v>
      </c>
      <c r="CQ490" s="187">
        <v>100000090079</v>
      </c>
      <c r="CR490" s="46" t="s">
        <v>4168</v>
      </c>
      <c r="CS490" s="51"/>
      <c r="CT490" s="48" t="s">
        <v>2249</v>
      </c>
      <c r="CU490" s="46" t="s">
        <v>3899</v>
      </c>
      <c r="CV490" s="117"/>
      <c r="CW490" s="146"/>
      <c r="CX490" s="187">
        <v>100000090079</v>
      </c>
      <c r="CY490" s="177" t="s">
        <v>4162</v>
      </c>
      <c r="CZ490" s="5"/>
      <c r="DE490" s="5"/>
      <c r="DF490" s="5"/>
      <c r="DG490" s="117"/>
      <c r="DH490" s="117"/>
      <c r="DI490" s="117"/>
      <c r="DJ490" s="117"/>
      <c r="DK490" s="117"/>
      <c r="DL490" s="177">
        <v>5</v>
      </c>
      <c r="DM490" s="177" t="s">
        <v>164</v>
      </c>
      <c r="DN490" s="74"/>
      <c r="DO490" s="177"/>
      <c r="DP490" s="177"/>
      <c r="DR490" s="177">
        <v>5</v>
      </c>
      <c r="DS490" s="177" t="s">
        <v>164</v>
      </c>
      <c r="DU490" s="177"/>
      <c r="DV490" s="177"/>
      <c r="DZ490" s="46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/>
      <c r="EM490" s="165"/>
      <c r="EO490" s="5"/>
      <c r="EP490" s="5"/>
      <c r="EQ490" s="5"/>
      <c r="ER490" s="5"/>
      <c r="ET490" s="46"/>
      <c r="EU490" s="46"/>
      <c r="EY490" s="70" t="str">
        <f t="shared" si="71"/>
        <v>amlodpine oral 5mg/</v>
      </c>
      <c r="FK490" s="14" t="s">
        <v>163</v>
      </c>
      <c r="FL490" s="70" t="str">
        <f t="shared" si="78"/>
        <v>amlodpine oral 5mg/</v>
      </c>
    </row>
    <row r="491" spans="1:168" ht="14.4">
      <c r="A491" s="177">
        <v>37701036</v>
      </c>
      <c r="B491" s="179" t="s">
        <v>3916</v>
      </c>
      <c r="C491" s="117"/>
      <c r="D491" s="117"/>
      <c r="E491" s="117"/>
      <c r="F491" s="117"/>
      <c r="H491" s="47"/>
      <c r="I491" s="47"/>
      <c r="J491" s="5" t="str">
        <f t="shared" ref="J491:J554" si="79">CONCATENATE(BM491," ",CR491," ",BG491," ",BS491," ",R491,S491," x ",DR491,DS491,"/",DU491,DV491)</f>
        <v>ITA amlodpinie besilate ABC FARMACEUTICI SpA tablet 28 x 5mg/</v>
      </c>
      <c r="K491" s="5" t="str">
        <f t="shared" si="73"/>
        <v>ITA amlodpinie besilate ABC FARMACEUTICI SpA tablet 28 x 5mg/</v>
      </c>
      <c r="L491" s="5"/>
      <c r="M491" s="5"/>
      <c r="N491" s="5"/>
      <c r="O491" s="5"/>
      <c r="P491" s="178">
        <v>28</v>
      </c>
      <c r="Q491" s="171"/>
      <c r="R491" s="178">
        <v>28</v>
      </c>
      <c r="S491" s="171"/>
      <c r="T491" s="117"/>
      <c r="U491" s="117"/>
      <c r="V491" s="117"/>
      <c r="W491" s="117"/>
      <c r="Y491" s="46"/>
      <c r="Z491" s="5"/>
      <c r="AA491" s="5"/>
      <c r="AB491" s="5"/>
      <c r="AC491" s="46"/>
      <c r="AD491" s="5"/>
      <c r="AE491" s="5"/>
      <c r="AF491" s="184">
        <v>10219000</v>
      </c>
      <c r="AG491" s="185" t="s">
        <v>3889</v>
      </c>
      <c r="AH491" s="46"/>
      <c r="AK491" s="185">
        <v>15054000</v>
      </c>
      <c r="AL491" s="178" t="s">
        <v>173</v>
      </c>
      <c r="AM491" s="46"/>
      <c r="AN491" s="5"/>
      <c r="AO491" s="5"/>
      <c r="AP491" s="5"/>
      <c r="AQ491" s="5"/>
      <c r="AS491" s="48"/>
      <c r="AT491" s="25" t="str">
        <f t="shared" si="76"/>
        <v>ITA amlodpinie besilate ABC FARMACEUTICI SpA tablet 5mg/</v>
      </c>
      <c r="AU491" s="33"/>
      <c r="AW491" s="5"/>
      <c r="AX491" s="180" t="s">
        <v>4014</v>
      </c>
      <c r="AY491" s="25" t="str">
        <f t="shared" si="74"/>
        <v>AMLODIPINA ABC tablet 5mg/</v>
      </c>
      <c r="AZ491" s="177" t="s">
        <v>65</v>
      </c>
      <c r="BA491" s="46" t="s">
        <v>2253</v>
      </c>
      <c r="BB491" s="46"/>
      <c r="BC491" s="184">
        <v>10219000</v>
      </c>
      <c r="BD491" s="185" t="s">
        <v>3889</v>
      </c>
      <c r="BE491" s="46"/>
      <c r="BF491" s="85"/>
      <c r="BG491" s="179" t="s">
        <v>4103</v>
      </c>
      <c r="BH491" s="46"/>
      <c r="BI491" s="46"/>
      <c r="BJ491" s="46"/>
      <c r="BL491" s="5"/>
      <c r="BM491" s="49" t="s">
        <v>4151</v>
      </c>
      <c r="BN491" t="str">
        <f t="shared" si="75"/>
        <v>amlodpinie besilate tablet 5mg/</v>
      </c>
      <c r="BO491" s="49"/>
      <c r="BP491" t="str">
        <f t="shared" si="77"/>
        <v>amlodpinie besilate tablet 5mg/</v>
      </c>
      <c r="BQ491" s="5"/>
      <c r="BR491" s="184">
        <v>10219000</v>
      </c>
      <c r="BS491" s="46" t="s">
        <v>173</v>
      </c>
      <c r="BT491" s="46"/>
      <c r="BU491" s="117"/>
      <c r="BV491" s="117"/>
      <c r="BW491" s="5"/>
      <c r="BY491" s="5"/>
      <c r="BZ491" s="5"/>
      <c r="CA491" s="185">
        <v>15054000</v>
      </c>
      <c r="CB491" s="178" t="s">
        <v>173</v>
      </c>
      <c r="CC491" s="46"/>
      <c r="CD491" s="5"/>
      <c r="CE491" s="5"/>
      <c r="CF491">
        <v>20053000</v>
      </c>
      <c r="CG491" s="46" t="s">
        <v>3898</v>
      </c>
      <c r="CH491" s="46" t="s">
        <v>1239</v>
      </c>
      <c r="CI491" s="117"/>
      <c r="CJ491" s="117"/>
      <c r="CK491" s="5"/>
      <c r="CL491" s="5"/>
      <c r="CM491" s="5"/>
      <c r="CN491" s="5"/>
      <c r="CO491" s="187">
        <v>100000090079</v>
      </c>
      <c r="CP491" s="21" t="s">
        <v>41</v>
      </c>
      <c r="CQ491" s="187">
        <v>100000090079</v>
      </c>
      <c r="CR491" s="46" t="s">
        <v>4168</v>
      </c>
      <c r="CS491" s="51"/>
      <c r="CT491" s="48" t="s">
        <v>2249</v>
      </c>
      <c r="CU491" s="46" t="s">
        <v>3899</v>
      </c>
      <c r="CV491" s="117"/>
      <c r="CW491" s="146"/>
      <c r="CX491" s="187">
        <v>100000090079</v>
      </c>
      <c r="CY491" s="177" t="s">
        <v>4162</v>
      </c>
      <c r="CZ491" s="5"/>
      <c r="DE491" s="5"/>
      <c r="DF491" s="5"/>
      <c r="DG491" s="117"/>
      <c r="DH491" s="117"/>
      <c r="DI491" s="117"/>
      <c r="DJ491" s="117"/>
      <c r="DK491" s="117"/>
      <c r="DL491" s="177">
        <v>5</v>
      </c>
      <c r="DM491" s="177" t="s">
        <v>164</v>
      </c>
      <c r="DN491" s="74"/>
      <c r="DO491" s="177"/>
      <c r="DP491" s="177"/>
      <c r="DR491" s="177">
        <v>5</v>
      </c>
      <c r="DS491" s="177" t="s">
        <v>164</v>
      </c>
      <c r="DU491" s="177"/>
      <c r="DV491" s="177"/>
      <c r="DZ491" s="46"/>
      <c r="EA491" s="5"/>
      <c r="EB491" s="5"/>
      <c r="EC491" s="5"/>
      <c r="ED491" s="5"/>
      <c r="EE491" s="5"/>
      <c r="EF491" s="5"/>
      <c r="EG491" s="5"/>
      <c r="EH491" s="5"/>
      <c r="EI491" s="5"/>
      <c r="EJ491" s="5"/>
      <c r="EK491" s="5"/>
      <c r="EL491" s="5"/>
      <c r="EM491" s="165"/>
      <c r="EO491" s="5"/>
      <c r="EP491" s="5"/>
      <c r="EQ491" s="5"/>
      <c r="ER491" s="5"/>
      <c r="ET491" s="46"/>
      <c r="EU491" s="46"/>
      <c r="EY491" s="70" t="str">
        <f t="shared" si="71"/>
        <v>amlodpine oral 5mg/</v>
      </c>
      <c r="FK491" s="14" t="s">
        <v>163</v>
      </c>
      <c r="FL491" s="70" t="str">
        <f t="shared" si="78"/>
        <v>amlodpine oral 5mg/</v>
      </c>
    </row>
    <row r="492" spans="1:168" ht="14.4">
      <c r="A492" s="177">
        <v>41408030</v>
      </c>
      <c r="B492" s="179" t="s">
        <v>3916</v>
      </c>
      <c r="C492" s="117"/>
      <c r="D492" s="117"/>
      <c r="E492" s="117"/>
      <c r="F492" s="117"/>
      <c r="H492" s="47"/>
      <c r="I492" s="47"/>
      <c r="J492" s="5" t="str">
        <f t="shared" si="79"/>
        <v>ITA amlodpinie besilate ACCORD HEALTHCARE SLU tablet 28 x 5mg/</v>
      </c>
      <c r="K492" s="5" t="str">
        <f t="shared" si="73"/>
        <v>ITA amlodpinie besilate ACCORD HEALTHCARE SLU tablet 28 x 5mg/</v>
      </c>
      <c r="L492" s="5"/>
      <c r="M492" s="5"/>
      <c r="N492" s="5"/>
      <c r="O492" s="5"/>
      <c r="P492" s="178">
        <v>28</v>
      </c>
      <c r="Q492" s="171"/>
      <c r="R492" s="178">
        <v>28</v>
      </c>
      <c r="S492" s="171"/>
      <c r="T492" s="117"/>
      <c r="U492" s="117"/>
      <c r="V492" s="117"/>
      <c r="W492" s="117"/>
      <c r="Y492" s="46"/>
      <c r="Z492" s="5"/>
      <c r="AA492" s="5"/>
      <c r="AB492" s="5"/>
      <c r="AC492" s="46"/>
      <c r="AD492" s="5"/>
      <c r="AE492" s="5"/>
      <c r="AF492" s="184">
        <v>10219000</v>
      </c>
      <c r="AG492" s="185" t="s">
        <v>3889</v>
      </c>
      <c r="AH492" s="46"/>
      <c r="AK492" s="185">
        <v>15054000</v>
      </c>
      <c r="AL492" s="178" t="s">
        <v>173</v>
      </c>
      <c r="AM492" s="46"/>
      <c r="AN492" s="5"/>
      <c r="AO492" s="5"/>
      <c r="AP492" s="5"/>
      <c r="AQ492" s="5"/>
      <c r="AS492" s="48"/>
      <c r="AT492" s="25" t="str">
        <f t="shared" si="76"/>
        <v>ITA amlodpinie besilate ACCORD HEALTHCARE SLU tablet 5mg/</v>
      </c>
      <c r="AU492" s="33"/>
      <c r="AW492" s="5"/>
      <c r="AX492" s="180" t="s">
        <v>4015</v>
      </c>
      <c r="AY492" s="25" t="str">
        <f t="shared" si="74"/>
        <v>AMLODIPINA ACCORD tablet 5mg/</v>
      </c>
      <c r="AZ492" s="177" t="s">
        <v>65</v>
      </c>
      <c r="BA492" s="46" t="s">
        <v>2253</v>
      </c>
      <c r="BB492" s="46"/>
      <c r="BC492" s="184">
        <v>10219000</v>
      </c>
      <c r="BD492" s="185" t="s">
        <v>3889</v>
      </c>
      <c r="BE492" s="46"/>
      <c r="BF492" s="85"/>
      <c r="BG492" s="179" t="s">
        <v>4104</v>
      </c>
      <c r="BH492" s="46"/>
      <c r="BI492" s="46"/>
      <c r="BJ492" s="46"/>
      <c r="BL492" s="5"/>
      <c r="BM492" s="49" t="s">
        <v>4151</v>
      </c>
      <c r="BN492" t="str">
        <f t="shared" si="75"/>
        <v>amlodpinie besilate tablet 5mg/</v>
      </c>
      <c r="BO492" s="49"/>
      <c r="BP492" t="str">
        <f t="shared" si="77"/>
        <v>amlodpinie besilate tablet 5mg/</v>
      </c>
      <c r="BQ492" s="5"/>
      <c r="BR492" s="184">
        <v>10219000</v>
      </c>
      <c r="BS492" s="46" t="s">
        <v>173</v>
      </c>
      <c r="BT492" s="46"/>
      <c r="BU492" s="117"/>
      <c r="BV492" s="117"/>
      <c r="BW492" s="5"/>
      <c r="BY492" s="5"/>
      <c r="BZ492" s="5"/>
      <c r="CA492" s="185">
        <v>15054000</v>
      </c>
      <c r="CB492" s="178" t="s">
        <v>173</v>
      </c>
      <c r="CC492" s="46"/>
      <c r="CD492" s="5"/>
      <c r="CE492" s="5"/>
      <c r="CF492">
        <v>20053000</v>
      </c>
      <c r="CG492" s="46" t="s">
        <v>3898</v>
      </c>
      <c r="CH492" s="46" t="s">
        <v>1239</v>
      </c>
      <c r="CI492" s="117"/>
      <c r="CJ492" s="117"/>
      <c r="CK492" s="5"/>
      <c r="CL492" s="5"/>
      <c r="CM492" s="5"/>
      <c r="CN492" s="5"/>
      <c r="CO492" s="187">
        <v>100000090079</v>
      </c>
      <c r="CP492" s="21" t="s">
        <v>41</v>
      </c>
      <c r="CQ492" s="187">
        <v>100000090079</v>
      </c>
      <c r="CR492" s="46" t="s">
        <v>4168</v>
      </c>
      <c r="CS492" s="51"/>
      <c r="CT492" s="48" t="s">
        <v>2249</v>
      </c>
      <c r="CU492" s="46" t="s">
        <v>3899</v>
      </c>
      <c r="CV492" s="117"/>
      <c r="CW492" s="146"/>
      <c r="CX492" s="187">
        <v>100000090079</v>
      </c>
      <c r="CY492" s="177" t="s">
        <v>4162</v>
      </c>
      <c r="CZ492" s="5"/>
      <c r="DE492" s="5"/>
      <c r="DF492" s="5"/>
      <c r="DG492" s="117"/>
      <c r="DH492" s="117"/>
      <c r="DI492" s="117"/>
      <c r="DJ492" s="117"/>
      <c r="DK492" s="117"/>
      <c r="DL492" s="177">
        <v>5</v>
      </c>
      <c r="DM492" s="177" t="s">
        <v>164</v>
      </c>
      <c r="DN492" s="74"/>
      <c r="DO492" s="177"/>
      <c r="DP492" s="177"/>
      <c r="DR492" s="177">
        <v>5</v>
      </c>
      <c r="DS492" s="177" t="s">
        <v>164</v>
      </c>
      <c r="DU492" s="177"/>
      <c r="DV492" s="177"/>
      <c r="DZ492" s="46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/>
      <c r="EM492" s="165"/>
      <c r="EO492" s="5"/>
      <c r="EP492" s="5"/>
      <c r="EQ492" s="5"/>
      <c r="ER492" s="5"/>
      <c r="ET492" s="46"/>
      <c r="EU492" s="46"/>
      <c r="EY492" s="70" t="str">
        <f t="shared" si="71"/>
        <v>amlodpine oral 5mg/</v>
      </c>
      <c r="FK492" s="14" t="s">
        <v>163</v>
      </c>
      <c r="FL492" s="70" t="str">
        <f t="shared" si="78"/>
        <v>amlodpine oral 5mg/</v>
      </c>
    </row>
    <row r="493" spans="1:168" ht="14.4">
      <c r="A493" s="177">
        <v>39389186</v>
      </c>
      <c r="B493" s="179" t="s">
        <v>3916</v>
      </c>
      <c r="C493" s="117"/>
      <c r="D493" s="117"/>
      <c r="E493" s="117"/>
      <c r="F493" s="117"/>
      <c r="H493" s="47"/>
      <c r="I493" s="47"/>
      <c r="J493" s="5" t="str">
        <f t="shared" si="79"/>
        <v>ITA amlodpinie besilate ALMUS Srl tablet 28 x 5mg/</v>
      </c>
      <c r="K493" s="5" t="str">
        <f t="shared" si="73"/>
        <v>ITA amlodpinie besilate ALMUS Srl tablet 28 x 5mg/</v>
      </c>
      <c r="L493" s="5"/>
      <c r="M493" s="5"/>
      <c r="N493" s="5"/>
      <c r="O493" s="5"/>
      <c r="P493" s="178">
        <v>28</v>
      </c>
      <c r="Q493" s="171"/>
      <c r="R493" s="178">
        <v>28</v>
      </c>
      <c r="S493" s="171"/>
      <c r="T493" s="117"/>
      <c r="U493" s="117"/>
      <c r="V493" s="117"/>
      <c r="W493" s="117"/>
      <c r="Y493" s="46"/>
      <c r="Z493" s="5"/>
      <c r="AA493" s="5"/>
      <c r="AB493" s="5"/>
      <c r="AC493" s="46"/>
      <c r="AD493" s="5"/>
      <c r="AE493" s="5"/>
      <c r="AF493" s="184">
        <v>10219000</v>
      </c>
      <c r="AG493" s="185" t="s">
        <v>3889</v>
      </c>
      <c r="AH493" s="46"/>
      <c r="AK493" s="185">
        <v>15054000</v>
      </c>
      <c r="AL493" s="178" t="s">
        <v>173</v>
      </c>
      <c r="AM493" s="46"/>
      <c r="AN493" s="5"/>
      <c r="AO493" s="5"/>
      <c r="AP493" s="5"/>
      <c r="AQ493" s="5"/>
      <c r="AS493" s="48"/>
      <c r="AT493" s="25" t="str">
        <f t="shared" si="76"/>
        <v>ITA amlodpinie besilate ALMUS Srl tablet 5mg/</v>
      </c>
      <c r="AU493" s="33"/>
      <c r="AW493" s="5"/>
      <c r="AX493" s="180" t="s">
        <v>4016</v>
      </c>
      <c r="AY493" s="25" t="str">
        <f t="shared" si="74"/>
        <v>AMLODIPINA ALMUS tablet 5mg/</v>
      </c>
      <c r="AZ493" s="177" t="s">
        <v>65</v>
      </c>
      <c r="BA493" s="46" t="s">
        <v>2253</v>
      </c>
      <c r="BB493" s="46"/>
      <c r="BC493" s="184">
        <v>10219000</v>
      </c>
      <c r="BD493" s="185" t="s">
        <v>3889</v>
      </c>
      <c r="BE493" s="46"/>
      <c r="BF493" s="85"/>
      <c r="BG493" s="179" t="s">
        <v>4105</v>
      </c>
      <c r="BH493" s="46"/>
      <c r="BI493" s="46"/>
      <c r="BJ493" s="46"/>
      <c r="BL493" s="5"/>
      <c r="BM493" s="49" t="s">
        <v>4151</v>
      </c>
      <c r="BN493" t="str">
        <f t="shared" si="75"/>
        <v>amlodpinie besilate tablet 5mg/</v>
      </c>
      <c r="BO493" s="49"/>
      <c r="BP493" t="str">
        <f t="shared" si="77"/>
        <v>amlodpinie besilate tablet 5mg/</v>
      </c>
      <c r="BQ493" s="5"/>
      <c r="BR493" s="184">
        <v>10219000</v>
      </c>
      <c r="BS493" s="46" t="s">
        <v>173</v>
      </c>
      <c r="BT493" s="46"/>
      <c r="BU493" s="117"/>
      <c r="BV493" s="117"/>
      <c r="BW493" s="5"/>
      <c r="BY493" s="5"/>
      <c r="BZ493" s="5"/>
      <c r="CA493" s="185">
        <v>15054000</v>
      </c>
      <c r="CB493" s="178" t="s">
        <v>173</v>
      </c>
      <c r="CC493" s="46"/>
      <c r="CD493" s="5"/>
      <c r="CE493" s="5"/>
      <c r="CF493">
        <v>20053000</v>
      </c>
      <c r="CG493" s="46" t="s">
        <v>3898</v>
      </c>
      <c r="CH493" s="46" t="s">
        <v>1239</v>
      </c>
      <c r="CI493" s="117"/>
      <c r="CJ493" s="117"/>
      <c r="CK493" s="5"/>
      <c r="CL493" s="5"/>
      <c r="CM493" s="5"/>
      <c r="CN493" s="5"/>
      <c r="CO493" s="187">
        <v>100000090079</v>
      </c>
      <c r="CP493" s="21" t="s">
        <v>41</v>
      </c>
      <c r="CQ493" s="187">
        <v>100000090079</v>
      </c>
      <c r="CR493" s="46" t="s">
        <v>4168</v>
      </c>
      <c r="CS493" s="51"/>
      <c r="CT493" s="48" t="s">
        <v>2249</v>
      </c>
      <c r="CU493" s="46" t="s">
        <v>3899</v>
      </c>
      <c r="CV493" s="117"/>
      <c r="CW493" s="146"/>
      <c r="CX493" s="187">
        <v>100000090079</v>
      </c>
      <c r="CY493" s="177" t="s">
        <v>4162</v>
      </c>
      <c r="CZ493" s="5"/>
      <c r="DE493" s="5"/>
      <c r="DF493" s="5"/>
      <c r="DG493" s="117"/>
      <c r="DH493" s="117"/>
      <c r="DI493" s="117"/>
      <c r="DJ493" s="117"/>
      <c r="DK493" s="117"/>
      <c r="DL493" s="177">
        <v>5</v>
      </c>
      <c r="DM493" s="177" t="s">
        <v>164</v>
      </c>
      <c r="DN493" s="74"/>
      <c r="DO493" s="177"/>
      <c r="DP493" s="177"/>
      <c r="DR493" s="177">
        <v>5</v>
      </c>
      <c r="DS493" s="177" t="s">
        <v>164</v>
      </c>
      <c r="DU493" s="177"/>
      <c r="DV493" s="177"/>
      <c r="DZ493" s="46"/>
      <c r="EA493" s="5"/>
      <c r="EB493" s="5"/>
      <c r="EC493" s="5"/>
      <c r="ED493" s="5"/>
      <c r="EE493" s="5"/>
      <c r="EF493" s="5"/>
      <c r="EG493" s="5"/>
      <c r="EH493" s="5"/>
      <c r="EI493" s="5"/>
      <c r="EJ493" s="5"/>
      <c r="EK493" s="5"/>
      <c r="EL493" s="5"/>
      <c r="EM493" s="165"/>
      <c r="EO493" s="5"/>
      <c r="EP493" s="5"/>
      <c r="EQ493" s="5"/>
      <c r="ER493" s="5"/>
      <c r="ET493" s="46"/>
      <c r="EU493" s="46"/>
      <c r="EY493" s="70" t="str">
        <f t="shared" si="71"/>
        <v>amlodpine oral 5mg/</v>
      </c>
      <c r="FK493" s="14" t="s">
        <v>163</v>
      </c>
      <c r="FL493" s="70" t="str">
        <f t="shared" si="78"/>
        <v>amlodpine oral 5mg/</v>
      </c>
    </row>
    <row r="494" spans="1:168" ht="14.4">
      <c r="A494" s="177">
        <v>37329012</v>
      </c>
      <c r="B494" s="179" t="s">
        <v>3916</v>
      </c>
      <c r="C494" s="117"/>
      <c r="D494" s="117"/>
      <c r="E494" s="117"/>
      <c r="F494" s="117"/>
      <c r="H494" s="47"/>
      <c r="I494" s="47"/>
      <c r="J494" s="5" t="str">
        <f t="shared" si="79"/>
        <v>ITA amlodpinie besilate LABORATORI ALTER Srl tablet 28 x 5mg/</v>
      </c>
      <c r="K494" s="5" t="str">
        <f t="shared" si="73"/>
        <v>ITA amlodpinie besilate LABORATORI ALTER Srl tablet 28 x 5mg/</v>
      </c>
      <c r="L494" s="5"/>
      <c r="M494" s="5"/>
      <c r="N494" s="5"/>
      <c r="O494" s="5"/>
      <c r="P494" s="178">
        <v>28</v>
      </c>
      <c r="Q494" s="171"/>
      <c r="R494" s="178">
        <v>28</v>
      </c>
      <c r="S494" s="171"/>
      <c r="T494" s="117"/>
      <c r="U494" s="117"/>
      <c r="V494" s="117"/>
      <c r="W494" s="117"/>
      <c r="Y494" s="46"/>
      <c r="Z494" s="5"/>
      <c r="AA494" s="5"/>
      <c r="AB494" s="5"/>
      <c r="AC494" s="46"/>
      <c r="AD494" s="5"/>
      <c r="AE494" s="5"/>
      <c r="AF494" s="184">
        <v>10219000</v>
      </c>
      <c r="AG494" s="185" t="s">
        <v>3889</v>
      </c>
      <c r="AH494" s="46"/>
      <c r="AK494" s="185">
        <v>15054000</v>
      </c>
      <c r="AL494" s="178" t="s">
        <v>173</v>
      </c>
      <c r="AM494" s="46"/>
      <c r="AN494" s="5"/>
      <c r="AO494" s="5"/>
      <c r="AP494" s="5"/>
      <c r="AQ494" s="5"/>
      <c r="AS494" s="48"/>
      <c r="AT494" s="25" t="str">
        <f t="shared" si="76"/>
        <v>ITA amlodpinie besilate LABORATORI ALTER Srl tablet 5mg/</v>
      </c>
      <c r="AU494" s="33"/>
      <c r="AW494" s="5"/>
      <c r="AX494" s="180" t="s">
        <v>4017</v>
      </c>
      <c r="AY494" s="25" t="str">
        <f t="shared" si="74"/>
        <v>AMLODIPINA ALTER tablet 5mg/</v>
      </c>
      <c r="AZ494" s="177" t="s">
        <v>65</v>
      </c>
      <c r="BA494" s="46" t="s">
        <v>2253</v>
      </c>
      <c r="BB494" s="46"/>
      <c r="BC494" s="184">
        <v>10219000</v>
      </c>
      <c r="BD494" s="185" t="s">
        <v>3889</v>
      </c>
      <c r="BE494" s="46"/>
      <c r="BF494" s="85"/>
      <c r="BG494" s="179" t="s">
        <v>4106</v>
      </c>
      <c r="BH494" s="46"/>
      <c r="BI494" s="46"/>
      <c r="BJ494" s="46"/>
      <c r="BL494" s="5"/>
      <c r="BM494" s="49" t="s">
        <v>4151</v>
      </c>
      <c r="BN494" t="str">
        <f t="shared" si="75"/>
        <v>amlodpinie besilate tablet 5mg/</v>
      </c>
      <c r="BO494" s="49"/>
      <c r="BP494" t="str">
        <f t="shared" si="77"/>
        <v>amlodpinie besilate tablet 5mg/</v>
      </c>
      <c r="BQ494" s="5"/>
      <c r="BR494" s="184">
        <v>10219000</v>
      </c>
      <c r="BS494" s="46" t="s">
        <v>173</v>
      </c>
      <c r="BT494" s="46"/>
      <c r="BU494" s="117"/>
      <c r="BV494" s="117"/>
      <c r="BW494" s="5"/>
      <c r="BY494" s="5"/>
      <c r="BZ494" s="5"/>
      <c r="CA494" s="185">
        <v>15054000</v>
      </c>
      <c r="CB494" s="178" t="s">
        <v>173</v>
      </c>
      <c r="CC494" s="46"/>
      <c r="CD494" s="5"/>
      <c r="CE494" s="5"/>
      <c r="CF494">
        <v>20053000</v>
      </c>
      <c r="CG494" s="46" t="s">
        <v>3898</v>
      </c>
      <c r="CH494" s="46" t="s">
        <v>1239</v>
      </c>
      <c r="CI494" s="117"/>
      <c r="CJ494" s="117"/>
      <c r="CK494" s="5"/>
      <c r="CL494" s="5"/>
      <c r="CM494" s="5"/>
      <c r="CN494" s="5"/>
      <c r="CO494" s="187">
        <v>100000090079</v>
      </c>
      <c r="CP494" s="21" t="s">
        <v>41</v>
      </c>
      <c r="CQ494" s="187">
        <v>100000090079</v>
      </c>
      <c r="CR494" s="46" t="s">
        <v>4168</v>
      </c>
      <c r="CS494" s="51"/>
      <c r="CT494" s="48" t="s">
        <v>2249</v>
      </c>
      <c r="CU494" s="46" t="s">
        <v>3899</v>
      </c>
      <c r="CV494" s="117"/>
      <c r="CW494" s="146"/>
      <c r="CX494" s="187">
        <v>100000090079</v>
      </c>
      <c r="CY494" s="177" t="s">
        <v>4162</v>
      </c>
      <c r="CZ494" s="5"/>
      <c r="DE494" s="5"/>
      <c r="DF494" s="5"/>
      <c r="DG494" s="117"/>
      <c r="DH494" s="117"/>
      <c r="DI494" s="117"/>
      <c r="DJ494" s="117"/>
      <c r="DK494" s="117"/>
      <c r="DL494" s="177">
        <v>5</v>
      </c>
      <c r="DM494" s="177" t="s">
        <v>164</v>
      </c>
      <c r="DN494" s="74"/>
      <c r="DO494" s="177"/>
      <c r="DP494" s="177"/>
      <c r="DR494" s="177">
        <v>5</v>
      </c>
      <c r="DS494" s="177" t="s">
        <v>164</v>
      </c>
      <c r="DU494" s="177"/>
      <c r="DV494" s="177"/>
      <c r="DZ494" s="46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/>
      <c r="EM494" s="165"/>
      <c r="EO494" s="5"/>
      <c r="EP494" s="5"/>
      <c r="EQ494" s="5"/>
      <c r="ER494" s="5"/>
      <c r="ET494" s="46"/>
      <c r="EU494" s="46"/>
      <c r="EY494" s="70" t="str">
        <f t="shared" si="71"/>
        <v>amlodpine oral 5mg/</v>
      </c>
      <c r="FK494" s="14" t="s">
        <v>163</v>
      </c>
      <c r="FL494" s="70" t="str">
        <f t="shared" si="78"/>
        <v>amlodpine oral 5mg/</v>
      </c>
    </row>
    <row r="495" spans="1:168" ht="14.4">
      <c r="A495" s="177">
        <v>38096044</v>
      </c>
      <c r="B495" s="179" t="s">
        <v>3916</v>
      </c>
      <c r="C495" s="117"/>
      <c r="D495" s="117"/>
      <c r="E495" s="117"/>
      <c r="F495" s="117"/>
      <c r="H495" s="47"/>
      <c r="I495" s="47"/>
      <c r="J495" s="5" t="str">
        <f t="shared" si="79"/>
        <v>ITA amlodpinie besilate ARISTO PHARMA GMBH tablet 28 x 5mg/</v>
      </c>
      <c r="K495" s="5" t="str">
        <f t="shared" si="73"/>
        <v>ITA amlodpinie besilate ARISTO PHARMA GMBH tablet 28 x 5mg/</v>
      </c>
      <c r="L495" s="5"/>
      <c r="M495" s="5"/>
      <c r="N495" s="5"/>
      <c r="O495" s="5"/>
      <c r="P495" s="178">
        <v>28</v>
      </c>
      <c r="Q495" s="171"/>
      <c r="R495" s="178">
        <v>28</v>
      </c>
      <c r="S495" s="171"/>
      <c r="T495" s="117"/>
      <c r="U495" s="117"/>
      <c r="V495" s="117"/>
      <c r="W495" s="117"/>
      <c r="Y495" s="46"/>
      <c r="Z495" s="5"/>
      <c r="AA495" s="5"/>
      <c r="AB495" s="5"/>
      <c r="AC495" s="46"/>
      <c r="AD495" s="5"/>
      <c r="AE495" s="5"/>
      <c r="AF495" s="184">
        <v>10219000</v>
      </c>
      <c r="AG495" s="185" t="s">
        <v>3889</v>
      </c>
      <c r="AH495" s="46"/>
      <c r="AK495" s="185">
        <v>15054000</v>
      </c>
      <c r="AL495" s="178" t="s">
        <v>173</v>
      </c>
      <c r="AM495" s="46"/>
      <c r="AN495" s="5"/>
      <c r="AO495" s="5"/>
      <c r="AP495" s="5"/>
      <c r="AQ495" s="5"/>
      <c r="AS495" s="48"/>
      <c r="AT495" s="25" t="str">
        <f t="shared" si="76"/>
        <v>ITA amlodpinie besilate ARISTO PHARMA GMBH tablet 5mg/</v>
      </c>
      <c r="AU495" s="33"/>
      <c r="AW495" s="5"/>
      <c r="AX495" s="180" t="s">
        <v>4018</v>
      </c>
      <c r="AY495" s="25" t="str">
        <f t="shared" si="74"/>
        <v>AMLODIPINA ARISTO tablet 5mg/</v>
      </c>
      <c r="AZ495" s="177" t="s">
        <v>65</v>
      </c>
      <c r="BA495" s="46" t="s">
        <v>2253</v>
      </c>
      <c r="BB495" s="46"/>
      <c r="BC495" s="184">
        <v>10219000</v>
      </c>
      <c r="BD495" s="185" t="s">
        <v>3889</v>
      </c>
      <c r="BE495" s="46"/>
      <c r="BF495" s="85"/>
      <c r="BG495" s="179" t="s">
        <v>4107</v>
      </c>
      <c r="BH495" s="46"/>
      <c r="BI495" s="46"/>
      <c r="BJ495" s="46"/>
      <c r="BL495" s="5"/>
      <c r="BM495" s="49" t="s">
        <v>4151</v>
      </c>
      <c r="BN495" t="str">
        <f t="shared" si="75"/>
        <v>amlodpinie besilate tablet 5mg/</v>
      </c>
      <c r="BO495" s="49"/>
      <c r="BP495" t="str">
        <f t="shared" si="77"/>
        <v>amlodpinie besilate tablet 5mg/</v>
      </c>
      <c r="BQ495" s="5"/>
      <c r="BR495" s="184">
        <v>10219000</v>
      </c>
      <c r="BS495" s="46" t="s">
        <v>173</v>
      </c>
      <c r="BT495" s="46"/>
      <c r="BU495" s="117"/>
      <c r="BV495" s="117"/>
      <c r="BW495" s="5"/>
      <c r="BY495" s="5"/>
      <c r="BZ495" s="5"/>
      <c r="CA495" s="185">
        <v>15054000</v>
      </c>
      <c r="CB495" s="178" t="s">
        <v>173</v>
      </c>
      <c r="CC495" s="46"/>
      <c r="CD495" s="5"/>
      <c r="CE495" s="5"/>
      <c r="CF495">
        <v>20053000</v>
      </c>
      <c r="CG495" s="46" t="s">
        <v>3898</v>
      </c>
      <c r="CH495" s="46" t="s">
        <v>1239</v>
      </c>
      <c r="CI495" s="117"/>
      <c r="CJ495" s="117"/>
      <c r="CK495" s="5"/>
      <c r="CL495" s="5"/>
      <c r="CM495" s="5"/>
      <c r="CN495" s="5"/>
      <c r="CO495" s="187">
        <v>100000090079</v>
      </c>
      <c r="CP495" s="21" t="s">
        <v>41</v>
      </c>
      <c r="CQ495" s="187">
        <v>100000090079</v>
      </c>
      <c r="CR495" s="46" t="s">
        <v>4168</v>
      </c>
      <c r="CS495" s="51"/>
      <c r="CT495" s="48" t="s">
        <v>2249</v>
      </c>
      <c r="CU495" s="46" t="s">
        <v>3899</v>
      </c>
      <c r="CV495" s="117"/>
      <c r="CW495" s="146"/>
      <c r="CX495" s="187">
        <v>100000090079</v>
      </c>
      <c r="CY495" s="177" t="s">
        <v>4162</v>
      </c>
      <c r="CZ495" s="5"/>
      <c r="DE495" s="5"/>
      <c r="DF495" s="5"/>
      <c r="DG495" s="117"/>
      <c r="DH495" s="117"/>
      <c r="DI495" s="117"/>
      <c r="DJ495" s="117"/>
      <c r="DK495" s="117"/>
      <c r="DL495" s="177">
        <v>5</v>
      </c>
      <c r="DM495" s="177" t="s">
        <v>164</v>
      </c>
      <c r="DN495" s="74"/>
      <c r="DO495" s="177"/>
      <c r="DP495" s="177"/>
      <c r="DR495" s="177">
        <v>5</v>
      </c>
      <c r="DS495" s="177" t="s">
        <v>164</v>
      </c>
      <c r="DU495" s="177"/>
      <c r="DV495" s="177"/>
      <c r="DZ495" s="46"/>
      <c r="EA495" s="5"/>
      <c r="EB495" s="5"/>
      <c r="EC495" s="5"/>
      <c r="ED495" s="5"/>
      <c r="EE495" s="5"/>
      <c r="EF495" s="5"/>
      <c r="EG495" s="5"/>
      <c r="EH495" s="5"/>
      <c r="EI495" s="5"/>
      <c r="EJ495" s="5"/>
      <c r="EK495" s="5"/>
      <c r="EL495" s="5"/>
      <c r="EM495" s="165"/>
      <c r="EO495" s="5"/>
      <c r="EP495" s="5"/>
      <c r="EQ495" s="5"/>
      <c r="ER495" s="5"/>
      <c r="ET495" s="46"/>
      <c r="EU495" s="46"/>
      <c r="EY495" s="70" t="str">
        <f t="shared" ref="EY495:EY558" si="80">CONCATENATE(CU495," ",FK495," ",DR495,DS495,"/",DU495,DV495)</f>
        <v>amlodpine oral 5mg/</v>
      </c>
      <c r="FK495" s="14" t="s">
        <v>163</v>
      </c>
      <c r="FL495" s="70" t="str">
        <f t="shared" si="78"/>
        <v>amlodpine oral 5mg/</v>
      </c>
    </row>
    <row r="496" spans="1:168" ht="14.4">
      <c r="A496" s="177">
        <v>40789063</v>
      </c>
      <c r="B496" s="179" t="s">
        <v>3916</v>
      </c>
      <c r="C496" s="117"/>
      <c r="D496" s="117"/>
      <c r="E496" s="117"/>
      <c r="F496" s="117"/>
      <c r="H496" s="47"/>
      <c r="I496" s="47"/>
      <c r="J496" s="5" t="str">
        <f t="shared" si="79"/>
        <v>ITA amlodpinie besilate AUROBINDO PHARMA ITALIA Srl tablet 28 x 5mg/</v>
      </c>
      <c r="K496" s="5" t="str">
        <f t="shared" si="73"/>
        <v>ITA amlodpinie besilate AUROBINDO PHARMA ITALIA Srl tablet 28 x 5mg/</v>
      </c>
      <c r="L496" s="5"/>
      <c r="M496" s="5"/>
      <c r="N496" s="5"/>
      <c r="O496" s="5"/>
      <c r="P496" s="178">
        <v>28</v>
      </c>
      <c r="Q496" s="171"/>
      <c r="R496" s="178">
        <v>28</v>
      </c>
      <c r="S496" s="171"/>
      <c r="T496" s="117"/>
      <c r="U496" s="117"/>
      <c r="V496" s="117"/>
      <c r="W496" s="117"/>
      <c r="Y496" s="46"/>
      <c r="Z496" s="5"/>
      <c r="AA496" s="5"/>
      <c r="AB496" s="5"/>
      <c r="AC496" s="46"/>
      <c r="AD496" s="5"/>
      <c r="AE496" s="5"/>
      <c r="AF496" s="184">
        <v>10219000</v>
      </c>
      <c r="AG496" s="185" t="s">
        <v>3889</v>
      </c>
      <c r="AH496" s="46"/>
      <c r="AK496" s="185">
        <v>15054000</v>
      </c>
      <c r="AL496" s="178" t="s">
        <v>173</v>
      </c>
      <c r="AM496" s="46"/>
      <c r="AN496" s="5"/>
      <c r="AO496" s="5"/>
      <c r="AP496" s="5"/>
      <c r="AQ496" s="5"/>
      <c r="AS496" s="48"/>
      <c r="AT496" s="25" t="str">
        <f t="shared" si="76"/>
        <v>ITA amlodpinie besilate AUROBINDO PHARMA ITALIA Srl tablet 5mg/</v>
      </c>
      <c r="AU496" s="33"/>
      <c r="AW496" s="5"/>
      <c r="AX496" s="180" t="s">
        <v>4019</v>
      </c>
      <c r="AY496" s="25" t="str">
        <f t="shared" si="74"/>
        <v>AMLODIPINA AUROBINDO tablet 5mg/</v>
      </c>
      <c r="AZ496" s="177" t="s">
        <v>65</v>
      </c>
      <c r="BA496" s="46" t="s">
        <v>2253</v>
      </c>
      <c r="BB496" s="46"/>
      <c r="BC496" s="184">
        <v>10219000</v>
      </c>
      <c r="BD496" s="185" t="s">
        <v>3889</v>
      </c>
      <c r="BE496" s="46"/>
      <c r="BF496" s="85"/>
      <c r="BG496" s="179" t="s">
        <v>4108</v>
      </c>
      <c r="BH496" s="46"/>
      <c r="BI496" s="46"/>
      <c r="BJ496" s="46"/>
      <c r="BL496" s="5"/>
      <c r="BM496" s="49" t="s">
        <v>4151</v>
      </c>
      <c r="BN496" t="str">
        <f t="shared" si="75"/>
        <v>amlodpinie besilate tablet 5mg/</v>
      </c>
      <c r="BO496" s="49"/>
      <c r="BP496" t="str">
        <f t="shared" si="77"/>
        <v>amlodpinie besilate tablet 5mg/</v>
      </c>
      <c r="BQ496" s="5"/>
      <c r="BR496" s="184">
        <v>10219000</v>
      </c>
      <c r="BS496" s="46" t="s">
        <v>173</v>
      </c>
      <c r="BT496" s="46"/>
      <c r="BU496" s="117"/>
      <c r="BV496" s="117"/>
      <c r="BW496" s="5"/>
      <c r="BY496" s="5"/>
      <c r="BZ496" s="5"/>
      <c r="CA496" s="185">
        <v>15054000</v>
      </c>
      <c r="CB496" s="178" t="s">
        <v>173</v>
      </c>
      <c r="CC496" s="46"/>
      <c r="CD496" s="5"/>
      <c r="CE496" s="5"/>
      <c r="CF496">
        <v>20053000</v>
      </c>
      <c r="CG496" s="46" t="s">
        <v>3898</v>
      </c>
      <c r="CH496" s="46" t="s">
        <v>1239</v>
      </c>
      <c r="CI496" s="117"/>
      <c r="CJ496" s="117"/>
      <c r="CK496" s="5"/>
      <c r="CL496" s="5"/>
      <c r="CM496" s="5"/>
      <c r="CN496" s="5"/>
      <c r="CO496" s="187">
        <v>100000090079</v>
      </c>
      <c r="CP496" s="21" t="s">
        <v>41</v>
      </c>
      <c r="CQ496" s="187">
        <v>100000090079</v>
      </c>
      <c r="CR496" s="46" t="s">
        <v>4168</v>
      </c>
      <c r="CS496" s="51"/>
      <c r="CT496" s="48" t="s">
        <v>2249</v>
      </c>
      <c r="CU496" s="46" t="s">
        <v>3899</v>
      </c>
      <c r="CV496" s="117"/>
      <c r="CW496" s="146"/>
      <c r="CX496" s="187">
        <v>100000090079</v>
      </c>
      <c r="CY496" s="177" t="s">
        <v>4162</v>
      </c>
      <c r="CZ496" s="5"/>
      <c r="DE496" s="5"/>
      <c r="DF496" s="5"/>
      <c r="DG496" s="117"/>
      <c r="DH496" s="117"/>
      <c r="DI496" s="117"/>
      <c r="DJ496" s="117"/>
      <c r="DK496" s="117"/>
      <c r="DL496" s="177">
        <v>5</v>
      </c>
      <c r="DM496" s="177" t="s">
        <v>164</v>
      </c>
      <c r="DN496" s="74"/>
      <c r="DO496" s="177"/>
      <c r="DP496" s="177"/>
      <c r="DR496" s="177">
        <v>5</v>
      </c>
      <c r="DS496" s="177" t="s">
        <v>164</v>
      </c>
      <c r="DU496" s="177"/>
      <c r="DV496" s="177"/>
      <c r="DZ496" s="46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/>
      <c r="EM496" s="165"/>
      <c r="EO496" s="5"/>
      <c r="EP496" s="5"/>
      <c r="EQ496" s="5"/>
      <c r="ER496" s="5"/>
      <c r="ET496" s="46"/>
      <c r="EU496" s="46"/>
      <c r="EY496" s="70" t="str">
        <f t="shared" si="80"/>
        <v>amlodpine oral 5mg/</v>
      </c>
      <c r="FK496" s="14" t="s">
        <v>163</v>
      </c>
      <c r="FL496" s="70" t="str">
        <f t="shared" si="78"/>
        <v>amlodpine oral 5mg/</v>
      </c>
    </row>
    <row r="497" spans="1:168" ht="14.4">
      <c r="A497" s="177">
        <v>38092019</v>
      </c>
      <c r="B497" s="179" t="s">
        <v>3916</v>
      </c>
      <c r="C497" s="117"/>
      <c r="D497" s="117"/>
      <c r="E497" s="117"/>
      <c r="F497" s="117"/>
      <c r="H497" s="47"/>
      <c r="I497" s="47"/>
      <c r="J497" s="5" t="str">
        <f t="shared" si="79"/>
        <v>ITA amlodpinie besilate DOC GENERICI Srl tablet 28 x 5mg/</v>
      </c>
      <c r="K497" s="5" t="str">
        <f t="shared" si="73"/>
        <v>ITA amlodpinie besilate DOC GENERICI Srl tablet 28 x 5mg/</v>
      </c>
      <c r="L497" s="5"/>
      <c r="M497" s="5"/>
      <c r="N497" s="5"/>
      <c r="O497" s="5"/>
      <c r="P497" s="178">
        <v>28</v>
      </c>
      <c r="Q497" s="171"/>
      <c r="R497" s="178">
        <v>28</v>
      </c>
      <c r="S497" s="171"/>
      <c r="T497" s="117"/>
      <c r="U497" s="117"/>
      <c r="V497" s="117"/>
      <c r="W497" s="117"/>
      <c r="Y497" s="46"/>
      <c r="Z497" s="5"/>
      <c r="AA497" s="5"/>
      <c r="AB497" s="5"/>
      <c r="AC497" s="46"/>
      <c r="AD497" s="5"/>
      <c r="AE497" s="5"/>
      <c r="AF497" s="184">
        <v>10219000</v>
      </c>
      <c r="AG497" s="185" t="s">
        <v>3889</v>
      </c>
      <c r="AH497" s="46"/>
      <c r="AK497" s="185">
        <v>15054000</v>
      </c>
      <c r="AL497" s="178" t="s">
        <v>173</v>
      </c>
      <c r="AM497" s="46"/>
      <c r="AN497" s="5"/>
      <c r="AO497" s="5"/>
      <c r="AP497" s="5"/>
      <c r="AQ497" s="5"/>
      <c r="AS497" s="48"/>
      <c r="AT497" s="25" t="str">
        <f t="shared" si="76"/>
        <v>ITA amlodpinie besilate DOC GENERICI Srl tablet 5mg/</v>
      </c>
      <c r="AU497" s="33"/>
      <c r="AW497" s="5"/>
      <c r="AX497" s="180" t="s">
        <v>4020</v>
      </c>
      <c r="AY497" s="25" t="str">
        <f t="shared" si="74"/>
        <v>AMLODIPINA DOC GENERICI tablet 5mg/</v>
      </c>
      <c r="AZ497" s="177" t="s">
        <v>65</v>
      </c>
      <c r="BA497" s="46" t="s">
        <v>2253</v>
      </c>
      <c r="BB497" s="46"/>
      <c r="BC497" s="184">
        <v>10219000</v>
      </c>
      <c r="BD497" s="185" t="s">
        <v>3889</v>
      </c>
      <c r="BE497" s="46"/>
      <c r="BF497" s="85"/>
      <c r="BG497" s="179" t="s">
        <v>4109</v>
      </c>
      <c r="BH497" s="46"/>
      <c r="BI497" s="46"/>
      <c r="BJ497" s="46"/>
      <c r="BL497" s="5"/>
      <c r="BM497" s="49" t="s">
        <v>4151</v>
      </c>
      <c r="BN497" t="str">
        <f t="shared" si="75"/>
        <v>amlodpinie besilate tablet 5mg/</v>
      </c>
      <c r="BO497" s="49"/>
      <c r="BP497" t="str">
        <f t="shared" si="77"/>
        <v>amlodpinie besilate tablet 5mg/</v>
      </c>
      <c r="BQ497" s="5"/>
      <c r="BR497" s="184">
        <v>10219000</v>
      </c>
      <c r="BS497" s="46" t="s">
        <v>173</v>
      </c>
      <c r="BT497" s="46"/>
      <c r="BU497" s="117"/>
      <c r="BV497" s="117"/>
      <c r="BW497" s="5"/>
      <c r="BY497" s="5"/>
      <c r="BZ497" s="5"/>
      <c r="CA497" s="185">
        <v>15054000</v>
      </c>
      <c r="CB497" s="178" t="s">
        <v>173</v>
      </c>
      <c r="CC497" s="46"/>
      <c r="CD497" s="5"/>
      <c r="CE497" s="5"/>
      <c r="CF497">
        <v>20053000</v>
      </c>
      <c r="CG497" s="46" t="s">
        <v>3898</v>
      </c>
      <c r="CH497" s="46" t="s">
        <v>1239</v>
      </c>
      <c r="CI497" s="117"/>
      <c r="CJ497" s="117"/>
      <c r="CK497" s="5"/>
      <c r="CL497" s="5"/>
      <c r="CM497" s="5"/>
      <c r="CN497" s="5"/>
      <c r="CO497" s="187">
        <v>100000090079</v>
      </c>
      <c r="CP497" s="21" t="s">
        <v>41</v>
      </c>
      <c r="CQ497" s="187">
        <v>100000090079</v>
      </c>
      <c r="CR497" s="46" t="s">
        <v>4168</v>
      </c>
      <c r="CS497" s="51"/>
      <c r="CT497" s="48" t="s">
        <v>2249</v>
      </c>
      <c r="CU497" s="46" t="s">
        <v>3899</v>
      </c>
      <c r="CV497" s="117"/>
      <c r="CW497" s="146"/>
      <c r="CX497" s="187">
        <v>100000090079</v>
      </c>
      <c r="CY497" s="177" t="s">
        <v>4162</v>
      </c>
      <c r="CZ497" s="5"/>
      <c r="DE497" s="5"/>
      <c r="DF497" s="5"/>
      <c r="DG497" s="117"/>
      <c r="DH497" s="117"/>
      <c r="DI497" s="117"/>
      <c r="DJ497" s="117"/>
      <c r="DK497" s="117"/>
      <c r="DL497" s="177">
        <v>5</v>
      </c>
      <c r="DM497" s="177" t="s">
        <v>164</v>
      </c>
      <c r="DN497" s="74"/>
      <c r="DO497" s="177"/>
      <c r="DP497" s="177"/>
      <c r="DR497" s="177">
        <v>5</v>
      </c>
      <c r="DS497" s="177" t="s">
        <v>164</v>
      </c>
      <c r="DU497" s="177"/>
      <c r="DV497" s="177"/>
      <c r="DZ497" s="46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/>
      <c r="EM497" s="165"/>
      <c r="EO497" s="5"/>
      <c r="EP497" s="5"/>
      <c r="EQ497" s="5"/>
      <c r="ER497" s="5"/>
      <c r="ET497" s="46"/>
      <c r="EU497" s="46"/>
      <c r="EY497" s="70" t="str">
        <f t="shared" si="80"/>
        <v>amlodpine oral 5mg/</v>
      </c>
      <c r="FK497" s="14" t="s">
        <v>163</v>
      </c>
      <c r="FL497" s="70" t="str">
        <f t="shared" si="78"/>
        <v>amlodpine oral 5mg/</v>
      </c>
    </row>
    <row r="498" spans="1:168" ht="14.4">
      <c r="A498" s="177">
        <v>37479060</v>
      </c>
      <c r="B498" s="179" t="s">
        <v>3916</v>
      </c>
      <c r="C498" s="117"/>
      <c r="D498" s="117"/>
      <c r="E498" s="117"/>
      <c r="F498" s="117"/>
      <c r="H498" s="47"/>
      <c r="I498" s="47"/>
      <c r="J498" s="5" t="str">
        <f t="shared" si="79"/>
        <v>ITA amlodpinie besilate EG SpA tablet 28 x 5mg/</v>
      </c>
      <c r="K498" s="5" t="str">
        <f t="shared" si="73"/>
        <v>ITA amlodpinie besilate EG SpA tablet 28 x 5mg/</v>
      </c>
      <c r="L498" s="5"/>
      <c r="M498" s="5"/>
      <c r="N498" s="5"/>
      <c r="O498" s="5"/>
      <c r="P498" s="178">
        <v>28</v>
      </c>
      <c r="Q498" s="171"/>
      <c r="R498" s="178">
        <v>28</v>
      </c>
      <c r="S498" s="171"/>
      <c r="T498" s="117"/>
      <c r="U498" s="117"/>
      <c r="V498" s="117"/>
      <c r="W498" s="117"/>
      <c r="Y498" s="46"/>
      <c r="Z498" s="5"/>
      <c r="AA498" s="5"/>
      <c r="AB498" s="5"/>
      <c r="AC498" s="46"/>
      <c r="AD498" s="5"/>
      <c r="AE498" s="5"/>
      <c r="AF498" s="184">
        <v>10219000</v>
      </c>
      <c r="AG498" s="185" t="s">
        <v>3889</v>
      </c>
      <c r="AH498" s="46"/>
      <c r="AK498" s="185">
        <v>15054000</v>
      </c>
      <c r="AL498" s="178" t="s">
        <v>173</v>
      </c>
      <c r="AM498" s="46"/>
      <c r="AN498" s="5"/>
      <c r="AO498" s="5"/>
      <c r="AP498" s="5"/>
      <c r="AQ498" s="5"/>
      <c r="AS498" s="48"/>
      <c r="AT498" s="25" t="str">
        <f t="shared" si="76"/>
        <v>ITA amlodpinie besilate EG SpA tablet 5mg/</v>
      </c>
      <c r="AU498" s="33"/>
      <c r="AW498" s="5"/>
      <c r="AX498" s="180" t="s">
        <v>4021</v>
      </c>
      <c r="AY498" s="25" t="str">
        <f t="shared" si="74"/>
        <v>AMLODIPINA EG tablet 5mg/</v>
      </c>
      <c r="AZ498" s="177" t="s">
        <v>65</v>
      </c>
      <c r="BA498" s="46" t="s">
        <v>2253</v>
      </c>
      <c r="BB498" s="46"/>
      <c r="BC498" s="184">
        <v>10219000</v>
      </c>
      <c r="BD498" s="185" t="s">
        <v>3889</v>
      </c>
      <c r="BE498" s="46"/>
      <c r="BF498" s="85"/>
      <c r="BG498" s="179" t="s">
        <v>4110</v>
      </c>
      <c r="BH498" s="46"/>
      <c r="BI498" s="46"/>
      <c r="BJ498" s="46"/>
      <c r="BL498" s="5"/>
      <c r="BM498" s="49" t="s">
        <v>4151</v>
      </c>
      <c r="BN498" t="str">
        <f t="shared" si="75"/>
        <v>amlodpinie besilate tablet 5mg/</v>
      </c>
      <c r="BO498" s="49"/>
      <c r="BP498" t="str">
        <f t="shared" si="77"/>
        <v>amlodpinie besilate tablet 5mg/</v>
      </c>
      <c r="BQ498" s="5"/>
      <c r="BR498" s="184">
        <v>10219000</v>
      </c>
      <c r="BS498" s="46" t="s">
        <v>173</v>
      </c>
      <c r="BT498" s="46"/>
      <c r="BU498" s="117"/>
      <c r="BV498" s="117"/>
      <c r="BW498" s="5"/>
      <c r="BY498" s="5"/>
      <c r="BZ498" s="5"/>
      <c r="CA498" s="185">
        <v>15054000</v>
      </c>
      <c r="CB498" s="178" t="s">
        <v>173</v>
      </c>
      <c r="CC498" s="46"/>
      <c r="CD498" s="5"/>
      <c r="CE498" s="5"/>
      <c r="CF498">
        <v>20053000</v>
      </c>
      <c r="CG498" s="46" t="s">
        <v>3898</v>
      </c>
      <c r="CH498" s="46" t="s">
        <v>1239</v>
      </c>
      <c r="CI498" s="117"/>
      <c r="CJ498" s="117"/>
      <c r="CK498" s="5"/>
      <c r="CL498" s="5"/>
      <c r="CM498" s="5"/>
      <c r="CN498" s="5"/>
      <c r="CO498" s="187">
        <v>100000090079</v>
      </c>
      <c r="CP498" s="21" t="s">
        <v>41</v>
      </c>
      <c r="CQ498" s="187">
        <v>100000090079</v>
      </c>
      <c r="CR498" s="46" t="s">
        <v>4168</v>
      </c>
      <c r="CS498" s="51"/>
      <c r="CT498" s="48" t="s">
        <v>2249</v>
      </c>
      <c r="CU498" s="46" t="s">
        <v>3899</v>
      </c>
      <c r="CV498" s="117"/>
      <c r="CW498" s="146"/>
      <c r="CX498" s="187">
        <v>100000090079</v>
      </c>
      <c r="CY498" s="177" t="s">
        <v>4162</v>
      </c>
      <c r="CZ498" s="5"/>
      <c r="DE498" s="5"/>
      <c r="DF498" s="5"/>
      <c r="DG498" s="117"/>
      <c r="DH498" s="117"/>
      <c r="DI498" s="117"/>
      <c r="DJ498" s="117"/>
      <c r="DK498" s="117"/>
      <c r="DL498" s="177">
        <v>5</v>
      </c>
      <c r="DM498" s="177" t="s">
        <v>164</v>
      </c>
      <c r="DN498" s="74"/>
      <c r="DO498" s="177"/>
      <c r="DP498" s="177"/>
      <c r="DR498" s="177">
        <v>5</v>
      </c>
      <c r="DS498" s="177" t="s">
        <v>164</v>
      </c>
      <c r="DU498" s="177"/>
      <c r="DV498" s="177"/>
      <c r="DZ498" s="46"/>
      <c r="EA498" s="5"/>
      <c r="EB498" s="5"/>
      <c r="EC498" s="5"/>
      <c r="ED498" s="5"/>
      <c r="EE498" s="5"/>
      <c r="EF498" s="5"/>
      <c r="EG498" s="5"/>
      <c r="EH498" s="5"/>
      <c r="EI498" s="5"/>
      <c r="EJ498" s="5"/>
      <c r="EK498" s="5"/>
      <c r="EL498" s="5"/>
      <c r="EM498" s="165"/>
      <c r="EO498" s="5"/>
      <c r="EP498" s="5"/>
      <c r="EQ498" s="5"/>
      <c r="ER498" s="5"/>
      <c r="ET498" s="46"/>
      <c r="EU498" s="46"/>
      <c r="EY498" s="70" t="str">
        <f t="shared" si="80"/>
        <v>amlodpine oral 5mg/</v>
      </c>
      <c r="FK498" s="14" t="s">
        <v>163</v>
      </c>
      <c r="FL498" s="70" t="str">
        <f t="shared" si="78"/>
        <v>amlodpine oral 5mg/</v>
      </c>
    </row>
    <row r="499" spans="1:168" ht="14.4">
      <c r="A499" s="177">
        <v>37319011</v>
      </c>
      <c r="B499" s="179" t="s">
        <v>3917</v>
      </c>
      <c r="C499" s="117"/>
      <c r="D499" s="117"/>
      <c r="E499" s="117"/>
      <c r="F499" s="117"/>
      <c r="H499" s="47"/>
      <c r="I499" s="47"/>
      <c r="J499" s="5" t="str">
        <f t="shared" si="79"/>
        <v>ITA amlodpinie besilate S.F. GROUP Srl tablet 28 x 5mg/</v>
      </c>
      <c r="K499" s="5" t="str">
        <f t="shared" si="73"/>
        <v>ITA amlodpinie besilate S.F. GROUP Srl tablet 28 x 5mg/</v>
      </c>
      <c r="L499" s="5"/>
      <c r="M499" s="5"/>
      <c r="N499" s="5"/>
      <c r="O499" s="5"/>
      <c r="P499" s="178">
        <v>28</v>
      </c>
      <c r="Q499" s="171"/>
      <c r="R499" s="178">
        <v>28</v>
      </c>
      <c r="S499" s="171"/>
      <c r="T499" s="117"/>
      <c r="U499" s="117"/>
      <c r="V499" s="117"/>
      <c r="W499" s="117"/>
      <c r="Y499" s="46"/>
      <c r="Z499" s="5"/>
      <c r="AA499" s="5"/>
      <c r="AB499" s="5"/>
      <c r="AC499" s="46"/>
      <c r="AD499" s="5"/>
      <c r="AE499" s="5"/>
      <c r="AF499" s="184">
        <v>10219000</v>
      </c>
      <c r="AG499" s="185" t="s">
        <v>3889</v>
      </c>
      <c r="AH499" s="46"/>
      <c r="AK499" s="185">
        <v>15054000</v>
      </c>
      <c r="AL499" s="178" t="s">
        <v>173</v>
      </c>
      <c r="AM499" s="46"/>
      <c r="AN499" s="5"/>
      <c r="AO499" s="5"/>
      <c r="AP499" s="5"/>
      <c r="AQ499" s="5"/>
      <c r="AS499" s="48"/>
      <c r="AT499" s="25" t="str">
        <f t="shared" si="76"/>
        <v>ITA amlodpinie besilate S.F. GROUP Srl tablet 5mg/</v>
      </c>
      <c r="AU499" s="33"/>
      <c r="AW499" s="5"/>
      <c r="AX499" s="180" t="s">
        <v>4024</v>
      </c>
      <c r="AY499" s="25" t="str">
        <f t="shared" si="74"/>
        <v>AMLODIPINA GIT tablet 5mg/</v>
      </c>
      <c r="AZ499" s="177" t="s">
        <v>65</v>
      </c>
      <c r="BA499" s="46" t="s">
        <v>2253</v>
      </c>
      <c r="BB499" s="46"/>
      <c r="BC499" s="184">
        <v>10219000</v>
      </c>
      <c r="BD499" s="185" t="s">
        <v>3889</v>
      </c>
      <c r="BE499" s="46"/>
      <c r="BF499" s="85"/>
      <c r="BG499" s="179" t="s">
        <v>4112</v>
      </c>
      <c r="BH499" s="46"/>
      <c r="BI499" s="46"/>
      <c r="BJ499" s="46"/>
      <c r="BL499" s="5"/>
      <c r="BM499" s="49" t="s">
        <v>4151</v>
      </c>
      <c r="BN499" t="str">
        <f t="shared" si="75"/>
        <v>amlodpinie besilate tablet 5mg/</v>
      </c>
      <c r="BO499" s="49"/>
      <c r="BP499" t="str">
        <f t="shared" si="77"/>
        <v>amlodpinie besilate tablet 5mg/</v>
      </c>
      <c r="BQ499" s="5"/>
      <c r="BR499" s="184">
        <v>10219000</v>
      </c>
      <c r="BS499" s="46" t="s">
        <v>173</v>
      </c>
      <c r="BT499" s="46"/>
      <c r="BU499" s="117"/>
      <c r="BV499" s="117"/>
      <c r="BW499" s="5"/>
      <c r="BY499" s="5"/>
      <c r="BZ499" s="5"/>
      <c r="CA499" s="185">
        <v>15054000</v>
      </c>
      <c r="CB499" s="178" t="s">
        <v>173</v>
      </c>
      <c r="CC499" s="46"/>
      <c r="CD499" s="5"/>
      <c r="CE499" s="5"/>
      <c r="CF499">
        <v>20053000</v>
      </c>
      <c r="CG499" s="46" t="s">
        <v>3898</v>
      </c>
      <c r="CH499" s="46" t="s">
        <v>1239</v>
      </c>
      <c r="CI499" s="117"/>
      <c r="CJ499" s="117"/>
      <c r="CK499" s="5"/>
      <c r="CL499" s="5"/>
      <c r="CM499" s="5"/>
      <c r="CN499" s="5"/>
      <c r="CO499" s="187">
        <v>100000090079</v>
      </c>
      <c r="CP499" s="21" t="s">
        <v>41</v>
      </c>
      <c r="CQ499" s="187">
        <v>100000090079</v>
      </c>
      <c r="CR499" s="46" t="s">
        <v>4168</v>
      </c>
      <c r="CS499" s="51"/>
      <c r="CT499" s="48" t="s">
        <v>2249</v>
      </c>
      <c r="CU499" s="46" t="s">
        <v>3899</v>
      </c>
      <c r="CV499" s="117"/>
      <c r="CW499" s="146"/>
      <c r="CX499" s="187">
        <v>100000090079</v>
      </c>
      <c r="CY499" s="177" t="s">
        <v>4162</v>
      </c>
      <c r="CZ499" s="5"/>
      <c r="DE499" s="5"/>
      <c r="DF499" s="5"/>
      <c r="DG499" s="117"/>
      <c r="DH499" s="117"/>
      <c r="DI499" s="117"/>
      <c r="DJ499" s="117"/>
      <c r="DK499" s="117"/>
      <c r="DL499" s="177">
        <v>5</v>
      </c>
      <c r="DM499" s="177" t="s">
        <v>164</v>
      </c>
      <c r="DN499" s="74"/>
      <c r="DO499" s="177"/>
      <c r="DP499" s="177"/>
      <c r="DR499" s="177">
        <v>5</v>
      </c>
      <c r="DS499" s="177" t="s">
        <v>164</v>
      </c>
      <c r="DU499" s="177"/>
      <c r="DV499" s="177"/>
      <c r="DZ499" s="46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165"/>
      <c r="EO499" s="5"/>
      <c r="EP499" s="5"/>
      <c r="EQ499" s="5"/>
      <c r="ER499" s="5"/>
      <c r="ET499" s="46"/>
      <c r="EU499" s="46"/>
      <c r="EY499" s="70" t="str">
        <f t="shared" si="80"/>
        <v>amlodpine oral 5mg/</v>
      </c>
      <c r="FK499" s="14" t="s">
        <v>163</v>
      </c>
      <c r="FL499" s="70" t="str">
        <f t="shared" si="78"/>
        <v>amlodpine oral 5mg/</v>
      </c>
    </row>
    <row r="500" spans="1:168" ht="14.4">
      <c r="A500" s="177">
        <v>38102048</v>
      </c>
      <c r="B500" s="179" t="s">
        <v>3916</v>
      </c>
      <c r="C500" s="117"/>
      <c r="D500" s="117"/>
      <c r="E500" s="117"/>
      <c r="F500" s="117"/>
      <c r="H500" s="47"/>
      <c r="I500" s="47"/>
      <c r="J500" s="5" t="str">
        <f t="shared" si="79"/>
        <v>ITA amlodpinie besilate HEXAL AG tablet 28 x 5mg/</v>
      </c>
      <c r="K500" s="5" t="str">
        <f t="shared" si="73"/>
        <v>ITA amlodpinie besilate HEXAL AG tablet 28 x 5mg/</v>
      </c>
      <c r="L500" s="5"/>
      <c r="M500" s="5"/>
      <c r="N500" s="5"/>
      <c r="O500" s="5"/>
      <c r="P500" s="178">
        <v>28</v>
      </c>
      <c r="Q500" s="171"/>
      <c r="R500" s="178">
        <v>28</v>
      </c>
      <c r="S500" s="171"/>
      <c r="T500" s="117"/>
      <c r="U500" s="117"/>
      <c r="V500" s="117"/>
      <c r="W500" s="117"/>
      <c r="Y500" s="46"/>
      <c r="Z500" s="5"/>
      <c r="AA500" s="5"/>
      <c r="AB500" s="5"/>
      <c r="AC500" s="46"/>
      <c r="AD500" s="5"/>
      <c r="AE500" s="5"/>
      <c r="AF500" s="184">
        <v>10219000</v>
      </c>
      <c r="AG500" s="185" t="s">
        <v>3889</v>
      </c>
      <c r="AH500" s="46"/>
      <c r="AK500" s="185">
        <v>15054000</v>
      </c>
      <c r="AL500" s="178" t="s">
        <v>173</v>
      </c>
      <c r="AM500" s="46"/>
      <c r="AN500" s="5"/>
      <c r="AO500" s="5"/>
      <c r="AP500" s="5"/>
      <c r="AQ500" s="5"/>
      <c r="AS500" s="48"/>
      <c r="AT500" s="25" t="str">
        <f t="shared" si="76"/>
        <v>ITA amlodpinie besilate HEXAL AG tablet 5mg/</v>
      </c>
      <c r="AU500" s="33"/>
      <c r="AW500" s="5"/>
      <c r="AX500" s="180" t="s">
        <v>4025</v>
      </c>
      <c r="AY500" s="25" t="str">
        <f t="shared" si="74"/>
        <v>AMLODIPINA HEXAL AG tablet 5mg/</v>
      </c>
      <c r="AZ500" s="177" t="s">
        <v>65</v>
      </c>
      <c r="BA500" s="46" t="s">
        <v>2253</v>
      </c>
      <c r="BB500" s="46"/>
      <c r="BC500" s="184">
        <v>10219000</v>
      </c>
      <c r="BD500" s="185" t="s">
        <v>3889</v>
      </c>
      <c r="BE500" s="46"/>
      <c r="BF500" s="85"/>
      <c r="BG500" s="179" t="s">
        <v>4113</v>
      </c>
      <c r="BH500" s="46"/>
      <c r="BI500" s="46"/>
      <c r="BJ500" s="46"/>
      <c r="BL500" s="5"/>
      <c r="BM500" s="49" t="s">
        <v>4151</v>
      </c>
      <c r="BN500" t="str">
        <f t="shared" si="75"/>
        <v>amlodpinie besilate tablet 5mg/</v>
      </c>
      <c r="BO500" s="49"/>
      <c r="BP500" t="str">
        <f t="shared" si="77"/>
        <v>amlodpinie besilate tablet 5mg/</v>
      </c>
      <c r="BQ500" s="5"/>
      <c r="BR500" s="184">
        <v>10219000</v>
      </c>
      <c r="BS500" s="46" t="s">
        <v>173</v>
      </c>
      <c r="BT500" s="46"/>
      <c r="BU500" s="117"/>
      <c r="BV500" s="117"/>
      <c r="BW500" s="5"/>
      <c r="BY500" s="5"/>
      <c r="BZ500" s="5"/>
      <c r="CA500" s="185">
        <v>15054000</v>
      </c>
      <c r="CB500" s="178" t="s">
        <v>173</v>
      </c>
      <c r="CC500" s="46"/>
      <c r="CD500" s="5"/>
      <c r="CE500" s="5"/>
      <c r="CF500">
        <v>20053000</v>
      </c>
      <c r="CG500" s="46" t="s">
        <v>3898</v>
      </c>
      <c r="CH500" s="46" t="s">
        <v>1239</v>
      </c>
      <c r="CI500" s="117"/>
      <c r="CJ500" s="117"/>
      <c r="CK500" s="5"/>
      <c r="CL500" s="5"/>
      <c r="CM500" s="5"/>
      <c r="CN500" s="5"/>
      <c r="CO500" s="187">
        <v>100000090079</v>
      </c>
      <c r="CP500" s="21" t="s">
        <v>41</v>
      </c>
      <c r="CQ500" s="187">
        <v>100000090079</v>
      </c>
      <c r="CR500" s="46" t="s">
        <v>4168</v>
      </c>
      <c r="CS500" s="51"/>
      <c r="CT500" s="48" t="s">
        <v>2249</v>
      </c>
      <c r="CU500" s="46" t="s">
        <v>3899</v>
      </c>
      <c r="CV500" s="117"/>
      <c r="CW500" s="146"/>
      <c r="CX500" s="187">
        <v>100000090079</v>
      </c>
      <c r="CY500" s="177" t="s">
        <v>4162</v>
      </c>
      <c r="CZ500" s="5"/>
      <c r="DE500" s="5"/>
      <c r="DF500" s="5"/>
      <c r="DG500" s="117"/>
      <c r="DH500" s="117"/>
      <c r="DI500" s="117"/>
      <c r="DJ500" s="117"/>
      <c r="DK500" s="117"/>
      <c r="DL500" s="177">
        <v>5</v>
      </c>
      <c r="DM500" s="177" t="s">
        <v>164</v>
      </c>
      <c r="DN500" s="74"/>
      <c r="DO500" s="177"/>
      <c r="DP500" s="177"/>
      <c r="DR500" s="177">
        <v>5</v>
      </c>
      <c r="DS500" s="177" t="s">
        <v>164</v>
      </c>
      <c r="DU500" s="177"/>
      <c r="DV500" s="177"/>
      <c r="DZ500" s="46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/>
      <c r="EM500" s="165"/>
      <c r="EO500" s="5"/>
      <c r="EP500" s="5"/>
      <c r="EQ500" s="5"/>
      <c r="ER500" s="5"/>
      <c r="ET500" s="46"/>
      <c r="EU500" s="46"/>
      <c r="EY500" s="70" t="str">
        <f t="shared" si="80"/>
        <v>amlodpine oral 5mg/</v>
      </c>
      <c r="FK500" s="14" t="s">
        <v>163</v>
      </c>
      <c r="FL500" s="70" t="str">
        <f t="shared" si="78"/>
        <v>amlodpine oral 5mg/</v>
      </c>
    </row>
    <row r="501" spans="1:168" ht="14.4">
      <c r="A501" s="177">
        <v>39612041</v>
      </c>
      <c r="B501" s="179" t="s">
        <v>3916</v>
      </c>
      <c r="C501" s="117"/>
      <c r="D501" s="117"/>
      <c r="E501" s="117"/>
      <c r="F501" s="117"/>
      <c r="H501" s="47"/>
      <c r="I501" s="47"/>
      <c r="J501" s="5" t="str">
        <f t="shared" si="79"/>
        <v>ITA amlodpinie besilate KRKA D.D.NOVO MESTO tablet 28 x 5mg/</v>
      </c>
      <c r="K501" s="5" t="str">
        <f t="shared" si="73"/>
        <v>ITA amlodpinie besilate KRKA D.D.NOVO MESTO tablet 28 x 5mg/</v>
      </c>
      <c r="L501" s="5"/>
      <c r="M501" s="5"/>
      <c r="N501" s="5"/>
      <c r="O501" s="5"/>
      <c r="P501" s="178">
        <v>28</v>
      </c>
      <c r="Q501" s="171"/>
      <c r="R501" s="178">
        <v>28</v>
      </c>
      <c r="S501" s="171"/>
      <c r="T501" s="117"/>
      <c r="U501" s="117"/>
      <c r="V501" s="117"/>
      <c r="W501" s="117"/>
      <c r="Y501" s="46"/>
      <c r="Z501" s="5"/>
      <c r="AA501" s="5"/>
      <c r="AB501" s="5"/>
      <c r="AC501" s="46"/>
      <c r="AD501" s="5"/>
      <c r="AE501" s="5"/>
      <c r="AF501" s="184">
        <v>10219000</v>
      </c>
      <c r="AG501" s="185" t="s">
        <v>3889</v>
      </c>
      <c r="AH501" s="46"/>
      <c r="AK501" s="185">
        <v>15054000</v>
      </c>
      <c r="AL501" s="178" t="s">
        <v>173</v>
      </c>
      <c r="AM501" s="46"/>
      <c r="AN501" s="5"/>
      <c r="AO501" s="5"/>
      <c r="AP501" s="5"/>
      <c r="AQ501" s="5"/>
      <c r="AS501" s="48"/>
      <c r="AT501" s="25" t="str">
        <f t="shared" si="76"/>
        <v>ITA amlodpinie besilate KRKA D.D.NOVO MESTO tablet 5mg/</v>
      </c>
      <c r="AU501" s="33"/>
      <c r="AW501" s="5"/>
      <c r="AX501" s="180" t="s">
        <v>4026</v>
      </c>
      <c r="AY501" s="25" t="str">
        <f t="shared" si="74"/>
        <v>AMLODIPINA KRKA tablet 5mg/</v>
      </c>
      <c r="AZ501" s="177" t="s">
        <v>65</v>
      </c>
      <c r="BA501" s="46" t="s">
        <v>2253</v>
      </c>
      <c r="BB501" s="46"/>
      <c r="BC501" s="184">
        <v>10219000</v>
      </c>
      <c r="BD501" s="185" t="s">
        <v>3889</v>
      </c>
      <c r="BE501" s="46"/>
      <c r="BF501" s="85"/>
      <c r="BG501" s="179" t="s">
        <v>4114</v>
      </c>
      <c r="BH501" s="46"/>
      <c r="BI501" s="46"/>
      <c r="BJ501" s="46"/>
      <c r="BL501" s="5"/>
      <c r="BM501" s="49" t="s">
        <v>4151</v>
      </c>
      <c r="BN501" t="str">
        <f t="shared" si="75"/>
        <v>amlodpinie besilate tablet 5mg/</v>
      </c>
      <c r="BO501" s="49"/>
      <c r="BP501" t="str">
        <f t="shared" si="77"/>
        <v>amlodpinie besilate tablet 5mg/</v>
      </c>
      <c r="BQ501" s="5"/>
      <c r="BR501" s="184">
        <v>10219000</v>
      </c>
      <c r="BS501" s="46" t="s">
        <v>173</v>
      </c>
      <c r="BT501" s="46"/>
      <c r="BU501" s="117"/>
      <c r="BV501" s="117"/>
      <c r="BW501" s="5"/>
      <c r="BY501" s="5"/>
      <c r="BZ501" s="5"/>
      <c r="CA501" s="185">
        <v>15054000</v>
      </c>
      <c r="CB501" s="178" t="s">
        <v>173</v>
      </c>
      <c r="CC501" s="46"/>
      <c r="CD501" s="5"/>
      <c r="CE501" s="5"/>
      <c r="CF501">
        <v>20053000</v>
      </c>
      <c r="CG501" s="46" t="s">
        <v>3898</v>
      </c>
      <c r="CH501" s="46" t="s">
        <v>1239</v>
      </c>
      <c r="CI501" s="117"/>
      <c r="CJ501" s="117"/>
      <c r="CK501" s="5"/>
      <c r="CL501" s="5"/>
      <c r="CM501" s="5"/>
      <c r="CN501" s="5"/>
      <c r="CO501" s="187">
        <v>100000090079</v>
      </c>
      <c r="CP501" s="21" t="s">
        <v>41</v>
      </c>
      <c r="CQ501" s="187">
        <v>100000090079</v>
      </c>
      <c r="CR501" s="46" t="s">
        <v>4168</v>
      </c>
      <c r="CS501" s="51"/>
      <c r="CT501" s="48" t="s">
        <v>2249</v>
      </c>
      <c r="CU501" s="46" t="s">
        <v>3899</v>
      </c>
      <c r="CV501" s="117"/>
      <c r="CW501" s="146"/>
      <c r="CX501" s="187"/>
      <c r="CY501" s="177" t="s">
        <v>4044</v>
      </c>
      <c r="CZ501" s="5"/>
      <c r="DE501" s="5"/>
      <c r="DF501" s="5"/>
      <c r="DG501" s="117"/>
      <c r="DH501" s="117"/>
      <c r="DI501" s="117"/>
      <c r="DJ501" s="117"/>
      <c r="DK501" s="117"/>
      <c r="DL501" s="177">
        <v>5</v>
      </c>
      <c r="DM501" s="177" t="s">
        <v>164</v>
      </c>
      <c r="DN501" s="74"/>
      <c r="DO501" s="177"/>
      <c r="DP501" s="177"/>
      <c r="DR501" s="177">
        <v>5</v>
      </c>
      <c r="DS501" s="177" t="s">
        <v>164</v>
      </c>
      <c r="DU501" s="177"/>
      <c r="DV501" s="177"/>
      <c r="DZ501" s="46"/>
      <c r="EA501" s="5"/>
      <c r="EB501" s="5"/>
      <c r="EC501" s="5"/>
      <c r="ED501" s="5"/>
      <c r="EE501" s="5"/>
      <c r="EF501" s="5"/>
      <c r="EG501" s="5"/>
      <c r="EH501" s="5"/>
      <c r="EI501" s="5"/>
      <c r="EJ501" s="5"/>
      <c r="EK501" s="5"/>
      <c r="EL501" s="5"/>
      <c r="EM501" s="165"/>
      <c r="EO501" s="5"/>
      <c r="EP501" s="5"/>
      <c r="EQ501" s="5"/>
      <c r="ER501" s="5"/>
      <c r="ET501" s="46"/>
      <c r="EU501" s="46"/>
      <c r="EY501" s="70" t="str">
        <f t="shared" si="80"/>
        <v>amlodpine oral 5mg/</v>
      </c>
      <c r="FK501" s="14" t="s">
        <v>163</v>
      </c>
      <c r="FL501" s="70" t="str">
        <f t="shared" si="78"/>
        <v>amlodpine oral 5mg/</v>
      </c>
    </row>
    <row r="502" spans="1:168" ht="14.4">
      <c r="A502" s="177">
        <v>39799034</v>
      </c>
      <c r="B502" s="179" t="s">
        <v>3916</v>
      </c>
      <c r="C502" s="117"/>
      <c r="D502" s="117"/>
      <c r="E502" s="117"/>
      <c r="F502" s="117"/>
      <c r="H502" s="47"/>
      <c r="I502" s="47"/>
      <c r="J502" s="5" t="str">
        <f t="shared" si="79"/>
        <v>ITA amlodpinie besilate MYLAN SpA tablet 28 x 5mg/</v>
      </c>
      <c r="K502" s="5" t="str">
        <f t="shared" si="73"/>
        <v>ITA amlodpinie besilate MYLAN SpA tablet 28 x 5mg/</v>
      </c>
      <c r="L502" s="5"/>
      <c r="M502" s="5"/>
      <c r="N502" s="5"/>
      <c r="O502" s="5"/>
      <c r="P502" s="178">
        <v>28</v>
      </c>
      <c r="Q502" s="171"/>
      <c r="R502" s="178">
        <v>28</v>
      </c>
      <c r="S502" s="171"/>
      <c r="T502" s="117"/>
      <c r="U502" s="117"/>
      <c r="V502" s="117"/>
      <c r="W502" s="117"/>
      <c r="Y502" s="46"/>
      <c r="Z502" s="5"/>
      <c r="AA502" s="5"/>
      <c r="AB502" s="5"/>
      <c r="AC502" s="46"/>
      <c r="AD502" s="5"/>
      <c r="AE502" s="5"/>
      <c r="AF502" s="184">
        <v>10219000</v>
      </c>
      <c r="AG502" s="185" t="s">
        <v>3889</v>
      </c>
      <c r="AH502" s="46"/>
      <c r="AK502" s="185">
        <v>15054000</v>
      </c>
      <c r="AL502" s="178" t="s">
        <v>173</v>
      </c>
      <c r="AM502" s="46"/>
      <c r="AN502" s="5"/>
      <c r="AO502" s="5"/>
      <c r="AP502" s="5"/>
      <c r="AQ502" s="5"/>
      <c r="AS502" s="48"/>
      <c r="AT502" s="25" t="str">
        <f t="shared" si="76"/>
        <v>ITA amlodpinie besilate MYLAN SpA tablet 5mg/</v>
      </c>
      <c r="AU502" s="33"/>
      <c r="AW502" s="5"/>
      <c r="AX502" s="180" t="s">
        <v>4027</v>
      </c>
      <c r="AY502" s="25" t="str">
        <f t="shared" si="74"/>
        <v>AMLODIPINA MYLAN tablet 5mg/</v>
      </c>
      <c r="AZ502" s="177" t="s">
        <v>65</v>
      </c>
      <c r="BA502" s="46" t="s">
        <v>2253</v>
      </c>
      <c r="BB502" s="46"/>
      <c r="BC502" s="184">
        <v>10219000</v>
      </c>
      <c r="BD502" s="185" t="s">
        <v>3889</v>
      </c>
      <c r="BE502" s="46"/>
      <c r="BF502" s="85"/>
      <c r="BG502" s="179" t="s">
        <v>4115</v>
      </c>
      <c r="BH502" s="46"/>
      <c r="BI502" s="46"/>
      <c r="BJ502" s="46"/>
      <c r="BL502" s="5"/>
      <c r="BM502" s="49" t="s">
        <v>4151</v>
      </c>
      <c r="BN502" t="str">
        <f t="shared" si="75"/>
        <v>amlodpinie besilate tablet 5mg/</v>
      </c>
      <c r="BO502" s="49"/>
      <c r="BP502" t="str">
        <f t="shared" si="77"/>
        <v>amlodpinie besilate tablet 5mg/</v>
      </c>
      <c r="BQ502" s="5"/>
      <c r="BR502" s="184">
        <v>10219000</v>
      </c>
      <c r="BS502" s="46" t="s">
        <v>173</v>
      </c>
      <c r="BT502" s="46"/>
      <c r="BU502" s="117"/>
      <c r="BV502" s="117"/>
      <c r="BW502" s="5"/>
      <c r="BY502" s="5"/>
      <c r="BZ502" s="5"/>
      <c r="CA502" s="185">
        <v>15054000</v>
      </c>
      <c r="CB502" s="178" t="s">
        <v>173</v>
      </c>
      <c r="CC502" s="46"/>
      <c r="CD502" s="5"/>
      <c r="CE502" s="5"/>
      <c r="CF502">
        <v>20053000</v>
      </c>
      <c r="CG502" s="46" t="s">
        <v>3898</v>
      </c>
      <c r="CH502" s="46" t="s">
        <v>1239</v>
      </c>
      <c r="CI502" s="117"/>
      <c r="CJ502" s="117"/>
      <c r="CK502" s="5"/>
      <c r="CL502" s="5"/>
      <c r="CM502" s="5"/>
      <c r="CN502" s="5"/>
      <c r="CO502" s="187">
        <v>100000090079</v>
      </c>
      <c r="CP502" s="21" t="s">
        <v>41</v>
      </c>
      <c r="CQ502" s="187">
        <v>100000090079</v>
      </c>
      <c r="CR502" s="46" t="s">
        <v>4168</v>
      </c>
      <c r="CS502" s="51"/>
      <c r="CT502" s="48" t="s">
        <v>2249</v>
      </c>
      <c r="CU502" s="46" t="s">
        <v>3899</v>
      </c>
      <c r="CV502" s="117"/>
      <c r="CW502" s="146"/>
      <c r="CX502" s="187"/>
      <c r="CY502" s="177" t="s">
        <v>4044</v>
      </c>
      <c r="CZ502" s="5"/>
      <c r="DE502" s="5"/>
      <c r="DF502" s="5"/>
      <c r="DG502" s="117"/>
      <c r="DH502" s="117"/>
      <c r="DI502" s="117"/>
      <c r="DJ502" s="117"/>
      <c r="DK502" s="117"/>
      <c r="DL502" s="177">
        <v>5</v>
      </c>
      <c r="DM502" s="177" t="s">
        <v>164</v>
      </c>
      <c r="DN502" s="74"/>
      <c r="DO502" s="177"/>
      <c r="DP502" s="177"/>
      <c r="DR502" s="177">
        <v>5</v>
      </c>
      <c r="DS502" s="177" t="s">
        <v>164</v>
      </c>
      <c r="DU502" s="177"/>
      <c r="DV502" s="177"/>
      <c r="DZ502" s="46"/>
      <c r="EA502" s="5"/>
      <c r="EB502" s="5"/>
      <c r="EC502" s="5"/>
      <c r="ED502" s="5"/>
      <c r="EE502" s="5"/>
      <c r="EF502" s="5"/>
      <c r="EG502" s="5"/>
      <c r="EH502" s="5"/>
      <c r="EI502" s="5"/>
      <c r="EJ502" s="5"/>
      <c r="EK502" s="5"/>
      <c r="EL502" s="5"/>
      <c r="EM502" s="165"/>
      <c r="EO502" s="5"/>
      <c r="EP502" s="5"/>
      <c r="EQ502" s="5"/>
      <c r="ER502" s="5"/>
      <c r="ET502" s="46"/>
      <c r="EU502" s="46"/>
      <c r="EY502" s="70" t="str">
        <f t="shared" si="80"/>
        <v>amlodpine oral 5mg/</v>
      </c>
      <c r="FK502" s="14" t="s">
        <v>163</v>
      </c>
      <c r="FL502" s="70" t="str">
        <f t="shared" si="78"/>
        <v>amlodpine oral 5mg/</v>
      </c>
    </row>
    <row r="503" spans="1:168" ht="14.4">
      <c r="A503" s="177">
        <v>37987029</v>
      </c>
      <c r="B503" s="179" t="s">
        <v>3916</v>
      </c>
      <c r="C503" s="117"/>
      <c r="D503" s="117"/>
      <c r="E503" s="117"/>
      <c r="F503" s="117"/>
      <c r="H503" s="47"/>
      <c r="I503" s="47"/>
      <c r="J503" s="5" t="str">
        <f t="shared" si="79"/>
        <v>ITA amlodpinie besilate PENSA PHARMA SpA tablet 28 x 5mg/</v>
      </c>
      <c r="K503" s="5" t="str">
        <f t="shared" si="73"/>
        <v>ITA amlodpinie besilate PENSA PHARMA SpA tablet 28 x 5mg/</v>
      </c>
      <c r="L503" s="5"/>
      <c r="M503" s="5"/>
      <c r="N503" s="5"/>
      <c r="O503" s="5"/>
      <c r="P503" s="178">
        <v>28</v>
      </c>
      <c r="Q503" s="171"/>
      <c r="R503" s="178">
        <v>28</v>
      </c>
      <c r="S503" s="171"/>
      <c r="T503" s="117"/>
      <c r="U503" s="117"/>
      <c r="V503" s="117"/>
      <c r="W503" s="117"/>
      <c r="Y503" s="46"/>
      <c r="Z503" s="5"/>
      <c r="AA503" s="5"/>
      <c r="AB503" s="5"/>
      <c r="AC503" s="46"/>
      <c r="AD503" s="5"/>
      <c r="AE503" s="5"/>
      <c r="AF503" s="184">
        <v>10219000</v>
      </c>
      <c r="AG503" s="185" t="s">
        <v>3889</v>
      </c>
      <c r="AH503" s="46"/>
      <c r="AK503" s="185">
        <v>15054000</v>
      </c>
      <c r="AL503" s="178" t="s">
        <v>173</v>
      </c>
      <c r="AM503" s="46"/>
      <c r="AN503" s="5"/>
      <c r="AO503" s="5"/>
      <c r="AP503" s="5"/>
      <c r="AQ503" s="5"/>
      <c r="AS503" s="48"/>
      <c r="AT503" s="25" t="str">
        <f t="shared" si="76"/>
        <v>ITA amlodpinie besilate PENSA PHARMA SpA tablet 5mg/</v>
      </c>
      <c r="AU503" s="33"/>
      <c r="AW503" s="5"/>
      <c r="AX503" s="180" t="s">
        <v>4028</v>
      </c>
      <c r="AY503" s="25" t="str">
        <f t="shared" si="74"/>
        <v>AMLODIPINA PENSA tablet 5mg/</v>
      </c>
      <c r="AZ503" s="177" t="s">
        <v>65</v>
      </c>
      <c r="BA503" s="46" t="s">
        <v>2253</v>
      </c>
      <c r="BB503" s="46"/>
      <c r="BC503" s="184">
        <v>10219000</v>
      </c>
      <c r="BD503" s="185" t="s">
        <v>3889</v>
      </c>
      <c r="BE503" s="46"/>
      <c r="BF503" s="85"/>
      <c r="BG503" s="179" t="s">
        <v>4116</v>
      </c>
      <c r="BH503" s="46"/>
      <c r="BI503" s="46"/>
      <c r="BJ503" s="46"/>
      <c r="BL503" s="5"/>
      <c r="BM503" s="49" t="s">
        <v>4151</v>
      </c>
      <c r="BN503" t="str">
        <f t="shared" si="75"/>
        <v>amlodpinie besilate tablet 5mg/</v>
      </c>
      <c r="BO503" s="49"/>
      <c r="BP503" t="str">
        <f t="shared" si="77"/>
        <v>amlodpinie besilate tablet 5mg/</v>
      </c>
      <c r="BQ503" s="5"/>
      <c r="BR503" s="184">
        <v>10219000</v>
      </c>
      <c r="BS503" s="46" t="s">
        <v>173</v>
      </c>
      <c r="BT503" s="46"/>
      <c r="BU503" s="117"/>
      <c r="BV503" s="117"/>
      <c r="BW503" s="5"/>
      <c r="BY503" s="5"/>
      <c r="BZ503" s="5"/>
      <c r="CA503" s="185">
        <v>15054000</v>
      </c>
      <c r="CB503" s="178" t="s">
        <v>173</v>
      </c>
      <c r="CC503" s="46"/>
      <c r="CD503" s="5"/>
      <c r="CE503" s="5"/>
      <c r="CF503">
        <v>20053000</v>
      </c>
      <c r="CG503" s="46" t="s">
        <v>3898</v>
      </c>
      <c r="CH503" s="46" t="s">
        <v>1239</v>
      </c>
      <c r="CI503" s="117"/>
      <c r="CJ503" s="117"/>
      <c r="CK503" s="5"/>
      <c r="CL503" s="5"/>
      <c r="CM503" s="5"/>
      <c r="CN503" s="5"/>
      <c r="CO503" s="187">
        <v>100000090079</v>
      </c>
      <c r="CP503" s="21" t="s">
        <v>41</v>
      </c>
      <c r="CQ503" s="187">
        <v>100000090079</v>
      </c>
      <c r="CR503" s="46" t="s">
        <v>4168</v>
      </c>
      <c r="CS503" s="51"/>
      <c r="CT503" s="48" t="s">
        <v>2249</v>
      </c>
      <c r="CU503" s="46" t="s">
        <v>3899</v>
      </c>
      <c r="CV503" s="117"/>
      <c r="CW503" s="146"/>
      <c r="CX503" s="187">
        <v>100000090079</v>
      </c>
      <c r="CY503" s="177" t="s">
        <v>4162</v>
      </c>
      <c r="CZ503" s="5"/>
      <c r="DE503" s="5"/>
      <c r="DF503" s="5"/>
      <c r="DG503" s="117"/>
      <c r="DH503" s="117"/>
      <c r="DI503" s="117"/>
      <c r="DJ503" s="117"/>
      <c r="DK503" s="117"/>
      <c r="DL503" s="177">
        <v>5</v>
      </c>
      <c r="DM503" s="177" t="s">
        <v>164</v>
      </c>
      <c r="DN503" s="74"/>
      <c r="DO503" s="177"/>
      <c r="DP503" s="177"/>
      <c r="DR503" s="177">
        <v>5</v>
      </c>
      <c r="DS503" s="177" t="s">
        <v>164</v>
      </c>
      <c r="DU503" s="177"/>
      <c r="DV503" s="177"/>
      <c r="DZ503" s="46"/>
      <c r="EA503" s="5"/>
      <c r="EB503" s="5"/>
      <c r="EC503" s="5"/>
      <c r="ED503" s="5"/>
      <c r="EE503" s="5"/>
      <c r="EF503" s="5"/>
      <c r="EG503" s="5"/>
      <c r="EH503" s="5"/>
      <c r="EI503" s="5"/>
      <c r="EJ503" s="5"/>
      <c r="EK503" s="5"/>
      <c r="EL503" s="5"/>
      <c r="EM503" s="165"/>
      <c r="EO503" s="5"/>
      <c r="EP503" s="5"/>
      <c r="EQ503" s="5"/>
      <c r="ER503" s="5"/>
      <c r="ET503" s="46"/>
      <c r="EU503" s="46"/>
      <c r="EY503" s="70" t="str">
        <f t="shared" si="80"/>
        <v>amlodpine oral 5mg/</v>
      </c>
      <c r="FK503" s="14" t="s">
        <v>163</v>
      </c>
      <c r="FL503" s="70" t="str">
        <f t="shared" si="78"/>
        <v>amlodpine oral 5mg/</v>
      </c>
    </row>
    <row r="504" spans="1:168" ht="14.4">
      <c r="A504" s="177">
        <v>38072043</v>
      </c>
      <c r="B504" s="179" t="s">
        <v>3916</v>
      </c>
      <c r="C504" s="117"/>
      <c r="D504" s="117"/>
      <c r="E504" s="117"/>
      <c r="F504" s="117"/>
      <c r="H504" s="47"/>
      <c r="I504" s="47"/>
      <c r="J504" s="5" t="str">
        <f t="shared" si="79"/>
        <v>ITA amlodpinie besilate SANDOZ SpA tablet 28 x 5mg/</v>
      </c>
      <c r="K504" s="5" t="str">
        <f t="shared" si="73"/>
        <v>ITA amlodpinie besilate SANDOZ SpA tablet 28 x 5mg/</v>
      </c>
      <c r="L504" s="5"/>
      <c r="M504" s="5"/>
      <c r="N504" s="5"/>
      <c r="O504" s="5"/>
      <c r="P504" s="178">
        <v>28</v>
      </c>
      <c r="Q504" s="171"/>
      <c r="R504" s="178">
        <v>28</v>
      </c>
      <c r="S504" s="171"/>
      <c r="T504" s="117"/>
      <c r="U504" s="117"/>
      <c r="V504" s="117"/>
      <c r="W504" s="117"/>
      <c r="Y504" s="46"/>
      <c r="Z504" s="5"/>
      <c r="AA504" s="5"/>
      <c r="AB504" s="5"/>
      <c r="AC504" s="46"/>
      <c r="AD504" s="5"/>
      <c r="AE504" s="5"/>
      <c r="AF504" s="184">
        <v>10219000</v>
      </c>
      <c r="AG504" s="185" t="s">
        <v>3889</v>
      </c>
      <c r="AH504" s="46"/>
      <c r="AK504" s="185">
        <v>15054000</v>
      </c>
      <c r="AL504" s="178" t="s">
        <v>173</v>
      </c>
      <c r="AM504" s="46"/>
      <c r="AN504" s="5"/>
      <c r="AO504" s="5"/>
      <c r="AP504" s="5"/>
      <c r="AQ504" s="5"/>
      <c r="AS504" s="48"/>
      <c r="AT504" s="25" t="str">
        <f t="shared" si="76"/>
        <v>ITA amlodpinie besilate SANDOZ SpA tablet 5mg/</v>
      </c>
      <c r="AU504" s="33"/>
      <c r="AW504" s="5"/>
      <c r="AX504" s="180" t="s">
        <v>4030</v>
      </c>
      <c r="AY504" s="25" t="str">
        <f t="shared" si="74"/>
        <v>AMLODIPINA SANDOZ tablet 5mg/</v>
      </c>
      <c r="AZ504" s="177" t="s">
        <v>65</v>
      </c>
      <c r="BA504" s="46" t="s">
        <v>2253</v>
      </c>
      <c r="BB504" s="46"/>
      <c r="BC504" s="184">
        <v>10219000</v>
      </c>
      <c r="BD504" s="185" t="s">
        <v>3889</v>
      </c>
      <c r="BE504" s="46"/>
      <c r="BF504" s="85"/>
      <c r="BG504" s="179" t="s">
        <v>4118</v>
      </c>
      <c r="BH504" s="46"/>
      <c r="BI504" s="46"/>
      <c r="BJ504" s="46"/>
      <c r="BL504" s="5"/>
      <c r="BM504" s="49" t="s">
        <v>4151</v>
      </c>
      <c r="BN504" t="str">
        <f t="shared" si="75"/>
        <v>amlodpinie besilate tablet 5mg/</v>
      </c>
      <c r="BO504" s="49"/>
      <c r="BP504" t="str">
        <f t="shared" si="77"/>
        <v>amlodpinie besilate tablet 5mg/</v>
      </c>
      <c r="BQ504" s="5"/>
      <c r="BR504" s="184">
        <v>10219000</v>
      </c>
      <c r="BS504" s="46" t="s">
        <v>173</v>
      </c>
      <c r="BT504" s="46"/>
      <c r="BU504" s="117"/>
      <c r="BV504" s="117"/>
      <c r="BW504" s="5"/>
      <c r="BY504" s="5"/>
      <c r="BZ504" s="5"/>
      <c r="CA504" s="185">
        <v>15054000</v>
      </c>
      <c r="CB504" s="178" t="s">
        <v>173</v>
      </c>
      <c r="CC504" s="46"/>
      <c r="CD504" s="5"/>
      <c r="CE504" s="5"/>
      <c r="CF504">
        <v>20053000</v>
      </c>
      <c r="CG504" s="46" t="s">
        <v>3898</v>
      </c>
      <c r="CH504" s="46" t="s">
        <v>1239</v>
      </c>
      <c r="CI504" s="117"/>
      <c r="CJ504" s="117"/>
      <c r="CK504" s="5"/>
      <c r="CL504" s="5"/>
      <c r="CM504" s="5"/>
      <c r="CN504" s="5"/>
      <c r="CO504" s="187">
        <v>100000090079</v>
      </c>
      <c r="CP504" s="21" t="s">
        <v>41</v>
      </c>
      <c r="CQ504" s="187">
        <v>100000090079</v>
      </c>
      <c r="CR504" s="46" t="s">
        <v>4168</v>
      </c>
      <c r="CS504" s="51"/>
      <c r="CT504" s="48" t="s">
        <v>2249</v>
      </c>
      <c r="CU504" s="46" t="s">
        <v>3899</v>
      </c>
      <c r="CV504" s="117"/>
      <c r="CW504" s="146"/>
      <c r="CX504" s="187">
        <v>100000090079</v>
      </c>
      <c r="CY504" s="177" t="s">
        <v>4162</v>
      </c>
      <c r="CZ504" s="5"/>
      <c r="DE504" s="5"/>
      <c r="DF504" s="5"/>
      <c r="DG504" s="117"/>
      <c r="DH504" s="117"/>
      <c r="DI504" s="117"/>
      <c r="DJ504" s="117"/>
      <c r="DK504" s="117"/>
      <c r="DL504" s="177">
        <v>5</v>
      </c>
      <c r="DM504" s="177" t="s">
        <v>164</v>
      </c>
      <c r="DN504" s="74"/>
      <c r="DO504" s="177"/>
      <c r="DP504" s="177"/>
      <c r="DR504" s="177">
        <v>5</v>
      </c>
      <c r="DS504" s="177" t="s">
        <v>164</v>
      </c>
      <c r="DU504" s="177"/>
      <c r="DV504" s="177"/>
      <c r="DZ504" s="46"/>
      <c r="EA504" s="5"/>
      <c r="EB504" s="5"/>
      <c r="EC504" s="5"/>
      <c r="ED504" s="5"/>
      <c r="EE504" s="5"/>
      <c r="EF504" s="5"/>
      <c r="EG504" s="5"/>
      <c r="EH504" s="5"/>
      <c r="EI504" s="5"/>
      <c r="EJ504" s="5"/>
      <c r="EK504" s="5"/>
      <c r="EL504" s="5"/>
      <c r="EM504" s="165"/>
      <c r="EO504" s="5"/>
      <c r="EP504" s="5"/>
      <c r="EQ504" s="5"/>
      <c r="ER504" s="5"/>
      <c r="ET504" s="46"/>
      <c r="EU504" s="46"/>
      <c r="EY504" s="70" t="str">
        <f t="shared" si="80"/>
        <v>amlodpine oral 5mg/</v>
      </c>
      <c r="FK504" s="14" t="s">
        <v>163</v>
      </c>
      <c r="FL504" s="70" t="str">
        <f t="shared" si="78"/>
        <v>amlodpine oral 5mg/</v>
      </c>
    </row>
    <row r="505" spans="1:168" ht="14.4">
      <c r="A505" s="177">
        <v>37676018</v>
      </c>
      <c r="B505" s="179" t="s">
        <v>3916</v>
      </c>
      <c r="C505" s="117"/>
      <c r="D505" s="117"/>
      <c r="E505" s="117"/>
      <c r="F505" s="117"/>
      <c r="H505" s="47"/>
      <c r="I505" s="47"/>
      <c r="J505" s="5" t="str">
        <f t="shared" si="79"/>
        <v>ITA amlodpinie besilate PHARMEG Srl tablet 28 x 5mg/</v>
      </c>
      <c r="K505" s="5" t="str">
        <f t="shared" si="73"/>
        <v>ITA amlodpinie besilate PHARMEG Srl tablet 28 x 5mg/</v>
      </c>
      <c r="L505" s="5"/>
      <c r="M505" s="5"/>
      <c r="N505" s="5"/>
      <c r="O505" s="5"/>
      <c r="P505" s="178">
        <v>28</v>
      </c>
      <c r="Q505" s="171"/>
      <c r="R505" s="178">
        <v>28</v>
      </c>
      <c r="S505" s="171"/>
      <c r="T505" s="117"/>
      <c r="U505" s="117"/>
      <c r="V505" s="117"/>
      <c r="W505" s="117"/>
      <c r="Y505" s="46"/>
      <c r="Z505" s="5"/>
      <c r="AA505" s="5"/>
      <c r="AB505" s="5"/>
      <c r="AC505" s="46"/>
      <c r="AD505" s="5"/>
      <c r="AE505" s="5"/>
      <c r="AF505" s="184">
        <v>10219000</v>
      </c>
      <c r="AG505" s="185" t="s">
        <v>3889</v>
      </c>
      <c r="AH505" s="46"/>
      <c r="AK505" s="185">
        <v>15054000</v>
      </c>
      <c r="AL505" s="178" t="s">
        <v>173</v>
      </c>
      <c r="AM505" s="46"/>
      <c r="AN505" s="5"/>
      <c r="AO505" s="5"/>
      <c r="AP505" s="5"/>
      <c r="AQ505" s="5"/>
      <c r="AS505" s="48"/>
      <c r="AT505" s="25" t="str">
        <f t="shared" si="76"/>
        <v>ITA amlodpinie besilate PHARMEG Srl tablet 5mg/</v>
      </c>
      <c r="AU505" s="33"/>
      <c r="AW505" s="5"/>
      <c r="AX505" s="180" t="s">
        <v>4031</v>
      </c>
      <c r="AY505" s="25" t="str">
        <f t="shared" si="74"/>
        <v>AMLODIPINA SUN tablet 5mg/</v>
      </c>
      <c r="AZ505" s="177" t="s">
        <v>65</v>
      </c>
      <c r="BA505" s="46" t="s">
        <v>2253</v>
      </c>
      <c r="BB505" s="46"/>
      <c r="BC505" s="184">
        <v>10219000</v>
      </c>
      <c r="BD505" s="185" t="s">
        <v>3889</v>
      </c>
      <c r="BE505" s="46"/>
      <c r="BF505" s="85"/>
      <c r="BG505" s="179" t="s">
        <v>4119</v>
      </c>
      <c r="BH505" s="46"/>
      <c r="BI505" s="46"/>
      <c r="BJ505" s="46"/>
      <c r="BL505" s="5"/>
      <c r="BM505" s="49" t="s">
        <v>4151</v>
      </c>
      <c r="BN505" t="str">
        <f t="shared" si="75"/>
        <v>amlodpinie besilate tablet 5mg/</v>
      </c>
      <c r="BO505" s="49"/>
      <c r="BP505" t="str">
        <f t="shared" si="77"/>
        <v>amlodpinie besilate tablet 5mg/</v>
      </c>
      <c r="BQ505" s="5"/>
      <c r="BR505" s="184">
        <v>10219000</v>
      </c>
      <c r="BS505" s="46" t="s">
        <v>173</v>
      </c>
      <c r="BT505" s="46"/>
      <c r="BU505" s="117"/>
      <c r="BV505" s="117"/>
      <c r="BW505" s="5"/>
      <c r="BY505" s="5"/>
      <c r="BZ505" s="5"/>
      <c r="CA505" s="185">
        <v>15054000</v>
      </c>
      <c r="CB505" s="178" t="s">
        <v>173</v>
      </c>
      <c r="CC505" s="46"/>
      <c r="CD505" s="5"/>
      <c r="CE505" s="5"/>
      <c r="CF505">
        <v>20053000</v>
      </c>
      <c r="CG505" s="46" t="s">
        <v>3898</v>
      </c>
      <c r="CH505" s="46" t="s">
        <v>1239</v>
      </c>
      <c r="CI505" s="117"/>
      <c r="CJ505" s="117"/>
      <c r="CK505" s="5"/>
      <c r="CL505" s="5"/>
      <c r="CM505" s="5"/>
      <c r="CN505" s="5"/>
      <c r="CO505" s="187">
        <v>100000090079</v>
      </c>
      <c r="CP505" s="21" t="s">
        <v>41</v>
      </c>
      <c r="CQ505" s="187">
        <v>100000090079</v>
      </c>
      <c r="CR505" s="46" t="s">
        <v>4168</v>
      </c>
      <c r="CS505" s="51"/>
      <c r="CT505" s="48" t="s">
        <v>2249</v>
      </c>
      <c r="CU505" s="46" t="s">
        <v>3899</v>
      </c>
      <c r="CV505" s="117"/>
      <c r="CW505" s="146"/>
      <c r="CX505" s="187">
        <v>100000090079</v>
      </c>
      <c r="CY505" s="177" t="s">
        <v>4162</v>
      </c>
      <c r="CZ505" s="5"/>
      <c r="DE505" s="5"/>
      <c r="DF505" s="5"/>
      <c r="DG505" s="117"/>
      <c r="DH505" s="117"/>
      <c r="DI505" s="117"/>
      <c r="DJ505" s="117"/>
      <c r="DK505" s="117"/>
      <c r="DL505" s="177">
        <v>5</v>
      </c>
      <c r="DM505" s="177" t="s">
        <v>164</v>
      </c>
      <c r="DN505" s="74"/>
      <c r="DO505" s="177"/>
      <c r="DP505" s="177"/>
      <c r="DR505" s="177">
        <v>5</v>
      </c>
      <c r="DS505" s="177" t="s">
        <v>164</v>
      </c>
      <c r="DU505" s="177"/>
      <c r="DV505" s="177"/>
      <c r="DZ505" s="46"/>
      <c r="EA505" s="5"/>
      <c r="EB505" s="5"/>
      <c r="EC505" s="5"/>
      <c r="ED505" s="5"/>
      <c r="EE505" s="5"/>
      <c r="EF505" s="5"/>
      <c r="EG505" s="5"/>
      <c r="EH505" s="5"/>
      <c r="EI505" s="5"/>
      <c r="EJ505" s="5"/>
      <c r="EK505" s="5"/>
      <c r="EL505" s="5"/>
      <c r="EM505" s="165"/>
      <c r="EO505" s="5"/>
      <c r="EP505" s="5"/>
      <c r="EQ505" s="5"/>
      <c r="ER505" s="5"/>
      <c r="ET505" s="46"/>
      <c r="EU505" s="46"/>
      <c r="EY505" s="70" t="str">
        <f t="shared" si="80"/>
        <v>amlodpine oral 5mg/</v>
      </c>
      <c r="FK505" s="14" t="s">
        <v>163</v>
      </c>
      <c r="FL505" s="70" t="str">
        <f t="shared" si="78"/>
        <v>amlodpine oral 5mg/</v>
      </c>
    </row>
    <row r="506" spans="1:168" ht="14.4">
      <c r="A506" s="177">
        <v>38654012</v>
      </c>
      <c r="B506" s="179" t="s">
        <v>3918</v>
      </c>
      <c r="C506" s="117"/>
      <c r="D506" s="117"/>
      <c r="E506" s="117"/>
      <c r="F506" s="117"/>
      <c r="H506" s="47"/>
      <c r="I506" s="47"/>
      <c r="J506" s="5" t="str">
        <f t="shared" si="79"/>
        <v>ITA amlodpinie besilate TECNIGEN Srl tablet 28 x 5mg/</v>
      </c>
      <c r="K506" s="5" t="str">
        <f t="shared" si="73"/>
        <v>ITA amlodpinie besilate TECNIGEN Srl tablet 28 x 5mg/</v>
      </c>
      <c r="L506" s="5"/>
      <c r="M506" s="5"/>
      <c r="N506" s="5"/>
      <c r="O506" s="5"/>
      <c r="P506" s="178">
        <v>28</v>
      </c>
      <c r="Q506" s="171"/>
      <c r="R506" s="178">
        <v>28</v>
      </c>
      <c r="S506" s="171"/>
      <c r="T506" s="117"/>
      <c r="U506" s="117"/>
      <c r="V506" s="117"/>
      <c r="W506" s="117"/>
      <c r="Y506" s="46"/>
      <c r="Z506" s="5"/>
      <c r="AA506" s="5"/>
      <c r="AB506" s="5"/>
      <c r="AC506" s="46"/>
      <c r="AD506" s="5"/>
      <c r="AE506" s="5"/>
      <c r="AF506" s="184">
        <v>10219000</v>
      </c>
      <c r="AG506" s="185" t="s">
        <v>3889</v>
      </c>
      <c r="AH506" s="46"/>
      <c r="AK506" s="185">
        <v>15054000</v>
      </c>
      <c r="AL506" s="178" t="s">
        <v>173</v>
      </c>
      <c r="AM506" s="46"/>
      <c r="AN506" s="5"/>
      <c r="AO506" s="5"/>
      <c r="AP506" s="5"/>
      <c r="AQ506" s="5"/>
      <c r="AS506" s="48"/>
      <c r="AT506" s="25" t="str">
        <f t="shared" si="76"/>
        <v>ITA amlodpinie besilate TECNIGEN Srl tablet 5mg/</v>
      </c>
      <c r="AU506" s="33"/>
      <c r="AW506" s="5"/>
      <c r="AX506" s="180" t="s">
        <v>4032</v>
      </c>
      <c r="AY506" s="25" t="str">
        <f t="shared" si="74"/>
        <v>AMLODIPINA TECNIGEN tablet 5mg/</v>
      </c>
      <c r="AZ506" s="177" t="s">
        <v>65</v>
      </c>
      <c r="BA506" s="46" t="s">
        <v>2253</v>
      </c>
      <c r="BB506" s="46"/>
      <c r="BC506" s="184">
        <v>10219000</v>
      </c>
      <c r="BD506" s="185" t="s">
        <v>3889</v>
      </c>
      <c r="BE506" s="46"/>
      <c r="BF506" s="85"/>
      <c r="BG506" s="179" t="s">
        <v>4120</v>
      </c>
      <c r="BH506" s="46"/>
      <c r="BI506" s="46"/>
      <c r="BJ506" s="46"/>
      <c r="BL506" s="5"/>
      <c r="BM506" s="49" t="s">
        <v>4151</v>
      </c>
      <c r="BN506" t="str">
        <f t="shared" si="75"/>
        <v>amlodpinie besilate tablet 5mg/</v>
      </c>
      <c r="BO506" s="49"/>
      <c r="BP506" t="str">
        <f t="shared" si="77"/>
        <v>amlodpinie besilate tablet 5mg/</v>
      </c>
      <c r="BQ506" s="5"/>
      <c r="BR506" s="184">
        <v>10219000</v>
      </c>
      <c r="BS506" s="46" t="s">
        <v>173</v>
      </c>
      <c r="BT506" s="46"/>
      <c r="BU506" s="117"/>
      <c r="BV506" s="117"/>
      <c r="BW506" s="5"/>
      <c r="BY506" s="5"/>
      <c r="BZ506" s="5"/>
      <c r="CA506" s="185">
        <v>15054000</v>
      </c>
      <c r="CB506" s="178" t="s">
        <v>173</v>
      </c>
      <c r="CC506" s="46"/>
      <c r="CD506" s="5"/>
      <c r="CE506" s="5"/>
      <c r="CF506">
        <v>20053000</v>
      </c>
      <c r="CG506" s="46" t="s">
        <v>3898</v>
      </c>
      <c r="CH506" s="46" t="s">
        <v>1239</v>
      </c>
      <c r="CI506" s="117"/>
      <c r="CJ506" s="117"/>
      <c r="CK506" s="5"/>
      <c r="CL506" s="5"/>
      <c r="CM506" s="5"/>
      <c r="CN506" s="5"/>
      <c r="CO506" s="187">
        <v>100000090079</v>
      </c>
      <c r="CP506" s="21" t="s">
        <v>41</v>
      </c>
      <c r="CQ506" s="187">
        <v>100000090079</v>
      </c>
      <c r="CR506" s="46" t="s">
        <v>4168</v>
      </c>
      <c r="CS506" s="51"/>
      <c r="CT506" s="48" t="s">
        <v>2249</v>
      </c>
      <c r="CU506" s="46" t="s">
        <v>3899</v>
      </c>
      <c r="CV506" s="117"/>
      <c r="CW506" s="146"/>
      <c r="CX506" s="187">
        <v>100000090079</v>
      </c>
      <c r="CY506" s="177" t="s">
        <v>4162</v>
      </c>
      <c r="CZ506" s="5"/>
      <c r="DE506" s="5"/>
      <c r="DF506" s="5"/>
      <c r="DG506" s="117"/>
      <c r="DH506" s="117"/>
      <c r="DI506" s="117"/>
      <c r="DJ506" s="117"/>
      <c r="DK506" s="117"/>
      <c r="DL506" s="177">
        <v>5</v>
      </c>
      <c r="DM506" s="177" t="s">
        <v>164</v>
      </c>
      <c r="DN506" s="74"/>
      <c r="DO506" s="177"/>
      <c r="DP506" s="177"/>
      <c r="DR506" s="177">
        <v>5</v>
      </c>
      <c r="DS506" s="177" t="s">
        <v>164</v>
      </c>
      <c r="DU506" s="177"/>
      <c r="DV506" s="177"/>
      <c r="DZ506" s="46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/>
      <c r="EM506" s="165"/>
      <c r="EO506" s="5"/>
      <c r="EP506" s="5"/>
      <c r="EQ506" s="5"/>
      <c r="ER506" s="5"/>
      <c r="ET506" s="46"/>
      <c r="EU506" s="46"/>
      <c r="EY506" s="70" t="str">
        <f t="shared" si="80"/>
        <v>amlodpine oral 5mg/</v>
      </c>
      <c r="FK506" s="14" t="s">
        <v>163</v>
      </c>
      <c r="FL506" s="70" t="str">
        <f t="shared" si="78"/>
        <v>amlodpine oral 5mg/</v>
      </c>
    </row>
    <row r="507" spans="1:168" ht="14.4">
      <c r="A507" s="177">
        <v>38548032</v>
      </c>
      <c r="B507" s="179" t="s">
        <v>3916</v>
      </c>
      <c r="C507" s="117"/>
      <c r="D507" s="117"/>
      <c r="E507" s="117"/>
      <c r="F507" s="117"/>
      <c r="H507" s="47"/>
      <c r="I507" s="47"/>
      <c r="J507" s="5" t="str">
        <f t="shared" si="79"/>
        <v>ITA amlodpinie besilate TEVA ITALIA Srl tablet 28 x 5mg/</v>
      </c>
      <c r="K507" s="5" t="str">
        <f t="shared" si="73"/>
        <v>ITA amlodpinie besilate TEVA ITALIA Srl tablet 28 x 5mg/</v>
      </c>
      <c r="L507" s="5"/>
      <c r="M507" s="5"/>
      <c r="N507" s="5"/>
      <c r="O507" s="5"/>
      <c r="P507" s="178">
        <v>28</v>
      </c>
      <c r="Q507" s="171"/>
      <c r="R507" s="178">
        <v>28</v>
      </c>
      <c r="S507" s="171"/>
      <c r="T507" s="117"/>
      <c r="U507" s="117"/>
      <c r="V507" s="117"/>
      <c r="W507" s="117"/>
      <c r="Y507" s="46"/>
      <c r="Z507" s="5"/>
      <c r="AA507" s="5"/>
      <c r="AB507" s="5"/>
      <c r="AC507" s="46"/>
      <c r="AD507" s="5"/>
      <c r="AE507" s="5"/>
      <c r="AF507" s="184">
        <v>10219000</v>
      </c>
      <c r="AG507" s="185" t="s">
        <v>3889</v>
      </c>
      <c r="AH507" s="46"/>
      <c r="AK507" s="185">
        <v>15054000</v>
      </c>
      <c r="AL507" s="178" t="s">
        <v>173</v>
      </c>
      <c r="AM507" s="46"/>
      <c r="AN507" s="5"/>
      <c r="AO507" s="5"/>
      <c r="AP507" s="5"/>
      <c r="AQ507" s="5"/>
      <c r="AS507" s="48"/>
      <c r="AT507" s="25" t="str">
        <f t="shared" si="76"/>
        <v>ITA amlodpinie besilate TEVA ITALIA Srl tablet 5mg/</v>
      </c>
      <c r="AU507" s="33"/>
      <c r="AW507" s="5"/>
      <c r="AX507" s="180" t="s">
        <v>4033</v>
      </c>
      <c r="AY507" s="25" t="str">
        <f t="shared" si="74"/>
        <v>AMLODIPINA TEVA tablet 5mg/</v>
      </c>
      <c r="AZ507" s="177" t="s">
        <v>65</v>
      </c>
      <c r="BA507" s="46" t="s">
        <v>2253</v>
      </c>
      <c r="BB507" s="46"/>
      <c r="BC507" s="184">
        <v>10219000</v>
      </c>
      <c r="BD507" s="185" t="s">
        <v>3889</v>
      </c>
      <c r="BE507" s="46"/>
      <c r="BF507" s="85"/>
      <c r="BG507" s="179" t="s">
        <v>4121</v>
      </c>
      <c r="BH507" s="46"/>
      <c r="BI507" s="46"/>
      <c r="BJ507" s="46"/>
      <c r="BL507" s="5"/>
      <c r="BM507" s="49" t="s">
        <v>4151</v>
      </c>
      <c r="BN507" t="str">
        <f t="shared" si="75"/>
        <v>amlodpinie besilate tablet 5mg/</v>
      </c>
      <c r="BO507" s="49"/>
      <c r="BP507" t="str">
        <f t="shared" si="77"/>
        <v>amlodpinie besilate tablet 5mg/</v>
      </c>
      <c r="BQ507" s="5"/>
      <c r="BR507" s="184">
        <v>10219000</v>
      </c>
      <c r="BS507" s="46" t="s">
        <v>173</v>
      </c>
      <c r="BT507" s="46"/>
      <c r="BU507" s="117"/>
      <c r="BV507" s="117"/>
      <c r="BW507" s="5"/>
      <c r="BY507" s="5"/>
      <c r="BZ507" s="5"/>
      <c r="CA507" s="185">
        <v>15054000</v>
      </c>
      <c r="CB507" s="178" t="s">
        <v>173</v>
      </c>
      <c r="CC507" s="46"/>
      <c r="CD507" s="5"/>
      <c r="CE507" s="5"/>
      <c r="CF507">
        <v>20053000</v>
      </c>
      <c r="CG507" s="46" t="s">
        <v>3898</v>
      </c>
      <c r="CH507" s="46" t="s">
        <v>1239</v>
      </c>
      <c r="CI507" s="117"/>
      <c r="CJ507" s="117"/>
      <c r="CK507" s="5"/>
      <c r="CL507" s="5"/>
      <c r="CM507" s="5"/>
      <c r="CN507" s="5"/>
      <c r="CO507" s="187">
        <v>100000090079</v>
      </c>
      <c r="CP507" s="21" t="s">
        <v>41</v>
      </c>
      <c r="CQ507" s="187">
        <v>100000090079</v>
      </c>
      <c r="CR507" s="46" t="s">
        <v>4168</v>
      </c>
      <c r="CS507" s="51"/>
      <c r="CT507" s="48" t="s">
        <v>2249</v>
      </c>
      <c r="CU507" s="46" t="s">
        <v>3899</v>
      </c>
      <c r="CV507" s="117"/>
      <c r="CW507" s="146"/>
      <c r="CX507" s="187">
        <v>100000090079</v>
      </c>
      <c r="CY507" s="177" t="s">
        <v>4162</v>
      </c>
      <c r="CZ507" s="5"/>
      <c r="DE507" s="5"/>
      <c r="DF507" s="5"/>
      <c r="DG507" s="117"/>
      <c r="DH507" s="117"/>
      <c r="DI507" s="117"/>
      <c r="DJ507" s="117"/>
      <c r="DK507" s="117"/>
      <c r="DL507" s="177">
        <v>5</v>
      </c>
      <c r="DM507" s="177" t="s">
        <v>164</v>
      </c>
      <c r="DN507" s="74"/>
      <c r="DO507" s="177"/>
      <c r="DP507" s="177"/>
      <c r="DR507" s="177">
        <v>5</v>
      </c>
      <c r="DS507" s="177" t="s">
        <v>164</v>
      </c>
      <c r="DU507" s="177"/>
      <c r="DV507" s="177"/>
      <c r="DZ507" s="46"/>
      <c r="EA507" s="5"/>
      <c r="EB507" s="5"/>
      <c r="EC507" s="5"/>
      <c r="ED507" s="5"/>
      <c r="EE507" s="5"/>
      <c r="EF507" s="5"/>
      <c r="EG507" s="5"/>
      <c r="EH507" s="5"/>
      <c r="EI507" s="5"/>
      <c r="EJ507" s="5"/>
      <c r="EK507" s="5"/>
      <c r="EL507" s="5"/>
      <c r="EM507" s="165"/>
      <c r="EO507" s="5"/>
      <c r="EP507" s="5"/>
      <c r="EQ507" s="5"/>
      <c r="ER507" s="5"/>
      <c r="ET507" s="46"/>
      <c r="EU507" s="46"/>
      <c r="EY507" s="70" t="str">
        <f t="shared" si="80"/>
        <v>amlodpine oral 5mg/</v>
      </c>
      <c r="FK507" s="14" t="s">
        <v>163</v>
      </c>
      <c r="FL507" s="70" t="str">
        <f t="shared" si="78"/>
        <v>amlodpine oral 5mg/</v>
      </c>
    </row>
    <row r="508" spans="1:168" ht="14.4">
      <c r="A508" s="177">
        <v>41785155</v>
      </c>
      <c r="B508" s="179" t="s">
        <v>3916</v>
      </c>
      <c r="C508" s="117"/>
      <c r="D508" s="117"/>
      <c r="E508" s="117"/>
      <c r="F508" s="117"/>
      <c r="H508" s="47"/>
      <c r="I508" s="47"/>
      <c r="J508" s="5" t="str">
        <f t="shared" si="79"/>
        <v>ITA amlodpinie besilate ZENTIVA ITALIA Srl tablet 28 x 5mg/</v>
      </c>
      <c r="K508" s="5" t="str">
        <f t="shared" si="73"/>
        <v>ITA amlodpinie besilate ZENTIVA ITALIA Srl tablet 28 x 5mg/</v>
      </c>
      <c r="L508" s="5"/>
      <c r="M508" s="5"/>
      <c r="N508" s="5"/>
      <c r="O508" s="5"/>
      <c r="P508" s="178">
        <v>28</v>
      </c>
      <c r="Q508" s="171"/>
      <c r="R508" s="178">
        <v>28</v>
      </c>
      <c r="S508" s="171"/>
      <c r="T508" s="117"/>
      <c r="U508" s="117"/>
      <c r="V508" s="117"/>
      <c r="W508" s="117"/>
      <c r="Y508" s="46"/>
      <c r="Z508" s="5"/>
      <c r="AA508" s="5"/>
      <c r="AB508" s="5"/>
      <c r="AC508" s="46"/>
      <c r="AD508" s="5"/>
      <c r="AE508" s="5"/>
      <c r="AF508" s="184">
        <v>10219000</v>
      </c>
      <c r="AG508" s="185" t="s">
        <v>3889</v>
      </c>
      <c r="AH508" s="46"/>
      <c r="AK508" s="185">
        <v>15054000</v>
      </c>
      <c r="AL508" s="178" t="s">
        <v>173</v>
      </c>
      <c r="AM508" s="46"/>
      <c r="AN508" s="5"/>
      <c r="AO508" s="5"/>
      <c r="AP508" s="5"/>
      <c r="AQ508" s="5"/>
      <c r="AS508" s="48"/>
      <c r="AT508" s="25" t="str">
        <f t="shared" si="76"/>
        <v>ITA amlodpinie besilate ZENTIVA ITALIA Srl tablet 5mg/</v>
      </c>
      <c r="AU508" s="33"/>
      <c r="AW508" s="5"/>
      <c r="AX508" s="180" t="s">
        <v>4034</v>
      </c>
      <c r="AY508" s="25" t="str">
        <f t="shared" si="74"/>
        <v>AMLODIPINA ZENTIVA ITALIA tablet 5mg/</v>
      </c>
      <c r="AZ508" s="177" t="s">
        <v>65</v>
      </c>
      <c r="BA508" s="46" t="s">
        <v>2253</v>
      </c>
      <c r="BB508" s="46"/>
      <c r="BC508" s="184">
        <v>10219000</v>
      </c>
      <c r="BD508" s="185" t="s">
        <v>3889</v>
      </c>
      <c r="BE508" s="46"/>
      <c r="BF508" s="85"/>
      <c r="BG508" s="179" t="s">
        <v>4122</v>
      </c>
      <c r="BH508" s="46"/>
      <c r="BI508" s="46"/>
      <c r="BJ508" s="46"/>
      <c r="BL508" s="5"/>
      <c r="BM508" s="49" t="s">
        <v>4151</v>
      </c>
      <c r="BN508" t="str">
        <f t="shared" si="75"/>
        <v>amlodpinie besilate tablet 5mg/</v>
      </c>
      <c r="BO508" s="49"/>
      <c r="BP508" t="str">
        <f t="shared" si="77"/>
        <v>amlodpinie besilate tablet 5mg/</v>
      </c>
      <c r="BQ508" s="5"/>
      <c r="BR508" s="184">
        <v>10219000</v>
      </c>
      <c r="BS508" s="46" t="s">
        <v>173</v>
      </c>
      <c r="BT508" s="46"/>
      <c r="BU508" s="117"/>
      <c r="BV508" s="117"/>
      <c r="BW508" s="5"/>
      <c r="BY508" s="5"/>
      <c r="BZ508" s="5"/>
      <c r="CA508" s="185">
        <v>15054000</v>
      </c>
      <c r="CB508" s="178" t="s">
        <v>173</v>
      </c>
      <c r="CC508" s="46"/>
      <c r="CD508" s="5"/>
      <c r="CE508" s="5"/>
      <c r="CF508">
        <v>20053000</v>
      </c>
      <c r="CG508" s="46" t="s">
        <v>3898</v>
      </c>
      <c r="CH508" s="46" t="s">
        <v>1239</v>
      </c>
      <c r="CI508" s="117"/>
      <c r="CJ508" s="117"/>
      <c r="CK508" s="5"/>
      <c r="CL508" s="5"/>
      <c r="CM508" s="5"/>
      <c r="CN508" s="5"/>
      <c r="CO508" s="187">
        <v>100000090079</v>
      </c>
      <c r="CP508" s="21" t="s">
        <v>41</v>
      </c>
      <c r="CQ508" s="187">
        <v>100000090079</v>
      </c>
      <c r="CR508" s="46" t="s">
        <v>4168</v>
      </c>
      <c r="CS508" s="51"/>
      <c r="CT508" s="48" t="s">
        <v>2249</v>
      </c>
      <c r="CU508" s="46" t="s">
        <v>3899</v>
      </c>
      <c r="CV508" s="117"/>
      <c r="CW508" s="146"/>
      <c r="CX508" s="187"/>
      <c r="CY508" s="177" t="s">
        <v>4044</v>
      </c>
      <c r="CZ508" s="5"/>
      <c r="DE508" s="5"/>
      <c r="DF508" s="5"/>
      <c r="DG508" s="117"/>
      <c r="DH508" s="117"/>
      <c r="DI508" s="117"/>
      <c r="DJ508" s="117"/>
      <c r="DK508" s="117"/>
      <c r="DL508" s="177">
        <v>5</v>
      </c>
      <c r="DM508" s="177" t="s">
        <v>164</v>
      </c>
      <c r="DN508" s="74"/>
      <c r="DO508" s="177"/>
      <c r="DP508" s="177"/>
      <c r="DR508" s="177">
        <v>5</v>
      </c>
      <c r="DS508" s="177" t="s">
        <v>164</v>
      </c>
      <c r="DU508" s="177"/>
      <c r="DV508" s="177"/>
      <c r="DZ508" s="46"/>
      <c r="EA508" s="5"/>
      <c r="EB508" s="5"/>
      <c r="EC508" s="5"/>
      <c r="ED508" s="5"/>
      <c r="EE508" s="5"/>
      <c r="EF508" s="5"/>
      <c r="EG508" s="5"/>
      <c r="EH508" s="5"/>
      <c r="EI508" s="5"/>
      <c r="EJ508" s="5"/>
      <c r="EK508" s="5"/>
      <c r="EL508" s="5"/>
      <c r="EM508" s="165"/>
      <c r="EO508" s="5"/>
      <c r="EP508" s="5"/>
      <c r="EQ508" s="5"/>
      <c r="ER508" s="5"/>
      <c r="ET508" s="46"/>
      <c r="EU508" s="46"/>
      <c r="EY508" s="70" t="str">
        <f t="shared" si="80"/>
        <v>amlodpine oral 5mg/</v>
      </c>
      <c r="FK508" s="14" t="s">
        <v>163</v>
      </c>
      <c r="FL508" s="70" t="str">
        <f t="shared" si="78"/>
        <v>amlodpine oral 5mg/</v>
      </c>
    </row>
    <row r="509" spans="1:168" ht="14.4">
      <c r="A509" s="177">
        <v>38075014</v>
      </c>
      <c r="B509" s="179" t="s">
        <v>3919</v>
      </c>
      <c r="C509" s="117"/>
      <c r="D509" s="117"/>
      <c r="E509" s="117"/>
      <c r="F509" s="117"/>
      <c r="H509" s="47"/>
      <c r="I509" s="47"/>
      <c r="J509" s="5" t="str">
        <f t="shared" si="79"/>
        <v>ITA amlodpinie besilate POLIFARMA SpA tablet 28 x 5mg/</v>
      </c>
      <c r="K509" s="5" t="str">
        <f t="shared" si="73"/>
        <v>ITA amlodpinie besilate POLIFARMA SpA tablet 28 x 5mg/</v>
      </c>
      <c r="L509" s="5"/>
      <c r="M509" s="5"/>
      <c r="N509" s="5"/>
      <c r="O509" s="5"/>
      <c r="P509" s="178">
        <v>28</v>
      </c>
      <c r="Q509" s="171"/>
      <c r="R509" s="178">
        <v>28</v>
      </c>
      <c r="S509" s="171"/>
      <c r="T509" s="117"/>
      <c r="U509" s="117"/>
      <c r="V509" s="117"/>
      <c r="W509" s="117"/>
      <c r="Y509" s="46"/>
      <c r="Z509" s="5"/>
      <c r="AA509" s="5"/>
      <c r="AB509" s="5"/>
      <c r="AC509" s="46"/>
      <c r="AD509" s="5"/>
      <c r="AE509" s="5"/>
      <c r="AF509" s="184">
        <v>10219000</v>
      </c>
      <c r="AG509" s="185" t="s">
        <v>3889</v>
      </c>
      <c r="AH509" s="46"/>
      <c r="AK509" s="185">
        <v>15054000</v>
      </c>
      <c r="AL509" s="178" t="s">
        <v>173</v>
      </c>
      <c r="AM509" s="46"/>
      <c r="AN509" s="5"/>
      <c r="AO509" s="5"/>
      <c r="AP509" s="5"/>
      <c r="AQ509" s="5"/>
      <c r="AS509" s="48"/>
      <c r="AT509" s="25" t="str">
        <f t="shared" si="76"/>
        <v>ITA amlodpinie besilate POLIFARMA SpA tablet 5mg/</v>
      </c>
      <c r="AU509" s="33"/>
      <c r="AW509" s="5"/>
      <c r="AX509" s="180" t="s">
        <v>4035</v>
      </c>
      <c r="AY509" s="25" t="str">
        <f t="shared" si="74"/>
        <v>AMLOPOL tablet 5mg/</v>
      </c>
      <c r="AZ509" s="177" t="s">
        <v>65</v>
      </c>
      <c r="BA509" s="46" t="s">
        <v>2253</v>
      </c>
      <c r="BB509" s="46"/>
      <c r="BC509" s="184">
        <v>10219000</v>
      </c>
      <c r="BD509" s="185" t="s">
        <v>3889</v>
      </c>
      <c r="BE509" s="46"/>
      <c r="BF509" s="85"/>
      <c r="BG509" s="179" t="s">
        <v>4123</v>
      </c>
      <c r="BH509" s="46"/>
      <c r="BI509" s="46"/>
      <c r="BJ509" s="46"/>
      <c r="BL509" s="5"/>
      <c r="BM509" s="49" t="s">
        <v>4151</v>
      </c>
      <c r="BN509" t="str">
        <f t="shared" si="75"/>
        <v>amlodpinie besilate tablet 5mg/</v>
      </c>
      <c r="BO509" s="49"/>
      <c r="BP509" t="str">
        <f t="shared" si="77"/>
        <v>amlodpinie besilate tablet 5mg/</v>
      </c>
      <c r="BQ509" s="5"/>
      <c r="BR509" s="184">
        <v>10219000</v>
      </c>
      <c r="BS509" s="46" t="s">
        <v>173</v>
      </c>
      <c r="BT509" s="46"/>
      <c r="BU509" s="117"/>
      <c r="BV509" s="117"/>
      <c r="BW509" s="5"/>
      <c r="BY509" s="5"/>
      <c r="BZ509" s="5"/>
      <c r="CA509" s="185">
        <v>15054000</v>
      </c>
      <c r="CB509" s="178" t="s">
        <v>173</v>
      </c>
      <c r="CC509" s="46"/>
      <c r="CD509" s="5"/>
      <c r="CE509" s="5"/>
      <c r="CF509">
        <v>20053000</v>
      </c>
      <c r="CG509" s="46" t="s">
        <v>3898</v>
      </c>
      <c r="CH509" s="46" t="s">
        <v>1239</v>
      </c>
      <c r="CI509" s="117"/>
      <c r="CJ509" s="117"/>
      <c r="CK509" s="5"/>
      <c r="CL509" s="5"/>
      <c r="CM509" s="5"/>
      <c r="CN509" s="5"/>
      <c r="CO509" s="187">
        <v>100000090079</v>
      </c>
      <c r="CP509" s="21" t="s">
        <v>41</v>
      </c>
      <c r="CQ509" s="187">
        <v>100000090079</v>
      </c>
      <c r="CR509" s="46" t="s">
        <v>4168</v>
      </c>
      <c r="CS509" s="51"/>
      <c r="CT509" s="48" t="s">
        <v>2249</v>
      </c>
      <c r="CU509" s="46" t="s">
        <v>3899</v>
      </c>
      <c r="CV509" s="117"/>
      <c r="CW509" s="146"/>
      <c r="CX509" s="187">
        <v>100000090079</v>
      </c>
      <c r="CY509" s="177" t="s">
        <v>4162</v>
      </c>
      <c r="CZ509" s="5"/>
      <c r="DE509" s="5"/>
      <c r="DF509" s="5"/>
      <c r="DG509" s="117"/>
      <c r="DH509" s="117"/>
      <c r="DI509" s="117"/>
      <c r="DJ509" s="117"/>
      <c r="DK509" s="117"/>
      <c r="DL509" s="177">
        <v>5</v>
      </c>
      <c r="DM509" s="177" t="s">
        <v>164</v>
      </c>
      <c r="DN509" s="74"/>
      <c r="DO509" s="177"/>
      <c r="DP509" s="177"/>
      <c r="DR509" s="177">
        <v>5</v>
      </c>
      <c r="DS509" s="177" t="s">
        <v>164</v>
      </c>
      <c r="DU509" s="177"/>
      <c r="DV509" s="177"/>
      <c r="DZ509" s="46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/>
      <c r="EM509" s="165"/>
      <c r="EO509" s="5"/>
      <c r="EP509" s="5"/>
      <c r="EQ509" s="5"/>
      <c r="ER509" s="5"/>
      <c r="ET509" s="46"/>
      <c r="EU509" s="46"/>
      <c r="EY509" s="70" t="str">
        <f t="shared" si="80"/>
        <v>amlodpine oral 5mg/</v>
      </c>
      <c r="FK509" s="14" t="s">
        <v>163</v>
      </c>
      <c r="FL509" s="70" t="str">
        <f t="shared" si="78"/>
        <v>amlodpine oral 5mg/</v>
      </c>
    </row>
    <row r="510" spans="1:168" ht="14.4">
      <c r="A510" s="177">
        <v>27461019</v>
      </c>
      <c r="B510" s="179" t="s">
        <v>3920</v>
      </c>
      <c r="C510" s="117"/>
      <c r="D510" s="117"/>
      <c r="E510" s="117"/>
      <c r="F510" s="117"/>
      <c r="H510" s="47"/>
      <c r="I510" s="47"/>
      <c r="J510" s="5" t="str">
        <f t="shared" si="79"/>
        <v>ITA amlodpinie besilate VIATRIS PHARMA Srl tablet 28 x 5mg/</v>
      </c>
      <c r="K510" s="5" t="str">
        <f t="shared" si="73"/>
        <v>ITA amlodpinie besilate VIATRIS PHARMA Srl tablet 28 x 5mg/</v>
      </c>
      <c r="L510" s="5"/>
      <c r="M510" s="5"/>
      <c r="N510" s="5"/>
      <c r="O510" s="5"/>
      <c r="P510" s="178">
        <v>28</v>
      </c>
      <c r="Q510" s="171"/>
      <c r="R510" s="178">
        <v>28</v>
      </c>
      <c r="S510" s="171"/>
      <c r="T510" s="117"/>
      <c r="U510" s="117"/>
      <c r="V510" s="117"/>
      <c r="W510" s="117"/>
      <c r="Y510" s="46"/>
      <c r="Z510" s="5"/>
      <c r="AA510" s="5"/>
      <c r="AB510" s="5"/>
      <c r="AC510" s="46"/>
      <c r="AD510" s="5"/>
      <c r="AE510" s="5"/>
      <c r="AF510" s="184">
        <v>10219000</v>
      </c>
      <c r="AG510" s="185" t="s">
        <v>3889</v>
      </c>
      <c r="AH510" s="46"/>
      <c r="AK510" s="185">
        <v>15054000</v>
      </c>
      <c r="AL510" s="178" t="s">
        <v>173</v>
      </c>
      <c r="AM510" s="46"/>
      <c r="AN510" s="5"/>
      <c r="AO510" s="5"/>
      <c r="AP510" s="5"/>
      <c r="AQ510" s="5"/>
      <c r="AS510" s="48"/>
      <c r="AT510" s="25" t="str">
        <f t="shared" si="76"/>
        <v>ITA amlodpinie besilate VIATRIS PHARMA Srl tablet 5mg/</v>
      </c>
      <c r="AU510" s="33"/>
      <c r="AW510" s="5"/>
      <c r="AX510" s="180" t="s">
        <v>4036</v>
      </c>
      <c r="AY510" s="25" t="str">
        <f t="shared" si="74"/>
        <v>ANTACAL tablet 5mg/</v>
      </c>
      <c r="AZ510" s="177" t="s">
        <v>65</v>
      </c>
      <c r="BA510" s="46" t="s">
        <v>2253</v>
      </c>
      <c r="BB510" s="46"/>
      <c r="BC510" s="184">
        <v>10219000</v>
      </c>
      <c r="BD510" s="185" t="s">
        <v>3889</v>
      </c>
      <c r="BE510" s="46"/>
      <c r="BF510" s="85"/>
      <c r="BG510" s="179" t="s">
        <v>4124</v>
      </c>
      <c r="BH510" s="46"/>
      <c r="BI510" s="46"/>
      <c r="BJ510" s="46"/>
      <c r="BL510" s="5"/>
      <c r="BM510" s="49" t="s">
        <v>4151</v>
      </c>
      <c r="BN510" t="str">
        <f t="shared" si="75"/>
        <v>amlodpinie besilate tablet 5mg/</v>
      </c>
      <c r="BO510" s="49"/>
      <c r="BP510" t="str">
        <f t="shared" si="77"/>
        <v>amlodpinie besilate tablet 5mg/</v>
      </c>
      <c r="BQ510" s="5"/>
      <c r="BR510" s="184">
        <v>10219000</v>
      </c>
      <c r="BS510" s="46" t="s">
        <v>173</v>
      </c>
      <c r="BT510" s="46"/>
      <c r="BU510" s="117"/>
      <c r="BV510" s="117"/>
      <c r="BW510" s="5"/>
      <c r="BY510" s="5"/>
      <c r="BZ510" s="5"/>
      <c r="CA510" s="185">
        <v>15054000</v>
      </c>
      <c r="CB510" s="178" t="s">
        <v>173</v>
      </c>
      <c r="CC510" s="46"/>
      <c r="CD510" s="5"/>
      <c r="CE510" s="5"/>
      <c r="CF510">
        <v>20053000</v>
      </c>
      <c r="CG510" s="46" t="s">
        <v>3898</v>
      </c>
      <c r="CH510" s="46" t="s">
        <v>1239</v>
      </c>
      <c r="CI510" s="117"/>
      <c r="CJ510" s="117"/>
      <c r="CK510" s="5"/>
      <c r="CL510" s="5"/>
      <c r="CM510" s="5"/>
      <c r="CN510" s="5"/>
      <c r="CO510" s="187">
        <v>100000090079</v>
      </c>
      <c r="CP510" s="21" t="s">
        <v>41</v>
      </c>
      <c r="CQ510" s="187">
        <v>100000090079</v>
      </c>
      <c r="CR510" s="46" t="s">
        <v>4168</v>
      </c>
      <c r="CS510" s="51"/>
      <c r="CT510" s="48" t="s">
        <v>2249</v>
      </c>
      <c r="CU510" s="46" t="s">
        <v>3899</v>
      </c>
      <c r="CV510" s="117"/>
      <c r="CW510" s="146"/>
      <c r="CX510" s="187">
        <v>100000090079</v>
      </c>
      <c r="CY510" s="177" t="s">
        <v>4162</v>
      </c>
      <c r="CZ510" s="5"/>
      <c r="DE510" s="5"/>
      <c r="DF510" s="5"/>
      <c r="DG510" s="117"/>
      <c r="DH510" s="117"/>
      <c r="DI510" s="117"/>
      <c r="DJ510" s="117"/>
      <c r="DK510" s="117"/>
      <c r="DL510" s="177">
        <v>5</v>
      </c>
      <c r="DM510" s="177" t="s">
        <v>164</v>
      </c>
      <c r="DN510" s="74"/>
      <c r="DO510" s="177"/>
      <c r="DP510" s="177"/>
      <c r="DR510" s="177">
        <v>5</v>
      </c>
      <c r="DS510" s="177" t="s">
        <v>164</v>
      </c>
      <c r="DU510" s="177"/>
      <c r="DV510" s="177"/>
      <c r="DZ510" s="46"/>
      <c r="EA510" s="5"/>
      <c r="EB510" s="5"/>
      <c r="EC510" s="5"/>
      <c r="ED510" s="5"/>
      <c r="EE510" s="5"/>
      <c r="EF510" s="5"/>
      <c r="EG510" s="5"/>
      <c r="EH510" s="5"/>
      <c r="EI510" s="5"/>
      <c r="EJ510" s="5"/>
      <c r="EK510" s="5"/>
      <c r="EL510" s="5"/>
      <c r="EM510" s="165"/>
      <c r="EO510" s="5"/>
      <c r="EP510" s="5"/>
      <c r="EQ510" s="5"/>
      <c r="ER510" s="5"/>
      <c r="ET510" s="46"/>
      <c r="EU510" s="46"/>
      <c r="EY510" s="70" t="str">
        <f t="shared" si="80"/>
        <v>amlodpine oral 5mg/</v>
      </c>
      <c r="FK510" s="14" t="s">
        <v>163</v>
      </c>
      <c r="FL510" s="70" t="str">
        <f t="shared" si="78"/>
        <v>amlodpine oral 5mg/</v>
      </c>
    </row>
    <row r="511" spans="1:168" ht="14.4">
      <c r="A511" s="177">
        <v>38055012</v>
      </c>
      <c r="B511" s="179" t="s">
        <v>3921</v>
      </c>
      <c r="C511" s="117"/>
      <c r="D511" s="117"/>
      <c r="E511" s="117"/>
      <c r="F511" s="117"/>
      <c r="H511" s="47"/>
      <c r="I511" s="47"/>
      <c r="J511" s="5" t="str">
        <f t="shared" si="79"/>
        <v>ITA amlodpinie besilate S.F. GROUP Srl tablet 28 x 5mg/</v>
      </c>
      <c r="K511" s="5" t="str">
        <f t="shared" si="73"/>
        <v>ITA amlodpinie besilate S.F. GROUP Srl tablet 28 x 5mg/</v>
      </c>
      <c r="L511" s="5"/>
      <c r="M511" s="5"/>
      <c r="N511" s="5"/>
      <c r="O511" s="5"/>
      <c r="P511" s="178">
        <v>28</v>
      </c>
      <c r="Q511" s="171"/>
      <c r="R511" s="178">
        <v>28</v>
      </c>
      <c r="S511" s="171"/>
      <c r="T511" s="117"/>
      <c r="U511" s="117"/>
      <c r="V511" s="117"/>
      <c r="W511" s="117"/>
      <c r="Y511" s="46"/>
      <c r="Z511" s="5"/>
      <c r="AA511" s="5"/>
      <c r="AB511" s="5"/>
      <c r="AC511" s="46"/>
      <c r="AD511" s="5"/>
      <c r="AE511" s="5"/>
      <c r="AF511" s="184">
        <v>10219000</v>
      </c>
      <c r="AG511" s="185" t="s">
        <v>3889</v>
      </c>
      <c r="AH511" s="46"/>
      <c r="AK511" s="185">
        <v>15054000</v>
      </c>
      <c r="AL511" s="178" t="s">
        <v>173</v>
      </c>
      <c r="AM511" s="46"/>
      <c r="AN511" s="5"/>
      <c r="AO511" s="5"/>
      <c r="AP511" s="5"/>
      <c r="AQ511" s="5"/>
      <c r="AS511" s="48"/>
      <c r="AT511" s="25" t="str">
        <f t="shared" si="76"/>
        <v>ITA amlodpinie besilate S.F. GROUP Srl tablet 5mg/</v>
      </c>
      <c r="AU511" s="33"/>
      <c r="AW511" s="5"/>
      <c r="AX511" s="180" t="s">
        <v>4037</v>
      </c>
      <c r="AY511" s="25" t="str">
        <f t="shared" si="74"/>
        <v>BALARM tablet 5mg/</v>
      </c>
      <c r="AZ511" s="177" t="s">
        <v>65</v>
      </c>
      <c r="BA511" s="46" t="s">
        <v>2253</v>
      </c>
      <c r="BB511" s="46"/>
      <c r="BC511" s="184">
        <v>10219000</v>
      </c>
      <c r="BD511" s="185" t="s">
        <v>3889</v>
      </c>
      <c r="BE511" s="46"/>
      <c r="BF511" s="85"/>
      <c r="BG511" s="179" t="s">
        <v>4112</v>
      </c>
      <c r="BH511" s="46"/>
      <c r="BI511" s="46"/>
      <c r="BJ511" s="46"/>
      <c r="BL511" s="5"/>
      <c r="BM511" s="49" t="s">
        <v>4151</v>
      </c>
      <c r="BN511" t="str">
        <f t="shared" si="75"/>
        <v>amlodpinie besilate tablet 5mg/</v>
      </c>
      <c r="BO511" s="49"/>
      <c r="BP511" t="str">
        <f t="shared" si="77"/>
        <v>amlodpinie besilate tablet 5mg/</v>
      </c>
      <c r="BQ511" s="5"/>
      <c r="BR511" s="184">
        <v>10219000</v>
      </c>
      <c r="BS511" s="46" t="s">
        <v>173</v>
      </c>
      <c r="BT511" s="46"/>
      <c r="BU511" s="117"/>
      <c r="BV511" s="117"/>
      <c r="BW511" s="5"/>
      <c r="BY511" s="5"/>
      <c r="BZ511" s="5"/>
      <c r="CA511" s="185">
        <v>15054000</v>
      </c>
      <c r="CB511" s="178" t="s">
        <v>173</v>
      </c>
      <c r="CC511" s="46"/>
      <c r="CD511" s="5"/>
      <c r="CE511" s="5"/>
      <c r="CF511">
        <v>20053000</v>
      </c>
      <c r="CG511" s="46" t="s">
        <v>3898</v>
      </c>
      <c r="CH511" s="46" t="s">
        <v>1239</v>
      </c>
      <c r="CI511" s="117"/>
      <c r="CJ511" s="117"/>
      <c r="CK511" s="5"/>
      <c r="CL511" s="5"/>
      <c r="CM511" s="5"/>
      <c r="CN511" s="5"/>
      <c r="CO511" s="187">
        <v>100000090079</v>
      </c>
      <c r="CP511" s="21" t="s">
        <v>41</v>
      </c>
      <c r="CQ511" s="187">
        <v>100000090079</v>
      </c>
      <c r="CR511" s="46" t="s">
        <v>4168</v>
      </c>
      <c r="CS511" s="51"/>
      <c r="CT511" s="48" t="s">
        <v>2249</v>
      </c>
      <c r="CU511" s="46" t="s">
        <v>3899</v>
      </c>
      <c r="CV511" s="117"/>
      <c r="CW511" s="146"/>
      <c r="CX511" s="187">
        <v>100000090079</v>
      </c>
      <c r="CY511" s="177" t="s">
        <v>4162</v>
      </c>
      <c r="CZ511" s="5"/>
      <c r="DE511" s="5"/>
      <c r="DF511" s="5"/>
      <c r="DG511" s="117"/>
      <c r="DH511" s="117"/>
      <c r="DI511" s="117"/>
      <c r="DJ511" s="117"/>
      <c r="DK511" s="117"/>
      <c r="DL511" s="177">
        <v>5</v>
      </c>
      <c r="DM511" s="177" t="s">
        <v>164</v>
      </c>
      <c r="DN511" s="74"/>
      <c r="DO511" s="177"/>
      <c r="DP511" s="177"/>
      <c r="DR511" s="177">
        <v>5</v>
      </c>
      <c r="DS511" s="177" t="s">
        <v>164</v>
      </c>
      <c r="DU511" s="177"/>
      <c r="DV511" s="177"/>
      <c r="DZ511" s="46"/>
      <c r="EA511" s="5"/>
      <c r="EB511" s="5"/>
      <c r="EC511" s="5"/>
      <c r="ED511" s="5"/>
      <c r="EE511" s="5"/>
      <c r="EF511" s="5"/>
      <c r="EG511" s="5"/>
      <c r="EH511" s="5"/>
      <c r="EI511" s="5"/>
      <c r="EJ511" s="5"/>
      <c r="EK511" s="5"/>
      <c r="EL511" s="5"/>
      <c r="EM511" s="165"/>
      <c r="EO511" s="5"/>
      <c r="EP511" s="5"/>
      <c r="EQ511" s="5"/>
      <c r="ER511" s="5"/>
      <c r="ET511" s="46"/>
      <c r="EU511" s="46"/>
      <c r="EY511" s="70" t="str">
        <f t="shared" si="80"/>
        <v>amlodpine oral 5mg/</v>
      </c>
      <c r="FK511" s="14" t="s">
        <v>163</v>
      </c>
      <c r="FL511" s="70" t="str">
        <f t="shared" si="78"/>
        <v>amlodpine oral 5mg/</v>
      </c>
    </row>
    <row r="512" spans="1:168" ht="14.4">
      <c r="A512" s="177">
        <v>37679014</v>
      </c>
      <c r="B512" s="179" t="s">
        <v>3922</v>
      </c>
      <c r="C512" s="117"/>
      <c r="D512" s="117"/>
      <c r="E512" s="117"/>
      <c r="F512" s="117"/>
      <c r="H512" s="47"/>
      <c r="I512" s="47"/>
      <c r="J512" s="5" t="str">
        <f t="shared" si="79"/>
        <v>ITA amlodpinie besilate SO.SE.PHARM Srl tablet 28 x 5mg/</v>
      </c>
      <c r="K512" s="5" t="str">
        <f t="shared" si="73"/>
        <v>ITA amlodpinie besilate SO.SE.PHARM Srl tablet 28 x 5mg/</v>
      </c>
      <c r="L512" s="5"/>
      <c r="M512" s="5"/>
      <c r="N512" s="5"/>
      <c r="O512" s="5"/>
      <c r="P512" s="178">
        <v>28</v>
      </c>
      <c r="Q512" s="171"/>
      <c r="R512" s="178">
        <v>28</v>
      </c>
      <c r="S512" s="171"/>
      <c r="T512" s="117"/>
      <c r="U512" s="117"/>
      <c r="V512" s="117"/>
      <c r="W512" s="117"/>
      <c r="Y512" s="46"/>
      <c r="Z512" s="5"/>
      <c r="AA512" s="5"/>
      <c r="AB512" s="5"/>
      <c r="AC512" s="46"/>
      <c r="AD512" s="5"/>
      <c r="AE512" s="5"/>
      <c r="AF512" s="184">
        <v>10219000</v>
      </c>
      <c r="AG512" s="185" t="s">
        <v>3889</v>
      </c>
      <c r="AH512" s="46"/>
      <c r="AK512" s="185">
        <v>15054000</v>
      </c>
      <c r="AL512" s="178" t="s">
        <v>173</v>
      </c>
      <c r="AM512" s="46"/>
      <c r="AN512" s="5"/>
      <c r="AO512" s="5"/>
      <c r="AP512" s="5"/>
      <c r="AQ512" s="5"/>
      <c r="AS512" s="48"/>
      <c r="AT512" s="25" t="str">
        <f t="shared" si="76"/>
        <v>ITA amlodpinie besilate SO.SE.PHARM Srl tablet 5mg/</v>
      </c>
      <c r="AU512" s="33"/>
      <c r="AW512" s="5"/>
      <c r="AX512" s="180" t="s">
        <v>4038</v>
      </c>
      <c r="AY512" s="25" t="str">
        <f t="shared" si="74"/>
        <v>KRUDIPIN tablet 5mg/</v>
      </c>
      <c r="AZ512" s="177" t="s">
        <v>65</v>
      </c>
      <c r="BA512" s="46" t="s">
        <v>2253</v>
      </c>
      <c r="BB512" s="46"/>
      <c r="BC512" s="184">
        <v>10219000</v>
      </c>
      <c r="BD512" s="185" t="s">
        <v>3889</v>
      </c>
      <c r="BE512" s="46"/>
      <c r="BF512" s="85"/>
      <c r="BG512" s="179" t="s">
        <v>4125</v>
      </c>
      <c r="BH512" s="46"/>
      <c r="BI512" s="46"/>
      <c r="BJ512" s="46"/>
      <c r="BL512" s="5"/>
      <c r="BM512" s="49" t="s">
        <v>4151</v>
      </c>
      <c r="BN512" t="str">
        <f t="shared" si="75"/>
        <v>amlodpinie besilate tablet 5mg/</v>
      </c>
      <c r="BO512" s="49"/>
      <c r="BP512" t="str">
        <f t="shared" si="77"/>
        <v>amlodpinie besilate tablet 5mg/</v>
      </c>
      <c r="BQ512" s="5"/>
      <c r="BR512" s="184">
        <v>10219000</v>
      </c>
      <c r="BS512" s="46" t="s">
        <v>173</v>
      </c>
      <c r="BT512" s="46"/>
      <c r="BU512" s="117"/>
      <c r="BV512" s="117"/>
      <c r="BW512" s="5"/>
      <c r="BY512" s="5"/>
      <c r="BZ512" s="5"/>
      <c r="CA512" s="185">
        <v>15054000</v>
      </c>
      <c r="CB512" s="178" t="s">
        <v>173</v>
      </c>
      <c r="CC512" s="46"/>
      <c r="CD512" s="5"/>
      <c r="CE512" s="5"/>
      <c r="CF512">
        <v>20053000</v>
      </c>
      <c r="CG512" s="46" t="s">
        <v>3898</v>
      </c>
      <c r="CH512" s="46" t="s">
        <v>1239</v>
      </c>
      <c r="CI512" s="117"/>
      <c r="CJ512" s="117"/>
      <c r="CK512" s="5"/>
      <c r="CL512" s="5"/>
      <c r="CM512" s="5"/>
      <c r="CN512" s="5"/>
      <c r="CO512" s="187">
        <v>100000090079</v>
      </c>
      <c r="CP512" s="21" t="s">
        <v>41</v>
      </c>
      <c r="CQ512" s="187">
        <v>100000090079</v>
      </c>
      <c r="CR512" s="46" t="s">
        <v>4168</v>
      </c>
      <c r="CS512" s="51"/>
      <c r="CT512" s="48" t="s">
        <v>2249</v>
      </c>
      <c r="CU512" s="46" t="s">
        <v>3899</v>
      </c>
      <c r="CV512" s="117"/>
      <c r="CW512" s="146"/>
      <c r="CX512" s="187">
        <v>100000090079</v>
      </c>
      <c r="CY512" s="177" t="s">
        <v>4162</v>
      </c>
      <c r="CZ512" s="5"/>
      <c r="DE512" s="5"/>
      <c r="DF512" s="5"/>
      <c r="DG512" s="117"/>
      <c r="DH512" s="117"/>
      <c r="DI512" s="117"/>
      <c r="DJ512" s="117"/>
      <c r="DK512" s="117"/>
      <c r="DL512" s="177">
        <v>5</v>
      </c>
      <c r="DM512" s="177" t="s">
        <v>164</v>
      </c>
      <c r="DN512" s="74"/>
      <c r="DO512" s="177"/>
      <c r="DP512" s="177"/>
      <c r="DR512" s="177">
        <v>5</v>
      </c>
      <c r="DS512" s="177" t="s">
        <v>164</v>
      </c>
      <c r="DU512" s="177"/>
      <c r="DV512" s="177"/>
      <c r="DZ512" s="46"/>
      <c r="EA512" s="5"/>
      <c r="EB512" s="5"/>
      <c r="EC512" s="5"/>
      <c r="ED512" s="5"/>
      <c r="EE512" s="5"/>
      <c r="EF512" s="5"/>
      <c r="EG512" s="5"/>
      <c r="EH512" s="5"/>
      <c r="EI512" s="5"/>
      <c r="EJ512" s="5"/>
      <c r="EK512" s="5"/>
      <c r="EL512" s="5"/>
      <c r="EM512" s="165"/>
      <c r="EO512" s="5"/>
      <c r="EP512" s="5"/>
      <c r="EQ512" s="5"/>
      <c r="ER512" s="5"/>
      <c r="ET512" s="46"/>
      <c r="EU512" s="46"/>
      <c r="EY512" s="70" t="str">
        <f t="shared" si="80"/>
        <v>amlodpine oral 5mg/</v>
      </c>
      <c r="FK512" s="14" t="s">
        <v>163</v>
      </c>
      <c r="FL512" s="70" t="str">
        <f t="shared" si="78"/>
        <v>amlodpine oral 5mg/</v>
      </c>
    </row>
    <row r="513" spans="1:168" ht="14.4">
      <c r="A513" s="177">
        <v>38056014</v>
      </c>
      <c r="B513" s="179" t="s">
        <v>3923</v>
      </c>
      <c r="C513" s="117"/>
      <c r="D513" s="117"/>
      <c r="E513" s="117"/>
      <c r="F513" s="117"/>
      <c r="H513" s="47"/>
      <c r="I513" s="47"/>
      <c r="J513" s="5" t="str">
        <f t="shared" si="79"/>
        <v>ITA amlodpinie besilate S&amp;R FARMACEUTICI SpA tablet 28 x 5mg/</v>
      </c>
      <c r="K513" s="5" t="str">
        <f t="shared" si="73"/>
        <v>ITA amlodpinie besilate S&amp;R FARMACEUTICI SpA tablet 28 x 5mg/</v>
      </c>
      <c r="L513" s="5"/>
      <c r="M513" s="5"/>
      <c r="N513" s="5"/>
      <c r="O513" s="5"/>
      <c r="P513" s="178">
        <v>28</v>
      </c>
      <c r="Q513" s="171"/>
      <c r="R513" s="178">
        <v>28</v>
      </c>
      <c r="S513" s="171"/>
      <c r="T513" s="117"/>
      <c r="U513" s="117"/>
      <c r="V513" s="117"/>
      <c r="W513" s="117"/>
      <c r="Y513" s="46"/>
      <c r="Z513" s="5"/>
      <c r="AA513" s="5"/>
      <c r="AB513" s="5"/>
      <c r="AC513" s="46"/>
      <c r="AD513" s="5"/>
      <c r="AE513" s="5"/>
      <c r="AF513" s="184">
        <v>10219000</v>
      </c>
      <c r="AG513" s="185" t="s">
        <v>3889</v>
      </c>
      <c r="AH513" s="46"/>
      <c r="AK513" s="185">
        <v>15054000</v>
      </c>
      <c r="AL513" s="178" t="s">
        <v>173</v>
      </c>
      <c r="AM513" s="46"/>
      <c r="AN513" s="5"/>
      <c r="AO513" s="5"/>
      <c r="AP513" s="5"/>
      <c r="AQ513" s="5"/>
      <c r="AS513" s="48"/>
      <c r="AT513" s="25" t="str">
        <f t="shared" si="76"/>
        <v>ITA amlodpinie besilate S&amp;R FARMACEUTICI SpA tablet 5mg/</v>
      </c>
      <c r="AU513" s="33"/>
      <c r="AW513" s="5"/>
      <c r="AX513" s="180" t="s">
        <v>4039</v>
      </c>
      <c r="AY513" s="25" t="str">
        <f t="shared" si="74"/>
        <v>LOSEDIN tablet 5mg/</v>
      </c>
      <c r="AZ513" s="177" t="s">
        <v>65</v>
      </c>
      <c r="BA513" s="46" t="s">
        <v>2253</v>
      </c>
      <c r="BB513" s="46"/>
      <c r="BC513" s="184">
        <v>10219000</v>
      </c>
      <c r="BD513" s="185" t="s">
        <v>3889</v>
      </c>
      <c r="BE513" s="46"/>
      <c r="BF513" s="85"/>
      <c r="BG513" s="179" t="s">
        <v>4126</v>
      </c>
      <c r="BH513" s="46"/>
      <c r="BI513" s="46"/>
      <c r="BJ513" s="46"/>
      <c r="BL513" s="5"/>
      <c r="BM513" s="49" t="s">
        <v>4151</v>
      </c>
      <c r="BN513" t="str">
        <f t="shared" si="75"/>
        <v>amlodpinie besilate tablet 5mg/</v>
      </c>
      <c r="BO513" s="49"/>
      <c r="BP513" t="str">
        <f t="shared" si="77"/>
        <v>amlodpinie besilate tablet 5mg/</v>
      </c>
      <c r="BQ513" s="5"/>
      <c r="BR513" s="184">
        <v>10219000</v>
      </c>
      <c r="BS513" s="46" t="s">
        <v>173</v>
      </c>
      <c r="BT513" s="46"/>
      <c r="BU513" s="117"/>
      <c r="BV513" s="117"/>
      <c r="BW513" s="5"/>
      <c r="BY513" s="5"/>
      <c r="BZ513" s="5"/>
      <c r="CA513" s="185">
        <v>15054000</v>
      </c>
      <c r="CB513" s="178" t="s">
        <v>173</v>
      </c>
      <c r="CC513" s="46"/>
      <c r="CD513" s="5"/>
      <c r="CE513" s="5"/>
      <c r="CF513">
        <v>20053000</v>
      </c>
      <c r="CG513" s="46" t="s">
        <v>3898</v>
      </c>
      <c r="CH513" s="46" t="s">
        <v>1239</v>
      </c>
      <c r="CI513" s="117"/>
      <c r="CJ513" s="117"/>
      <c r="CK513" s="5"/>
      <c r="CL513" s="5"/>
      <c r="CM513" s="5"/>
      <c r="CN513" s="5"/>
      <c r="CO513" s="187">
        <v>100000090079</v>
      </c>
      <c r="CP513" s="21" t="s">
        <v>41</v>
      </c>
      <c r="CQ513" s="187">
        <v>100000090079</v>
      </c>
      <c r="CR513" s="46" t="s">
        <v>4168</v>
      </c>
      <c r="CS513" s="51"/>
      <c r="CT513" s="48" t="s">
        <v>2249</v>
      </c>
      <c r="CU513" s="46" t="s">
        <v>3899</v>
      </c>
      <c r="CV513" s="117"/>
      <c r="CW513" s="146"/>
      <c r="CX513" s="187">
        <v>100000090079</v>
      </c>
      <c r="CY513" s="177" t="s">
        <v>4162</v>
      </c>
      <c r="CZ513" s="5"/>
      <c r="DE513" s="5"/>
      <c r="DF513" s="5"/>
      <c r="DG513" s="117"/>
      <c r="DH513" s="117"/>
      <c r="DI513" s="117"/>
      <c r="DJ513" s="117"/>
      <c r="DK513" s="117"/>
      <c r="DL513" s="177">
        <v>5</v>
      </c>
      <c r="DM513" s="177" t="s">
        <v>164</v>
      </c>
      <c r="DN513" s="74"/>
      <c r="DO513" s="177"/>
      <c r="DP513" s="177"/>
      <c r="DR513" s="177">
        <v>5</v>
      </c>
      <c r="DS513" s="177" t="s">
        <v>164</v>
      </c>
      <c r="DU513" s="177"/>
      <c r="DV513" s="177"/>
      <c r="DZ513" s="46"/>
      <c r="EA513" s="5"/>
      <c r="EB513" s="5"/>
      <c r="EC513" s="5"/>
      <c r="ED513" s="5"/>
      <c r="EE513" s="5"/>
      <c r="EF513" s="5"/>
      <c r="EG513" s="5"/>
      <c r="EH513" s="5"/>
      <c r="EI513" s="5"/>
      <c r="EJ513" s="5"/>
      <c r="EK513" s="5"/>
      <c r="EL513" s="5"/>
      <c r="EM513" s="165"/>
      <c r="EO513" s="5"/>
      <c r="EP513" s="5"/>
      <c r="EQ513" s="5"/>
      <c r="ER513" s="5"/>
      <c r="ET513" s="46"/>
      <c r="EU513" s="46"/>
      <c r="EY513" s="70" t="str">
        <f t="shared" si="80"/>
        <v>amlodpine oral 5mg/</v>
      </c>
      <c r="FK513" s="14" t="s">
        <v>163</v>
      </c>
      <c r="FL513" s="70" t="str">
        <f t="shared" si="78"/>
        <v>amlodpine oral 5mg/</v>
      </c>
    </row>
    <row r="514" spans="1:168" ht="14.4">
      <c r="A514" s="177">
        <v>38058018</v>
      </c>
      <c r="B514" s="179" t="s">
        <v>3924</v>
      </c>
      <c r="C514" s="117"/>
      <c r="D514" s="117"/>
      <c r="E514" s="117"/>
      <c r="F514" s="117"/>
      <c r="H514" s="47"/>
      <c r="I514" s="47"/>
      <c r="J514" s="5" t="str">
        <f t="shared" si="79"/>
        <v>ITA amlodpinie besilate S.F. GROUP Srl tablet 28 x 5mg/</v>
      </c>
      <c r="K514" s="5" t="str">
        <f t="shared" si="73"/>
        <v>ITA amlodpinie besilate S.F. GROUP Srl tablet 28 x 5mg/</v>
      </c>
      <c r="L514" s="5"/>
      <c r="M514" s="5"/>
      <c r="N514" s="5"/>
      <c r="O514" s="5"/>
      <c r="P514" s="178">
        <v>28</v>
      </c>
      <c r="Q514" s="171"/>
      <c r="R514" s="178">
        <v>28</v>
      </c>
      <c r="S514" s="171"/>
      <c r="T514" s="117"/>
      <c r="U514" s="117"/>
      <c r="V514" s="117"/>
      <c r="W514" s="117"/>
      <c r="Y514" s="46"/>
      <c r="Z514" s="5"/>
      <c r="AA514" s="5"/>
      <c r="AB514" s="5"/>
      <c r="AC514" s="46"/>
      <c r="AD514" s="5"/>
      <c r="AE514" s="5"/>
      <c r="AF514" s="184">
        <v>10219000</v>
      </c>
      <c r="AG514" s="185" t="s">
        <v>3889</v>
      </c>
      <c r="AH514" s="46"/>
      <c r="AK514" s="185">
        <v>15054000</v>
      </c>
      <c r="AL514" s="178" t="s">
        <v>173</v>
      </c>
      <c r="AM514" s="46"/>
      <c r="AN514" s="5"/>
      <c r="AO514" s="5"/>
      <c r="AP514" s="5"/>
      <c r="AQ514" s="5"/>
      <c r="AS514" s="48"/>
      <c r="AT514" s="25" t="str">
        <f t="shared" si="76"/>
        <v>ITA amlodpinie besilate S.F. GROUP Srl tablet 5mg/</v>
      </c>
      <c r="AU514" s="33"/>
      <c r="AW514" s="5"/>
      <c r="AX514" s="180" t="s">
        <v>4040</v>
      </c>
      <c r="AY514" s="25" t="str">
        <f t="shared" si="74"/>
        <v>NATAM tablet 5mg/</v>
      </c>
      <c r="AZ514" s="177" t="s">
        <v>65</v>
      </c>
      <c r="BA514" s="46" t="s">
        <v>2253</v>
      </c>
      <c r="BB514" s="46"/>
      <c r="BC514" s="184">
        <v>10219000</v>
      </c>
      <c r="BD514" s="185" t="s">
        <v>3889</v>
      </c>
      <c r="BE514" s="46"/>
      <c r="BF514" s="85"/>
      <c r="BG514" s="179" t="s">
        <v>4112</v>
      </c>
      <c r="BH514" s="46"/>
      <c r="BI514" s="46"/>
      <c r="BJ514" s="46"/>
      <c r="BL514" s="5"/>
      <c r="BM514" s="49" t="s">
        <v>4151</v>
      </c>
      <c r="BN514" t="str">
        <f t="shared" si="75"/>
        <v>amlodpinie besilate tablet 5mg/</v>
      </c>
      <c r="BO514" s="49"/>
      <c r="BP514" t="str">
        <f t="shared" si="77"/>
        <v>amlodpinie besilate tablet 5mg/</v>
      </c>
      <c r="BQ514" s="5"/>
      <c r="BR514" s="184">
        <v>10219000</v>
      </c>
      <c r="BS514" s="46" t="s">
        <v>173</v>
      </c>
      <c r="BT514" s="46"/>
      <c r="BU514" s="117"/>
      <c r="BV514" s="117"/>
      <c r="BW514" s="5"/>
      <c r="BY514" s="5"/>
      <c r="BZ514" s="5"/>
      <c r="CA514" s="185">
        <v>15054000</v>
      </c>
      <c r="CB514" s="178" t="s">
        <v>173</v>
      </c>
      <c r="CC514" s="46"/>
      <c r="CD514" s="5"/>
      <c r="CE514" s="5"/>
      <c r="CF514">
        <v>20053000</v>
      </c>
      <c r="CG514" s="46" t="s">
        <v>3898</v>
      </c>
      <c r="CH514" s="46" t="s">
        <v>1239</v>
      </c>
      <c r="CI514" s="117"/>
      <c r="CJ514" s="117"/>
      <c r="CK514" s="5"/>
      <c r="CL514" s="5"/>
      <c r="CM514" s="5"/>
      <c r="CN514" s="5"/>
      <c r="CO514" s="187">
        <v>100000090079</v>
      </c>
      <c r="CP514" s="21" t="s">
        <v>41</v>
      </c>
      <c r="CQ514" s="187">
        <v>100000090079</v>
      </c>
      <c r="CR514" s="46" t="s">
        <v>4168</v>
      </c>
      <c r="CS514" s="51"/>
      <c r="CT514" s="48" t="s">
        <v>2249</v>
      </c>
      <c r="CU514" s="46" t="s">
        <v>3899</v>
      </c>
      <c r="CV514" s="117"/>
      <c r="CW514" s="146"/>
      <c r="CX514" s="187">
        <v>100000090079</v>
      </c>
      <c r="CY514" s="177" t="s">
        <v>4162</v>
      </c>
      <c r="CZ514" s="5"/>
      <c r="DE514" s="5"/>
      <c r="DF514" s="5"/>
      <c r="DG514" s="117"/>
      <c r="DH514" s="117"/>
      <c r="DI514" s="117"/>
      <c r="DJ514" s="117"/>
      <c r="DK514" s="117"/>
      <c r="DL514" s="177">
        <v>5</v>
      </c>
      <c r="DM514" s="177" t="s">
        <v>164</v>
      </c>
      <c r="DN514" s="74"/>
      <c r="DO514" s="177"/>
      <c r="DP514" s="177"/>
      <c r="DR514" s="177">
        <v>5</v>
      </c>
      <c r="DS514" s="177" t="s">
        <v>164</v>
      </c>
      <c r="DU514" s="177"/>
      <c r="DV514" s="177"/>
      <c r="DZ514" s="46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/>
      <c r="EM514" s="165"/>
      <c r="EO514" s="5"/>
      <c r="EP514" s="5"/>
      <c r="EQ514" s="5"/>
      <c r="ER514" s="5"/>
      <c r="ET514" s="46"/>
      <c r="EU514" s="46"/>
      <c r="EY514" s="70" t="str">
        <f t="shared" si="80"/>
        <v>amlodpine oral 5mg/</v>
      </c>
      <c r="FK514" s="14" t="s">
        <v>163</v>
      </c>
      <c r="FL514" s="70" t="str">
        <f t="shared" si="78"/>
        <v>amlodpine oral 5mg/</v>
      </c>
    </row>
    <row r="515" spans="1:168" ht="14.4">
      <c r="A515" s="177">
        <v>44428047</v>
      </c>
      <c r="B515" s="179" t="s">
        <v>3925</v>
      </c>
      <c r="C515" s="117"/>
      <c r="D515" s="117"/>
      <c r="E515" s="117"/>
      <c r="F515" s="117"/>
      <c r="H515" s="47"/>
      <c r="I515" s="47"/>
      <c r="J515" s="5" t="str">
        <f t="shared" si="79"/>
        <v>ITA amlodpinie besilate PRICETAG SpA tablet 28 x 5mg/</v>
      </c>
      <c r="K515" s="5" t="str">
        <f t="shared" si="73"/>
        <v>ITA amlodpinie besilate PRICETAG SpA tablet 28 x 5mg/</v>
      </c>
      <c r="L515" s="5"/>
      <c r="M515" s="5"/>
      <c r="N515" s="5"/>
      <c r="O515" s="5"/>
      <c r="P515" s="178">
        <v>28</v>
      </c>
      <c r="Q515" s="171"/>
      <c r="R515" s="178">
        <v>28</v>
      </c>
      <c r="S515" s="171"/>
      <c r="T515" s="117"/>
      <c r="U515" s="117"/>
      <c r="V515" s="117"/>
      <c r="W515" s="117"/>
      <c r="Y515" s="46"/>
      <c r="Z515" s="5"/>
      <c r="AA515" s="5"/>
      <c r="AB515" s="5"/>
      <c r="AC515" s="46"/>
      <c r="AD515" s="5"/>
      <c r="AE515" s="5"/>
      <c r="AF515" s="184">
        <v>10219000</v>
      </c>
      <c r="AG515" s="185" t="s">
        <v>3889</v>
      </c>
      <c r="AH515" s="46"/>
      <c r="AK515" s="185">
        <v>15054000</v>
      </c>
      <c r="AL515" s="178" t="s">
        <v>173</v>
      </c>
      <c r="AM515" s="46"/>
      <c r="AN515" s="5"/>
      <c r="AO515" s="5"/>
      <c r="AP515" s="5"/>
      <c r="AQ515" s="5"/>
      <c r="AS515" s="48"/>
      <c r="AT515" s="25" t="str">
        <f t="shared" si="76"/>
        <v>ITA amlodpinie besilate PRICETAG SpA tablet 5mg/</v>
      </c>
      <c r="AU515" s="33"/>
      <c r="AW515" s="5"/>
      <c r="AX515" s="180" t="s">
        <v>4041</v>
      </c>
      <c r="AY515" s="25" t="str">
        <f t="shared" si="74"/>
        <v>NORVASC tablet 5mg/</v>
      </c>
      <c r="AZ515" s="177" t="s">
        <v>65</v>
      </c>
      <c r="BA515" s="46" t="s">
        <v>2253</v>
      </c>
      <c r="BB515" s="46"/>
      <c r="BC515" s="184">
        <v>10219000</v>
      </c>
      <c r="BD515" s="185" t="s">
        <v>3889</v>
      </c>
      <c r="BE515" s="46"/>
      <c r="BF515" s="85"/>
      <c r="BG515" s="179" t="s">
        <v>4129</v>
      </c>
      <c r="BH515" s="46"/>
      <c r="BI515" s="46"/>
      <c r="BJ515" s="46"/>
      <c r="BL515" s="5"/>
      <c r="BM515" s="49" t="s">
        <v>4151</v>
      </c>
      <c r="BN515" t="str">
        <f t="shared" si="75"/>
        <v>amlodpinie besilate tablet 5mg/</v>
      </c>
      <c r="BO515" s="49"/>
      <c r="BP515" t="str">
        <f t="shared" si="77"/>
        <v>amlodpinie besilate tablet 5mg/</v>
      </c>
      <c r="BQ515" s="5"/>
      <c r="BR515" s="184">
        <v>10219000</v>
      </c>
      <c r="BS515" s="46" t="s">
        <v>173</v>
      </c>
      <c r="BT515" s="46"/>
      <c r="BU515" s="117"/>
      <c r="BV515" s="117"/>
      <c r="BW515" s="5"/>
      <c r="BY515" s="5"/>
      <c r="BZ515" s="5"/>
      <c r="CA515" s="185">
        <v>15054000</v>
      </c>
      <c r="CB515" s="178" t="s">
        <v>173</v>
      </c>
      <c r="CC515" s="46"/>
      <c r="CD515" s="5"/>
      <c r="CE515" s="5"/>
      <c r="CF515">
        <v>20053000</v>
      </c>
      <c r="CG515" s="46" t="s">
        <v>3898</v>
      </c>
      <c r="CH515" s="46" t="s">
        <v>1239</v>
      </c>
      <c r="CI515" s="117"/>
      <c r="CJ515" s="117"/>
      <c r="CK515" s="5"/>
      <c r="CL515" s="5"/>
      <c r="CM515" s="5"/>
      <c r="CN515" s="5"/>
      <c r="CO515" s="187">
        <v>100000090079</v>
      </c>
      <c r="CP515" s="21" t="s">
        <v>41</v>
      </c>
      <c r="CQ515" s="187">
        <v>100000090079</v>
      </c>
      <c r="CR515" s="46" t="s">
        <v>4168</v>
      </c>
      <c r="CS515" s="51"/>
      <c r="CT515" s="48" t="s">
        <v>2249</v>
      </c>
      <c r="CU515" s="46" t="s">
        <v>3899</v>
      </c>
      <c r="CV515" s="117"/>
      <c r="CW515" s="146"/>
      <c r="CX515" s="187">
        <v>100000090079</v>
      </c>
      <c r="CY515" s="177" t="s">
        <v>4162</v>
      </c>
      <c r="CZ515" s="5"/>
      <c r="DE515" s="5"/>
      <c r="DF515" s="5"/>
      <c r="DG515" s="117"/>
      <c r="DH515" s="117"/>
      <c r="DI515" s="117"/>
      <c r="DJ515" s="117"/>
      <c r="DK515" s="117"/>
      <c r="DL515" s="177">
        <v>5</v>
      </c>
      <c r="DM515" s="177" t="s">
        <v>164</v>
      </c>
      <c r="DN515" s="74"/>
      <c r="DO515" s="177"/>
      <c r="DP515" s="177"/>
      <c r="DR515" s="177">
        <v>5</v>
      </c>
      <c r="DS515" s="177" t="s">
        <v>164</v>
      </c>
      <c r="DU515" s="177"/>
      <c r="DV515" s="177"/>
      <c r="DZ515" s="46"/>
      <c r="EA515" s="5"/>
      <c r="EB515" s="5"/>
      <c r="EC515" s="5"/>
      <c r="ED515" s="5"/>
      <c r="EE515" s="5"/>
      <c r="EF515" s="5"/>
      <c r="EG515" s="5"/>
      <c r="EH515" s="5"/>
      <c r="EI515" s="5"/>
      <c r="EJ515" s="5"/>
      <c r="EK515" s="5"/>
      <c r="EL515" s="5"/>
      <c r="EM515" s="165"/>
      <c r="EO515" s="5"/>
      <c r="EP515" s="5"/>
      <c r="EQ515" s="5"/>
      <c r="ER515" s="5"/>
      <c r="ET515" s="46"/>
      <c r="EU515" s="46"/>
      <c r="EY515" s="70" t="str">
        <f t="shared" si="80"/>
        <v>amlodpine oral 5mg/</v>
      </c>
      <c r="FK515" s="14" t="s">
        <v>163</v>
      </c>
      <c r="FL515" s="70" t="str">
        <f t="shared" si="78"/>
        <v>amlodpine oral 5mg/</v>
      </c>
    </row>
    <row r="516" spans="1:168" ht="14.4">
      <c r="A516" s="177">
        <v>44428050</v>
      </c>
      <c r="B516" s="179" t="s">
        <v>3925</v>
      </c>
      <c r="C516" s="117"/>
      <c r="D516" s="117"/>
      <c r="E516" s="117"/>
      <c r="F516" s="117"/>
      <c r="H516" s="47"/>
      <c r="I516" s="47"/>
      <c r="J516" s="5" t="str">
        <f t="shared" si="79"/>
        <v>ITA amlodpinie besilate PRICETAG SpA tablet 28 x 5mg/</v>
      </c>
      <c r="K516" s="5" t="str">
        <f t="shared" ref="K516:K570" si="81">CONCATENATE(BM516," ",CR516," ",BG516," ",BS516," ",R516,S516," x ",DR516,DS516,"/",DU516,DV516)</f>
        <v>ITA amlodpinie besilate PRICETAG SpA tablet 28 x 5mg/</v>
      </c>
      <c r="L516" s="5"/>
      <c r="M516" s="5"/>
      <c r="N516" s="5"/>
      <c r="O516" s="5"/>
      <c r="P516" s="178">
        <v>28</v>
      </c>
      <c r="Q516" s="171"/>
      <c r="R516" s="178">
        <v>28</v>
      </c>
      <c r="S516" s="171"/>
      <c r="T516" s="117"/>
      <c r="U516" s="117"/>
      <c r="V516" s="117"/>
      <c r="W516" s="117"/>
      <c r="Y516" s="46"/>
      <c r="Z516" s="5"/>
      <c r="AA516" s="5"/>
      <c r="AB516" s="5"/>
      <c r="AC516" s="46"/>
      <c r="AD516" s="5"/>
      <c r="AE516" s="5"/>
      <c r="AF516" s="184">
        <v>10219000</v>
      </c>
      <c r="AG516" s="185" t="s">
        <v>3889</v>
      </c>
      <c r="AH516" s="46"/>
      <c r="AK516" s="185">
        <v>15054000</v>
      </c>
      <c r="AL516" s="178" t="s">
        <v>173</v>
      </c>
      <c r="AM516" s="46"/>
      <c r="AN516" s="5"/>
      <c r="AO516" s="5"/>
      <c r="AP516" s="5"/>
      <c r="AQ516" s="5"/>
      <c r="AS516" s="48"/>
      <c r="AT516" s="25" t="str">
        <f t="shared" si="76"/>
        <v>ITA amlodpinie besilate PRICETAG SpA tablet 5mg/</v>
      </c>
      <c r="AU516" s="33"/>
      <c r="AW516" s="5"/>
      <c r="AX516" s="180" t="s">
        <v>4041</v>
      </c>
      <c r="AY516" s="25" t="str">
        <f t="shared" ref="AY516:AY579" si="82">CONCATENATE(AX516," ",BS516," ",DR516,DS516,"/",DU516,DV516)</f>
        <v>NORVASC tablet 5mg/</v>
      </c>
      <c r="AZ516" s="177" t="s">
        <v>65</v>
      </c>
      <c r="BA516" s="46" t="s">
        <v>2253</v>
      </c>
      <c r="BB516" s="46"/>
      <c r="BC516" s="184">
        <v>10219000</v>
      </c>
      <c r="BD516" s="185" t="s">
        <v>3889</v>
      </c>
      <c r="BE516" s="46"/>
      <c r="BF516" s="85"/>
      <c r="BG516" s="179" t="s">
        <v>4129</v>
      </c>
      <c r="BH516" s="46"/>
      <c r="BI516" s="46"/>
      <c r="BJ516" s="46"/>
      <c r="BL516" s="5"/>
      <c r="BM516" s="49" t="s">
        <v>4151</v>
      </c>
      <c r="BN516" t="str">
        <f t="shared" ref="BN516:BN579" si="83">CONCATENATE(CR516," ",BS516," ",DR516,DS516,"/",DU516,DV516)</f>
        <v>amlodpinie besilate tablet 5mg/</v>
      </c>
      <c r="BO516" s="49"/>
      <c r="BP516" t="str">
        <f t="shared" si="77"/>
        <v>amlodpinie besilate tablet 5mg/</v>
      </c>
      <c r="BQ516" s="5"/>
      <c r="BR516" s="184">
        <v>10219000</v>
      </c>
      <c r="BS516" s="46" t="s">
        <v>173</v>
      </c>
      <c r="BT516" s="46"/>
      <c r="BU516" s="117"/>
      <c r="BV516" s="117"/>
      <c r="BW516" s="5"/>
      <c r="BY516" s="5"/>
      <c r="BZ516" s="5"/>
      <c r="CA516" s="185">
        <v>15054000</v>
      </c>
      <c r="CB516" s="178" t="s">
        <v>173</v>
      </c>
      <c r="CC516" s="46"/>
      <c r="CD516" s="5"/>
      <c r="CE516" s="5"/>
      <c r="CF516">
        <v>20053000</v>
      </c>
      <c r="CG516" s="46" t="s">
        <v>3898</v>
      </c>
      <c r="CH516" s="46" t="s">
        <v>1239</v>
      </c>
      <c r="CI516" s="117"/>
      <c r="CJ516" s="117"/>
      <c r="CK516" s="5"/>
      <c r="CL516" s="5"/>
      <c r="CM516" s="5"/>
      <c r="CN516" s="5"/>
      <c r="CO516" s="187">
        <v>100000090079</v>
      </c>
      <c r="CP516" s="21" t="s">
        <v>41</v>
      </c>
      <c r="CQ516" s="187">
        <v>100000090079</v>
      </c>
      <c r="CR516" s="46" t="s">
        <v>4168</v>
      </c>
      <c r="CS516" s="51"/>
      <c r="CT516" s="48" t="s">
        <v>2249</v>
      </c>
      <c r="CU516" s="46" t="s">
        <v>3899</v>
      </c>
      <c r="CV516" s="117"/>
      <c r="CW516" s="146"/>
      <c r="CX516" s="187">
        <v>100000090079</v>
      </c>
      <c r="CY516" s="177" t="s">
        <v>4162</v>
      </c>
      <c r="CZ516" s="5"/>
      <c r="DE516" s="5"/>
      <c r="DF516" s="5"/>
      <c r="DG516" s="117"/>
      <c r="DH516" s="117"/>
      <c r="DI516" s="117"/>
      <c r="DJ516" s="117"/>
      <c r="DK516" s="117"/>
      <c r="DL516" s="177">
        <v>5</v>
      </c>
      <c r="DM516" s="177" t="s">
        <v>164</v>
      </c>
      <c r="DN516" s="74"/>
      <c r="DO516" s="177"/>
      <c r="DP516" s="177"/>
      <c r="DR516" s="177">
        <v>5</v>
      </c>
      <c r="DS516" s="177" t="s">
        <v>164</v>
      </c>
      <c r="DU516" s="177"/>
      <c r="DV516" s="177"/>
      <c r="DZ516" s="46"/>
      <c r="EA516" s="5"/>
      <c r="EB516" s="5"/>
      <c r="EC516" s="5"/>
      <c r="ED516" s="5"/>
      <c r="EE516" s="5"/>
      <c r="EF516" s="5"/>
      <c r="EG516" s="5"/>
      <c r="EH516" s="5"/>
      <c r="EI516" s="5"/>
      <c r="EJ516" s="5"/>
      <c r="EK516" s="5"/>
      <c r="EL516" s="5"/>
      <c r="EM516" s="165"/>
      <c r="EO516" s="5"/>
      <c r="EP516" s="5"/>
      <c r="EQ516" s="5"/>
      <c r="ER516" s="5"/>
      <c r="ET516" s="46"/>
      <c r="EU516" s="46"/>
      <c r="EY516" s="70" t="str">
        <f t="shared" si="80"/>
        <v>amlodpine oral 5mg/</v>
      </c>
      <c r="FK516" s="14" t="s">
        <v>163</v>
      </c>
      <c r="FL516" s="70" t="str">
        <f t="shared" si="78"/>
        <v>amlodpine oral 5mg/</v>
      </c>
    </row>
    <row r="517" spans="1:168" ht="14.4">
      <c r="A517" s="177">
        <v>43348046</v>
      </c>
      <c r="B517" s="179" t="s">
        <v>3925</v>
      </c>
      <c r="C517" s="117"/>
      <c r="D517" s="117"/>
      <c r="E517" s="117"/>
      <c r="F517" s="117"/>
      <c r="H517" s="47"/>
      <c r="I517" s="47"/>
      <c r="J517" s="5" t="str">
        <f t="shared" si="79"/>
        <v>ITA amlodpinie besilate GMM FARMA Srl tablet 28 x 5mg/</v>
      </c>
      <c r="K517" s="5" t="str">
        <f t="shared" si="81"/>
        <v>ITA amlodpinie besilate GMM FARMA Srl tablet 28 x 5mg/</v>
      </c>
      <c r="L517" s="5"/>
      <c r="M517" s="5"/>
      <c r="N517" s="5"/>
      <c r="O517" s="5"/>
      <c r="P517" s="178">
        <v>28</v>
      </c>
      <c r="Q517" s="171"/>
      <c r="R517" s="178">
        <v>28</v>
      </c>
      <c r="S517" s="171"/>
      <c r="T517" s="117"/>
      <c r="U517" s="117"/>
      <c r="V517" s="117"/>
      <c r="W517" s="117"/>
      <c r="Y517" s="46"/>
      <c r="Z517" s="5"/>
      <c r="AA517" s="5"/>
      <c r="AB517" s="5"/>
      <c r="AC517" s="46"/>
      <c r="AD517" s="5"/>
      <c r="AE517" s="5"/>
      <c r="AF517" s="184">
        <v>10219000</v>
      </c>
      <c r="AG517" s="185" t="s">
        <v>3889</v>
      </c>
      <c r="AH517" s="46"/>
      <c r="AK517" s="185">
        <v>15054000</v>
      </c>
      <c r="AL517" s="178" t="s">
        <v>173</v>
      </c>
      <c r="AM517" s="46"/>
      <c r="AN517" s="5"/>
      <c r="AO517" s="5"/>
      <c r="AP517" s="5"/>
      <c r="AQ517" s="5"/>
      <c r="AS517" s="48"/>
      <c r="AT517" s="25" t="str">
        <f t="shared" ref="AT517:AT580" si="84">CONCATENATE(BM517," ",CR517," ",BG517," ",BS517," ",DR517,DS517,"/",DU517,DV517)</f>
        <v>ITA amlodpinie besilate GMM FARMA Srl tablet 5mg/</v>
      </c>
      <c r="AU517" s="33"/>
      <c r="AW517" s="5"/>
      <c r="AX517" s="180" t="s">
        <v>4041</v>
      </c>
      <c r="AY517" s="25" t="str">
        <f t="shared" si="82"/>
        <v>NORVASC tablet 5mg/</v>
      </c>
      <c r="AZ517" s="177" t="s">
        <v>65</v>
      </c>
      <c r="BA517" s="46" t="s">
        <v>2253</v>
      </c>
      <c r="BB517" s="46"/>
      <c r="BC517" s="184">
        <v>10219000</v>
      </c>
      <c r="BD517" s="185" t="s">
        <v>3889</v>
      </c>
      <c r="BE517" s="46"/>
      <c r="BF517" s="85"/>
      <c r="BG517" s="179" t="s">
        <v>4130</v>
      </c>
      <c r="BH517" s="46"/>
      <c r="BI517" s="46"/>
      <c r="BJ517" s="46"/>
      <c r="BL517" s="5"/>
      <c r="BM517" s="49" t="s">
        <v>4151</v>
      </c>
      <c r="BN517" t="str">
        <f t="shared" si="83"/>
        <v>amlodpinie besilate tablet 5mg/</v>
      </c>
      <c r="BO517" s="49"/>
      <c r="BP517" t="str">
        <f t="shared" si="77"/>
        <v>amlodpinie besilate tablet 5mg/</v>
      </c>
      <c r="BQ517" s="5"/>
      <c r="BR517" s="184">
        <v>10219000</v>
      </c>
      <c r="BS517" s="46" t="s">
        <v>173</v>
      </c>
      <c r="BT517" s="46"/>
      <c r="BU517" s="117"/>
      <c r="BV517" s="117"/>
      <c r="BW517" s="5"/>
      <c r="BY517" s="5"/>
      <c r="BZ517" s="5"/>
      <c r="CA517" s="185">
        <v>15054000</v>
      </c>
      <c r="CB517" s="178" t="s">
        <v>173</v>
      </c>
      <c r="CC517" s="46"/>
      <c r="CD517" s="5"/>
      <c r="CE517" s="5"/>
      <c r="CF517">
        <v>20053000</v>
      </c>
      <c r="CG517" s="46" t="s">
        <v>3898</v>
      </c>
      <c r="CH517" s="46" t="s">
        <v>1239</v>
      </c>
      <c r="CI517" s="117"/>
      <c r="CJ517" s="117"/>
      <c r="CK517" s="5"/>
      <c r="CL517" s="5"/>
      <c r="CM517" s="5"/>
      <c r="CN517" s="5"/>
      <c r="CO517" s="187">
        <v>100000090079</v>
      </c>
      <c r="CP517" s="21" t="s">
        <v>41</v>
      </c>
      <c r="CQ517" s="187">
        <v>100000090079</v>
      </c>
      <c r="CR517" s="46" t="s">
        <v>4168</v>
      </c>
      <c r="CS517" s="51"/>
      <c r="CT517" s="48" t="s">
        <v>2249</v>
      </c>
      <c r="CU517" s="46" t="s">
        <v>3899</v>
      </c>
      <c r="CV517" s="117"/>
      <c r="CW517" s="146"/>
      <c r="CX517" s="187"/>
      <c r="CY517" s="177" t="s">
        <v>4044</v>
      </c>
      <c r="CZ517" s="5"/>
      <c r="DE517" s="5"/>
      <c r="DF517" s="5"/>
      <c r="DG517" s="117"/>
      <c r="DH517" s="117"/>
      <c r="DI517" s="117"/>
      <c r="DJ517" s="117"/>
      <c r="DK517" s="117"/>
      <c r="DL517" s="177">
        <v>5</v>
      </c>
      <c r="DM517" s="177" t="s">
        <v>164</v>
      </c>
      <c r="DN517" s="74"/>
      <c r="DO517" s="177"/>
      <c r="DP517" s="177"/>
      <c r="DR517" s="177">
        <v>5</v>
      </c>
      <c r="DS517" s="177" t="s">
        <v>164</v>
      </c>
      <c r="DU517" s="177"/>
      <c r="DV517" s="177"/>
      <c r="DZ517" s="46"/>
      <c r="EA517" s="5"/>
      <c r="EB517" s="5"/>
      <c r="EC517" s="5"/>
      <c r="ED517" s="5"/>
      <c r="EE517" s="5"/>
      <c r="EF517" s="5"/>
      <c r="EG517" s="5"/>
      <c r="EH517" s="5"/>
      <c r="EI517" s="5"/>
      <c r="EJ517" s="5"/>
      <c r="EK517" s="5"/>
      <c r="EL517" s="5"/>
      <c r="EM517" s="165"/>
      <c r="EO517" s="5"/>
      <c r="EP517" s="5"/>
      <c r="EQ517" s="5"/>
      <c r="ER517" s="5"/>
      <c r="ET517" s="46"/>
      <c r="EU517" s="46"/>
      <c r="EY517" s="70" t="str">
        <f t="shared" si="80"/>
        <v>amlodpine oral 5mg/</v>
      </c>
      <c r="FK517" s="14" t="s">
        <v>163</v>
      </c>
      <c r="FL517" s="70" t="str">
        <f t="shared" si="78"/>
        <v>amlodpine oral 5mg/</v>
      </c>
    </row>
    <row r="518" spans="1:168" ht="14.4">
      <c r="A518" s="177">
        <v>27428010</v>
      </c>
      <c r="B518" s="179" t="s">
        <v>3925</v>
      </c>
      <c r="C518" s="117"/>
      <c r="D518" s="117"/>
      <c r="E518" s="117"/>
      <c r="F518" s="117"/>
      <c r="H518" s="47"/>
      <c r="I518" s="47"/>
      <c r="J518" s="5" t="str">
        <f t="shared" si="79"/>
        <v>ITA amlodpinie besilate PFIZER ITALIA Srl tablet 28 x 5mg/</v>
      </c>
      <c r="K518" s="5" t="str">
        <f t="shared" si="81"/>
        <v>ITA amlodpinie besilate PFIZER ITALIA Srl tablet 28 x 5mg/</v>
      </c>
      <c r="L518" s="5"/>
      <c r="M518" s="5"/>
      <c r="N518" s="5"/>
      <c r="O518" s="5"/>
      <c r="P518" s="178">
        <v>28</v>
      </c>
      <c r="Q518" s="171"/>
      <c r="R518" s="178">
        <v>28</v>
      </c>
      <c r="S518" s="171"/>
      <c r="T518" s="117"/>
      <c r="U518" s="117"/>
      <c r="V518" s="117"/>
      <c r="W518" s="117"/>
      <c r="Y518" s="46"/>
      <c r="Z518" s="5"/>
      <c r="AA518" s="5"/>
      <c r="AB518" s="5"/>
      <c r="AC518" s="46"/>
      <c r="AD518" s="5"/>
      <c r="AE518" s="5"/>
      <c r="AF518" s="184">
        <v>10219000</v>
      </c>
      <c r="AG518" s="185" t="s">
        <v>3889</v>
      </c>
      <c r="AH518" s="46"/>
      <c r="AK518" s="185">
        <v>15054000</v>
      </c>
      <c r="AL518" s="178" t="s">
        <v>173</v>
      </c>
      <c r="AM518" s="46"/>
      <c r="AN518" s="5"/>
      <c r="AO518" s="5"/>
      <c r="AP518" s="5"/>
      <c r="AQ518" s="5"/>
      <c r="AS518" s="48"/>
      <c r="AT518" s="25" t="str">
        <f t="shared" si="84"/>
        <v>ITA amlodpinie besilate PFIZER ITALIA Srl tablet 5mg/</v>
      </c>
      <c r="AU518" s="33"/>
      <c r="AW518" s="5"/>
      <c r="AX518" s="180" t="s">
        <v>4041</v>
      </c>
      <c r="AY518" s="25" t="str">
        <f t="shared" si="82"/>
        <v>NORVASC tablet 5mg/</v>
      </c>
      <c r="AZ518" s="177" t="s">
        <v>65</v>
      </c>
      <c r="BA518" s="46" t="s">
        <v>2253</v>
      </c>
      <c r="BB518" s="46"/>
      <c r="BC518" s="184">
        <v>10219000</v>
      </c>
      <c r="BD518" s="185" t="s">
        <v>3889</v>
      </c>
      <c r="BE518" s="46"/>
      <c r="BF518" s="85"/>
      <c r="BG518" s="179" t="s">
        <v>4131</v>
      </c>
      <c r="BH518" s="46"/>
      <c r="BI518" s="46"/>
      <c r="BJ518" s="46"/>
      <c r="BL518" s="5"/>
      <c r="BM518" s="49" t="s">
        <v>4151</v>
      </c>
      <c r="BN518" t="str">
        <f t="shared" si="83"/>
        <v>amlodpinie besilate tablet 5mg/</v>
      </c>
      <c r="BO518" s="49"/>
      <c r="BP518" t="str">
        <f t="shared" si="77"/>
        <v>amlodpinie besilate tablet 5mg/</v>
      </c>
      <c r="BQ518" s="5"/>
      <c r="BR518" s="184">
        <v>10219000</v>
      </c>
      <c r="BS518" s="46" t="s">
        <v>173</v>
      </c>
      <c r="BT518" s="46"/>
      <c r="BU518" s="117"/>
      <c r="BV518" s="117"/>
      <c r="BW518" s="5"/>
      <c r="BY518" s="5"/>
      <c r="BZ518" s="5"/>
      <c r="CA518" s="185">
        <v>15054000</v>
      </c>
      <c r="CB518" s="178" t="s">
        <v>173</v>
      </c>
      <c r="CC518" s="46"/>
      <c r="CD518" s="5"/>
      <c r="CE518" s="5"/>
      <c r="CF518">
        <v>20053000</v>
      </c>
      <c r="CG518" s="46" t="s">
        <v>3898</v>
      </c>
      <c r="CH518" s="46" t="s">
        <v>1239</v>
      </c>
      <c r="CI518" s="117"/>
      <c r="CJ518" s="117"/>
      <c r="CK518" s="5"/>
      <c r="CL518" s="5"/>
      <c r="CM518" s="5"/>
      <c r="CN518" s="5"/>
      <c r="CO518" s="187">
        <v>100000090079</v>
      </c>
      <c r="CP518" s="21" t="s">
        <v>41</v>
      </c>
      <c r="CQ518" s="187">
        <v>100000090079</v>
      </c>
      <c r="CR518" s="46" t="s">
        <v>4168</v>
      </c>
      <c r="CS518" s="51"/>
      <c r="CT518" s="48" t="s">
        <v>2249</v>
      </c>
      <c r="CU518" s="46" t="s">
        <v>3899</v>
      </c>
      <c r="CV518" s="117"/>
      <c r="CW518" s="146"/>
      <c r="CX518" s="187"/>
      <c r="CY518" s="177" t="s">
        <v>4044</v>
      </c>
      <c r="CZ518" s="5"/>
      <c r="DE518" s="5"/>
      <c r="DF518" s="5"/>
      <c r="DG518" s="117"/>
      <c r="DH518" s="117"/>
      <c r="DI518" s="117"/>
      <c r="DJ518" s="117"/>
      <c r="DK518" s="117"/>
      <c r="DL518" s="177">
        <v>5</v>
      </c>
      <c r="DM518" s="177" t="s">
        <v>164</v>
      </c>
      <c r="DN518" s="74"/>
      <c r="DO518" s="177"/>
      <c r="DP518" s="177"/>
      <c r="DR518" s="177">
        <v>5</v>
      </c>
      <c r="DS518" s="177" t="s">
        <v>164</v>
      </c>
      <c r="DU518" s="177"/>
      <c r="DV518" s="177"/>
      <c r="DZ518" s="46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/>
      <c r="EM518" s="165"/>
      <c r="EO518" s="5"/>
      <c r="EP518" s="5"/>
      <c r="EQ518" s="5"/>
      <c r="ER518" s="5"/>
      <c r="ET518" s="46"/>
      <c r="EU518" s="46"/>
      <c r="EY518" s="70" t="str">
        <f t="shared" si="80"/>
        <v>amlodpine oral 5mg/</v>
      </c>
      <c r="FK518" s="14" t="s">
        <v>163</v>
      </c>
      <c r="FL518" s="70" t="str">
        <f t="shared" si="78"/>
        <v>amlodpine oral 5mg/</v>
      </c>
    </row>
    <row r="519" spans="1:168" ht="14.4">
      <c r="A519" s="177">
        <v>37008012</v>
      </c>
      <c r="B519" s="179" t="s">
        <v>3926</v>
      </c>
      <c r="C519" s="117"/>
      <c r="D519" s="117"/>
      <c r="E519" s="117"/>
      <c r="F519" s="117"/>
      <c r="H519" s="47"/>
      <c r="I519" s="47"/>
      <c r="J519" s="5" t="str">
        <f t="shared" si="79"/>
        <v>ITA amlodpine maleate FARMACEUTICI DAMOR SpA tablet 28 x 5mg/</v>
      </c>
      <c r="K519" s="5" t="str">
        <f t="shared" si="81"/>
        <v>ITA amlodpine maleate FARMACEUTICI DAMOR SpA tablet 28 x 5mg/</v>
      </c>
      <c r="L519" s="5"/>
      <c r="M519" s="5"/>
      <c r="N519" s="5"/>
      <c r="O519" s="5"/>
      <c r="P519" s="178">
        <v>28</v>
      </c>
      <c r="Q519" s="171"/>
      <c r="R519" s="178">
        <v>28</v>
      </c>
      <c r="S519" s="171"/>
      <c r="T519" s="117"/>
      <c r="U519" s="117"/>
      <c r="V519" s="117"/>
      <c r="W519" s="117"/>
      <c r="Y519" s="46"/>
      <c r="Z519" s="5"/>
      <c r="AA519" s="5"/>
      <c r="AB519" s="5"/>
      <c r="AC519" s="46"/>
      <c r="AD519" s="5"/>
      <c r="AE519" s="5"/>
      <c r="AF519" s="184">
        <v>10219000</v>
      </c>
      <c r="AG519" s="185" t="s">
        <v>3889</v>
      </c>
      <c r="AH519" s="46"/>
      <c r="AK519" s="185">
        <v>15054000</v>
      </c>
      <c r="AL519" s="178" t="s">
        <v>173</v>
      </c>
      <c r="AM519" s="46"/>
      <c r="AN519" s="5"/>
      <c r="AO519" s="5"/>
      <c r="AP519" s="5"/>
      <c r="AQ519" s="5"/>
      <c r="AS519" s="48"/>
      <c r="AT519" s="25" t="str">
        <f t="shared" si="84"/>
        <v>ITA amlodpine maleate FARMACEUTICI DAMOR SpA tablet 5mg/</v>
      </c>
      <c r="AU519" s="33"/>
      <c r="AW519" s="5"/>
      <c r="AX519" s="180" t="s">
        <v>4042</v>
      </c>
      <c r="AY519" s="25" t="str">
        <f t="shared" si="82"/>
        <v>PRESSAC tablet 5mg/</v>
      </c>
      <c r="AZ519" s="177" t="s">
        <v>65</v>
      </c>
      <c r="BA519" s="46" t="s">
        <v>2253</v>
      </c>
      <c r="BB519" s="46"/>
      <c r="BC519" s="184">
        <v>10219000</v>
      </c>
      <c r="BD519" s="185" t="s">
        <v>3889</v>
      </c>
      <c r="BE519" s="46"/>
      <c r="BF519" s="85"/>
      <c r="BG519" s="179" t="s">
        <v>4133</v>
      </c>
      <c r="BH519" s="46"/>
      <c r="BI519" s="46"/>
      <c r="BJ519" s="46"/>
      <c r="BL519" s="5"/>
      <c r="BM519" s="49" t="s">
        <v>4151</v>
      </c>
      <c r="BN519" t="str">
        <f t="shared" si="83"/>
        <v>amlodpine maleate tablet 5mg/</v>
      </c>
      <c r="BO519" s="49"/>
      <c r="BP519" t="str">
        <f t="shared" si="77"/>
        <v>amlodpine maleate tablet 5mg/</v>
      </c>
      <c r="BQ519" s="5"/>
      <c r="BR519" s="184">
        <v>10219000</v>
      </c>
      <c r="BS519" s="46" t="s">
        <v>173</v>
      </c>
      <c r="BT519" s="46"/>
      <c r="BU519" s="117"/>
      <c r="BV519" s="117"/>
      <c r="BW519" s="5"/>
      <c r="BY519" s="5"/>
      <c r="BZ519" s="5"/>
      <c r="CA519" s="185">
        <v>15054000</v>
      </c>
      <c r="CB519" s="178" t="s">
        <v>173</v>
      </c>
      <c r="CC519" s="46"/>
      <c r="CD519" s="5"/>
      <c r="CE519" s="5"/>
      <c r="CF519">
        <v>20053000</v>
      </c>
      <c r="CG519" s="46" t="s">
        <v>3898</v>
      </c>
      <c r="CH519" s="46" t="s">
        <v>1239</v>
      </c>
      <c r="CI519" s="117"/>
      <c r="CJ519" s="117"/>
      <c r="CK519" s="5"/>
      <c r="CL519" s="5"/>
      <c r="CM519" s="5"/>
      <c r="CN519" s="5"/>
      <c r="CO519" s="187">
        <v>100000089370</v>
      </c>
      <c r="CP519" s="21" t="s">
        <v>41</v>
      </c>
      <c r="CQ519" s="187">
        <v>100000089370</v>
      </c>
      <c r="CR519" s="177" t="s">
        <v>4169</v>
      </c>
      <c r="CS519" s="51"/>
      <c r="CT519" s="48" t="s">
        <v>2249</v>
      </c>
      <c r="CU519" s="46" t="s">
        <v>3899</v>
      </c>
      <c r="CV519" s="117"/>
      <c r="CW519" s="146"/>
      <c r="CX519" s="187">
        <v>100000089370</v>
      </c>
      <c r="CY519" s="177" t="s">
        <v>4163</v>
      </c>
      <c r="CZ519" s="5"/>
      <c r="DE519" s="5"/>
      <c r="DF519" s="5"/>
      <c r="DG519" s="117"/>
      <c r="DH519" s="117"/>
      <c r="DI519" s="117"/>
      <c r="DJ519" s="117"/>
      <c r="DK519" s="117"/>
      <c r="DL519" s="177">
        <v>5</v>
      </c>
      <c r="DM519" s="177" t="s">
        <v>164</v>
      </c>
      <c r="DN519" s="74"/>
      <c r="DO519" s="177"/>
      <c r="DP519" s="177"/>
      <c r="DR519" s="177">
        <v>5</v>
      </c>
      <c r="DS519" s="177" t="s">
        <v>164</v>
      </c>
      <c r="DU519" s="177"/>
      <c r="DV519" s="177"/>
      <c r="DZ519" s="46"/>
      <c r="EA519" s="5"/>
      <c r="EB519" s="5"/>
      <c r="EC519" s="5"/>
      <c r="ED519" s="5"/>
      <c r="EE519" s="5"/>
      <c r="EF519" s="5"/>
      <c r="EG519" s="5"/>
      <c r="EH519" s="5"/>
      <c r="EI519" s="5"/>
      <c r="EJ519" s="5"/>
      <c r="EK519" s="5"/>
      <c r="EL519" s="5"/>
      <c r="EM519" s="165"/>
      <c r="EO519" s="5"/>
      <c r="EP519" s="5"/>
      <c r="EQ519" s="5"/>
      <c r="ER519" s="5"/>
      <c r="ET519" s="46"/>
      <c r="EU519" s="46"/>
      <c r="EY519" s="70" t="str">
        <f t="shared" si="80"/>
        <v>amlodpine oral 5mg/</v>
      </c>
      <c r="FK519" s="14" t="s">
        <v>163</v>
      </c>
      <c r="FL519" s="70" t="str">
        <f t="shared" si="78"/>
        <v>amlodpine oral 5mg/</v>
      </c>
    </row>
    <row r="520" spans="1:168" ht="14.4">
      <c r="A520" s="177">
        <v>37329036</v>
      </c>
      <c r="B520" s="179" t="s">
        <v>3927</v>
      </c>
      <c r="C520" s="117"/>
      <c r="D520" s="117"/>
      <c r="E520" s="117"/>
      <c r="F520" s="117"/>
      <c r="H520" s="47"/>
      <c r="I520" s="47"/>
      <c r="J520" s="5" t="str">
        <f t="shared" si="79"/>
        <v>ITA amlodpinie besilate LABORATORI ALTER Srl tablet 30 x 10mg/</v>
      </c>
      <c r="K520" s="5" t="str">
        <f t="shared" si="81"/>
        <v>ITA amlodpinie besilate LABORATORI ALTER Srl tablet 30 x 10mg/</v>
      </c>
      <c r="L520" s="5"/>
      <c r="M520" s="5"/>
      <c r="N520" s="5"/>
      <c r="O520" s="5"/>
      <c r="P520" s="178">
        <v>30</v>
      </c>
      <c r="Q520" s="171"/>
      <c r="R520" s="178">
        <v>30</v>
      </c>
      <c r="S520" s="171"/>
      <c r="T520" s="117"/>
      <c r="U520" s="117"/>
      <c r="V520" s="117"/>
      <c r="W520" s="117"/>
      <c r="Y520" s="46"/>
      <c r="Z520" s="5"/>
      <c r="AA520" s="5"/>
      <c r="AB520" s="5"/>
      <c r="AC520" s="46"/>
      <c r="AD520" s="5"/>
      <c r="AE520" s="5"/>
      <c r="AF520" s="186">
        <v>10219000</v>
      </c>
      <c r="AG520" s="186" t="s">
        <v>3889</v>
      </c>
      <c r="AH520" s="46"/>
      <c r="AK520" s="185">
        <v>15054000</v>
      </c>
      <c r="AL520" s="178" t="s">
        <v>173</v>
      </c>
      <c r="AM520" s="46"/>
      <c r="AN520" s="5"/>
      <c r="AO520" s="5"/>
      <c r="AP520" s="5"/>
      <c r="AQ520" s="5"/>
      <c r="AS520" s="48"/>
      <c r="AT520" s="25" t="str">
        <f t="shared" si="84"/>
        <v>ITA amlodpinie besilate LABORATORI ALTER Srl tablet 10mg/</v>
      </c>
      <c r="AU520" s="33"/>
      <c r="AW520" s="5"/>
      <c r="AX520" s="180" t="s">
        <v>4017</v>
      </c>
      <c r="AY520" s="25" t="str">
        <f t="shared" si="82"/>
        <v>AMLODIPINA ALTER tablet 10mg/</v>
      </c>
      <c r="AZ520" s="177" t="s">
        <v>65</v>
      </c>
      <c r="BA520" s="46" t="s">
        <v>2253</v>
      </c>
      <c r="BB520" s="46"/>
      <c r="BC520" s="186">
        <v>10219000</v>
      </c>
      <c r="BD520" s="186" t="s">
        <v>3889</v>
      </c>
      <c r="BE520" s="46"/>
      <c r="BF520" s="85"/>
      <c r="BG520" s="179" t="s">
        <v>4106</v>
      </c>
      <c r="BH520" s="46"/>
      <c r="BI520" s="46"/>
      <c r="BJ520" s="46"/>
      <c r="BL520" s="5"/>
      <c r="BM520" s="49" t="s">
        <v>4151</v>
      </c>
      <c r="BN520" t="str">
        <f t="shared" si="83"/>
        <v>amlodpinie besilate tablet 10mg/</v>
      </c>
      <c r="BO520" s="49"/>
      <c r="BP520" t="str">
        <f t="shared" si="77"/>
        <v>amlodpinie besilate tablet 10mg/</v>
      </c>
      <c r="BQ520" s="5"/>
      <c r="BR520" s="186">
        <v>10219000</v>
      </c>
      <c r="BS520" s="46" t="s">
        <v>173</v>
      </c>
      <c r="BT520" s="46"/>
      <c r="BU520" s="117"/>
      <c r="BV520" s="117"/>
      <c r="BW520" s="5"/>
      <c r="BY520" s="5"/>
      <c r="BZ520" s="5"/>
      <c r="CA520" s="185">
        <v>15054000</v>
      </c>
      <c r="CB520" s="178" t="s">
        <v>173</v>
      </c>
      <c r="CC520" s="46"/>
      <c r="CD520" s="5"/>
      <c r="CE520" s="5"/>
      <c r="CF520">
        <v>20053000</v>
      </c>
      <c r="CG520" s="46" t="s">
        <v>3898</v>
      </c>
      <c r="CH520" s="46" t="s">
        <v>1239</v>
      </c>
      <c r="CI520" s="117"/>
      <c r="CJ520" s="117"/>
      <c r="CK520" s="5"/>
      <c r="CL520" s="5"/>
      <c r="CM520" s="5"/>
      <c r="CN520" s="5"/>
      <c r="CO520" s="187">
        <v>100000090079</v>
      </c>
      <c r="CP520" s="21" t="s">
        <v>41</v>
      </c>
      <c r="CQ520" s="187">
        <v>100000090079</v>
      </c>
      <c r="CR520" s="46" t="s">
        <v>4168</v>
      </c>
      <c r="CS520" s="51"/>
      <c r="CT520" s="48" t="s">
        <v>2249</v>
      </c>
      <c r="CU520" s="46" t="s">
        <v>3899</v>
      </c>
      <c r="CV520" s="117"/>
      <c r="CW520" s="146"/>
      <c r="CX520" s="187">
        <v>100000090079</v>
      </c>
      <c r="CY520" s="177" t="s">
        <v>4162</v>
      </c>
      <c r="CZ520" s="5"/>
      <c r="DE520" s="5"/>
      <c r="DF520" s="5"/>
      <c r="DG520" s="117"/>
      <c r="DH520" s="117"/>
      <c r="DI520" s="117"/>
      <c r="DJ520" s="117"/>
      <c r="DK520" s="117"/>
      <c r="DL520" s="177">
        <v>10</v>
      </c>
      <c r="DM520" s="177" t="s">
        <v>164</v>
      </c>
      <c r="DN520" s="74"/>
      <c r="DO520" s="177"/>
      <c r="DP520" s="177"/>
      <c r="DR520" s="177">
        <v>10</v>
      </c>
      <c r="DS520" s="177" t="s">
        <v>164</v>
      </c>
      <c r="DU520" s="177"/>
      <c r="DV520" s="177"/>
      <c r="DZ520" s="46"/>
      <c r="EA520" s="5"/>
      <c r="EB520" s="5"/>
      <c r="EC520" s="5"/>
      <c r="ED520" s="5"/>
      <c r="EE520" s="5"/>
      <c r="EF520" s="5"/>
      <c r="EG520" s="5"/>
      <c r="EH520" s="5"/>
      <c r="EI520" s="5"/>
      <c r="EJ520" s="5"/>
      <c r="EK520" s="5"/>
      <c r="EL520" s="5"/>
      <c r="EM520" s="165"/>
      <c r="EO520" s="5"/>
      <c r="EP520" s="5"/>
      <c r="EQ520" s="5"/>
      <c r="ER520" s="5"/>
      <c r="ET520" s="46"/>
      <c r="EU520" s="46"/>
      <c r="EY520" s="70" t="str">
        <f t="shared" si="80"/>
        <v>amlodpine oral 10mg/</v>
      </c>
      <c r="FK520" s="14" t="s">
        <v>163</v>
      </c>
      <c r="FL520" s="70" t="str">
        <f t="shared" si="78"/>
        <v>amlodpine oral 10mg/</v>
      </c>
    </row>
    <row r="521" spans="1:168" ht="14.4">
      <c r="A521" s="177">
        <v>40789265</v>
      </c>
      <c r="B521" s="179" t="s">
        <v>3928</v>
      </c>
      <c r="C521" s="117"/>
      <c r="D521" s="117"/>
      <c r="E521" s="117"/>
      <c r="F521" s="117"/>
      <c r="H521" s="47"/>
      <c r="I521" s="47"/>
      <c r="J521" s="5" t="str">
        <f t="shared" si="79"/>
        <v>ITA amlodpinie besilate AUROBINDO PHARMA ITALIA Srl tablet 30 x 10mg/</v>
      </c>
      <c r="K521" s="5" t="str">
        <f t="shared" si="81"/>
        <v>ITA amlodpinie besilate AUROBINDO PHARMA ITALIA Srl tablet 30 x 10mg/</v>
      </c>
      <c r="L521" s="5"/>
      <c r="M521" s="5"/>
      <c r="N521" s="5"/>
      <c r="O521" s="5"/>
      <c r="P521" s="178">
        <v>30</v>
      </c>
      <c r="Q521" s="171"/>
      <c r="R521" s="178">
        <v>30</v>
      </c>
      <c r="S521" s="171"/>
      <c r="T521" s="117"/>
      <c r="U521" s="117"/>
      <c r="V521" s="117"/>
      <c r="W521" s="117"/>
      <c r="Y521" s="46"/>
      <c r="Z521" s="5"/>
      <c r="AA521" s="5"/>
      <c r="AB521" s="5"/>
      <c r="AC521" s="46"/>
      <c r="AD521" s="5"/>
      <c r="AE521" s="5"/>
      <c r="AF521" s="186">
        <v>10219000</v>
      </c>
      <c r="AG521" s="186" t="s">
        <v>3889</v>
      </c>
      <c r="AH521" s="46"/>
      <c r="AK521" s="185">
        <v>15054000</v>
      </c>
      <c r="AL521" s="178" t="s">
        <v>173</v>
      </c>
      <c r="AM521" s="46"/>
      <c r="AN521" s="5"/>
      <c r="AO521" s="5"/>
      <c r="AP521" s="5"/>
      <c r="AQ521" s="5"/>
      <c r="AS521" s="48"/>
      <c r="AT521" s="25" t="str">
        <f t="shared" si="84"/>
        <v>ITA amlodpinie besilate AUROBINDO PHARMA ITALIA Srl tablet 10mg/</v>
      </c>
      <c r="AU521" s="33"/>
      <c r="AW521" s="5"/>
      <c r="AX521" s="180" t="s">
        <v>4019</v>
      </c>
      <c r="AY521" s="25" t="str">
        <f t="shared" si="82"/>
        <v>AMLODIPINA AUROBINDO tablet 10mg/</v>
      </c>
      <c r="AZ521" s="177" t="s">
        <v>65</v>
      </c>
      <c r="BA521" s="46" t="s">
        <v>2253</v>
      </c>
      <c r="BB521" s="46"/>
      <c r="BC521" s="186">
        <v>10219000</v>
      </c>
      <c r="BD521" s="186" t="s">
        <v>3889</v>
      </c>
      <c r="BE521" s="46"/>
      <c r="BF521" s="85"/>
      <c r="BG521" s="179" t="s">
        <v>4108</v>
      </c>
      <c r="BH521" s="46"/>
      <c r="BI521" s="46"/>
      <c r="BJ521" s="46"/>
      <c r="BL521" s="5"/>
      <c r="BM521" s="49" t="s">
        <v>4151</v>
      </c>
      <c r="BN521" t="str">
        <f t="shared" si="83"/>
        <v>amlodpinie besilate tablet 10mg/</v>
      </c>
      <c r="BO521" s="49"/>
      <c r="BP521" t="str">
        <f t="shared" si="77"/>
        <v>amlodpinie besilate tablet 10mg/</v>
      </c>
      <c r="BQ521" s="5"/>
      <c r="BR521" s="186">
        <v>10219000</v>
      </c>
      <c r="BS521" s="46" t="s">
        <v>173</v>
      </c>
      <c r="BT521" s="46"/>
      <c r="BU521" s="117"/>
      <c r="BV521" s="117"/>
      <c r="BW521" s="5"/>
      <c r="BY521" s="5"/>
      <c r="BZ521" s="5"/>
      <c r="CA521" s="185">
        <v>15054000</v>
      </c>
      <c r="CB521" s="178" t="s">
        <v>173</v>
      </c>
      <c r="CC521" s="46"/>
      <c r="CD521" s="5"/>
      <c r="CE521" s="5"/>
      <c r="CF521">
        <v>20053000</v>
      </c>
      <c r="CG521" s="46" t="s">
        <v>3898</v>
      </c>
      <c r="CH521" s="46" t="s">
        <v>1239</v>
      </c>
      <c r="CI521" s="117"/>
      <c r="CJ521" s="117"/>
      <c r="CK521" s="5"/>
      <c r="CL521" s="5"/>
      <c r="CM521" s="5"/>
      <c r="CN521" s="5"/>
      <c r="CO521" s="187">
        <v>100000090079</v>
      </c>
      <c r="CP521" s="21" t="s">
        <v>41</v>
      </c>
      <c r="CQ521" s="187">
        <v>100000090079</v>
      </c>
      <c r="CR521" s="46" t="s">
        <v>4168</v>
      </c>
      <c r="CS521" s="51"/>
      <c r="CT521" s="48" t="s">
        <v>2249</v>
      </c>
      <c r="CU521" s="46" t="s">
        <v>3899</v>
      </c>
      <c r="CV521" s="117"/>
      <c r="CW521" s="146"/>
      <c r="CX521" s="187">
        <v>100000090079</v>
      </c>
      <c r="CY521" s="177" t="s">
        <v>4162</v>
      </c>
      <c r="CZ521" s="5"/>
      <c r="DE521" s="5"/>
      <c r="DF521" s="5"/>
      <c r="DG521" s="117"/>
      <c r="DH521" s="117"/>
      <c r="DI521" s="117"/>
      <c r="DJ521" s="117"/>
      <c r="DK521" s="117"/>
      <c r="DL521" s="177">
        <v>10</v>
      </c>
      <c r="DM521" s="177" t="s">
        <v>164</v>
      </c>
      <c r="DN521" s="74"/>
      <c r="DO521" s="177"/>
      <c r="DP521" s="177"/>
      <c r="DR521" s="177">
        <v>10</v>
      </c>
      <c r="DS521" s="177" t="s">
        <v>164</v>
      </c>
      <c r="DU521" s="177"/>
      <c r="DV521" s="177"/>
      <c r="DZ521" s="46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165"/>
      <c r="EO521" s="5"/>
      <c r="EP521" s="5"/>
      <c r="EQ521" s="5"/>
      <c r="ER521" s="5"/>
      <c r="ET521" s="46"/>
      <c r="EU521" s="46"/>
      <c r="EY521" s="70" t="str">
        <f t="shared" si="80"/>
        <v>amlodpine oral 10mg/</v>
      </c>
      <c r="FK521" s="14" t="s">
        <v>163</v>
      </c>
      <c r="FL521" s="70" t="str">
        <f t="shared" si="78"/>
        <v>amlodpine oral 10mg/</v>
      </c>
    </row>
    <row r="522" spans="1:168" ht="14.4">
      <c r="A522" s="177">
        <v>38092045</v>
      </c>
      <c r="B522" s="179" t="s">
        <v>3928</v>
      </c>
      <c r="C522" s="117"/>
      <c r="D522" s="117"/>
      <c r="E522" s="117"/>
      <c r="F522" s="117"/>
      <c r="H522" s="47"/>
      <c r="I522" s="47"/>
      <c r="J522" s="5" t="str">
        <f t="shared" si="79"/>
        <v>ITA amlodpinie besilate DOC GENERICI Srl tablet 30 x 10mg/</v>
      </c>
      <c r="K522" s="5" t="str">
        <f t="shared" si="81"/>
        <v>ITA amlodpinie besilate DOC GENERICI Srl tablet 30 x 10mg/</v>
      </c>
      <c r="L522" s="5"/>
      <c r="M522" s="5"/>
      <c r="N522" s="5"/>
      <c r="O522" s="5"/>
      <c r="P522" s="178">
        <v>30</v>
      </c>
      <c r="Q522" s="171"/>
      <c r="R522" s="178">
        <v>30</v>
      </c>
      <c r="S522" s="171"/>
      <c r="T522" s="117"/>
      <c r="U522" s="117"/>
      <c r="V522" s="117"/>
      <c r="W522" s="117"/>
      <c r="Y522" s="46"/>
      <c r="Z522" s="5"/>
      <c r="AA522" s="5"/>
      <c r="AB522" s="5"/>
      <c r="AC522" s="46"/>
      <c r="AD522" s="5"/>
      <c r="AE522" s="5"/>
      <c r="AF522" s="186">
        <v>10219000</v>
      </c>
      <c r="AG522" s="186" t="s">
        <v>3889</v>
      </c>
      <c r="AH522" s="46"/>
      <c r="AK522" s="185">
        <v>15054000</v>
      </c>
      <c r="AL522" s="178" t="s">
        <v>173</v>
      </c>
      <c r="AM522" s="46"/>
      <c r="AN522" s="5"/>
      <c r="AO522" s="5"/>
      <c r="AP522" s="5"/>
      <c r="AQ522" s="5"/>
      <c r="AS522" s="48"/>
      <c r="AT522" s="25" t="str">
        <f t="shared" si="84"/>
        <v>ITA amlodpinie besilate DOC GENERICI Srl tablet 10mg/</v>
      </c>
      <c r="AU522" s="33"/>
      <c r="AW522" s="5"/>
      <c r="AX522" s="180" t="s">
        <v>4020</v>
      </c>
      <c r="AY522" s="25" t="str">
        <f t="shared" si="82"/>
        <v>AMLODIPINA DOC GENERICI tablet 10mg/</v>
      </c>
      <c r="AZ522" s="177" t="s">
        <v>65</v>
      </c>
      <c r="BA522" s="46" t="s">
        <v>2253</v>
      </c>
      <c r="BB522" s="46"/>
      <c r="BC522" s="186">
        <v>10219000</v>
      </c>
      <c r="BD522" s="186" t="s">
        <v>3889</v>
      </c>
      <c r="BE522" s="46"/>
      <c r="BF522" s="85"/>
      <c r="BG522" s="179" t="s">
        <v>4109</v>
      </c>
      <c r="BH522" s="46"/>
      <c r="BI522" s="46"/>
      <c r="BJ522" s="46"/>
      <c r="BL522" s="5"/>
      <c r="BM522" s="49" t="s">
        <v>4151</v>
      </c>
      <c r="BN522" t="str">
        <f t="shared" si="83"/>
        <v>amlodpinie besilate tablet 10mg/</v>
      </c>
      <c r="BO522" s="49"/>
      <c r="BP522" t="str">
        <f t="shared" si="77"/>
        <v>amlodpinie besilate tablet 10mg/</v>
      </c>
      <c r="BQ522" s="5"/>
      <c r="BR522" s="186">
        <v>10219000</v>
      </c>
      <c r="BS522" s="46" t="s">
        <v>173</v>
      </c>
      <c r="BT522" s="46"/>
      <c r="BU522" s="117"/>
      <c r="BV522" s="117"/>
      <c r="BW522" s="5"/>
      <c r="BY522" s="5"/>
      <c r="BZ522" s="5"/>
      <c r="CA522" s="185">
        <v>15054000</v>
      </c>
      <c r="CB522" s="178" t="s">
        <v>173</v>
      </c>
      <c r="CC522" s="46"/>
      <c r="CD522" s="5"/>
      <c r="CE522" s="5"/>
      <c r="CF522">
        <v>20053000</v>
      </c>
      <c r="CG522" s="46" t="s">
        <v>3898</v>
      </c>
      <c r="CH522" s="46" t="s">
        <v>1239</v>
      </c>
      <c r="CI522" s="117"/>
      <c r="CJ522" s="117"/>
      <c r="CK522" s="5"/>
      <c r="CL522" s="5"/>
      <c r="CM522" s="5"/>
      <c r="CN522" s="5"/>
      <c r="CO522" s="187">
        <v>100000090079</v>
      </c>
      <c r="CP522" s="21" t="s">
        <v>41</v>
      </c>
      <c r="CQ522" s="187">
        <v>100000090079</v>
      </c>
      <c r="CR522" s="46" t="s">
        <v>4168</v>
      </c>
      <c r="CS522" s="51"/>
      <c r="CT522" s="48" t="s">
        <v>2249</v>
      </c>
      <c r="CU522" s="46" t="s">
        <v>3899</v>
      </c>
      <c r="CV522" s="117"/>
      <c r="CW522" s="146"/>
      <c r="CX522" s="187">
        <v>100000090079</v>
      </c>
      <c r="CY522" s="177" t="s">
        <v>4162</v>
      </c>
      <c r="CZ522" s="5"/>
      <c r="DE522" s="5"/>
      <c r="DF522" s="5"/>
      <c r="DG522" s="117"/>
      <c r="DH522" s="117"/>
      <c r="DI522" s="117"/>
      <c r="DJ522" s="117"/>
      <c r="DK522" s="117"/>
      <c r="DL522" s="177">
        <v>10</v>
      </c>
      <c r="DM522" s="177" t="s">
        <v>164</v>
      </c>
      <c r="DN522" s="74"/>
      <c r="DO522" s="177"/>
      <c r="DP522" s="177"/>
      <c r="DR522" s="177">
        <v>10</v>
      </c>
      <c r="DS522" s="177" t="s">
        <v>164</v>
      </c>
      <c r="DU522" s="177"/>
      <c r="DV522" s="177"/>
      <c r="DZ522" s="46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165"/>
      <c r="EO522" s="5"/>
      <c r="EP522" s="5"/>
      <c r="EQ522" s="5"/>
      <c r="ER522" s="5"/>
      <c r="ET522" s="46"/>
      <c r="EU522" s="46"/>
      <c r="EY522" s="70" t="str">
        <f t="shared" si="80"/>
        <v>amlodpine oral 10mg/</v>
      </c>
      <c r="FK522" s="14" t="s">
        <v>163</v>
      </c>
      <c r="FL522" s="70" t="str">
        <f t="shared" si="78"/>
        <v>amlodpine oral 10mg/</v>
      </c>
    </row>
    <row r="523" spans="1:168" ht="14.4">
      <c r="A523" s="177">
        <v>37479209</v>
      </c>
      <c r="B523" s="179" t="s">
        <v>3928</v>
      </c>
      <c r="C523" s="117"/>
      <c r="D523" s="117"/>
      <c r="E523" s="117"/>
      <c r="F523" s="117"/>
      <c r="H523" s="47"/>
      <c r="I523" s="47"/>
      <c r="J523" s="5" t="str">
        <f t="shared" si="79"/>
        <v>ITA amlodpinie besilate EG SpA tablet 30 x 10mg/</v>
      </c>
      <c r="K523" s="5" t="str">
        <f t="shared" si="81"/>
        <v>ITA amlodpinie besilate EG SpA tablet 30 x 10mg/</v>
      </c>
      <c r="L523" s="5"/>
      <c r="M523" s="5"/>
      <c r="N523" s="5"/>
      <c r="O523" s="5"/>
      <c r="P523" s="178">
        <v>30</v>
      </c>
      <c r="Q523" s="171"/>
      <c r="R523" s="178">
        <v>30</v>
      </c>
      <c r="S523" s="171"/>
      <c r="T523" s="117"/>
      <c r="U523" s="117"/>
      <c r="V523" s="117"/>
      <c r="W523" s="117"/>
      <c r="Y523" s="46"/>
      <c r="Z523" s="5"/>
      <c r="AA523" s="5"/>
      <c r="AB523" s="5"/>
      <c r="AC523" s="46"/>
      <c r="AD523" s="5"/>
      <c r="AE523" s="5"/>
      <c r="AF523" s="186">
        <v>10219000</v>
      </c>
      <c r="AG523" s="186" t="s">
        <v>3889</v>
      </c>
      <c r="AH523" s="46"/>
      <c r="AK523" s="185">
        <v>15054000</v>
      </c>
      <c r="AL523" s="178" t="s">
        <v>173</v>
      </c>
      <c r="AM523" s="46"/>
      <c r="AN523" s="5"/>
      <c r="AO523" s="5"/>
      <c r="AP523" s="5"/>
      <c r="AQ523" s="5"/>
      <c r="AS523" s="48"/>
      <c r="AT523" s="25" t="str">
        <f t="shared" si="84"/>
        <v>ITA amlodpinie besilate EG SpA tablet 10mg/</v>
      </c>
      <c r="AU523" s="33"/>
      <c r="AW523" s="5"/>
      <c r="AX523" s="180" t="s">
        <v>4021</v>
      </c>
      <c r="AY523" s="25" t="str">
        <f t="shared" si="82"/>
        <v>AMLODIPINA EG tablet 10mg/</v>
      </c>
      <c r="AZ523" s="177" t="s">
        <v>65</v>
      </c>
      <c r="BA523" s="46" t="s">
        <v>2253</v>
      </c>
      <c r="BB523" s="46"/>
      <c r="BC523" s="186">
        <v>10219000</v>
      </c>
      <c r="BD523" s="186" t="s">
        <v>3889</v>
      </c>
      <c r="BE523" s="46"/>
      <c r="BF523" s="85"/>
      <c r="BG523" s="179" t="s">
        <v>4110</v>
      </c>
      <c r="BH523" s="46"/>
      <c r="BI523" s="46"/>
      <c r="BJ523" s="46"/>
      <c r="BL523" s="5"/>
      <c r="BM523" s="49" t="s">
        <v>4151</v>
      </c>
      <c r="BN523" t="str">
        <f t="shared" si="83"/>
        <v>amlodpinie besilate tablet 10mg/</v>
      </c>
      <c r="BO523" s="49"/>
      <c r="BP523" t="str">
        <f t="shared" si="77"/>
        <v>amlodpinie besilate tablet 10mg/</v>
      </c>
      <c r="BQ523" s="5"/>
      <c r="BR523" s="186">
        <v>10219000</v>
      </c>
      <c r="BS523" s="46" t="s">
        <v>173</v>
      </c>
      <c r="BT523" s="46"/>
      <c r="BU523" s="117"/>
      <c r="BV523" s="117"/>
      <c r="BW523" s="5"/>
      <c r="BY523" s="5"/>
      <c r="BZ523" s="5"/>
      <c r="CA523" s="185">
        <v>15054000</v>
      </c>
      <c r="CB523" s="178" t="s">
        <v>173</v>
      </c>
      <c r="CC523" s="46"/>
      <c r="CD523" s="5"/>
      <c r="CE523" s="5"/>
      <c r="CF523">
        <v>20053000</v>
      </c>
      <c r="CG523" s="46" t="s">
        <v>3898</v>
      </c>
      <c r="CH523" s="46" t="s">
        <v>1239</v>
      </c>
      <c r="CI523" s="117"/>
      <c r="CJ523" s="117"/>
      <c r="CK523" s="5"/>
      <c r="CL523" s="5"/>
      <c r="CM523" s="5"/>
      <c r="CN523" s="5"/>
      <c r="CO523" s="187">
        <v>100000090079</v>
      </c>
      <c r="CP523" s="21" t="s">
        <v>41</v>
      </c>
      <c r="CQ523" s="187">
        <v>100000090079</v>
      </c>
      <c r="CR523" s="46" t="s">
        <v>4168</v>
      </c>
      <c r="CS523" s="51"/>
      <c r="CT523" s="48" t="s">
        <v>2249</v>
      </c>
      <c r="CU523" s="46" t="s">
        <v>3899</v>
      </c>
      <c r="CV523" s="117"/>
      <c r="CW523" s="146"/>
      <c r="CX523" s="187">
        <v>100000090079</v>
      </c>
      <c r="CY523" s="177" t="s">
        <v>4162</v>
      </c>
      <c r="CZ523" s="5"/>
      <c r="DE523" s="5"/>
      <c r="DF523" s="5"/>
      <c r="DG523" s="117"/>
      <c r="DH523" s="117"/>
      <c r="DI523" s="117"/>
      <c r="DJ523" s="117"/>
      <c r="DK523" s="117"/>
      <c r="DL523" s="177">
        <v>10</v>
      </c>
      <c r="DM523" s="177" t="s">
        <v>164</v>
      </c>
      <c r="DN523" s="74"/>
      <c r="DO523" s="177"/>
      <c r="DP523" s="177"/>
      <c r="DR523" s="177">
        <v>10</v>
      </c>
      <c r="DS523" s="177" t="s">
        <v>164</v>
      </c>
      <c r="DU523" s="177"/>
      <c r="DV523" s="177"/>
      <c r="DZ523" s="46"/>
      <c r="EA523" s="5"/>
      <c r="EB523" s="5"/>
      <c r="EC523" s="5"/>
      <c r="ED523" s="5"/>
      <c r="EE523" s="5"/>
      <c r="EF523" s="5"/>
      <c r="EG523" s="5"/>
      <c r="EH523" s="5"/>
      <c r="EI523" s="5"/>
      <c r="EJ523" s="5"/>
      <c r="EK523" s="5"/>
      <c r="EL523" s="5"/>
      <c r="EM523" s="165"/>
      <c r="EO523" s="5"/>
      <c r="EP523" s="5"/>
      <c r="EQ523" s="5"/>
      <c r="ER523" s="5"/>
      <c r="ET523" s="46"/>
      <c r="EU523" s="46"/>
      <c r="EY523" s="70" t="str">
        <f t="shared" si="80"/>
        <v>amlodpine oral 10mg/</v>
      </c>
      <c r="FK523" s="14" t="s">
        <v>163</v>
      </c>
      <c r="FL523" s="70" t="str">
        <f t="shared" si="78"/>
        <v>amlodpine oral 10mg/</v>
      </c>
    </row>
    <row r="524" spans="1:168" ht="14.4">
      <c r="A524" s="177">
        <v>38102339</v>
      </c>
      <c r="B524" s="179" t="s">
        <v>3928</v>
      </c>
      <c r="C524" s="117"/>
      <c r="D524" s="117"/>
      <c r="E524" s="117"/>
      <c r="F524" s="117"/>
      <c r="H524" s="47"/>
      <c r="I524" s="47"/>
      <c r="J524" s="5" t="str">
        <f t="shared" si="79"/>
        <v>ITA amlodpinie besilate HEXAL AG tablet 30 x 10mg/</v>
      </c>
      <c r="K524" s="5" t="str">
        <f t="shared" si="81"/>
        <v>ITA amlodpinie besilate HEXAL AG tablet 30 x 10mg/</v>
      </c>
      <c r="L524" s="5"/>
      <c r="M524" s="5"/>
      <c r="N524" s="5"/>
      <c r="O524" s="5"/>
      <c r="P524" s="178">
        <v>30</v>
      </c>
      <c r="Q524" s="171"/>
      <c r="R524" s="178">
        <v>30</v>
      </c>
      <c r="S524" s="171"/>
      <c r="T524" s="117"/>
      <c r="U524" s="117"/>
      <c r="V524" s="117"/>
      <c r="W524" s="117"/>
      <c r="Y524" s="46"/>
      <c r="Z524" s="5"/>
      <c r="AA524" s="5"/>
      <c r="AB524" s="5"/>
      <c r="AC524" s="46"/>
      <c r="AD524" s="5"/>
      <c r="AE524" s="5"/>
      <c r="AF524" s="186">
        <v>10219000</v>
      </c>
      <c r="AG524" s="186" t="s">
        <v>3889</v>
      </c>
      <c r="AH524" s="46"/>
      <c r="AK524" s="185">
        <v>15054000</v>
      </c>
      <c r="AL524" s="178" t="s">
        <v>173</v>
      </c>
      <c r="AM524" s="46"/>
      <c r="AN524" s="5"/>
      <c r="AO524" s="5"/>
      <c r="AP524" s="5"/>
      <c r="AQ524" s="5"/>
      <c r="AS524" s="48"/>
      <c r="AT524" s="25" t="str">
        <f t="shared" si="84"/>
        <v>ITA amlodpinie besilate HEXAL AG tablet 10mg/</v>
      </c>
      <c r="AU524" s="33"/>
      <c r="AW524" s="5"/>
      <c r="AX524" s="180" t="s">
        <v>4025</v>
      </c>
      <c r="AY524" s="25" t="str">
        <f t="shared" si="82"/>
        <v>AMLODIPINA HEXAL AG tablet 10mg/</v>
      </c>
      <c r="AZ524" s="177" t="s">
        <v>65</v>
      </c>
      <c r="BA524" s="46" t="s">
        <v>2253</v>
      </c>
      <c r="BB524" s="46"/>
      <c r="BC524" s="186">
        <v>10219000</v>
      </c>
      <c r="BD524" s="186" t="s">
        <v>3889</v>
      </c>
      <c r="BE524" s="46"/>
      <c r="BF524" s="85"/>
      <c r="BG524" s="179" t="s">
        <v>4113</v>
      </c>
      <c r="BH524" s="46"/>
      <c r="BI524" s="46"/>
      <c r="BJ524" s="46"/>
      <c r="BL524" s="5"/>
      <c r="BM524" s="49" t="s">
        <v>4151</v>
      </c>
      <c r="BN524" t="str">
        <f t="shared" si="83"/>
        <v>amlodpinie besilate tablet 10mg/</v>
      </c>
      <c r="BO524" s="49"/>
      <c r="BP524" t="str">
        <f t="shared" si="77"/>
        <v>amlodpinie besilate tablet 10mg/</v>
      </c>
      <c r="BQ524" s="5"/>
      <c r="BR524" s="186">
        <v>10219000</v>
      </c>
      <c r="BS524" s="46" t="s">
        <v>173</v>
      </c>
      <c r="BT524" s="46"/>
      <c r="BU524" s="117"/>
      <c r="BV524" s="117"/>
      <c r="BW524" s="5"/>
      <c r="BY524" s="5"/>
      <c r="BZ524" s="5"/>
      <c r="CA524" s="185">
        <v>15054000</v>
      </c>
      <c r="CB524" s="178" t="s">
        <v>173</v>
      </c>
      <c r="CC524" s="46"/>
      <c r="CD524" s="5"/>
      <c r="CE524" s="5"/>
      <c r="CF524">
        <v>20053000</v>
      </c>
      <c r="CG524" s="46" t="s">
        <v>3898</v>
      </c>
      <c r="CH524" s="46" t="s">
        <v>1239</v>
      </c>
      <c r="CI524" s="117"/>
      <c r="CJ524" s="117"/>
      <c r="CK524" s="5"/>
      <c r="CL524" s="5"/>
      <c r="CM524" s="5"/>
      <c r="CN524" s="5"/>
      <c r="CO524" s="187">
        <v>100000090079</v>
      </c>
      <c r="CP524" s="21" t="s">
        <v>41</v>
      </c>
      <c r="CQ524" s="187">
        <v>100000090079</v>
      </c>
      <c r="CR524" s="46" t="s">
        <v>4168</v>
      </c>
      <c r="CS524" s="51"/>
      <c r="CT524" s="48" t="s">
        <v>2249</v>
      </c>
      <c r="CU524" s="46" t="s">
        <v>3899</v>
      </c>
      <c r="CV524" s="117"/>
      <c r="CW524" s="146"/>
      <c r="CX524" s="187">
        <v>100000090079</v>
      </c>
      <c r="CY524" s="177" t="s">
        <v>4162</v>
      </c>
      <c r="CZ524" s="5"/>
      <c r="DE524" s="5"/>
      <c r="DF524" s="5"/>
      <c r="DG524" s="117"/>
      <c r="DH524" s="117"/>
      <c r="DI524" s="117"/>
      <c r="DJ524" s="117"/>
      <c r="DK524" s="117"/>
      <c r="DL524" s="177">
        <v>10</v>
      </c>
      <c r="DM524" s="177" t="s">
        <v>164</v>
      </c>
      <c r="DN524" s="74"/>
      <c r="DO524" s="177"/>
      <c r="DP524" s="177"/>
      <c r="DR524" s="177">
        <v>10</v>
      </c>
      <c r="DS524" s="177" t="s">
        <v>164</v>
      </c>
      <c r="DU524" s="177"/>
      <c r="DV524" s="177"/>
      <c r="DZ524" s="46"/>
      <c r="EA524" s="5"/>
      <c r="EB524" s="5"/>
      <c r="EC524" s="5"/>
      <c r="ED524" s="5"/>
      <c r="EE524" s="5"/>
      <c r="EF524" s="5"/>
      <c r="EG524" s="5"/>
      <c r="EH524" s="5"/>
      <c r="EI524" s="5"/>
      <c r="EJ524" s="5"/>
      <c r="EK524" s="5"/>
      <c r="EL524" s="5"/>
      <c r="EM524" s="165"/>
      <c r="EO524" s="5"/>
      <c r="EP524" s="5"/>
      <c r="EQ524" s="5"/>
      <c r="ER524" s="5"/>
      <c r="ET524" s="46"/>
      <c r="EU524" s="46"/>
      <c r="EY524" s="70" t="str">
        <f t="shared" si="80"/>
        <v>amlodpine oral 10mg/</v>
      </c>
      <c r="FK524" s="14" t="s">
        <v>163</v>
      </c>
      <c r="FL524" s="70" t="str">
        <f t="shared" si="78"/>
        <v>amlodpine oral 10mg/</v>
      </c>
    </row>
    <row r="525" spans="1:168" ht="14.4">
      <c r="A525" s="177">
        <v>39612181</v>
      </c>
      <c r="B525" s="179" t="s">
        <v>3928</v>
      </c>
      <c r="C525" s="117"/>
      <c r="D525" s="117"/>
      <c r="E525" s="117"/>
      <c r="F525" s="117"/>
      <c r="H525" s="47"/>
      <c r="I525" s="47"/>
      <c r="J525" s="5" t="str">
        <f t="shared" si="79"/>
        <v>ITA amlodpinie besilate KRKA D.D.NOVO MESTO tablet 30 x 10mg/</v>
      </c>
      <c r="K525" s="5" t="str">
        <f t="shared" si="81"/>
        <v>ITA amlodpinie besilate KRKA D.D.NOVO MESTO tablet 30 x 10mg/</v>
      </c>
      <c r="L525" s="5"/>
      <c r="M525" s="5"/>
      <c r="N525" s="5"/>
      <c r="O525" s="5"/>
      <c r="P525" s="178">
        <v>30</v>
      </c>
      <c r="Q525" s="171"/>
      <c r="R525" s="178">
        <v>30</v>
      </c>
      <c r="S525" s="171"/>
      <c r="T525" s="117"/>
      <c r="U525" s="117"/>
      <c r="V525" s="117"/>
      <c r="W525" s="117"/>
      <c r="Y525" s="46"/>
      <c r="Z525" s="5"/>
      <c r="AA525" s="5"/>
      <c r="AB525" s="5"/>
      <c r="AC525" s="46"/>
      <c r="AD525" s="5"/>
      <c r="AE525" s="5"/>
      <c r="AF525" s="186">
        <v>10219000</v>
      </c>
      <c r="AG525" s="186" t="s">
        <v>3889</v>
      </c>
      <c r="AH525" s="46"/>
      <c r="AK525" s="185">
        <v>15054000</v>
      </c>
      <c r="AL525" s="178" t="s">
        <v>173</v>
      </c>
      <c r="AM525" s="46"/>
      <c r="AN525" s="5"/>
      <c r="AO525" s="5"/>
      <c r="AP525" s="5"/>
      <c r="AQ525" s="5"/>
      <c r="AS525" s="48"/>
      <c r="AT525" s="25" t="str">
        <f t="shared" si="84"/>
        <v>ITA amlodpinie besilate KRKA D.D.NOVO MESTO tablet 10mg/</v>
      </c>
      <c r="AU525" s="33"/>
      <c r="AW525" s="5"/>
      <c r="AX525" s="180" t="s">
        <v>4026</v>
      </c>
      <c r="AY525" s="25" t="str">
        <f t="shared" si="82"/>
        <v>AMLODIPINA KRKA tablet 10mg/</v>
      </c>
      <c r="AZ525" s="177" t="s">
        <v>65</v>
      </c>
      <c r="BA525" s="46" t="s">
        <v>2253</v>
      </c>
      <c r="BB525" s="46"/>
      <c r="BC525" s="186">
        <v>10219000</v>
      </c>
      <c r="BD525" s="186" t="s">
        <v>3889</v>
      </c>
      <c r="BE525" s="46"/>
      <c r="BF525" s="85"/>
      <c r="BG525" s="179" t="s">
        <v>4114</v>
      </c>
      <c r="BH525" s="46"/>
      <c r="BI525" s="46"/>
      <c r="BJ525" s="46"/>
      <c r="BL525" s="5"/>
      <c r="BM525" s="49" t="s">
        <v>4151</v>
      </c>
      <c r="BN525" t="str">
        <f t="shared" si="83"/>
        <v>amlodpinie besilate tablet 10mg/</v>
      </c>
      <c r="BO525" s="49"/>
      <c r="BP525" t="str">
        <f t="shared" si="77"/>
        <v>amlodpinie besilate tablet 10mg/</v>
      </c>
      <c r="BQ525" s="5"/>
      <c r="BR525" s="186">
        <v>10219000</v>
      </c>
      <c r="BS525" s="46" t="s">
        <v>173</v>
      </c>
      <c r="BT525" s="46"/>
      <c r="BU525" s="117"/>
      <c r="BV525" s="117"/>
      <c r="BW525" s="5"/>
      <c r="BY525" s="5"/>
      <c r="BZ525" s="5"/>
      <c r="CA525" s="185">
        <v>15054000</v>
      </c>
      <c r="CB525" s="178" t="s">
        <v>173</v>
      </c>
      <c r="CC525" s="46"/>
      <c r="CD525" s="5"/>
      <c r="CE525" s="5"/>
      <c r="CF525">
        <v>20053000</v>
      </c>
      <c r="CG525" s="46" t="s">
        <v>3898</v>
      </c>
      <c r="CH525" s="46" t="s">
        <v>1239</v>
      </c>
      <c r="CI525" s="117"/>
      <c r="CJ525" s="117"/>
      <c r="CK525" s="5"/>
      <c r="CL525" s="5"/>
      <c r="CM525" s="5"/>
      <c r="CN525" s="5"/>
      <c r="CO525" s="187">
        <v>100000090079</v>
      </c>
      <c r="CP525" s="21" t="s">
        <v>41</v>
      </c>
      <c r="CQ525" s="187">
        <v>100000090079</v>
      </c>
      <c r="CR525" s="46" t="s">
        <v>4168</v>
      </c>
      <c r="CS525" s="51"/>
      <c r="CT525" s="48" t="s">
        <v>2249</v>
      </c>
      <c r="CU525" s="46" t="s">
        <v>3899</v>
      </c>
      <c r="CV525" s="117"/>
      <c r="CW525" s="146"/>
      <c r="CX525" s="187"/>
      <c r="CY525" s="177" t="s">
        <v>4044</v>
      </c>
      <c r="CZ525" s="5"/>
      <c r="DE525" s="5"/>
      <c r="DF525" s="5"/>
      <c r="DG525" s="117"/>
      <c r="DH525" s="117"/>
      <c r="DI525" s="117"/>
      <c r="DJ525" s="117"/>
      <c r="DK525" s="117"/>
      <c r="DL525" s="177">
        <v>10</v>
      </c>
      <c r="DM525" s="177" t="s">
        <v>164</v>
      </c>
      <c r="DN525" s="74"/>
      <c r="DO525" s="177"/>
      <c r="DP525" s="177"/>
      <c r="DR525" s="177">
        <v>10</v>
      </c>
      <c r="DS525" s="177" t="s">
        <v>164</v>
      </c>
      <c r="DU525" s="177"/>
      <c r="DV525" s="177"/>
      <c r="DZ525" s="46"/>
      <c r="EA525" s="5"/>
      <c r="EB525" s="5"/>
      <c r="EC525" s="5"/>
      <c r="ED525" s="5"/>
      <c r="EE525" s="5"/>
      <c r="EF525" s="5"/>
      <c r="EG525" s="5"/>
      <c r="EH525" s="5"/>
      <c r="EI525" s="5"/>
      <c r="EJ525" s="5"/>
      <c r="EK525" s="5"/>
      <c r="EL525" s="5"/>
      <c r="EM525" s="165"/>
      <c r="EO525" s="5"/>
      <c r="EP525" s="5"/>
      <c r="EQ525" s="5"/>
      <c r="ER525" s="5"/>
      <c r="ET525" s="46"/>
      <c r="EU525" s="46"/>
      <c r="EY525" s="70" t="str">
        <f t="shared" si="80"/>
        <v>amlodpine oral 10mg/</v>
      </c>
      <c r="FK525" s="14" t="s">
        <v>163</v>
      </c>
      <c r="FL525" s="70" t="str">
        <f t="shared" si="78"/>
        <v>amlodpine oral 10mg/</v>
      </c>
    </row>
    <row r="526" spans="1:168" ht="14.4">
      <c r="A526" s="177">
        <v>39799198</v>
      </c>
      <c r="B526" s="179" t="s">
        <v>3928</v>
      </c>
      <c r="C526" s="117"/>
      <c r="D526" s="117"/>
      <c r="E526" s="117"/>
      <c r="F526" s="117"/>
      <c r="H526" s="47"/>
      <c r="I526" s="47"/>
      <c r="J526" s="5" t="str">
        <f t="shared" si="79"/>
        <v>ITA amlodpinie besilate MYLAN SpA tablet 30 x 10mg/</v>
      </c>
      <c r="K526" s="5" t="str">
        <f t="shared" si="81"/>
        <v>ITA amlodpinie besilate MYLAN SpA tablet 30 x 10mg/</v>
      </c>
      <c r="L526" s="5"/>
      <c r="M526" s="5"/>
      <c r="N526" s="5"/>
      <c r="O526" s="5"/>
      <c r="P526" s="178">
        <v>30</v>
      </c>
      <c r="Q526" s="171"/>
      <c r="R526" s="178">
        <v>30</v>
      </c>
      <c r="S526" s="171"/>
      <c r="T526" s="117"/>
      <c r="U526" s="117"/>
      <c r="V526" s="117"/>
      <c r="W526" s="117"/>
      <c r="Y526" s="46"/>
      <c r="Z526" s="5"/>
      <c r="AA526" s="5"/>
      <c r="AB526" s="5"/>
      <c r="AC526" s="46"/>
      <c r="AD526" s="5"/>
      <c r="AE526" s="5"/>
      <c r="AF526" s="186">
        <v>10219000</v>
      </c>
      <c r="AG526" s="186" t="s">
        <v>3889</v>
      </c>
      <c r="AH526" s="46"/>
      <c r="AK526" s="185">
        <v>15054000</v>
      </c>
      <c r="AL526" s="178" t="s">
        <v>173</v>
      </c>
      <c r="AM526" s="46"/>
      <c r="AN526" s="5"/>
      <c r="AO526" s="5"/>
      <c r="AP526" s="5"/>
      <c r="AQ526" s="5"/>
      <c r="AS526" s="48"/>
      <c r="AT526" s="25" t="str">
        <f t="shared" si="84"/>
        <v>ITA amlodpinie besilate MYLAN SpA tablet 10mg/</v>
      </c>
      <c r="AU526" s="33"/>
      <c r="AW526" s="5"/>
      <c r="AX526" s="180" t="s">
        <v>4027</v>
      </c>
      <c r="AY526" s="25" t="str">
        <f t="shared" si="82"/>
        <v>AMLODIPINA MYLAN tablet 10mg/</v>
      </c>
      <c r="AZ526" s="177" t="s">
        <v>65</v>
      </c>
      <c r="BA526" s="46" t="s">
        <v>2253</v>
      </c>
      <c r="BB526" s="46"/>
      <c r="BC526" s="186">
        <v>10219000</v>
      </c>
      <c r="BD526" s="186" t="s">
        <v>3889</v>
      </c>
      <c r="BE526" s="46"/>
      <c r="BF526" s="85"/>
      <c r="BG526" s="179" t="s">
        <v>4115</v>
      </c>
      <c r="BH526" s="46"/>
      <c r="BI526" s="46"/>
      <c r="BJ526" s="46"/>
      <c r="BL526" s="5"/>
      <c r="BM526" s="49" t="s">
        <v>4151</v>
      </c>
      <c r="BN526" t="str">
        <f t="shared" si="83"/>
        <v>amlodpinie besilate tablet 10mg/</v>
      </c>
      <c r="BO526" s="49"/>
      <c r="BP526" t="str">
        <f t="shared" si="77"/>
        <v>amlodpinie besilate tablet 10mg/</v>
      </c>
      <c r="BQ526" s="5"/>
      <c r="BR526" s="186">
        <v>10219000</v>
      </c>
      <c r="BS526" s="46" t="s">
        <v>173</v>
      </c>
      <c r="BT526" s="46"/>
      <c r="BU526" s="117"/>
      <c r="BV526" s="117"/>
      <c r="BW526" s="5"/>
      <c r="BY526" s="5"/>
      <c r="BZ526" s="5"/>
      <c r="CA526" s="185">
        <v>15054000</v>
      </c>
      <c r="CB526" s="178" t="s">
        <v>173</v>
      </c>
      <c r="CC526" s="46"/>
      <c r="CD526" s="5"/>
      <c r="CE526" s="5"/>
      <c r="CF526">
        <v>20053000</v>
      </c>
      <c r="CG526" s="46" t="s">
        <v>3898</v>
      </c>
      <c r="CH526" s="46" t="s">
        <v>1239</v>
      </c>
      <c r="CI526" s="117"/>
      <c r="CJ526" s="117"/>
      <c r="CK526" s="5"/>
      <c r="CL526" s="5"/>
      <c r="CM526" s="5"/>
      <c r="CN526" s="5"/>
      <c r="CO526" s="187">
        <v>100000090079</v>
      </c>
      <c r="CP526" s="21" t="s">
        <v>41</v>
      </c>
      <c r="CQ526" s="187">
        <v>100000090079</v>
      </c>
      <c r="CR526" s="46" t="s">
        <v>4168</v>
      </c>
      <c r="CS526" s="51"/>
      <c r="CT526" s="48" t="s">
        <v>2249</v>
      </c>
      <c r="CU526" s="46" t="s">
        <v>3899</v>
      </c>
      <c r="CV526" s="117"/>
      <c r="CW526" s="146"/>
      <c r="CX526" s="187"/>
      <c r="CY526" s="177" t="s">
        <v>4044</v>
      </c>
      <c r="CZ526" s="5"/>
      <c r="DE526" s="5"/>
      <c r="DF526" s="5"/>
      <c r="DG526" s="117"/>
      <c r="DH526" s="117"/>
      <c r="DI526" s="117"/>
      <c r="DJ526" s="117"/>
      <c r="DK526" s="117"/>
      <c r="DL526" s="177">
        <v>10</v>
      </c>
      <c r="DM526" s="177" t="s">
        <v>164</v>
      </c>
      <c r="DN526" s="74"/>
      <c r="DO526" s="177"/>
      <c r="DP526" s="177"/>
      <c r="DR526" s="177">
        <v>10</v>
      </c>
      <c r="DS526" s="177" t="s">
        <v>164</v>
      </c>
      <c r="DU526" s="177"/>
      <c r="DV526" s="177"/>
      <c r="DZ526" s="46"/>
      <c r="EA526" s="5"/>
      <c r="EB526" s="5"/>
      <c r="EC526" s="5"/>
      <c r="ED526" s="5"/>
      <c r="EE526" s="5"/>
      <c r="EF526" s="5"/>
      <c r="EG526" s="5"/>
      <c r="EH526" s="5"/>
      <c r="EI526" s="5"/>
      <c r="EJ526" s="5"/>
      <c r="EK526" s="5"/>
      <c r="EL526" s="5"/>
      <c r="EM526" s="165"/>
      <c r="EO526" s="5"/>
      <c r="EP526" s="5"/>
      <c r="EQ526" s="5"/>
      <c r="ER526" s="5"/>
      <c r="ET526" s="46"/>
      <c r="EU526" s="46"/>
      <c r="EY526" s="70" t="str">
        <f t="shared" si="80"/>
        <v>amlodpine oral 10mg/</v>
      </c>
      <c r="FK526" s="14" t="s">
        <v>163</v>
      </c>
      <c r="FL526" s="70" t="str">
        <f t="shared" si="78"/>
        <v>amlodpine oral 10mg/</v>
      </c>
    </row>
    <row r="527" spans="1:168" ht="14.4">
      <c r="A527" s="177">
        <v>38072334</v>
      </c>
      <c r="B527" s="179" t="s">
        <v>3928</v>
      </c>
      <c r="C527" s="117"/>
      <c r="D527" s="117"/>
      <c r="E527" s="117"/>
      <c r="F527" s="117"/>
      <c r="H527" s="47"/>
      <c r="I527" s="47"/>
      <c r="J527" s="5" t="str">
        <f t="shared" si="79"/>
        <v>ITA amlodpinie besilate SANDOZ SpA tablet 30 x 10mg/</v>
      </c>
      <c r="K527" s="5" t="str">
        <f t="shared" si="81"/>
        <v>ITA amlodpinie besilate SANDOZ SpA tablet 30 x 10mg/</v>
      </c>
      <c r="L527" s="5"/>
      <c r="M527" s="5"/>
      <c r="N527" s="5"/>
      <c r="O527" s="5"/>
      <c r="P527" s="178">
        <v>30</v>
      </c>
      <c r="Q527" s="171"/>
      <c r="R527" s="178">
        <v>30</v>
      </c>
      <c r="S527" s="171"/>
      <c r="T527" s="117"/>
      <c r="U527" s="117"/>
      <c r="V527" s="117"/>
      <c r="W527" s="117"/>
      <c r="Y527" s="46"/>
      <c r="Z527" s="5"/>
      <c r="AA527" s="5"/>
      <c r="AB527" s="5"/>
      <c r="AC527" s="46"/>
      <c r="AD527" s="5"/>
      <c r="AE527" s="5"/>
      <c r="AF527" s="186">
        <v>10219000</v>
      </c>
      <c r="AG527" s="186" t="s">
        <v>3889</v>
      </c>
      <c r="AH527" s="46"/>
      <c r="AK527" s="185">
        <v>15054000</v>
      </c>
      <c r="AL527" s="178" t="s">
        <v>173</v>
      </c>
      <c r="AM527" s="46"/>
      <c r="AN527" s="5"/>
      <c r="AO527" s="5"/>
      <c r="AP527" s="5"/>
      <c r="AQ527" s="5"/>
      <c r="AS527" s="48"/>
      <c r="AT527" s="25" t="str">
        <f t="shared" si="84"/>
        <v>ITA amlodpinie besilate SANDOZ SpA tablet 10mg/</v>
      </c>
      <c r="AU527" s="33"/>
      <c r="AW527" s="5"/>
      <c r="AX527" s="180" t="s">
        <v>4030</v>
      </c>
      <c r="AY527" s="25" t="str">
        <f t="shared" si="82"/>
        <v>AMLODIPINA SANDOZ tablet 10mg/</v>
      </c>
      <c r="AZ527" s="177" t="s">
        <v>65</v>
      </c>
      <c r="BA527" s="46" t="s">
        <v>2253</v>
      </c>
      <c r="BB527" s="46"/>
      <c r="BC527" s="186">
        <v>10219000</v>
      </c>
      <c r="BD527" s="186" t="s">
        <v>3889</v>
      </c>
      <c r="BE527" s="46"/>
      <c r="BF527" s="85"/>
      <c r="BG527" s="179" t="s">
        <v>4118</v>
      </c>
      <c r="BH527" s="46"/>
      <c r="BI527" s="46"/>
      <c r="BJ527" s="46"/>
      <c r="BL527" s="5"/>
      <c r="BM527" s="49" t="s">
        <v>4151</v>
      </c>
      <c r="BN527" t="str">
        <f t="shared" si="83"/>
        <v>amlodpinie besilate tablet 10mg/</v>
      </c>
      <c r="BO527" s="49"/>
      <c r="BP527" t="str">
        <f t="shared" si="77"/>
        <v>amlodpinie besilate tablet 10mg/</v>
      </c>
      <c r="BQ527" s="5"/>
      <c r="BR527" s="186">
        <v>10219000</v>
      </c>
      <c r="BS527" s="46" t="s">
        <v>173</v>
      </c>
      <c r="BT527" s="46"/>
      <c r="BU527" s="117"/>
      <c r="BV527" s="117"/>
      <c r="BW527" s="5"/>
      <c r="BY527" s="5"/>
      <c r="BZ527" s="5"/>
      <c r="CA527" s="185">
        <v>15054000</v>
      </c>
      <c r="CB527" s="178" t="s">
        <v>173</v>
      </c>
      <c r="CC527" s="46"/>
      <c r="CD527" s="5"/>
      <c r="CE527" s="5"/>
      <c r="CF527">
        <v>20053000</v>
      </c>
      <c r="CG527" s="46" t="s">
        <v>3898</v>
      </c>
      <c r="CH527" s="46" t="s">
        <v>1239</v>
      </c>
      <c r="CI527" s="117"/>
      <c r="CJ527" s="117"/>
      <c r="CK527" s="5"/>
      <c r="CL527" s="5"/>
      <c r="CM527" s="5"/>
      <c r="CN527" s="5"/>
      <c r="CO527" s="187">
        <v>100000090079</v>
      </c>
      <c r="CP527" s="21" t="s">
        <v>41</v>
      </c>
      <c r="CQ527" s="187">
        <v>100000090079</v>
      </c>
      <c r="CR527" s="46" t="s">
        <v>4168</v>
      </c>
      <c r="CS527" s="51"/>
      <c r="CT527" s="48" t="s">
        <v>2249</v>
      </c>
      <c r="CU527" s="46" t="s">
        <v>3899</v>
      </c>
      <c r="CV527" s="117"/>
      <c r="CW527" s="146"/>
      <c r="CX527" s="187">
        <v>100000090079</v>
      </c>
      <c r="CY527" s="177" t="s">
        <v>4162</v>
      </c>
      <c r="CZ527" s="5"/>
      <c r="DE527" s="5"/>
      <c r="DF527" s="5"/>
      <c r="DG527" s="117"/>
      <c r="DH527" s="117"/>
      <c r="DI527" s="117"/>
      <c r="DJ527" s="117"/>
      <c r="DK527" s="117"/>
      <c r="DL527" s="177">
        <v>10</v>
      </c>
      <c r="DM527" s="177" t="s">
        <v>164</v>
      </c>
      <c r="DN527" s="74"/>
      <c r="DO527" s="177"/>
      <c r="DP527" s="177"/>
      <c r="DR527" s="177">
        <v>10</v>
      </c>
      <c r="DS527" s="177" t="s">
        <v>164</v>
      </c>
      <c r="DU527" s="177"/>
      <c r="DV527" s="177"/>
      <c r="DZ527" s="46"/>
      <c r="EA527" s="5"/>
      <c r="EB527" s="5"/>
      <c r="EC527" s="5"/>
      <c r="ED527" s="5"/>
      <c r="EE527" s="5"/>
      <c r="EF527" s="5"/>
      <c r="EG527" s="5"/>
      <c r="EH527" s="5"/>
      <c r="EI527" s="5"/>
      <c r="EJ527" s="5"/>
      <c r="EK527" s="5"/>
      <c r="EL527" s="5"/>
      <c r="EM527" s="165"/>
      <c r="EO527" s="5"/>
      <c r="EP527" s="5"/>
      <c r="EQ527" s="5"/>
      <c r="ER527" s="5"/>
      <c r="ET527" s="46"/>
      <c r="EU527" s="46"/>
      <c r="EY527" s="70" t="str">
        <f t="shared" si="80"/>
        <v>amlodpine oral 10mg/</v>
      </c>
      <c r="FK527" s="14" t="s">
        <v>163</v>
      </c>
      <c r="FL527" s="70" t="str">
        <f t="shared" si="78"/>
        <v>amlodpine oral 10mg/</v>
      </c>
    </row>
    <row r="528" spans="1:168" ht="14.4">
      <c r="A528" s="177">
        <v>38548210</v>
      </c>
      <c r="B528" s="179" t="s">
        <v>3928</v>
      </c>
      <c r="C528" s="117"/>
      <c r="D528" s="117"/>
      <c r="E528" s="117"/>
      <c r="F528" s="117"/>
      <c r="H528" s="47"/>
      <c r="I528" s="47"/>
      <c r="J528" s="5" t="str">
        <f t="shared" si="79"/>
        <v>ITA amlodpinie besilate TEVA ITALIA Srl tablet 30 x 10mg/</v>
      </c>
      <c r="K528" s="5" t="str">
        <f t="shared" si="81"/>
        <v>ITA amlodpinie besilate TEVA ITALIA Srl tablet 30 x 10mg/</v>
      </c>
      <c r="L528" s="5"/>
      <c r="M528" s="5"/>
      <c r="N528" s="5"/>
      <c r="O528" s="5"/>
      <c r="P528" s="178">
        <v>30</v>
      </c>
      <c r="Q528" s="171"/>
      <c r="R528" s="178">
        <v>30</v>
      </c>
      <c r="S528" s="171"/>
      <c r="T528" s="117"/>
      <c r="U528" s="117"/>
      <c r="V528" s="117"/>
      <c r="W528" s="117"/>
      <c r="Y528" s="46"/>
      <c r="Z528" s="5"/>
      <c r="AA528" s="5"/>
      <c r="AB528" s="5"/>
      <c r="AC528" s="46"/>
      <c r="AD528" s="5"/>
      <c r="AE528" s="5"/>
      <c r="AF528" s="186">
        <v>10219000</v>
      </c>
      <c r="AG528" s="186" t="s">
        <v>3889</v>
      </c>
      <c r="AH528" s="46"/>
      <c r="AK528" s="185">
        <v>15054000</v>
      </c>
      <c r="AL528" s="178" t="s">
        <v>173</v>
      </c>
      <c r="AM528" s="46"/>
      <c r="AN528" s="5"/>
      <c r="AO528" s="5"/>
      <c r="AP528" s="5"/>
      <c r="AQ528" s="5"/>
      <c r="AS528" s="48"/>
      <c r="AT528" s="25" t="str">
        <f t="shared" si="84"/>
        <v>ITA amlodpinie besilate TEVA ITALIA Srl tablet 10mg/</v>
      </c>
      <c r="AU528" s="33"/>
      <c r="AW528" s="5"/>
      <c r="AX528" s="180" t="s">
        <v>4043</v>
      </c>
      <c r="AY528" s="25" t="str">
        <f t="shared" si="82"/>
        <v>AMLODIPINA TEVA ITALIA tablet 10mg/</v>
      </c>
      <c r="AZ528" s="177" t="s">
        <v>65</v>
      </c>
      <c r="BA528" s="46" t="s">
        <v>2253</v>
      </c>
      <c r="BB528" s="46"/>
      <c r="BC528" s="186">
        <v>10219000</v>
      </c>
      <c r="BD528" s="186" t="s">
        <v>3889</v>
      </c>
      <c r="BE528" s="46"/>
      <c r="BF528" s="85"/>
      <c r="BG528" s="179" t="s">
        <v>4121</v>
      </c>
      <c r="BH528" s="46"/>
      <c r="BI528" s="46"/>
      <c r="BJ528" s="46"/>
      <c r="BL528" s="5"/>
      <c r="BM528" s="49" t="s">
        <v>4151</v>
      </c>
      <c r="BN528" t="str">
        <f t="shared" si="83"/>
        <v>amlodpinie besilate tablet 10mg/</v>
      </c>
      <c r="BO528" s="49"/>
      <c r="BP528" t="str">
        <f t="shared" si="77"/>
        <v>amlodpinie besilate tablet 10mg/</v>
      </c>
      <c r="BQ528" s="5"/>
      <c r="BR528" s="186">
        <v>10219000</v>
      </c>
      <c r="BS528" s="46" t="s">
        <v>173</v>
      </c>
      <c r="BT528" s="46"/>
      <c r="BU528" s="117"/>
      <c r="BV528" s="117"/>
      <c r="BW528" s="5"/>
      <c r="BY528" s="5"/>
      <c r="BZ528" s="5"/>
      <c r="CA528" s="185">
        <v>15054000</v>
      </c>
      <c r="CB528" s="178" t="s">
        <v>173</v>
      </c>
      <c r="CC528" s="46"/>
      <c r="CD528" s="5"/>
      <c r="CE528" s="5"/>
      <c r="CF528">
        <v>20053000</v>
      </c>
      <c r="CG528" s="46" t="s">
        <v>3898</v>
      </c>
      <c r="CH528" s="46" t="s">
        <v>1239</v>
      </c>
      <c r="CI528" s="117"/>
      <c r="CJ528" s="117"/>
      <c r="CK528" s="5"/>
      <c r="CL528" s="5"/>
      <c r="CM528" s="5"/>
      <c r="CN528" s="5"/>
      <c r="CO528" s="187">
        <v>100000090079</v>
      </c>
      <c r="CP528" s="21" t="s">
        <v>41</v>
      </c>
      <c r="CQ528" s="187">
        <v>100000090079</v>
      </c>
      <c r="CR528" s="46" t="s">
        <v>4168</v>
      </c>
      <c r="CS528" s="51"/>
      <c r="CT528" s="48" t="s">
        <v>2249</v>
      </c>
      <c r="CU528" s="46" t="s">
        <v>3899</v>
      </c>
      <c r="CV528" s="117"/>
      <c r="CW528" s="146"/>
      <c r="CX528" s="187">
        <v>100000090079</v>
      </c>
      <c r="CY528" s="177" t="s">
        <v>4162</v>
      </c>
      <c r="CZ528" s="5"/>
      <c r="DE528" s="5"/>
      <c r="DF528" s="5"/>
      <c r="DG528" s="117"/>
      <c r="DH528" s="117"/>
      <c r="DI528" s="117"/>
      <c r="DJ528" s="117"/>
      <c r="DK528" s="117"/>
      <c r="DL528" s="177">
        <v>10</v>
      </c>
      <c r="DM528" s="177" t="s">
        <v>164</v>
      </c>
      <c r="DN528" s="74"/>
      <c r="DO528" s="177"/>
      <c r="DP528" s="177"/>
      <c r="DR528" s="177">
        <v>10</v>
      </c>
      <c r="DS528" s="177" t="s">
        <v>164</v>
      </c>
      <c r="DU528" s="177"/>
      <c r="DV528" s="177"/>
      <c r="DZ528" s="46"/>
      <c r="EA528" s="5"/>
      <c r="EB528" s="5"/>
      <c r="EC528" s="5"/>
      <c r="ED528" s="5"/>
      <c r="EE528" s="5"/>
      <c r="EF528" s="5"/>
      <c r="EG528" s="5"/>
      <c r="EH528" s="5"/>
      <c r="EI528" s="5"/>
      <c r="EJ528" s="5"/>
      <c r="EK528" s="5"/>
      <c r="EL528" s="5"/>
      <c r="EM528" s="165"/>
      <c r="EO528" s="5"/>
      <c r="EP528" s="5"/>
      <c r="EQ528" s="5"/>
      <c r="ER528" s="5"/>
      <c r="ET528" s="46"/>
      <c r="EU528" s="46"/>
      <c r="EY528" s="70" t="str">
        <f t="shared" si="80"/>
        <v>amlodpine oral 10mg/</v>
      </c>
      <c r="FK528" s="14" t="s">
        <v>163</v>
      </c>
      <c r="FL528" s="70" t="str">
        <f t="shared" si="78"/>
        <v>amlodpine oral 10mg/</v>
      </c>
    </row>
    <row r="529" spans="1:168" ht="14.4">
      <c r="A529" s="177">
        <v>41785054</v>
      </c>
      <c r="B529" s="179" t="s">
        <v>3928</v>
      </c>
      <c r="C529" s="117"/>
      <c r="D529" s="117"/>
      <c r="E529" s="117"/>
      <c r="F529" s="117"/>
      <c r="H529" s="47"/>
      <c r="I529" s="47"/>
      <c r="J529" s="5" t="str">
        <f t="shared" si="79"/>
        <v>ITA amlodpinie besilate ZENTIVA ITALIA Srl tablet 30 x 10mg/</v>
      </c>
      <c r="K529" s="5" t="str">
        <f t="shared" si="81"/>
        <v>ITA amlodpinie besilate ZENTIVA ITALIA Srl tablet 30 x 10mg/</v>
      </c>
      <c r="L529" s="5"/>
      <c r="M529" s="5"/>
      <c r="N529" s="5"/>
      <c r="O529" s="5"/>
      <c r="P529" s="178">
        <v>30</v>
      </c>
      <c r="Q529" s="171"/>
      <c r="R529" s="178">
        <v>30</v>
      </c>
      <c r="S529" s="171"/>
      <c r="T529" s="117"/>
      <c r="U529" s="117"/>
      <c r="V529" s="117"/>
      <c r="W529" s="117"/>
      <c r="Y529" s="46"/>
      <c r="Z529" s="5"/>
      <c r="AA529" s="5"/>
      <c r="AB529" s="5"/>
      <c r="AC529" s="46"/>
      <c r="AD529" s="5"/>
      <c r="AE529" s="5"/>
      <c r="AF529" s="186">
        <v>10219000</v>
      </c>
      <c r="AG529" s="186" t="s">
        <v>3889</v>
      </c>
      <c r="AH529" s="46"/>
      <c r="AK529" s="185">
        <v>15054000</v>
      </c>
      <c r="AL529" s="178" t="s">
        <v>173</v>
      </c>
      <c r="AM529" s="46"/>
      <c r="AN529" s="5"/>
      <c r="AO529" s="5"/>
      <c r="AP529" s="5"/>
      <c r="AQ529" s="5"/>
      <c r="AS529" s="48"/>
      <c r="AT529" s="25" t="str">
        <f t="shared" si="84"/>
        <v>ITA amlodpinie besilate ZENTIVA ITALIA Srl tablet 10mg/</v>
      </c>
      <c r="AU529" s="33"/>
      <c r="AW529" s="5"/>
      <c r="AX529" s="180" t="s">
        <v>4034</v>
      </c>
      <c r="AY529" s="25" t="str">
        <f t="shared" si="82"/>
        <v>AMLODIPINA ZENTIVA ITALIA tablet 10mg/</v>
      </c>
      <c r="AZ529" s="177" t="s">
        <v>65</v>
      </c>
      <c r="BA529" s="46" t="s">
        <v>2253</v>
      </c>
      <c r="BB529" s="46"/>
      <c r="BC529" s="186">
        <v>10219000</v>
      </c>
      <c r="BD529" s="186" t="s">
        <v>3889</v>
      </c>
      <c r="BE529" s="46"/>
      <c r="BF529" s="85"/>
      <c r="BG529" s="179" t="s">
        <v>4122</v>
      </c>
      <c r="BH529" s="46"/>
      <c r="BI529" s="46"/>
      <c r="BJ529" s="46"/>
      <c r="BL529" s="5"/>
      <c r="BM529" s="49" t="s">
        <v>4151</v>
      </c>
      <c r="BN529" t="str">
        <f t="shared" si="83"/>
        <v>amlodpinie besilate tablet 10mg/</v>
      </c>
      <c r="BO529" s="49"/>
      <c r="BP529" t="str">
        <f t="shared" si="77"/>
        <v>amlodpinie besilate tablet 10mg/</v>
      </c>
      <c r="BQ529" s="5"/>
      <c r="BR529" s="186">
        <v>10219000</v>
      </c>
      <c r="BS529" s="46" t="s">
        <v>173</v>
      </c>
      <c r="BT529" s="46"/>
      <c r="BU529" s="117"/>
      <c r="BV529" s="117"/>
      <c r="BW529" s="5"/>
      <c r="BY529" s="5"/>
      <c r="BZ529" s="5"/>
      <c r="CA529" s="185">
        <v>15054000</v>
      </c>
      <c r="CB529" s="178" t="s">
        <v>173</v>
      </c>
      <c r="CC529" s="46"/>
      <c r="CD529" s="5"/>
      <c r="CE529" s="5"/>
      <c r="CF529">
        <v>20053000</v>
      </c>
      <c r="CG529" s="46" t="s">
        <v>3898</v>
      </c>
      <c r="CH529" s="46" t="s">
        <v>1239</v>
      </c>
      <c r="CI529" s="117"/>
      <c r="CJ529" s="117"/>
      <c r="CK529" s="5"/>
      <c r="CL529" s="5"/>
      <c r="CM529" s="5"/>
      <c r="CN529" s="5"/>
      <c r="CO529" s="187">
        <v>100000090079</v>
      </c>
      <c r="CP529" s="21" t="s">
        <v>41</v>
      </c>
      <c r="CQ529" s="187">
        <v>100000090079</v>
      </c>
      <c r="CR529" s="46" t="s">
        <v>4168</v>
      </c>
      <c r="CS529" s="51"/>
      <c r="CT529" s="48" t="s">
        <v>2249</v>
      </c>
      <c r="CU529" s="46" t="s">
        <v>3899</v>
      </c>
      <c r="CV529" s="117"/>
      <c r="CW529" s="146"/>
      <c r="CX529" s="187"/>
      <c r="CY529" s="177" t="s">
        <v>4044</v>
      </c>
      <c r="CZ529" s="5"/>
      <c r="DE529" s="5"/>
      <c r="DF529" s="5"/>
      <c r="DG529" s="117"/>
      <c r="DH529" s="117"/>
      <c r="DI529" s="117"/>
      <c r="DJ529" s="117"/>
      <c r="DK529" s="117"/>
      <c r="DL529" s="177">
        <v>10</v>
      </c>
      <c r="DM529" s="177" t="s">
        <v>164</v>
      </c>
      <c r="DN529" s="74"/>
      <c r="DO529" s="177"/>
      <c r="DP529" s="177"/>
      <c r="DR529" s="177">
        <v>10</v>
      </c>
      <c r="DS529" s="177" t="s">
        <v>164</v>
      </c>
      <c r="DU529" s="177"/>
      <c r="DV529" s="177"/>
      <c r="DZ529" s="46"/>
      <c r="EA529" s="5"/>
      <c r="EB529" s="5"/>
      <c r="EC529" s="5"/>
      <c r="ED529" s="5"/>
      <c r="EE529" s="5"/>
      <c r="EF529" s="5"/>
      <c r="EG529" s="5"/>
      <c r="EH529" s="5"/>
      <c r="EI529" s="5"/>
      <c r="EJ529" s="5"/>
      <c r="EK529" s="5"/>
      <c r="EL529" s="5"/>
      <c r="EM529" s="165"/>
      <c r="EO529" s="5"/>
      <c r="EP529" s="5"/>
      <c r="EQ529" s="5"/>
      <c r="ER529" s="5"/>
      <c r="ET529" s="46"/>
      <c r="EU529" s="46"/>
      <c r="EY529" s="70" t="str">
        <f t="shared" si="80"/>
        <v>amlodpine oral 10mg/</v>
      </c>
      <c r="FK529" s="14" t="s">
        <v>163</v>
      </c>
      <c r="FL529" s="70" t="str">
        <f t="shared" si="78"/>
        <v>amlodpine oral 10mg/</v>
      </c>
    </row>
    <row r="530" spans="1:168" ht="14.4">
      <c r="A530" s="177">
        <v>39799186</v>
      </c>
      <c r="B530" s="179" t="s">
        <v>3929</v>
      </c>
      <c r="C530" s="117"/>
      <c r="D530" s="117"/>
      <c r="E530" s="117"/>
      <c r="F530" s="117"/>
      <c r="H530" s="47"/>
      <c r="I530" s="47"/>
      <c r="J530" s="5" t="str">
        <f t="shared" si="79"/>
        <v>ITA amlodpinie besilate MYLAN SpA tablet 28 x 10mg/</v>
      </c>
      <c r="K530" s="5" t="str">
        <f t="shared" si="81"/>
        <v>ITA amlodpinie besilate MYLAN SpA tablet 28 x 10mg/</v>
      </c>
      <c r="L530" s="5"/>
      <c r="M530" s="5"/>
      <c r="N530" s="5"/>
      <c r="O530" s="5"/>
      <c r="P530" s="178">
        <v>28</v>
      </c>
      <c r="Q530" s="171"/>
      <c r="R530" s="178">
        <v>28</v>
      </c>
      <c r="S530" s="171"/>
      <c r="T530" s="117"/>
      <c r="U530" s="117"/>
      <c r="V530" s="117"/>
      <c r="W530" s="117"/>
      <c r="Y530" s="46"/>
      <c r="Z530" s="5"/>
      <c r="AA530" s="5"/>
      <c r="AB530" s="5"/>
      <c r="AC530" s="46"/>
      <c r="AD530" s="5"/>
      <c r="AE530" s="5"/>
      <c r="AF530" s="186">
        <v>10219000</v>
      </c>
      <c r="AG530" s="186" t="s">
        <v>3889</v>
      </c>
      <c r="AH530" s="46"/>
      <c r="AK530" s="185">
        <v>15054000</v>
      </c>
      <c r="AL530" s="178" t="s">
        <v>173</v>
      </c>
      <c r="AM530" s="46"/>
      <c r="AN530" s="5"/>
      <c r="AO530" s="5"/>
      <c r="AP530" s="5"/>
      <c r="AQ530" s="5"/>
      <c r="AS530" s="48"/>
      <c r="AT530" s="25" t="str">
        <f t="shared" si="84"/>
        <v>ITA amlodpinie besilate MYLAN SpA tablet 10mg/</v>
      </c>
      <c r="AU530" s="33"/>
      <c r="AW530" s="5"/>
      <c r="AX530" s="181" t="s">
        <v>4044</v>
      </c>
      <c r="AY530" s="25" t="str">
        <f t="shared" si="82"/>
        <v>AMLODIPINA tablet 10mg/</v>
      </c>
      <c r="AZ530" s="177" t="s">
        <v>65</v>
      </c>
      <c r="BA530" s="46" t="s">
        <v>2253</v>
      </c>
      <c r="BB530" s="46"/>
      <c r="BC530" s="186">
        <v>10219000</v>
      </c>
      <c r="BD530" s="186" t="s">
        <v>3889</v>
      </c>
      <c r="BE530" s="46"/>
      <c r="BF530" s="85"/>
      <c r="BG530" s="179" t="s">
        <v>4115</v>
      </c>
      <c r="BH530" s="46"/>
      <c r="BI530" s="46"/>
      <c r="BJ530" s="46"/>
      <c r="BL530" s="5"/>
      <c r="BM530" s="49" t="s">
        <v>4151</v>
      </c>
      <c r="BN530" t="str">
        <f t="shared" si="83"/>
        <v>amlodpinie besilate tablet 10mg/</v>
      </c>
      <c r="BO530" s="49"/>
      <c r="BP530" t="str">
        <f t="shared" si="77"/>
        <v>amlodpinie besilate tablet 10mg/</v>
      </c>
      <c r="BQ530" s="5"/>
      <c r="BR530" s="186">
        <v>10219000</v>
      </c>
      <c r="BS530" s="46" t="s">
        <v>173</v>
      </c>
      <c r="BT530" s="46"/>
      <c r="BU530" s="117"/>
      <c r="BV530" s="117"/>
      <c r="BW530" s="5"/>
      <c r="BY530" s="5"/>
      <c r="BZ530" s="5"/>
      <c r="CA530" s="185">
        <v>15054000</v>
      </c>
      <c r="CB530" s="178" t="s">
        <v>173</v>
      </c>
      <c r="CC530" s="46"/>
      <c r="CD530" s="5"/>
      <c r="CE530" s="5"/>
      <c r="CF530">
        <v>20053000</v>
      </c>
      <c r="CG530" s="46" t="s">
        <v>3898</v>
      </c>
      <c r="CH530" s="46" t="s">
        <v>1239</v>
      </c>
      <c r="CI530" s="117"/>
      <c r="CJ530" s="117"/>
      <c r="CK530" s="5"/>
      <c r="CL530" s="5"/>
      <c r="CM530" s="5"/>
      <c r="CN530" s="5"/>
      <c r="CO530" s="187">
        <v>100000090079</v>
      </c>
      <c r="CP530" s="21" t="s">
        <v>41</v>
      </c>
      <c r="CQ530" s="187">
        <v>100000090079</v>
      </c>
      <c r="CR530" s="46" t="s">
        <v>4168</v>
      </c>
      <c r="CS530" s="51"/>
      <c r="CT530" s="48" t="s">
        <v>2249</v>
      </c>
      <c r="CU530" s="46" t="s">
        <v>3899</v>
      </c>
      <c r="CV530" s="117"/>
      <c r="CW530" s="146"/>
      <c r="CX530" s="187"/>
      <c r="CY530" s="177" t="s">
        <v>4044</v>
      </c>
      <c r="CZ530" s="5"/>
      <c r="DE530" s="5"/>
      <c r="DF530" s="5"/>
      <c r="DG530" s="117"/>
      <c r="DH530" s="117"/>
      <c r="DI530" s="117"/>
      <c r="DJ530" s="117"/>
      <c r="DK530" s="117"/>
      <c r="DL530" s="177">
        <v>10</v>
      </c>
      <c r="DM530" s="177" t="s">
        <v>164</v>
      </c>
      <c r="DN530" s="74"/>
      <c r="DO530" s="177"/>
      <c r="DP530" s="177"/>
      <c r="DR530" s="177">
        <v>10</v>
      </c>
      <c r="DS530" s="177" t="s">
        <v>164</v>
      </c>
      <c r="DU530" s="177"/>
      <c r="DV530" s="177"/>
      <c r="DZ530" s="46"/>
      <c r="EA530" s="5"/>
      <c r="EB530" s="5"/>
      <c r="EC530" s="5"/>
      <c r="ED530" s="5"/>
      <c r="EE530" s="5"/>
      <c r="EF530" s="5"/>
      <c r="EG530" s="5"/>
      <c r="EH530" s="5"/>
      <c r="EI530" s="5"/>
      <c r="EJ530" s="5"/>
      <c r="EK530" s="5"/>
      <c r="EL530" s="5"/>
      <c r="EM530" s="165"/>
      <c r="EO530" s="5"/>
      <c r="EP530" s="5"/>
      <c r="EQ530" s="5"/>
      <c r="ER530" s="5"/>
      <c r="ET530" s="46"/>
      <c r="EU530" s="46"/>
      <c r="EY530" s="70" t="str">
        <f t="shared" si="80"/>
        <v>amlodpine oral 10mg/</v>
      </c>
      <c r="FK530" s="14" t="s">
        <v>163</v>
      </c>
      <c r="FL530" s="70" t="str">
        <f t="shared" si="78"/>
        <v>amlodpine oral 10mg/</v>
      </c>
    </row>
    <row r="531" spans="1:168" ht="14.4">
      <c r="A531" s="177">
        <v>20602037</v>
      </c>
      <c r="B531" s="179" t="s">
        <v>3930</v>
      </c>
      <c r="C531" s="117"/>
      <c r="D531" s="117"/>
      <c r="E531" s="117"/>
      <c r="F531" s="117"/>
      <c r="H531" s="47"/>
      <c r="I531" s="47"/>
      <c r="J531" s="5" t="str">
        <f t="shared" si="79"/>
        <v>ITA carbamazepine NOVARTIS FARMA SpA syrup 250 x 20mg/1mL</v>
      </c>
      <c r="K531" s="5" t="str">
        <f t="shared" si="81"/>
        <v>ITA carbamazepine NOVARTIS FARMA SpA syrup 250 x 20mg/1mL</v>
      </c>
      <c r="L531" s="5"/>
      <c r="M531" s="5"/>
      <c r="N531" s="5"/>
      <c r="O531" s="5"/>
      <c r="P531" s="178">
        <v>250</v>
      </c>
      <c r="Q531" s="171"/>
      <c r="R531" s="178">
        <v>250</v>
      </c>
      <c r="S531" s="171"/>
      <c r="T531" s="117"/>
      <c r="U531" s="117"/>
      <c r="V531" s="117"/>
      <c r="W531" s="117"/>
      <c r="Y531" s="46"/>
      <c r="Z531" s="5"/>
      <c r="AA531" s="5"/>
      <c r="AB531" s="5"/>
      <c r="AC531" s="46"/>
      <c r="AD531" s="5"/>
      <c r="AE531" s="5"/>
      <c r="AF531" s="186">
        <v>10117000</v>
      </c>
      <c r="AG531" s="186" t="s">
        <v>4152</v>
      </c>
      <c r="AH531" s="46"/>
      <c r="AK531" s="185"/>
      <c r="AL531" s="177"/>
      <c r="AM531" s="46"/>
      <c r="AN531" s="5"/>
      <c r="AO531" s="5"/>
      <c r="AP531" s="5"/>
      <c r="AQ531" s="5"/>
      <c r="AS531" s="48"/>
      <c r="AT531" s="25" t="str">
        <f t="shared" si="84"/>
        <v>ITA carbamazepine NOVARTIS FARMA SpA syrup 20mg/1mL</v>
      </c>
      <c r="AU531" s="33"/>
      <c r="AW531" s="5"/>
      <c r="AX531" s="182" t="s">
        <v>4045</v>
      </c>
      <c r="AY531" s="25" t="str">
        <f t="shared" si="82"/>
        <v>TEGRETOL syrup 20mg/1mL</v>
      </c>
      <c r="AZ531" s="177" t="s">
        <v>287</v>
      </c>
      <c r="BA531" s="46" t="s">
        <v>965</v>
      </c>
      <c r="BB531" s="46"/>
      <c r="BC531" s="186">
        <v>10117000</v>
      </c>
      <c r="BD531" s="186" t="s">
        <v>4152</v>
      </c>
      <c r="BE531" s="46"/>
      <c r="BF531" s="85"/>
      <c r="BG531" s="179" t="s">
        <v>4134</v>
      </c>
      <c r="BH531" s="46"/>
      <c r="BI531" s="46"/>
      <c r="BJ531" s="46"/>
      <c r="BL531" s="5"/>
      <c r="BM531" s="49" t="s">
        <v>4151</v>
      </c>
      <c r="BN531" t="str">
        <f t="shared" si="83"/>
        <v>carbamazepine syrup 20mg/1mL</v>
      </c>
      <c r="BO531" s="49"/>
      <c r="BP531" t="str">
        <f t="shared" si="77"/>
        <v>carbamazepine syrup 20mg/1mL</v>
      </c>
      <c r="BQ531" s="5"/>
      <c r="BR531" s="186">
        <v>10117000</v>
      </c>
      <c r="BS531" s="186" t="s">
        <v>302</v>
      </c>
      <c r="BT531" s="46"/>
      <c r="BU531" s="117"/>
      <c r="BV531" s="117"/>
      <c r="BW531" s="5"/>
      <c r="BY531" s="5"/>
      <c r="BZ531" s="5"/>
      <c r="CA531" s="185"/>
      <c r="CB531" s="177"/>
      <c r="CC531" s="46"/>
      <c r="CD531" s="5"/>
      <c r="CE531" s="5"/>
      <c r="CF531">
        <v>20053000</v>
      </c>
      <c r="CG531" s="46" t="s">
        <v>3898</v>
      </c>
      <c r="CH531" s="46" t="s">
        <v>1239</v>
      </c>
      <c r="CI531" s="117"/>
      <c r="CJ531" s="117"/>
      <c r="CK531" s="5"/>
      <c r="CL531" s="5"/>
      <c r="CM531" s="5"/>
      <c r="CN531" s="5"/>
      <c r="CO531" s="48" t="s">
        <v>2250</v>
      </c>
      <c r="CP531" s="21" t="s">
        <v>41</v>
      </c>
      <c r="CQ531" s="48" t="s">
        <v>2250</v>
      </c>
      <c r="CR531" s="46" t="s">
        <v>276</v>
      </c>
      <c r="CS531" s="51"/>
      <c r="CT531" s="48" t="s">
        <v>2250</v>
      </c>
      <c r="CU531" s="46" t="s">
        <v>276</v>
      </c>
      <c r="CV531" s="117"/>
      <c r="CW531" s="146"/>
      <c r="CY531" s="5"/>
      <c r="CZ531" s="5"/>
      <c r="DA531" s="177">
        <v>20</v>
      </c>
      <c r="DB531" s="177" t="s">
        <v>164</v>
      </c>
      <c r="DC531" s="74"/>
      <c r="DD531" s="177">
        <v>1</v>
      </c>
      <c r="DE531" s="177" t="s">
        <v>622</v>
      </c>
      <c r="DF531" s="5"/>
      <c r="DG531" s="117"/>
      <c r="DH531" s="117"/>
      <c r="DI531" s="117"/>
      <c r="DJ531" s="117"/>
      <c r="DK531" s="117"/>
      <c r="DR531" s="177">
        <v>20</v>
      </c>
      <c r="DS531" s="177" t="s">
        <v>164</v>
      </c>
      <c r="DU531" s="177">
        <v>1</v>
      </c>
      <c r="DV531" s="177" t="s">
        <v>622</v>
      </c>
      <c r="DZ531" s="46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/>
      <c r="EM531" s="165"/>
      <c r="EO531" s="5"/>
      <c r="EP531" s="5"/>
      <c r="EQ531" s="5"/>
      <c r="ER531" s="5"/>
      <c r="ET531" s="46"/>
      <c r="EU531" s="46"/>
      <c r="EY531" s="70" t="str">
        <f t="shared" si="80"/>
        <v>carbamazepine oral 20mg/1mL</v>
      </c>
      <c r="FK531" s="14" t="s">
        <v>163</v>
      </c>
      <c r="FL531" s="70" t="str">
        <f t="shared" si="78"/>
        <v>carbamazepine oral 20mg/1mL</v>
      </c>
    </row>
    <row r="532" spans="1:168" ht="14.4">
      <c r="A532" s="177">
        <v>20602049</v>
      </c>
      <c r="B532" s="179" t="s">
        <v>3931</v>
      </c>
      <c r="C532" s="117"/>
      <c r="D532" s="117"/>
      <c r="E532" s="117"/>
      <c r="F532" s="117"/>
      <c r="H532" s="47"/>
      <c r="I532" s="47"/>
      <c r="J532" s="5" t="str">
        <f t="shared" si="79"/>
        <v>ITA carbamazepine NOVARTIS FARMA SpA modified-release tablet 30 x 200mg/</v>
      </c>
      <c r="K532" s="5" t="str">
        <f t="shared" si="81"/>
        <v>ITA carbamazepine NOVARTIS FARMA SpA modified-release tablet 30 x 200mg/</v>
      </c>
      <c r="L532" s="5"/>
      <c r="M532" s="5"/>
      <c r="N532" s="5"/>
      <c r="O532" s="5"/>
      <c r="P532" s="178">
        <v>30</v>
      </c>
      <c r="Q532" s="171"/>
      <c r="R532" s="178">
        <v>30</v>
      </c>
      <c r="S532" s="171"/>
      <c r="T532" s="117"/>
      <c r="U532" s="117"/>
      <c r="V532" s="117"/>
      <c r="W532" s="117"/>
      <c r="Y532" s="46"/>
      <c r="Z532" s="5"/>
      <c r="AA532" s="5"/>
      <c r="AB532" s="5"/>
      <c r="AC532" s="46"/>
      <c r="AD532" s="5"/>
      <c r="AE532" s="5"/>
      <c r="AF532" s="186">
        <v>10227000</v>
      </c>
      <c r="AG532" s="186" t="s">
        <v>2518</v>
      </c>
      <c r="AH532" s="46"/>
      <c r="AK532" s="185">
        <v>15054000</v>
      </c>
      <c r="AL532" s="178" t="s">
        <v>173</v>
      </c>
      <c r="AM532" s="46"/>
      <c r="AN532" s="5"/>
      <c r="AO532" s="5"/>
      <c r="AP532" s="5"/>
      <c r="AQ532" s="5"/>
      <c r="AS532" s="48"/>
      <c r="AT532" s="25" t="str">
        <f t="shared" si="84"/>
        <v>ITA carbamazepine NOVARTIS FARMA SpA modified-release tablet 200mg/</v>
      </c>
      <c r="AU532" s="33"/>
      <c r="AW532" s="5"/>
      <c r="AX532" s="181" t="s">
        <v>4045</v>
      </c>
      <c r="AY532" s="25" t="str">
        <f t="shared" si="82"/>
        <v>TEGRETOL modified-release tablet 200mg/</v>
      </c>
      <c r="AZ532" s="177" t="s">
        <v>287</v>
      </c>
      <c r="BA532" s="46" t="s">
        <v>965</v>
      </c>
      <c r="BB532" s="46"/>
      <c r="BC532" s="186">
        <v>10227000</v>
      </c>
      <c r="BD532" s="186" t="s">
        <v>2518</v>
      </c>
      <c r="BE532" s="46"/>
      <c r="BF532" s="85"/>
      <c r="BG532" s="179" t="s">
        <v>4134</v>
      </c>
      <c r="BH532" s="46"/>
      <c r="BI532" s="46"/>
      <c r="BJ532" s="46"/>
      <c r="BL532" s="5"/>
      <c r="BM532" s="49" t="s">
        <v>4151</v>
      </c>
      <c r="BN532" t="str">
        <f t="shared" si="83"/>
        <v>carbamazepine modified-release tablet 200mg/</v>
      </c>
      <c r="BO532" s="49"/>
      <c r="BP532" t="str">
        <f t="shared" si="77"/>
        <v>carbamazepine modified-release tablet 200mg/</v>
      </c>
      <c r="BQ532" s="5"/>
      <c r="BR532" s="186">
        <v>10227000</v>
      </c>
      <c r="BS532" s="186" t="s">
        <v>5100</v>
      </c>
      <c r="BT532" s="46"/>
      <c r="BU532" s="117"/>
      <c r="BV532" s="117"/>
      <c r="BW532" s="5"/>
      <c r="BY532" s="5"/>
      <c r="BZ532" s="5"/>
      <c r="CA532" s="185">
        <v>15054000</v>
      </c>
      <c r="CB532" s="178" t="s">
        <v>173</v>
      </c>
      <c r="CC532" s="46"/>
      <c r="CD532" s="5"/>
      <c r="CE532" s="5"/>
      <c r="CF532">
        <v>20053000</v>
      </c>
      <c r="CG532" s="46" t="s">
        <v>3898</v>
      </c>
      <c r="CH532" s="46" t="s">
        <v>1239</v>
      </c>
      <c r="CI532" s="117"/>
      <c r="CJ532" s="117"/>
      <c r="CK532" s="5"/>
      <c r="CL532" s="5"/>
      <c r="CM532" s="5"/>
      <c r="CN532" s="5"/>
      <c r="CO532" s="48" t="s">
        <v>2250</v>
      </c>
      <c r="CP532" s="21" t="s">
        <v>41</v>
      </c>
      <c r="CQ532" s="48" t="s">
        <v>2250</v>
      </c>
      <c r="CR532" s="46" t="s">
        <v>276</v>
      </c>
      <c r="CS532" s="51"/>
      <c r="CT532" s="48" t="s">
        <v>2250</v>
      </c>
      <c r="CU532" s="46" t="s">
        <v>276</v>
      </c>
      <c r="CV532" s="117"/>
      <c r="CW532" s="146"/>
      <c r="CY532" s="5"/>
      <c r="CZ532" s="5"/>
      <c r="DE532" s="5"/>
      <c r="DF532" s="5"/>
      <c r="DG532" s="117"/>
      <c r="DH532" s="117"/>
      <c r="DI532" s="117"/>
      <c r="DJ532" s="117"/>
      <c r="DK532" s="117"/>
      <c r="DL532" s="177">
        <v>200</v>
      </c>
      <c r="DM532" s="177" t="s">
        <v>164</v>
      </c>
      <c r="DN532" s="74"/>
      <c r="DO532" s="177"/>
      <c r="DP532" s="177"/>
      <c r="DR532" s="177">
        <v>200</v>
      </c>
      <c r="DS532" s="177" t="s">
        <v>164</v>
      </c>
      <c r="DU532" s="177"/>
      <c r="DV532" s="177"/>
      <c r="DZ532" s="46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/>
      <c r="EM532" s="165"/>
      <c r="EO532" s="5"/>
      <c r="EP532" s="5"/>
      <c r="EQ532" s="5"/>
      <c r="ER532" s="5"/>
      <c r="ET532" s="46"/>
      <c r="EU532" s="46"/>
      <c r="EY532" s="70" t="str">
        <f t="shared" si="80"/>
        <v>carbamazepine oral 200mg/</v>
      </c>
      <c r="FK532" s="14" t="s">
        <v>163</v>
      </c>
      <c r="FL532" s="70" t="str">
        <f t="shared" si="78"/>
        <v>carbamazepine oral 200mg/</v>
      </c>
    </row>
    <row r="533" spans="1:168" ht="14.4">
      <c r="A533" s="177">
        <v>33878012</v>
      </c>
      <c r="B533" s="179" t="s">
        <v>3932</v>
      </c>
      <c r="C533" s="117"/>
      <c r="D533" s="117"/>
      <c r="E533" s="117"/>
      <c r="F533" s="117"/>
      <c r="H533" s="47"/>
      <c r="I533" s="47"/>
      <c r="J533" s="5" t="str">
        <f t="shared" si="79"/>
        <v>ITA carbamazepine EG SpA tablet 50 x 200mg/</v>
      </c>
      <c r="K533" s="5" t="str">
        <f t="shared" si="81"/>
        <v>ITA carbamazepine EG SpA tablet 50 x 200mg/</v>
      </c>
      <c r="L533" s="5"/>
      <c r="M533" s="5"/>
      <c r="N533" s="5"/>
      <c r="O533" s="5"/>
      <c r="P533" s="178">
        <v>50</v>
      </c>
      <c r="Q533" s="171"/>
      <c r="R533" s="178">
        <v>50</v>
      </c>
      <c r="S533" s="171"/>
      <c r="T533" s="117"/>
      <c r="U533" s="117"/>
      <c r="V533" s="117"/>
      <c r="W533" s="117"/>
      <c r="Y533" s="46"/>
      <c r="Z533" s="5"/>
      <c r="AA533" s="5"/>
      <c r="AB533" s="5"/>
      <c r="AC533" s="46"/>
      <c r="AD533" s="5"/>
      <c r="AE533" s="5"/>
      <c r="AF533" s="186">
        <v>10219000</v>
      </c>
      <c r="AG533" s="185" t="s">
        <v>3889</v>
      </c>
      <c r="AH533" s="46"/>
      <c r="AK533" s="185">
        <v>15054000</v>
      </c>
      <c r="AL533" s="178" t="s">
        <v>173</v>
      </c>
      <c r="AM533" s="46"/>
      <c r="AN533" s="5"/>
      <c r="AO533" s="5"/>
      <c r="AP533" s="5"/>
      <c r="AQ533" s="5"/>
      <c r="AS533" s="48"/>
      <c r="AT533" s="25" t="str">
        <f t="shared" si="84"/>
        <v>ITA carbamazepine EG SpA tablet 200mg/</v>
      </c>
      <c r="AU533" s="33"/>
      <c r="AW533" s="5"/>
      <c r="AX533" s="180" t="s">
        <v>4046</v>
      </c>
      <c r="AY533" s="25" t="str">
        <f t="shared" si="82"/>
        <v>CARBAMAZEPINA EG tablet 200mg/</v>
      </c>
      <c r="AZ533" s="177" t="s">
        <v>287</v>
      </c>
      <c r="BA533" s="46" t="s">
        <v>965</v>
      </c>
      <c r="BB533" s="46"/>
      <c r="BC533" s="186">
        <v>10219000</v>
      </c>
      <c r="BD533" s="185" t="s">
        <v>3889</v>
      </c>
      <c r="BE533" s="46"/>
      <c r="BF533" s="85"/>
      <c r="BG533" s="179" t="s">
        <v>4110</v>
      </c>
      <c r="BH533" s="46"/>
      <c r="BI533" s="46"/>
      <c r="BJ533" s="46"/>
      <c r="BL533" s="5"/>
      <c r="BM533" s="49" t="s">
        <v>4151</v>
      </c>
      <c r="BN533" t="str">
        <f t="shared" si="83"/>
        <v>carbamazepine tablet 200mg/</v>
      </c>
      <c r="BO533" s="49"/>
      <c r="BP533" t="str">
        <f t="shared" si="77"/>
        <v>carbamazepine tablet 200mg/</v>
      </c>
      <c r="BQ533" s="5"/>
      <c r="BR533" s="186">
        <v>10219000</v>
      </c>
      <c r="BS533" s="46" t="s">
        <v>173</v>
      </c>
      <c r="BT533" s="46"/>
      <c r="BU533" s="117"/>
      <c r="BV533" s="117"/>
      <c r="BW533" s="5"/>
      <c r="BY533" s="5"/>
      <c r="BZ533" s="5"/>
      <c r="CA533" s="185">
        <v>15054000</v>
      </c>
      <c r="CB533" s="178" t="s">
        <v>173</v>
      </c>
      <c r="CC533" s="46"/>
      <c r="CD533" s="5"/>
      <c r="CE533" s="5"/>
      <c r="CF533">
        <v>20053000</v>
      </c>
      <c r="CG533" s="46" t="s">
        <v>3898</v>
      </c>
      <c r="CH533" s="46" t="s">
        <v>1239</v>
      </c>
      <c r="CI533" s="117"/>
      <c r="CJ533" s="117"/>
      <c r="CK533" s="5"/>
      <c r="CL533" s="5"/>
      <c r="CM533" s="5"/>
      <c r="CN533" s="5"/>
      <c r="CO533" s="48" t="s">
        <v>2250</v>
      </c>
      <c r="CP533" s="21" t="s">
        <v>41</v>
      </c>
      <c r="CQ533" s="48" t="s">
        <v>2250</v>
      </c>
      <c r="CR533" s="46" t="s">
        <v>276</v>
      </c>
      <c r="CS533" s="51"/>
      <c r="CT533" s="48" t="s">
        <v>2250</v>
      </c>
      <c r="CU533" s="46" t="s">
        <v>276</v>
      </c>
      <c r="CV533" s="117"/>
      <c r="CW533" s="146"/>
      <c r="CY533" s="5"/>
      <c r="CZ533" s="5"/>
      <c r="DE533" s="5"/>
      <c r="DF533" s="5"/>
      <c r="DG533" s="117"/>
      <c r="DH533" s="117"/>
      <c r="DI533" s="117"/>
      <c r="DJ533" s="117"/>
      <c r="DK533" s="117"/>
      <c r="DL533" s="177">
        <v>200</v>
      </c>
      <c r="DM533" s="177" t="s">
        <v>164</v>
      </c>
      <c r="DN533" s="74"/>
      <c r="DO533" s="177"/>
      <c r="DP533" s="177"/>
      <c r="DR533" s="177">
        <v>200</v>
      </c>
      <c r="DS533" s="177" t="s">
        <v>164</v>
      </c>
      <c r="DU533" s="177"/>
      <c r="DV533" s="177"/>
      <c r="DZ533" s="46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/>
      <c r="EM533" s="165"/>
      <c r="EO533" s="5"/>
      <c r="EP533" s="5"/>
      <c r="EQ533" s="5"/>
      <c r="ER533" s="5"/>
      <c r="ET533" s="46"/>
      <c r="EU533" s="46"/>
      <c r="EY533" s="70" t="str">
        <f t="shared" si="80"/>
        <v>carbamazepine oral 200mg/</v>
      </c>
      <c r="FK533" s="14" t="s">
        <v>163</v>
      </c>
      <c r="FL533" s="70" t="str">
        <f t="shared" si="78"/>
        <v>carbamazepine oral 200mg/</v>
      </c>
    </row>
    <row r="534" spans="1:168" ht="14.4">
      <c r="A534" s="177">
        <v>20602013</v>
      </c>
      <c r="B534" s="179" t="s">
        <v>3933</v>
      </c>
      <c r="C534" s="117"/>
      <c r="D534" s="117"/>
      <c r="E534" s="117"/>
      <c r="F534" s="117"/>
      <c r="H534" s="47"/>
      <c r="I534" s="47"/>
      <c r="J534" s="5" t="str">
        <f t="shared" si="79"/>
        <v>ITA carbamazepine NOVARTIS FARMA SpA tablet 50 x 200mg/</v>
      </c>
      <c r="K534" s="5" t="str">
        <f t="shared" si="81"/>
        <v>ITA carbamazepine NOVARTIS FARMA SpA tablet 50 x 200mg/</v>
      </c>
      <c r="L534" s="5"/>
      <c r="M534" s="5"/>
      <c r="N534" s="5"/>
      <c r="O534" s="5"/>
      <c r="P534" s="178">
        <v>50</v>
      </c>
      <c r="Q534" s="171"/>
      <c r="R534" s="178">
        <v>50</v>
      </c>
      <c r="S534" s="171"/>
      <c r="T534" s="117"/>
      <c r="U534" s="117"/>
      <c r="V534" s="117"/>
      <c r="W534" s="117"/>
      <c r="Y534" s="46"/>
      <c r="Z534" s="5"/>
      <c r="AA534" s="5"/>
      <c r="AB534" s="5"/>
      <c r="AC534" s="46"/>
      <c r="AD534" s="5"/>
      <c r="AE534" s="5"/>
      <c r="AF534" s="186">
        <v>10219000</v>
      </c>
      <c r="AG534" s="185" t="s">
        <v>3889</v>
      </c>
      <c r="AH534" s="46"/>
      <c r="AK534" s="185">
        <v>15054000</v>
      </c>
      <c r="AL534" s="178" t="s">
        <v>173</v>
      </c>
      <c r="AM534" s="46"/>
      <c r="AN534" s="5"/>
      <c r="AO534" s="5"/>
      <c r="AP534" s="5"/>
      <c r="AQ534" s="5"/>
      <c r="AS534" s="48"/>
      <c r="AT534" s="25" t="str">
        <f t="shared" si="84"/>
        <v>ITA carbamazepine NOVARTIS FARMA SpA tablet 200mg/</v>
      </c>
      <c r="AU534" s="33"/>
      <c r="AW534" s="5"/>
      <c r="AX534" s="180" t="s">
        <v>4045</v>
      </c>
      <c r="AY534" s="25" t="str">
        <f t="shared" si="82"/>
        <v>TEGRETOL tablet 200mg/</v>
      </c>
      <c r="AZ534" s="177" t="s">
        <v>287</v>
      </c>
      <c r="BA534" s="46" t="s">
        <v>965</v>
      </c>
      <c r="BB534" s="46"/>
      <c r="BC534" s="186">
        <v>10219000</v>
      </c>
      <c r="BD534" s="185" t="s">
        <v>3889</v>
      </c>
      <c r="BE534" s="46"/>
      <c r="BF534" s="85"/>
      <c r="BG534" s="179" t="s">
        <v>4134</v>
      </c>
      <c r="BH534" s="46"/>
      <c r="BI534" s="46"/>
      <c r="BJ534" s="46"/>
      <c r="BL534" s="5"/>
      <c r="BM534" s="49" t="s">
        <v>4151</v>
      </c>
      <c r="BN534" t="str">
        <f t="shared" si="83"/>
        <v>carbamazepine tablet 200mg/</v>
      </c>
      <c r="BO534" s="49"/>
      <c r="BP534" t="str">
        <f t="shared" si="77"/>
        <v>carbamazepine tablet 200mg/</v>
      </c>
      <c r="BQ534" s="5"/>
      <c r="BR534" s="186">
        <v>10219000</v>
      </c>
      <c r="BS534" s="46" t="s">
        <v>173</v>
      </c>
      <c r="BT534" s="46"/>
      <c r="BU534" s="117"/>
      <c r="BV534" s="117"/>
      <c r="BW534" s="5"/>
      <c r="BY534" s="5"/>
      <c r="BZ534" s="5"/>
      <c r="CA534" s="185">
        <v>15054000</v>
      </c>
      <c r="CB534" s="178" t="s">
        <v>173</v>
      </c>
      <c r="CC534" s="46"/>
      <c r="CD534" s="5"/>
      <c r="CE534" s="5"/>
      <c r="CF534">
        <v>20053000</v>
      </c>
      <c r="CG534" s="46" t="s">
        <v>3898</v>
      </c>
      <c r="CH534" s="46" t="s">
        <v>1239</v>
      </c>
      <c r="CI534" s="117"/>
      <c r="CJ534" s="117"/>
      <c r="CK534" s="5"/>
      <c r="CL534" s="5"/>
      <c r="CM534" s="5"/>
      <c r="CN534" s="5"/>
      <c r="CO534" s="48" t="s">
        <v>2250</v>
      </c>
      <c r="CP534" s="21" t="s">
        <v>41</v>
      </c>
      <c r="CQ534" s="48" t="s">
        <v>2250</v>
      </c>
      <c r="CR534" s="46" t="s">
        <v>276</v>
      </c>
      <c r="CS534" s="51"/>
      <c r="CT534" s="48" t="s">
        <v>2250</v>
      </c>
      <c r="CU534" s="46" t="s">
        <v>276</v>
      </c>
      <c r="CV534" s="117"/>
      <c r="CW534" s="146"/>
      <c r="CY534" s="5"/>
      <c r="CZ534" s="5"/>
      <c r="DE534" s="5"/>
      <c r="DF534" s="5"/>
      <c r="DG534" s="117"/>
      <c r="DH534" s="117"/>
      <c r="DI534" s="117"/>
      <c r="DJ534" s="117"/>
      <c r="DK534" s="117"/>
      <c r="DL534" s="177">
        <v>200</v>
      </c>
      <c r="DM534" s="177" t="s">
        <v>164</v>
      </c>
      <c r="DN534" s="74"/>
      <c r="DO534" s="177"/>
      <c r="DP534" s="177"/>
      <c r="DR534" s="177">
        <v>200</v>
      </c>
      <c r="DS534" s="177" t="s">
        <v>164</v>
      </c>
      <c r="DU534" s="177"/>
      <c r="DV534" s="177"/>
      <c r="DZ534" s="46"/>
      <c r="EA534" s="5"/>
      <c r="EB534" s="5"/>
      <c r="EC534" s="5"/>
      <c r="ED534" s="5"/>
      <c r="EE534" s="5"/>
      <c r="EF534" s="5"/>
      <c r="EG534" s="5"/>
      <c r="EH534" s="5"/>
      <c r="EI534" s="5"/>
      <c r="EJ534" s="5"/>
      <c r="EK534" s="5"/>
      <c r="EL534" s="5"/>
      <c r="EM534" s="165"/>
      <c r="EO534" s="5"/>
      <c r="EP534" s="5"/>
      <c r="EQ534" s="5"/>
      <c r="ER534" s="5"/>
      <c r="ET534" s="46"/>
      <c r="EU534" s="46"/>
      <c r="EY534" s="70" t="str">
        <f t="shared" si="80"/>
        <v>carbamazepine oral 200mg/</v>
      </c>
      <c r="FK534" s="14" t="s">
        <v>163</v>
      </c>
      <c r="FL534" s="70" t="str">
        <f t="shared" si="78"/>
        <v>carbamazepine oral 200mg/</v>
      </c>
    </row>
    <row r="535" spans="1:168" ht="14.4">
      <c r="A535" s="177">
        <v>33878024</v>
      </c>
      <c r="B535" s="179" t="s">
        <v>3934</v>
      </c>
      <c r="C535" s="117"/>
      <c r="D535" s="117"/>
      <c r="E535" s="117"/>
      <c r="F535" s="117"/>
      <c r="H535" s="47"/>
      <c r="I535" s="47"/>
      <c r="J535" s="5" t="str">
        <f t="shared" si="79"/>
        <v>ITA carbamazepine EG SpA tablet 30 x 400mg/</v>
      </c>
      <c r="K535" s="5" t="str">
        <f t="shared" si="81"/>
        <v>ITA carbamazepine EG SpA tablet 30 x 400mg/</v>
      </c>
      <c r="L535" s="5"/>
      <c r="M535" s="5"/>
      <c r="N535" s="5"/>
      <c r="O535" s="5"/>
      <c r="P535" s="178">
        <v>30</v>
      </c>
      <c r="Q535" s="171"/>
      <c r="R535" s="178">
        <v>30</v>
      </c>
      <c r="S535" s="171"/>
      <c r="T535" s="117"/>
      <c r="U535" s="117"/>
      <c r="V535" s="117"/>
      <c r="W535" s="117"/>
      <c r="Y535" s="46"/>
      <c r="Z535" s="5"/>
      <c r="AA535" s="5"/>
      <c r="AB535" s="5"/>
      <c r="AC535" s="46"/>
      <c r="AD535" s="5"/>
      <c r="AE535" s="5"/>
      <c r="AF535" s="186">
        <v>10219000</v>
      </c>
      <c r="AG535" s="185" t="s">
        <v>3889</v>
      </c>
      <c r="AH535" s="46"/>
      <c r="AK535" s="185">
        <v>15054000</v>
      </c>
      <c r="AL535" s="178" t="s">
        <v>173</v>
      </c>
      <c r="AM535" s="46"/>
      <c r="AN535" s="5"/>
      <c r="AO535" s="5"/>
      <c r="AP535" s="5"/>
      <c r="AQ535" s="5"/>
      <c r="AS535" s="48"/>
      <c r="AT535" s="25" t="str">
        <f t="shared" si="84"/>
        <v>ITA carbamazepine EG SpA tablet 400mg/</v>
      </c>
      <c r="AU535" s="33"/>
      <c r="AW535" s="5"/>
      <c r="AX535" s="180" t="s">
        <v>4046</v>
      </c>
      <c r="AY535" s="25" t="str">
        <f t="shared" si="82"/>
        <v>CARBAMAZEPINA EG tablet 400mg/</v>
      </c>
      <c r="AZ535" s="177" t="s">
        <v>287</v>
      </c>
      <c r="BA535" s="46" t="s">
        <v>965</v>
      </c>
      <c r="BB535" s="46"/>
      <c r="BC535" s="186">
        <v>10219000</v>
      </c>
      <c r="BD535" s="185" t="s">
        <v>3889</v>
      </c>
      <c r="BE535" s="46"/>
      <c r="BF535" s="85"/>
      <c r="BG535" s="179" t="s">
        <v>4110</v>
      </c>
      <c r="BH535" s="46"/>
      <c r="BI535" s="46"/>
      <c r="BJ535" s="46"/>
      <c r="BL535" s="5"/>
      <c r="BM535" s="49" t="s">
        <v>4151</v>
      </c>
      <c r="BN535" t="str">
        <f t="shared" si="83"/>
        <v>carbamazepine tablet 400mg/</v>
      </c>
      <c r="BO535" s="49"/>
      <c r="BP535" t="str">
        <f t="shared" si="77"/>
        <v>carbamazepine tablet 400mg/</v>
      </c>
      <c r="BQ535" s="5"/>
      <c r="BR535" s="186">
        <v>10219000</v>
      </c>
      <c r="BS535" s="46" t="s">
        <v>173</v>
      </c>
      <c r="BT535" s="46"/>
      <c r="BU535" s="117"/>
      <c r="BV535" s="117"/>
      <c r="BW535" s="5"/>
      <c r="BY535" s="5"/>
      <c r="BZ535" s="5"/>
      <c r="CA535" s="185">
        <v>15054000</v>
      </c>
      <c r="CB535" s="178" t="s">
        <v>173</v>
      </c>
      <c r="CC535" s="46"/>
      <c r="CD535" s="5"/>
      <c r="CE535" s="5"/>
      <c r="CF535">
        <v>20053000</v>
      </c>
      <c r="CG535" s="46" t="s">
        <v>3898</v>
      </c>
      <c r="CH535" s="46" t="s">
        <v>1239</v>
      </c>
      <c r="CI535" s="117"/>
      <c r="CJ535" s="117"/>
      <c r="CK535" s="5"/>
      <c r="CL535" s="5"/>
      <c r="CM535" s="5"/>
      <c r="CN535" s="5"/>
      <c r="CO535" s="48" t="s">
        <v>2250</v>
      </c>
      <c r="CP535" s="21" t="s">
        <v>41</v>
      </c>
      <c r="CQ535" s="48" t="s">
        <v>2250</v>
      </c>
      <c r="CR535" s="46" t="s">
        <v>276</v>
      </c>
      <c r="CS535" s="51"/>
      <c r="CT535" s="48" t="s">
        <v>2250</v>
      </c>
      <c r="CU535" s="46" t="s">
        <v>276</v>
      </c>
      <c r="CV535" s="117"/>
      <c r="CW535" s="146"/>
      <c r="CY535" s="5"/>
      <c r="CZ535" s="5"/>
      <c r="DE535" s="5"/>
      <c r="DF535" s="5"/>
      <c r="DG535" s="117"/>
      <c r="DH535" s="117"/>
      <c r="DI535" s="117"/>
      <c r="DJ535" s="117"/>
      <c r="DK535" s="117"/>
      <c r="DL535" s="177">
        <v>400</v>
      </c>
      <c r="DM535" s="177" t="s">
        <v>164</v>
      </c>
      <c r="DN535" s="74"/>
      <c r="DO535" s="177"/>
      <c r="DP535" s="177"/>
      <c r="DR535" s="177">
        <v>400</v>
      </c>
      <c r="DS535" s="177" t="s">
        <v>164</v>
      </c>
      <c r="DU535" s="177"/>
      <c r="DV535" s="177"/>
      <c r="DZ535" s="46"/>
      <c r="EA535" s="5"/>
      <c r="EB535" s="5"/>
      <c r="EC535" s="5"/>
      <c r="ED535" s="5"/>
      <c r="EE535" s="5"/>
      <c r="EF535" s="5"/>
      <c r="EG535" s="5"/>
      <c r="EH535" s="5"/>
      <c r="EI535" s="5"/>
      <c r="EJ535" s="5"/>
      <c r="EK535" s="5"/>
      <c r="EL535" s="5"/>
      <c r="EM535" s="165"/>
      <c r="EO535" s="5"/>
      <c r="EP535" s="5"/>
      <c r="EQ535" s="5"/>
      <c r="ER535" s="5"/>
      <c r="ET535" s="46"/>
      <c r="EU535" s="46"/>
      <c r="EY535" s="70" t="str">
        <f t="shared" si="80"/>
        <v>carbamazepine oral 400mg/</v>
      </c>
      <c r="FK535" s="14" t="s">
        <v>163</v>
      </c>
      <c r="FL535" s="70" t="str">
        <f t="shared" si="78"/>
        <v>carbamazepine oral 400mg/</v>
      </c>
    </row>
    <row r="536" spans="1:168" ht="14.4">
      <c r="A536" s="177">
        <v>20602025</v>
      </c>
      <c r="B536" s="179" t="s">
        <v>3935</v>
      </c>
      <c r="C536" s="117"/>
      <c r="D536" s="117"/>
      <c r="E536" s="117"/>
      <c r="F536" s="117"/>
      <c r="H536" s="47"/>
      <c r="I536" s="47"/>
      <c r="J536" s="5" t="str">
        <f t="shared" si="79"/>
        <v>ITA carbamazepine NOVARTIS FARMA SpA tablet 30 x 400mg/</v>
      </c>
      <c r="K536" s="5" t="str">
        <f t="shared" si="81"/>
        <v>ITA carbamazepine NOVARTIS FARMA SpA tablet 30 x 400mg/</v>
      </c>
      <c r="L536" s="5"/>
      <c r="M536" s="5"/>
      <c r="N536" s="5"/>
      <c r="O536" s="5"/>
      <c r="P536" s="178">
        <v>30</v>
      </c>
      <c r="Q536" s="171"/>
      <c r="R536" s="178">
        <v>30</v>
      </c>
      <c r="S536" s="171"/>
      <c r="T536" s="117"/>
      <c r="U536" s="117"/>
      <c r="V536" s="117"/>
      <c r="W536" s="117"/>
      <c r="Y536" s="46"/>
      <c r="Z536" s="5"/>
      <c r="AA536" s="5"/>
      <c r="AB536" s="5"/>
      <c r="AC536" s="46"/>
      <c r="AD536" s="5"/>
      <c r="AE536" s="5"/>
      <c r="AF536" s="186">
        <v>10219000</v>
      </c>
      <c r="AG536" s="185" t="s">
        <v>3889</v>
      </c>
      <c r="AH536" s="46"/>
      <c r="AK536" s="185">
        <v>15054000</v>
      </c>
      <c r="AL536" s="178" t="s">
        <v>173</v>
      </c>
      <c r="AM536" s="46"/>
      <c r="AN536" s="5"/>
      <c r="AO536" s="5"/>
      <c r="AP536" s="5"/>
      <c r="AQ536" s="5"/>
      <c r="AS536" s="48"/>
      <c r="AT536" s="25" t="str">
        <f t="shared" si="84"/>
        <v>ITA carbamazepine NOVARTIS FARMA SpA tablet 400mg/</v>
      </c>
      <c r="AU536" s="33"/>
      <c r="AW536" s="5"/>
      <c r="AX536" s="180" t="s">
        <v>4045</v>
      </c>
      <c r="AY536" s="25" t="str">
        <f t="shared" si="82"/>
        <v>TEGRETOL tablet 400mg/</v>
      </c>
      <c r="AZ536" s="177" t="s">
        <v>287</v>
      </c>
      <c r="BA536" s="46" t="s">
        <v>965</v>
      </c>
      <c r="BB536" s="46"/>
      <c r="BC536" s="186">
        <v>10219000</v>
      </c>
      <c r="BD536" s="185" t="s">
        <v>3889</v>
      </c>
      <c r="BE536" s="46"/>
      <c r="BF536" s="85"/>
      <c r="BG536" s="179" t="s">
        <v>4134</v>
      </c>
      <c r="BH536" s="46"/>
      <c r="BI536" s="46"/>
      <c r="BJ536" s="46"/>
      <c r="BL536" s="5"/>
      <c r="BM536" s="49" t="s">
        <v>4151</v>
      </c>
      <c r="BN536" t="str">
        <f t="shared" si="83"/>
        <v>carbamazepine tablet 400mg/</v>
      </c>
      <c r="BO536" s="49"/>
      <c r="BP536" t="str">
        <f t="shared" ref="BP536:BP599" si="85">CONCATENATE(CR536," ",BS536," ",DR536,DS536,"/",DU536,DV536)</f>
        <v>carbamazepine tablet 400mg/</v>
      </c>
      <c r="BQ536" s="5"/>
      <c r="BR536" s="186">
        <v>10219000</v>
      </c>
      <c r="BS536" s="46" t="s">
        <v>173</v>
      </c>
      <c r="BT536" s="46"/>
      <c r="BU536" s="117"/>
      <c r="BV536" s="117"/>
      <c r="BW536" s="5"/>
      <c r="BY536" s="5"/>
      <c r="BZ536" s="5"/>
      <c r="CA536" s="185">
        <v>15054000</v>
      </c>
      <c r="CB536" s="178" t="s">
        <v>173</v>
      </c>
      <c r="CC536" s="46"/>
      <c r="CD536" s="5"/>
      <c r="CE536" s="5"/>
      <c r="CF536">
        <v>20053000</v>
      </c>
      <c r="CG536" s="46" t="s">
        <v>3898</v>
      </c>
      <c r="CH536" s="46" t="s">
        <v>1239</v>
      </c>
      <c r="CI536" s="117"/>
      <c r="CJ536" s="117"/>
      <c r="CK536" s="5"/>
      <c r="CL536" s="5"/>
      <c r="CM536" s="5"/>
      <c r="CN536" s="5"/>
      <c r="CO536" s="48" t="s">
        <v>2250</v>
      </c>
      <c r="CP536" s="21" t="s">
        <v>41</v>
      </c>
      <c r="CQ536" s="48" t="s">
        <v>2250</v>
      </c>
      <c r="CR536" s="46" t="s">
        <v>276</v>
      </c>
      <c r="CS536" s="51"/>
      <c r="CT536" s="48" t="s">
        <v>2250</v>
      </c>
      <c r="CU536" s="46" t="s">
        <v>276</v>
      </c>
      <c r="CV536" s="117"/>
      <c r="CW536" s="146"/>
      <c r="CY536" s="5"/>
      <c r="CZ536" s="5"/>
      <c r="DE536" s="5"/>
      <c r="DF536" s="5"/>
      <c r="DG536" s="117"/>
      <c r="DH536" s="117"/>
      <c r="DI536" s="117"/>
      <c r="DJ536" s="117"/>
      <c r="DK536" s="117"/>
      <c r="DL536" s="177">
        <v>400</v>
      </c>
      <c r="DM536" s="177" t="s">
        <v>164</v>
      </c>
      <c r="DN536" s="74"/>
      <c r="DO536" s="177"/>
      <c r="DP536" s="177"/>
      <c r="DR536" s="177">
        <v>400</v>
      </c>
      <c r="DS536" s="177" t="s">
        <v>164</v>
      </c>
      <c r="DU536" s="177"/>
      <c r="DV536" s="177"/>
      <c r="DZ536" s="46"/>
      <c r="EA536" s="5"/>
      <c r="EB536" s="5"/>
      <c r="EC536" s="5"/>
      <c r="ED536" s="5"/>
      <c r="EE536" s="5"/>
      <c r="EF536" s="5"/>
      <c r="EG536" s="5"/>
      <c r="EH536" s="5"/>
      <c r="EI536" s="5"/>
      <c r="EJ536" s="5"/>
      <c r="EK536" s="5"/>
      <c r="EL536" s="5"/>
      <c r="EM536" s="165"/>
      <c r="EO536" s="5"/>
      <c r="EP536" s="5"/>
      <c r="EQ536" s="5"/>
      <c r="ER536" s="5"/>
      <c r="ET536" s="46"/>
      <c r="EU536" s="46"/>
      <c r="EY536" s="70" t="str">
        <f t="shared" si="80"/>
        <v>carbamazepine oral 400mg/</v>
      </c>
      <c r="FK536" s="14" t="s">
        <v>163</v>
      </c>
      <c r="FL536" s="70" t="str">
        <f t="shared" ref="FL536:FL599" si="86">CONCATENATE(CU536," ",FK536," ",DR536,DS536,"/",DU536,DV536)</f>
        <v>carbamazepine oral 400mg/</v>
      </c>
    </row>
    <row r="537" spans="1:168" ht="14.4">
      <c r="A537" s="177">
        <v>20602052</v>
      </c>
      <c r="B537" s="179" t="s">
        <v>3936</v>
      </c>
      <c r="C537" s="117"/>
      <c r="D537" s="117"/>
      <c r="E537" s="117"/>
      <c r="F537" s="117"/>
      <c r="H537" s="47"/>
      <c r="I537" s="47"/>
      <c r="J537" s="5" t="str">
        <f t="shared" si="79"/>
        <v>ITA carbamazepine NOVARTIS FARMA SpA modified-release tablet 30 x 400mg/</v>
      </c>
      <c r="K537" s="5" t="str">
        <f t="shared" si="81"/>
        <v>ITA carbamazepine NOVARTIS FARMA SpA modified-release tablet 30 x 400mg/</v>
      </c>
      <c r="L537" s="5"/>
      <c r="M537" s="5"/>
      <c r="N537" s="5"/>
      <c r="O537" s="5"/>
      <c r="P537" s="178">
        <v>30</v>
      </c>
      <c r="Q537" s="171"/>
      <c r="R537" s="178">
        <v>30</v>
      </c>
      <c r="S537" s="171"/>
      <c r="T537" s="117"/>
      <c r="U537" s="117"/>
      <c r="V537" s="117"/>
      <c r="W537" s="117"/>
      <c r="Y537" s="46"/>
      <c r="Z537" s="5"/>
      <c r="AA537" s="5"/>
      <c r="AB537" s="5"/>
      <c r="AC537" s="46"/>
      <c r="AD537" s="5"/>
      <c r="AE537" s="5"/>
      <c r="AF537" s="186">
        <v>10227000</v>
      </c>
      <c r="AG537" s="186" t="s">
        <v>2518</v>
      </c>
      <c r="AH537" s="46"/>
      <c r="AK537" s="185">
        <v>15054000</v>
      </c>
      <c r="AL537" s="178" t="s">
        <v>173</v>
      </c>
      <c r="AM537" s="46"/>
      <c r="AN537" s="5"/>
      <c r="AO537" s="5"/>
      <c r="AP537" s="5"/>
      <c r="AQ537" s="5"/>
      <c r="AS537" s="48"/>
      <c r="AT537" s="25" t="str">
        <f t="shared" si="84"/>
        <v>ITA carbamazepine NOVARTIS FARMA SpA modified-release tablet 400mg/</v>
      </c>
      <c r="AU537" s="33"/>
      <c r="AW537" s="5"/>
      <c r="AX537" s="181" t="s">
        <v>4045</v>
      </c>
      <c r="AY537" s="25" t="str">
        <f t="shared" si="82"/>
        <v>TEGRETOL modified-release tablet 400mg/</v>
      </c>
      <c r="AZ537" s="177" t="s">
        <v>287</v>
      </c>
      <c r="BA537" s="46" t="s">
        <v>965</v>
      </c>
      <c r="BB537" s="46"/>
      <c r="BC537" s="186">
        <v>10227000</v>
      </c>
      <c r="BD537" s="186" t="s">
        <v>2518</v>
      </c>
      <c r="BE537" s="46"/>
      <c r="BF537" s="85"/>
      <c r="BG537" s="179" t="s">
        <v>4134</v>
      </c>
      <c r="BH537" s="46"/>
      <c r="BI537" s="46"/>
      <c r="BJ537" s="46"/>
      <c r="BL537" s="5"/>
      <c r="BM537" s="49" t="s">
        <v>4151</v>
      </c>
      <c r="BN537" t="str">
        <f t="shared" si="83"/>
        <v>carbamazepine modified-release tablet 400mg/</v>
      </c>
      <c r="BO537" s="49"/>
      <c r="BP537" t="str">
        <f t="shared" si="85"/>
        <v>carbamazepine modified-release tablet 400mg/</v>
      </c>
      <c r="BQ537" s="5"/>
      <c r="BR537" s="186">
        <v>10227000</v>
      </c>
      <c r="BS537" s="186" t="s">
        <v>5100</v>
      </c>
      <c r="BT537" s="46"/>
      <c r="BU537" s="117"/>
      <c r="BV537" s="117"/>
      <c r="BW537" s="5"/>
      <c r="BY537" s="5"/>
      <c r="BZ537" s="5"/>
      <c r="CA537" s="185">
        <v>15054000</v>
      </c>
      <c r="CB537" s="178" t="s">
        <v>173</v>
      </c>
      <c r="CC537" s="46"/>
      <c r="CD537" s="5"/>
      <c r="CE537" s="5"/>
      <c r="CF537">
        <v>20053000</v>
      </c>
      <c r="CG537" s="46" t="s">
        <v>3898</v>
      </c>
      <c r="CH537" s="46" t="s">
        <v>1239</v>
      </c>
      <c r="CI537" s="117"/>
      <c r="CJ537" s="117"/>
      <c r="CK537" s="5"/>
      <c r="CL537" s="5"/>
      <c r="CM537" s="5"/>
      <c r="CN537" s="5"/>
      <c r="CO537" s="48" t="s">
        <v>2250</v>
      </c>
      <c r="CP537" s="21" t="s">
        <v>41</v>
      </c>
      <c r="CQ537" s="48" t="s">
        <v>2250</v>
      </c>
      <c r="CR537" s="46" t="s">
        <v>276</v>
      </c>
      <c r="CS537" s="51"/>
      <c r="CT537" s="48" t="s">
        <v>2250</v>
      </c>
      <c r="CU537" s="46" t="s">
        <v>276</v>
      </c>
      <c r="CV537" s="117"/>
      <c r="CW537" s="146"/>
      <c r="CY537" s="5"/>
      <c r="CZ537" s="5"/>
      <c r="DE537" s="5"/>
      <c r="DF537" s="5"/>
      <c r="DG537" s="117"/>
      <c r="DH537" s="117"/>
      <c r="DI537" s="117"/>
      <c r="DJ537" s="117"/>
      <c r="DK537" s="117"/>
      <c r="DL537" s="177">
        <v>400</v>
      </c>
      <c r="DM537" s="177" t="s">
        <v>164</v>
      </c>
      <c r="DN537" s="74"/>
      <c r="DO537" s="177"/>
      <c r="DP537" s="177"/>
      <c r="DR537" s="177">
        <v>400</v>
      </c>
      <c r="DS537" s="177" t="s">
        <v>164</v>
      </c>
      <c r="DU537" s="177"/>
      <c r="DV537" s="177"/>
      <c r="DZ537" s="46"/>
      <c r="EA537" s="5"/>
      <c r="EB537" s="5"/>
      <c r="EC537" s="5"/>
      <c r="ED537" s="5"/>
      <c r="EE537" s="5"/>
      <c r="EF537" s="5"/>
      <c r="EG537" s="5"/>
      <c r="EH537" s="5"/>
      <c r="EI537" s="5"/>
      <c r="EJ537" s="5"/>
      <c r="EK537" s="5"/>
      <c r="EL537" s="5"/>
      <c r="EM537" s="165"/>
      <c r="EO537" s="5"/>
      <c r="EP537" s="5"/>
      <c r="EQ537" s="5"/>
      <c r="ER537" s="5"/>
      <c r="ET537" s="46"/>
      <c r="EU537" s="46"/>
      <c r="EY537" s="70" t="str">
        <f t="shared" si="80"/>
        <v>carbamazepine oral 400mg/</v>
      </c>
      <c r="FK537" s="14" t="s">
        <v>163</v>
      </c>
      <c r="FL537" s="70" t="str">
        <f t="shared" si="86"/>
        <v>carbamazepine oral 400mg/</v>
      </c>
    </row>
    <row r="538" spans="1:168" ht="14.4">
      <c r="A538" s="177">
        <v>22593204</v>
      </c>
      <c r="B538" s="179" t="s">
        <v>3937</v>
      </c>
      <c r="C538" s="117"/>
      <c r="D538" s="117"/>
      <c r="E538" s="117"/>
      <c r="F538" s="117"/>
      <c r="H538" s="47"/>
      <c r="I538" s="47"/>
      <c r="J538" s="5" t="str">
        <f t="shared" si="79"/>
        <v>ITA ibuprofen MYLAN ITALIA Srl coated tablet 30 x 400mg/</v>
      </c>
      <c r="K538" s="5" t="str">
        <f t="shared" si="81"/>
        <v>ITA ibuprofen MYLAN ITALIA Srl coated tablet 30 x 400mg/</v>
      </c>
      <c r="L538" s="5"/>
      <c r="M538" s="5"/>
      <c r="N538" s="5"/>
      <c r="O538" s="5"/>
      <c r="P538" s="178">
        <v>30</v>
      </c>
      <c r="Q538" s="171"/>
      <c r="R538" s="178">
        <v>30</v>
      </c>
      <c r="S538" s="171"/>
      <c r="T538" s="117"/>
      <c r="U538" s="117"/>
      <c r="V538" s="117"/>
      <c r="W538" s="117"/>
      <c r="Y538" s="46"/>
      <c r="Z538" s="5"/>
      <c r="AA538" s="5"/>
      <c r="AB538" s="5"/>
      <c r="AC538" s="46"/>
      <c r="AD538" s="5"/>
      <c r="AE538" s="5"/>
      <c r="AF538" s="186">
        <v>10220000</v>
      </c>
      <c r="AG538" s="186" t="s">
        <v>4153</v>
      </c>
      <c r="AH538" s="46"/>
      <c r="AK538" s="185">
        <v>15054000</v>
      </c>
      <c r="AL538" s="178" t="s">
        <v>173</v>
      </c>
      <c r="AM538" s="46"/>
      <c r="AN538" s="5"/>
      <c r="AO538" s="5"/>
      <c r="AP538" s="5"/>
      <c r="AQ538" s="5"/>
      <c r="AS538" s="48"/>
      <c r="AT538" s="25" t="str">
        <f t="shared" si="84"/>
        <v>ITA ibuprofen MYLAN ITALIA Srl coated tablet 400mg/</v>
      </c>
      <c r="AU538" s="33"/>
      <c r="AW538" s="5"/>
      <c r="AX538" s="180" t="s">
        <v>4047</v>
      </c>
      <c r="AY538" s="25" t="str">
        <f t="shared" si="82"/>
        <v>BRUFEN coated tablet 400mg/</v>
      </c>
      <c r="AZ538" s="177" t="s">
        <v>578</v>
      </c>
      <c r="BA538" s="46" t="s">
        <v>966</v>
      </c>
      <c r="BB538" s="46"/>
      <c r="BC538" s="186">
        <v>10220000</v>
      </c>
      <c r="BD538" s="186" t="s">
        <v>4153</v>
      </c>
      <c r="BE538" s="46"/>
      <c r="BF538" s="85"/>
      <c r="BG538" s="179" t="s">
        <v>4135</v>
      </c>
      <c r="BH538" s="46"/>
      <c r="BI538" s="46"/>
      <c r="BJ538" s="46"/>
      <c r="BL538" s="5"/>
      <c r="BM538" s="49" t="s">
        <v>4151</v>
      </c>
      <c r="BN538" t="str">
        <f t="shared" si="83"/>
        <v>ibuprofen coated tablet 400mg/</v>
      </c>
      <c r="BO538" s="49"/>
      <c r="BP538" t="str">
        <f t="shared" si="85"/>
        <v>ibuprofen coated tablet 400mg/</v>
      </c>
      <c r="BQ538" s="5"/>
      <c r="BR538" s="186">
        <v>10220000</v>
      </c>
      <c r="BS538" s="186" t="s">
        <v>2326</v>
      </c>
      <c r="BT538" s="46"/>
      <c r="BU538" s="117"/>
      <c r="BV538" s="117"/>
      <c r="BW538" s="5"/>
      <c r="BY538" s="5"/>
      <c r="BZ538" s="5"/>
      <c r="CA538" s="185">
        <v>15054000</v>
      </c>
      <c r="CB538" s="178" t="s">
        <v>173</v>
      </c>
      <c r="CC538" s="46"/>
      <c r="CD538" s="5"/>
      <c r="CE538" s="5"/>
      <c r="CF538">
        <v>20053000</v>
      </c>
      <c r="CG538" s="46" t="s">
        <v>3898</v>
      </c>
      <c r="CH538" s="46" t="s">
        <v>1239</v>
      </c>
      <c r="CI538" s="117"/>
      <c r="CJ538" s="117"/>
      <c r="CK538" s="5"/>
      <c r="CL538" s="5"/>
      <c r="CM538" s="5"/>
      <c r="CN538" s="5"/>
      <c r="CO538" s="48" t="s">
        <v>2251</v>
      </c>
      <c r="CP538" s="21" t="s">
        <v>41</v>
      </c>
      <c r="CQ538" s="48" t="s">
        <v>2251</v>
      </c>
      <c r="CR538" s="46" t="s">
        <v>614</v>
      </c>
      <c r="CS538" s="51"/>
      <c r="CT538" s="48" t="s">
        <v>2251</v>
      </c>
      <c r="CU538" s="46" t="s">
        <v>614</v>
      </c>
      <c r="CV538" s="117"/>
      <c r="CW538" s="146"/>
      <c r="CY538" s="177" t="s">
        <v>4164</v>
      </c>
      <c r="CZ538" s="5"/>
      <c r="DE538" s="5"/>
      <c r="DF538" s="5"/>
      <c r="DG538" s="117"/>
      <c r="DH538" s="117"/>
      <c r="DI538" s="117"/>
      <c r="DJ538" s="117"/>
      <c r="DK538" s="117"/>
      <c r="DL538" s="177">
        <v>400</v>
      </c>
      <c r="DM538" s="177" t="s">
        <v>164</v>
      </c>
      <c r="DN538" s="74"/>
      <c r="DO538" s="177"/>
      <c r="DP538" s="177"/>
      <c r="DR538" s="177">
        <v>400</v>
      </c>
      <c r="DS538" s="177" t="s">
        <v>164</v>
      </c>
      <c r="DU538" s="177"/>
      <c r="DV538" s="177"/>
      <c r="DZ538" s="46"/>
      <c r="EA538" s="5"/>
      <c r="EB538" s="5"/>
      <c r="EC538" s="5"/>
      <c r="ED538" s="5"/>
      <c r="EE538" s="5"/>
      <c r="EF538" s="5"/>
      <c r="EG538" s="5"/>
      <c r="EH538" s="5"/>
      <c r="EI538" s="5"/>
      <c r="EJ538" s="5"/>
      <c r="EK538" s="5"/>
      <c r="EL538" s="5"/>
      <c r="EM538" s="165"/>
      <c r="EO538" s="5"/>
      <c r="EP538" s="5"/>
      <c r="EQ538" s="5"/>
      <c r="ER538" s="5"/>
      <c r="ET538" s="46"/>
      <c r="EU538" s="46"/>
      <c r="EY538" s="70" t="str">
        <f t="shared" si="80"/>
        <v>ibuprofen oral 400mg/</v>
      </c>
      <c r="FK538" s="14" t="s">
        <v>163</v>
      </c>
      <c r="FL538" s="70" t="str">
        <f t="shared" si="86"/>
        <v>ibuprofen oral 400mg/</v>
      </c>
    </row>
    <row r="539" spans="1:168" ht="14.4">
      <c r="A539" s="177">
        <v>39693039</v>
      </c>
      <c r="B539" s="179" t="s">
        <v>3937</v>
      </c>
      <c r="C539" s="117"/>
      <c r="D539" s="117"/>
      <c r="E539" s="117"/>
      <c r="F539" s="117"/>
      <c r="H539" s="47"/>
      <c r="I539" s="47"/>
      <c r="J539" s="5" t="str">
        <f t="shared" si="79"/>
        <v>ITA ibuprofen PROGRAMMI SANIT.INTEGRATI Srl coated tablet 30 x 400mg/</v>
      </c>
      <c r="K539" s="5" t="str">
        <f t="shared" si="81"/>
        <v>ITA ibuprofen PROGRAMMI SANIT.INTEGRATI Srl coated tablet 30 x 400mg/</v>
      </c>
      <c r="L539" s="5"/>
      <c r="M539" s="5"/>
      <c r="N539" s="5"/>
      <c r="O539" s="5"/>
      <c r="P539" s="178">
        <v>30</v>
      </c>
      <c r="Q539" s="171"/>
      <c r="R539" s="178">
        <v>30</v>
      </c>
      <c r="S539" s="171"/>
      <c r="T539" s="117"/>
      <c r="U539" s="117"/>
      <c r="V539" s="117"/>
      <c r="W539" s="117"/>
      <c r="Y539" s="46"/>
      <c r="Z539" s="5"/>
      <c r="AA539" s="5"/>
      <c r="AB539" s="5"/>
      <c r="AC539" s="46"/>
      <c r="AD539" s="5"/>
      <c r="AE539" s="5"/>
      <c r="AF539" s="186">
        <v>10220000</v>
      </c>
      <c r="AG539" s="186" t="s">
        <v>4153</v>
      </c>
      <c r="AH539" s="46"/>
      <c r="AK539" s="185">
        <v>15054000</v>
      </c>
      <c r="AL539" s="178" t="s">
        <v>173</v>
      </c>
      <c r="AM539" s="46"/>
      <c r="AN539" s="5"/>
      <c r="AO539" s="5"/>
      <c r="AP539" s="5"/>
      <c r="AQ539" s="5"/>
      <c r="AS539" s="48"/>
      <c r="AT539" s="25" t="str">
        <f t="shared" si="84"/>
        <v>ITA ibuprofen PROGRAMMI SANIT.INTEGRATI Srl coated tablet 400mg/</v>
      </c>
      <c r="AU539" s="33"/>
      <c r="AW539" s="5"/>
      <c r="AX539" s="180" t="s">
        <v>4047</v>
      </c>
      <c r="AY539" s="25" t="str">
        <f t="shared" si="82"/>
        <v>BRUFEN coated tablet 400mg/</v>
      </c>
      <c r="AZ539" s="177" t="s">
        <v>578</v>
      </c>
      <c r="BA539" s="46" t="s">
        <v>966</v>
      </c>
      <c r="BB539" s="46"/>
      <c r="BC539" s="186">
        <v>10220000</v>
      </c>
      <c r="BD539" s="186" t="s">
        <v>4153</v>
      </c>
      <c r="BE539" s="46"/>
      <c r="BF539" s="85"/>
      <c r="BG539" s="179" t="s">
        <v>4136</v>
      </c>
      <c r="BH539" s="46"/>
      <c r="BI539" s="46"/>
      <c r="BJ539" s="46"/>
      <c r="BL539" s="5"/>
      <c r="BM539" s="49" t="s">
        <v>4151</v>
      </c>
      <c r="BN539" t="str">
        <f t="shared" si="83"/>
        <v>ibuprofen coated tablet 400mg/</v>
      </c>
      <c r="BO539" s="49"/>
      <c r="BP539" t="str">
        <f t="shared" si="85"/>
        <v>ibuprofen coated tablet 400mg/</v>
      </c>
      <c r="BQ539" s="5"/>
      <c r="BR539" s="186">
        <v>10220000</v>
      </c>
      <c r="BS539" s="186" t="s">
        <v>2326</v>
      </c>
      <c r="BT539" s="46"/>
      <c r="BU539" s="117"/>
      <c r="BV539" s="117"/>
      <c r="BW539" s="5"/>
      <c r="BY539" s="5"/>
      <c r="BZ539" s="5"/>
      <c r="CA539" s="185">
        <v>15054000</v>
      </c>
      <c r="CB539" s="178" t="s">
        <v>173</v>
      </c>
      <c r="CC539" s="46"/>
      <c r="CD539" s="5"/>
      <c r="CE539" s="5"/>
      <c r="CF539">
        <v>20053000</v>
      </c>
      <c r="CG539" s="46" t="s">
        <v>3898</v>
      </c>
      <c r="CH539" s="46" t="s">
        <v>1239</v>
      </c>
      <c r="CI539" s="117"/>
      <c r="CJ539" s="117"/>
      <c r="CK539" s="5"/>
      <c r="CL539" s="5"/>
      <c r="CM539" s="5"/>
      <c r="CN539" s="5"/>
      <c r="CO539" s="48" t="s">
        <v>2251</v>
      </c>
      <c r="CP539" s="21" t="s">
        <v>41</v>
      </c>
      <c r="CQ539" s="48" t="s">
        <v>2251</v>
      </c>
      <c r="CR539" s="46" t="s">
        <v>614</v>
      </c>
      <c r="CS539" s="51"/>
      <c r="CT539" s="48" t="s">
        <v>2251</v>
      </c>
      <c r="CU539" s="46" t="s">
        <v>614</v>
      </c>
      <c r="CV539" s="117"/>
      <c r="CW539" s="146"/>
      <c r="CY539" s="177" t="s">
        <v>4164</v>
      </c>
      <c r="CZ539" s="5"/>
      <c r="DE539" s="5"/>
      <c r="DF539" s="5"/>
      <c r="DG539" s="117"/>
      <c r="DH539" s="117"/>
      <c r="DI539" s="117"/>
      <c r="DJ539" s="117"/>
      <c r="DK539" s="117"/>
      <c r="DL539" s="177">
        <v>400</v>
      </c>
      <c r="DM539" s="177" t="s">
        <v>164</v>
      </c>
      <c r="DN539" s="74"/>
      <c r="DO539" s="177"/>
      <c r="DP539" s="177"/>
      <c r="DR539" s="177">
        <v>400</v>
      </c>
      <c r="DS539" s="177" t="s">
        <v>164</v>
      </c>
      <c r="DU539" s="177"/>
      <c r="DV539" s="177"/>
      <c r="DZ539" s="46"/>
      <c r="EA539" s="5"/>
      <c r="EB539" s="5"/>
      <c r="EC539" s="5"/>
      <c r="ED539" s="5"/>
      <c r="EE539" s="5"/>
      <c r="EF539" s="5"/>
      <c r="EG539" s="5"/>
      <c r="EH539" s="5"/>
      <c r="EI539" s="5"/>
      <c r="EJ539" s="5"/>
      <c r="EK539" s="5"/>
      <c r="EL539" s="5"/>
      <c r="EM539" s="165"/>
      <c r="EO539" s="5"/>
      <c r="EP539" s="5"/>
      <c r="EQ539" s="5"/>
      <c r="ER539" s="5"/>
      <c r="ET539" s="46"/>
      <c r="EU539" s="46"/>
      <c r="EY539" s="70" t="str">
        <f t="shared" si="80"/>
        <v>ibuprofen oral 400mg/</v>
      </c>
      <c r="FK539" s="14" t="s">
        <v>163</v>
      </c>
      <c r="FL539" s="70" t="str">
        <f t="shared" si="86"/>
        <v>ibuprofen oral 400mg/</v>
      </c>
    </row>
    <row r="540" spans="1:168" ht="14.4">
      <c r="A540" s="177">
        <v>41240033</v>
      </c>
      <c r="B540" s="179" t="s">
        <v>3937</v>
      </c>
      <c r="C540" s="117"/>
      <c r="D540" s="117"/>
      <c r="E540" s="117"/>
      <c r="F540" s="117"/>
      <c r="H540" s="47"/>
      <c r="I540" s="47"/>
      <c r="J540" s="5" t="str">
        <f t="shared" si="79"/>
        <v>ITA ibuprofen FARMA 1000 Srl coated tablet 30 x 400mg/</v>
      </c>
      <c r="K540" s="5" t="str">
        <f t="shared" si="81"/>
        <v>ITA ibuprofen FARMA 1000 Srl coated tablet 30 x 400mg/</v>
      </c>
      <c r="L540" s="5"/>
      <c r="M540" s="5"/>
      <c r="N540" s="5"/>
      <c r="O540" s="5"/>
      <c r="P540" s="178">
        <v>30</v>
      </c>
      <c r="Q540" s="171"/>
      <c r="R540" s="178">
        <v>30</v>
      </c>
      <c r="S540" s="171"/>
      <c r="T540" s="117"/>
      <c r="U540" s="117"/>
      <c r="V540" s="117"/>
      <c r="W540" s="117"/>
      <c r="Y540" s="46"/>
      <c r="Z540" s="5"/>
      <c r="AA540" s="5"/>
      <c r="AB540" s="5"/>
      <c r="AC540" s="46"/>
      <c r="AD540" s="5"/>
      <c r="AE540" s="5"/>
      <c r="AF540" s="186">
        <v>10220000</v>
      </c>
      <c r="AG540" s="186" t="s">
        <v>4153</v>
      </c>
      <c r="AH540" s="46"/>
      <c r="AK540" s="185">
        <v>15054000</v>
      </c>
      <c r="AL540" s="178" t="s">
        <v>173</v>
      </c>
      <c r="AM540" s="46"/>
      <c r="AN540" s="5"/>
      <c r="AO540" s="5"/>
      <c r="AP540" s="5"/>
      <c r="AQ540" s="5"/>
      <c r="AS540" s="48"/>
      <c r="AT540" s="25" t="str">
        <f t="shared" si="84"/>
        <v>ITA ibuprofen FARMA 1000 Srl coated tablet 400mg/</v>
      </c>
      <c r="AU540" s="33"/>
      <c r="AW540" s="5"/>
      <c r="AX540" s="180" t="s">
        <v>4047</v>
      </c>
      <c r="AY540" s="25" t="str">
        <f t="shared" si="82"/>
        <v>BRUFEN coated tablet 400mg/</v>
      </c>
      <c r="AZ540" s="177" t="s">
        <v>578</v>
      </c>
      <c r="BA540" s="46" t="s">
        <v>966</v>
      </c>
      <c r="BB540" s="46"/>
      <c r="BC540" s="186">
        <v>10220000</v>
      </c>
      <c r="BD540" s="186" t="s">
        <v>4153</v>
      </c>
      <c r="BE540" s="46"/>
      <c r="BF540" s="85"/>
      <c r="BG540" s="179" t="s">
        <v>4128</v>
      </c>
      <c r="BH540" s="46"/>
      <c r="BI540" s="46"/>
      <c r="BJ540" s="46"/>
      <c r="BL540" s="5"/>
      <c r="BM540" s="49" t="s">
        <v>4151</v>
      </c>
      <c r="BN540" t="str">
        <f t="shared" si="83"/>
        <v>ibuprofen coated tablet 400mg/</v>
      </c>
      <c r="BO540" s="49"/>
      <c r="BP540" t="str">
        <f t="shared" si="85"/>
        <v>ibuprofen coated tablet 400mg/</v>
      </c>
      <c r="BQ540" s="5"/>
      <c r="BR540" s="186">
        <v>10220000</v>
      </c>
      <c r="BS540" s="186" t="s">
        <v>2326</v>
      </c>
      <c r="BT540" s="46"/>
      <c r="BU540" s="117"/>
      <c r="BV540" s="117"/>
      <c r="BW540" s="5"/>
      <c r="BY540" s="5"/>
      <c r="BZ540" s="5"/>
      <c r="CA540" s="185">
        <v>15054000</v>
      </c>
      <c r="CB540" s="178" t="s">
        <v>173</v>
      </c>
      <c r="CC540" s="46"/>
      <c r="CD540" s="5"/>
      <c r="CE540" s="5"/>
      <c r="CF540">
        <v>20053000</v>
      </c>
      <c r="CG540" s="46" t="s">
        <v>3898</v>
      </c>
      <c r="CH540" s="46" t="s">
        <v>1239</v>
      </c>
      <c r="CI540" s="117"/>
      <c r="CJ540" s="117"/>
      <c r="CK540" s="5"/>
      <c r="CL540" s="5"/>
      <c r="CM540" s="5"/>
      <c r="CN540" s="5"/>
      <c r="CO540" s="48" t="s">
        <v>2251</v>
      </c>
      <c r="CP540" s="21" t="s">
        <v>41</v>
      </c>
      <c r="CQ540" s="48" t="s">
        <v>2251</v>
      </c>
      <c r="CR540" s="46" t="s">
        <v>614</v>
      </c>
      <c r="CS540" s="51"/>
      <c r="CT540" s="48" t="s">
        <v>2251</v>
      </c>
      <c r="CU540" s="46" t="s">
        <v>614</v>
      </c>
      <c r="CV540" s="117"/>
      <c r="CW540" s="146"/>
      <c r="CY540" s="177" t="s">
        <v>4164</v>
      </c>
      <c r="CZ540" s="5"/>
      <c r="DE540" s="5"/>
      <c r="DF540" s="5"/>
      <c r="DG540" s="117"/>
      <c r="DH540" s="117"/>
      <c r="DI540" s="117"/>
      <c r="DJ540" s="117"/>
      <c r="DK540" s="117"/>
      <c r="DL540" s="177">
        <v>400</v>
      </c>
      <c r="DM540" s="177" t="s">
        <v>164</v>
      </c>
      <c r="DN540" s="74"/>
      <c r="DO540" s="177"/>
      <c r="DP540" s="177"/>
      <c r="DR540" s="177">
        <v>400</v>
      </c>
      <c r="DS540" s="177" t="s">
        <v>164</v>
      </c>
      <c r="DU540" s="177"/>
      <c r="DV540" s="177"/>
      <c r="DZ540" s="46"/>
      <c r="EA540" s="5"/>
      <c r="EB540" s="5"/>
      <c r="EC540" s="5"/>
      <c r="ED540" s="5"/>
      <c r="EE540" s="5"/>
      <c r="EF540" s="5"/>
      <c r="EG540" s="5"/>
      <c r="EH540" s="5"/>
      <c r="EI540" s="5"/>
      <c r="EJ540" s="5"/>
      <c r="EK540" s="5"/>
      <c r="EL540" s="5"/>
      <c r="EM540" s="165"/>
      <c r="EO540" s="5"/>
      <c r="EP540" s="5"/>
      <c r="EQ540" s="5"/>
      <c r="ER540" s="5"/>
      <c r="ET540" s="46"/>
      <c r="EU540" s="46"/>
      <c r="EY540" s="70" t="str">
        <f t="shared" si="80"/>
        <v>ibuprofen oral 400mg/</v>
      </c>
      <c r="FK540" s="14" t="s">
        <v>163</v>
      </c>
      <c r="FL540" s="70" t="str">
        <f t="shared" si="86"/>
        <v>ibuprofen oral 400mg/</v>
      </c>
    </row>
    <row r="541" spans="1:168" ht="14.4">
      <c r="A541" s="177">
        <v>45557016</v>
      </c>
      <c r="B541" s="179" t="s">
        <v>3938</v>
      </c>
      <c r="C541" s="117"/>
      <c r="D541" s="117"/>
      <c r="E541" s="117"/>
      <c r="F541" s="117"/>
      <c r="H541" s="47"/>
      <c r="I541" s="47"/>
      <c r="J541" s="5" t="str">
        <f t="shared" si="79"/>
        <v>ITA ibuprofen AUROBINDO PHARMA ITALIA Srl coated tablet 30 x 400mg/</v>
      </c>
      <c r="K541" s="5" t="str">
        <f t="shared" si="81"/>
        <v>ITA ibuprofen AUROBINDO PHARMA ITALIA Srl coated tablet 30 x 400mg/</v>
      </c>
      <c r="L541" s="5"/>
      <c r="M541" s="5"/>
      <c r="N541" s="5"/>
      <c r="O541" s="5"/>
      <c r="P541" s="178">
        <v>30</v>
      </c>
      <c r="Q541" s="171"/>
      <c r="R541" s="178">
        <v>30</v>
      </c>
      <c r="S541" s="171"/>
      <c r="T541" s="117"/>
      <c r="U541" s="117"/>
      <c r="V541" s="117"/>
      <c r="W541" s="117"/>
      <c r="Y541" s="46"/>
      <c r="Z541" s="5"/>
      <c r="AA541" s="5"/>
      <c r="AB541" s="5"/>
      <c r="AC541" s="46"/>
      <c r="AD541" s="5"/>
      <c r="AE541" s="5"/>
      <c r="AF541" s="186">
        <v>10220000</v>
      </c>
      <c r="AG541" s="186" t="s">
        <v>4153</v>
      </c>
      <c r="AH541" s="46"/>
      <c r="AK541" s="185">
        <v>15054000</v>
      </c>
      <c r="AL541" s="178" t="s">
        <v>173</v>
      </c>
      <c r="AM541" s="46"/>
      <c r="AN541" s="5"/>
      <c r="AO541" s="5"/>
      <c r="AP541" s="5"/>
      <c r="AQ541" s="5"/>
      <c r="AS541" s="48"/>
      <c r="AT541" s="25" t="str">
        <f t="shared" si="84"/>
        <v>ITA ibuprofen AUROBINDO PHARMA ITALIA Srl coated tablet 400mg/</v>
      </c>
      <c r="AU541" s="33"/>
      <c r="AW541" s="5"/>
      <c r="AX541" s="180" t="s">
        <v>4048</v>
      </c>
      <c r="AY541" s="25" t="str">
        <f t="shared" si="82"/>
        <v>IBUPROFENE AUROBINDO PHARMA ITALIA coated tablet 400mg/</v>
      </c>
      <c r="AZ541" s="177" t="s">
        <v>578</v>
      </c>
      <c r="BA541" s="46" t="s">
        <v>966</v>
      </c>
      <c r="BB541" s="46"/>
      <c r="BC541" s="186">
        <v>10220000</v>
      </c>
      <c r="BD541" s="186" t="s">
        <v>4153</v>
      </c>
      <c r="BE541" s="46"/>
      <c r="BF541" s="85"/>
      <c r="BG541" s="179" t="s">
        <v>4108</v>
      </c>
      <c r="BH541" s="46"/>
      <c r="BI541" s="46"/>
      <c r="BJ541" s="46"/>
      <c r="BL541" s="5"/>
      <c r="BM541" s="49" t="s">
        <v>4151</v>
      </c>
      <c r="BN541" t="str">
        <f t="shared" si="83"/>
        <v>ibuprofen coated tablet 400mg/</v>
      </c>
      <c r="BO541" s="49"/>
      <c r="BP541" t="str">
        <f t="shared" si="85"/>
        <v>ibuprofen coated tablet 400mg/</v>
      </c>
      <c r="BQ541" s="5"/>
      <c r="BR541" s="186">
        <v>10220000</v>
      </c>
      <c r="BS541" s="186" t="s">
        <v>2326</v>
      </c>
      <c r="BT541" s="46"/>
      <c r="BU541" s="117"/>
      <c r="BV541" s="117"/>
      <c r="BW541" s="5"/>
      <c r="BY541" s="5"/>
      <c r="BZ541" s="5"/>
      <c r="CA541" s="185">
        <v>15054000</v>
      </c>
      <c r="CB541" s="178" t="s">
        <v>173</v>
      </c>
      <c r="CC541" s="46"/>
      <c r="CD541" s="5"/>
      <c r="CE541" s="5"/>
      <c r="CF541">
        <v>20053000</v>
      </c>
      <c r="CG541" s="46" t="s">
        <v>3898</v>
      </c>
      <c r="CH541" s="46" t="s">
        <v>1239</v>
      </c>
      <c r="CI541" s="117"/>
      <c r="CJ541" s="117"/>
      <c r="CK541" s="5"/>
      <c r="CL541" s="5"/>
      <c r="CM541" s="5"/>
      <c r="CN541" s="5"/>
      <c r="CO541" s="48" t="s">
        <v>2251</v>
      </c>
      <c r="CP541" s="21" t="s">
        <v>41</v>
      </c>
      <c r="CQ541" s="48" t="s">
        <v>2251</v>
      </c>
      <c r="CR541" s="46" t="s">
        <v>614</v>
      </c>
      <c r="CS541" s="51"/>
      <c r="CT541" s="48" t="s">
        <v>2251</v>
      </c>
      <c r="CU541" s="46" t="s">
        <v>614</v>
      </c>
      <c r="CV541" s="117"/>
      <c r="CW541" s="146"/>
      <c r="CY541" s="177" t="s">
        <v>4164</v>
      </c>
      <c r="CZ541" s="5"/>
      <c r="DE541" s="5"/>
      <c r="DF541" s="5"/>
      <c r="DG541" s="117"/>
      <c r="DH541" s="117"/>
      <c r="DI541" s="117"/>
      <c r="DJ541" s="117"/>
      <c r="DK541" s="117"/>
      <c r="DL541" s="177">
        <v>400</v>
      </c>
      <c r="DM541" s="177" t="s">
        <v>164</v>
      </c>
      <c r="DN541" s="74"/>
      <c r="DO541" s="177"/>
      <c r="DP541" s="177"/>
      <c r="DR541" s="177">
        <v>400</v>
      </c>
      <c r="DS541" s="177" t="s">
        <v>164</v>
      </c>
      <c r="DU541" s="177"/>
      <c r="DV541" s="177"/>
      <c r="DZ541" s="46"/>
      <c r="EA541" s="5"/>
      <c r="EB541" s="5"/>
      <c r="EC541" s="5"/>
      <c r="ED541" s="5"/>
      <c r="EE541" s="5"/>
      <c r="EF541" s="5"/>
      <c r="EG541" s="5"/>
      <c r="EH541" s="5"/>
      <c r="EI541" s="5"/>
      <c r="EJ541" s="5"/>
      <c r="EK541" s="5"/>
      <c r="EL541" s="5"/>
      <c r="EM541" s="165"/>
      <c r="EO541" s="5"/>
      <c r="EP541" s="5"/>
      <c r="EQ541" s="5"/>
      <c r="ER541" s="5"/>
      <c r="ET541" s="46"/>
      <c r="EU541" s="46"/>
      <c r="EY541" s="70" t="str">
        <f t="shared" si="80"/>
        <v>ibuprofen oral 400mg/</v>
      </c>
      <c r="FK541" s="14" t="s">
        <v>163</v>
      </c>
      <c r="FL541" s="70" t="str">
        <f t="shared" si="86"/>
        <v>ibuprofen oral 400mg/</v>
      </c>
    </row>
    <row r="542" spans="1:168" ht="14.4">
      <c r="A542" s="177">
        <v>43109026</v>
      </c>
      <c r="B542" s="179" t="s">
        <v>3938</v>
      </c>
      <c r="C542" s="117"/>
      <c r="D542" s="117"/>
      <c r="E542" s="117"/>
      <c r="F542" s="117"/>
      <c r="H542" s="47"/>
      <c r="I542" s="47"/>
      <c r="J542" s="5" t="str">
        <f t="shared" si="79"/>
        <v>ITA ibuprofen DOC GENERICI Srl Film-coated tablet 30 x 400mg/</v>
      </c>
      <c r="K542" s="5" t="str">
        <f t="shared" si="81"/>
        <v>ITA ibuprofen DOC GENERICI Srl Film-coated tablet 30 x 400mg/</v>
      </c>
      <c r="L542" s="5"/>
      <c r="M542" s="5"/>
      <c r="N542" s="5"/>
      <c r="O542" s="5"/>
      <c r="P542" s="178">
        <v>30</v>
      </c>
      <c r="Q542" s="171"/>
      <c r="R542" s="178">
        <v>30</v>
      </c>
      <c r="S542" s="171"/>
      <c r="T542" s="117"/>
      <c r="U542" s="117"/>
      <c r="V542" s="117"/>
      <c r="W542" s="117"/>
      <c r="Y542" s="46"/>
      <c r="Z542" s="5"/>
      <c r="AA542" s="5"/>
      <c r="AB542" s="5"/>
      <c r="AC542" s="46"/>
      <c r="AD542" s="5"/>
      <c r="AE542" s="5"/>
      <c r="AF542" s="186" t="s">
        <v>2403</v>
      </c>
      <c r="AG542" s="186" t="s">
        <v>4154</v>
      </c>
      <c r="AH542" s="46"/>
      <c r="AK542" s="185">
        <v>15054000</v>
      </c>
      <c r="AL542" s="178" t="s">
        <v>173</v>
      </c>
      <c r="AM542" s="46"/>
      <c r="AN542" s="5"/>
      <c r="AO542" s="5"/>
      <c r="AP542" s="5"/>
      <c r="AQ542" s="5"/>
      <c r="AS542" s="48"/>
      <c r="AT542" s="25" t="str">
        <f t="shared" si="84"/>
        <v>ITA ibuprofen DOC GENERICI Srl Film-coated tablet 400mg/</v>
      </c>
      <c r="AU542" s="33"/>
      <c r="AW542" s="5"/>
      <c r="AX542" s="180" t="s">
        <v>4049</v>
      </c>
      <c r="AY542" s="25" t="str">
        <f t="shared" si="82"/>
        <v>IBUPROFENE DOC Film-coated tablet 400mg/</v>
      </c>
      <c r="AZ542" s="177" t="s">
        <v>578</v>
      </c>
      <c r="BA542" s="46" t="s">
        <v>966</v>
      </c>
      <c r="BB542" s="46"/>
      <c r="BC542" s="186" t="s">
        <v>2403</v>
      </c>
      <c r="BD542" s="186" t="s">
        <v>4154</v>
      </c>
      <c r="BE542" s="46"/>
      <c r="BF542" s="85"/>
      <c r="BG542" s="179" t="s">
        <v>4109</v>
      </c>
      <c r="BH542" s="46"/>
      <c r="BI542" s="46"/>
      <c r="BJ542" s="46"/>
      <c r="BL542" s="5"/>
      <c r="BM542" s="49" t="s">
        <v>4151</v>
      </c>
      <c r="BN542" t="str">
        <f t="shared" si="83"/>
        <v>ibuprofen Film-coated tablet 400mg/</v>
      </c>
      <c r="BO542" s="49"/>
      <c r="BP542" t="str">
        <f t="shared" si="85"/>
        <v>ibuprofen Film-coated tablet 400mg/</v>
      </c>
      <c r="BQ542" s="5"/>
      <c r="BR542" s="186" t="s">
        <v>2403</v>
      </c>
      <c r="BS542" s="186" t="s">
        <v>4154</v>
      </c>
      <c r="BT542" s="46"/>
      <c r="BU542" s="117"/>
      <c r="BV542" s="117"/>
      <c r="BW542" s="5"/>
      <c r="BY542" s="5"/>
      <c r="BZ542" s="5"/>
      <c r="CA542" s="185">
        <v>15054000</v>
      </c>
      <c r="CB542" s="178" t="s">
        <v>173</v>
      </c>
      <c r="CC542" s="46"/>
      <c r="CD542" s="5"/>
      <c r="CE542" s="5"/>
      <c r="CF542">
        <v>20053000</v>
      </c>
      <c r="CG542" s="46" t="s">
        <v>3898</v>
      </c>
      <c r="CH542" s="46" t="s">
        <v>1239</v>
      </c>
      <c r="CI542" s="117"/>
      <c r="CJ542" s="117"/>
      <c r="CK542" s="5"/>
      <c r="CL542" s="5"/>
      <c r="CM542" s="5"/>
      <c r="CN542" s="5"/>
      <c r="CO542" s="48" t="s">
        <v>2251</v>
      </c>
      <c r="CP542" s="21" t="s">
        <v>41</v>
      </c>
      <c r="CQ542" s="48" t="s">
        <v>2251</v>
      </c>
      <c r="CR542" s="46" t="s">
        <v>614</v>
      </c>
      <c r="CS542" s="51"/>
      <c r="CT542" s="48" t="s">
        <v>2251</v>
      </c>
      <c r="CU542" s="46" t="s">
        <v>614</v>
      </c>
      <c r="CV542" s="117"/>
      <c r="CW542" s="146"/>
      <c r="CY542" s="177" t="s">
        <v>4164</v>
      </c>
      <c r="CZ542" s="5"/>
      <c r="DE542" s="5"/>
      <c r="DF542" s="5"/>
      <c r="DG542" s="117"/>
      <c r="DH542" s="117"/>
      <c r="DI542" s="117"/>
      <c r="DJ542" s="117"/>
      <c r="DK542" s="117"/>
      <c r="DL542" s="177">
        <v>400</v>
      </c>
      <c r="DM542" s="177" t="s">
        <v>164</v>
      </c>
      <c r="DN542" s="74"/>
      <c r="DO542" s="177"/>
      <c r="DP542" s="177"/>
      <c r="DR542" s="177">
        <v>400</v>
      </c>
      <c r="DS542" s="177" t="s">
        <v>164</v>
      </c>
      <c r="DU542" s="177"/>
      <c r="DV542" s="177"/>
      <c r="DZ542" s="46"/>
      <c r="EA542" s="5"/>
      <c r="EB542" s="5"/>
      <c r="EC542" s="5"/>
      <c r="ED542" s="5"/>
      <c r="EE542" s="5"/>
      <c r="EF542" s="5"/>
      <c r="EG542" s="5"/>
      <c r="EH542" s="5"/>
      <c r="EI542" s="5"/>
      <c r="EJ542" s="5"/>
      <c r="EK542" s="5"/>
      <c r="EL542" s="5"/>
      <c r="EM542" s="165"/>
      <c r="EO542" s="5"/>
      <c r="EP542" s="5"/>
      <c r="EQ542" s="5"/>
      <c r="ER542" s="5"/>
      <c r="ET542" s="46"/>
      <c r="EU542" s="46"/>
      <c r="EY542" s="70" t="str">
        <f t="shared" si="80"/>
        <v>ibuprofen oral 400mg/</v>
      </c>
      <c r="FK542" s="14" t="s">
        <v>163</v>
      </c>
      <c r="FL542" s="70" t="str">
        <f t="shared" si="86"/>
        <v>ibuprofen oral 400mg/</v>
      </c>
    </row>
    <row r="543" spans="1:168" ht="14.4">
      <c r="A543" s="177">
        <v>43521018</v>
      </c>
      <c r="B543" s="179" t="s">
        <v>3939</v>
      </c>
      <c r="C543" s="117"/>
      <c r="D543" s="117"/>
      <c r="E543" s="117"/>
      <c r="F543" s="117"/>
      <c r="H543" s="47"/>
      <c r="I543" s="47"/>
      <c r="J543" s="5" t="str">
        <f t="shared" si="79"/>
        <v>ITA ibuprofen SO.SE.PHARM Srl Film-coated tablet 30 x 600mg/</v>
      </c>
      <c r="K543" s="5" t="str">
        <f t="shared" si="81"/>
        <v>ITA ibuprofen SO.SE.PHARM Srl Film-coated tablet 30 x 600mg/</v>
      </c>
      <c r="L543" s="5"/>
      <c r="M543" s="5"/>
      <c r="N543" s="5"/>
      <c r="O543" s="5"/>
      <c r="P543" s="178">
        <v>30</v>
      </c>
      <c r="Q543" s="171"/>
      <c r="R543" s="178">
        <v>30</v>
      </c>
      <c r="S543" s="171"/>
      <c r="T543" s="117"/>
      <c r="U543" s="117"/>
      <c r="V543" s="117"/>
      <c r="W543" s="117"/>
      <c r="Y543" s="46"/>
      <c r="Z543" s="5"/>
      <c r="AA543" s="5"/>
      <c r="AB543" s="5"/>
      <c r="AC543" s="46"/>
      <c r="AD543" s="5"/>
      <c r="AE543" s="5"/>
      <c r="AF543" s="186" t="s">
        <v>2403</v>
      </c>
      <c r="AG543" s="186" t="s">
        <v>4154</v>
      </c>
      <c r="AH543" s="46"/>
      <c r="AK543" s="185">
        <v>15054000</v>
      </c>
      <c r="AL543" s="178" t="s">
        <v>173</v>
      </c>
      <c r="AM543" s="46"/>
      <c r="AN543" s="5"/>
      <c r="AO543" s="5"/>
      <c r="AP543" s="5"/>
      <c r="AQ543" s="5"/>
      <c r="AS543" s="48"/>
      <c r="AT543" s="25" t="str">
        <f t="shared" si="84"/>
        <v>ITA ibuprofen SO.SE.PHARM Srl Film-coated tablet 600mg/</v>
      </c>
      <c r="AU543" s="33"/>
      <c r="AW543" s="5"/>
      <c r="AX543" s="180" t="s">
        <v>4050</v>
      </c>
      <c r="AY543" s="25" t="str">
        <f t="shared" si="82"/>
        <v>ALGOPIRINDOL Film-coated tablet 600mg/</v>
      </c>
      <c r="AZ543" s="177" t="s">
        <v>578</v>
      </c>
      <c r="BA543" s="46" t="s">
        <v>966</v>
      </c>
      <c r="BB543" s="46"/>
      <c r="BC543" s="186" t="s">
        <v>2403</v>
      </c>
      <c r="BD543" s="186" t="s">
        <v>4154</v>
      </c>
      <c r="BE543" s="46"/>
      <c r="BF543" s="85"/>
      <c r="BG543" s="179" t="s">
        <v>4125</v>
      </c>
      <c r="BH543" s="46"/>
      <c r="BI543" s="46"/>
      <c r="BJ543" s="46"/>
      <c r="BL543" s="5"/>
      <c r="BM543" s="49" t="s">
        <v>4151</v>
      </c>
      <c r="BN543" t="str">
        <f t="shared" si="83"/>
        <v>ibuprofen Film-coated tablet 600mg/</v>
      </c>
      <c r="BO543" s="49"/>
      <c r="BP543" t="str">
        <f t="shared" si="85"/>
        <v>ibuprofen Film-coated tablet 600mg/</v>
      </c>
      <c r="BQ543" s="5"/>
      <c r="BR543" s="186" t="s">
        <v>2403</v>
      </c>
      <c r="BS543" s="186" t="s">
        <v>4154</v>
      </c>
      <c r="BT543" s="46"/>
      <c r="BU543" s="117"/>
      <c r="BV543" s="117"/>
      <c r="BW543" s="5"/>
      <c r="BY543" s="5"/>
      <c r="BZ543" s="5"/>
      <c r="CA543" s="185">
        <v>15054000</v>
      </c>
      <c r="CB543" s="178" t="s">
        <v>173</v>
      </c>
      <c r="CC543" s="46"/>
      <c r="CD543" s="5"/>
      <c r="CE543" s="5"/>
      <c r="CF543">
        <v>20053000</v>
      </c>
      <c r="CG543" s="46" t="s">
        <v>3898</v>
      </c>
      <c r="CH543" s="46" t="s">
        <v>1239</v>
      </c>
      <c r="CI543" s="117"/>
      <c r="CJ543" s="117"/>
      <c r="CK543" s="5"/>
      <c r="CL543" s="5"/>
      <c r="CM543" s="5"/>
      <c r="CN543" s="5"/>
      <c r="CO543" s="48" t="s">
        <v>2251</v>
      </c>
      <c r="CP543" s="21" t="s">
        <v>41</v>
      </c>
      <c r="CQ543" s="48" t="s">
        <v>2251</v>
      </c>
      <c r="CR543" s="46" t="s">
        <v>614</v>
      </c>
      <c r="CS543" s="51"/>
      <c r="CT543" s="48" t="s">
        <v>2251</v>
      </c>
      <c r="CU543" s="46" t="s">
        <v>614</v>
      </c>
      <c r="CV543" s="117"/>
      <c r="CW543" s="146"/>
      <c r="CY543" s="177" t="s">
        <v>4164</v>
      </c>
      <c r="CZ543" s="5"/>
      <c r="DE543" s="5"/>
      <c r="DF543" s="5"/>
      <c r="DG543" s="117"/>
      <c r="DH543" s="117"/>
      <c r="DI543" s="117"/>
      <c r="DJ543" s="117"/>
      <c r="DK543" s="117"/>
      <c r="DL543" s="177">
        <v>600</v>
      </c>
      <c r="DM543" s="177" t="s">
        <v>164</v>
      </c>
      <c r="DN543" s="74"/>
      <c r="DO543" s="177"/>
      <c r="DP543" s="177"/>
      <c r="DR543" s="177">
        <v>600</v>
      </c>
      <c r="DS543" s="177" t="s">
        <v>164</v>
      </c>
      <c r="DU543" s="177"/>
      <c r="DV543" s="177"/>
      <c r="DZ543" s="46"/>
      <c r="EA543" s="5"/>
      <c r="EB543" s="5"/>
      <c r="EC543" s="5"/>
      <c r="ED543" s="5"/>
      <c r="EE543" s="5"/>
      <c r="EF543" s="5"/>
      <c r="EG543" s="5"/>
      <c r="EH543" s="5"/>
      <c r="EI543" s="5"/>
      <c r="EJ543" s="5"/>
      <c r="EK543" s="5"/>
      <c r="EL543" s="5"/>
      <c r="EM543" s="165"/>
      <c r="EO543" s="5"/>
      <c r="EP543" s="5"/>
      <c r="EQ543" s="5"/>
      <c r="ER543" s="5"/>
      <c r="ET543" s="46"/>
      <c r="EU543" s="46"/>
      <c r="EY543" s="70" t="str">
        <f t="shared" si="80"/>
        <v>ibuprofen oral 600mg/</v>
      </c>
      <c r="FK543" s="14" t="s">
        <v>163</v>
      </c>
      <c r="FL543" s="70" t="str">
        <f t="shared" si="86"/>
        <v>ibuprofen oral 600mg/</v>
      </c>
    </row>
    <row r="544" spans="1:168" ht="14.4">
      <c r="A544" s="177">
        <v>22593216</v>
      </c>
      <c r="B544" s="179" t="s">
        <v>3940</v>
      </c>
      <c r="C544" s="117"/>
      <c r="D544" s="117"/>
      <c r="E544" s="117"/>
      <c r="F544" s="117"/>
      <c r="H544" s="47"/>
      <c r="I544" s="47"/>
      <c r="J544" s="5" t="str">
        <f t="shared" si="79"/>
        <v>ITA ibuprofen MYLAN ITALIA Srl coated tablet 30 x 600mg/</v>
      </c>
      <c r="K544" s="5" t="str">
        <f t="shared" si="81"/>
        <v>ITA ibuprofen MYLAN ITALIA Srl coated tablet 30 x 600mg/</v>
      </c>
      <c r="L544" s="5"/>
      <c r="M544" s="5"/>
      <c r="N544" s="5"/>
      <c r="O544" s="5"/>
      <c r="P544" s="178">
        <v>30</v>
      </c>
      <c r="Q544" s="171"/>
      <c r="R544" s="178">
        <v>30</v>
      </c>
      <c r="S544" s="171"/>
      <c r="T544" s="117"/>
      <c r="U544" s="117"/>
      <c r="V544" s="117"/>
      <c r="W544" s="117"/>
      <c r="Y544" s="46"/>
      <c r="Z544" s="5"/>
      <c r="AA544" s="5"/>
      <c r="AB544" s="5"/>
      <c r="AC544" s="46"/>
      <c r="AD544" s="5"/>
      <c r="AE544" s="5"/>
      <c r="AF544" s="186">
        <v>10220000</v>
      </c>
      <c r="AG544" s="186" t="s">
        <v>4153</v>
      </c>
      <c r="AH544" s="46"/>
      <c r="AK544" s="185">
        <v>15054000</v>
      </c>
      <c r="AL544" s="178" t="s">
        <v>173</v>
      </c>
      <c r="AM544" s="46"/>
      <c r="AN544" s="5"/>
      <c r="AO544" s="5"/>
      <c r="AP544" s="5"/>
      <c r="AQ544" s="5"/>
      <c r="AS544" s="48"/>
      <c r="AT544" s="25" t="str">
        <f t="shared" si="84"/>
        <v>ITA ibuprofen MYLAN ITALIA Srl coated tablet 600mg/</v>
      </c>
      <c r="AU544" s="33"/>
      <c r="AW544" s="5"/>
      <c r="AX544" s="180" t="s">
        <v>4047</v>
      </c>
      <c r="AY544" s="25" t="str">
        <f t="shared" si="82"/>
        <v>BRUFEN coated tablet 600mg/</v>
      </c>
      <c r="AZ544" s="177" t="s">
        <v>578</v>
      </c>
      <c r="BA544" s="46" t="s">
        <v>966</v>
      </c>
      <c r="BB544" s="46"/>
      <c r="BC544" s="186">
        <v>10220000</v>
      </c>
      <c r="BD544" s="186" t="s">
        <v>4153</v>
      </c>
      <c r="BE544" s="46"/>
      <c r="BF544" s="85"/>
      <c r="BG544" s="179" t="s">
        <v>4135</v>
      </c>
      <c r="BH544" s="46"/>
      <c r="BI544" s="46"/>
      <c r="BJ544" s="46"/>
      <c r="BL544" s="5"/>
      <c r="BM544" s="49" t="s">
        <v>4151</v>
      </c>
      <c r="BN544" t="str">
        <f t="shared" si="83"/>
        <v>ibuprofen coated tablet 600mg/</v>
      </c>
      <c r="BO544" s="49"/>
      <c r="BP544" t="str">
        <f t="shared" si="85"/>
        <v>ibuprofen coated tablet 600mg/</v>
      </c>
      <c r="BQ544" s="5"/>
      <c r="BR544" s="186">
        <v>10220000</v>
      </c>
      <c r="BS544" s="186" t="s">
        <v>2326</v>
      </c>
      <c r="BT544" s="46"/>
      <c r="BU544" s="117"/>
      <c r="BV544" s="117"/>
      <c r="BW544" s="5"/>
      <c r="BY544" s="5"/>
      <c r="BZ544" s="5"/>
      <c r="CA544" s="185">
        <v>15054000</v>
      </c>
      <c r="CB544" s="178" t="s">
        <v>173</v>
      </c>
      <c r="CC544" s="46"/>
      <c r="CD544" s="5"/>
      <c r="CE544" s="5"/>
      <c r="CF544">
        <v>20053000</v>
      </c>
      <c r="CG544" s="46" t="s">
        <v>3898</v>
      </c>
      <c r="CH544" s="46" t="s">
        <v>1239</v>
      </c>
      <c r="CI544" s="117"/>
      <c r="CJ544" s="117"/>
      <c r="CK544" s="5"/>
      <c r="CL544" s="5"/>
      <c r="CM544" s="5"/>
      <c r="CN544" s="5"/>
      <c r="CO544" s="48" t="s">
        <v>2251</v>
      </c>
      <c r="CP544" s="21" t="s">
        <v>41</v>
      </c>
      <c r="CQ544" s="48" t="s">
        <v>2251</v>
      </c>
      <c r="CR544" s="46" t="s">
        <v>614</v>
      </c>
      <c r="CS544" s="51"/>
      <c r="CT544" s="48" t="s">
        <v>2251</v>
      </c>
      <c r="CU544" s="46" t="s">
        <v>614</v>
      </c>
      <c r="CV544" s="117"/>
      <c r="CW544" s="146"/>
      <c r="CY544" s="177" t="s">
        <v>4164</v>
      </c>
      <c r="CZ544" s="5"/>
      <c r="DE544" s="5"/>
      <c r="DF544" s="5"/>
      <c r="DG544" s="117"/>
      <c r="DH544" s="117"/>
      <c r="DI544" s="117"/>
      <c r="DJ544" s="117"/>
      <c r="DK544" s="117"/>
      <c r="DL544" s="177">
        <v>600</v>
      </c>
      <c r="DM544" s="177" t="s">
        <v>164</v>
      </c>
      <c r="DN544" s="74"/>
      <c r="DO544" s="177"/>
      <c r="DP544" s="177"/>
      <c r="DR544" s="177">
        <v>600</v>
      </c>
      <c r="DS544" s="177" t="s">
        <v>164</v>
      </c>
      <c r="DU544" s="177"/>
      <c r="DV544" s="177"/>
      <c r="DZ544" s="46"/>
      <c r="EA544" s="5"/>
      <c r="EB544" s="5"/>
      <c r="EC544" s="5"/>
      <c r="ED544" s="5"/>
      <c r="EE544" s="5"/>
      <c r="EF544" s="5"/>
      <c r="EG544" s="5"/>
      <c r="EH544" s="5"/>
      <c r="EI544" s="5"/>
      <c r="EJ544" s="5"/>
      <c r="EK544" s="5"/>
      <c r="EL544" s="5"/>
      <c r="EM544" s="165"/>
      <c r="EO544" s="5"/>
      <c r="EP544" s="5"/>
      <c r="EQ544" s="5"/>
      <c r="ER544" s="5"/>
      <c r="ET544" s="46"/>
      <c r="EU544" s="46"/>
      <c r="EY544" s="70" t="str">
        <f t="shared" si="80"/>
        <v>ibuprofen oral 600mg/</v>
      </c>
      <c r="FK544" s="14" t="s">
        <v>163</v>
      </c>
      <c r="FL544" s="70" t="str">
        <f t="shared" si="86"/>
        <v>ibuprofen oral 600mg/</v>
      </c>
    </row>
    <row r="545" spans="1:168" ht="14.4">
      <c r="A545" s="177">
        <v>41240019</v>
      </c>
      <c r="B545" s="179" t="s">
        <v>3940</v>
      </c>
      <c r="C545" s="117"/>
      <c r="D545" s="117"/>
      <c r="E545" s="117"/>
      <c r="F545" s="117"/>
      <c r="H545" s="47"/>
      <c r="I545" s="47"/>
      <c r="J545" s="5" t="str">
        <f t="shared" si="79"/>
        <v>ITA ibuprofen FARMA 1000 Srl coated tablet 30 x 600mg/</v>
      </c>
      <c r="K545" s="5" t="str">
        <f t="shared" si="81"/>
        <v>ITA ibuprofen FARMA 1000 Srl coated tablet 30 x 600mg/</v>
      </c>
      <c r="L545" s="5"/>
      <c r="M545" s="5"/>
      <c r="N545" s="5"/>
      <c r="O545" s="5"/>
      <c r="P545" s="178">
        <v>30</v>
      </c>
      <c r="Q545" s="171"/>
      <c r="R545" s="178">
        <v>30</v>
      </c>
      <c r="S545" s="171"/>
      <c r="T545" s="117"/>
      <c r="U545" s="117"/>
      <c r="V545" s="117"/>
      <c r="W545" s="117"/>
      <c r="Y545" s="46"/>
      <c r="Z545" s="5"/>
      <c r="AA545" s="5"/>
      <c r="AB545" s="5"/>
      <c r="AC545" s="46"/>
      <c r="AD545" s="5"/>
      <c r="AE545" s="5"/>
      <c r="AF545" s="186">
        <v>10220000</v>
      </c>
      <c r="AG545" s="186" t="s">
        <v>4153</v>
      </c>
      <c r="AH545" s="46"/>
      <c r="AK545" s="185">
        <v>15054000</v>
      </c>
      <c r="AL545" s="178" t="s">
        <v>173</v>
      </c>
      <c r="AM545" s="46"/>
      <c r="AN545" s="5"/>
      <c r="AO545" s="5"/>
      <c r="AP545" s="5"/>
      <c r="AQ545" s="5"/>
      <c r="AS545" s="48"/>
      <c r="AT545" s="25" t="str">
        <f t="shared" si="84"/>
        <v>ITA ibuprofen FARMA 1000 Srl coated tablet 600mg/</v>
      </c>
      <c r="AU545" s="33"/>
      <c r="AW545" s="5"/>
      <c r="AX545" s="180" t="s">
        <v>4047</v>
      </c>
      <c r="AY545" s="25" t="str">
        <f t="shared" si="82"/>
        <v>BRUFEN coated tablet 600mg/</v>
      </c>
      <c r="AZ545" s="177" t="s">
        <v>578</v>
      </c>
      <c r="BA545" s="46" t="s">
        <v>966</v>
      </c>
      <c r="BB545" s="46"/>
      <c r="BC545" s="186">
        <v>10220000</v>
      </c>
      <c r="BD545" s="186" t="s">
        <v>4153</v>
      </c>
      <c r="BE545" s="46"/>
      <c r="BF545" s="85"/>
      <c r="BG545" s="179" t="s">
        <v>4128</v>
      </c>
      <c r="BH545" s="46"/>
      <c r="BI545" s="46"/>
      <c r="BJ545" s="46"/>
      <c r="BL545" s="5"/>
      <c r="BM545" s="49" t="s">
        <v>4151</v>
      </c>
      <c r="BN545" t="str">
        <f t="shared" si="83"/>
        <v>ibuprofen coated tablet 600mg/</v>
      </c>
      <c r="BO545" s="49"/>
      <c r="BP545" t="str">
        <f t="shared" si="85"/>
        <v>ibuprofen coated tablet 600mg/</v>
      </c>
      <c r="BQ545" s="5"/>
      <c r="BR545" s="186">
        <v>10220000</v>
      </c>
      <c r="BS545" s="186" t="s">
        <v>2326</v>
      </c>
      <c r="BT545" s="46"/>
      <c r="BU545" s="117"/>
      <c r="BV545" s="117"/>
      <c r="BW545" s="5"/>
      <c r="BY545" s="5"/>
      <c r="BZ545" s="5"/>
      <c r="CA545" s="185">
        <v>15054000</v>
      </c>
      <c r="CB545" s="178" t="s">
        <v>173</v>
      </c>
      <c r="CC545" s="46"/>
      <c r="CD545" s="5"/>
      <c r="CE545" s="5"/>
      <c r="CF545">
        <v>20053000</v>
      </c>
      <c r="CG545" s="46" t="s">
        <v>3898</v>
      </c>
      <c r="CH545" s="46" t="s">
        <v>1239</v>
      </c>
      <c r="CI545" s="117"/>
      <c r="CJ545" s="117"/>
      <c r="CK545" s="5"/>
      <c r="CL545" s="5"/>
      <c r="CM545" s="5"/>
      <c r="CN545" s="5"/>
      <c r="CO545" s="48" t="s">
        <v>2251</v>
      </c>
      <c r="CP545" s="21" t="s">
        <v>41</v>
      </c>
      <c r="CQ545" s="48" t="s">
        <v>2251</v>
      </c>
      <c r="CR545" s="46" t="s">
        <v>614</v>
      </c>
      <c r="CS545" s="51"/>
      <c r="CT545" s="48" t="s">
        <v>2251</v>
      </c>
      <c r="CU545" s="46" t="s">
        <v>614</v>
      </c>
      <c r="CV545" s="117"/>
      <c r="CW545" s="146"/>
      <c r="CY545" s="177" t="s">
        <v>4164</v>
      </c>
      <c r="CZ545" s="5"/>
      <c r="DE545" s="5"/>
      <c r="DF545" s="5"/>
      <c r="DG545" s="117"/>
      <c r="DH545" s="117"/>
      <c r="DI545" s="117"/>
      <c r="DJ545" s="117"/>
      <c r="DK545" s="117"/>
      <c r="DL545" s="177">
        <v>600</v>
      </c>
      <c r="DM545" s="177" t="s">
        <v>164</v>
      </c>
      <c r="DN545" s="74"/>
      <c r="DO545" s="177"/>
      <c r="DP545" s="177"/>
      <c r="DR545" s="177">
        <v>600</v>
      </c>
      <c r="DS545" s="177" t="s">
        <v>164</v>
      </c>
      <c r="DU545" s="177"/>
      <c r="DV545" s="177"/>
      <c r="DZ545" s="46"/>
      <c r="EA545" s="5"/>
      <c r="EB545" s="5"/>
      <c r="EC545" s="5"/>
      <c r="ED545" s="5"/>
      <c r="EE545" s="5"/>
      <c r="EF545" s="5"/>
      <c r="EG545" s="5"/>
      <c r="EH545" s="5"/>
      <c r="EI545" s="5"/>
      <c r="EJ545" s="5"/>
      <c r="EK545" s="5"/>
      <c r="EL545" s="5"/>
      <c r="EM545" s="165"/>
      <c r="EO545" s="5"/>
      <c r="EP545" s="5"/>
      <c r="EQ545" s="5"/>
      <c r="ER545" s="5"/>
      <c r="ET545" s="46"/>
      <c r="EU545" s="46"/>
      <c r="EY545" s="70" t="str">
        <f t="shared" si="80"/>
        <v>ibuprofen oral 600mg/</v>
      </c>
      <c r="FK545" s="14" t="s">
        <v>163</v>
      </c>
      <c r="FL545" s="70" t="str">
        <f t="shared" si="86"/>
        <v>ibuprofen oral 600mg/</v>
      </c>
    </row>
    <row r="546" spans="1:168" ht="14.4">
      <c r="A546" s="177">
        <v>42830012</v>
      </c>
      <c r="B546" s="179" t="s">
        <v>3940</v>
      </c>
      <c r="C546" s="117"/>
      <c r="D546" s="117"/>
      <c r="E546" s="117"/>
      <c r="F546" s="117"/>
      <c r="H546" s="47"/>
      <c r="I546" s="47"/>
      <c r="J546" s="5" t="str">
        <f t="shared" si="79"/>
        <v>ITA ibuprofen MEDIFARM Srl coated tablet 30 x 600mg/</v>
      </c>
      <c r="K546" s="5" t="str">
        <f t="shared" si="81"/>
        <v>ITA ibuprofen MEDIFARM Srl coated tablet 30 x 600mg/</v>
      </c>
      <c r="L546" s="5"/>
      <c r="M546" s="5"/>
      <c r="N546" s="5"/>
      <c r="O546" s="5"/>
      <c r="P546" s="178">
        <v>30</v>
      </c>
      <c r="Q546" s="171"/>
      <c r="R546" s="178">
        <v>30</v>
      </c>
      <c r="S546" s="171"/>
      <c r="T546" s="117"/>
      <c r="U546" s="117"/>
      <c r="V546" s="117"/>
      <c r="W546" s="117"/>
      <c r="Y546" s="46"/>
      <c r="Z546" s="5"/>
      <c r="AA546" s="5"/>
      <c r="AB546" s="5"/>
      <c r="AC546" s="46"/>
      <c r="AD546" s="5"/>
      <c r="AE546" s="5"/>
      <c r="AF546" s="186">
        <v>10220000</v>
      </c>
      <c r="AG546" s="186" t="s">
        <v>4153</v>
      </c>
      <c r="AH546" s="46"/>
      <c r="AK546" s="185">
        <v>15054000</v>
      </c>
      <c r="AL546" s="178" t="s">
        <v>173</v>
      </c>
      <c r="AM546" s="46"/>
      <c r="AN546" s="5"/>
      <c r="AO546" s="5"/>
      <c r="AP546" s="5"/>
      <c r="AQ546" s="5"/>
      <c r="AS546" s="48"/>
      <c r="AT546" s="25" t="str">
        <f t="shared" si="84"/>
        <v>ITA ibuprofen MEDIFARM Srl coated tablet 600mg/</v>
      </c>
      <c r="AU546" s="33"/>
      <c r="AW546" s="5"/>
      <c r="AX546" s="180" t="s">
        <v>4047</v>
      </c>
      <c r="AY546" s="25" t="str">
        <f t="shared" si="82"/>
        <v>BRUFEN coated tablet 600mg/</v>
      </c>
      <c r="AZ546" s="177" t="s">
        <v>578</v>
      </c>
      <c r="BA546" s="46" t="s">
        <v>966</v>
      </c>
      <c r="BB546" s="46"/>
      <c r="BC546" s="186">
        <v>10220000</v>
      </c>
      <c r="BD546" s="186" t="s">
        <v>4153</v>
      </c>
      <c r="BE546" s="46"/>
      <c r="BF546" s="85"/>
      <c r="BG546" s="179" t="s">
        <v>4137</v>
      </c>
      <c r="BH546" s="46"/>
      <c r="BI546" s="46"/>
      <c r="BJ546" s="46"/>
      <c r="BL546" s="5"/>
      <c r="BM546" s="49" t="s">
        <v>4151</v>
      </c>
      <c r="BN546" t="str">
        <f t="shared" si="83"/>
        <v>ibuprofen coated tablet 600mg/</v>
      </c>
      <c r="BO546" s="49"/>
      <c r="BP546" t="str">
        <f t="shared" si="85"/>
        <v>ibuprofen coated tablet 600mg/</v>
      </c>
      <c r="BQ546" s="5"/>
      <c r="BR546" s="186">
        <v>10220000</v>
      </c>
      <c r="BS546" s="186" t="s">
        <v>2326</v>
      </c>
      <c r="BT546" s="46"/>
      <c r="BU546" s="117"/>
      <c r="BV546" s="117"/>
      <c r="BW546" s="5"/>
      <c r="BY546" s="5"/>
      <c r="BZ546" s="5"/>
      <c r="CA546" s="185">
        <v>15054000</v>
      </c>
      <c r="CB546" s="178" t="s">
        <v>173</v>
      </c>
      <c r="CC546" s="46"/>
      <c r="CD546" s="5"/>
      <c r="CE546" s="5"/>
      <c r="CF546">
        <v>20053000</v>
      </c>
      <c r="CG546" s="46" t="s">
        <v>3898</v>
      </c>
      <c r="CH546" s="46" t="s">
        <v>1239</v>
      </c>
      <c r="CI546" s="117"/>
      <c r="CJ546" s="117"/>
      <c r="CK546" s="5"/>
      <c r="CL546" s="5"/>
      <c r="CM546" s="5"/>
      <c r="CN546" s="5"/>
      <c r="CO546" s="48" t="s">
        <v>2251</v>
      </c>
      <c r="CP546" s="21" t="s">
        <v>41</v>
      </c>
      <c r="CQ546" s="48" t="s">
        <v>2251</v>
      </c>
      <c r="CR546" s="46" t="s">
        <v>614</v>
      </c>
      <c r="CS546" s="51"/>
      <c r="CT546" s="48" t="s">
        <v>2251</v>
      </c>
      <c r="CU546" s="46" t="s">
        <v>614</v>
      </c>
      <c r="CV546" s="117"/>
      <c r="CW546" s="146"/>
      <c r="CY546" s="177" t="s">
        <v>4164</v>
      </c>
      <c r="CZ546" s="5"/>
      <c r="DE546" s="5"/>
      <c r="DF546" s="5"/>
      <c r="DG546" s="117"/>
      <c r="DH546" s="117"/>
      <c r="DI546" s="117"/>
      <c r="DJ546" s="117"/>
      <c r="DK546" s="117"/>
      <c r="DL546" s="177">
        <v>600</v>
      </c>
      <c r="DM546" s="177" t="s">
        <v>164</v>
      </c>
      <c r="DN546" s="74"/>
      <c r="DO546" s="177"/>
      <c r="DP546" s="177"/>
      <c r="DR546" s="177">
        <v>600</v>
      </c>
      <c r="DS546" s="177" t="s">
        <v>164</v>
      </c>
      <c r="DU546" s="177"/>
      <c r="DV546" s="177"/>
      <c r="DZ546" s="46"/>
      <c r="EA546" s="5"/>
      <c r="EB546" s="5"/>
      <c r="EC546" s="5"/>
      <c r="ED546" s="5"/>
      <c r="EE546" s="5"/>
      <c r="EF546" s="5"/>
      <c r="EG546" s="5"/>
      <c r="EH546" s="5"/>
      <c r="EI546" s="5"/>
      <c r="EJ546" s="5"/>
      <c r="EK546" s="5"/>
      <c r="EL546" s="5"/>
      <c r="EM546" s="165"/>
      <c r="EO546" s="5"/>
      <c r="EP546" s="5"/>
      <c r="EQ546" s="5"/>
      <c r="ER546" s="5"/>
      <c r="ET546" s="46"/>
      <c r="EU546" s="46"/>
      <c r="EY546" s="70" t="str">
        <f t="shared" si="80"/>
        <v>ibuprofen oral 600mg/</v>
      </c>
      <c r="FK546" s="14" t="s">
        <v>163</v>
      </c>
      <c r="FL546" s="70" t="str">
        <f t="shared" si="86"/>
        <v>ibuprofen oral 600mg/</v>
      </c>
    </row>
    <row r="547" spans="1:168" ht="14.4">
      <c r="A547" s="177">
        <v>42859013</v>
      </c>
      <c r="B547" s="179" t="s">
        <v>3940</v>
      </c>
      <c r="C547" s="117"/>
      <c r="D547" s="117"/>
      <c r="E547" s="117"/>
      <c r="F547" s="117"/>
      <c r="H547" s="47"/>
      <c r="I547" s="47"/>
      <c r="J547" s="5" t="str">
        <f t="shared" si="79"/>
        <v>ITA ibuprofen GMM FARMA Srl tablet 30 x 600mg/</v>
      </c>
      <c r="K547" s="5" t="str">
        <f t="shared" si="81"/>
        <v>ITA ibuprofen GMM FARMA Srl tablet 30 x 600mg/</v>
      </c>
      <c r="L547" s="5"/>
      <c r="M547" s="5"/>
      <c r="N547" s="5"/>
      <c r="O547" s="5"/>
      <c r="P547" s="178">
        <v>30</v>
      </c>
      <c r="Q547" s="171"/>
      <c r="R547" s="178">
        <v>30</v>
      </c>
      <c r="S547" s="171"/>
      <c r="T547" s="117"/>
      <c r="U547" s="117"/>
      <c r="V547" s="117"/>
      <c r="W547" s="117"/>
      <c r="Y547" s="46"/>
      <c r="Z547" s="5"/>
      <c r="AA547" s="5"/>
      <c r="AB547" s="5"/>
      <c r="AC547" s="46"/>
      <c r="AD547" s="5"/>
      <c r="AE547" s="5"/>
      <c r="AF547" s="186">
        <v>10219000</v>
      </c>
      <c r="AG547" s="185" t="s">
        <v>3889</v>
      </c>
      <c r="AH547" s="46"/>
      <c r="AK547" s="185">
        <v>15054000</v>
      </c>
      <c r="AL547" s="178" t="s">
        <v>173</v>
      </c>
      <c r="AM547" s="46"/>
      <c r="AN547" s="5"/>
      <c r="AO547" s="5"/>
      <c r="AP547" s="5"/>
      <c r="AQ547" s="5"/>
      <c r="AS547" s="48"/>
      <c r="AT547" s="25" t="str">
        <f t="shared" si="84"/>
        <v>ITA ibuprofen GMM FARMA Srl tablet 600mg/</v>
      </c>
      <c r="AU547" s="33"/>
      <c r="AW547" s="5"/>
      <c r="AX547" s="180" t="s">
        <v>4047</v>
      </c>
      <c r="AY547" s="25" t="str">
        <f t="shared" si="82"/>
        <v>BRUFEN tablet 600mg/</v>
      </c>
      <c r="AZ547" s="177" t="s">
        <v>578</v>
      </c>
      <c r="BA547" s="46" t="s">
        <v>966</v>
      </c>
      <c r="BB547" s="46"/>
      <c r="BC547" s="186">
        <v>10219000</v>
      </c>
      <c r="BD547" s="185" t="s">
        <v>3889</v>
      </c>
      <c r="BE547" s="46"/>
      <c r="BF547" s="85"/>
      <c r="BG547" s="179" t="s">
        <v>4130</v>
      </c>
      <c r="BH547" s="46"/>
      <c r="BI547" s="46"/>
      <c r="BJ547" s="46"/>
      <c r="BL547" s="5"/>
      <c r="BM547" s="49" t="s">
        <v>4151</v>
      </c>
      <c r="BN547" t="str">
        <f t="shared" si="83"/>
        <v>ibuprofen tablet 600mg/</v>
      </c>
      <c r="BO547" s="49"/>
      <c r="BP547" t="str">
        <f t="shared" si="85"/>
        <v>ibuprofen tablet 600mg/</v>
      </c>
      <c r="BQ547" s="5"/>
      <c r="BR547" s="186">
        <v>10219000</v>
      </c>
      <c r="BS547" s="185" t="s">
        <v>173</v>
      </c>
      <c r="BT547" s="46"/>
      <c r="BU547" s="117"/>
      <c r="BV547" s="117"/>
      <c r="BW547" s="5"/>
      <c r="BY547" s="5"/>
      <c r="BZ547" s="5"/>
      <c r="CA547" s="185">
        <v>15054000</v>
      </c>
      <c r="CB547" s="178" t="s">
        <v>173</v>
      </c>
      <c r="CC547" s="46"/>
      <c r="CD547" s="5"/>
      <c r="CE547" s="5"/>
      <c r="CF547">
        <v>20053000</v>
      </c>
      <c r="CG547" s="46" t="s">
        <v>3898</v>
      </c>
      <c r="CH547" s="46" t="s">
        <v>1239</v>
      </c>
      <c r="CI547" s="117"/>
      <c r="CJ547" s="117"/>
      <c r="CK547" s="5"/>
      <c r="CL547" s="5"/>
      <c r="CM547" s="5"/>
      <c r="CN547" s="5"/>
      <c r="CO547" s="48" t="s">
        <v>2251</v>
      </c>
      <c r="CP547" s="21" t="s">
        <v>41</v>
      </c>
      <c r="CQ547" s="48" t="s">
        <v>2251</v>
      </c>
      <c r="CR547" s="46" t="s">
        <v>614</v>
      </c>
      <c r="CS547" s="51"/>
      <c r="CT547" s="48" t="s">
        <v>2251</v>
      </c>
      <c r="CU547" s="46" t="s">
        <v>614</v>
      </c>
      <c r="CV547" s="117"/>
      <c r="CW547" s="146"/>
      <c r="CY547" s="177" t="s">
        <v>4164</v>
      </c>
      <c r="CZ547" s="5"/>
      <c r="DE547" s="5"/>
      <c r="DF547" s="5"/>
      <c r="DG547" s="117"/>
      <c r="DH547" s="117"/>
      <c r="DI547" s="117"/>
      <c r="DJ547" s="117"/>
      <c r="DK547" s="117"/>
      <c r="DL547" s="177">
        <v>600</v>
      </c>
      <c r="DM547" s="177" t="s">
        <v>164</v>
      </c>
      <c r="DN547" s="74"/>
      <c r="DO547" s="177"/>
      <c r="DP547" s="177"/>
      <c r="DR547" s="177">
        <v>600</v>
      </c>
      <c r="DS547" s="177" t="s">
        <v>164</v>
      </c>
      <c r="DU547" s="177"/>
      <c r="DV547" s="177"/>
      <c r="DZ547" s="46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/>
      <c r="EM547" s="165"/>
      <c r="EO547" s="5"/>
      <c r="EP547" s="5"/>
      <c r="EQ547" s="5"/>
      <c r="ER547" s="5"/>
      <c r="ET547" s="46"/>
      <c r="EU547" s="46"/>
      <c r="EY547" s="70" t="str">
        <f t="shared" si="80"/>
        <v>ibuprofen oral 600mg/</v>
      </c>
      <c r="FK547" s="14" t="s">
        <v>163</v>
      </c>
      <c r="FL547" s="70" t="str">
        <f t="shared" si="86"/>
        <v>ibuprofen oral 600mg/</v>
      </c>
    </row>
    <row r="548" spans="1:168" ht="14.4">
      <c r="A548" s="177">
        <v>42996013</v>
      </c>
      <c r="B548" s="179" t="s">
        <v>3940</v>
      </c>
      <c r="C548" s="117"/>
      <c r="D548" s="117"/>
      <c r="E548" s="117"/>
      <c r="F548" s="117"/>
      <c r="H548" s="47"/>
      <c r="I548" s="47"/>
      <c r="J548" s="5" t="str">
        <f t="shared" si="79"/>
        <v>ITA ibuprofen FARMAVOX Srl coated tablet 30 x 600mg/</v>
      </c>
      <c r="K548" s="5" t="str">
        <f t="shared" si="81"/>
        <v>ITA ibuprofen FARMAVOX Srl coated tablet 30 x 600mg/</v>
      </c>
      <c r="L548" s="5"/>
      <c r="M548" s="5"/>
      <c r="N548" s="5"/>
      <c r="O548" s="5"/>
      <c r="P548" s="178">
        <v>30</v>
      </c>
      <c r="Q548" s="171"/>
      <c r="R548" s="178">
        <v>30</v>
      </c>
      <c r="S548" s="171"/>
      <c r="T548" s="117"/>
      <c r="U548" s="117"/>
      <c r="V548" s="117"/>
      <c r="W548" s="117"/>
      <c r="Y548" s="46"/>
      <c r="Z548" s="5"/>
      <c r="AA548" s="5"/>
      <c r="AB548" s="5"/>
      <c r="AC548" s="46"/>
      <c r="AD548" s="5"/>
      <c r="AE548" s="5"/>
      <c r="AF548" s="186">
        <v>10220000</v>
      </c>
      <c r="AG548" s="186" t="s">
        <v>4153</v>
      </c>
      <c r="AH548" s="46"/>
      <c r="AK548" s="185">
        <v>15054000</v>
      </c>
      <c r="AL548" s="178" t="s">
        <v>173</v>
      </c>
      <c r="AM548" s="46"/>
      <c r="AN548" s="5"/>
      <c r="AO548" s="5"/>
      <c r="AP548" s="5"/>
      <c r="AQ548" s="5"/>
      <c r="AS548" s="48"/>
      <c r="AT548" s="25" t="str">
        <f t="shared" si="84"/>
        <v>ITA ibuprofen FARMAVOX Srl coated tablet 600mg/</v>
      </c>
      <c r="AU548" s="33"/>
      <c r="AW548" s="5"/>
      <c r="AX548" s="180" t="s">
        <v>4047</v>
      </c>
      <c r="AY548" s="25" t="str">
        <f t="shared" si="82"/>
        <v>BRUFEN coated tablet 600mg/</v>
      </c>
      <c r="AZ548" s="177" t="s">
        <v>578</v>
      </c>
      <c r="BA548" s="46" t="s">
        <v>966</v>
      </c>
      <c r="BB548" s="46"/>
      <c r="BC548" s="186">
        <v>10220000</v>
      </c>
      <c r="BD548" s="186" t="s">
        <v>4153</v>
      </c>
      <c r="BE548" s="46"/>
      <c r="BF548" s="85"/>
      <c r="BG548" s="179" t="s">
        <v>4138</v>
      </c>
      <c r="BH548" s="46"/>
      <c r="BI548" s="46"/>
      <c r="BJ548" s="46"/>
      <c r="BL548" s="5"/>
      <c r="BM548" s="49" t="s">
        <v>4151</v>
      </c>
      <c r="BN548" t="str">
        <f t="shared" si="83"/>
        <v>ibuprofen coated tablet 600mg/</v>
      </c>
      <c r="BO548" s="49"/>
      <c r="BP548" t="str">
        <f t="shared" si="85"/>
        <v>ibuprofen coated tablet 600mg/</v>
      </c>
      <c r="BQ548" s="5"/>
      <c r="BR548" s="186">
        <v>10220000</v>
      </c>
      <c r="BS548" s="186" t="s">
        <v>2326</v>
      </c>
      <c r="BT548" s="46"/>
      <c r="BU548" s="117"/>
      <c r="BV548" s="117"/>
      <c r="BW548" s="5"/>
      <c r="BY548" s="5"/>
      <c r="BZ548" s="5"/>
      <c r="CA548" s="185">
        <v>15054000</v>
      </c>
      <c r="CB548" s="178" t="s">
        <v>173</v>
      </c>
      <c r="CC548" s="46"/>
      <c r="CD548" s="5"/>
      <c r="CE548" s="5"/>
      <c r="CF548">
        <v>20053000</v>
      </c>
      <c r="CG548" s="46" t="s">
        <v>3898</v>
      </c>
      <c r="CH548" s="46" t="s">
        <v>1239</v>
      </c>
      <c r="CI548" s="117"/>
      <c r="CJ548" s="117"/>
      <c r="CK548" s="5"/>
      <c r="CL548" s="5"/>
      <c r="CM548" s="5"/>
      <c r="CN548" s="5"/>
      <c r="CO548" s="48" t="s">
        <v>2251</v>
      </c>
      <c r="CP548" s="21" t="s">
        <v>41</v>
      </c>
      <c r="CQ548" s="48" t="s">
        <v>2251</v>
      </c>
      <c r="CR548" s="46" t="s">
        <v>614</v>
      </c>
      <c r="CS548" s="51"/>
      <c r="CT548" s="48" t="s">
        <v>2251</v>
      </c>
      <c r="CU548" s="46" t="s">
        <v>614</v>
      </c>
      <c r="CV548" s="117"/>
      <c r="CW548" s="146"/>
      <c r="CY548" s="177" t="s">
        <v>4164</v>
      </c>
      <c r="CZ548" s="5"/>
      <c r="DE548" s="5"/>
      <c r="DF548" s="5"/>
      <c r="DG548" s="117"/>
      <c r="DH548" s="117"/>
      <c r="DI548" s="117"/>
      <c r="DJ548" s="117"/>
      <c r="DK548" s="117"/>
      <c r="DL548" s="177">
        <v>600</v>
      </c>
      <c r="DM548" s="177" t="s">
        <v>164</v>
      </c>
      <c r="DN548" s="74"/>
      <c r="DO548" s="177"/>
      <c r="DP548" s="177"/>
      <c r="DR548" s="177">
        <v>600</v>
      </c>
      <c r="DS548" s="177" t="s">
        <v>164</v>
      </c>
      <c r="DU548" s="177"/>
      <c r="DV548" s="177"/>
      <c r="DZ548" s="46"/>
      <c r="EA548" s="5"/>
      <c r="EB548" s="5"/>
      <c r="EC548" s="5"/>
      <c r="ED548" s="5"/>
      <c r="EE548" s="5"/>
      <c r="EF548" s="5"/>
      <c r="EG548" s="5"/>
      <c r="EH548" s="5"/>
      <c r="EI548" s="5"/>
      <c r="EJ548" s="5"/>
      <c r="EK548" s="5"/>
      <c r="EL548" s="5"/>
      <c r="EM548" s="165"/>
      <c r="EO548" s="5"/>
      <c r="EP548" s="5"/>
      <c r="EQ548" s="5"/>
      <c r="ER548" s="5"/>
      <c r="ET548" s="46"/>
      <c r="EU548" s="46"/>
      <c r="EY548" s="70" t="str">
        <f t="shared" si="80"/>
        <v>ibuprofen oral 600mg/</v>
      </c>
      <c r="FK548" s="14" t="s">
        <v>163</v>
      </c>
      <c r="FL548" s="70" t="str">
        <f t="shared" si="86"/>
        <v>ibuprofen oral 600mg/</v>
      </c>
    </row>
    <row r="549" spans="1:168" ht="14.4">
      <c r="A549" s="177">
        <v>43101017</v>
      </c>
      <c r="B549" s="179" t="s">
        <v>3940</v>
      </c>
      <c r="C549" s="117"/>
      <c r="D549" s="117"/>
      <c r="E549" s="117"/>
      <c r="F549" s="117"/>
      <c r="H549" s="47"/>
      <c r="I549" s="47"/>
      <c r="J549" s="5" t="str">
        <f t="shared" si="79"/>
        <v>ITA ibuprofen FARMAROC Srl coated tablet 30 x 600mg/</v>
      </c>
      <c r="K549" s="5" t="str">
        <f t="shared" si="81"/>
        <v>ITA ibuprofen FARMAROC Srl coated tablet 30 x 600mg/</v>
      </c>
      <c r="L549" s="5"/>
      <c r="M549" s="5"/>
      <c r="N549" s="5"/>
      <c r="O549" s="5"/>
      <c r="P549" s="178">
        <v>30</v>
      </c>
      <c r="Q549" s="171"/>
      <c r="R549" s="178">
        <v>30</v>
      </c>
      <c r="S549" s="171"/>
      <c r="T549" s="117"/>
      <c r="U549" s="117"/>
      <c r="V549" s="117"/>
      <c r="W549" s="117"/>
      <c r="Y549" s="46"/>
      <c r="Z549" s="5"/>
      <c r="AA549" s="5"/>
      <c r="AB549" s="5"/>
      <c r="AC549" s="46"/>
      <c r="AD549" s="5"/>
      <c r="AE549" s="5"/>
      <c r="AF549" s="186">
        <v>10220000</v>
      </c>
      <c r="AG549" s="186" t="s">
        <v>4153</v>
      </c>
      <c r="AH549" s="46"/>
      <c r="AK549" s="185">
        <v>15054000</v>
      </c>
      <c r="AL549" s="178" t="s">
        <v>173</v>
      </c>
      <c r="AM549" s="46"/>
      <c r="AN549" s="5"/>
      <c r="AO549" s="5"/>
      <c r="AP549" s="5"/>
      <c r="AQ549" s="5"/>
      <c r="AS549" s="48"/>
      <c r="AT549" s="25" t="str">
        <f t="shared" si="84"/>
        <v>ITA ibuprofen FARMAROC Srl coated tablet 600mg/</v>
      </c>
      <c r="AU549" s="33"/>
      <c r="AW549" s="5"/>
      <c r="AX549" s="180" t="s">
        <v>4047</v>
      </c>
      <c r="AY549" s="25" t="str">
        <f t="shared" si="82"/>
        <v>BRUFEN coated tablet 600mg/</v>
      </c>
      <c r="AZ549" s="177" t="s">
        <v>578</v>
      </c>
      <c r="BA549" s="46" t="s">
        <v>966</v>
      </c>
      <c r="BB549" s="46"/>
      <c r="BC549" s="186">
        <v>10220000</v>
      </c>
      <c r="BD549" s="186" t="s">
        <v>4153</v>
      </c>
      <c r="BE549" s="46"/>
      <c r="BF549" s="85"/>
      <c r="BG549" s="179" t="s">
        <v>4127</v>
      </c>
      <c r="BH549" s="46"/>
      <c r="BI549" s="46"/>
      <c r="BJ549" s="46"/>
      <c r="BL549" s="5"/>
      <c r="BM549" s="49" t="s">
        <v>4151</v>
      </c>
      <c r="BN549" t="str">
        <f t="shared" si="83"/>
        <v>ibuprofen coated tablet 600mg/</v>
      </c>
      <c r="BO549" s="49"/>
      <c r="BP549" t="str">
        <f t="shared" si="85"/>
        <v>ibuprofen coated tablet 600mg/</v>
      </c>
      <c r="BQ549" s="5"/>
      <c r="BR549" s="186">
        <v>10220000</v>
      </c>
      <c r="BS549" s="186" t="s">
        <v>2326</v>
      </c>
      <c r="BT549" s="46"/>
      <c r="BU549" s="117"/>
      <c r="BV549" s="117"/>
      <c r="BW549" s="5"/>
      <c r="BY549" s="5"/>
      <c r="BZ549" s="5"/>
      <c r="CA549" s="185">
        <v>15054000</v>
      </c>
      <c r="CB549" s="178" t="s">
        <v>173</v>
      </c>
      <c r="CC549" s="46"/>
      <c r="CD549" s="5"/>
      <c r="CE549" s="5"/>
      <c r="CF549">
        <v>20053000</v>
      </c>
      <c r="CG549" s="46" t="s">
        <v>3898</v>
      </c>
      <c r="CH549" s="46" t="s">
        <v>1239</v>
      </c>
      <c r="CI549" s="117"/>
      <c r="CJ549" s="117"/>
      <c r="CK549" s="5"/>
      <c r="CL549" s="5"/>
      <c r="CM549" s="5"/>
      <c r="CN549" s="5"/>
      <c r="CO549" s="48" t="s">
        <v>2251</v>
      </c>
      <c r="CP549" s="21" t="s">
        <v>41</v>
      </c>
      <c r="CQ549" s="48" t="s">
        <v>2251</v>
      </c>
      <c r="CR549" s="46" t="s">
        <v>614</v>
      </c>
      <c r="CS549" s="51"/>
      <c r="CT549" s="48" t="s">
        <v>2251</v>
      </c>
      <c r="CU549" s="46" t="s">
        <v>614</v>
      </c>
      <c r="CV549" s="117"/>
      <c r="CW549" s="146"/>
      <c r="CY549" s="177" t="s">
        <v>4164</v>
      </c>
      <c r="CZ549" s="5"/>
      <c r="DE549" s="5"/>
      <c r="DF549" s="5"/>
      <c r="DG549" s="117"/>
      <c r="DH549" s="117"/>
      <c r="DI549" s="117"/>
      <c r="DJ549" s="117"/>
      <c r="DK549" s="117"/>
      <c r="DL549" s="177">
        <v>600</v>
      </c>
      <c r="DM549" s="177" t="s">
        <v>164</v>
      </c>
      <c r="DN549" s="74"/>
      <c r="DO549" s="177"/>
      <c r="DP549" s="177"/>
      <c r="DR549" s="177">
        <v>600</v>
      </c>
      <c r="DS549" s="177" t="s">
        <v>164</v>
      </c>
      <c r="DU549" s="177"/>
      <c r="DV549" s="177"/>
      <c r="DZ549" s="46"/>
      <c r="EA549" s="5"/>
      <c r="EB549" s="5"/>
      <c r="EC549" s="5"/>
      <c r="ED549" s="5"/>
      <c r="EE549" s="5"/>
      <c r="EF549" s="5"/>
      <c r="EG549" s="5"/>
      <c r="EH549" s="5"/>
      <c r="EI549" s="5"/>
      <c r="EJ549" s="5"/>
      <c r="EK549" s="5"/>
      <c r="EL549" s="5"/>
      <c r="EM549" s="165"/>
      <c r="EO549" s="5"/>
      <c r="EP549" s="5"/>
      <c r="EQ549" s="5"/>
      <c r="ER549" s="5"/>
      <c r="ET549" s="46"/>
      <c r="EU549" s="46"/>
      <c r="EY549" s="70" t="str">
        <f t="shared" si="80"/>
        <v>ibuprofen oral 600mg/</v>
      </c>
      <c r="FK549" s="14" t="s">
        <v>163</v>
      </c>
      <c r="FL549" s="70" t="str">
        <f t="shared" si="86"/>
        <v>ibuprofen oral 600mg/</v>
      </c>
    </row>
    <row r="550" spans="1:168" ht="28.8">
      <c r="A550" s="177">
        <v>22593103</v>
      </c>
      <c r="B550" s="179" t="s">
        <v>3941</v>
      </c>
      <c r="C550" s="117"/>
      <c r="D550" s="117"/>
      <c r="E550" s="117"/>
      <c r="F550" s="117"/>
      <c r="H550" s="47"/>
      <c r="I550" s="47"/>
      <c r="J550" s="5" t="str">
        <f t="shared" si="79"/>
        <v>ITA ibuprofen MYLAN ITALIA Srl granules for oral suspension in sachet 30 x 600mg/</v>
      </c>
      <c r="K550" s="5" t="str">
        <f t="shared" si="81"/>
        <v>ITA ibuprofen MYLAN ITALIA Srl granules for oral suspension in sachet 30 x 600mg/</v>
      </c>
      <c r="L550" s="5"/>
      <c r="M550" s="5"/>
      <c r="N550" s="5"/>
      <c r="O550" s="5"/>
      <c r="P550" s="178">
        <v>30</v>
      </c>
      <c r="Q550" s="171"/>
      <c r="R550" s="178">
        <v>30</v>
      </c>
      <c r="S550" s="171"/>
      <c r="T550" s="117"/>
      <c r="U550" s="117"/>
      <c r="V550" s="117"/>
      <c r="W550" s="117"/>
      <c r="Y550" s="46"/>
      <c r="Z550" s="5"/>
      <c r="AA550" s="5"/>
      <c r="AB550" s="5"/>
      <c r="AC550" s="46"/>
      <c r="AD550" s="5"/>
      <c r="AE550" s="5"/>
      <c r="AF550" s="186">
        <v>50029200</v>
      </c>
      <c r="AG550" s="186" t="s">
        <v>4155</v>
      </c>
      <c r="AH550" s="46"/>
      <c r="AK550" s="185" t="s">
        <v>4158</v>
      </c>
      <c r="AL550" s="178" t="s">
        <v>4159</v>
      </c>
      <c r="AM550" s="46"/>
      <c r="AN550" s="5"/>
      <c r="AO550" s="5"/>
      <c r="AP550" s="5"/>
      <c r="AQ550" s="5"/>
      <c r="AS550" s="48"/>
      <c r="AT550" s="25" t="str">
        <f t="shared" si="84"/>
        <v>ITA ibuprofen MYLAN ITALIA Srl granules for oral suspension in sachet 600mg/</v>
      </c>
      <c r="AU550" s="33"/>
      <c r="AW550" s="5"/>
      <c r="AX550" s="180" t="s">
        <v>4047</v>
      </c>
      <c r="AY550" s="25" t="str">
        <f t="shared" si="82"/>
        <v>BRUFEN granules for oral suspension in sachet 600mg/</v>
      </c>
      <c r="AZ550" s="177" t="s">
        <v>578</v>
      </c>
      <c r="BA550" s="46" t="s">
        <v>966</v>
      </c>
      <c r="BB550" s="46"/>
      <c r="BC550" s="186">
        <v>50029200</v>
      </c>
      <c r="BD550" s="186" t="s">
        <v>4155</v>
      </c>
      <c r="BE550" s="46"/>
      <c r="BF550" s="85"/>
      <c r="BG550" s="179" t="s">
        <v>4135</v>
      </c>
      <c r="BH550" s="46"/>
      <c r="BI550" s="46"/>
      <c r="BJ550" s="46"/>
      <c r="BL550" s="5"/>
      <c r="BM550" s="49" t="s">
        <v>4151</v>
      </c>
      <c r="BN550" t="str">
        <f t="shared" si="83"/>
        <v>ibuprofen granules for oral suspension in sachet 600mg/</v>
      </c>
      <c r="BO550" s="49"/>
      <c r="BP550" t="str">
        <f t="shared" si="85"/>
        <v>ibuprofen granules for oral suspension in sachet 600mg/</v>
      </c>
      <c r="BQ550" s="5"/>
      <c r="BR550" s="186">
        <v>50029200</v>
      </c>
      <c r="BS550" s="186" t="s">
        <v>5101</v>
      </c>
      <c r="BT550" s="46"/>
      <c r="BU550" s="117"/>
      <c r="BV550" s="117"/>
      <c r="BW550" s="5"/>
      <c r="BY550" s="5"/>
      <c r="BZ550" s="5"/>
      <c r="CA550" s="185" t="s">
        <v>4158</v>
      </c>
      <c r="CB550" s="178" t="s">
        <v>4159</v>
      </c>
      <c r="CC550" s="46"/>
      <c r="CD550" s="5"/>
      <c r="CE550" s="5"/>
      <c r="CF550">
        <v>20053000</v>
      </c>
      <c r="CG550" s="46" t="s">
        <v>3898</v>
      </c>
      <c r="CH550" s="46" t="s">
        <v>1239</v>
      </c>
      <c r="CI550" s="117"/>
      <c r="CJ550" s="117"/>
      <c r="CK550" s="5"/>
      <c r="CL550" s="5"/>
      <c r="CM550" s="5"/>
      <c r="CN550" s="5"/>
      <c r="CO550" s="48" t="s">
        <v>2251</v>
      </c>
      <c r="CP550" s="21" t="s">
        <v>41</v>
      </c>
      <c r="CQ550" s="48" t="s">
        <v>2251</v>
      </c>
      <c r="CR550" s="46" t="s">
        <v>614</v>
      </c>
      <c r="CS550" s="51"/>
      <c r="CT550" s="48" t="s">
        <v>2251</v>
      </c>
      <c r="CU550" s="46" t="s">
        <v>614</v>
      </c>
      <c r="CV550" s="117"/>
      <c r="CW550" s="146"/>
      <c r="CY550" s="177" t="s">
        <v>4164</v>
      </c>
      <c r="CZ550" s="5"/>
      <c r="DE550" s="5"/>
      <c r="DF550" s="5"/>
      <c r="DG550" s="117"/>
      <c r="DH550" s="117"/>
      <c r="DI550" s="117"/>
      <c r="DJ550" s="117"/>
      <c r="DK550" s="117"/>
      <c r="DL550" s="177">
        <v>600</v>
      </c>
      <c r="DM550" s="177" t="s">
        <v>164</v>
      </c>
      <c r="DN550" s="74"/>
      <c r="DO550" s="177"/>
      <c r="DP550" s="177"/>
      <c r="DR550" s="177">
        <v>600</v>
      </c>
      <c r="DS550" s="177" t="s">
        <v>164</v>
      </c>
      <c r="DU550" s="177"/>
      <c r="DV550" s="177"/>
      <c r="DZ550" s="46"/>
      <c r="EA550" s="5"/>
      <c r="EB550" s="5"/>
      <c r="EC550" s="5"/>
      <c r="ED550" s="5"/>
      <c r="EE550" s="5"/>
      <c r="EF550" s="5"/>
      <c r="EG550" s="5"/>
      <c r="EH550" s="5"/>
      <c r="EI550" s="5"/>
      <c r="EJ550" s="5"/>
      <c r="EK550" s="5"/>
      <c r="EL550" s="5"/>
      <c r="EM550" s="165"/>
      <c r="EO550" s="5"/>
      <c r="EP550" s="5"/>
      <c r="EQ550" s="5"/>
      <c r="ER550" s="5"/>
      <c r="ET550" s="46"/>
      <c r="EU550" s="46"/>
      <c r="EY550" s="70" t="str">
        <f t="shared" si="80"/>
        <v>ibuprofen oral 600mg/</v>
      </c>
      <c r="FK550" s="14" t="s">
        <v>163</v>
      </c>
      <c r="FL550" s="70" t="str">
        <f t="shared" si="86"/>
        <v>ibuprofen oral 600mg/</v>
      </c>
    </row>
    <row r="551" spans="1:168" ht="14.4">
      <c r="A551" s="177">
        <v>43525017</v>
      </c>
      <c r="B551" s="179" t="s">
        <v>3942</v>
      </c>
      <c r="C551" s="117"/>
      <c r="D551" s="117"/>
      <c r="E551" s="117"/>
      <c r="F551" s="117"/>
      <c r="H551" s="47"/>
      <c r="I551" s="47"/>
      <c r="J551" s="5" t="str">
        <f t="shared" si="79"/>
        <v>ITA ibuprofen EPIFARMA Srl film-coated tablet 30 x 600mg/</v>
      </c>
      <c r="K551" s="5" t="str">
        <f t="shared" si="81"/>
        <v>ITA ibuprofen EPIFARMA Srl film-coated tablet 30 x 600mg/</v>
      </c>
      <c r="L551" s="5"/>
      <c r="M551" s="5"/>
      <c r="N551" s="5"/>
      <c r="O551" s="5"/>
      <c r="P551" s="178">
        <v>30</v>
      </c>
      <c r="Q551" s="171"/>
      <c r="R551" s="178">
        <v>30</v>
      </c>
      <c r="S551" s="171"/>
      <c r="T551" s="117"/>
      <c r="U551" s="117"/>
      <c r="V551" s="117"/>
      <c r="W551" s="117"/>
      <c r="Y551" s="46"/>
      <c r="Z551" s="5"/>
      <c r="AA551" s="5"/>
      <c r="AB551" s="5"/>
      <c r="AC551" s="46"/>
      <c r="AD551" s="5"/>
      <c r="AE551" s="5"/>
      <c r="AF551" s="186" t="s">
        <v>2403</v>
      </c>
      <c r="AG551" s="186" t="s">
        <v>4154</v>
      </c>
      <c r="AH551" s="46"/>
      <c r="AK551" s="185">
        <v>15054000</v>
      </c>
      <c r="AL551" s="178" t="s">
        <v>173</v>
      </c>
      <c r="AM551" s="46"/>
      <c r="AN551" s="5"/>
      <c r="AO551" s="5"/>
      <c r="AP551" s="5"/>
      <c r="AQ551" s="5"/>
      <c r="AS551" s="48"/>
      <c r="AT551" s="25" t="str">
        <f t="shared" si="84"/>
        <v>ITA ibuprofen EPIFARMA Srl film-coated tablet 600mg/</v>
      </c>
      <c r="AU551" s="33"/>
      <c r="AW551" s="5"/>
      <c r="AX551" s="180" t="s">
        <v>4051</v>
      </c>
      <c r="AY551" s="25" t="str">
        <f t="shared" si="82"/>
        <v>IBUMAL film-coated tablet 600mg/</v>
      </c>
      <c r="AZ551" s="177" t="s">
        <v>578</v>
      </c>
      <c r="BA551" s="46" t="s">
        <v>966</v>
      </c>
      <c r="BB551" s="46"/>
      <c r="BC551" s="186" t="s">
        <v>2403</v>
      </c>
      <c r="BD551" s="186" t="s">
        <v>4154</v>
      </c>
      <c r="BE551" s="46"/>
      <c r="BF551" s="85"/>
      <c r="BG551" s="179" t="s">
        <v>4102</v>
      </c>
      <c r="BH551" s="46"/>
      <c r="BI551" s="46"/>
      <c r="BJ551" s="46"/>
      <c r="BL551" s="5"/>
      <c r="BM551" s="49" t="s">
        <v>4151</v>
      </c>
      <c r="BN551" t="str">
        <f t="shared" si="83"/>
        <v>ibuprofen film-coated tablet 600mg/</v>
      </c>
      <c r="BO551" s="49"/>
      <c r="BP551" t="str">
        <f t="shared" si="85"/>
        <v>ibuprofen film-coated tablet 600mg/</v>
      </c>
      <c r="BQ551" s="5"/>
      <c r="BR551" s="186" t="s">
        <v>2403</v>
      </c>
      <c r="BS551" s="186" t="s">
        <v>1220</v>
      </c>
      <c r="BT551" s="46"/>
      <c r="BU551" s="117"/>
      <c r="BV551" s="117"/>
      <c r="BW551" s="5"/>
      <c r="BY551" s="5"/>
      <c r="BZ551" s="5"/>
      <c r="CA551" s="185">
        <v>15054000</v>
      </c>
      <c r="CB551" s="178" t="s">
        <v>173</v>
      </c>
      <c r="CC551" s="46"/>
      <c r="CD551" s="5"/>
      <c r="CE551" s="5"/>
      <c r="CF551">
        <v>20053000</v>
      </c>
      <c r="CG551" s="46" t="s">
        <v>3898</v>
      </c>
      <c r="CH551" s="46" t="s">
        <v>1239</v>
      </c>
      <c r="CI551" s="117"/>
      <c r="CJ551" s="117"/>
      <c r="CK551" s="5"/>
      <c r="CL551" s="5"/>
      <c r="CM551" s="5"/>
      <c r="CN551" s="5"/>
      <c r="CO551" s="48" t="s">
        <v>2251</v>
      </c>
      <c r="CP551" s="21" t="s">
        <v>41</v>
      </c>
      <c r="CQ551" s="48" t="s">
        <v>2251</v>
      </c>
      <c r="CR551" s="46" t="s">
        <v>614</v>
      </c>
      <c r="CS551" s="51"/>
      <c r="CT551" s="48" t="s">
        <v>2251</v>
      </c>
      <c r="CU551" s="46" t="s">
        <v>614</v>
      </c>
      <c r="CV551" s="117"/>
      <c r="CW551" s="146"/>
      <c r="CY551" s="177" t="s">
        <v>4164</v>
      </c>
      <c r="CZ551" s="5"/>
      <c r="DE551" s="5"/>
      <c r="DF551" s="5"/>
      <c r="DG551" s="117"/>
      <c r="DH551" s="117"/>
      <c r="DI551" s="117"/>
      <c r="DJ551" s="117"/>
      <c r="DK551" s="117"/>
      <c r="DL551" s="177">
        <v>600</v>
      </c>
      <c r="DM551" s="177" t="s">
        <v>164</v>
      </c>
      <c r="DN551" s="74"/>
      <c r="DO551" s="177"/>
      <c r="DP551" s="177"/>
      <c r="DR551" s="177">
        <v>600</v>
      </c>
      <c r="DS551" s="177" t="s">
        <v>164</v>
      </c>
      <c r="DU551" s="177"/>
      <c r="DV551" s="177"/>
      <c r="DZ551" s="46"/>
      <c r="EA551" s="5"/>
      <c r="EB551" s="5"/>
      <c r="EC551" s="5"/>
      <c r="ED551" s="5"/>
      <c r="EE551" s="5"/>
      <c r="EF551" s="5"/>
      <c r="EG551" s="5"/>
      <c r="EH551" s="5"/>
      <c r="EI551" s="5"/>
      <c r="EJ551" s="5"/>
      <c r="EK551" s="5"/>
      <c r="EL551" s="5"/>
      <c r="EM551" s="165"/>
      <c r="EO551" s="5"/>
      <c r="EP551" s="5"/>
      <c r="EQ551" s="5"/>
      <c r="ER551" s="5"/>
      <c r="ET551" s="46"/>
      <c r="EU551" s="46"/>
      <c r="EY551" s="70" t="str">
        <f t="shared" si="80"/>
        <v>ibuprofen oral 600mg/</v>
      </c>
      <c r="FK551" s="14" t="s">
        <v>163</v>
      </c>
      <c r="FL551" s="70" t="str">
        <f t="shared" si="86"/>
        <v>ibuprofen oral 600mg/</v>
      </c>
    </row>
    <row r="552" spans="1:168" ht="14.4">
      <c r="A552" s="177">
        <v>43528013</v>
      </c>
      <c r="B552" s="179" t="s">
        <v>3943</v>
      </c>
      <c r="C552" s="117"/>
      <c r="D552" s="117"/>
      <c r="E552" s="117"/>
      <c r="F552" s="117"/>
      <c r="H552" s="47"/>
      <c r="I552" s="47"/>
      <c r="J552" s="5" t="str">
        <f t="shared" si="79"/>
        <v>ITA ibuprofen IPSO PHARMA Srl film-coated tablet 30 x 600mg/</v>
      </c>
      <c r="K552" s="5" t="str">
        <f t="shared" si="81"/>
        <v>ITA ibuprofen IPSO PHARMA Srl film-coated tablet 30 x 600mg/</v>
      </c>
      <c r="L552" s="5"/>
      <c r="M552" s="5"/>
      <c r="N552" s="5"/>
      <c r="O552" s="5"/>
      <c r="P552" s="178">
        <v>30</v>
      </c>
      <c r="Q552" s="171"/>
      <c r="R552" s="178">
        <v>30</v>
      </c>
      <c r="S552" s="171"/>
      <c r="T552" s="117"/>
      <c r="U552" s="117"/>
      <c r="V552" s="117"/>
      <c r="W552" s="117"/>
      <c r="Y552" s="46"/>
      <c r="Z552" s="5"/>
      <c r="AA552" s="5"/>
      <c r="AB552" s="5"/>
      <c r="AC552" s="46"/>
      <c r="AD552" s="5"/>
      <c r="AE552" s="5"/>
      <c r="AF552" s="186" t="s">
        <v>2403</v>
      </c>
      <c r="AG552" s="186" t="s">
        <v>4154</v>
      </c>
      <c r="AH552" s="46"/>
      <c r="AK552" s="185">
        <v>15054000</v>
      </c>
      <c r="AL552" s="178" t="s">
        <v>173</v>
      </c>
      <c r="AM552" s="46"/>
      <c r="AN552" s="5"/>
      <c r="AO552" s="5"/>
      <c r="AP552" s="5"/>
      <c r="AQ552" s="5"/>
      <c r="AS552" s="48"/>
      <c r="AT552" s="25" t="str">
        <f t="shared" si="84"/>
        <v>ITA ibuprofen IPSO PHARMA Srl film-coated tablet 600mg/</v>
      </c>
      <c r="AU552" s="33"/>
      <c r="AW552" s="5"/>
      <c r="AX552" s="180" t="s">
        <v>4052</v>
      </c>
      <c r="AY552" s="25" t="str">
        <f t="shared" si="82"/>
        <v>IBUPROFENE ABC film-coated tablet 600mg/</v>
      </c>
      <c r="AZ552" s="177" t="s">
        <v>578</v>
      </c>
      <c r="BA552" s="46" t="s">
        <v>966</v>
      </c>
      <c r="BB552" s="46"/>
      <c r="BC552" s="186" t="s">
        <v>2403</v>
      </c>
      <c r="BD552" s="186" t="s">
        <v>4154</v>
      </c>
      <c r="BE552" s="46"/>
      <c r="BF552" s="85"/>
      <c r="BG552" s="179" t="s">
        <v>4139</v>
      </c>
      <c r="BH552" s="46"/>
      <c r="BI552" s="46"/>
      <c r="BJ552" s="46"/>
      <c r="BL552" s="5"/>
      <c r="BM552" s="49" t="s">
        <v>4151</v>
      </c>
      <c r="BN552" t="str">
        <f t="shared" si="83"/>
        <v>ibuprofen film-coated tablet 600mg/</v>
      </c>
      <c r="BO552" s="49"/>
      <c r="BP552" t="str">
        <f t="shared" si="85"/>
        <v>ibuprofen film-coated tablet 600mg/</v>
      </c>
      <c r="BQ552" s="5"/>
      <c r="BR552" s="186" t="s">
        <v>2403</v>
      </c>
      <c r="BS552" s="186" t="s">
        <v>1220</v>
      </c>
      <c r="BT552" s="46"/>
      <c r="BU552" s="117"/>
      <c r="BV552" s="117"/>
      <c r="BW552" s="5"/>
      <c r="BY552" s="5"/>
      <c r="BZ552" s="5"/>
      <c r="CA552" s="185">
        <v>15054000</v>
      </c>
      <c r="CB552" s="178" t="s">
        <v>173</v>
      </c>
      <c r="CC552" s="46"/>
      <c r="CD552" s="5"/>
      <c r="CE552" s="5"/>
      <c r="CF552">
        <v>20053000</v>
      </c>
      <c r="CG552" s="46" t="s">
        <v>3898</v>
      </c>
      <c r="CH552" s="46" t="s">
        <v>1239</v>
      </c>
      <c r="CI552" s="117"/>
      <c r="CJ552" s="117"/>
      <c r="CK552" s="5"/>
      <c r="CL552" s="5"/>
      <c r="CM552" s="5"/>
      <c r="CN552" s="5"/>
      <c r="CO552" s="48" t="s">
        <v>2251</v>
      </c>
      <c r="CP552" s="21" t="s">
        <v>41</v>
      </c>
      <c r="CQ552" s="48" t="s">
        <v>2251</v>
      </c>
      <c r="CR552" s="46" t="s">
        <v>614</v>
      </c>
      <c r="CS552" s="51"/>
      <c r="CT552" s="48" t="s">
        <v>2251</v>
      </c>
      <c r="CU552" s="46" t="s">
        <v>614</v>
      </c>
      <c r="CV552" s="117"/>
      <c r="CW552" s="146"/>
      <c r="CY552" s="177" t="s">
        <v>4164</v>
      </c>
      <c r="CZ552" s="5"/>
      <c r="DE552" s="5"/>
      <c r="DF552" s="5"/>
      <c r="DG552" s="117"/>
      <c r="DH552" s="117"/>
      <c r="DI552" s="117"/>
      <c r="DJ552" s="117"/>
      <c r="DK552" s="117"/>
      <c r="DL552" s="177">
        <v>600</v>
      </c>
      <c r="DM552" s="177" t="s">
        <v>164</v>
      </c>
      <c r="DN552" s="74"/>
      <c r="DO552" s="177"/>
      <c r="DP552" s="177"/>
      <c r="DR552" s="177">
        <v>600</v>
      </c>
      <c r="DS552" s="177" t="s">
        <v>164</v>
      </c>
      <c r="DU552" s="177"/>
      <c r="DV552" s="177"/>
      <c r="DZ552" s="46"/>
      <c r="EA552" s="5"/>
      <c r="EB552" s="5"/>
      <c r="EC552" s="5"/>
      <c r="ED552" s="5"/>
      <c r="EE552" s="5"/>
      <c r="EF552" s="5"/>
      <c r="EG552" s="5"/>
      <c r="EH552" s="5"/>
      <c r="EI552" s="5"/>
      <c r="EJ552" s="5"/>
      <c r="EK552" s="5"/>
      <c r="EL552" s="5"/>
      <c r="EM552" s="165"/>
      <c r="EO552" s="5"/>
      <c r="EP552" s="5"/>
      <c r="EQ552" s="5"/>
      <c r="ER552" s="5"/>
      <c r="ET552" s="46"/>
      <c r="EU552" s="46"/>
      <c r="EY552" s="70" t="str">
        <f t="shared" si="80"/>
        <v>ibuprofen oral 600mg/</v>
      </c>
      <c r="FK552" s="14" t="s">
        <v>163</v>
      </c>
      <c r="FL552" s="70" t="str">
        <f t="shared" si="86"/>
        <v>ibuprofen oral 600mg/</v>
      </c>
    </row>
    <row r="553" spans="1:168" ht="14.4">
      <c r="A553" s="177">
        <v>44042051</v>
      </c>
      <c r="B553" s="179" t="s">
        <v>3943</v>
      </c>
      <c r="C553" s="117"/>
      <c r="D553" s="117"/>
      <c r="E553" s="117"/>
      <c r="F553" s="117"/>
      <c r="H553" s="47"/>
      <c r="I553" s="47"/>
      <c r="J553" s="5" t="str">
        <f t="shared" si="79"/>
        <v>ITA ibuprofen ABC FARMACEUTICI SpA film-coated tablet 30 x 600mg/</v>
      </c>
      <c r="K553" s="5" t="str">
        <f t="shared" si="81"/>
        <v>ITA ibuprofen ABC FARMACEUTICI SpA film-coated tablet 30 x 600mg/</v>
      </c>
      <c r="L553" s="5"/>
      <c r="M553" s="5"/>
      <c r="N553" s="5"/>
      <c r="O553" s="5"/>
      <c r="P553" s="178">
        <v>30</v>
      </c>
      <c r="Q553" s="171"/>
      <c r="R553" s="178">
        <v>30</v>
      </c>
      <c r="S553" s="171"/>
      <c r="T553" s="117"/>
      <c r="U553" s="117"/>
      <c r="V553" s="117"/>
      <c r="W553" s="117"/>
      <c r="Y553" s="46"/>
      <c r="Z553" s="5"/>
      <c r="AA553" s="5"/>
      <c r="AB553" s="5"/>
      <c r="AC553" s="46"/>
      <c r="AD553" s="5"/>
      <c r="AE553" s="5"/>
      <c r="AF553" s="186" t="s">
        <v>2403</v>
      </c>
      <c r="AG553" s="186" t="s">
        <v>4154</v>
      </c>
      <c r="AH553" s="46"/>
      <c r="AK553" s="185">
        <v>15054000</v>
      </c>
      <c r="AL553" s="178" t="s">
        <v>173</v>
      </c>
      <c r="AM553" s="46"/>
      <c r="AN553" s="5"/>
      <c r="AO553" s="5"/>
      <c r="AP553" s="5"/>
      <c r="AQ553" s="5"/>
      <c r="AS553" s="48"/>
      <c r="AT553" s="25" t="str">
        <f t="shared" si="84"/>
        <v>ITA ibuprofen ABC FARMACEUTICI SpA film-coated tablet 600mg/</v>
      </c>
      <c r="AU553" s="33"/>
      <c r="AW553" s="5"/>
      <c r="AX553" s="180" t="s">
        <v>4053</v>
      </c>
      <c r="AY553" s="25" t="str">
        <f t="shared" si="82"/>
        <v>IBUPROFENE ABC FARMACEUTICI film-coated tablet 600mg/</v>
      </c>
      <c r="AZ553" s="177" t="s">
        <v>578</v>
      </c>
      <c r="BA553" s="46" t="s">
        <v>966</v>
      </c>
      <c r="BB553" s="46"/>
      <c r="BC553" s="186" t="s">
        <v>2403</v>
      </c>
      <c r="BD553" s="186" t="s">
        <v>4154</v>
      </c>
      <c r="BE553" s="46"/>
      <c r="BF553" s="85"/>
      <c r="BG553" s="179" t="s">
        <v>4103</v>
      </c>
      <c r="BH553" s="46"/>
      <c r="BI553" s="46"/>
      <c r="BJ553" s="46"/>
      <c r="BL553" s="5"/>
      <c r="BM553" s="49" t="s">
        <v>4151</v>
      </c>
      <c r="BN553" t="str">
        <f t="shared" si="83"/>
        <v>ibuprofen film-coated tablet 600mg/</v>
      </c>
      <c r="BO553" s="49"/>
      <c r="BP553" t="str">
        <f t="shared" si="85"/>
        <v>ibuprofen film-coated tablet 600mg/</v>
      </c>
      <c r="BQ553" s="5"/>
      <c r="BR553" s="186" t="s">
        <v>2403</v>
      </c>
      <c r="BS553" s="186" t="s">
        <v>1220</v>
      </c>
      <c r="BT553" s="46"/>
      <c r="BU553" s="117"/>
      <c r="BV553" s="117"/>
      <c r="BW553" s="5"/>
      <c r="BY553" s="5"/>
      <c r="BZ553" s="5"/>
      <c r="CA553" s="185">
        <v>15054000</v>
      </c>
      <c r="CB553" s="178" t="s">
        <v>173</v>
      </c>
      <c r="CC553" s="46"/>
      <c r="CD553" s="5"/>
      <c r="CE553" s="5"/>
      <c r="CF553">
        <v>20053000</v>
      </c>
      <c r="CG553" s="46" t="s">
        <v>3898</v>
      </c>
      <c r="CH553" s="46" t="s">
        <v>1239</v>
      </c>
      <c r="CI553" s="117"/>
      <c r="CJ553" s="117"/>
      <c r="CK553" s="5"/>
      <c r="CL553" s="5"/>
      <c r="CM553" s="5"/>
      <c r="CN553" s="5"/>
      <c r="CO553" s="48" t="s">
        <v>2251</v>
      </c>
      <c r="CP553" s="21" t="s">
        <v>41</v>
      </c>
      <c r="CQ553" s="48" t="s">
        <v>2251</v>
      </c>
      <c r="CR553" s="46" t="s">
        <v>614</v>
      </c>
      <c r="CS553" s="51"/>
      <c r="CT553" s="48" t="s">
        <v>2251</v>
      </c>
      <c r="CU553" s="46" t="s">
        <v>614</v>
      </c>
      <c r="CV553" s="117"/>
      <c r="CW553" s="146"/>
      <c r="CY553" s="177" t="s">
        <v>4164</v>
      </c>
      <c r="CZ553" s="5"/>
      <c r="DE553" s="5"/>
      <c r="DF553" s="5"/>
      <c r="DG553" s="117"/>
      <c r="DH553" s="117"/>
      <c r="DI553" s="117"/>
      <c r="DJ553" s="117"/>
      <c r="DK553" s="117"/>
      <c r="DL553" s="177">
        <v>600</v>
      </c>
      <c r="DM553" s="177" t="s">
        <v>164</v>
      </c>
      <c r="DN553" s="74"/>
      <c r="DO553" s="177"/>
      <c r="DP553" s="177"/>
      <c r="DR553" s="177">
        <v>600</v>
      </c>
      <c r="DS553" s="177" t="s">
        <v>164</v>
      </c>
      <c r="DU553" s="177"/>
      <c r="DV553" s="177"/>
      <c r="DZ553" s="46"/>
      <c r="EA553" s="5"/>
      <c r="EB553" s="5"/>
      <c r="EC553" s="5"/>
      <c r="ED553" s="5"/>
      <c r="EE553" s="5"/>
      <c r="EF553" s="5"/>
      <c r="EG553" s="5"/>
      <c r="EH553" s="5"/>
      <c r="EI553" s="5"/>
      <c r="EJ553" s="5"/>
      <c r="EK553" s="5"/>
      <c r="EL553" s="5"/>
      <c r="EM553" s="165"/>
      <c r="EO553" s="5"/>
      <c r="EP553" s="5"/>
      <c r="EQ553" s="5"/>
      <c r="ER553" s="5"/>
      <c r="ET553" s="46"/>
      <c r="EU553" s="46"/>
      <c r="EY553" s="70" t="str">
        <f t="shared" si="80"/>
        <v>ibuprofen oral 600mg/</v>
      </c>
      <c r="FK553" s="14" t="s">
        <v>163</v>
      </c>
      <c r="FL553" s="70" t="str">
        <f t="shared" si="86"/>
        <v>ibuprofen oral 600mg/</v>
      </c>
    </row>
    <row r="554" spans="1:168" ht="14.4">
      <c r="A554" s="177">
        <v>37029028</v>
      </c>
      <c r="B554" s="179" t="s">
        <v>3943</v>
      </c>
      <c r="C554" s="117"/>
      <c r="D554" s="117"/>
      <c r="E554" s="117"/>
      <c r="F554" s="117"/>
      <c r="H554" s="47"/>
      <c r="I554" s="47"/>
      <c r="J554" s="5" t="str">
        <f t="shared" si="79"/>
        <v>ITA ibuprofen LABORATORI ALTER Srl film-coated tablet 30 x 600mg/</v>
      </c>
      <c r="K554" s="5" t="str">
        <f t="shared" si="81"/>
        <v>ITA ibuprofen LABORATORI ALTER Srl film-coated tablet 30 x 600mg/</v>
      </c>
      <c r="L554" s="5"/>
      <c r="M554" s="5"/>
      <c r="N554" s="5"/>
      <c r="O554" s="5"/>
      <c r="P554" s="178">
        <v>30</v>
      </c>
      <c r="Q554" s="171"/>
      <c r="R554" s="178">
        <v>30</v>
      </c>
      <c r="S554" s="171"/>
      <c r="T554" s="117"/>
      <c r="U554" s="117"/>
      <c r="V554" s="117"/>
      <c r="W554" s="117"/>
      <c r="Y554" s="46"/>
      <c r="Z554" s="5"/>
      <c r="AA554" s="5"/>
      <c r="AB554" s="5"/>
      <c r="AC554" s="46"/>
      <c r="AD554" s="5"/>
      <c r="AE554" s="5"/>
      <c r="AF554" s="186" t="s">
        <v>2403</v>
      </c>
      <c r="AG554" s="186" t="s">
        <v>4154</v>
      </c>
      <c r="AH554" s="46"/>
      <c r="AK554" s="185">
        <v>15054000</v>
      </c>
      <c r="AL554" s="178" t="s">
        <v>173</v>
      </c>
      <c r="AM554" s="46"/>
      <c r="AN554" s="5"/>
      <c r="AO554" s="5"/>
      <c r="AP554" s="5"/>
      <c r="AQ554" s="5"/>
      <c r="AS554" s="48"/>
      <c r="AT554" s="25" t="str">
        <f t="shared" si="84"/>
        <v>ITA ibuprofen LABORATORI ALTER Srl film-coated tablet 600mg/</v>
      </c>
      <c r="AU554" s="33"/>
      <c r="AW554" s="5"/>
      <c r="AX554" s="180" t="s">
        <v>4054</v>
      </c>
      <c r="AY554" s="25" t="str">
        <f t="shared" si="82"/>
        <v>IBUPROFENE ALTER film-coated tablet 600mg/</v>
      </c>
      <c r="AZ554" s="177" t="s">
        <v>578</v>
      </c>
      <c r="BA554" s="46" t="s">
        <v>966</v>
      </c>
      <c r="BB554" s="46"/>
      <c r="BC554" s="186" t="s">
        <v>2403</v>
      </c>
      <c r="BD554" s="186" t="s">
        <v>4154</v>
      </c>
      <c r="BE554" s="46"/>
      <c r="BF554" s="85"/>
      <c r="BG554" s="179" t="s">
        <v>4106</v>
      </c>
      <c r="BH554" s="46"/>
      <c r="BI554" s="46"/>
      <c r="BJ554" s="46"/>
      <c r="BL554" s="5"/>
      <c r="BM554" s="49" t="s">
        <v>4151</v>
      </c>
      <c r="BN554" t="str">
        <f t="shared" si="83"/>
        <v>ibuprofen film-coated tablet 600mg/</v>
      </c>
      <c r="BO554" s="49"/>
      <c r="BP554" t="str">
        <f t="shared" si="85"/>
        <v>ibuprofen film-coated tablet 600mg/</v>
      </c>
      <c r="BQ554" s="5"/>
      <c r="BR554" s="186" t="s">
        <v>2403</v>
      </c>
      <c r="BS554" s="186" t="s">
        <v>1220</v>
      </c>
      <c r="BT554" s="46"/>
      <c r="BU554" s="117"/>
      <c r="BV554" s="117"/>
      <c r="BW554" s="5"/>
      <c r="BY554" s="5"/>
      <c r="BZ554" s="5"/>
      <c r="CA554" s="185">
        <v>15054000</v>
      </c>
      <c r="CB554" s="178" t="s">
        <v>173</v>
      </c>
      <c r="CC554" s="46"/>
      <c r="CD554" s="5"/>
      <c r="CE554" s="5"/>
      <c r="CF554">
        <v>20053000</v>
      </c>
      <c r="CG554" s="46" t="s">
        <v>3898</v>
      </c>
      <c r="CH554" s="46" t="s">
        <v>1239</v>
      </c>
      <c r="CI554" s="117"/>
      <c r="CJ554" s="117"/>
      <c r="CK554" s="5"/>
      <c r="CL554" s="5"/>
      <c r="CM554" s="5"/>
      <c r="CN554" s="5"/>
      <c r="CO554" s="48" t="s">
        <v>2251</v>
      </c>
      <c r="CP554" s="21" t="s">
        <v>41</v>
      </c>
      <c r="CQ554" s="48" t="s">
        <v>2251</v>
      </c>
      <c r="CR554" s="46" t="s">
        <v>614</v>
      </c>
      <c r="CS554" s="51"/>
      <c r="CT554" s="48" t="s">
        <v>2251</v>
      </c>
      <c r="CU554" s="46" t="s">
        <v>614</v>
      </c>
      <c r="CV554" s="117"/>
      <c r="CW554" s="146"/>
      <c r="CY554" s="177" t="s">
        <v>4164</v>
      </c>
      <c r="CZ554" s="5"/>
      <c r="DE554" s="5"/>
      <c r="DF554" s="5"/>
      <c r="DG554" s="117"/>
      <c r="DH554" s="117"/>
      <c r="DI554" s="117"/>
      <c r="DJ554" s="117"/>
      <c r="DK554" s="117"/>
      <c r="DL554" s="177">
        <v>600</v>
      </c>
      <c r="DM554" s="177" t="s">
        <v>164</v>
      </c>
      <c r="DN554" s="74"/>
      <c r="DO554" s="177"/>
      <c r="DP554" s="177"/>
      <c r="DR554" s="177">
        <v>600</v>
      </c>
      <c r="DS554" s="177" t="s">
        <v>164</v>
      </c>
      <c r="DU554" s="177"/>
      <c r="DV554" s="177"/>
      <c r="DZ554" s="46"/>
      <c r="EA554" s="5"/>
      <c r="EB554" s="5"/>
      <c r="EC554" s="5"/>
      <c r="ED554" s="5"/>
      <c r="EE554" s="5"/>
      <c r="EF554" s="5"/>
      <c r="EG554" s="5"/>
      <c r="EH554" s="5"/>
      <c r="EI554" s="5"/>
      <c r="EJ554" s="5"/>
      <c r="EK554" s="5"/>
      <c r="EL554" s="5"/>
      <c r="EM554" s="165"/>
      <c r="EO554" s="5"/>
      <c r="EP554" s="5"/>
      <c r="EQ554" s="5"/>
      <c r="ER554" s="5"/>
      <c r="ET554" s="46"/>
      <c r="EU554" s="46"/>
      <c r="EY554" s="70" t="str">
        <f t="shared" si="80"/>
        <v>ibuprofen oral 600mg/</v>
      </c>
      <c r="FK554" s="14" t="s">
        <v>163</v>
      </c>
      <c r="FL554" s="70" t="str">
        <f t="shared" si="86"/>
        <v>ibuprofen oral 600mg/</v>
      </c>
    </row>
    <row r="555" spans="1:168" ht="14.4">
      <c r="A555" s="177">
        <v>40576011</v>
      </c>
      <c r="B555" s="179" t="s">
        <v>3944</v>
      </c>
      <c r="C555" s="117"/>
      <c r="D555" s="117"/>
      <c r="E555" s="117"/>
      <c r="F555" s="117"/>
      <c r="H555" s="47"/>
      <c r="I555" s="47"/>
      <c r="J555" s="5" t="str">
        <f t="shared" ref="J555:J570" si="87">CONCATENATE(BM555," ",CR555," ",BG555," ",BS555," ",R555,S555," x ",DR555,DS555,"/",DU555,DV555)</f>
        <v>ITA ibuprofen ANGELINI SpA Granules for oral solution 30 x 600mg/</v>
      </c>
      <c r="K555" s="5" t="str">
        <f t="shared" si="81"/>
        <v>ITA ibuprofen ANGELINI SpA Granules for oral solution 30 x 600mg/</v>
      </c>
      <c r="L555" s="5"/>
      <c r="M555" s="5"/>
      <c r="N555" s="5"/>
      <c r="O555" s="5"/>
      <c r="P555" s="178">
        <v>30</v>
      </c>
      <c r="Q555" s="171"/>
      <c r="R555" s="178">
        <v>30</v>
      </c>
      <c r="S555" s="171"/>
      <c r="T555" s="117"/>
      <c r="U555" s="117"/>
      <c r="V555" s="117"/>
      <c r="W555" s="117"/>
      <c r="Y555" s="46"/>
      <c r="Z555" s="5"/>
      <c r="AA555" s="5"/>
      <c r="AB555" s="5"/>
      <c r="AC555" s="46"/>
      <c r="AD555" s="5"/>
      <c r="AE555" s="5"/>
      <c r="AF555" s="186">
        <v>10112000</v>
      </c>
      <c r="AG555" s="186" t="s">
        <v>2558</v>
      </c>
      <c r="AH555" s="46"/>
      <c r="AK555" s="185" t="s">
        <v>4158</v>
      </c>
      <c r="AL555" s="178" t="s">
        <v>4159</v>
      </c>
      <c r="AM555" s="46"/>
      <c r="AN555" s="5"/>
      <c r="AO555" s="5"/>
      <c r="AP555" s="5"/>
      <c r="AQ555" s="5"/>
      <c r="AS555" s="48"/>
      <c r="AT555" s="25" t="str">
        <f t="shared" si="84"/>
        <v>ITA ibuprofen ANGELINI SpA Granules for oral solution 600mg/</v>
      </c>
      <c r="AU555" s="33"/>
      <c r="AW555" s="5"/>
      <c r="AX555" s="180" t="s">
        <v>4055</v>
      </c>
      <c r="AY555" s="25" t="str">
        <f t="shared" si="82"/>
        <v>IBUPROFENE ANGELINI Granules for oral solution 600mg/</v>
      </c>
      <c r="AZ555" s="177" t="s">
        <v>578</v>
      </c>
      <c r="BA555" s="46" t="s">
        <v>966</v>
      </c>
      <c r="BB555" s="46"/>
      <c r="BC555" s="186">
        <v>10112000</v>
      </c>
      <c r="BD555" s="186" t="s">
        <v>2558</v>
      </c>
      <c r="BE555" s="46"/>
      <c r="BF555" s="85"/>
      <c r="BG555" s="179" t="s">
        <v>4140</v>
      </c>
      <c r="BH555" s="46"/>
      <c r="BI555" s="46"/>
      <c r="BJ555" s="46"/>
      <c r="BL555" s="5"/>
      <c r="BM555" s="49" t="s">
        <v>4151</v>
      </c>
      <c r="BN555" t="str">
        <f t="shared" si="83"/>
        <v>ibuprofen Granules for oral solution 600mg/</v>
      </c>
      <c r="BO555" s="49"/>
      <c r="BP555" t="str">
        <f t="shared" si="85"/>
        <v>ibuprofen Granules for oral solution 600mg/</v>
      </c>
      <c r="BQ555" s="5"/>
      <c r="BR555" s="186">
        <v>10112000</v>
      </c>
      <c r="BS555" s="186" t="s">
        <v>2558</v>
      </c>
      <c r="BT555" s="46"/>
      <c r="BU555" s="117"/>
      <c r="BV555" s="117"/>
      <c r="BW555" s="5"/>
      <c r="BY555" s="5"/>
      <c r="BZ555" s="5"/>
      <c r="CA555" s="185" t="s">
        <v>4158</v>
      </c>
      <c r="CB555" s="178" t="s">
        <v>4159</v>
      </c>
      <c r="CC555" s="46"/>
      <c r="CD555" s="5"/>
      <c r="CE555" s="5"/>
      <c r="CF555">
        <v>20053000</v>
      </c>
      <c r="CG555" s="46" t="s">
        <v>3898</v>
      </c>
      <c r="CH555" s="46" t="s">
        <v>1239</v>
      </c>
      <c r="CI555" s="117"/>
      <c r="CJ555" s="117"/>
      <c r="CK555" s="5"/>
      <c r="CL555" s="5"/>
      <c r="CM555" s="5"/>
      <c r="CN555" s="5"/>
      <c r="CO555" s="48" t="s">
        <v>2251</v>
      </c>
      <c r="CP555" s="21" t="s">
        <v>41</v>
      </c>
      <c r="CQ555" s="48" t="s">
        <v>2251</v>
      </c>
      <c r="CR555" s="46" t="s">
        <v>614</v>
      </c>
      <c r="CS555" s="51"/>
      <c r="CT555" s="48" t="s">
        <v>2251</v>
      </c>
      <c r="CU555" s="46" t="s">
        <v>614</v>
      </c>
      <c r="CV555" s="117"/>
      <c r="CW555" s="146"/>
      <c r="CY555" s="177" t="s">
        <v>4164</v>
      </c>
      <c r="CZ555" s="5"/>
      <c r="DE555" s="5"/>
      <c r="DF555" s="5"/>
      <c r="DG555" s="117"/>
      <c r="DH555" s="117"/>
      <c r="DI555" s="117"/>
      <c r="DJ555" s="117"/>
      <c r="DK555" s="117"/>
      <c r="DL555" s="177">
        <v>600</v>
      </c>
      <c r="DM555" s="177" t="s">
        <v>164</v>
      </c>
      <c r="DN555" s="74"/>
      <c r="DO555" s="177"/>
      <c r="DP555" s="177"/>
      <c r="DR555" s="177">
        <v>600</v>
      </c>
      <c r="DS555" s="177" t="s">
        <v>164</v>
      </c>
      <c r="DU555" s="177"/>
      <c r="DV555" s="177"/>
      <c r="DZ555" s="46"/>
      <c r="EA555" s="5"/>
      <c r="EB555" s="5"/>
      <c r="EC555" s="5"/>
      <c r="ED555" s="5"/>
      <c r="EE555" s="5"/>
      <c r="EF555" s="5"/>
      <c r="EG555" s="5"/>
      <c r="EH555" s="5"/>
      <c r="EI555" s="5"/>
      <c r="EJ555" s="5"/>
      <c r="EK555" s="5"/>
      <c r="EL555" s="5"/>
      <c r="EM555" s="165"/>
      <c r="EO555" s="5"/>
      <c r="EP555" s="5"/>
      <c r="EQ555" s="5"/>
      <c r="ER555" s="5"/>
      <c r="ET555" s="46"/>
      <c r="EU555" s="46"/>
      <c r="EY555" s="70" t="str">
        <f t="shared" si="80"/>
        <v>ibuprofen oral 600mg/</v>
      </c>
      <c r="FK555" s="14" t="s">
        <v>163</v>
      </c>
      <c r="FL555" s="70" t="str">
        <f t="shared" si="86"/>
        <v>ibuprofen oral 600mg/</v>
      </c>
    </row>
    <row r="556" spans="1:168" ht="14.4">
      <c r="A556" s="177">
        <v>47553033</v>
      </c>
      <c r="B556" s="179" t="s">
        <v>3943</v>
      </c>
      <c r="C556" s="117"/>
      <c r="D556" s="117"/>
      <c r="E556" s="117"/>
      <c r="F556" s="117"/>
      <c r="H556" s="47"/>
      <c r="I556" s="47"/>
      <c r="J556" s="5" t="str">
        <f t="shared" si="87"/>
        <v>ITA ibuprofen ARISTO PHARMA GMBH film-coated tablet 30 x 600mg/</v>
      </c>
      <c r="K556" s="5" t="str">
        <f t="shared" si="81"/>
        <v>ITA ibuprofen ARISTO PHARMA GMBH film-coated tablet 30 x 600mg/</v>
      </c>
      <c r="L556" s="5"/>
      <c r="M556" s="5"/>
      <c r="N556" s="5"/>
      <c r="O556" s="5"/>
      <c r="P556" s="178">
        <v>30</v>
      </c>
      <c r="Q556" s="171"/>
      <c r="R556" s="178">
        <v>30</v>
      </c>
      <c r="S556" s="171"/>
      <c r="T556" s="117"/>
      <c r="U556" s="117"/>
      <c r="V556" s="117"/>
      <c r="W556" s="117"/>
      <c r="Y556" s="46"/>
      <c r="Z556" s="5"/>
      <c r="AA556" s="5"/>
      <c r="AB556" s="5"/>
      <c r="AC556" s="46"/>
      <c r="AD556" s="5"/>
      <c r="AE556" s="5"/>
      <c r="AF556" s="186" t="s">
        <v>2403</v>
      </c>
      <c r="AG556" s="186" t="s">
        <v>4154</v>
      </c>
      <c r="AH556" s="46"/>
      <c r="AK556" s="185">
        <v>15054000</v>
      </c>
      <c r="AL556" s="178" t="s">
        <v>173</v>
      </c>
      <c r="AM556" s="46"/>
      <c r="AN556" s="5"/>
      <c r="AO556" s="5"/>
      <c r="AP556" s="5"/>
      <c r="AQ556" s="5"/>
      <c r="AS556" s="48"/>
      <c r="AT556" s="25" t="str">
        <f t="shared" si="84"/>
        <v>ITA ibuprofen ARISTO PHARMA GMBH film-coated tablet 600mg/</v>
      </c>
      <c r="AU556" s="33"/>
      <c r="AW556" s="5"/>
      <c r="AX556" s="180" t="s">
        <v>4056</v>
      </c>
      <c r="AY556" s="25" t="str">
        <f t="shared" si="82"/>
        <v>IBUPROFENE ARISTO PHARMA film-coated tablet 600mg/</v>
      </c>
      <c r="AZ556" s="177" t="s">
        <v>578</v>
      </c>
      <c r="BA556" s="46" t="s">
        <v>966</v>
      </c>
      <c r="BB556" s="46"/>
      <c r="BC556" s="186" t="s">
        <v>2403</v>
      </c>
      <c r="BD556" s="186" t="s">
        <v>4154</v>
      </c>
      <c r="BE556" s="46"/>
      <c r="BF556" s="85"/>
      <c r="BG556" s="179" t="s">
        <v>4107</v>
      </c>
      <c r="BH556" s="46"/>
      <c r="BI556" s="46"/>
      <c r="BJ556" s="46"/>
      <c r="BL556" s="5"/>
      <c r="BM556" s="49" t="s">
        <v>4151</v>
      </c>
      <c r="BN556" t="str">
        <f t="shared" si="83"/>
        <v>ibuprofen film-coated tablet 600mg/</v>
      </c>
      <c r="BO556" s="49"/>
      <c r="BP556" t="str">
        <f t="shared" si="85"/>
        <v>ibuprofen film-coated tablet 600mg/</v>
      </c>
      <c r="BQ556" s="5"/>
      <c r="BR556" s="186" t="s">
        <v>2403</v>
      </c>
      <c r="BS556" s="186" t="s">
        <v>1220</v>
      </c>
      <c r="BT556" s="46"/>
      <c r="BU556" s="117"/>
      <c r="BV556" s="117"/>
      <c r="BW556" s="5"/>
      <c r="BY556" s="5"/>
      <c r="BZ556" s="5"/>
      <c r="CA556" s="185">
        <v>15054000</v>
      </c>
      <c r="CB556" s="178" t="s">
        <v>173</v>
      </c>
      <c r="CC556" s="46"/>
      <c r="CD556" s="5"/>
      <c r="CE556" s="5"/>
      <c r="CF556">
        <v>20053000</v>
      </c>
      <c r="CG556" s="46" t="s">
        <v>3898</v>
      </c>
      <c r="CH556" s="46" t="s">
        <v>1239</v>
      </c>
      <c r="CI556" s="117"/>
      <c r="CJ556" s="117"/>
      <c r="CK556" s="5"/>
      <c r="CL556" s="5"/>
      <c r="CM556" s="5"/>
      <c r="CN556" s="5"/>
      <c r="CO556" s="48" t="s">
        <v>2251</v>
      </c>
      <c r="CP556" s="21" t="s">
        <v>41</v>
      </c>
      <c r="CQ556" s="48" t="s">
        <v>2251</v>
      </c>
      <c r="CR556" s="46" t="s">
        <v>614</v>
      </c>
      <c r="CS556" s="51"/>
      <c r="CT556" s="48" t="s">
        <v>2251</v>
      </c>
      <c r="CU556" s="46" t="s">
        <v>614</v>
      </c>
      <c r="CV556" s="117"/>
      <c r="CW556" s="146"/>
      <c r="CY556" s="177" t="s">
        <v>4164</v>
      </c>
      <c r="CZ556" s="5"/>
      <c r="DE556" s="5"/>
      <c r="DF556" s="5"/>
      <c r="DG556" s="117"/>
      <c r="DH556" s="117"/>
      <c r="DI556" s="117"/>
      <c r="DJ556" s="117"/>
      <c r="DK556" s="117"/>
      <c r="DL556" s="177">
        <v>600</v>
      </c>
      <c r="DM556" s="177" t="s">
        <v>164</v>
      </c>
      <c r="DN556" s="74"/>
      <c r="DO556" s="177"/>
      <c r="DP556" s="177"/>
      <c r="DR556" s="177">
        <v>600</v>
      </c>
      <c r="DS556" s="177" t="s">
        <v>164</v>
      </c>
      <c r="DU556" s="177"/>
      <c r="DV556" s="177"/>
      <c r="DZ556" s="46"/>
      <c r="EA556" s="5"/>
      <c r="EB556" s="5"/>
      <c r="EC556" s="5"/>
      <c r="ED556" s="5"/>
      <c r="EE556" s="5"/>
      <c r="EF556" s="5"/>
      <c r="EG556" s="5"/>
      <c r="EH556" s="5"/>
      <c r="EI556" s="5"/>
      <c r="EJ556" s="5"/>
      <c r="EK556" s="5"/>
      <c r="EL556" s="5"/>
      <c r="EM556" s="165"/>
      <c r="EO556" s="5"/>
      <c r="EP556" s="5"/>
      <c r="EQ556" s="5"/>
      <c r="ER556" s="5"/>
      <c r="ET556" s="46"/>
      <c r="EU556" s="46"/>
      <c r="EY556" s="70" t="str">
        <f t="shared" si="80"/>
        <v>ibuprofen oral 600mg/</v>
      </c>
      <c r="FK556" s="14" t="s">
        <v>163</v>
      </c>
      <c r="FL556" s="70" t="str">
        <f t="shared" si="86"/>
        <v>ibuprofen oral 600mg/</v>
      </c>
    </row>
    <row r="557" spans="1:168" ht="14.4">
      <c r="A557" s="177">
        <v>45557028</v>
      </c>
      <c r="B557" s="179" t="s">
        <v>3943</v>
      </c>
      <c r="C557" s="117"/>
      <c r="D557" s="117"/>
      <c r="E557" s="117"/>
      <c r="F557" s="117"/>
      <c r="H557" s="47"/>
      <c r="I557" s="47"/>
      <c r="J557" s="5" t="str">
        <f t="shared" si="87"/>
        <v>ITA ibuprofen AUROBINDO PHARMA ITALIA Srl film-coated tablet 30 x 600mg/</v>
      </c>
      <c r="K557" s="5" t="str">
        <f t="shared" si="81"/>
        <v>ITA ibuprofen AUROBINDO PHARMA ITALIA Srl film-coated tablet 30 x 600mg/</v>
      </c>
      <c r="L557" s="5"/>
      <c r="M557" s="5"/>
      <c r="N557" s="5"/>
      <c r="O557" s="5"/>
      <c r="P557" s="178">
        <v>30</v>
      </c>
      <c r="Q557" s="171"/>
      <c r="R557" s="178">
        <v>30</v>
      </c>
      <c r="S557" s="171"/>
      <c r="T557" s="117"/>
      <c r="U557" s="117"/>
      <c r="V557" s="117"/>
      <c r="W557" s="117"/>
      <c r="Y557" s="46"/>
      <c r="Z557" s="5"/>
      <c r="AA557" s="5"/>
      <c r="AB557" s="5"/>
      <c r="AC557" s="46"/>
      <c r="AD557" s="5"/>
      <c r="AE557" s="5"/>
      <c r="AF557" s="186" t="s">
        <v>2403</v>
      </c>
      <c r="AG557" s="186" t="s">
        <v>4154</v>
      </c>
      <c r="AH557" s="46"/>
      <c r="AK557" s="185">
        <v>15054000</v>
      </c>
      <c r="AL557" s="178" t="s">
        <v>173</v>
      </c>
      <c r="AM557" s="46"/>
      <c r="AN557" s="5"/>
      <c r="AO557" s="5"/>
      <c r="AP557" s="5"/>
      <c r="AQ557" s="5"/>
      <c r="AS557" s="48"/>
      <c r="AT557" s="25" t="str">
        <f t="shared" si="84"/>
        <v>ITA ibuprofen AUROBINDO PHARMA ITALIA Srl film-coated tablet 600mg/</v>
      </c>
      <c r="AU557" s="33"/>
      <c r="AW557" s="5"/>
      <c r="AX557" s="180" t="s">
        <v>4048</v>
      </c>
      <c r="AY557" s="25" t="str">
        <f t="shared" si="82"/>
        <v>IBUPROFENE AUROBINDO PHARMA ITALIA film-coated tablet 600mg/</v>
      </c>
      <c r="AZ557" s="177" t="s">
        <v>578</v>
      </c>
      <c r="BA557" s="46" t="s">
        <v>966</v>
      </c>
      <c r="BB557" s="46"/>
      <c r="BC557" s="186" t="s">
        <v>2403</v>
      </c>
      <c r="BD557" s="186" t="s">
        <v>4154</v>
      </c>
      <c r="BE557" s="46"/>
      <c r="BF557" s="85"/>
      <c r="BG557" s="179" t="s">
        <v>4108</v>
      </c>
      <c r="BH557" s="46"/>
      <c r="BI557" s="46"/>
      <c r="BJ557" s="46"/>
      <c r="BL557" s="5"/>
      <c r="BM557" s="49" t="s">
        <v>4151</v>
      </c>
      <c r="BN557" t="str">
        <f t="shared" si="83"/>
        <v>ibuprofen film-coated tablet 600mg/</v>
      </c>
      <c r="BO557" s="49"/>
      <c r="BP557" t="str">
        <f t="shared" si="85"/>
        <v>ibuprofen film-coated tablet 600mg/</v>
      </c>
      <c r="BQ557" s="5"/>
      <c r="BR557" s="186" t="s">
        <v>2403</v>
      </c>
      <c r="BS557" s="186" t="s">
        <v>1220</v>
      </c>
      <c r="BT557" s="46"/>
      <c r="BU557" s="117"/>
      <c r="BV557" s="117"/>
      <c r="BW557" s="5"/>
      <c r="BY557" s="5"/>
      <c r="BZ557" s="5"/>
      <c r="CA557" s="185">
        <v>15054000</v>
      </c>
      <c r="CB557" s="178" t="s">
        <v>173</v>
      </c>
      <c r="CC557" s="46"/>
      <c r="CD557" s="5"/>
      <c r="CE557" s="5"/>
      <c r="CF557">
        <v>20053000</v>
      </c>
      <c r="CG557" s="46" t="s">
        <v>3898</v>
      </c>
      <c r="CH557" s="46" t="s">
        <v>1239</v>
      </c>
      <c r="CI557" s="117"/>
      <c r="CJ557" s="117"/>
      <c r="CK557" s="5"/>
      <c r="CL557" s="5"/>
      <c r="CM557" s="5"/>
      <c r="CN557" s="5"/>
      <c r="CO557" s="48" t="s">
        <v>2251</v>
      </c>
      <c r="CP557" s="21" t="s">
        <v>41</v>
      </c>
      <c r="CQ557" s="48" t="s">
        <v>2251</v>
      </c>
      <c r="CR557" s="46" t="s">
        <v>614</v>
      </c>
      <c r="CS557" s="51"/>
      <c r="CT557" s="48" t="s">
        <v>2251</v>
      </c>
      <c r="CU557" s="46" t="s">
        <v>614</v>
      </c>
      <c r="CV557" s="117"/>
      <c r="CW557" s="146"/>
      <c r="CY557" s="177" t="s">
        <v>4164</v>
      </c>
      <c r="CZ557" s="5"/>
      <c r="DE557" s="5"/>
      <c r="DF557" s="5"/>
      <c r="DG557" s="117"/>
      <c r="DH557" s="117"/>
      <c r="DI557" s="117"/>
      <c r="DJ557" s="117"/>
      <c r="DK557" s="117"/>
      <c r="DL557" s="177">
        <v>600</v>
      </c>
      <c r="DM557" s="177" t="s">
        <v>164</v>
      </c>
      <c r="DN557" s="74"/>
      <c r="DO557" s="177"/>
      <c r="DP557" s="177"/>
      <c r="DR557" s="177">
        <v>600</v>
      </c>
      <c r="DS557" s="177" t="s">
        <v>164</v>
      </c>
      <c r="DU557" s="177"/>
      <c r="DV557" s="177"/>
      <c r="DZ557" s="46"/>
      <c r="EA557" s="5"/>
      <c r="EB557" s="5"/>
      <c r="EC557" s="5"/>
      <c r="ED557" s="5"/>
      <c r="EE557" s="5"/>
      <c r="EF557" s="5"/>
      <c r="EG557" s="5"/>
      <c r="EH557" s="5"/>
      <c r="EI557" s="5"/>
      <c r="EJ557" s="5"/>
      <c r="EK557" s="5"/>
      <c r="EL557" s="5"/>
      <c r="EM557" s="165"/>
      <c r="EO557" s="5"/>
      <c r="EP557" s="5"/>
      <c r="EQ557" s="5"/>
      <c r="ER557" s="5"/>
      <c r="ET557" s="46"/>
      <c r="EU557" s="46"/>
      <c r="EY557" s="70" t="str">
        <f t="shared" si="80"/>
        <v>ibuprofen oral 600mg/</v>
      </c>
      <c r="FK557" s="14" t="s">
        <v>163</v>
      </c>
      <c r="FL557" s="70" t="str">
        <f t="shared" si="86"/>
        <v>ibuprofen oral 600mg/</v>
      </c>
    </row>
    <row r="558" spans="1:168" ht="14.4">
      <c r="A558" s="177">
        <v>43109038</v>
      </c>
      <c r="B558" s="179" t="s">
        <v>3943</v>
      </c>
      <c r="C558" s="117"/>
      <c r="D558" s="117"/>
      <c r="E558" s="117"/>
      <c r="F558" s="117"/>
      <c r="H558" s="47"/>
      <c r="I558" s="47"/>
      <c r="J558" s="5" t="str">
        <f t="shared" si="87"/>
        <v>ITA ibuprofen DOC GENERICI Srl film-coated tablet 30 x 600mg/</v>
      </c>
      <c r="K558" s="5" t="str">
        <f t="shared" si="81"/>
        <v>ITA ibuprofen DOC GENERICI Srl film-coated tablet 30 x 600mg/</v>
      </c>
      <c r="L558" s="5"/>
      <c r="M558" s="5"/>
      <c r="N558" s="5"/>
      <c r="O558" s="5"/>
      <c r="P558" s="178">
        <v>30</v>
      </c>
      <c r="Q558" s="171"/>
      <c r="R558" s="178">
        <v>30</v>
      </c>
      <c r="S558" s="171"/>
      <c r="T558" s="117"/>
      <c r="U558" s="117"/>
      <c r="V558" s="117"/>
      <c r="W558" s="117"/>
      <c r="Y558" s="46"/>
      <c r="Z558" s="5"/>
      <c r="AA558" s="5"/>
      <c r="AB558" s="5"/>
      <c r="AC558" s="46"/>
      <c r="AD558" s="5"/>
      <c r="AE558" s="5"/>
      <c r="AF558" s="186" t="s">
        <v>2403</v>
      </c>
      <c r="AG558" s="186" t="s">
        <v>4154</v>
      </c>
      <c r="AH558" s="46"/>
      <c r="AK558" s="185">
        <v>15054000</v>
      </c>
      <c r="AL558" s="178" t="s">
        <v>173</v>
      </c>
      <c r="AM558" s="46"/>
      <c r="AN558" s="5"/>
      <c r="AO558" s="5"/>
      <c r="AP558" s="5"/>
      <c r="AQ558" s="5"/>
      <c r="AS558" s="48"/>
      <c r="AT558" s="25" t="str">
        <f t="shared" si="84"/>
        <v>ITA ibuprofen DOC GENERICI Srl film-coated tablet 600mg/</v>
      </c>
      <c r="AU558" s="33"/>
      <c r="AW558" s="5"/>
      <c r="AX558" s="180" t="s">
        <v>4049</v>
      </c>
      <c r="AY558" s="25" t="str">
        <f t="shared" si="82"/>
        <v>IBUPROFENE DOC film-coated tablet 600mg/</v>
      </c>
      <c r="AZ558" s="177" t="s">
        <v>578</v>
      </c>
      <c r="BA558" s="46" t="s">
        <v>966</v>
      </c>
      <c r="BB558" s="46"/>
      <c r="BC558" s="186" t="s">
        <v>2403</v>
      </c>
      <c r="BD558" s="186" t="s">
        <v>4154</v>
      </c>
      <c r="BE558" s="46"/>
      <c r="BF558" s="85"/>
      <c r="BG558" s="179" t="s">
        <v>4109</v>
      </c>
      <c r="BH558" s="46"/>
      <c r="BI558" s="46"/>
      <c r="BJ558" s="46"/>
      <c r="BL558" s="5"/>
      <c r="BM558" s="49" t="s">
        <v>4151</v>
      </c>
      <c r="BN558" t="str">
        <f t="shared" si="83"/>
        <v>ibuprofen film-coated tablet 600mg/</v>
      </c>
      <c r="BO558" s="49"/>
      <c r="BP558" t="str">
        <f t="shared" si="85"/>
        <v>ibuprofen film-coated tablet 600mg/</v>
      </c>
      <c r="BQ558" s="5"/>
      <c r="BR558" s="186" t="s">
        <v>2403</v>
      </c>
      <c r="BS558" s="186" t="s">
        <v>1220</v>
      </c>
      <c r="BT558" s="46"/>
      <c r="BU558" s="117"/>
      <c r="BV558" s="117"/>
      <c r="BW558" s="5"/>
      <c r="BY558" s="5"/>
      <c r="BZ558" s="5"/>
      <c r="CA558" s="185">
        <v>15054000</v>
      </c>
      <c r="CB558" s="178" t="s">
        <v>173</v>
      </c>
      <c r="CC558" s="46"/>
      <c r="CD558" s="5"/>
      <c r="CE558" s="5"/>
      <c r="CF558">
        <v>20053000</v>
      </c>
      <c r="CG558" s="46" t="s">
        <v>3898</v>
      </c>
      <c r="CH558" s="46" t="s">
        <v>1239</v>
      </c>
      <c r="CI558" s="117"/>
      <c r="CJ558" s="117"/>
      <c r="CK558" s="5"/>
      <c r="CL558" s="5"/>
      <c r="CM558" s="5"/>
      <c r="CN558" s="5"/>
      <c r="CO558" s="48" t="s">
        <v>2251</v>
      </c>
      <c r="CP558" s="21" t="s">
        <v>41</v>
      </c>
      <c r="CQ558" s="48" t="s">
        <v>2251</v>
      </c>
      <c r="CR558" s="46" t="s">
        <v>614</v>
      </c>
      <c r="CS558" s="51"/>
      <c r="CT558" s="48" t="s">
        <v>2251</v>
      </c>
      <c r="CU558" s="46" t="s">
        <v>614</v>
      </c>
      <c r="CV558" s="117"/>
      <c r="CW558" s="146"/>
      <c r="CY558" s="177" t="s">
        <v>4164</v>
      </c>
      <c r="CZ558" s="5"/>
      <c r="DE558" s="5"/>
      <c r="DF558" s="5"/>
      <c r="DG558" s="117"/>
      <c r="DH558" s="117"/>
      <c r="DI558" s="117"/>
      <c r="DJ558" s="117"/>
      <c r="DK558" s="117"/>
      <c r="DL558" s="177">
        <v>600</v>
      </c>
      <c r="DM558" s="177" t="s">
        <v>164</v>
      </c>
      <c r="DN558" s="74"/>
      <c r="DO558" s="177"/>
      <c r="DP558" s="177"/>
      <c r="DR558" s="177">
        <v>600</v>
      </c>
      <c r="DS558" s="177" t="s">
        <v>164</v>
      </c>
      <c r="DU558" s="177"/>
      <c r="DV558" s="177"/>
      <c r="DZ558" s="46"/>
      <c r="EA558" s="5"/>
      <c r="EB558" s="5"/>
      <c r="EC558" s="5"/>
      <c r="ED558" s="5"/>
      <c r="EE558" s="5"/>
      <c r="EF558" s="5"/>
      <c r="EG558" s="5"/>
      <c r="EH558" s="5"/>
      <c r="EI558" s="5"/>
      <c r="EJ558" s="5"/>
      <c r="EK558" s="5"/>
      <c r="EL558" s="5"/>
      <c r="EM558" s="165"/>
      <c r="EO558" s="5"/>
      <c r="EP558" s="5"/>
      <c r="EQ558" s="5"/>
      <c r="ER558" s="5"/>
      <c r="ET558" s="46"/>
      <c r="EU558" s="46"/>
      <c r="EY558" s="70" t="str">
        <f t="shared" si="80"/>
        <v>ibuprofen oral 600mg/</v>
      </c>
      <c r="FK558" s="14" t="s">
        <v>163</v>
      </c>
      <c r="FL558" s="70" t="str">
        <f t="shared" si="86"/>
        <v>ibuprofen oral 600mg/</v>
      </c>
    </row>
    <row r="559" spans="1:168" ht="14.4">
      <c r="A559" s="177">
        <v>41312036</v>
      </c>
      <c r="B559" s="179" t="s">
        <v>3945</v>
      </c>
      <c r="C559" s="117"/>
      <c r="D559" s="117"/>
      <c r="E559" s="117"/>
      <c r="F559" s="117"/>
      <c r="H559" s="47"/>
      <c r="I559" s="47"/>
      <c r="J559" s="5" t="str">
        <f t="shared" si="87"/>
        <v>ITA ibuprofen DOC GENERICI Srl Effervescent granules 30 x 600mg/</v>
      </c>
      <c r="K559" s="5" t="str">
        <f t="shared" si="81"/>
        <v>ITA ibuprofen DOC GENERICI Srl Effervescent granules 30 x 600mg/</v>
      </c>
      <c r="L559" s="5"/>
      <c r="M559" s="5"/>
      <c r="N559" s="5"/>
      <c r="O559" s="5"/>
      <c r="P559" s="178">
        <v>30</v>
      </c>
      <c r="Q559" s="171"/>
      <c r="R559" s="178">
        <v>30</v>
      </c>
      <c r="S559" s="171"/>
      <c r="T559" s="117"/>
      <c r="U559" s="117"/>
      <c r="V559" s="117"/>
      <c r="W559" s="117"/>
      <c r="Y559" s="46"/>
      <c r="Z559" s="5"/>
      <c r="AA559" s="5"/>
      <c r="AB559" s="5"/>
      <c r="AC559" s="46"/>
      <c r="AD559" s="5"/>
      <c r="AE559" s="5"/>
      <c r="AF559" s="186">
        <v>10205000</v>
      </c>
      <c r="AG559" s="186" t="s">
        <v>2343</v>
      </c>
      <c r="AH559" s="46"/>
      <c r="AK559" s="185" t="s">
        <v>4158</v>
      </c>
      <c r="AL559" s="178" t="s">
        <v>4159</v>
      </c>
      <c r="AM559" s="46"/>
      <c r="AN559" s="5"/>
      <c r="AO559" s="5"/>
      <c r="AP559" s="5"/>
      <c r="AQ559" s="5"/>
      <c r="AS559" s="48"/>
      <c r="AT559" s="25" t="str">
        <f t="shared" si="84"/>
        <v>ITA ibuprofen DOC GENERICI Srl Effervescent granules 600mg/</v>
      </c>
      <c r="AU559" s="33"/>
      <c r="AW559" s="5"/>
      <c r="AX559" s="180" t="s">
        <v>4057</v>
      </c>
      <c r="AY559" s="25" t="str">
        <f t="shared" si="82"/>
        <v>IBUPROFENE DOC GENERICI Effervescent granules 600mg/</v>
      </c>
      <c r="AZ559" s="177" t="s">
        <v>578</v>
      </c>
      <c r="BA559" s="46" t="s">
        <v>966</v>
      </c>
      <c r="BB559" s="46"/>
      <c r="BC559" s="186">
        <v>10205000</v>
      </c>
      <c r="BD559" s="186" t="s">
        <v>2343</v>
      </c>
      <c r="BE559" s="46"/>
      <c r="BF559" s="85"/>
      <c r="BG559" s="179" t="s">
        <v>4109</v>
      </c>
      <c r="BH559" s="46"/>
      <c r="BI559" s="46"/>
      <c r="BJ559" s="46"/>
      <c r="BL559" s="5"/>
      <c r="BM559" s="49" t="s">
        <v>4151</v>
      </c>
      <c r="BN559" t="str">
        <f t="shared" si="83"/>
        <v>ibuprofen Effervescent granules 600mg/</v>
      </c>
      <c r="BO559" s="49"/>
      <c r="BP559" t="str">
        <f t="shared" si="85"/>
        <v>ibuprofen Effervescent granules 600mg/</v>
      </c>
      <c r="BQ559" s="5"/>
      <c r="BR559" s="186">
        <v>10205000</v>
      </c>
      <c r="BS559" s="186" t="s">
        <v>2343</v>
      </c>
      <c r="BT559" s="46"/>
      <c r="BU559" s="117"/>
      <c r="BV559" s="117"/>
      <c r="BW559" s="5"/>
      <c r="BY559" s="5"/>
      <c r="BZ559" s="5"/>
      <c r="CA559" s="185" t="s">
        <v>4158</v>
      </c>
      <c r="CB559" s="178" t="s">
        <v>4159</v>
      </c>
      <c r="CC559" s="46"/>
      <c r="CD559" s="5"/>
      <c r="CE559" s="5"/>
      <c r="CF559">
        <v>20053000</v>
      </c>
      <c r="CG559" s="46" t="s">
        <v>3898</v>
      </c>
      <c r="CH559" s="46" t="s">
        <v>1239</v>
      </c>
      <c r="CI559" s="117"/>
      <c r="CJ559" s="117"/>
      <c r="CK559" s="5"/>
      <c r="CL559" s="5"/>
      <c r="CM559" s="5"/>
      <c r="CN559" s="5"/>
      <c r="CO559" s="48" t="s">
        <v>2251</v>
      </c>
      <c r="CP559" s="21" t="s">
        <v>41</v>
      </c>
      <c r="CQ559" s="48" t="s">
        <v>2251</v>
      </c>
      <c r="CR559" s="46" t="s">
        <v>614</v>
      </c>
      <c r="CS559" s="51"/>
      <c r="CT559" s="48" t="s">
        <v>2251</v>
      </c>
      <c r="CU559" s="46" t="s">
        <v>614</v>
      </c>
      <c r="CV559" s="117"/>
      <c r="CW559" s="146"/>
      <c r="CY559" s="177" t="s">
        <v>4164</v>
      </c>
      <c r="CZ559" s="5"/>
      <c r="DE559" s="5"/>
      <c r="DF559" s="5"/>
      <c r="DG559" s="117"/>
      <c r="DH559" s="117"/>
      <c r="DI559" s="117"/>
      <c r="DJ559" s="117"/>
      <c r="DK559" s="117"/>
      <c r="DL559" s="177">
        <v>600</v>
      </c>
      <c r="DM559" s="177" t="s">
        <v>164</v>
      </c>
      <c r="DN559" s="74"/>
      <c r="DO559" s="177"/>
      <c r="DP559" s="177"/>
      <c r="DR559" s="177">
        <v>600</v>
      </c>
      <c r="DS559" s="177" t="s">
        <v>164</v>
      </c>
      <c r="DU559" s="177"/>
      <c r="DV559" s="177"/>
      <c r="DZ559" s="46"/>
      <c r="EA559" s="5"/>
      <c r="EB559" s="5"/>
      <c r="EC559" s="5"/>
      <c r="ED559" s="5"/>
      <c r="EE559" s="5"/>
      <c r="EF559" s="5"/>
      <c r="EG559" s="5"/>
      <c r="EH559" s="5"/>
      <c r="EI559" s="5"/>
      <c r="EJ559" s="5"/>
      <c r="EK559" s="5"/>
      <c r="EL559" s="5"/>
      <c r="EM559" s="165"/>
      <c r="EO559" s="5"/>
      <c r="EP559" s="5"/>
      <c r="EQ559" s="5"/>
      <c r="ER559" s="5"/>
      <c r="ET559" s="46"/>
      <c r="EU559" s="46"/>
      <c r="EY559" s="70" t="str">
        <f t="shared" ref="EY559:EY622" si="88">CONCATENATE(CU559," ",FK559," ",DR559,DS559,"/",DU559,DV559)</f>
        <v>ibuprofen oral 600mg/</v>
      </c>
      <c r="FK559" s="14" t="s">
        <v>163</v>
      </c>
      <c r="FL559" s="70" t="str">
        <f t="shared" si="86"/>
        <v>ibuprofen oral 600mg/</v>
      </c>
    </row>
    <row r="560" spans="1:168" ht="14.4">
      <c r="A560" s="177">
        <v>43834011</v>
      </c>
      <c r="B560" s="179" t="s">
        <v>3943</v>
      </c>
      <c r="C560" s="117"/>
      <c r="D560" s="117"/>
      <c r="E560" s="117"/>
      <c r="F560" s="117"/>
      <c r="H560" s="47"/>
      <c r="I560" s="47"/>
      <c r="J560" s="5" t="str">
        <f t="shared" si="87"/>
        <v>ITA ibuprofen EG SpA film-coated tablet 30 x 600mg/</v>
      </c>
      <c r="K560" s="5" t="str">
        <f t="shared" si="81"/>
        <v>ITA ibuprofen EG SpA film-coated tablet 30 x 600mg/</v>
      </c>
      <c r="L560" s="5"/>
      <c r="M560" s="5"/>
      <c r="N560" s="5"/>
      <c r="O560" s="5"/>
      <c r="P560" s="178">
        <v>30</v>
      </c>
      <c r="Q560" s="171"/>
      <c r="R560" s="178">
        <v>30</v>
      </c>
      <c r="S560" s="171"/>
      <c r="T560" s="117"/>
      <c r="U560" s="117"/>
      <c r="V560" s="117"/>
      <c r="W560" s="117"/>
      <c r="Y560" s="46"/>
      <c r="Z560" s="5"/>
      <c r="AA560" s="5"/>
      <c r="AB560" s="5"/>
      <c r="AC560" s="46"/>
      <c r="AD560" s="5"/>
      <c r="AE560" s="5"/>
      <c r="AF560" s="186" t="s">
        <v>2403</v>
      </c>
      <c r="AG560" s="186" t="s">
        <v>4154</v>
      </c>
      <c r="AH560" s="46"/>
      <c r="AK560" s="185">
        <v>15054000</v>
      </c>
      <c r="AL560" s="178" t="s">
        <v>173</v>
      </c>
      <c r="AM560" s="46"/>
      <c r="AN560" s="5"/>
      <c r="AO560" s="5"/>
      <c r="AP560" s="5"/>
      <c r="AQ560" s="5"/>
      <c r="AS560" s="48"/>
      <c r="AT560" s="25" t="str">
        <f t="shared" si="84"/>
        <v>ITA ibuprofen EG SpA film-coated tablet 600mg/</v>
      </c>
      <c r="AU560" s="33"/>
      <c r="AW560" s="5"/>
      <c r="AX560" s="180" t="s">
        <v>4058</v>
      </c>
      <c r="AY560" s="25" t="str">
        <f t="shared" si="82"/>
        <v>IBUPROFENE EG STADA film-coated tablet 600mg/</v>
      </c>
      <c r="AZ560" s="177" t="s">
        <v>578</v>
      </c>
      <c r="BA560" s="46" t="s">
        <v>966</v>
      </c>
      <c r="BB560" s="46"/>
      <c r="BC560" s="186" t="s">
        <v>2403</v>
      </c>
      <c r="BD560" s="186" t="s">
        <v>4154</v>
      </c>
      <c r="BE560" s="46"/>
      <c r="BF560" s="85"/>
      <c r="BG560" s="179" t="s">
        <v>4110</v>
      </c>
      <c r="BH560" s="46"/>
      <c r="BI560" s="46"/>
      <c r="BJ560" s="46"/>
      <c r="BL560" s="5"/>
      <c r="BM560" s="49" t="s">
        <v>4151</v>
      </c>
      <c r="BN560" t="str">
        <f t="shared" si="83"/>
        <v>ibuprofen film-coated tablet 600mg/</v>
      </c>
      <c r="BO560" s="49"/>
      <c r="BP560" t="str">
        <f t="shared" si="85"/>
        <v>ibuprofen film-coated tablet 600mg/</v>
      </c>
      <c r="BQ560" s="5"/>
      <c r="BR560" s="186" t="s">
        <v>2403</v>
      </c>
      <c r="BS560" s="186" t="s">
        <v>1220</v>
      </c>
      <c r="BT560" s="46"/>
      <c r="BU560" s="117"/>
      <c r="BV560" s="117"/>
      <c r="BW560" s="5"/>
      <c r="BY560" s="5"/>
      <c r="BZ560" s="5"/>
      <c r="CA560" s="185">
        <v>15054000</v>
      </c>
      <c r="CB560" s="178" t="s">
        <v>173</v>
      </c>
      <c r="CC560" s="46"/>
      <c r="CD560" s="5"/>
      <c r="CE560" s="5"/>
      <c r="CF560">
        <v>20053000</v>
      </c>
      <c r="CG560" s="46" t="s">
        <v>3898</v>
      </c>
      <c r="CH560" s="46" t="s">
        <v>1239</v>
      </c>
      <c r="CI560" s="117"/>
      <c r="CJ560" s="117"/>
      <c r="CK560" s="5"/>
      <c r="CL560" s="5"/>
      <c r="CM560" s="5"/>
      <c r="CN560" s="5"/>
      <c r="CO560" s="48" t="s">
        <v>2251</v>
      </c>
      <c r="CP560" s="21" t="s">
        <v>41</v>
      </c>
      <c r="CQ560" s="48" t="s">
        <v>2251</v>
      </c>
      <c r="CR560" s="46" t="s">
        <v>614</v>
      </c>
      <c r="CS560" s="51"/>
      <c r="CT560" s="48" t="s">
        <v>2251</v>
      </c>
      <c r="CU560" s="46" t="s">
        <v>614</v>
      </c>
      <c r="CV560" s="117"/>
      <c r="CW560" s="146"/>
      <c r="CY560" s="177" t="s">
        <v>4164</v>
      </c>
      <c r="CZ560" s="5"/>
      <c r="DE560" s="5"/>
      <c r="DF560" s="5"/>
      <c r="DG560" s="117"/>
      <c r="DH560" s="117"/>
      <c r="DI560" s="117"/>
      <c r="DJ560" s="117"/>
      <c r="DK560" s="117"/>
      <c r="DL560" s="177">
        <v>600</v>
      </c>
      <c r="DM560" s="177" t="s">
        <v>164</v>
      </c>
      <c r="DN560" s="74"/>
      <c r="DO560" s="177"/>
      <c r="DP560" s="177"/>
      <c r="DR560" s="177">
        <v>600</v>
      </c>
      <c r="DS560" s="177" t="s">
        <v>164</v>
      </c>
      <c r="DU560" s="177"/>
      <c r="DV560" s="177"/>
      <c r="DZ560" s="46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/>
      <c r="EM560" s="165"/>
      <c r="EO560" s="5"/>
      <c r="EP560" s="5"/>
      <c r="EQ560" s="5"/>
      <c r="ER560" s="5"/>
      <c r="ET560" s="46"/>
      <c r="EU560" s="46"/>
      <c r="EY560" s="70" t="str">
        <f t="shared" si="88"/>
        <v>ibuprofen oral 600mg/</v>
      </c>
      <c r="FK560" s="14" t="s">
        <v>163</v>
      </c>
      <c r="FL560" s="70" t="str">
        <f t="shared" si="86"/>
        <v>ibuprofen oral 600mg/</v>
      </c>
    </row>
    <row r="561" spans="1:168" ht="28.8">
      <c r="A561" s="177">
        <v>43834023</v>
      </c>
      <c r="B561" s="179" t="s">
        <v>3946</v>
      </c>
      <c r="C561" s="117"/>
      <c r="D561" s="117"/>
      <c r="E561" s="117"/>
      <c r="F561" s="117"/>
      <c r="H561" s="47"/>
      <c r="I561" s="47"/>
      <c r="J561" s="5" t="str">
        <f t="shared" si="87"/>
        <v>ITA ibuprofen EG SpA Effervescent granules for oral suspension 30 x 600mg/</v>
      </c>
      <c r="K561" s="5" t="str">
        <f t="shared" si="81"/>
        <v>ITA ibuprofen EG SpA Effervescent granules for oral suspension 30 x 600mg/</v>
      </c>
      <c r="L561" s="5"/>
      <c r="M561" s="5"/>
      <c r="N561" s="5"/>
      <c r="O561" s="5"/>
      <c r="P561" s="178">
        <v>30</v>
      </c>
      <c r="Q561" s="171"/>
      <c r="R561" s="178">
        <v>30</v>
      </c>
      <c r="S561" s="171"/>
      <c r="T561" s="117"/>
      <c r="U561" s="117"/>
      <c r="V561" s="117"/>
      <c r="W561" s="117"/>
      <c r="Y561" s="46"/>
      <c r="Z561" s="5"/>
      <c r="AA561" s="5"/>
      <c r="AB561" s="5"/>
      <c r="AC561" s="46"/>
      <c r="AD561" s="5"/>
      <c r="AE561" s="5"/>
      <c r="AF561" s="186">
        <v>13007000</v>
      </c>
      <c r="AG561" s="186" t="s">
        <v>4156</v>
      </c>
      <c r="AH561" s="46"/>
      <c r="AK561" s="185" t="s">
        <v>4158</v>
      </c>
      <c r="AL561" s="178" t="s">
        <v>4159</v>
      </c>
      <c r="AM561" s="46"/>
      <c r="AN561" s="5"/>
      <c r="AO561" s="5"/>
      <c r="AP561" s="5"/>
      <c r="AQ561" s="5"/>
      <c r="AS561" s="48"/>
      <c r="AT561" s="25" t="str">
        <f t="shared" si="84"/>
        <v>ITA ibuprofen EG SpA Effervescent granules for oral suspension 600mg/</v>
      </c>
      <c r="AU561" s="33"/>
      <c r="AW561" s="5"/>
      <c r="AX561" s="180" t="s">
        <v>4058</v>
      </c>
      <c r="AY561" s="25" t="str">
        <f t="shared" si="82"/>
        <v>IBUPROFENE EG STADA Effervescent granules for oral suspension 600mg/</v>
      </c>
      <c r="AZ561" s="177" t="s">
        <v>578</v>
      </c>
      <c r="BA561" s="46" t="s">
        <v>966</v>
      </c>
      <c r="BB561" s="46"/>
      <c r="BC561" s="186">
        <v>13007000</v>
      </c>
      <c r="BD561" s="186" t="s">
        <v>4156</v>
      </c>
      <c r="BE561" s="46"/>
      <c r="BF561" s="85"/>
      <c r="BG561" s="179" t="s">
        <v>4110</v>
      </c>
      <c r="BH561" s="46"/>
      <c r="BI561" s="46"/>
      <c r="BJ561" s="46"/>
      <c r="BL561" s="5"/>
      <c r="BM561" s="49" t="s">
        <v>4151</v>
      </c>
      <c r="BN561" t="str">
        <f t="shared" si="83"/>
        <v>ibuprofen Effervescent granules for oral suspension 600mg/</v>
      </c>
      <c r="BO561" s="49"/>
      <c r="BP561" t="str">
        <f t="shared" si="85"/>
        <v>ibuprofen Effervescent granules for oral suspension 600mg/</v>
      </c>
      <c r="BQ561" s="5"/>
      <c r="BR561" s="186">
        <v>13007000</v>
      </c>
      <c r="BS561" s="186" t="s">
        <v>4156</v>
      </c>
      <c r="BT561" s="46"/>
      <c r="BU561" s="117"/>
      <c r="BV561" s="117"/>
      <c r="BW561" s="5"/>
      <c r="BY561" s="5"/>
      <c r="BZ561" s="5"/>
      <c r="CA561" s="185" t="s">
        <v>4158</v>
      </c>
      <c r="CB561" s="178" t="s">
        <v>4159</v>
      </c>
      <c r="CC561" s="46"/>
      <c r="CD561" s="5"/>
      <c r="CE561" s="5"/>
      <c r="CF561">
        <v>20053000</v>
      </c>
      <c r="CG561" s="46" t="s">
        <v>3898</v>
      </c>
      <c r="CH561" s="46" t="s">
        <v>1239</v>
      </c>
      <c r="CI561" s="117"/>
      <c r="CJ561" s="117"/>
      <c r="CK561" s="5"/>
      <c r="CL561" s="5"/>
      <c r="CM561" s="5"/>
      <c r="CN561" s="5"/>
      <c r="CO561" s="48" t="s">
        <v>2251</v>
      </c>
      <c r="CP561" s="21" t="s">
        <v>41</v>
      </c>
      <c r="CQ561" s="48" t="s">
        <v>2251</v>
      </c>
      <c r="CR561" s="46" t="s">
        <v>614</v>
      </c>
      <c r="CS561" s="51"/>
      <c r="CT561" s="48" t="s">
        <v>2251</v>
      </c>
      <c r="CU561" s="46" t="s">
        <v>614</v>
      </c>
      <c r="CV561" s="117"/>
      <c r="CW561" s="146"/>
      <c r="CY561" s="177" t="s">
        <v>4164</v>
      </c>
      <c r="CZ561" s="5"/>
      <c r="DE561" s="5"/>
      <c r="DF561" s="5"/>
      <c r="DG561" s="117"/>
      <c r="DH561" s="117"/>
      <c r="DI561" s="117"/>
      <c r="DJ561" s="117"/>
      <c r="DK561" s="117"/>
      <c r="DL561" s="177">
        <v>600</v>
      </c>
      <c r="DM561" s="177" t="s">
        <v>164</v>
      </c>
      <c r="DN561" s="74"/>
      <c r="DO561" s="177"/>
      <c r="DP561" s="177"/>
      <c r="DR561" s="177">
        <v>600</v>
      </c>
      <c r="DS561" s="177" t="s">
        <v>164</v>
      </c>
      <c r="DU561" s="177"/>
      <c r="DV561" s="177"/>
      <c r="DZ561" s="46"/>
      <c r="EA561" s="5"/>
      <c r="EB561" s="5"/>
      <c r="EC561" s="5"/>
      <c r="ED561" s="5"/>
      <c r="EE561" s="5"/>
      <c r="EF561" s="5"/>
      <c r="EG561" s="5"/>
      <c r="EH561" s="5"/>
      <c r="EI561" s="5"/>
      <c r="EJ561" s="5"/>
      <c r="EK561" s="5"/>
      <c r="EL561" s="5"/>
      <c r="EM561" s="165"/>
      <c r="EO561" s="5"/>
      <c r="EP561" s="5"/>
      <c r="EQ561" s="5"/>
      <c r="ER561" s="5"/>
      <c r="ET561" s="46"/>
      <c r="EU561" s="46"/>
      <c r="EY561" s="70" t="str">
        <f t="shared" si="88"/>
        <v>ibuprofen oral 600mg/</v>
      </c>
      <c r="FK561" s="14" t="s">
        <v>163</v>
      </c>
      <c r="FL561" s="70" t="str">
        <f t="shared" si="86"/>
        <v>ibuprofen oral 600mg/</v>
      </c>
    </row>
    <row r="562" spans="1:168" ht="14.4">
      <c r="A562" s="177">
        <v>43526019</v>
      </c>
      <c r="B562" s="179" t="s">
        <v>3943</v>
      </c>
      <c r="C562" s="117"/>
      <c r="D562" s="117"/>
      <c r="E562" s="117"/>
      <c r="F562" s="117"/>
      <c r="H562" s="47"/>
      <c r="I562" s="47"/>
      <c r="J562" s="5" t="str">
        <f t="shared" si="87"/>
        <v>ITA ibuprofen FG Srl film-coated tablet 30 x 600mg/</v>
      </c>
      <c r="K562" s="5" t="str">
        <f t="shared" si="81"/>
        <v>ITA ibuprofen FG Srl film-coated tablet 30 x 600mg/</v>
      </c>
      <c r="L562" s="5"/>
      <c r="M562" s="5"/>
      <c r="N562" s="5"/>
      <c r="O562" s="5"/>
      <c r="P562" s="178">
        <v>30</v>
      </c>
      <c r="Q562" s="171"/>
      <c r="R562" s="178">
        <v>30</v>
      </c>
      <c r="S562" s="171"/>
      <c r="T562" s="117"/>
      <c r="U562" s="117"/>
      <c r="V562" s="117"/>
      <c r="W562" s="117"/>
      <c r="Y562" s="46"/>
      <c r="Z562" s="5"/>
      <c r="AA562" s="5"/>
      <c r="AB562" s="5"/>
      <c r="AC562" s="46"/>
      <c r="AD562" s="5"/>
      <c r="AE562" s="5"/>
      <c r="AF562" s="186" t="s">
        <v>2403</v>
      </c>
      <c r="AG562" s="186" t="s">
        <v>4154</v>
      </c>
      <c r="AH562" s="46"/>
      <c r="AK562" s="185">
        <v>15054000</v>
      </c>
      <c r="AL562" s="178" t="s">
        <v>173</v>
      </c>
      <c r="AM562" s="46"/>
      <c r="AN562" s="5"/>
      <c r="AO562" s="5"/>
      <c r="AP562" s="5"/>
      <c r="AQ562" s="5"/>
      <c r="AS562" s="48"/>
      <c r="AT562" s="25" t="str">
        <f t="shared" si="84"/>
        <v>ITA ibuprofen FG Srl film-coated tablet 600mg/</v>
      </c>
      <c r="AU562" s="33"/>
      <c r="AW562" s="5"/>
      <c r="AX562" s="180" t="s">
        <v>4059</v>
      </c>
      <c r="AY562" s="25" t="str">
        <f t="shared" si="82"/>
        <v>IBUPROFENE FG film-coated tablet 600mg/</v>
      </c>
      <c r="AZ562" s="177" t="s">
        <v>578</v>
      </c>
      <c r="BA562" s="46" t="s">
        <v>966</v>
      </c>
      <c r="BB562" s="46"/>
      <c r="BC562" s="186" t="s">
        <v>2403</v>
      </c>
      <c r="BD562" s="186" t="s">
        <v>4154</v>
      </c>
      <c r="BE562" s="46"/>
      <c r="BF562" s="85"/>
      <c r="BG562" s="179" t="s">
        <v>4111</v>
      </c>
      <c r="BH562" s="46"/>
      <c r="BI562" s="46"/>
      <c r="BJ562" s="46"/>
      <c r="BL562" s="5"/>
      <c r="BM562" s="49" t="s">
        <v>4151</v>
      </c>
      <c r="BN562" t="str">
        <f t="shared" si="83"/>
        <v>ibuprofen film-coated tablet 600mg/</v>
      </c>
      <c r="BO562" s="49"/>
      <c r="BP562" t="str">
        <f t="shared" si="85"/>
        <v>ibuprofen film-coated tablet 600mg/</v>
      </c>
      <c r="BQ562" s="5"/>
      <c r="BR562" s="186" t="s">
        <v>2403</v>
      </c>
      <c r="BS562" s="186" t="s">
        <v>1220</v>
      </c>
      <c r="BT562" s="46"/>
      <c r="BU562" s="117"/>
      <c r="BV562" s="117"/>
      <c r="BW562" s="5"/>
      <c r="BY562" s="5"/>
      <c r="BZ562" s="5"/>
      <c r="CA562" s="185">
        <v>15054000</v>
      </c>
      <c r="CB562" s="178" t="s">
        <v>173</v>
      </c>
      <c r="CC562" s="46"/>
      <c r="CD562" s="5"/>
      <c r="CE562" s="5"/>
      <c r="CF562">
        <v>20053000</v>
      </c>
      <c r="CG562" s="46" t="s">
        <v>3898</v>
      </c>
      <c r="CH562" s="46" t="s">
        <v>1239</v>
      </c>
      <c r="CI562" s="117"/>
      <c r="CJ562" s="117"/>
      <c r="CK562" s="5"/>
      <c r="CL562" s="5"/>
      <c r="CM562" s="5"/>
      <c r="CN562" s="5"/>
      <c r="CO562" s="48" t="s">
        <v>2251</v>
      </c>
      <c r="CP562" s="21" t="s">
        <v>41</v>
      </c>
      <c r="CQ562" s="48" t="s">
        <v>2251</v>
      </c>
      <c r="CR562" s="46" t="s">
        <v>614</v>
      </c>
      <c r="CS562" s="51"/>
      <c r="CT562" s="48" t="s">
        <v>2251</v>
      </c>
      <c r="CU562" s="46" t="s">
        <v>614</v>
      </c>
      <c r="CV562" s="117"/>
      <c r="CW562" s="146"/>
      <c r="CY562" s="177" t="s">
        <v>4164</v>
      </c>
      <c r="CZ562" s="5"/>
      <c r="DE562" s="5"/>
      <c r="DF562" s="5"/>
      <c r="DG562" s="117"/>
      <c r="DH562" s="117"/>
      <c r="DI562" s="117"/>
      <c r="DJ562" s="117"/>
      <c r="DK562" s="117"/>
      <c r="DL562" s="177">
        <v>600</v>
      </c>
      <c r="DM562" s="177" t="s">
        <v>164</v>
      </c>
      <c r="DN562" s="74"/>
      <c r="DO562" s="177"/>
      <c r="DP562" s="177"/>
      <c r="DR562" s="177">
        <v>600</v>
      </c>
      <c r="DS562" s="177" t="s">
        <v>164</v>
      </c>
      <c r="DU562" s="177"/>
      <c r="DV562" s="177"/>
      <c r="DZ562" s="46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/>
      <c r="EM562" s="165"/>
      <c r="EO562" s="5"/>
      <c r="EP562" s="5"/>
      <c r="EQ562" s="5"/>
      <c r="ER562" s="5"/>
      <c r="ET562" s="46"/>
      <c r="EU562" s="46"/>
      <c r="EY562" s="70" t="str">
        <f t="shared" si="88"/>
        <v>ibuprofen oral 600mg/</v>
      </c>
      <c r="FK562" s="14" t="s">
        <v>163</v>
      </c>
      <c r="FL562" s="70" t="str">
        <f t="shared" si="86"/>
        <v>ibuprofen oral 600mg/</v>
      </c>
    </row>
    <row r="563" spans="1:168" ht="14.4">
      <c r="A563" s="177">
        <v>43523012</v>
      </c>
      <c r="B563" s="179" t="s">
        <v>3943</v>
      </c>
      <c r="C563" s="117"/>
      <c r="D563" s="117"/>
      <c r="E563" s="117"/>
      <c r="F563" s="117"/>
      <c r="H563" s="47"/>
      <c r="I563" s="47"/>
      <c r="J563" s="5" t="str">
        <f t="shared" si="87"/>
        <v>ITA ibuprofen PHARMEG Srl film-coated tablet 30 x 600mg/</v>
      </c>
      <c r="K563" s="5" t="str">
        <f t="shared" si="81"/>
        <v>ITA ibuprofen PHARMEG Srl film-coated tablet 30 x 600mg/</v>
      </c>
      <c r="L563" s="5"/>
      <c r="M563" s="5"/>
      <c r="N563" s="5"/>
      <c r="O563" s="5"/>
      <c r="P563" s="178">
        <v>30</v>
      </c>
      <c r="Q563" s="171"/>
      <c r="R563" s="178">
        <v>30</v>
      </c>
      <c r="S563" s="171"/>
      <c r="T563" s="117"/>
      <c r="U563" s="117"/>
      <c r="V563" s="117"/>
      <c r="W563" s="117"/>
      <c r="Y563" s="46"/>
      <c r="Z563" s="5"/>
      <c r="AA563" s="5"/>
      <c r="AB563" s="5"/>
      <c r="AC563" s="46"/>
      <c r="AD563" s="5"/>
      <c r="AE563" s="5"/>
      <c r="AF563" s="186" t="s">
        <v>2403</v>
      </c>
      <c r="AG563" s="186" t="s">
        <v>4154</v>
      </c>
      <c r="AH563" s="46"/>
      <c r="AK563" s="185">
        <v>15054000</v>
      </c>
      <c r="AL563" s="178" t="s">
        <v>173</v>
      </c>
      <c r="AM563" s="46"/>
      <c r="AN563" s="5"/>
      <c r="AO563" s="5"/>
      <c r="AP563" s="5"/>
      <c r="AQ563" s="5"/>
      <c r="AS563" s="48"/>
      <c r="AT563" s="25" t="str">
        <f t="shared" si="84"/>
        <v>ITA ibuprofen PHARMEG Srl film-coated tablet 600mg/</v>
      </c>
      <c r="AU563" s="33"/>
      <c r="AW563" s="5"/>
      <c r="AX563" s="180" t="s">
        <v>4060</v>
      </c>
      <c r="AY563" s="25" t="str">
        <f t="shared" si="82"/>
        <v>IBUPROFENE PHARMEG film-coated tablet 600mg/</v>
      </c>
      <c r="AZ563" s="177" t="s">
        <v>578</v>
      </c>
      <c r="BA563" s="46" t="s">
        <v>966</v>
      </c>
      <c r="BB563" s="46"/>
      <c r="BC563" s="186" t="s">
        <v>2403</v>
      </c>
      <c r="BD563" s="186" t="s">
        <v>4154</v>
      </c>
      <c r="BE563" s="46"/>
      <c r="BF563" s="85"/>
      <c r="BG563" s="179" t="s">
        <v>4119</v>
      </c>
      <c r="BH563" s="46"/>
      <c r="BI563" s="46"/>
      <c r="BJ563" s="46"/>
      <c r="BL563" s="5"/>
      <c r="BM563" s="49" t="s">
        <v>4151</v>
      </c>
      <c r="BN563" t="str">
        <f t="shared" si="83"/>
        <v>ibuprofen film-coated tablet 600mg/</v>
      </c>
      <c r="BO563" s="49"/>
      <c r="BP563" t="str">
        <f t="shared" si="85"/>
        <v>ibuprofen film-coated tablet 600mg/</v>
      </c>
      <c r="BQ563" s="5"/>
      <c r="BR563" s="186" t="s">
        <v>2403</v>
      </c>
      <c r="BS563" s="186" t="s">
        <v>1220</v>
      </c>
      <c r="BT563" s="46"/>
      <c r="BU563" s="117"/>
      <c r="BV563" s="117"/>
      <c r="BW563" s="5"/>
      <c r="BY563" s="5"/>
      <c r="BZ563" s="5"/>
      <c r="CA563" s="185">
        <v>15054000</v>
      </c>
      <c r="CB563" s="178" t="s">
        <v>173</v>
      </c>
      <c r="CC563" s="46"/>
      <c r="CD563" s="5"/>
      <c r="CE563" s="5"/>
      <c r="CF563">
        <v>20053000</v>
      </c>
      <c r="CG563" s="46" t="s">
        <v>3898</v>
      </c>
      <c r="CH563" s="46" t="s">
        <v>1239</v>
      </c>
      <c r="CI563" s="117"/>
      <c r="CJ563" s="117"/>
      <c r="CK563" s="5"/>
      <c r="CL563" s="5"/>
      <c r="CM563" s="5"/>
      <c r="CN563" s="5"/>
      <c r="CO563" s="48" t="s">
        <v>2251</v>
      </c>
      <c r="CP563" s="21" t="s">
        <v>41</v>
      </c>
      <c r="CQ563" s="48" t="s">
        <v>2251</v>
      </c>
      <c r="CR563" s="46" t="s">
        <v>614</v>
      </c>
      <c r="CS563" s="51"/>
      <c r="CT563" s="48" t="s">
        <v>2251</v>
      </c>
      <c r="CU563" s="46" t="s">
        <v>614</v>
      </c>
      <c r="CV563" s="117"/>
      <c r="CW563" s="146"/>
      <c r="CY563" s="177" t="s">
        <v>4164</v>
      </c>
      <c r="CZ563" s="5"/>
      <c r="DE563" s="5"/>
      <c r="DF563" s="5"/>
      <c r="DG563" s="117"/>
      <c r="DH563" s="117"/>
      <c r="DI563" s="117"/>
      <c r="DJ563" s="117"/>
      <c r="DK563" s="117"/>
      <c r="DL563" s="177">
        <v>600</v>
      </c>
      <c r="DM563" s="177" t="s">
        <v>164</v>
      </c>
      <c r="DN563" s="74"/>
      <c r="DO563" s="177"/>
      <c r="DP563" s="177"/>
      <c r="DR563" s="177">
        <v>600</v>
      </c>
      <c r="DS563" s="177" t="s">
        <v>164</v>
      </c>
      <c r="DU563" s="177"/>
      <c r="DV563" s="177"/>
      <c r="DZ563" s="46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/>
      <c r="EM563" s="165"/>
      <c r="EO563" s="5"/>
      <c r="EP563" s="5"/>
      <c r="EQ563" s="5"/>
      <c r="ER563" s="5"/>
      <c r="ET563" s="46"/>
      <c r="EU563" s="46"/>
      <c r="EY563" s="70" t="str">
        <f t="shared" si="88"/>
        <v>ibuprofen oral 600mg/</v>
      </c>
      <c r="FK563" s="14" t="s">
        <v>163</v>
      </c>
      <c r="FL563" s="70" t="str">
        <f t="shared" si="86"/>
        <v>ibuprofen oral 600mg/</v>
      </c>
    </row>
    <row r="564" spans="1:168" ht="14.4">
      <c r="A564" s="177">
        <v>43529015</v>
      </c>
      <c r="B564" s="179" t="s">
        <v>3943</v>
      </c>
      <c r="C564" s="117"/>
      <c r="D564" s="117"/>
      <c r="E564" s="117"/>
      <c r="F564" s="117"/>
      <c r="H564" s="47"/>
      <c r="I564" s="47"/>
      <c r="J564" s="5" t="str">
        <f t="shared" si="87"/>
        <v>ITA ibuprofen TEVA ITALIA Srl film-coated tablet 30 x 600mg/</v>
      </c>
      <c r="K564" s="5" t="str">
        <f t="shared" si="81"/>
        <v>ITA ibuprofen TEVA ITALIA Srl film-coated tablet 30 x 600mg/</v>
      </c>
      <c r="L564" s="5"/>
      <c r="M564" s="5"/>
      <c r="N564" s="5"/>
      <c r="O564" s="5"/>
      <c r="P564" s="178">
        <v>30</v>
      </c>
      <c r="Q564" s="171"/>
      <c r="R564" s="178">
        <v>30</v>
      </c>
      <c r="S564" s="171"/>
      <c r="T564" s="117"/>
      <c r="U564" s="117"/>
      <c r="V564" s="117"/>
      <c r="W564" s="117"/>
      <c r="Y564" s="46"/>
      <c r="Z564" s="5"/>
      <c r="AA564" s="5"/>
      <c r="AB564" s="5"/>
      <c r="AC564" s="46"/>
      <c r="AD564" s="5"/>
      <c r="AE564" s="5"/>
      <c r="AF564" s="186" t="s">
        <v>2403</v>
      </c>
      <c r="AG564" s="186" t="s">
        <v>4154</v>
      </c>
      <c r="AH564" s="46"/>
      <c r="AK564" s="185">
        <v>15054000</v>
      </c>
      <c r="AL564" s="178" t="s">
        <v>173</v>
      </c>
      <c r="AM564" s="46"/>
      <c r="AN564" s="5"/>
      <c r="AO564" s="5"/>
      <c r="AP564" s="5"/>
      <c r="AQ564" s="5"/>
      <c r="AS564" s="48"/>
      <c r="AT564" s="25" t="str">
        <f t="shared" si="84"/>
        <v>ITA ibuprofen TEVA ITALIA Srl film-coated tablet 600mg/</v>
      </c>
      <c r="AU564" s="33"/>
      <c r="AW564" s="5"/>
      <c r="AX564" s="180" t="s">
        <v>4061</v>
      </c>
      <c r="AY564" s="25" t="str">
        <f t="shared" si="82"/>
        <v>IBUPROFENE TEVA film-coated tablet 600mg/</v>
      </c>
      <c r="AZ564" s="177" t="s">
        <v>578</v>
      </c>
      <c r="BA564" s="46" t="s">
        <v>966</v>
      </c>
      <c r="BB564" s="46"/>
      <c r="BC564" s="186" t="s">
        <v>2403</v>
      </c>
      <c r="BD564" s="186" t="s">
        <v>4154</v>
      </c>
      <c r="BE564" s="46"/>
      <c r="BF564" s="85"/>
      <c r="BG564" s="179" t="s">
        <v>4121</v>
      </c>
      <c r="BH564" s="46"/>
      <c r="BI564" s="46"/>
      <c r="BJ564" s="46"/>
      <c r="BL564" s="5"/>
      <c r="BM564" s="49" t="s">
        <v>4151</v>
      </c>
      <c r="BN564" t="str">
        <f t="shared" si="83"/>
        <v>ibuprofen film-coated tablet 600mg/</v>
      </c>
      <c r="BO564" s="49"/>
      <c r="BP564" t="str">
        <f t="shared" si="85"/>
        <v>ibuprofen film-coated tablet 600mg/</v>
      </c>
      <c r="BQ564" s="5"/>
      <c r="BR564" s="186" t="s">
        <v>2403</v>
      </c>
      <c r="BS564" s="186" t="s">
        <v>1220</v>
      </c>
      <c r="BT564" s="46"/>
      <c r="BU564" s="117"/>
      <c r="BV564" s="117"/>
      <c r="BW564" s="5"/>
      <c r="BY564" s="5"/>
      <c r="BZ564" s="5"/>
      <c r="CA564" s="185">
        <v>15054000</v>
      </c>
      <c r="CB564" s="178" t="s">
        <v>173</v>
      </c>
      <c r="CC564" s="46"/>
      <c r="CD564" s="5"/>
      <c r="CE564" s="5"/>
      <c r="CF564">
        <v>20053000</v>
      </c>
      <c r="CG564" s="46" t="s">
        <v>3898</v>
      </c>
      <c r="CH564" s="46" t="s">
        <v>1239</v>
      </c>
      <c r="CI564" s="117"/>
      <c r="CJ564" s="117"/>
      <c r="CK564" s="5"/>
      <c r="CL564" s="5"/>
      <c r="CM564" s="5"/>
      <c r="CN564" s="5"/>
      <c r="CO564" s="48" t="s">
        <v>2251</v>
      </c>
      <c r="CP564" s="21" t="s">
        <v>41</v>
      </c>
      <c r="CQ564" s="48" t="s">
        <v>2251</v>
      </c>
      <c r="CR564" s="46" t="s">
        <v>614</v>
      </c>
      <c r="CS564" s="51"/>
      <c r="CT564" s="48" t="s">
        <v>2251</v>
      </c>
      <c r="CU564" s="46" t="s">
        <v>614</v>
      </c>
      <c r="CV564" s="117"/>
      <c r="CW564" s="146"/>
      <c r="CY564" s="177" t="s">
        <v>4164</v>
      </c>
      <c r="CZ564" s="5"/>
      <c r="DE564" s="5"/>
      <c r="DF564" s="5"/>
      <c r="DG564" s="117"/>
      <c r="DH564" s="117"/>
      <c r="DI564" s="117"/>
      <c r="DJ564" s="117"/>
      <c r="DK564" s="117"/>
      <c r="DL564" s="177">
        <v>600</v>
      </c>
      <c r="DM564" s="177" t="s">
        <v>164</v>
      </c>
      <c r="DN564" s="74"/>
      <c r="DO564" s="177"/>
      <c r="DP564" s="177"/>
      <c r="DR564" s="177">
        <v>600</v>
      </c>
      <c r="DS564" s="177" t="s">
        <v>164</v>
      </c>
      <c r="DU564" s="177"/>
      <c r="DV564" s="177"/>
      <c r="DZ564" s="46"/>
      <c r="EA564" s="5"/>
      <c r="EB564" s="5"/>
      <c r="EC564" s="5"/>
      <c r="ED564" s="5"/>
      <c r="EE564" s="5"/>
      <c r="EF564" s="5"/>
      <c r="EG564" s="5"/>
      <c r="EH564" s="5"/>
      <c r="EI564" s="5"/>
      <c r="EJ564" s="5"/>
      <c r="EK564" s="5"/>
      <c r="EL564" s="5"/>
      <c r="EM564" s="165"/>
      <c r="EO564" s="5"/>
      <c r="EP564" s="5"/>
      <c r="EQ564" s="5"/>
      <c r="ER564" s="5"/>
      <c r="ET564" s="46"/>
      <c r="EU564" s="46"/>
      <c r="EY564" s="70" t="str">
        <f t="shared" si="88"/>
        <v>ibuprofen oral 600mg/</v>
      </c>
      <c r="FK564" s="14" t="s">
        <v>163</v>
      </c>
      <c r="FL564" s="70" t="str">
        <f t="shared" si="86"/>
        <v>ibuprofen oral 600mg/</v>
      </c>
    </row>
    <row r="565" spans="1:168" ht="14.4">
      <c r="A565" s="177">
        <v>26916142</v>
      </c>
      <c r="B565" s="179" t="s">
        <v>3947</v>
      </c>
      <c r="C565" s="117"/>
      <c r="D565" s="117"/>
      <c r="E565" s="117"/>
      <c r="F565" s="117"/>
      <c r="H565" s="47"/>
      <c r="I565" s="47"/>
      <c r="J565" s="5" t="str">
        <f t="shared" si="87"/>
        <v>ITA ibuprofen arginine ZAMBON ITALIA Srl granules for oral solution 30 x 600mg/</v>
      </c>
      <c r="K565" s="5" t="str">
        <f t="shared" si="81"/>
        <v>ITA ibuprofen arginine ZAMBON ITALIA Srl granules for oral solution 30 x 600mg/</v>
      </c>
      <c r="L565" s="5"/>
      <c r="M565" s="5"/>
      <c r="N565" s="5"/>
      <c r="O565" s="5"/>
      <c r="P565" s="178">
        <v>30</v>
      </c>
      <c r="Q565" s="171"/>
      <c r="R565" s="178">
        <v>30</v>
      </c>
      <c r="S565" s="171"/>
      <c r="T565" s="117"/>
      <c r="U565" s="117"/>
      <c r="V565" s="117"/>
      <c r="W565" s="117"/>
      <c r="Y565" s="46"/>
      <c r="Z565" s="5"/>
      <c r="AA565" s="5"/>
      <c r="AB565" s="5"/>
      <c r="AC565" s="46"/>
      <c r="AD565" s="5"/>
      <c r="AE565" s="5"/>
      <c r="AF565" s="186">
        <v>10112000</v>
      </c>
      <c r="AG565" s="186" t="s">
        <v>2558</v>
      </c>
      <c r="AH565" s="46"/>
      <c r="AK565" s="185" t="s">
        <v>4158</v>
      </c>
      <c r="AL565" s="178" t="s">
        <v>4159</v>
      </c>
      <c r="AM565" s="46"/>
      <c r="AN565" s="5"/>
      <c r="AO565" s="5"/>
      <c r="AP565" s="5"/>
      <c r="AQ565" s="5"/>
      <c r="AS565" s="48"/>
      <c r="AT565" s="25" t="str">
        <f t="shared" si="84"/>
        <v>ITA ibuprofen arginine ZAMBON ITALIA Srl granules for oral solution 600mg/</v>
      </c>
      <c r="AU565" s="33"/>
      <c r="AW565" s="5"/>
      <c r="AX565" s="180" t="s">
        <v>4062</v>
      </c>
      <c r="AY565" s="25" t="str">
        <f t="shared" si="82"/>
        <v>SPIDIFEN granules for oral solution 600mg/</v>
      </c>
      <c r="AZ565" s="177" t="s">
        <v>578</v>
      </c>
      <c r="BA565" s="46" t="s">
        <v>966</v>
      </c>
      <c r="BB565" s="46"/>
      <c r="BC565" s="186">
        <v>10112000</v>
      </c>
      <c r="BD565" s="186" t="s">
        <v>2558</v>
      </c>
      <c r="BE565" s="46"/>
      <c r="BF565" s="85"/>
      <c r="BG565" s="179" t="s">
        <v>4141</v>
      </c>
      <c r="BH565" s="46"/>
      <c r="BI565" s="46"/>
      <c r="BJ565" s="46"/>
      <c r="BL565" s="5"/>
      <c r="BM565" s="49" t="s">
        <v>4151</v>
      </c>
      <c r="BN565" t="str">
        <f t="shared" si="83"/>
        <v>ibuprofen arginine granules for oral solution 600mg/</v>
      </c>
      <c r="BO565" s="49"/>
      <c r="BP565" t="str">
        <f t="shared" si="85"/>
        <v>ibuprofen arginine granules for oral solution 600mg/</v>
      </c>
      <c r="BQ565" s="5"/>
      <c r="BR565" s="186">
        <v>10112000</v>
      </c>
      <c r="BS565" s="186" t="s">
        <v>2342</v>
      </c>
      <c r="BT565" s="46"/>
      <c r="BU565" s="117"/>
      <c r="BV565" s="117"/>
      <c r="BW565" s="5"/>
      <c r="BY565" s="5"/>
      <c r="BZ565" s="5"/>
      <c r="CA565" s="185" t="s">
        <v>4158</v>
      </c>
      <c r="CB565" s="178" t="s">
        <v>4159</v>
      </c>
      <c r="CC565" s="46"/>
      <c r="CD565" s="5"/>
      <c r="CE565" s="5"/>
      <c r="CF565">
        <v>20053000</v>
      </c>
      <c r="CG565" s="46" t="s">
        <v>3898</v>
      </c>
      <c r="CH565" s="46" t="s">
        <v>1239</v>
      </c>
      <c r="CI565" s="117"/>
      <c r="CJ565" s="117"/>
      <c r="CK565" s="5"/>
      <c r="CL565" s="5"/>
      <c r="CM565" s="5"/>
      <c r="CN565" s="5"/>
      <c r="CO565" s="71">
        <v>100000092228</v>
      </c>
      <c r="CP565" s="21" t="s">
        <v>41</v>
      </c>
      <c r="CQ565" s="71">
        <v>100000092228</v>
      </c>
      <c r="CR565" s="46" t="s">
        <v>2987</v>
      </c>
      <c r="CS565" s="51"/>
      <c r="CT565" s="48" t="s">
        <v>2251</v>
      </c>
      <c r="CU565" s="46" t="s">
        <v>614</v>
      </c>
      <c r="CV565" s="117"/>
      <c r="CW565" s="146"/>
      <c r="CY565" s="177" t="s">
        <v>4165</v>
      </c>
      <c r="CZ565" s="5"/>
      <c r="DE565" s="5"/>
      <c r="DF565" s="5"/>
      <c r="DG565" s="117"/>
      <c r="DH565" s="117"/>
      <c r="DI565" s="117"/>
      <c r="DJ565" s="117"/>
      <c r="DK565" s="117"/>
      <c r="DL565" s="177">
        <v>600</v>
      </c>
      <c r="DM565" s="177" t="s">
        <v>164</v>
      </c>
      <c r="DN565" s="74"/>
      <c r="DO565" s="177"/>
      <c r="DP565" s="177"/>
      <c r="DR565" s="177">
        <v>600</v>
      </c>
      <c r="DS565" s="177" t="s">
        <v>164</v>
      </c>
      <c r="DU565" s="177"/>
      <c r="DV565" s="177"/>
      <c r="DZ565" s="46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165"/>
      <c r="EO565" s="5"/>
      <c r="EP565" s="5"/>
      <c r="EQ565" s="5"/>
      <c r="ER565" s="5"/>
      <c r="ET565" s="46"/>
      <c r="EU565" s="46"/>
      <c r="EY565" s="70" t="str">
        <f t="shared" si="88"/>
        <v>ibuprofen oral 600mg/</v>
      </c>
      <c r="FK565" s="14" t="s">
        <v>163</v>
      </c>
      <c r="FL565" s="70" t="str">
        <f t="shared" si="86"/>
        <v>ibuprofen oral 600mg/</v>
      </c>
    </row>
    <row r="566" spans="1:168" ht="14.4">
      <c r="A566" s="177">
        <v>26916130</v>
      </c>
      <c r="B566" s="179" t="s">
        <v>3948</v>
      </c>
      <c r="C566" s="117"/>
      <c r="D566" s="117"/>
      <c r="E566" s="117"/>
      <c r="F566" s="117"/>
      <c r="H566" s="47"/>
      <c r="I566" s="47"/>
      <c r="J566" s="5" t="str">
        <f t="shared" si="87"/>
        <v>ITA ibuprofen arginine ZAMBON ITALIA Srl granules for oral solution 30 x 600mg/</v>
      </c>
      <c r="K566" s="5" t="str">
        <f t="shared" si="81"/>
        <v>ITA ibuprofen arginine ZAMBON ITALIA Srl granules for oral solution 30 x 600mg/</v>
      </c>
      <c r="L566" s="5"/>
      <c r="M566" s="5"/>
      <c r="N566" s="5"/>
      <c r="O566" s="5"/>
      <c r="P566" s="178">
        <v>30</v>
      </c>
      <c r="Q566" s="171"/>
      <c r="R566" s="178">
        <v>30</v>
      </c>
      <c r="S566" s="171"/>
      <c r="T566" s="117"/>
      <c r="U566" s="117"/>
      <c r="V566" s="117"/>
      <c r="W566" s="117"/>
      <c r="Y566" s="46"/>
      <c r="Z566" s="5"/>
      <c r="AA566" s="5"/>
      <c r="AB566" s="5"/>
      <c r="AC566" s="46"/>
      <c r="AD566" s="5"/>
      <c r="AE566" s="5"/>
      <c r="AF566" s="186">
        <v>10112000</v>
      </c>
      <c r="AG566" s="186" t="s">
        <v>2558</v>
      </c>
      <c r="AH566" s="46"/>
      <c r="AK566" s="185" t="s">
        <v>4158</v>
      </c>
      <c r="AL566" s="178" t="s">
        <v>4159</v>
      </c>
      <c r="AM566" s="46"/>
      <c r="AN566" s="5"/>
      <c r="AO566" s="5"/>
      <c r="AP566" s="5"/>
      <c r="AQ566" s="5"/>
      <c r="AS566" s="48"/>
      <c r="AT566" s="25" t="str">
        <f t="shared" si="84"/>
        <v>ITA ibuprofen arginine ZAMBON ITALIA Srl granules for oral solution 600mg/</v>
      </c>
      <c r="AU566" s="33"/>
      <c r="AW566" s="5"/>
      <c r="AX566" s="180" t="s">
        <v>4062</v>
      </c>
      <c r="AY566" s="25" t="str">
        <f t="shared" si="82"/>
        <v>SPIDIFEN granules for oral solution 600mg/</v>
      </c>
      <c r="AZ566" s="177" t="s">
        <v>578</v>
      </c>
      <c r="BA566" s="46" t="s">
        <v>966</v>
      </c>
      <c r="BB566" s="46"/>
      <c r="BC566" s="186">
        <v>10112000</v>
      </c>
      <c r="BD566" s="186" t="s">
        <v>2558</v>
      </c>
      <c r="BE566" s="46"/>
      <c r="BF566" s="85"/>
      <c r="BG566" s="179" t="s">
        <v>4141</v>
      </c>
      <c r="BH566" s="46"/>
      <c r="BI566" s="46"/>
      <c r="BJ566" s="46"/>
      <c r="BL566" s="5"/>
      <c r="BM566" s="49" t="s">
        <v>4151</v>
      </c>
      <c r="BN566" t="str">
        <f t="shared" si="83"/>
        <v>ibuprofen arginine granules for oral solution 600mg/</v>
      </c>
      <c r="BO566" s="49"/>
      <c r="BP566" t="str">
        <f t="shared" si="85"/>
        <v>ibuprofen arginine granules for oral solution 600mg/</v>
      </c>
      <c r="BQ566" s="5"/>
      <c r="BR566" s="186">
        <v>10112000</v>
      </c>
      <c r="BS566" s="186" t="s">
        <v>2342</v>
      </c>
      <c r="BT566" s="46"/>
      <c r="BU566" s="117"/>
      <c r="BV566" s="117"/>
      <c r="BW566" s="5"/>
      <c r="BY566" s="5"/>
      <c r="BZ566" s="5"/>
      <c r="CA566" s="185" t="s">
        <v>4158</v>
      </c>
      <c r="CB566" s="178" t="s">
        <v>4159</v>
      </c>
      <c r="CC566" s="46"/>
      <c r="CD566" s="5"/>
      <c r="CE566" s="5"/>
      <c r="CF566">
        <v>20053000</v>
      </c>
      <c r="CG566" s="46" t="s">
        <v>3898</v>
      </c>
      <c r="CH566" s="46" t="s">
        <v>1239</v>
      </c>
      <c r="CI566" s="117"/>
      <c r="CJ566" s="117"/>
      <c r="CK566" s="5"/>
      <c r="CL566" s="5"/>
      <c r="CM566" s="5"/>
      <c r="CN566" s="5"/>
      <c r="CO566" s="71">
        <v>100000092228</v>
      </c>
      <c r="CP566" s="21" t="s">
        <v>41</v>
      </c>
      <c r="CQ566" s="71">
        <v>100000092228</v>
      </c>
      <c r="CR566" s="46" t="s">
        <v>2987</v>
      </c>
      <c r="CS566" s="51"/>
      <c r="CT566" s="48" t="s">
        <v>2251</v>
      </c>
      <c r="CU566" s="46" t="s">
        <v>614</v>
      </c>
      <c r="CV566" s="117"/>
      <c r="CW566" s="146"/>
      <c r="CY566" s="177" t="s">
        <v>4165</v>
      </c>
      <c r="CZ566" s="5"/>
      <c r="DE566" s="5"/>
      <c r="DF566" s="5"/>
      <c r="DG566" s="117"/>
      <c r="DH566" s="117"/>
      <c r="DI566" s="117"/>
      <c r="DJ566" s="117"/>
      <c r="DK566" s="117"/>
      <c r="DL566" s="177">
        <v>600</v>
      </c>
      <c r="DM566" s="177" t="s">
        <v>164</v>
      </c>
      <c r="DN566" s="74"/>
      <c r="DO566" s="177"/>
      <c r="DP566" s="177"/>
      <c r="DR566" s="177">
        <v>600</v>
      </c>
      <c r="DS566" s="177" t="s">
        <v>164</v>
      </c>
      <c r="DU566" s="177"/>
      <c r="DV566" s="177"/>
      <c r="DZ566" s="46"/>
      <c r="EA566" s="5"/>
      <c r="EB566" s="5"/>
      <c r="EC566" s="5"/>
      <c r="ED566" s="5"/>
      <c r="EE566" s="5"/>
      <c r="EF566" s="5"/>
      <c r="EG566" s="5"/>
      <c r="EH566" s="5"/>
      <c r="EI566" s="5"/>
      <c r="EJ566" s="5"/>
      <c r="EK566" s="5"/>
      <c r="EL566" s="5"/>
      <c r="EM566" s="165"/>
      <c r="EO566" s="5"/>
      <c r="EP566" s="5"/>
      <c r="EQ566" s="5"/>
      <c r="ER566" s="5"/>
      <c r="ET566" s="46"/>
      <c r="EU566" s="46"/>
      <c r="EY566" s="70" t="str">
        <f t="shared" si="88"/>
        <v>ibuprofen oral 600mg/</v>
      </c>
      <c r="FK566" s="14" t="s">
        <v>163</v>
      </c>
      <c r="FL566" s="70" t="str">
        <f t="shared" si="86"/>
        <v>ibuprofen oral 600mg/</v>
      </c>
    </row>
    <row r="567" spans="1:168" ht="14.4">
      <c r="A567" s="177">
        <v>22593115</v>
      </c>
      <c r="B567" s="179" t="s">
        <v>3949</v>
      </c>
      <c r="C567" s="117"/>
      <c r="D567" s="117"/>
      <c r="E567" s="117"/>
      <c r="F567" s="117"/>
      <c r="H567" s="47"/>
      <c r="I567" s="47"/>
      <c r="J567" s="5" t="str">
        <f t="shared" si="87"/>
        <v>ITA ibuprofen MYLAN ITALIA Srl prolonged-release tablet 20 x 800mg/</v>
      </c>
      <c r="K567" s="5" t="str">
        <f t="shared" si="81"/>
        <v>ITA ibuprofen MYLAN ITALIA Srl prolonged-release tablet 20 x 800mg/</v>
      </c>
      <c r="L567" s="5"/>
      <c r="M567" s="5"/>
      <c r="N567" s="5"/>
      <c r="O567" s="5"/>
      <c r="P567" s="178">
        <v>20</v>
      </c>
      <c r="Q567" s="171"/>
      <c r="R567" s="178">
        <v>20</v>
      </c>
      <c r="S567" s="171"/>
      <c r="T567" s="117"/>
      <c r="U567" s="117"/>
      <c r="V567" s="117"/>
      <c r="W567" s="117"/>
      <c r="Y567" s="46"/>
      <c r="Z567" s="5"/>
      <c r="AA567" s="5"/>
      <c r="AB567" s="5"/>
      <c r="AC567" s="46"/>
      <c r="AD567" s="5"/>
      <c r="AE567" s="5"/>
      <c r="AF567" s="186" t="s">
        <v>4157</v>
      </c>
      <c r="AG567" s="186" t="s">
        <v>2501</v>
      </c>
      <c r="AH567" s="46"/>
      <c r="AK567" s="186">
        <v>15054000</v>
      </c>
      <c r="AL567" s="178" t="s">
        <v>173</v>
      </c>
      <c r="AM567" s="46"/>
      <c r="AN567" s="5"/>
      <c r="AO567" s="5"/>
      <c r="AP567" s="5"/>
      <c r="AQ567" s="5"/>
      <c r="AS567" s="48"/>
      <c r="AT567" s="25" t="str">
        <f t="shared" si="84"/>
        <v>ITA ibuprofen MYLAN ITALIA Srl prolonged-release tablet 800mg/</v>
      </c>
      <c r="AU567" s="33"/>
      <c r="AW567" s="5"/>
      <c r="AX567" s="181" t="s">
        <v>4047</v>
      </c>
      <c r="AY567" s="25" t="str">
        <f t="shared" si="82"/>
        <v>BRUFEN prolonged-release tablet 800mg/</v>
      </c>
      <c r="AZ567" s="177" t="s">
        <v>578</v>
      </c>
      <c r="BA567" s="46" t="s">
        <v>966</v>
      </c>
      <c r="BB567" s="46"/>
      <c r="BC567" s="186" t="s">
        <v>4157</v>
      </c>
      <c r="BD567" s="186" t="s">
        <v>2501</v>
      </c>
      <c r="BE567" s="46"/>
      <c r="BF567" s="85"/>
      <c r="BG567" s="179" t="s">
        <v>4135</v>
      </c>
      <c r="BH567" s="46"/>
      <c r="BI567" s="46"/>
      <c r="BJ567" s="46"/>
      <c r="BL567" s="5"/>
      <c r="BM567" s="49" t="s">
        <v>4151</v>
      </c>
      <c r="BN567" t="str">
        <f t="shared" si="83"/>
        <v>ibuprofen prolonged-release tablet 800mg/</v>
      </c>
      <c r="BO567" s="49"/>
      <c r="BP567" t="str">
        <f t="shared" si="85"/>
        <v>ibuprofen prolonged-release tablet 800mg/</v>
      </c>
      <c r="BQ567" s="5"/>
      <c r="BR567" s="186" t="s">
        <v>4157</v>
      </c>
      <c r="BS567" s="186" t="s">
        <v>1219</v>
      </c>
      <c r="BT567" s="46"/>
      <c r="BU567" s="117"/>
      <c r="BV567" s="117"/>
      <c r="BW567" s="5"/>
      <c r="BY567" s="5"/>
      <c r="BZ567" s="5"/>
      <c r="CA567" s="186">
        <v>15054000</v>
      </c>
      <c r="CB567" s="178" t="s">
        <v>173</v>
      </c>
      <c r="CC567" s="46"/>
      <c r="CD567" s="5"/>
      <c r="CE567" s="5"/>
      <c r="CF567">
        <v>20053000</v>
      </c>
      <c r="CG567" s="46" t="s">
        <v>3898</v>
      </c>
      <c r="CH567" s="46" t="s">
        <v>1239</v>
      </c>
      <c r="CI567" s="117"/>
      <c r="CJ567" s="117"/>
      <c r="CK567" s="5"/>
      <c r="CL567" s="5"/>
      <c r="CM567" s="5"/>
      <c r="CN567" s="5"/>
      <c r="CO567" s="48" t="s">
        <v>2251</v>
      </c>
      <c r="CP567" s="21" t="s">
        <v>41</v>
      </c>
      <c r="CQ567" s="48" t="s">
        <v>2251</v>
      </c>
      <c r="CR567" s="46" t="s">
        <v>614</v>
      </c>
      <c r="CS567" s="51"/>
      <c r="CT567" s="48" t="s">
        <v>2251</v>
      </c>
      <c r="CU567" s="46" t="s">
        <v>614</v>
      </c>
      <c r="CV567" s="117"/>
      <c r="CW567" s="146"/>
      <c r="CY567" s="177" t="s">
        <v>4164</v>
      </c>
      <c r="CZ567" s="5"/>
      <c r="DE567" s="5"/>
      <c r="DF567" s="5"/>
      <c r="DG567" s="117"/>
      <c r="DH567" s="117"/>
      <c r="DI567" s="117"/>
      <c r="DJ567" s="117"/>
      <c r="DK567" s="117"/>
      <c r="DL567" s="177">
        <v>800</v>
      </c>
      <c r="DM567" s="177" t="s">
        <v>164</v>
      </c>
      <c r="DN567" s="74"/>
      <c r="DO567" s="177"/>
      <c r="DP567" s="177"/>
      <c r="DR567" s="177">
        <v>800</v>
      </c>
      <c r="DS567" s="177" t="s">
        <v>164</v>
      </c>
      <c r="DU567" s="177"/>
      <c r="DV567" s="177"/>
      <c r="DZ567" s="46"/>
      <c r="EA567" s="5"/>
      <c r="EB567" s="5"/>
      <c r="EC567" s="5"/>
      <c r="ED567" s="5"/>
      <c r="EE567" s="5"/>
      <c r="EF567" s="5"/>
      <c r="EG567" s="5"/>
      <c r="EH567" s="5"/>
      <c r="EI567" s="5"/>
      <c r="EJ567" s="5"/>
      <c r="EK567" s="5"/>
      <c r="EL567" s="5"/>
      <c r="EM567" s="165"/>
      <c r="EO567" s="5"/>
      <c r="EP567" s="5"/>
      <c r="EQ567" s="5"/>
      <c r="ER567" s="5"/>
      <c r="ET567" s="46"/>
      <c r="EU567" s="46"/>
      <c r="EY567" s="70" t="str">
        <f t="shared" si="88"/>
        <v>ibuprofen oral 800mg/</v>
      </c>
      <c r="FK567" s="14" t="s">
        <v>163</v>
      </c>
      <c r="FL567" s="70" t="str">
        <f t="shared" si="86"/>
        <v>ibuprofen oral 800mg/</v>
      </c>
    </row>
    <row r="568" spans="1:168" ht="14.4">
      <c r="A568" s="177">
        <v>24635106</v>
      </c>
      <c r="B568" s="179" t="s">
        <v>3950</v>
      </c>
      <c r="C568" s="117"/>
      <c r="D568" s="117"/>
      <c r="E568" s="117"/>
      <c r="F568" s="117"/>
      <c r="H568" s="47"/>
      <c r="I568" s="47"/>
      <c r="J568" s="5" t="str">
        <f t="shared" si="87"/>
        <v>ITA ibuprofen lysine S.F. GROUP Srl Solution for injection 6 x 400mg/</v>
      </c>
      <c r="K568" s="5" t="str">
        <f t="shared" si="81"/>
        <v>ITA ibuprofen lysine S.F. GROUP Srl Solution for injection 6 x 400mg/</v>
      </c>
      <c r="L568" s="5"/>
      <c r="M568" s="5"/>
      <c r="N568" s="5"/>
      <c r="O568" s="5"/>
      <c r="P568" s="178">
        <v>6</v>
      </c>
      <c r="Q568" s="171"/>
      <c r="R568" s="178">
        <v>6</v>
      </c>
      <c r="S568" s="171"/>
      <c r="T568" s="117"/>
      <c r="U568" s="117"/>
      <c r="V568" s="117"/>
      <c r="W568" s="117"/>
      <c r="Y568" s="46"/>
      <c r="Z568" s="5"/>
      <c r="AA568" s="5"/>
      <c r="AB568" s="5"/>
      <c r="AC568" s="46"/>
      <c r="AD568" s="5"/>
      <c r="AE568" s="5"/>
      <c r="AF568" s="186">
        <v>11201000</v>
      </c>
      <c r="AG568" s="186" t="s">
        <v>3892</v>
      </c>
      <c r="AH568" s="46"/>
      <c r="AK568" s="186" t="s">
        <v>4160</v>
      </c>
      <c r="AL568" s="178" t="s">
        <v>4161</v>
      </c>
      <c r="AM568" s="46"/>
      <c r="AN568" s="5"/>
      <c r="AO568" s="5"/>
      <c r="AP568" s="5"/>
      <c r="AQ568" s="5"/>
      <c r="AS568" s="48"/>
      <c r="AT568" s="25" t="str">
        <f t="shared" si="84"/>
        <v>ITA ibuprofen lysine S.F. GROUP Srl Solution for injection 400mg/</v>
      </c>
      <c r="AU568" s="33"/>
      <c r="AW568" s="5"/>
      <c r="AX568" s="179" t="s">
        <v>4063</v>
      </c>
      <c r="AY568" s="25" t="str">
        <f t="shared" si="82"/>
        <v>ARFEN Solution for injection 400mg/</v>
      </c>
      <c r="AZ568" s="177" t="s">
        <v>578</v>
      </c>
      <c r="BA568" s="46" t="s">
        <v>966</v>
      </c>
      <c r="BB568" s="46"/>
      <c r="BC568" s="186">
        <v>11201000</v>
      </c>
      <c r="BD568" s="186" t="s">
        <v>3892</v>
      </c>
      <c r="BE568" s="46"/>
      <c r="BF568" s="85"/>
      <c r="BG568" s="179" t="s">
        <v>4112</v>
      </c>
      <c r="BH568" s="46"/>
      <c r="BI568" s="46"/>
      <c r="BJ568" s="46"/>
      <c r="BL568" s="5"/>
      <c r="BM568" s="49" t="s">
        <v>4151</v>
      </c>
      <c r="BN568" t="str">
        <f t="shared" si="83"/>
        <v>ibuprofen lysine Solution for injection 400mg/</v>
      </c>
      <c r="BO568" s="49"/>
      <c r="BP568" t="str">
        <f t="shared" si="85"/>
        <v>ibuprofen lysine Solution for injection 400mg/</v>
      </c>
      <c r="BQ568" s="5"/>
      <c r="BR568" s="186">
        <v>11201000</v>
      </c>
      <c r="BS568" s="186" t="s">
        <v>3892</v>
      </c>
      <c r="BT568" s="46"/>
      <c r="BU568" s="117"/>
      <c r="BV568" s="117"/>
      <c r="BW568" s="5"/>
      <c r="BY568" s="5"/>
      <c r="BZ568" s="5"/>
      <c r="CA568" s="186" t="s">
        <v>4160</v>
      </c>
      <c r="CB568" s="178" t="s">
        <v>4161</v>
      </c>
      <c r="CC568" s="46"/>
      <c r="CD568" s="5"/>
      <c r="CE568" s="5"/>
      <c r="CF568">
        <v>20045000</v>
      </c>
      <c r="CG568" s="46" t="s">
        <v>1238</v>
      </c>
      <c r="CH568" s="46" t="s">
        <v>1241</v>
      </c>
      <c r="CI568" s="117"/>
      <c r="CJ568" s="117"/>
      <c r="CK568" s="5"/>
      <c r="CL568" s="5"/>
      <c r="CM568" s="5"/>
      <c r="CN568" s="5"/>
      <c r="CO568" s="187">
        <v>100000090111</v>
      </c>
      <c r="CP568" s="21" t="s">
        <v>41</v>
      </c>
      <c r="CQ568" s="187">
        <v>100000090111</v>
      </c>
      <c r="CR568" s="46" t="s">
        <v>618</v>
      </c>
      <c r="CS568" s="51"/>
      <c r="CT568" s="48" t="s">
        <v>2251</v>
      </c>
      <c r="CU568" s="46" t="s">
        <v>614</v>
      </c>
      <c r="CV568" s="117"/>
      <c r="CW568" s="146"/>
      <c r="CX568" s="187">
        <v>100000090111</v>
      </c>
      <c r="CY568" s="177" t="s">
        <v>4166</v>
      </c>
      <c r="CZ568" s="5"/>
      <c r="DE568" s="5"/>
      <c r="DF568" s="5"/>
      <c r="DG568" s="117"/>
      <c r="DH568" s="117"/>
      <c r="DI568" s="117"/>
      <c r="DJ568" s="117"/>
      <c r="DK568" s="117"/>
      <c r="DL568" s="177">
        <v>400</v>
      </c>
      <c r="DM568" s="177" t="s">
        <v>164</v>
      </c>
      <c r="DN568" s="74"/>
      <c r="DP568" s="177"/>
      <c r="DR568" s="177">
        <v>400</v>
      </c>
      <c r="DS568" s="177" t="s">
        <v>164</v>
      </c>
      <c r="DU568"/>
      <c r="DV568" s="177"/>
      <c r="DZ568" s="46"/>
      <c r="EA568" s="5"/>
      <c r="EB568" s="5"/>
      <c r="EC568" s="5"/>
      <c r="ED568" s="5"/>
      <c r="EE568" s="5"/>
      <c r="EF568" s="5"/>
      <c r="EG568" s="5"/>
      <c r="EH568" s="5"/>
      <c r="EI568" s="5"/>
      <c r="EJ568" s="5"/>
      <c r="EK568" s="5"/>
      <c r="EL568" s="5"/>
      <c r="EM568" s="165"/>
      <c r="EO568" s="5"/>
      <c r="EP568" s="5"/>
      <c r="EQ568" s="5"/>
      <c r="ER568" s="5"/>
      <c r="ET568" s="46"/>
      <c r="EU568" s="46"/>
      <c r="EY568" s="70" t="str">
        <f t="shared" si="88"/>
        <v>ibuprofen injection 400mg/</v>
      </c>
      <c r="FK568" s="14" t="s">
        <v>4167</v>
      </c>
      <c r="FL568" s="70" t="str">
        <f t="shared" si="86"/>
        <v>ibuprofen injection 400mg/</v>
      </c>
    </row>
    <row r="569" spans="1:168" ht="14.4">
      <c r="A569" s="177">
        <v>24635029</v>
      </c>
      <c r="B569" s="179" t="s">
        <v>3951</v>
      </c>
      <c r="C569" s="117"/>
      <c r="D569" s="117"/>
      <c r="E569" s="117"/>
      <c r="F569" s="117"/>
      <c r="H569" s="47"/>
      <c r="I569" s="47"/>
      <c r="J569" s="5" t="str">
        <f t="shared" si="87"/>
        <v>ITA ibuprofen lysine S.F. GROUP Srl film-coated tablet 30 x 500mg/</v>
      </c>
      <c r="K569" s="5" t="str">
        <f t="shared" si="81"/>
        <v>ITA ibuprofen lysine S.F. GROUP Srl film-coated tablet 30 x 500mg/</v>
      </c>
      <c r="L569" s="5"/>
      <c r="M569" s="5"/>
      <c r="N569" s="5"/>
      <c r="O569" s="5"/>
      <c r="P569" s="178">
        <v>30</v>
      </c>
      <c r="Q569" s="171"/>
      <c r="R569" s="178">
        <v>30</v>
      </c>
      <c r="S569" s="171"/>
      <c r="T569" s="117"/>
      <c r="U569" s="117"/>
      <c r="V569" s="117"/>
      <c r="W569" s="117"/>
      <c r="Y569" s="46"/>
      <c r="Z569" s="5"/>
      <c r="AA569" s="5"/>
      <c r="AB569" s="5"/>
      <c r="AC569" s="46"/>
      <c r="AD569" s="5"/>
      <c r="AE569" s="5"/>
      <c r="AF569" s="186" t="s">
        <v>2403</v>
      </c>
      <c r="AG569" s="186" t="s">
        <v>4154</v>
      </c>
      <c r="AH569" s="46"/>
      <c r="AK569" s="186">
        <v>15054000</v>
      </c>
      <c r="AL569" s="178" t="s">
        <v>173</v>
      </c>
      <c r="AM569" s="46"/>
      <c r="AN569" s="5"/>
      <c r="AO569" s="5"/>
      <c r="AP569" s="5"/>
      <c r="AQ569" s="5"/>
      <c r="AS569" s="48"/>
      <c r="AT569" s="25" t="str">
        <f t="shared" si="84"/>
        <v>ITA ibuprofen lysine S.F. GROUP Srl film-coated tablet 500mg/</v>
      </c>
      <c r="AU569" s="33"/>
      <c r="AW569" s="5"/>
      <c r="AX569" s="181" t="s">
        <v>4064</v>
      </c>
      <c r="AY569" s="25" t="str">
        <f t="shared" si="82"/>
        <v>AREN film-coated tablet 500mg/</v>
      </c>
      <c r="AZ569" s="177" t="s">
        <v>578</v>
      </c>
      <c r="BA569" s="46" t="s">
        <v>966</v>
      </c>
      <c r="BB569" s="46"/>
      <c r="BC569" s="186" t="s">
        <v>2403</v>
      </c>
      <c r="BD569" s="186" t="s">
        <v>4154</v>
      </c>
      <c r="BE569" s="46"/>
      <c r="BF569" s="85"/>
      <c r="BG569" s="179" t="s">
        <v>4112</v>
      </c>
      <c r="BH569" s="46"/>
      <c r="BI569" s="46"/>
      <c r="BJ569" s="46"/>
      <c r="BL569" s="5"/>
      <c r="BM569" s="49" t="s">
        <v>4151</v>
      </c>
      <c r="BN569" t="str">
        <f t="shared" si="83"/>
        <v>ibuprofen lysine film-coated tablet 500mg/</v>
      </c>
      <c r="BO569" s="49"/>
      <c r="BP569" t="str">
        <f t="shared" si="85"/>
        <v>ibuprofen lysine film-coated tablet 500mg/</v>
      </c>
      <c r="BQ569" s="5"/>
      <c r="BR569" s="186" t="s">
        <v>2403</v>
      </c>
      <c r="BS569" s="186" t="s">
        <v>1220</v>
      </c>
      <c r="BT569" s="46"/>
      <c r="BU569" s="117"/>
      <c r="BV569" s="117"/>
      <c r="BW569" s="5"/>
      <c r="BY569" s="5"/>
      <c r="BZ569" s="5"/>
      <c r="CA569" s="186">
        <v>15054000</v>
      </c>
      <c r="CB569" s="178" t="s">
        <v>173</v>
      </c>
      <c r="CC569" s="46"/>
      <c r="CD569" s="5"/>
      <c r="CE569" s="5"/>
      <c r="CF569">
        <v>20053000</v>
      </c>
      <c r="CG569" s="46" t="s">
        <v>3898</v>
      </c>
      <c r="CH569" s="46" t="s">
        <v>1239</v>
      </c>
      <c r="CI569" s="117"/>
      <c r="CJ569" s="117"/>
      <c r="CK569" s="5"/>
      <c r="CL569" s="5"/>
      <c r="CM569" s="5"/>
      <c r="CN569" s="5"/>
      <c r="CO569" s="187">
        <v>100000090111</v>
      </c>
      <c r="CP569" s="21" t="s">
        <v>41</v>
      </c>
      <c r="CQ569" s="187">
        <v>100000090111</v>
      </c>
      <c r="CR569" s="46" t="s">
        <v>618</v>
      </c>
      <c r="CS569" s="51"/>
      <c r="CT569" s="48" t="s">
        <v>2251</v>
      </c>
      <c r="CU569" s="46" t="s">
        <v>614</v>
      </c>
      <c r="CV569" s="117"/>
      <c r="CW569" s="146"/>
      <c r="CX569" s="187">
        <v>100000090111</v>
      </c>
      <c r="CY569" s="177" t="s">
        <v>4166</v>
      </c>
      <c r="CZ569" s="5"/>
      <c r="DE569" s="5"/>
      <c r="DF569" s="5"/>
      <c r="DG569" s="117"/>
      <c r="DH569" s="117"/>
      <c r="DI569" s="117"/>
      <c r="DJ569" s="117"/>
      <c r="DK569" s="117"/>
      <c r="DL569" s="177">
        <v>500</v>
      </c>
      <c r="DM569" s="177" t="s">
        <v>164</v>
      </c>
      <c r="DN569" s="74"/>
      <c r="DO569" s="177"/>
      <c r="DP569" s="177"/>
      <c r="DR569" s="177">
        <v>500</v>
      </c>
      <c r="DS569" s="177" t="s">
        <v>164</v>
      </c>
      <c r="DU569" s="177"/>
      <c r="DV569" s="177"/>
      <c r="DZ569" s="46"/>
      <c r="EA569" s="5"/>
      <c r="EB569" s="5"/>
      <c r="EC569" s="5"/>
      <c r="ED569" s="5"/>
      <c r="EE569" s="5"/>
      <c r="EF569" s="5"/>
      <c r="EG569" s="5"/>
      <c r="EH569" s="5"/>
      <c r="EI569" s="5"/>
      <c r="EJ569" s="5"/>
      <c r="EK569" s="5"/>
      <c r="EL569" s="5"/>
      <c r="EM569" s="165"/>
      <c r="EO569" s="5"/>
      <c r="EP569" s="5"/>
      <c r="EQ569" s="5"/>
      <c r="ER569" s="5"/>
      <c r="ET569" s="46"/>
      <c r="EU569" s="46"/>
      <c r="EY569" s="70" t="str">
        <f t="shared" si="88"/>
        <v>ibuprofen oral 500mg/</v>
      </c>
      <c r="FK569" s="14" t="s">
        <v>163</v>
      </c>
      <c r="FL569" s="70" t="str">
        <f t="shared" si="86"/>
        <v>ibuprofen oral 500mg/</v>
      </c>
    </row>
    <row r="570" spans="1:168" ht="14.4">
      <c r="A570" s="177">
        <v>37398029</v>
      </c>
      <c r="B570" s="179" t="s">
        <v>3952</v>
      </c>
      <c r="C570" s="117"/>
      <c r="D570" s="117"/>
      <c r="E570" s="117"/>
      <c r="F570" s="117"/>
      <c r="H570" s="47"/>
      <c r="I570" s="47"/>
      <c r="J570" s="5" t="str">
        <f t="shared" si="87"/>
        <v>ITA simvastatin MYLAN SpA film-coated tablet 10 x 20mg/</v>
      </c>
      <c r="K570" s="5" t="str">
        <f t="shared" si="81"/>
        <v>ITA simvastatin MYLAN SpA film-coated tablet 10 x 20mg/</v>
      </c>
      <c r="L570" s="5"/>
      <c r="M570" s="5"/>
      <c r="N570" s="5"/>
      <c r="O570" s="5"/>
      <c r="P570" s="178">
        <v>10</v>
      </c>
      <c r="Q570" s="171"/>
      <c r="R570" s="178">
        <v>10</v>
      </c>
      <c r="S570" s="171"/>
      <c r="T570" s="117"/>
      <c r="U570" s="117"/>
      <c r="V570" s="117"/>
      <c r="W570" s="117"/>
      <c r="Y570" s="46"/>
      <c r="Z570" s="5"/>
      <c r="AA570" s="5"/>
      <c r="AB570" s="5"/>
      <c r="AC570" s="46"/>
      <c r="AD570" s="5"/>
      <c r="AE570" s="5"/>
      <c r="AF570" s="186" t="s">
        <v>2403</v>
      </c>
      <c r="AG570" s="186" t="s">
        <v>4154</v>
      </c>
      <c r="AH570" s="46"/>
      <c r="AK570" s="186">
        <v>15054000</v>
      </c>
      <c r="AL570" s="178" t="s">
        <v>173</v>
      </c>
      <c r="AM570" s="46"/>
      <c r="AN570" s="5"/>
      <c r="AO570" s="5"/>
      <c r="AP570" s="5"/>
      <c r="AQ570" s="5"/>
      <c r="AS570" s="48"/>
      <c r="AT570" s="25" t="str">
        <f t="shared" si="84"/>
        <v>ITA simvastatin MYLAN SpA film-coated tablet 20mg/</v>
      </c>
      <c r="AU570" s="33"/>
      <c r="AW570" s="5"/>
      <c r="AX570" s="180" t="s">
        <v>4065</v>
      </c>
      <c r="AY570" s="25" t="str">
        <f t="shared" si="82"/>
        <v>SIMVASTATINA MYLAN GENERICS film-coated tablet 20mg/</v>
      </c>
      <c r="AZ570" s="177" t="s">
        <v>579</v>
      </c>
      <c r="BA570" s="46" t="s">
        <v>2510</v>
      </c>
      <c r="BB570" s="46"/>
      <c r="BC570" s="186" t="s">
        <v>2403</v>
      </c>
      <c r="BD570" s="186" t="s">
        <v>4154</v>
      </c>
      <c r="BE570" s="46"/>
      <c r="BF570" s="85"/>
      <c r="BG570" s="179" t="s">
        <v>4115</v>
      </c>
      <c r="BH570" s="46"/>
      <c r="BI570" s="46"/>
      <c r="BJ570" s="46"/>
      <c r="BL570" s="5"/>
      <c r="BM570" s="49" t="s">
        <v>4151</v>
      </c>
      <c r="BN570" t="str">
        <f t="shared" si="83"/>
        <v>simvastatin film-coated tablet 20mg/</v>
      </c>
      <c r="BO570" s="49"/>
      <c r="BP570" t="str">
        <f t="shared" si="85"/>
        <v>simvastatin film-coated tablet 20mg/</v>
      </c>
      <c r="BQ570" s="5"/>
      <c r="BR570" s="186" t="s">
        <v>2403</v>
      </c>
      <c r="BS570" s="186" t="s">
        <v>1220</v>
      </c>
      <c r="BT570" s="46"/>
      <c r="BU570" s="117"/>
      <c r="BV570" s="117"/>
      <c r="BW570" s="5"/>
      <c r="BY570" s="5"/>
      <c r="BZ570" s="5"/>
      <c r="CA570" s="186">
        <v>15054000</v>
      </c>
      <c r="CB570" s="178" t="s">
        <v>173</v>
      </c>
      <c r="CC570" s="46"/>
      <c r="CD570" s="5"/>
      <c r="CE570" s="5"/>
      <c r="CF570">
        <v>20053000</v>
      </c>
      <c r="CG570" s="46" t="s">
        <v>3898</v>
      </c>
      <c r="CH570" s="46" t="s">
        <v>1239</v>
      </c>
      <c r="CI570" s="117"/>
      <c r="CJ570" s="117"/>
      <c r="CK570" s="5"/>
      <c r="CL570" s="5"/>
      <c r="CM570" s="5"/>
      <c r="CN570" s="5"/>
      <c r="CO570" s="48" t="s">
        <v>2252</v>
      </c>
      <c r="CP570" s="21" t="s">
        <v>41</v>
      </c>
      <c r="CQ570" s="48" t="s">
        <v>2252</v>
      </c>
      <c r="CR570" s="46" t="s">
        <v>3900</v>
      </c>
      <c r="CS570" s="51"/>
      <c r="CT570" s="48" t="s">
        <v>2252</v>
      </c>
      <c r="CU570" s="46" t="s">
        <v>3900</v>
      </c>
      <c r="CV570" s="117"/>
      <c r="CW570" s="146"/>
      <c r="CY570" s="5"/>
      <c r="CZ570" s="5"/>
      <c r="DE570" s="5"/>
      <c r="DF570" s="5"/>
      <c r="DG570" s="117"/>
      <c r="DH570" s="117"/>
      <c r="DI570" s="117"/>
      <c r="DJ570" s="117"/>
      <c r="DK570" s="117"/>
      <c r="DL570" s="177">
        <v>20</v>
      </c>
      <c r="DM570" s="177" t="s">
        <v>164</v>
      </c>
      <c r="DN570" s="74"/>
      <c r="DO570" s="177"/>
      <c r="DP570" s="177"/>
      <c r="DR570" s="177">
        <v>20</v>
      </c>
      <c r="DS570" s="177" t="s">
        <v>164</v>
      </c>
      <c r="DU570" s="177"/>
      <c r="DV570" s="177"/>
      <c r="DZ570" s="46"/>
      <c r="EA570" s="5"/>
      <c r="EB570" s="5"/>
      <c r="EC570" s="5"/>
      <c r="ED570" s="5"/>
      <c r="EE570" s="5"/>
      <c r="EF570" s="5"/>
      <c r="EG570" s="5"/>
      <c r="EH570" s="5"/>
      <c r="EI570" s="5"/>
      <c r="EJ570" s="5"/>
      <c r="EK570" s="5"/>
      <c r="EL570" s="5"/>
      <c r="EM570" s="165"/>
      <c r="EO570" s="5"/>
      <c r="EP570" s="5"/>
      <c r="EQ570" s="5"/>
      <c r="ER570" s="5"/>
      <c r="ET570" s="46"/>
      <c r="EU570" s="46"/>
      <c r="EY570" s="70" t="str">
        <f t="shared" si="88"/>
        <v>simvastatin oral 20mg/</v>
      </c>
      <c r="FK570" s="14" t="s">
        <v>163</v>
      </c>
      <c r="FL570" s="70" t="str">
        <f t="shared" si="86"/>
        <v>simvastatin oral 20mg/</v>
      </c>
    </row>
    <row r="571" spans="1:168" ht="14.4">
      <c r="A571" s="177">
        <v>37412121</v>
      </c>
      <c r="B571" s="179" t="s">
        <v>3952</v>
      </c>
      <c r="C571" s="117"/>
      <c r="D571" s="117"/>
      <c r="E571" s="117"/>
      <c r="F571" s="117"/>
      <c r="H571" s="47"/>
      <c r="I571" s="47"/>
      <c r="L571" s="5"/>
      <c r="M571" s="5"/>
      <c r="N571" s="5"/>
      <c r="O571" s="5"/>
      <c r="P571" s="178">
        <v>10</v>
      </c>
      <c r="Q571" s="171"/>
      <c r="R571" s="178">
        <v>10</v>
      </c>
      <c r="S571" s="171"/>
      <c r="T571" s="117"/>
      <c r="U571" s="117"/>
      <c r="V571" s="117"/>
      <c r="W571" s="117"/>
      <c r="Y571" s="46"/>
      <c r="Z571" s="5"/>
      <c r="AA571" s="5"/>
      <c r="AB571" s="5"/>
      <c r="AC571" s="46"/>
      <c r="AD571" s="5"/>
      <c r="AE571" s="5"/>
      <c r="AF571" s="186" t="s">
        <v>2403</v>
      </c>
      <c r="AG571" s="186" t="s">
        <v>4154</v>
      </c>
      <c r="AH571" s="46"/>
      <c r="AK571" s="186">
        <v>15054000</v>
      </c>
      <c r="AL571" s="178" t="s">
        <v>173</v>
      </c>
      <c r="AM571" s="46"/>
      <c r="AN571" s="5"/>
      <c r="AO571" s="5"/>
      <c r="AP571" s="5"/>
      <c r="AQ571" s="5"/>
      <c r="AS571" s="48"/>
      <c r="AT571" s="25" t="str">
        <f t="shared" si="84"/>
        <v>ITA simvastatin EG SpA film-coated tablet 20mg/</v>
      </c>
      <c r="AU571" s="33"/>
      <c r="AW571" s="5"/>
      <c r="AX571" s="180" t="s">
        <v>4066</v>
      </c>
      <c r="AY571" s="25" t="str">
        <f t="shared" si="82"/>
        <v>SIMVASTATINA EG film-coated tablet 20mg/</v>
      </c>
      <c r="AZ571" s="177" t="s">
        <v>579</v>
      </c>
      <c r="BA571" s="46" t="s">
        <v>2510</v>
      </c>
      <c r="BB571" s="46"/>
      <c r="BC571" s="186" t="s">
        <v>2403</v>
      </c>
      <c r="BD571" s="186" t="s">
        <v>4154</v>
      </c>
      <c r="BE571" s="46"/>
      <c r="BF571" s="85"/>
      <c r="BG571" s="179" t="s">
        <v>4110</v>
      </c>
      <c r="BH571" s="46"/>
      <c r="BI571" s="46"/>
      <c r="BJ571" s="46"/>
      <c r="BL571" s="5"/>
      <c r="BM571" s="49" t="s">
        <v>4151</v>
      </c>
      <c r="BN571" t="str">
        <f t="shared" si="83"/>
        <v>simvastatin film-coated tablet 20mg/</v>
      </c>
      <c r="BO571" s="49"/>
      <c r="BP571" t="str">
        <f t="shared" si="85"/>
        <v>simvastatin film-coated tablet 20mg/</v>
      </c>
      <c r="BQ571" s="5"/>
      <c r="BR571" s="186" t="s">
        <v>2403</v>
      </c>
      <c r="BS571" s="186" t="s">
        <v>1220</v>
      </c>
      <c r="BT571" s="46"/>
      <c r="BU571" s="117"/>
      <c r="BV571" s="117"/>
      <c r="BW571" s="5"/>
      <c r="BY571" s="5"/>
      <c r="BZ571" s="5"/>
      <c r="CA571" s="186">
        <v>15054000</v>
      </c>
      <c r="CB571" s="178" t="s">
        <v>173</v>
      </c>
      <c r="CC571" s="46"/>
      <c r="CD571" s="5"/>
      <c r="CE571" s="5"/>
      <c r="CF571">
        <v>20053000</v>
      </c>
      <c r="CG571" s="46" t="s">
        <v>3898</v>
      </c>
      <c r="CH571" s="46" t="s">
        <v>1239</v>
      </c>
      <c r="CI571" s="117"/>
      <c r="CJ571" s="117"/>
      <c r="CK571" s="5"/>
      <c r="CL571" s="5"/>
      <c r="CM571" s="5"/>
      <c r="CN571" s="5"/>
      <c r="CO571" s="48" t="s">
        <v>2252</v>
      </c>
      <c r="CP571" s="21" t="s">
        <v>41</v>
      </c>
      <c r="CQ571" s="48" t="s">
        <v>2252</v>
      </c>
      <c r="CR571" s="46" t="s">
        <v>3900</v>
      </c>
      <c r="CS571" s="51"/>
      <c r="CT571" s="48" t="s">
        <v>2252</v>
      </c>
      <c r="CU571" s="46" t="s">
        <v>3900</v>
      </c>
      <c r="CV571" s="117"/>
      <c r="CW571" s="146"/>
      <c r="CY571" s="5"/>
      <c r="CZ571" s="5"/>
      <c r="DE571" s="5"/>
      <c r="DF571" s="5"/>
      <c r="DG571" s="117"/>
      <c r="DH571" s="117"/>
      <c r="DI571" s="117"/>
      <c r="DJ571" s="117"/>
      <c r="DK571" s="117"/>
      <c r="DL571" s="177">
        <v>20</v>
      </c>
      <c r="DM571" s="177" t="s">
        <v>164</v>
      </c>
      <c r="DN571" s="74"/>
      <c r="DO571" s="177"/>
      <c r="DP571" s="177"/>
      <c r="DR571" s="177">
        <v>20</v>
      </c>
      <c r="DS571" s="177" t="s">
        <v>164</v>
      </c>
      <c r="DU571" s="177"/>
      <c r="DV571" s="177"/>
      <c r="DZ571" s="46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/>
      <c r="EM571" s="165"/>
      <c r="EO571" s="5"/>
      <c r="EP571" s="5"/>
      <c r="EQ571" s="5"/>
      <c r="ER571" s="5"/>
      <c r="ET571" s="46"/>
      <c r="EU571" s="46"/>
      <c r="EY571" s="70" t="str">
        <f t="shared" si="88"/>
        <v>simvastatin oral 20mg/</v>
      </c>
      <c r="FK571" s="14" t="s">
        <v>163</v>
      </c>
      <c r="FL571" s="70" t="str">
        <f t="shared" si="86"/>
        <v>simvastatin oral 20mg/</v>
      </c>
    </row>
    <row r="572" spans="1:168" ht="14.4">
      <c r="A572" s="177">
        <v>43280027</v>
      </c>
      <c r="B572" s="179" t="s">
        <v>3952</v>
      </c>
      <c r="C572" s="117"/>
      <c r="D572" s="117"/>
      <c r="E572" s="117"/>
      <c r="F572" s="117"/>
      <c r="H572" s="47"/>
      <c r="I572" s="47"/>
      <c r="L572" s="5"/>
      <c r="M572" s="5"/>
      <c r="N572" s="5"/>
      <c r="O572" s="5"/>
      <c r="P572" s="178">
        <v>10</v>
      </c>
      <c r="Q572" s="171"/>
      <c r="R572" s="178">
        <v>10</v>
      </c>
      <c r="S572" s="171"/>
      <c r="T572" s="117"/>
      <c r="U572" s="117"/>
      <c r="V572" s="117"/>
      <c r="W572" s="117"/>
      <c r="Y572" s="46"/>
      <c r="Z572" s="5"/>
      <c r="AA572" s="5"/>
      <c r="AB572" s="5"/>
      <c r="AC572" s="46"/>
      <c r="AD572" s="5"/>
      <c r="AE572" s="5"/>
      <c r="AF572" s="186">
        <v>10220000</v>
      </c>
      <c r="AG572" s="186" t="s">
        <v>4153</v>
      </c>
      <c r="AH572" s="46"/>
      <c r="AK572" s="186">
        <v>15054000</v>
      </c>
      <c r="AL572" s="178" t="s">
        <v>173</v>
      </c>
      <c r="AM572" s="46"/>
      <c r="AN572" s="5"/>
      <c r="AO572" s="5"/>
      <c r="AP572" s="5"/>
      <c r="AQ572" s="5"/>
      <c r="AS572" s="48"/>
      <c r="AT572" s="25" t="str">
        <f t="shared" si="84"/>
        <v>ITA simvastatin DOC GENERICI Srl coated tablet 20mg/</v>
      </c>
      <c r="AU572" s="33"/>
      <c r="AW572" s="5"/>
      <c r="AX572" s="180" t="s">
        <v>4067</v>
      </c>
      <c r="AY572" s="25" t="str">
        <f t="shared" si="82"/>
        <v>SIMVASTATINA DOC coated tablet 20mg/</v>
      </c>
      <c r="AZ572" s="177" t="s">
        <v>579</v>
      </c>
      <c r="BA572" s="46" t="s">
        <v>2510</v>
      </c>
      <c r="BB572" s="46"/>
      <c r="BC572" s="186">
        <v>10220000</v>
      </c>
      <c r="BD572" s="186" t="s">
        <v>4153</v>
      </c>
      <c r="BE572" s="46"/>
      <c r="BF572" s="85"/>
      <c r="BG572" s="179" t="s">
        <v>4109</v>
      </c>
      <c r="BH572" s="46"/>
      <c r="BI572" s="46"/>
      <c r="BJ572" s="46"/>
      <c r="BL572" s="5"/>
      <c r="BM572" s="49" t="s">
        <v>4151</v>
      </c>
      <c r="BN572" t="str">
        <f t="shared" si="83"/>
        <v>simvastatin coated tablet 20mg/</v>
      </c>
      <c r="BO572" s="49"/>
      <c r="BP572" t="str">
        <f t="shared" si="85"/>
        <v>simvastatin coated tablet 20mg/</v>
      </c>
      <c r="BQ572" s="5"/>
      <c r="BR572" s="186">
        <v>10220000</v>
      </c>
      <c r="BS572" s="186" t="s">
        <v>2326</v>
      </c>
      <c r="BT572" s="46"/>
      <c r="BU572" s="117"/>
      <c r="BV572" s="117"/>
      <c r="BW572" s="5"/>
      <c r="BY572" s="5"/>
      <c r="BZ572" s="5"/>
      <c r="CA572" s="186">
        <v>15054000</v>
      </c>
      <c r="CB572" s="178" t="s">
        <v>173</v>
      </c>
      <c r="CC572" s="46"/>
      <c r="CD572" s="5"/>
      <c r="CE572" s="5"/>
      <c r="CF572">
        <v>20053000</v>
      </c>
      <c r="CG572" s="46" t="s">
        <v>3898</v>
      </c>
      <c r="CH572" s="46" t="s">
        <v>1239</v>
      </c>
      <c r="CI572" s="117"/>
      <c r="CJ572" s="117"/>
      <c r="CK572" s="5"/>
      <c r="CL572" s="5"/>
      <c r="CM572" s="5"/>
      <c r="CN572" s="5"/>
      <c r="CO572" s="48" t="s">
        <v>2252</v>
      </c>
      <c r="CP572" s="21" t="s">
        <v>41</v>
      </c>
      <c r="CQ572" s="48" t="s">
        <v>2252</v>
      </c>
      <c r="CR572" s="46" t="s">
        <v>3900</v>
      </c>
      <c r="CS572" s="51"/>
      <c r="CT572" s="48" t="s">
        <v>2252</v>
      </c>
      <c r="CU572" s="46" t="s">
        <v>3900</v>
      </c>
      <c r="CV572" s="117"/>
      <c r="CW572" s="146"/>
      <c r="CY572" s="5"/>
      <c r="CZ572" s="5"/>
      <c r="DE572" s="5"/>
      <c r="DF572" s="5"/>
      <c r="DG572" s="117"/>
      <c r="DH572" s="117"/>
      <c r="DI572" s="117"/>
      <c r="DJ572" s="117"/>
      <c r="DK572" s="117"/>
      <c r="DL572" s="177">
        <v>20</v>
      </c>
      <c r="DM572" s="177" t="s">
        <v>164</v>
      </c>
      <c r="DN572" s="74"/>
      <c r="DO572" s="177"/>
      <c r="DP572" s="177"/>
      <c r="DR572" s="177">
        <v>20</v>
      </c>
      <c r="DS572" s="177" t="s">
        <v>164</v>
      </c>
      <c r="DU572" s="177"/>
      <c r="DV572" s="177"/>
      <c r="DZ572" s="46"/>
      <c r="EA572" s="5"/>
      <c r="EB572" s="5"/>
      <c r="EC572" s="5"/>
      <c r="ED572" s="5"/>
      <c r="EE572" s="5"/>
      <c r="EF572" s="5"/>
      <c r="EG572" s="5"/>
      <c r="EH572" s="5"/>
      <c r="EI572" s="5"/>
      <c r="EJ572" s="5"/>
      <c r="EK572" s="5"/>
      <c r="EL572" s="5"/>
      <c r="EM572" s="165"/>
      <c r="EO572" s="5"/>
      <c r="EP572" s="5"/>
      <c r="EQ572" s="5"/>
      <c r="ER572" s="5"/>
      <c r="ET572" s="46"/>
      <c r="EU572" s="46"/>
      <c r="EY572" s="70" t="str">
        <f t="shared" si="88"/>
        <v>simvastatin oral 20mg/</v>
      </c>
      <c r="FK572" s="14" t="s">
        <v>163</v>
      </c>
      <c r="FL572" s="70" t="str">
        <f t="shared" si="86"/>
        <v>simvastatin oral 20mg/</v>
      </c>
    </row>
    <row r="573" spans="1:168" ht="14.4">
      <c r="A573" s="177">
        <v>27228028</v>
      </c>
      <c r="B573" s="179" t="s">
        <v>3953</v>
      </c>
      <c r="C573" s="117"/>
      <c r="D573" s="117"/>
      <c r="E573" s="117"/>
      <c r="F573" s="117"/>
      <c r="H573" s="47"/>
      <c r="I573" s="47"/>
      <c r="L573" s="5"/>
      <c r="M573" s="5"/>
      <c r="N573" s="5"/>
      <c r="O573" s="5"/>
      <c r="P573" s="178">
        <v>10</v>
      </c>
      <c r="Q573" s="171"/>
      <c r="R573" s="178">
        <v>10</v>
      </c>
      <c r="S573" s="171"/>
      <c r="T573" s="117"/>
      <c r="U573" s="117"/>
      <c r="V573" s="117"/>
      <c r="W573" s="117"/>
      <c r="Y573" s="46"/>
      <c r="Z573" s="5"/>
      <c r="AA573" s="5"/>
      <c r="AB573" s="5"/>
      <c r="AC573" s="46"/>
      <c r="AD573" s="5"/>
      <c r="AE573" s="5"/>
      <c r="AF573" s="186" t="s">
        <v>2403</v>
      </c>
      <c r="AG573" s="186" t="s">
        <v>4154</v>
      </c>
      <c r="AH573" s="46"/>
      <c r="AK573" s="186">
        <v>15054000</v>
      </c>
      <c r="AL573" s="178" t="s">
        <v>173</v>
      </c>
      <c r="AM573" s="46"/>
      <c r="AN573" s="5"/>
      <c r="AO573" s="5"/>
      <c r="AP573" s="5"/>
      <c r="AQ573" s="5"/>
      <c r="AS573" s="48"/>
      <c r="AT573" s="25" t="str">
        <f t="shared" si="84"/>
        <v>ITA simvastatin NEOPHARMED GENTILI SpA film-coated tablet 20mg/</v>
      </c>
      <c r="AU573" s="33"/>
      <c r="AW573" s="5"/>
      <c r="AX573" s="180" t="s">
        <v>4068</v>
      </c>
      <c r="AY573" s="25" t="str">
        <f t="shared" si="82"/>
        <v>LIPONORM film-coated tablet 20mg/</v>
      </c>
      <c r="AZ573" s="177" t="s">
        <v>579</v>
      </c>
      <c r="BA573" s="46" t="s">
        <v>2510</v>
      </c>
      <c r="BB573" s="46"/>
      <c r="BC573" s="186" t="s">
        <v>2403</v>
      </c>
      <c r="BD573" s="186" t="s">
        <v>4154</v>
      </c>
      <c r="BE573" s="46"/>
      <c r="BF573" s="85"/>
      <c r="BG573" s="179" t="s">
        <v>4142</v>
      </c>
      <c r="BH573" s="46"/>
      <c r="BI573" s="46"/>
      <c r="BJ573" s="46"/>
      <c r="BL573" s="5"/>
      <c r="BM573" s="49" t="s">
        <v>4151</v>
      </c>
      <c r="BN573" t="str">
        <f t="shared" si="83"/>
        <v>simvastatin film-coated tablet 20mg/</v>
      </c>
      <c r="BO573" s="49"/>
      <c r="BP573" t="str">
        <f t="shared" si="85"/>
        <v>simvastatin film-coated tablet 20mg/</v>
      </c>
      <c r="BQ573" s="5"/>
      <c r="BR573" s="186" t="s">
        <v>2403</v>
      </c>
      <c r="BS573" s="186" t="s">
        <v>1220</v>
      </c>
      <c r="BT573" s="46"/>
      <c r="BU573" s="117"/>
      <c r="BV573" s="117"/>
      <c r="BW573" s="5"/>
      <c r="BY573" s="5"/>
      <c r="BZ573" s="5"/>
      <c r="CA573" s="186">
        <v>15054000</v>
      </c>
      <c r="CB573" s="178" t="s">
        <v>173</v>
      </c>
      <c r="CC573" s="46"/>
      <c r="CD573" s="5"/>
      <c r="CE573" s="5"/>
      <c r="CF573">
        <v>20053000</v>
      </c>
      <c r="CG573" s="46" t="s">
        <v>3898</v>
      </c>
      <c r="CH573" s="46" t="s">
        <v>1239</v>
      </c>
      <c r="CI573" s="117"/>
      <c r="CJ573" s="117"/>
      <c r="CK573" s="5"/>
      <c r="CL573" s="5"/>
      <c r="CM573" s="5"/>
      <c r="CN573" s="5"/>
      <c r="CO573" s="48" t="s">
        <v>2252</v>
      </c>
      <c r="CP573" s="21" t="s">
        <v>41</v>
      </c>
      <c r="CQ573" s="48" t="s">
        <v>2252</v>
      </c>
      <c r="CR573" s="46" t="s">
        <v>3900</v>
      </c>
      <c r="CS573" s="51"/>
      <c r="CT573" s="48" t="s">
        <v>2252</v>
      </c>
      <c r="CU573" s="46" t="s">
        <v>3900</v>
      </c>
      <c r="CV573" s="117"/>
      <c r="CW573" s="146"/>
      <c r="CY573" s="5"/>
      <c r="CZ573" s="5"/>
      <c r="DE573" s="5"/>
      <c r="DF573" s="5"/>
      <c r="DG573" s="117"/>
      <c r="DH573" s="117"/>
      <c r="DI573" s="117"/>
      <c r="DJ573" s="117"/>
      <c r="DK573" s="117"/>
      <c r="DL573" s="177">
        <v>20</v>
      </c>
      <c r="DM573" s="177" t="s">
        <v>164</v>
      </c>
      <c r="DN573" s="74"/>
      <c r="DO573" s="177"/>
      <c r="DP573" s="177"/>
      <c r="DR573" s="177">
        <v>20</v>
      </c>
      <c r="DS573" s="177" t="s">
        <v>164</v>
      </c>
      <c r="DU573" s="177"/>
      <c r="DV573" s="177"/>
      <c r="DZ573" s="46"/>
      <c r="EA573" s="5"/>
      <c r="EB573" s="5"/>
      <c r="EC573" s="5"/>
      <c r="ED573" s="5"/>
      <c r="EE573" s="5"/>
      <c r="EF573" s="5"/>
      <c r="EG573" s="5"/>
      <c r="EH573" s="5"/>
      <c r="EI573" s="5"/>
      <c r="EJ573" s="5"/>
      <c r="EK573" s="5"/>
      <c r="EL573" s="5"/>
      <c r="EM573" s="165"/>
      <c r="EO573" s="5"/>
      <c r="EP573" s="5"/>
      <c r="EQ573" s="5"/>
      <c r="ER573" s="5"/>
      <c r="ET573" s="46"/>
      <c r="EU573" s="46"/>
      <c r="EY573" s="70" t="str">
        <f t="shared" si="88"/>
        <v>simvastatin oral 20mg/</v>
      </c>
      <c r="FK573" s="14" t="s">
        <v>163</v>
      </c>
      <c r="FL573" s="70" t="str">
        <f t="shared" si="86"/>
        <v>simvastatin oral 20mg/</v>
      </c>
    </row>
    <row r="574" spans="1:168" ht="14.4">
      <c r="A574" s="177">
        <v>27216023</v>
      </c>
      <c r="B574" s="179" t="s">
        <v>3954</v>
      </c>
      <c r="C574" s="117"/>
      <c r="D574" s="117"/>
      <c r="E574" s="117"/>
      <c r="F574" s="117"/>
      <c r="H574" s="47"/>
      <c r="I574" s="47"/>
      <c r="L574" s="5"/>
      <c r="M574" s="5"/>
      <c r="N574" s="5"/>
      <c r="O574" s="5"/>
      <c r="P574" s="178">
        <v>10</v>
      </c>
      <c r="Q574" s="171"/>
      <c r="R574" s="178">
        <v>10</v>
      </c>
      <c r="S574" s="171"/>
      <c r="T574" s="117"/>
      <c r="U574" s="117"/>
      <c r="V574" s="117"/>
      <c r="W574" s="117"/>
      <c r="Y574" s="46"/>
      <c r="Z574" s="5"/>
      <c r="AA574" s="5"/>
      <c r="AB574" s="5"/>
      <c r="AC574" s="46"/>
      <c r="AD574" s="5"/>
      <c r="AE574" s="5"/>
      <c r="AF574" s="186" t="s">
        <v>2403</v>
      </c>
      <c r="AG574" s="186" t="s">
        <v>4154</v>
      </c>
      <c r="AH574" s="46"/>
      <c r="AK574" s="186">
        <v>15054000</v>
      </c>
      <c r="AL574" s="178" t="s">
        <v>173</v>
      </c>
      <c r="AM574" s="46"/>
      <c r="AN574" s="5"/>
      <c r="AO574" s="5"/>
      <c r="AP574" s="5"/>
      <c r="AQ574" s="5"/>
      <c r="AS574" s="48"/>
      <c r="AT574" s="25" t="str">
        <f t="shared" si="84"/>
        <v>ITA simvastatin NEOPHARMED GENTILI SpA film-coated tablet 20mg/</v>
      </c>
      <c r="AU574" s="33"/>
      <c r="AW574" s="5"/>
      <c r="AX574" s="180" t="s">
        <v>4069</v>
      </c>
      <c r="AY574" s="25" t="str">
        <f t="shared" si="82"/>
        <v>ZOCOR film-coated tablet 20mg/</v>
      </c>
      <c r="AZ574" s="177" t="s">
        <v>579</v>
      </c>
      <c r="BA574" s="46" t="s">
        <v>2510</v>
      </c>
      <c r="BB574" s="46"/>
      <c r="BC574" s="186" t="s">
        <v>2403</v>
      </c>
      <c r="BD574" s="186" t="s">
        <v>4154</v>
      </c>
      <c r="BE574" s="46"/>
      <c r="BF574" s="85"/>
      <c r="BG574" s="179" t="s">
        <v>4142</v>
      </c>
      <c r="BH574" s="46"/>
      <c r="BI574" s="46"/>
      <c r="BJ574" s="46"/>
      <c r="BL574" s="5"/>
      <c r="BM574" s="49" t="s">
        <v>4151</v>
      </c>
      <c r="BN574" t="str">
        <f t="shared" si="83"/>
        <v>simvastatin film-coated tablet 20mg/</v>
      </c>
      <c r="BO574" s="49"/>
      <c r="BP574" t="str">
        <f t="shared" si="85"/>
        <v>simvastatin film-coated tablet 20mg/</v>
      </c>
      <c r="BQ574" s="5"/>
      <c r="BR574" s="186" t="s">
        <v>2403</v>
      </c>
      <c r="BS574" s="186" t="s">
        <v>1220</v>
      </c>
      <c r="BT574" s="46"/>
      <c r="BU574" s="117"/>
      <c r="BV574" s="117"/>
      <c r="BW574" s="5"/>
      <c r="BY574" s="5"/>
      <c r="BZ574" s="5"/>
      <c r="CA574" s="186">
        <v>15054000</v>
      </c>
      <c r="CB574" s="178" t="s">
        <v>173</v>
      </c>
      <c r="CC574" s="46"/>
      <c r="CD574" s="5"/>
      <c r="CE574" s="5"/>
      <c r="CF574">
        <v>20053000</v>
      </c>
      <c r="CG574" s="46" t="s">
        <v>3898</v>
      </c>
      <c r="CH574" s="46" t="s">
        <v>1239</v>
      </c>
      <c r="CI574" s="117"/>
      <c r="CJ574" s="117"/>
      <c r="CK574" s="5"/>
      <c r="CL574" s="5"/>
      <c r="CM574" s="5"/>
      <c r="CN574" s="5"/>
      <c r="CO574" s="48" t="s">
        <v>2252</v>
      </c>
      <c r="CP574" s="21" t="s">
        <v>41</v>
      </c>
      <c r="CQ574" s="48" t="s">
        <v>2252</v>
      </c>
      <c r="CR574" s="46" t="s">
        <v>3900</v>
      </c>
      <c r="CS574" s="51"/>
      <c r="CT574" s="48" t="s">
        <v>2252</v>
      </c>
      <c r="CU574" s="46" t="s">
        <v>3900</v>
      </c>
      <c r="CV574" s="117"/>
      <c r="CW574" s="146"/>
      <c r="CY574" s="5"/>
      <c r="CZ574" s="5"/>
      <c r="DE574" s="5"/>
      <c r="DF574" s="5"/>
      <c r="DG574" s="117"/>
      <c r="DH574" s="117"/>
      <c r="DI574" s="117"/>
      <c r="DJ574" s="117"/>
      <c r="DK574" s="117"/>
      <c r="DL574" s="177">
        <v>20</v>
      </c>
      <c r="DM574" s="177" t="s">
        <v>164</v>
      </c>
      <c r="DN574" s="74"/>
      <c r="DO574" s="177"/>
      <c r="DP574" s="177"/>
      <c r="DR574" s="177">
        <v>20</v>
      </c>
      <c r="DS574" s="177" t="s">
        <v>164</v>
      </c>
      <c r="DU574" s="177"/>
      <c r="DV574" s="177"/>
      <c r="DZ574" s="46"/>
      <c r="EA574" s="5"/>
      <c r="EB574" s="5"/>
      <c r="EC574" s="5"/>
      <c r="ED574" s="5"/>
      <c r="EE574" s="5"/>
      <c r="EF574" s="5"/>
      <c r="EG574" s="5"/>
      <c r="EH574" s="5"/>
      <c r="EI574" s="5"/>
      <c r="EJ574" s="5"/>
      <c r="EK574" s="5"/>
      <c r="EL574" s="5"/>
      <c r="EM574" s="165"/>
      <c r="EO574" s="5"/>
      <c r="EP574" s="5"/>
      <c r="EQ574" s="5"/>
      <c r="ER574" s="5"/>
      <c r="ET574" s="46"/>
      <c r="EU574" s="46"/>
      <c r="EY574" s="70" t="str">
        <f t="shared" si="88"/>
        <v>simvastatin oral 20mg/</v>
      </c>
      <c r="FK574" s="14" t="s">
        <v>163</v>
      </c>
      <c r="FL574" s="70" t="str">
        <f t="shared" si="86"/>
        <v>simvastatin oral 20mg/</v>
      </c>
    </row>
    <row r="575" spans="1:168" ht="14.4">
      <c r="A575" s="177">
        <v>27208026</v>
      </c>
      <c r="B575" s="179" t="s">
        <v>3955</v>
      </c>
      <c r="C575" s="117"/>
      <c r="D575" s="117"/>
      <c r="E575" s="117"/>
      <c r="F575" s="117"/>
      <c r="H575" s="47"/>
      <c r="I575" s="47"/>
      <c r="L575" s="5"/>
      <c r="M575" s="5"/>
      <c r="N575" s="5"/>
      <c r="O575" s="5"/>
      <c r="P575" s="178">
        <v>10</v>
      </c>
      <c r="Q575" s="171"/>
      <c r="R575" s="178">
        <v>10</v>
      </c>
      <c r="S575" s="171"/>
      <c r="T575" s="117"/>
      <c r="U575" s="117"/>
      <c r="V575" s="117"/>
      <c r="W575" s="117"/>
      <c r="Y575" s="46"/>
      <c r="Z575" s="5"/>
      <c r="AA575" s="5"/>
      <c r="AB575" s="5"/>
      <c r="AC575" s="46"/>
      <c r="AD575" s="5"/>
      <c r="AE575" s="5"/>
      <c r="AF575" s="186" t="s">
        <v>2403</v>
      </c>
      <c r="AG575" s="186" t="s">
        <v>4154</v>
      </c>
      <c r="AH575" s="46"/>
      <c r="AK575" s="186">
        <v>15054000</v>
      </c>
      <c r="AL575" s="178" t="s">
        <v>173</v>
      </c>
      <c r="AM575" s="46"/>
      <c r="AN575" s="5"/>
      <c r="AO575" s="5"/>
      <c r="AP575" s="5"/>
      <c r="AQ575" s="5"/>
      <c r="AS575" s="48"/>
      <c r="AT575" s="25" t="str">
        <f t="shared" si="84"/>
        <v>ITA simvastatin ALFASIGMA SpA film-coated tablet 20mg/</v>
      </c>
      <c r="AU575" s="33"/>
      <c r="AW575" s="5"/>
      <c r="AX575" s="180" t="s">
        <v>4070</v>
      </c>
      <c r="AY575" s="25" t="str">
        <f t="shared" si="82"/>
        <v>SIVASTIN film-coated tablet 20mg/</v>
      </c>
      <c r="AZ575" s="177" t="s">
        <v>579</v>
      </c>
      <c r="BA575" s="46" t="s">
        <v>2510</v>
      </c>
      <c r="BB575" s="46"/>
      <c r="BC575" s="186" t="s">
        <v>2403</v>
      </c>
      <c r="BD575" s="186" t="s">
        <v>4154</v>
      </c>
      <c r="BE575" s="46"/>
      <c r="BF575" s="85"/>
      <c r="BG575" s="179" t="s">
        <v>4143</v>
      </c>
      <c r="BH575" s="46"/>
      <c r="BI575" s="46"/>
      <c r="BJ575" s="46"/>
      <c r="BL575" s="5"/>
      <c r="BM575" s="49" t="s">
        <v>4151</v>
      </c>
      <c r="BN575" t="str">
        <f t="shared" si="83"/>
        <v>simvastatin film-coated tablet 20mg/</v>
      </c>
      <c r="BO575" s="49"/>
      <c r="BP575" t="str">
        <f t="shared" si="85"/>
        <v>simvastatin film-coated tablet 20mg/</v>
      </c>
      <c r="BQ575" s="5"/>
      <c r="BR575" s="186" t="s">
        <v>2403</v>
      </c>
      <c r="BS575" s="186" t="s">
        <v>1220</v>
      </c>
      <c r="BT575" s="46"/>
      <c r="BU575" s="117"/>
      <c r="BV575" s="117"/>
      <c r="BW575" s="5"/>
      <c r="BY575" s="5"/>
      <c r="BZ575" s="5"/>
      <c r="CA575" s="186">
        <v>15054000</v>
      </c>
      <c r="CB575" s="178" t="s">
        <v>173</v>
      </c>
      <c r="CC575" s="46"/>
      <c r="CD575" s="5"/>
      <c r="CE575" s="5"/>
      <c r="CF575">
        <v>20053000</v>
      </c>
      <c r="CG575" s="46" t="s">
        <v>3898</v>
      </c>
      <c r="CH575" s="46" t="s">
        <v>1239</v>
      </c>
      <c r="CI575" s="117"/>
      <c r="CJ575" s="117"/>
      <c r="CK575" s="5"/>
      <c r="CL575" s="5"/>
      <c r="CM575" s="5"/>
      <c r="CN575" s="5"/>
      <c r="CO575" s="48" t="s">
        <v>2252</v>
      </c>
      <c r="CP575" s="21" t="s">
        <v>41</v>
      </c>
      <c r="CQ575" s="48" t="s">
        <v>2252</v>
      </c>
      <c r="CR575" s="46" t="s">
        <v>3900</v>
      </c>
      <c r="CS575" s="51"/>
      <c r="CT575" s="48" t="s">
        <v>2252</v>
      </c>
      <c r="CU575" s="46" t="s">
        <v>3900</v>
      </c>
      <c r="CV575" s="117"/>
      <c r="CW575" s="146"/>
      <c r="CY575" s="5"/>
      <c r="CZ575" s="5"/>
      <c r="DE575" s="5"/>
      <c r="DF575" s="5"/>
      <c r="DG575" s="117"/>
      <c r="DH575" s="117"/>
      <c r="DI575" s="117"/>
      <c r="DJ575" s="117"/>
      <c r="DK575" s="117"/>
      <c r="DL575" s="177">
        <v>20</v>
      </c>
      <c r="DM575" s="177" t="s">
        <v>164</v>
      </c>
      <c r="DN575" s="74"/>
      <c r="DO575" s="177"/>
      <c r="DP575" s="177"/>
      <c r="DR575" s="177">
        <v>20</v>
      </c>
      <c r="DS575" s="177" t="s">
        <v>164</v>
      </c>
      <c r="DU575" s="177"/>
      <c r="DV575" s="177"/>
      <c r="DZ575" s="46"/>
      <c r="EA575" s="5"/>
      <c r="EB575" s="5"/>
      <c r="EC575" s="5"/>
      <c r="ED575" s="5"/>
      <c r="EE575" s="5"/>
      <c r="EF575" s="5"/>
      <c r="EG575" s="5"/>
      <c r="EH575" s="5"/>
      <c r="EI575" s="5"/>
      <c r="EJ575" s="5"/>
      <c r="EK575" s="5"/>
      <c r="EL575" s="5"/>
      <c r="EM575" s="165"/>
      <c r="EO575" s="5"/>
      <c r="EP575" s="5"/>
      <c r="EQ575" s="5"/>
      <c r="ER575" s="5"/>
      <c r="ET575" s="46"/>
      <c r="EU575" s="46"/>
      <c r="EY575" s="70" t="str">
        <f t="shared" si="88"/>
        <v>simvastatin oral 20mg/</v>
      </c>
      <c r="FK575" s="14" t="s">
        <v>163</v>
      </c>
      <c r="FL575" s="70" t="str">
        <f t="shared" si="86"/>
        <v>simvastatin oral 20mg/</v>
      </c>
    </row>
    <row r="576" spans="1:168" ht="14.4">
      <c r="A576" s="177">
        <v>28370029</v>
      </c>
      <c r="B576" s="179" t="s">
        <v>3956</v>
      </c>
      <c r="C576" s="117"/>
      <c r="D576" s="117"/>
      <c r="E576" s="117"/>
      <c r="F576" s="117"/>
      <c r="H576" s="47"/>
      <c r="I576" s="47"/>
      <c r="L576" s="5"/>
      <c r="M576" s="5"/>
      <c r="N576" s="5"/>
      <c r="O576" s="5"/>
      <c r="P576" s="178">
        <v>10</v>
      </c>
      <c r="Q576" s="171"/>
      <c r="R576" s="178">
        <v>10</v>
      </c>
      <c r="S576" s="171"/>
      <c r="T576" s="117"/>
      <c r="U576" s="117"/>
      <c r="V576" s="117"/>
      <c r="W576" s="117"/>
      <c r="Y576" s="46"/>
      <c r="Z576" s="5"/>
      <c r="AA576" s="5"/>
      <c r="AB576" s="5"/>
      <c r="AC576" s="46"/>
      <c r="AD576" s="5"/>
      <c r="AE576" s="5"/>
      <c r="AF576" s="186" t="s">
        <v>2403</v>
      </c>
      <c r="AG576" s="186" t="s">
        <v>4154</v>
      </c>
      <c r="AH576" s="46"/>
      <c r="AK576" s="186">
        <v>15054000</v>
      </c>
      <c r="AL576" s="178" t="s">
        <v>173</v>
      </c>
      <c r="AM576" s="46"/>
      <c r="AN576" s="5"/>
      <c r="AO576" s="5"/>
      <c r="AP576" s="5"/>
      <c r="AQ576" s="5"/>
      <c r="AS576" s="48"/>
      <c r="AT576" s="25" t="str">
        <f t="shared" si="84"/>
        <v>ITA simvastatin NEOPHARMED GENTILI SpA film-coated tablet 20mg/</v>
      </c>
      <c r="AU576" s="33"/>
      <c r="AW576" s="5"/>
      <c r="AX576" s="180" t="s">
        <v>4071</v>
      </c>
      <c r="AY576" s="25" t="str">
        <f t="shared" si="82"/>
        <v>MEDIPO film-coated tablet 20mg/</v>
      </c>
      <c r="AZ576" s="177" t="s">
        <v>579</v>
      </c>
      <c r="BA576" s="46" t="s">
        <v>2510</v>
      </c>
      <c r="BB576" s="46"/>
      <c r="BC576" s="186" t="s">
        <v>2403</v>
      </c>
      <c r="BD576" s="186" t="s">
        <v>4154</v>
      </c>
      <c r="BE576" s="46"/>
      <c r="BF576" s="85"/>
      <c r="BG576" s="179" t="s">
        <v>4142</v>
      </c>
      <c r="BH576" s="46"/>
      <c r="BI576" s="46"/>
      <c r="BJ576" s="46"/>
      <c r="BL576" s="5"/>
      <c r="BM576" s="49" t="s">
        <v>4151</v>
      </c>
      <c r="BN576" t="str">
        <f t="shared" si="83"/>
        <v>simvastatin film-coated tablet 20mg/</v>
      </c>
      <c r="BO576" s="49"/>
      <c r="BP576" t="str">
        <f t="shared" si="85"/>
        <v>simvastatin film-coated tablet 20mg/</v>
      </c>
      <c r="BQ576" s="5"/>
      <c r="BR576" s="186" t="s">
        <v>2403</v>
      </c>
      <c r="BS576" s="186" t="s">
        <v>1220</v>
      </c>
      <c r="BT576" s="46"/>
      <c r="BU576" s="117"/>
      <c r="BV576" s="117"/>
      <c r="BW576" s="5"/>
      <c r="BY576" s="5"/>
      <c r="BZ576" s="5"/>
      <c r="CA576" s="186">
        <v>15054000</v>
      </c>
      <c r="CB576" s="178" t="s">
        <v>173</v>
      </c>
      <c r="CC576" s="46"/>
      <c r="CD576" s="5"/>
      <c r="CE576" s="5"/>
      <c r="CF576">
        <v>20053000</v>
      </c>
      <c r="CG576" s="46" t="s">
        <v>3898</v>
      </c>
      <c r="CH576" s="46" t="s">
        <v>1239</v>
      </c>
      <c r="CI576" s="117"/>
      <c r="CJ576" s="117"/>
      <c r="CK576" s="5"/>
      <c r="CL576" s="5"/>
      <c r="CM576" s="5"/>
      <c r="CN576" s="5"/>
      <c r="CO576" s="48" t="s">
        <v>2252</v>
      </c>
      <c r="CP576" s="21" t="s">
        <v>41</v>
      </c>
      <c r="CQ576" s="48" t="s">
        <v>2252</v>
      </c>
      <c r="CR576" s="46" t="s">
        <v>3900</v>
      </c>
      <c r="CS576" s="51"/>
      <c r="CT576" s="48" t="s">
        <v>2252</v>
      </c>
      <c r="CU576" s="46" t="s">
        <v>3900</v>
      </c>
      <c r="CV576" s="117"/>
      <c r="CW576" s="146"/>
      <c r="CY576" s="5"/>
      <c r="CZ576" s="5"/>
      <c r="DE576" s="5"/>
      <c r="DF576" s="5"/>
      <c r="DG576" s="117"/>
      <c r="DH576" s="117"/>
      <c r="DI576" s="117"/>
      <c r="DJ576" s="117"/>
      <c r="DK576" s="117"/>
      <c r="DL576" s="177">
        <v>20</v>
      </c>
      <c r="DM576" s="177" t="s">
        <v>164</v>
      </c>
      <c r="DN576" s="74"/>
      <c r="DO576" s="177"/>
      <c r="DP576" s="177"/>
      <c r="DR576" s="177">
        <v>20</v>
      </c>
      <c r="DS576" s="177" t="s">
        <v>164</v>
      </c>
      <c r="DU576" s="177"/>
      <c r="DV576" s="177"/>
      <c r="DZ576" s="46"/>
      <c r="EA576" s="5"/>
      <c r="EB576" s="5"/>
      <c r="EC576" s="5"/>
      <c r="ED576" s="5"/>
      <c r="EE576" s="5"/>
      <c r="EF576" s="5"/>
      <c r="EG576" s="5"/>
      <c r="EH576" s="5"/>
      <c r="EI576" s="5"/>
      <c r="EJ576" s="5"/>
      <c r="EK576" s="5"/>
      <c r="EL576" s="5"/>
      <c r="EM576" s="165"/>
      <c r="EO576" s="5"/>
      <c r="EP576" s="5"/>
      <c r="EQ576" s="5"/>
      <c r="ER576" s="5"/>
      <c r="ET576" s="46"/>
      <c r="EU576" s="46"/>
      <c r="EY576" s="70" t="str">
        <f t="shared" si="88"/>
        <v>simvastatin oral 20mg/</v>
      </c>
      <c r="FK576" s="14" t="s">
        <v>163</v>
      </c>
      <c r="FL576" s="70" t="str">
        <f t="shared" si="86"/>
        <v>simvastatin oral 20mg/</v>
      </c>
    </row>
    <row r="577" spans="1:168" ht="14.4">
      <c r="A577" s="177">
        <v>37398082</v>
      </c>
      <c r="B577" s="179" t="s">
        <v>3957</v>
      </c>
      <c r="C577" s="117"/>
      <c r="D577" s="117"/>
      <c r="E577" s="117"/>
      <c r="F577" s="117"/>
      <c r="H577" s="47"/>
      <c r="I577" s="47"/>
      <c r="L577" s="5"/>
      <c r="M577" s="5"/>
      <c r="N577" s="5"/>
      <c r="O577" s="5"/>
      <c r="P577" s="178">
        <v>10</v>
      </c>
      <c r="Q577" s="171"/>
      <c r="R577" s="178">
        <v>10</v>
      </c>
      <c r="S577" s="171"/>
      <c r="T577" s="117"/>
      <c r="U577" s="117"/>
      <c r="V577" s="117"/>
      <c r="W577" s="117"/>
      <c r="Y577" s="46"/>
      <c r="Z577" s="5"/>
      <c r="AA577" s="5"/>
      <c r="AB577" s="5"/>
      <c r="AC577" s="46"/>
      <c r="AD577" s="5"/>
      <c r="AE577" s="5"/>
      <c r="AF577" s="186" t="s">
        <v>2403</v>
      </c>
      <c r="AG577" s="186" t="s">
        <v>4154</v>
      </c>
      <c r="AH577" s="46"/>
      <c r="AK577" s="186">
        <v>15054000</v>
      </c>
      <c r="AL577" s="178" t="s">
        <v>173</v>
      </c>
      <c r="AM577" s="46"/>
      <c r="AN577" s="5"/>
      <c r="AO577" s="5"/>
      <c r="AP577" s="5"/>
      <c r="AQ577" s="5"/>
      <c r="AS577" s="48"/>
      <c r="AT577" s="25" t="str">
        <f t="shared" si="84"/>
        <v>ITA simvastatin MYLAN SpA film-coated tablet 40mg/</v>
      </c>
      <c r="AU577" s="33"/>
      <c r="AW577" s="5"/>
      <c r="AX577" s="180" t="s">
        <v>4065</v>
      </c>
      <c r="AY577" s="25" t="str">
        <f t="shared" si="82"/>
        <v>SIMVASTATINA MYLAN GENERICS film-coated tablet 40mg/</v>
      </c>
      <c r="AZ577" s="177" t="s">
        <v>579</v>
      </c>
      <c r="BA577" s="46" t="s">
        <v>2510</v>
      </c>
      <c r="BB577" s="46"/>
      <c r="BC577" s="186" t="s">
        <v>2403</v>
      </c>
      <c r="BD577" s="186" t="s">
        <v>4154</v>
      </c>
      <c r="BE577" s="46"/>
      <c r="BF577" s="85"/>
      <c r="BG577" s="179" t="s">
        <v>4115</v>
      </c>
      <c r="BH577" s="46"/>
      <c r="BI577" s="46"/>
      <c r="BJ577" s="46"/>
      <c r="BL577" s="5"/>
      <c r="BM577" s="49" t="s">
        <v>4151</v>
      </c>
      <c r="BN577" t="str">
        <f t="shared" si="83"/>
        <v>simvastatin film-coated tablet 40mg/</v>
      </c>
      <c r="BO577" s="49"/>
      <c r="BP577" t="str">
        <f t="shared" si="85"/>
        <v>simvastatin film-coated tablet 40mg/</v>
      </c>
      <c r="BQ577" s="5"/>
      <c r="BR577" s="186" t="s">
        <v>2403</v>
      </c>
      <c r="BS577" s="186" t="s">
        <v>1220</v>
      </c>
      <c r="BT577" s="46"/>
      <c r="BU577" s="117"/>
      <c r="BV577" s="117"/>
      <c r="BW577" s="5"/>
      <c r="BY577" s="5"/>
      <c r="BZ577" s="5"/>
      <c r="CA577" s="186">
        <v>15054000</v>
      </c>
      <c r="CB577" s="178" t="s">
        <v>173</v>
      </c>
      <c r="CC577" s="46"/>
      <c r="CD577" s="5"/>
      <c r="CE577" s="5"/>
      <c r="CF577">
        <v>20053000</v>
      </c>
      <c r="CG577" s="46" t="s">
        <v>3898</v>
      </c>
      <c r="CH577" s="46" t="s">
        <v>1239</v>
      </c>
      <c r="CI577" s="117"/>
      <c r="CJ577" s="117"/>
      <c r="CK577" s="5"/>
      <c r="CL577" s="5"/>
      <c r="CM577" s="5"/>
      <c r="CN577" s="5"/>
      <c r="CO577" s="48" t="s">
        <v>2252</v>
      </c>
      <c r="CP577" s="21" t="s">
        <v>41</v>
      </c>
      <c r="CQ577" s="48" t="s">
        <v>2252</v>
      </c>
      <c r="CR577" s="46" t="s">
        <v>3900</v>
      </c>
      <c r="CS577" s="51"/>
      <c r="CT577" s="48" t="s">
        <v>2252</v>
      </c>
      <c r="CU577" s="46" t="s">
        <v>3900</v>
      </c>
      <c r="CV577" s="117"/>
      <c r="CW577" s="146"/>
      <c r="CY577" s="5"/>
      <c r="CZ577" s="5"/>
      <c r="DE577" s="5"/>
      <c r="DF577" s="5"/>
      <c r="DG577" s="117"/>
      <c r="DH577" s="117"/>
      <c r="DI577" s="117"/>
      <c r="DJ577" s="117"/>
      <c r="DK577" s="117"/>
      <c r="DL577" s="177">
        <v>40</v>
      </c>
      <c r="DM577" s="177" t="s">
        <v>164</v>
      </c>
      <c r="DN577" s="74"/>
      <c r="DO577" s="177"/>
      <c r="DP577" s="177"/>
      <c r="DR577" s="177">
        <v>40</v>
      </c>
      <c r="DS577" s="177" t="s">
        <v>164</v>
      </c>
      <c r="DU577" s="177"/>
      <c r="DV577" s="177"/>
      <c r="DZ577" s="46"/>
      <c r="EA577" s="5"/>
      <c r="EB577" s="5"/>
      <c r="EC577" s="5"/>
      <c r="ED577" s="5"/>
      <c r="EE577" s="5"/>
      <c r="EF577" s="5"/>
      <c r="EG577" s="5"/>
      <c r="EH577" s="5"/>
      <c r="EI577" s="5"/>
      <c r="EJ577" s="5"/>
      <c r="EK577" s="5"/>
      <c r="EL577" s="5"/>
      <c r="EM577" s="165"/>
      <c r="EO577" s="5"/>
      <c r="EP577" s="5"/>
      <c r="EQ577" s="5"/>
      <c r="ER577" s="5"/>
      <c r="ET577" s="46"/>
      <c r="EU577" s="46"/>
      <c r="EY577" s="70" t="str">
        <f t="shared" si="88"/>
        <v>simvastatin oral 40mg/</v>
      </c>
      <c r="FK577" s="14" t="s">
        <v>163</v>
      </c>
      <c r="FL577" s="70" t="str">
        <f t="shared" si="86"/>
        <v>simvastatin oral 40mg/</v>
      </c>
    </row>
    <row r="578" spans="1:168" ht="14.4">
      <c r="A578" s="177">
        <v>43280041</v>
      </c>
      <c r="B578" s="179" t="s">
        <v>3957</v>
      </c>
      <c r="C578" s="117"/>
      <c r="D578" s="117"/>
      <c r="E578" s="117"/>
      <c r="F578" s="117"/>
      <c r="H578" s="47"/>
      <c r="I578" s="47"/>
      <c r="L578" s="5"/>
      <c r="M578" s="5"/>
      <c r="N578" s="5"/>
      <c r="O578" s="5"/>
      <c r="P578" s="178">
        <v>10</v>
      </c>
      <c r="Q578" s="171"/>
      <c r="R578" s="178">
        <v>10</v>
      </c>
      <c r="S578" s="171"/>
      <c r="T578" s="117"/>
      <c r="U578" s="117"/>
      <c r="V578" s="117"/>
      <c r="W578" s="117"/>
      <c r="Y578" s="46"/>
      <c r="Z578" s="5"/>
      <c r="AA578" s="5"/>
      <c r="AB578" s="5"/>
      <c r="AC578" s="46"/>
      <c r="AD578" s="5"/>
      <c r="AE578" s="5"/>
      <c r="AF578" s="186">
        <v>10220000</v>
      </c>
      <c r="AG578" s="186" t="s">
        <v>4153</v>
      </c>
      <c r="AH578" s="46"/>
      <c r="AK578" s="186">
        <v>15054000</v>
      </c>
      <c r="AL578" s="178" t="s">
        <v>173</v>
      </c>
      <c r="AM578" s="46"/>
      <c r="AN578" s="5"/>
      <c r="AO578" s="5"/>
      <c r="AP578" s="5"/>
      <c r="AQ578" s="5"/>
      <c r="AS578" s="48"/>
      <c r="AT578" s="25" t="str">
        <f t="shared" si="84"/>
        <v>ITA simvastatin DOC GENERICI Srl coated tablet 40mg/</v>
      </c>
      <c r="AU578" s="33"/>
      <c r="AW578" s="5"/>
      <c r="AX578" s="180" t="s">
        <v>4067</v>
      </c>
      <c r="AY578" s="25" t="str">
        <f t="shared" si="82"/>
        <v>SIMVASTATINA DOC coated tablet 40mg/</v>
      </c>
      <c r="AZ578" s="177" t="s">
        <v>579</v>
      </c>
      <c r="BA578" s="46" t="s">
        <v>2510</v>
      </c>
      <c r="BB578" s="46"/>
      <c r="BC578" s="186">
        <v>10220000</v>
      </c>
      <c r="BD578" s="186" t="s">
        <v>4153</v>
      </c>
      <c r="BE578" s="46"/>
      <c r="BF578" s="85"/>
      <c r="BG578" s="179" t="s">
        <v>4109</v>
      </c>
      <c r="BH578" s="46"/>
      <c r="BI578" s="46"/>
      <c r="BJ578" s="46"/>
      <c r="BL578" s="5"/>
      <c r="BM578" s="49" t="s">
        <v>4151</v>
      </c>
      <c r="BN578" t="str">
        <f t="shared" si="83"/>
        <v>simvastatin coated tablet 40mg/</v>
      </c>
      <c r="BO578" s="49"/>
      <c r="BP578" t="str">
        <f t="shared" si="85"/>
        <v>simvastatin coated tablet 40mg/</v>
      </c>
      <c r="BQ578" s="5"/>
      <c r="BR578" s="186">
        <v>10220000</v>
      </c>
      <c r="BS578" s="186" t="s">
        <v>2326</v>
      </c>
      <c r="BT578" s="46"/>
      <c r="BU578" s="117"/>
      <c r="BV578" s="117"/>
      <c r="BW578" s="5"/>
      <c r="BY578" s="5"/>
      <c r="BZ578" s="5"/>
      <c r="CA578" s="186">
        <v>15054000</v>
      </c>
      <c r="CB578" s="178" t="s">
        <v>173</v>
      </c>
      <c r="CC578" s="46"/>
      <c r="CD578" s="5"/>
      <c r="CE578" s="5"/>
      <c r="CF578">
        <v>20053000</v>
      </c>
      <c r="CG578" s="46" t="s">
        <v>3898</v>
      </c>
      <c r="CH578" s="46" t="s">
        <v>1239</v>
      </c>
      <c r="CI578" s="117"/>
      <c r="CJ578" s="117"/>
      <c r="CK578" s="5"/>
      <c r="CL578" s="5"/>
      <c r="CM578" s="5"/>
      <c r="CN578" s="5"/>
      <c r="CO578" s="48" t="s">
        <v>2252</v>
      </c>
      <c r="CP578" s="21" t="s">
        <v>41</v>
      </c>
      <c r="CQ578" s="48" t="s">
        <v>2252</v>
      </c>
      <c r="CR578" s="46" t="s">
        <v>3900</v>
      </c>
      <c r="CS578" s="51"/>
      <c r="CT578" s="48" t="s">
        <v>2252</v>
      </c>
      <c r="CU578" s="46" t="s">
        <v>3900</v>
      </c>
      <c r="CV578" s="117"/>
      <c r="CW578" s="146"/>
      <c r="CY578" s="5"/>
      <c r="CZ578" s="5"/>
      <c r="DE578" s="5"/>
      <c r="DF578" s="5"/>
      <c r="DG578" s="117"/>
      <c r="DH578" s="117"/>
      <c r="DI578" s="117"/>
      <c r="DJ578" s="117"/>
      <c r="DK578" s="117"/>
      <c r="DL578" s="177">
        <v>40</v>
      </c>
      <c r="DM578" s="177" t="s">
        <v>164</v>
      </c>
      <c r="DN578" s="74"/>
      <c r="DO578" s="177"/>
      <c r="DP578" s="177"/>
      <c r="DR578" s="177">
        <v>40</v>
      </c>
      <c r="DS578" s="177" t="s">
        <v>164</v>
      </c>
      <c r="DU578" s="177"/>
      <c r="DV578" s="177"/>
      <c r="DZ578" s="46"/>
      <c r="EA578" s="5"/>
      <c r="EB578" s="5"/>
      <c r="EC578" s="5"/>
      <c r="ED578" s="5"/>
      <c r="EE578" s="5"/>
      <c r="EF578" s="5"/>
      <c r="EG578" s="5"/>
      <c r="EH578" s="5"/>
      <c r="EI578" s="5"/>
      <c r="EJ578" s="5"/>
      <c r="EK578" s="5"/>
      <c r="EL578" s="5"/>
      <c r="EM578" s="165"/>
      <c r="EO578" s="5"/>
      <c r="EP578" s="5"/>
      <c r="EQ578" s="5"/>
      <c r="ER578" s="5"/>
      <c r="ET578" s="46"/>
      <c r="EU578" s="46"/>
      <c r="EY578" s="70" t="str">
        <f t="shared" si="88"/>
        <v>simvastatin oral 40mg/</v>
      </c>
      <c r="FK578" s="14" t="s">
        <v>163</v>
      </c>
      <c r="FL578" s="70" t="str">
        <f t="shared" si="86"/>
        <v>simvastatin oral 40mg/</v>
      </c>
    </row>
    <row r="579" spans="1:168" ht="14.4">
      <c r="A579" s="177">
        <v>27228030</v>
      </c>
      <c r="B579" s="179" t="s">
        <v>3958</v>
      </c>
      <c r="C579" s="117"/>
      <c r="D579" s="117"/>
      <c r="E579" s="117"/>
      <c r="F579" s="117"/>
      <c r="H579" s="47"/>
      <c r="I579" s="47"/>
      <c r="L579" s="5"/>
      <c r="M579" s="5"/>
      <c r="N579" s="5"/>
      <c r="O579" s="5"/>
      <c r="P579" s="178">
        <v>10</v>
      </c>
      <c r="Q579" s="171"/>
      <c r="R579" s="178">
        <v>10</v>
      </c>
      <c r="S579" s="171"/>
      <c r="T579" s="117"/>
      <c r="U579" s="117"/>
      <c r="V579" s="117"/>
      <c r="W579" s="117"/>
      <c r="Y579" s="46"/>
      <c r="Z579" s="5"/>
      <c r="AA579" s="5"/>
      <c r="AB579" s="5"/>
      <c r="AC579" s="46"/>
      <c r="AD579" s="5"/>
      <c r="AE579" s="5"/>
      <c r="AF579" s="178" t="s">
        <v>2403</v>
      </c>
      <c r="AG579" s="178" t="s">
        <v>4154</v>
      </c>
      <c r="AH579" s="46"/>
      <c r="AK579" s="185">
        <v>15054000</v>
      </c>
      <c r="AL579" s="178" t="s">
        <v>173</v>
      </c>
      <c r="AM579" s="46"/>
      <c r="AN579" s="5"/>
      <c r="AO579" s="5"/>
      <c r="AP579" s="5"/>
      <c r="AQ579" s="5"/>
      <c r="AS579" s="48"/>
      <c r="AT579" s="25" t="str">
        <f t="shared" si="84"/>
        <v>ITA simvastatin NEOPHARMED GENTILI SpA film-coated tablet 40mg/</v>
      </c>
      <c r="AU579" s="33"/>
      <c r="AW579" s="5"/>
      <c r="AX579" s="180" t="s">
        <v>4068</v>
      </c>
      <c r="AY579" s="25" t="str">
        <f t="shared" si="82"/>
        <v>LIPONORM film-coated tablet 40mg/</v>
      </c>
      <c r="AZ579" s="177" t="s">
        <v>579</v>
      </c>
      <c r="BA579" s="46" t="s">
        <v>2510</v>
      </c>
      <c r="BB579" s="46"/>
      <c r="BC579" s="178" t="s">
        <v>2403</v>
      </c>
      <c r="BD579" s="178" t="s">
        <v>4154</v>
      </c>
      <c r="BE579" s="46"/>
      <c r="BF579" s="85"/>
      <c r="BG579" s="179" t="s">
        <v>4142</v>
      </c>
      <c r="BH579" s="46"/>
      <c r="BI579" s="46"/>
      <c r="BJ579" s="46"/>
      <c r="BL579" s="5"/>
      <c r="BM579" s="49" t="s">
        <v>4151</v>
      </c>
      <c r="BN579" t="str">
        <f t="shared" si="83"/>
        <v>simvastatin film-coated tablet 40mg/</v>
      </c>
      <c r="BO579" s="49"/>
      <c r="BP579" t="str">
        <f t="shared" si="85"/>
        <v>simvastatin film-coated tablet 40mg/</v>
      </c>
      <c r="BQ579" s="5"/>
      <c r="BR579" s="178" t="s">
        <v>2403</v>
      </c>
      <c r="BS579" s="186" t="s">
        <v>1220</v>
      </c>
      <c r="BT579" s="46"/>
      <c r="BU579" s="117"/>
      <c r="BV579" s="117"/>
      <c r="BW579" s="5"/>
      <c r="BY579" s="5"/>
      <c r="BZ579" s="5"/>
      <c r="CA579" s="185">
        <v>15054000</v>
      </c>
      <c r="CB579" s="178" t="s">
        <v>173</v>
      </c>
      <c r="CC579" s="46"/>
      <c r="CD579" s="5"/>
      <c r="CE579" s="5"/>
      <c r="CF579">
        <v>20053000</v>
      </c>
      <c r="CG579" s="46" t="s">
        <v>3898</v>
      </c>
      <c r="CH579" s="46" t="s">
        <v>1239</v>
      </c>
      <c r="CI579" s="117"/>
      <c r="CJ579" s="117"/>
      <c r="CK579" s="5"/>
      <c r="CL579" s="5"/>
      <c r="CM579" s="5"/>
      <c r="CN579" s="5"/>
      <c r="CO579" s="48" t="s">
        <v>2252</v>
      </c>
      <c r="CP579" s="21" t="s">
        <v>41</v>
      </c>
      <c r="CQ579" s="48" t="s">
        <v>2252</v>
      </c>
      <c r="CR579" s="46" t="s">
        <v>3900</v>
      </c>
      <c r="CS579" s="51"/>
      <c r="CT579" s="48" t="s">
        <v>2252</v>
      </c>
      <c r="CU579" s="46" t="s">
        <v>3900</v>
      </c>
      <c r="CV579" s="117"/>
      <c r="CW579" s="146"/>
      <c r="CY579" s="5"/>
      <c r="CZ579" s="5"/>
      <c r="DE579" s="5"/>
      <c r="DF579" s="5"/>
      <c r="DG579" s="117"/>
      <c r="DH579" s="117"/>
      <c r="DI579" s="117"/>
      <c r="DJ579" s="117"/>
      <c r="DK579" s="117"/>
      <c r="DL579" s="177">
        <v>40</v>
      </c>
      <c r="DM579" s="177" t="s">
        <v>164</v>
      </c>
      <c r="DN579" s="74"/>
      <c r="DO579" s="177"/>
      <c r="DP579" s="177"/>
      <c r="DR579" s="177">
        <v>40</v>
      </c>
      <c r="DS579" s="177" t="s">
        <v>164</v>
      </c>
      <c r="DU579" s="177"/>
      <c r="DV579" s="177"/>
      <c r="DZ579" s="46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/>
      <c r="EM579" s="165"/>
      <c r="EO579" s="5"/>
      <c r="EP579" s="5"/>
      <c r="EQ579" s="5"/>
      <c r="ER579" s="5"/>
      <c r="ET579" s="46"/>
      <c r="EU579" s="46"/>
      <c r="EY579" s="70" t="str">
        <f t="shared" si="88"/>
        <v>simvastatin oral 40mg/</v>
      </c>
      <c r="FK579" s="14" t="s">
        <v>163</v>
      </c>
      <c r="FL579" s="70" t="str">
        <f t="shared" si="86"/>
        <v>simvastatin oral 40mg/</v>
      </c>
    </row>
    <row r="580" spans="1:168" ht="14.4">
      <c r="A580" s="177">
        <v>28370043</v>
      </c>
      <c r="B580" s="179" t="s">
        <v>3959</v>
      </c>
      <c r="C580" s="117"/>
      <c r="D580" s="117"/>
      <c r="E580" s="117"/>
      <c r="F580" s="117"/>
      <c r="H580" s="47"/>
      <c r="I580" s="47"/>
      <c r="L580" s="5"/>
      <c r="M580" s="5"/>
      <c r="N580" s="5"/>
      <c r="O580" s="5"/>
      <c r="P580" s="178">
        <v>10</v>
      </c>
      <c r="Q580" s="171"/>
      <c r="R580" s="178">
        <v>10</v>
      </c>
      <c r="S580" s="171"/>
      <c r="T580" s="117"/>
      <c r="U580" s="117"/>
      <c r="V580" s="117"/>
      <c r="W580" s="117"/>
      <c r="Y580" s="46"/>
      <c r="Z580" s="5"/>
      <c r="AA580" s="5"/>
      <c r="AB580" s="5"/>
      <c r="AC580" s="46"/>
      <c r="AD580" s="5"/>
      <c r="AE580" s="5"/>
      <c r="AF580" s="178" t="s">
        <v>2403</v>
      </c>
      <c r="AG580" s="178" t="s">
        <v>4154</v>
      </c>
      <c r="AH580" s="46"/>
      <c r="AK580" s="185">
        <v>15054000</v>
      </c>
      <c r="AL580" s="178" t="s">
        <v>173</v>
      </c>
      <c r="AM580" s="46"/>
      <c r="AN580" s="5"/>
      <c r="AO580" s="5"/>
      <c r="AP580" s="5"/>
      <c r="AQ580" s="5"/>
      <c r="AS580" s="48"/>
      <c r="AT580" s="25" t="str">
        <f t="shared" si="84"/>
        <v>ITA simvastatin NEOPHARMED GENTILI SpA film-coated tablet 40mg/</v>
      </c>
      <c r="AU580" s="33"/>
      <c r="AW580" s="5"/>
      <c r="AX580" s="180" t="s">
        <v>4071</v>
      </c>
      <c r="AY580" s="25" t="str">
        <f t="shared" ref="AY580:AY643" si="89">CONCATENATE(AX580," ",BS580," ",DR580,DS580,"/",DU580,DV580)</f>
        <v>MEDIPO film-coated tablet 40mg/</v>
      </c>
      <c r="AZ580" s="177" t="s">
        <v>579</v>
      </c>
      <c r="BA580" s="46" t="s">
        <v>2510</v>
      </c>
      <c r="BB580" s="46"/>
      <c r="BC580" s="178" t="s">
        <v>2403</v>
      </c>
      <c r="BD580" s="178" t="s">
        <v>4154</v>
      </c>
      <c r="BE580" s="46"/>
      <c r="BF580" s="85"/>
      <c r="BG580" s="179" t="s">
        <v>4142</v>
      </c>
      <c r="BH580" s="46"/>
      <c r="BI580" s="46"/>
      <c r="BJ580" s="46"/>
      <c r="BL580" s="5"/>
      <c r="BM580" s="49" t="s">
        <v>4151</v>
      </c>
      <c r="BN580" t="str">
        <f t="shared" ref="BN580:BN643" si="90">CONCATENATE(CR580," ",BS580," ",DR580,DS580,"/",DU580,DV580)</f>
        <v>simvastatin film-coated tablet 40mg/</v>
      </c>
      <c r="BO580" s="49"/>
      <c r="BP580" t="str">
        <f t="shared" si="85"/>
        <v>simvastatin film-coated tablet 40mg/</v>
      </c>
      <c r="BQ580" s="5"/>
      <c r="BR580" s="178" t="s">
        <v>2403</v>
      </c>
      <c r="BS580" s="186" t="s">
        <v>1220</v>
      </c>
      <c r="BT580" s="46"/>
      <c r="BU580" s="117"/>
      <c r="BV580" s="117"/>
      <c r="BW580" s="5"/>
      <c r="BY580" s="5"/>
      <c r="BZ580" s="5"/>
      <c r="CA580" s="185">
        <v>15054000</v>
      </c>
      <c r="CB580" s="178" t="s">
        <v>173</v>
      </c>
      <c r="CC580" s="46"/>
      <c r="CD580" s="5"/>
      <c r="CE580" s="5"/>
      <c r="CF580">
        <v>20053000</v>
      </c>
      <c r="CG580" s="46" t="s">
        <v>3898</v>
      </c>
      <c r="CH580" s="46" t="s">
        <v>1239</v>
      </c>
      <c r="CI580" s="117"/>
      <c r="CJ580" s="117"/>
      <c r="CK580" s="5"/>
      <c r="CL580" s="5"/>
      <c r="CM580" s="5"/>
      <c r="CN580" s="5"/>
      <c r="CO580" s="48" t="s">
        <v>2252</v>
      </c>
      <c r="CP580" s="21" t="s">
        <v>41</v>
      </c>
      <c r="CQ580" s="48" t="s">
        <v>2252</v>
      </c>
      <c r="CR580" s="46" t="s">
        <v>3900</v>
      </c>
      <c r="CS580" s="51"/>
      <c r="CT580" s="48" t="s">
        <v>2252</v>
      </c>
      <c r="CU580" s="46" t="s">
        <v>3900</v>
      </c>
      <c r="CV580" s="117"/>
      <c r="CW580" s="146"/>
      <c r="CY580" s="5"/>
      <c r="CZ580" s="5"/>
      <c r="DE580" s="5"/>
      <c r="DF580" s="5"/>
      <c r="DG580" s="117"/>
      <c r="DH580" s="117"/>
      <c r="DI580" s="117"/>
      <c r="DJ580" s="117"/>
      <c r="DK580" s="117"/>
      <c r="DL580" s="177">
        <v>40</v>
      </c>
      <c r="DM580" s="177" t="s">
        <v>164</v>
      </c>
      <c r="DN580" s="74"/>
      <c r="DO580" s="177"/>
      <c r="DP580" s="177"/>
      <c r="DR580" s="177">
        <v>40</v>
      </c>
      <c r="DS580" s="177" t="s">
        <v>164</v>
      </c>
      <c r="DU580" s="177"/>
      <c r="DV580" s="177"/>
      <c r="DZ580" s="46"/>
      <c r="EA580" s="5"/>
      <c r="EB580" s="5"/>
      <c r="EC580" s="5"/>
      <c r="ED580" s="5"/>
      <c r="EE580" s="5"/>
      <c r="EF580" s="5"/>
      <c r="EG580" s="5"/>
      <c r="EH580" s="5"/>
      <c r="EI580" s="5"/>
      <c r="EJ580" s="5"/>
      <c r="EK580" s="5"/>
      <c r="EL580" s="5"/>
      <c r="EM580" s="165"/>
      <c r="EO580" s="5"/>
      <c r="EP580" s="5"/>
      <c r="EQ580" s="5"/>
      <c r="ER580" s="5"/>
      <c r="ET580" s="46"/>
      <c r="EU580" s="46"/>
      <c r="EY580" s="70" t="str">
        <f t="shared" si="88"/>
        <v>simvastatin oral 40mg/</v>
      </c>
      <c r="FK580" s="14" t="s">
        <v>163</v>
      </c>
      <c r="FL580" s="70" t="str">
        <f t="shared" si="86"/>
        <v>simvastatin oral 40mg/</v>
      </c>
    </row>
    <row r="581" spans="1:168" ht="14.4">
      <c r="A581" s="177">
        <v>27216035</v>
      </c>
      <c r="B581" s="179" t="s">
        <v>3960</v>
      </c>
      <c r="C581" s="117"/>
      <c r="D581" s="117"/>
      <c r="E581" s="117"/>
      <c r="F581" s="117"/>
      <c r="H581" s="47"/>
      <c r="I581" s="47"/>
      <c r="L581" s="5"/>
      <c r="M581" s="5"/>
      <c r="N581" s="5"/>
      <c r="O581" s="5"/>
      <c r="P581" s="178">
        <v>10</v>
      </c>
      <c r="Q581" s="171"/>
      <c r="R581" s="178">
        <v>10</v>
      </c>
      <c r="S581" s="171"/>
      <c r="T581" s="117"/>
      <c r="U581" s="117"/>
      <c r="V581" s="117"/>
      <c r="W581" s="117"/>
      <c r="Y581" s="46"/>
      <c r="Z581" s="5"/>
      <c r="AA581" s="5"/>
      <c r="AB581" s="5"/>
      <c r="AC581" s="46"/>
      <c r="AD581" s="5"/>
      <c r="AE581" s="5"/>
      <c r="AF581" s="178" t="s">
        <v>2403</v>
      </c>
      <c r="AG581" s="178" t="s">
        <v>4154</v>
      </c>
      <c r="AH581" s="46"/>
      <c r="AK581" s="185">
        <v>15054000</v>
      </c>
      <c r="AL581" s="178" t="s">
        <v>173</v>
      </c>
      <c r="AM581" s="46"/>
      <c r="AN581" s="5"/>
      <c r="AO581" s="5"/>
      <c r="AP581" s="5"/>
      <c r="AQ581" s="5"/>
      <c r="AS581" s="48"/>
      <c r="AT581" s="25" t="str">
        <f t="shared" ref="AT581:AT644" si="91">CONCATENATE(BM581," ",CR581," ",BG581," ",BS581," ",DR581,DS581,"/",DU581,DV581)</f>
        <v>ITA simvastatin NEOPHARMED GENTILI SpA film-coated tablet 40mg/</v>
      </c>
      <c r="AU581" s="33"/>
      <c r="AW581" s="5"/>
      <c r="AX581" s="180" t="s">
        <v>4069</v>
      </c>
      <c r="AY581" s="25" t="str">
        <f t="shared" si="89"/>
        <v>ZOCOR film-coated tablet 40mg/</v>
      </c>
      <c r="AZ581" s="177" t="s">
        <v>579</v>
      </c>
      <c r="BA581" s="46" t="s">
        <v>2510</v>
      </c>
      <c r="BB581" s="46"/>
      <c r="BC581" s="178" t="s">
        <v>2403</v>
      </c>
      <c r="BD581" s="178" t="s">
        <v>4154</v>
      </c>
      <c r="BE581" s="46"/>
      <c r="BF581" s="85"/>
      <c r="BG581" s="179" t="s">
        <v>4142</v>
      </c>
      <c r="BH581" s="46"/>
      <c r="BI581" s="46"/>
      <c r="BJ581" s="46"/>
      <c r="BL581" s="5"/>
      <c r="BM581" s="49" t="s">
        <v>4151</v>
      </c>
      <c r="BN581" t="str">
        <f t="shared" si="90"/>
        <v>simvastatin film-coated tablet 40mg/</v>
      </c>
      <c r="BO581" s="49"/>
      <c r="BP581" t="str">
        <f t="shared" si="85"/>
        <v>simvastatin film-coated tablet 40mg/</v>
      </c>
      <c r="BQ581" s="5"/>
      <c r="BR581" s="178" t="s">
        <v>2403</v>
      </c>
      <c r="BS581" s="186" t="s">
        <v>1220</v>
      </c>
      <c r="BT581" s="46"/>
      <c r="BU581" s="117"/>
      <c r="BV581" s="117"/>
      <c r="BW581" s="5"/>
      <c r="BY581" s="5"/>
      <c r="BZ581" s="5"/>
      <c r="CA581" s="185">
        <v>15054000</v>
      </c>
      <c r="CB581" s="178" t="s">
        <v>173</v>
      </c>
      <c r="CC581" s="46"/>
      <c r="CD581" s="5"/>
      <c r="CE581" s="5"/>
      <c r="CF581">
        <v>20053000</v>
      </c>
      <c r="CG581" s="46" t="s">
        <v>3898</v>
      </c>
      <c r="CH581" s="46" t="s">
        <v>1239</v>
      </c>
      <c r="CI581" s="117"/>
      <c r="CJ581" s="117"/>
      <c r="CK581" s="5"/>
      <c r="CL581" s="5"/>
      <c r="CM581" s="5"/>
      <c r="CN581" s="5"/>
      <c r="CO581" s="48" t="s">
        <v>2252</v>
      </c>
      <c r="CP581" s="21" t="s">
        <v>41</v>
      </c>
      <c r="CQ581" s="48" t="s">
        <v>2252</v>
      </c>
      <c r="CR581" s="46" t="s">
        <v>3900</v>
      </c>
      <c r="CS581" s="51"/>
      <c r="CT581" s="48" t="s">
        <v>2252</v>
      </c>
      <c r="CU581" s="46" t="s">
        <v>3900</v>
      </c>
      <c r="CV581" s="117"/>
      <c r="CW581" s="146"/>
      <c r="CY581" s="5"/>
      <c r="CZ581" s="5"/>
      <c r="DE581" s="5"/>
      <c r="DF581" s="5"/>
      <c r="DG581" s="117"/>
      <c r="DH581" s="117"/>
      <c r="DI581" s="117"/>
      <c r="DJ581" s="117"/>
      <c r="DK581" s="117"/>
      <c r="DL581" s="177">
        <v>40</v>
      </c>
      <c r="DM581" s="177" t="s">
        <v>164</v>
      </c>
      <c r="DN581" s="74"/>
      <c r="DO581" s="177"/>
      <c r="DP581" s="177"/>
      <c r="DR581" s="177">
        <v>40</v>
      </c>
      <c r="DS581" s="177" t="s">
        <v>164</v>
      </c>
      <c r="DU581" s="177"/>
      <c r="DV581" s="177"/>
      <c r="DZ581" s="46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/>
      <c r="EM581" s="165"/>
      <c r="EO581" s="5"/>
      <c r="EP581" s="5"/>
      <c r="EQ581" s="5"/>
      <c r="ER581" s="5"/>
      <c r="ET581" s="46"/>
      <c r="EU581" s="46"/>
      <c r="EY581" s="70" t="str">
        <f t="shared" si="88"/>
        <v>simvastatin oral 40mg/</v>
      </c>
      <c r="FK581" s="14" t="s">
        <v>163</v>
      </c>
      <c r="FL581" s="70" t="str">
        <f t="shared" si="86"/>
        <v>simvastatin oral 40mg/</v>
      </c>
    </row>
    <row r="582" spans="1:168" ht="14.4">
      <c r="A582" s="177">
        <v>27208040</v>
      </c>
      <c r="B582" s="179" t="s">
        <v>3961</v>
      </c>
      <c r="C582" s="117"/>
      <c r="D582" s="117"/>
      <c r="E582" s="117"/>
      <c r="F582" s="117"/>
      <c r="H582" s="47"/>
      <c r="I582" s="47"/>
      <c r="L582" s="5"/>
      <c r="M582" s="5"/>
      <c r="N582" s="5"/>
      <c r="O582" s="5"/>
      <c r="P582" s="178">
        <v>10</v>
      </c>
      <c r="Q582" s="171"/>
      <c r="R582" s="178">
        <v>10</v>
      </c>
      <c r="S582" s="171"/>
      <c r="T582" s="117"/>
      <c r="U582" s="117"/>
      <c r="V582" s="117"/>
      <c r="W582" s="117"/>
      <c r="Y582" s="46"/>
      <c r="Z582" s="5"/>
      <c r="AA582" s="5"/>
      <c r="AB582" s="5"/>
      <c r="AC582" s="46"/>
      <c r="AD582" s="5"/>
      <c r="AE582" s="5"/>
      <c r="AF582" s="178" t="s">
        <v>2403</v>
      </c>
      <c r="AG582" s="178" t="s">
        <v>4154</v>
      </c>
      <c r="AH582" s="46"/>
      <c r="AK582" s="185">
        <v>15054000</v>
      </c>
      <c r="AL582" s="178" t="s">
        <v>173</v>
      </c>
      <c r="AM582" s="46"/>
      <c r="AN582" s="5"/>
      <c r="AO582" s="5"/>
      <c r="AP582" s="5"/>
      <c r="AQ582" s="5"/>
      <c r="AS582" s="48"/>
      <c r="AT582" s="25" t="str">
        <f t="shared" si="91"/>
        <v>ITA simvastatin ALFASIGMA SpA film-coated tablet 40mg/</v>
      </c>
      <c r="AU582" s="33"/>
      <c r="AW582" s="5"/>
      <c r="AX582" s="180" t="s">
        <v>4070</v>
      </c>
      <c r="AY582" s="25" t="str">
        <f t="shared" si="89"/>
        <v>SIVASTIN film-coated tablet 40mg/</v>
      </c>
      <c r="AZ582" s="177" t="s">
        <v>579</v>
      </c>
      <c r="BA582" s="46" t="s">
        <v>2510</v>
      </c>
      <c r="BB582" s="46"/>
      <c r="BC582" s="178" t="s">
        <v>2403</v>
      </c>
      <c r="BD582" s="178" t="s">
        <v>4154</v>
      </c>
      <c r="BE582" s="46"/>
      <c r="BF582" s="85"/>
      <c r="BG582" s="179" t="s">
        <v>4143</v>
      </c>
      <c r="BH582" s="46"/>
      <c r="BI582" s="46"/>
      <c r="BJ582" s="46"/>
      <c r="BL582" s="5"/>
      <c r="BM582" s="49" t="s">
        <v>4151</v>
      </c>
      <c r="BN582" t="str">
        <f t="shared" si="90"/>
        <v>simvastatin film-coated tablet 40mg/</v>
      </c>
      <c r="BO582" s="49"/>
      <c r="BP582" t="str">
        <f t="shared" si="85"/>
        <v>simvastatin film-coated tablet 40mg/</v>
      </c>
      <c r="BQ582" s="5"/>
      <c r="BR582" s="178" t="s">
        <v>2403</v>
      </c>
      <c r="BS582" s="186" t="s">
        <v>1220</v>
      </c>
      <c r="BT582" s="46"/>
      <c r="BU582" s="117"/>
      <c r="BV582" s="117"/>
      <c r="BW582" s="5"/>
      <c r="BY582" s="5"/>
      <c r="BZ582" s="5"/>
      <c r="CA582" s="185">
        <v>15054000</v>
      </c>
      <c r="CB582" s="178" t="s">
        <v>173</v>
      </c>
      <c r="CC582" s="46"/>
      <c r="CD582" s="5"/>
      <c r="CE582" s="5"/>
      <c r="CF582">
        <v>20053000</v>
      </c>
      <c r="CG582" s="46" t="s">
        <v>3898</v>
      </c>
      <c r="CH582" s="46" t="s">
        <v>1239</v>
      </c>
      <c r="CI582" s="117"/>
      <c r="CJ582" s="117"/>
      <c r="CK582" s="5"/>
      <c r="CL582" s="5"/>
      <c r="CM582" s="5"/>
      <c r="CN582" s="5"/>
      <c r="CO582" s="48" t="s">
        <v>2252</v>
      </c>
      <c r="CP582" s="21" t="s">
        <v>41</v>
      </c>
      <c r="CQ582" s="48" t="s">
        <v>2252</v>
      </c>
      <c r="CR582" s="46" t="s">
        <v>3900</v>
      </c>
      <c r="CS582" s="51"/>
      <c r="CT582" s="48" t="s">
        <v>2252</v>
      </c>
      <c r="CU582" s="46" t="s">
        <v>3900</v>
      </c>
      <c r="CV582" s="117"/>
      <c r="CW582" s="146"/>
      <c r="CY582" s="5"/>
      <c r="CZ582" s="5"/>
      <c r="DE582" s="5"/>
      <c r="DF582" s="5"/>
      <c r="DG582" s="117"/>
      <c r="DH582" s="117"/>
      <c r="DI582" s="117"/>
      <c r="DJ582" s="117"/>
      <c r="DK582" s="117"/>
      <c r="DL582" s="177">
        <v>40</v>
      </c>
      <c r="DM582" s="177" t="s">
        <v>164</v>
      </c>
      <c r="DN582" s="74"/>
      <c r="DO582" s="177"/>
      <c r="DP582" s="177"/>
      <c r="DR582" s="177">
        <v>40</v>
      </c>
      <c r="DS582" s="177" t="s">
        <v>164</v>
      </c>
      <c r="DU582" s="177"/>
      <c r="DV582" s="177"/>
      <c r="DZ582" s="46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/>
      <c r="EM582" s="165"/>
      <c r="EO582" s="5"/>
      <c r="EP582" s="5"/>
      <c r="EQ582" s="5"/>
      <c r="ER582" s="5"/>
      <c r="ET582" s="46"/>
      <c r="EU582" s="46"/>
      <c r="EY582" s="70" t="str">
        <f t="shared" si="88"/>
        <v>simvastatin oral 40mg/</v>
      </c>
      <c r="FK582" s="14" t="s">
        <v>163</v>
      </c>
      <c r="FL582" s="70" t="str">
        <f t="shared" si="86"/>
        <v>simvastatin oral 40mg/</v>
      </c>
    </row>
    <row r="583" spans="1:168" ht="14.4">
      <c r="A583" s="177">
        <v>37359027</v>
      </c>
      <c r="B583" s="179" t="s">
        <v>3962</v>
      </c>
      <c r="C583" s="117"/>
      <c r="D583" s="117"/>
      <c r="E583" s="117"/>
      <c r="F583" s="117"/>
      <c r="H583" s="47"/>
      <c r="I583" s="47"/>
      <c r="L583" s="5"/>
      <c r="M583" s="5"/>
      <c r="N583" s="5"/>
      <c r="O583" s="5"/>
      <c r="P583" s="178">
        <v>28</v>
      </c>
      <c r="Q583" s="171"/>
      <c r="R583" s="178">
        <v>28</v>
      </c>
      <c r="S583" s="171"/>
      <c r="T583" s="117"/>
      <c r="U583" s="117"/>
      <c r="V583" s="117"/>
      <c r="W583" s="117"/>
      <c r="Y583" s="46"/>
      <c r="Z583" s="5"/>
      <c r="AA583" s="5"/>
      <c r="AB583" s="5"/>
      <c r="AC583" s="46"/>
      <c r="AD583" s="5"/>
      <c r="AE583" s="5"/>
      <c r="AF583" s="178" t="s">
        <v>2403</v>
      </c>
      <c r="AG583" s="178" t="s">
        <v>4154</v>
      </c>
      <c r="AH583" s="46"/>
      <c r="AK583" s="185">
        <v>15054000</v>
      </c>
      <c r="AL583" s="178" t="s">
        <v>173</v>
      </c>
      <c r="AM583" s="46"/>
      <c r="AN583" s="5"/>
      <c r="AO583" s="5"/>
      <c r="AP583" s="5"/>
      <c r="AQ583" s="5"/>
      <c r="AS583" s="48"/>
      <c r="AT583" s="25" t="str">
        <f t="shared" si="91"/>
        <v>ITA simvastatin S.F. GROUP Srl film-coated tablet 20mg/</v>
      </c>
      <c r="AU583" s="33"/>
      <c r="AW583" s="5"/>
      <c r="AX583" s="180" t="s">
        <v>4072</v>
      </c>
      <c r="AY583" s="25" t="str">
        <f t="shared" si="89"/>
        <v>ALPHEUS film-coated tablet 20mg/</v>
      </c>
      <c r="AZ583" s="177" t="s">
        <v>579</v>
      </c>
      <c r="BA583" s="46" t="s">
        <v>2510</v>
      </c>
      <c r="BB583" s="46"/>
      <c r="BC583" s="178" t="s">
        <v>2403</v>
      </c>
      <c r="BD583" s="178" t="s">
        <v>4154</v>
      </c>
      <c r="BE583" s="46"/>
      <c r="BF583" s="85"/>
      <c r="BG583" s="179" t="s">
        <v>4112</v>
      </c>
      <c r="BH583" s="46"/>
      <c r="BI583" s="46"/>
      <c r="BJ583" s="46"/>
      <c r="BL583" s="5"/>
      <c r="BM583" s="49" t="s">
        <v>4151</v>
      </c>
      <c r="BN583" t="str">
        <f t="shared" si="90"/>
        <v>simvastatin film-coated tablet 20mg/</v>
      </c>
      <c r="BO583" s="49"/>
      <c r="BP583" t="str">
        <f t="shared" si="85"/>
        <v>simvastatin film-coated tablet 20mg/</v>
      </c>
      <c r="BQ583" s="5"/>
      <c r="BR583" s="178" t="s">
        <v>2403</v>
      </c>
      <c r="BS583" s="186" t="s">
        <v>1220</v>
      </c>
      <c r="BT583" s="46"/>
      <c r="BU583" s="117"/>
      <c r="BV583" s="117"/>
      <c r="BW583" s="5"/>
      <c r="BY583" s="5"/>
      <c r="BZ583" s="5"/>
      <c r="CA583" s="185">
        <v>15054000</v>
      </c>
      <c r="CB583" s="178" t="s">
        <v>173</v>
      </c>
      <c r="CC583" s="46"/>
      <c r="CD583" s="5"/>
      <c r="CE583" s="5"/>
      <c r="CF583">
        <v>20053000</v>
      </c>
      <c r="CG583" s="46" t="s">
        <v>3898</v>
      </c>
      <c r="CH583" s="46" t="s">
        <v>1239</v>
      </c>
      <c r="CI583" s="117"/>
      <c r="CJ583" s="117"/>
      <c r="CK583" s="5"/>
      <c r="CL583" s="5"/>
      <c r="CM583" s="5"/>
      <c r="CN583" s="5"/>
      <c r="CO583" s="48" t="s">
        <v>2252</v>
      </c>
      <c r="CP583" s="21" t="s">
        <v>41</v>
      </c>
      <c r="CQ583" s="48" t="s">
        <v>2252</v>
      </c>
      <c r="CR583" s="46" t="s">
        <v>3900</v>
      </c>
      <c r="CS583" s="51"/>
      <c r="CT583" s="48" t="s">
        <v>2252</v>
      </c>
      <c r="CU583" s="46" t="s">
        <v>3900</v>
      </c>
      <c r="CV583" s="117"/>
      <c r="CW583" s="146"/>
      <c r="CY583" s="5"/>
      <c r="CZ583" s="5"/>
      <c r="DE583" s="5"/>
      <c r="DF583" s="5"/>
      <c r="DG583" s="117"/>
      <c r="DH583" s="117"/>
      <c r="DI583" s="117"/>
      <c r="DJ583" s="117"/>
      <c r="DK583" s="117"/>
      <c r="DL583" s="177">
        <v>20</v>
      </c>
      <c r="DM583" s="177" t="s">
        <v>164</v>
      </c>
      <c r="DN583" s="74"/>
      <c r="DO583" s="177"/>
      <c r="DP583" s="177"/>
      <c r="DR583" s="177">
        <v>20</v>
      </c>
      <c r="DS583" s="177" t="s">
        <v>164</v>
      </c>
      <c r="DU583" s="177"/>
      <c r="DV583" s="177"/>
      <c r="DZ583" s="46"/>
      <c r="EA583" s="5"/>
      <c r="EB583" s="5"/>
      <c r="EC583" s="5"/>
      <c r="ED583" s="5"/>
      <c r="EE583" s="5"/>
      <c r="EF583" s="5"/>
      <c r="EG583" s="5"/>
      <c r="EH583" s="5"/>
      <c r="EI583" s="5"/>
      <c r="EJ583" s="5"/>
      <c r="EK583" s="5"/>
      <c r="EL583" s="5"/>
      <c r="EM583" s="165"/>
      <c r="EO583" s="5"/>
      <c r="EP583" s="5"/>
      <c r="EQ583" s="5"/>
      <c r="ER583" s="5"/>
      <c r="ET583" s="46"/>
      <c r="EU583" s="46"/>
      <c r="EY583" s="70" t="str">
        <f t="shared" si="88"/>
        <v>simvastatin oral 20mg/</v>
      </c>
      <c r="FK583" s="14" t="s">
        <v>163</v>
      </c>
      <c r="FL583" s="70" t="str">
        <f t="shared" si="86"/>
        <v>simvastatin oral 20mg/</v>
      </c>
    </row>
    <row r="584" spans="1:168" ht="14.4">
      <c r="A584" s="177">
        <v>37664024</v>
      </c>
      <c r="B584" s="179" t="s">
        <v>3963</v>
      </c>
      <c r="C584" s="117"/>
      <c r="D584" s="117"/>
      <c r="E584" s="117"/>
      <c r="F584" s="117"/>
      <c r="H584" s="47"/>
      <c r="I584" s="47"/>
      <c r="L584" s="5"/>
      <c r="M584" s="5"/>
      <c r="N584" s="5"/>
      <c r="O584" s="5"/>
      <c r="P584" s="178">
        <v>28</v>
      </c>
      <c r="Q584" s="171"/>
      <c r="R584" s="178">
        <v>28</v>
      </c>
      <c r="S584" s="171"/>
      <c r="T584" s="117"/>
      <c r="U584" s="117"/>
      <c r="V584" s="117"/>
      <c r="W584" s="117"/>
      <c r="Y584" s="46"/>
      <c r="Z584" s="5"/>
      <c r="AA584" s="5"/>
      <c r="AB584" s="5"/>
      <c r="AC584" s="46"/>
      <c r="AD584" s="5"/>
      <c r="AE584" s="5"/>
      <c r="AF584" s="178" t="s">
        <v>2403</v>
      </c>
      <c r="AG584" s="178" t="s">
        <v>4154</v>
      </c>
      <c r="AH584" s="46"/>
      <c r="AK584" s="185">
        <v>15054000</v>
      </c>
      <c r="AL584" s="178" t="s">
        <v>173</v>
      </c>
      <c r="AM584" s="46"/>
      <c r="AN584" s="5"/>
      <c r="AO584" s="5"/>
      <c r="AP584" s="5"/>
      <c r="AQ584" s="5"/>
      <c r="AS584" s="48"/>
      <c r="AT584" s="25" t="str">
        <f t="shared" si="91"/>
        <v>ITA simvastatin FARTO Srl film-coated tablet 20mg/</v>
      </c>
      <c r="AU584" s="33"/>
      <c r="AW584" s="5"/>
      <c r="AX584" s="180" t="s">
        <v>4073</v>
      </c>
      <c r="AY584" s="25" t="str">
        <f t="shared" si="89"/>
        <v>KRUSTAT film-coated tablet 20mg/</v>
      </c>
      <c r="AZ584" s="177" t="s">
        <v>579</v>
      </c>
      <c r="BA584" s="46" t="s">
        <v>2510</v>
      </c>
      <c r="BB584" s="46"/>
      <c r="BC584" s="178" t="s">
        <v>2403</v>
      </c>
      <c r="BD584" s="178" t="s">
        <v>4154</v>
      </c>
      <c r="BE584" s="46"/>
      <c r="BF584" s="85"/>
      <c r="BG584" s="179" t="s">
        <v>4144</v>
      </c>
      <c r="BH584" s="46"/>
      <c r="BI584" s="46"/>
      <c r="BJ584" s="46"/>
      <c r="BL584" s="5"/>
      <c r="BM584" s="49" t="s">
        <v>4151</v>
      </c>
      <c r="BN584" t="str">
        <f t="shared" si="90"/>
        <v>simvastatin film-coated tablet 20mg/</v>
      </c>
      <c r="BO584" s="49"/>
      <c r="BP584" t="str">
        <f t="shared" si="85"/>
        <v>simvastatin film-coated tablet 20mg/</v>
      </c>
      <c r="BQ584" s="5"/>
      <c r="BR584" s="178" t="s">
        <v>2403</v>
      </c>
      <c r="BS584" s="186" t="s">
        <v>1220</v>
      </c>
      <c r="BT584" s="46"/>
      <c r="BU584" s="117"/>
      <c r="BV584" s="117"/>
      <c r="BW584" s="5"/>
      <c r="BY584" s="5"/>
      <c r="BZ584" s="5"/>
      <c r="CA584" s="185">
        <v>15054000</v>
      </c>
      <c r="CB584" s="178" t="s">
        <v>173</v>
      </c>
      <c r="CC584" s="46"/>
      <c r="CD584" s="5"/>
      <c r="CE584" s="5"/>
      <c r="CF584">
        <v>20053000</v>
      </c>
      <c r="CG584" s="46" t="s">
        <v>3898</v>
      </c>
      <c r="CH584" s="46" t="s">
        <v>1239</v>
      </c>
      <c r="CI584" s="117"/>
      <c r="CJ584" s="117"/>
      <c r="CK584" s="5"/>
      <c r="CL584" s="5"/>
      <c r="CM584" s="5"/>
      <c r="CN584" s="5"/>
      <c r="CO584" s="48" t="s">
        <v>2252</v>
      </c>
      <c r="CP584" s="21" t="s">
        <v>41</v>
      </c>
      <c r="CQ584" s="48" t="s">
        <v>2252</v>
      </c>
      <c r="CR584" s="46" t="s">
        <v>3900</v>
      </c>
      <c r="CS584" s="51"/>
      <c r="CT584" s="48" t="s">
        <v>2252</v>
      </c>
      <c r="CU584" s="46" t="s">
        <v>3900</v>
      </c>
      <c r="CV584" s="117"/>
      <c r="CW584" s="146"/>
      <c r="CY584" s="5"/>
      <c r="CZ584" s="5"/>
      <c r="DE584" s="5"/>
      <c r="DF584" s="5"/>
      <c r="DG584" s="117"/>
      <c r="DH584" s="117"/>
      <c r="DI584" s="117"/>
      <c r="DJ584" s="117"/>
      <c r="DK584" s="117"/>
      <c r="DL584" s="177">
        <v>20</v>
      </c>
      <c r="DM584" s="177" t="s">
        <v>164</v>
      </c>
      <c r="DN584" s="74"/>
      <c r="DO584" s="177"/>
      <c r="DP584" s="177"/>
      <c r="DR584" s="177">
        <v>20</v>
      </c>
      <c r="DS584" s="177" t="s">
        <v>164</v>
      </c>
      <c r="DU584" s="177"/>
      <c r="DV584" s="177"/>
      <c r="DZ584" s="46"/>
      <c r="EA584" s="5"/>
      <c r="EB584" s="5"/>
      <c r="EC584" s="5"/>
      <c r="ED584" s="5"/>
      <c r="EE584" s="5"/>
      <c r="EF584" s="5"/>
      <c r="EG584" s="5"/>
      <c r="EH584" s="5"/>
      <c r="EI584" s="5"/>
      <c r="EJ584" s="5"/>
      <c r="EK584" s="5"/>
      <c r="EL584" s="5"/>
      <c r="EM584" s="165"/>
      <c r="EO584" s="5"/>
      <c r="EP584" s="5"/>
      <c r="EQ584" s="5"/>
      <c r="ER584" s="5"/>
      <c r="ET584" s="46"/>
      <c r="EU584" s="46"/>
      <c r="EY584" s="70" t="str">
        <f t="shared" si="88"/>
        <v>simvastatin oral 20mg/</v>
      </c>
      <c r="FK584" s="14" t="s">
        <v>163</v>
      </c>
      <c r="FL584" s="70" t="str">
        <f t="shared" si="86"/>
        <v>simvastatin oral 20mg/</v>
      </c>
    </row>
    <row r="585" spans="1:168" ht="14.4">
      <c r="A585" s="177">
        <v>37348036</v>
      </c>
      <c r="B585" s="179" t="s">
        <v>3964</v>
      </c>
      <c r="C585" s="117"/>
      <c r="D585" s="117"/>
      <c r="E585" s="117"/>
      <c r="F585" s="117"/>
      <c r="H585" s="47"/>
      <c r="I585" s="47"/>
      <c r="L585" s="5"/>
      <c r="M585" s="5"/>
      <c r="N585" s="5"/>
      <c r="O585" s="5"/>
      <c r="P585" s="178">
        <v>28</v>
      </c>
      <c r="Q585" s="171"/>
      <c r="R585" s="178">
        <v>28</v>
      </c>
      <c r="S585" s="171"/>
      <c r="T585" s="117"/>
      <c r="U585" s="117"/>
      <c r="V585" s="117"/>
      <c r="W585" s="117"/>
      <c r="Y585" s="46"/>
      <c r="Z585" s="5"/>
      <c r="AA585" s="5"/>
      <c r="AB585" s="5"/>
      <c r="AC585" s="46"/>
      <c r="AD585" s="5"/>
      <c r="AE585" s="5"/>
      <c r="AF585" s="178" t="s">
        <v>2403</v>
      </c>
      <c r="AG585" s="178" t="s">
        <v>4154</v>
      </c>
      <c r="AH585" s="46"/>
      <c r="AK585" s="185">
        <v>15054000</v>
      </c>
      <c r="AL585" s="178" t="s">
        <v>173</v>
      </c>
      <c r="AM585" s="46"/>
      <c r="AN585" s="5"/>
      <c r="AO585" s="5"/>
      <c r="AP585" s="5"/>
      <c r="AQ585" s="5"/>
      <c r="AS585" s="48"/>
      <c r="AT585" s="25" t="str">
        <f t="shared" si="91"/>
        <v>ITA simvastatin S.F. GROUP Srl film-coated tablet 20mg/</v>
      </c>
      <c r="AU585" s="33"/>
      <c r="AW585" s="5"/>
      <c r="AX585" s="180" t="s">
        <v>4074</v>
      </c>
      <c r="AY585" s="25" t="str">
        <f t="shared" si="89"/>
        <v>LIPENIL film-coated tablet 20mg/</v>
      </c>
      <c r="AZ585" s="177" t="s">
        <v>579</v>
      </c>
      <c r="BA585" s="46" t="s">
        <v>2510</v>
      </c>
      <c r="BB585" s="46"/>
      <c r="BC585" s="178" t="s">
        <v>2403</v>
      </c>
      <c r="BD585" s="178" t="s">
        <v>4154</v>
      </c>
      <c r="BE585" s="46"/>
      <c r="BF585" s="85"/>
      <c r="BG585" s="179" t="s">
        <v>4112</v>
      </c>
      <c r="BH585" s="46"/>
      <c r="BI585" s="46"/>
      <c r="BJ585" s="46"/>
      <c r="BL585" s="5"/>
      <c r="BM585" s="49" t="s">
        <v>4151</v>
      </c>
      <c r="BN585" t="str">
        <f t="shared" si="90"/>
        <v>simvastatin film-coated tablet 20mg/</v>
      </c>
      <c r="BO585" s="49"/>
      <c r="BP585" t="str">
        <f t="shared" si="85"/>
        <v>simvastatin film-coated tablet 20mg/</v>
      </c>
      <c r="BQ585" s="5"/>
      <c r="BR585" s="178" t="s">
        <v>2403</v>
      </c>
      <c r="BS585" s="186" t="s">
        <v>1220</v>
      </c>
      <c r="BT585" s="46"/>
      <c r="BU585" s="117"/>
      <c r="BV585" s="117"/>
      <c r="BW585" s="5"/>
      <c r="BY585" s="5"/>
      <c r="BZ585" s="5"/>
      <c r="CA585" s="185">
        <v>15054000</v>
      </c>
      <c r="CB585" s="178" t="s">
        <v>173</v>
      </c>
      <c r="CC585" s="46"/>
      <c r="CD585" s="5"/>
      <c r="CE585" s="5"/>
      <c r="CF585">
        <v>20053000</v>
      </c>
      <c r="CG585" s="46" t="s">
        <v>3898</v>
      </c>
      <c r="CH585" s="46" t="s">
        <v>1239</v>
      </c>
      <c r="CI585" s="117"/>
      <c r="CJ585" s="117"/>
      <c r="CK585" s="5"/>
      <c r="CL585" s="5"/>
      <c r="CM585" s="5"/>
      <c r="CN585" s="5"/>
      <c r="CO585" s="48" t="s">
        <v>2252</v>
      </c>
      <c r="CP585" s="21" t="s">
        <v>41</v>
      </c>
      <c r="CQ585" s="48" t="s">
        <v>2252</v>
      </c>
      <c r="CR585" s="46" t="s">
        <v>3900</v>
      </c>
      <c r="CS585" s="51"/>
      <c r="CT585" s="48" t="s">
        <v>2252</v>
      </c>
      <c r="CU585" s="46" t="s">
        <v>3900</v>
      </c>
      <c r="CV585" s="117"/>
      <c r="CW585" s="146"/>
      <c r="CY585" s="5"/>
      <c r="CZ585" s="5"/>
      <c r="DE585" s="5"/>
      <c r="DF585" s="5"/>
      <c r="DG585" s="117"/>
      <c r="DH585" s="117"/>
      <c r="DI585" s="117"/>
      <c r="DJ585" s="117"/>
      <c r="DK585" s="117"/>
      <c r="DL585" s="177">
        <v>20</v>
      </c>
      <c r="DM585" s="177" t="s">
        <v>164</v>
      </c>
      <c r="DN585" s="74"/>
      <c r="DO585" s="177"/>
      <c r="DP585" s="177"/>
      <c r="DR585" s="177">
        <v>20</v>
      </c>
      <c r="DS585" s="177" t="s">
        <v>164</v>
      </c>
      <c r="DU585" s="177"/>
      <c r="DV585" s="177"/>
      <c r="DZ585" s="46"/>
      <c r="EA585" s="5"/>
      <c r="EB585" s="5"/>
      <c r="EC585" s="5"/>
      <c r="ED585" s="5"/>
      <c r="EE585" s="5"/>
      <c r="EF585" s="5"/>
      <c r="EG585" s="5"/>
      <c r="EH585" s="5"/>
      <c r="EI585" s="5"/>
      <c r="EJ585" s="5"/>
      <c r="EK585" s="5"/>
      <c r="EL585" s="5"/>
      <c r="EM585" s="165"/>
      <c r="EO585" s="5"/>
      <c r="EP585" s="5"/>
      <c r="EQ585" s="5"/>
      <c r="ER585" s="5"/>
      <c r="ET585" s="46"/>
      <c r="EU585" s="46"/>
      <c r="EY585" s="70" t="str">
        <f t="shared" si="88"/>
        <v>simvastatin oral 20mg/</v>
      </c>
      <c r="FK585" s="14" t="s">
        <v>163</v>
      </c>
      <c r="FL585" s="70" t="str">
        <f t="shared" si="86"/>
        <v>simvastatin oral 20mg/</v>
      </c>
    </row>
    <row r="586" spans="1:168" ht="14.4">
      <c r="A586" s="177">
        <v>37364039</v>
      </c>
      <c r="B586" s="179" t="s">
        <v>3965</v>
      </c>
      <c r="C586" s="117"/>
      <c r="D586" s="117"/>
      <c r="E586" s="117"/>
      <c r="F586" s="117"/>
      <c r="H586" s="47"/>
      <c r="I586" s="47"/>
      <c r="L586" s="5"/>
      <c r="M586" s="5"/>
      <c r="N586" s="5"/>
      <c r="O586" s="5"/>
      <c r="P586" s="178">
        <v>28</v>
      </c>
      <c r="Q586" s="171"/>
      <c r="R586" s="178">
        <v>28</v>
      </c>
      <c r="S586" s="171"/>
      <c r="T586" s="117"/>
      <c r="U586" s="117"/>
      <c r="V586" s="117"/>
      <c r="W586" s="117"/>
      <c r="Y586" s="46"/>
      <c r="Z586" s="5"/>
      <c r="AA586" s="5"/>
      <c r="AB586" s="5"/>
      <c r="AC586" s="46"/>
      <c r="AD586" s="5"/>
      <c r="AE586" s="5"/>
      <c r="AF586" s="178" t="s">
        <v>2403</v>
      </c>
      <c r="AG586" s="178" t="s">
        <v>4154</v>
      </c>
      <c r="AH586" s="46"/>
      <c r="AK586" s="185">
        <v>15054000</v>
      </c>
      <c r="AL586" s="178" t="s">
        <v>173</v>
      </c>
      <c r="AM586" s="46"/>
      <c r="AN586" s="5"/>
      <c r="AO586" s="5"/>
      <c r="AP586" s="5"/>
      <c r="AQ586" s="5"/>
      <c r="AS586" s="48"/>
      <c r="AT586" s="25" t="str">
        <f t="shared" si="91"/>
        <v>ITA simvastatin AGIPS FARMACEUTICI Srl film-coated tablet 20mg/</v>
      </c>
      <c r="AU586" s="33"/>
      <c r="AW586" s="5"/>
      <c r="AX586" s="180" t="s">
        <v>4075</v>
      </c>
      <c r="AY586" s="25" t="str">
        <f t="shared" si="89"/>
        <v>OMISTAT film-coated tablet 20mg/</v>
      </c>
      <c r="AZ586" s="177" t="s">
        <v>579</v>
      </c>
      <c r="BA586" s="46" t="s">
        <v>2510</v>
      </c>
      <c r="BB586" s="46"/>
      <c r="BC586" s="178" t="s">
        <v>2403</v>
      </c>
      <c r="BD586" s="178" t="s">
        <v>4154</v>
      </c>
      <c r="BE586" s="46"/>
      <c r="BF586" s="85"/>
      <c r="BG586" s="179" t="s">
        <v>4101</v>
      </c>
      <c r="BH586" s="46"/>
      <c r="BI586" s="46"/>
      <c r="BJ586" s="46"/>
      <c r="BL586" s="5"/>
      <c r="BM586" s="49" t="s">
        <v>4151</v>
      </c>
      <c r="BN586" t="str">
        <f t="shared" si="90"/>
        <v>simvastatin film-coated tablet 20mg/</v>
      </c>
      <c r="BO586" s="49"/>
      <c r="BP586" t="str">
        <f t="shared" si="85"/>
        <v>simvastatin film-coated tablet 20mg/</v>
      </c>
      <c r="BQ586" s="5"/>
      <c r="BR586" s="178" t="s">
        <v>2403</v>
      </c>
      <c r="BS586" s="186" t="s">
        <v>1220</v>
      </c>
      <c r="BT586" s="46"/>
      <c r="BU586" s="117"/>
      <c r="BV586" s="117"/>
      <c r="BW586" s="5"/>
      <c r="BY586" s="5"/>
      <c r="BZ586" s="5"/>
      <c r="CA586" s="185">
        <v>15054000</v>
      </c>
      <c r="CB586" s="178" t="s">
        <v>173</v>
      </c>
      <c r="CC586" s="46"/>
      <c r="CD586" s="5"/>
      <c r="CE586" s="5"/>
      <c r="CF586">
        <v>20053000</v>
      </c>
      <c r="CG586" s="46" t="s">
        <v>3898</v>
      </c>
      <c r="CH586" s="46" t="s">
        <v>1239</v>
      </c>
      <c r="CI586" s="117"/>
      <c r="CJ586" s="117"/>
      <c r="CK586" s="5"/>
      <c r="CL586" s="5"/>
      <c r="CM586" s="5"/>
      <c r="CN586" s="5"/>
      <c r="CO586" s="48" t="s">
        <v>2252</v>
      </c>
      <c r="CP586" s="21" t="s">
        <v>41</v>
      </c>
      <c r="CQ586" s="48" t="s">
        <v>2252</v>
      </c>
      <c r="CR586" s="46" t="s">
        <v>3900</v>
      </c>
      <c r="CS586" s="51"/>
      <c r="CT586" s="48" t="s">
        <v>2252</v>
      </c>
      <c r="CU586" s="46" t="s">
        <v>3900</v>
      </c>
      <c r="CV586" s="117"/>
      <c r="CW586" s="146"/>
      <c r="CY586" s="5"/>
      <c r="CZ586" s="5"/>
      <c r="DE586" s="5"/>
      <c r="DF586" s="5"/>
      <c r="DG586" s="117"/>
      <c r="DH586" s="117"/>
      <c r="DI586" s="117"/>
      <c r="DJ586" s="117"/>
      <c r="DK586" s="117"/>
      <c r="DL586" s="177">
        <v>20</v>
      </c>
      <c r="DM586" s="177" t="s">
        <v>164</v>
      </c>
      <c r="DN586" s="74"/>
      <c r="DO586" s="177"/>
      <c r="DP586" s="177"/>
      <c r="DR586" s="177">
        <v>20</v>
      </c>
      <c r="DS586" s="177" t="s">
        <v>164</v>
      </c>
      <c r="DU586" s="177"/>
      <c r="DV586" s="177"/>
      <c r="DZ586" s="46"/>
      <c r="EA586" s="5"/>
      <c r="EB586" s="5"/>
      <c r="EC586" s="5"/>
      <c r="ED586" s="5"/>
      <c r="EE586" s="5"/>
      <c r="EF586" s="5"/>
      <c r="EG586" s="5"/>
      <c r="EH586" s="5"/>
      <c r="EI586" s="5"/>
      <c r="EJ586" s="5"/>
      <c r="EK586" s="5"/>
      <c r="EL586" s="5"/>
      <c r="EM586" s="165"/>
      <c r="EO586" s="5"/>
      <c r="EP586" s="5"/>
      <c r="EQ586" s="5"/>
      <c r="ER586" s="5"/>
      <c r="ET586" s="46"/>
      <c r="EU586" s="46"/>
      <c r="EY586" s="70" t="str">
        <f t="shared" si="88"/>
        <v>simvastatin oral 20mg/</v>
      </c>
      <c r="FK586" s="14" t="s">
        <v>163</v>
      </c>
      <c r="FL586" s="70" t="str">
        <f t="shared" si="86"/>
        <v>simvastatin oral 20mg/</v>
      </c>
    </row>
    <row r="587" spans="1:168" ht="14.4">
      <c r="A587" s="177">
        <v>37669037</v>
      </c>
      <c r="B587" s="179" t="s">
        <v>3966</v>
      </c>
      <c r="C587" s="117"/>
      <c r="D587" s="117"/>
      <c r="E587" s="117"/>
      <c r="F587" s="117"/>
      <c r="H587" s="47"/>
      <c r="I587" s="47"/>
      <c r="L587" s="5"/>
      <c r="M587" s="5"/>
      <c r="N587" s="5"/>
      <c r="O587" s="5"/>
      <c r="P587" s="178">
        <v>28</v>
      </c>
      <c r="Q587" s="171"/>
      <c r="R587" s="178">
        <v>28</v>
      </c>
      <c r="S587" s="171"/>
      <c r="T587" s="117"/>
      <c r="U587" s="117"/>
      <c r="V587" s="117"/>
      <c r="W587" s="117"/>
      <c r="Y587" s="46"/>
      <c r="Z587" s="5"/>
      <c r="AA587" s="5"/>
      <c r="AB587" s="5"/>
      <c r="AC587" s="46"/>
      <c r="AD587" s="5"/>
      <c r="AE587" s="5"/>
      <c r="AF587" s="178" t="s">
        <v>2403</v>
      </c>
      <c r="AG587" s="178" t="s">
        <v>4154</v>
      </c>
      <c r="AH587" s="46"/>
      <c r="AK587" s="185">
        <v>15054000</v>
      </c>
      <c r="AL587" s="178" t="s">
        <v>173</v>
      </c>
      <c r="AM587" s="46"/>
      <c r="AN587" s="5"/>
      <c r="AO587" s="5"/>
      <c r="AP587" s="5"/>
      <c r="AQ587" s="5"/>
      <c r="AS587" s="48"/>
      <c r="AT587" s="25" t="str">
        <f t="shared" si="91"/>
        <v>ITA simvastatin ECUPHARMA Srl film-coated tablet 20mg/</v>
      </c>
      <c r="AU587" s="33"/>
      <c r="AW587" s="5"/>
      <c r="AX587" s="180" t="s">
        <v>4076</v>
      </c>
      <c r="AY587" s="25" t="str">
        <f t="shared" si="89"/>
        <v>SETORILIN film-coated tablet 20mg/</v>
      </c>
      <c r="AZ587" s="177" t="s">
        <v>579</v>
      </c>
      <c r="BA587" s="46" t="s">
        <v>2510</v>
      </c>
      <c r="BB587" s="46"/>
      <c r="BC587" s="178" t="s">
        <v>2403</v>
      </c>
      <c r="BD587" s="178" t="s">
        <v>4154</v>
      </c>
      <c r="BE587" s="46"/>
      <c r="BF587" s="85"/>
      <c r="BG587" s="179" t="s">
        <v>4145</v>
      </c>
      <c r="BH587" s="46"/>
      <c r="BI587" s="46"/>
      <c r="BJ587" s="46"/>
      <c r="BL587" s="5"/>
      <c r="BM587" s="49" t="s">
        <v>4151</v>
      </c>
      <c r="BN587" t="str">
        <f t="shared" si="90"/>
        <v>simvastatin film-coated tablet 20mg/</v>
      </c>
      <c r="BO587" s="49"/>
      <c r="BP587" t="str">
        <f t="shared" si="85"/>
        <v>simvastatin film-coated tablet 20mg/</v>
      </c>
      <c r="BQ587" s="5"/>
      <c r="BR587" s="178" t="s">
        <v>2403</v>
      </c>
      <c r="BS587" s="186" t="s">
        <v>1220</v>
      </c>
      <c r="BT587" s="46"/>
      <c r="BU587" s="117"/>
      <c r="BV587" s="117"/>
      <c r="BW587" s="5"/>
      <c r="BY587" s="5"/>
      <c r="BZ587" s="5"/>
      <c r="CA587" s="185">
        <v>15054000</v>
      </c>
      <c r="CB587" s="178" t="s">
        <v>173</v>
      </c>
      <c r="CC587" s="46"/>
      <c r="CD587" s="5"/>
      <c r="CE587" s="5"/>
      <c r="CF587">
        <v>20053000</v>
      </c>
      <c r="CG587" s="46" t="s">
        <v>3898</v>
      </c>
      <c r="CH587" s="46" t="s">
        <v>1239</v>
      </c>
      <c r="CI587" s="117"/>
      <c r="CJ587" s="117"/>
      <c r="CK587" s="5"/>
      <c r="CL587" s="5"/>
      <c r="CM587" s="5"/>
      <c r="CN587" s="5"/>
      <c r="CO587" s="48" t="s">
        <v>2252</v>
      </c>
      <c r="CP587" s="21" t="s">
        <v>41</v>
      </c>
      <c r="CQ587" s="48" t="s">
        <v>2252</v>
      </c>
      <c r="CR587" s="46" t="s">
        <v>3900</v>
      </c>
      <c r="CS587" s="51"/>
      <c r="CT587" s="48" t="s">
        <v>2252</v>
      </c>
      <c r="CU587" s="46" t="s">
        <v>3900</v>
      </c>
      <c r="CV587" s="117"/>
      <c r="CW587" s="146"/>
      <c r="CY587" s="5"/>
      <c r="CZ587" s="5"/>
      <c r="DE587" s="5"/>
      <c r="DF587" s="5"/>
      <c r="DG587" s="117"/>
      <c r="DH587" s="117"/>
      <c r="DI587" s="117"/>
      <c r="DJ587" s="117"/>
      <c r="DK587" s="117"/>
      <c r="DL587" s="177">
        <v>20</v>
      </c>
      <c r="DM587" s="177" t="s">
        <v>164</v>
      </c>
      <c r="DN587" s="74"/>
      <c r="DO587" s="177"/>
      <c r="DP587" s="177"/>
      <c r="DR587" s="177">
        <v>20</v>
      </c>
      <c r="DS587" s="177" t="s">
        <v>164</v>
      </c>
      <c r="DU587" s="177"/>
      <c r="DV587" s="177"/>
      <c r="DZ587" s="46"/>
      <c r="EA587" s="5"/>
      <c r="EB587" s="5"/>
      <c r="EC587" s="5"/>
      <c r="ED587" s="5"/>
      <c r="EE587" s="5"/>
      <c r="EF587" s="5"/>
      <c r="EG587" s="5"/>
      <c r="EH587" s="5"/>
      <c r="EI587" s="5"/>
      <c r="EJ587" s="5"/>
      <c r="EK587" s="5"/>
      <c r="EL587" s="5"/>
      <c r="EM587" s="165"/>
      <c r="EO587" s="5"/>
      <c r="EP587" s="5"/>
      <c r="EQ587" s="5"/>
      <c r="ER587" s="5"/>
      <c r="ET587" s="46"/>
      <c r="EU587" s="46"/>
      <c r="EY587" s="70" t="str">
        <f t="shared" si="88"/>
        <v>simvastatin oral 20mg/</v>
      </c>
      <c r="FK587" s="14" t="s">
        <v>163</v>
      </c>
      <c r="FL587" s="70" t="str">
        <f t="shared" si="86"/>
        <v>simvastatin oral 20mg/</v>
      </c>
    </row>
    <row r="588" spans="1:168" ht="14.4">
      <c r="A588" s="177">
        <v>37331028</v>
      </c>
      <c r="B588" s="179" t="s">
        <v>3967</v>
      </c>
      <c r="C588" s="117"/>
      <c r="D588" s="117"/>
      <c r="E588" s="117"/>
      <c r="F588" s="117"/>
      <c r="H588" s="47"/>
      <c r="I588" s="47"/>
      <c r="L588" s="5"/>
      <c r="M588" s="5"/>
      <c r="N588" s="5"/>
      <c r="O588" s="5"/>
      <c r="P588" s="178">
        <v>28</v>
      </c>
      <c r="Q588" s="171"/>
      <c r="R588" s="178">
        <v>28</v>
      </c>
      <c r="S588" s="171"/>
      <c r="T588" s="117"/>
      <c r="U588" s="117"/>
      <c r="V588" s="117"/>
      <c r="W588" s="117"/>
      <c r="Y588" s="46"/>
      <c r="Z588" s="5"/>
      <c r="AA588" s="5"/>
      <c r="AB588" s="5"/>
      <c r="AC588" s="46"/>
      <c r="AD588" s="5"/>
      <c r="AE588" s="5"/>
      <c r="AF588" s="178" t="s">
        <v>2403</v>
      </c>
      <c r="AG588" s="178" t="s">
        <v>4154</v>
      </c>
      <c r="AH588" s="46"/>
      <c r="AK588" s="185">
        <v>15054000</v>
      </c>
      <c r="AL588" s="178" t="s">
        <v>173</v>
      </c>
      <c r="AM588" s="46"/>
      <c r="AN588" s="5"/>
      <c r="AO588" s="5"/>
      <c r="AP588" s="5"/>
      <c r="AQ588" s="5"/>
      <c r="AS588" s="48"/>
      <c r="AT588" s="25" t="str">
        <f t="shared" si="91"/>
        <v>ITA simvastatin S.F. GROUP Srl film-coated tablet 20mg/</v>
      </c>
      <c r="AU588" s="33"/>
      <c r="AW588" s="5"/>
      <c r="AX588" s="180" t="s">
        <v>4077</v>
      </c>
      <c r="AY588" s="25" t="str">
        <f t="shared" si="89"/>
        <v>SIMBATRIX film-coated tablet 20mg/</v>
      </c>
      <c r="AZ588" s="177" t="s">
        <v>579</v>
      </c>
      <c r="BA588" s="46" t="s">
        <v>2510</v>
      </c>
      <c r="BB588" s="46"/>
      <c r="BC588" s="178" t="s">
        <v>2403</v>
      </c>
      <c r="BD588" s="178" t="s">
        <v>4154</v>
      </c>
      <c r="BE588" s="46"/>
      <c r="BF588" s="85"/>
      <c r="BG588" s="179" t="s">
        <v>4112</v>
      </c>
      <c r="BH588" s="46"/>
      <c r="BI588" s="46"/>
      <c r="BJ588" s="46"/>
      <c r="BL588" s="5"/>
      <c r="BM588" s="49" t="s">
        <v>4151</v>
      </c>
      <c r="BN588" t="str">
        <f t="shared" si="90"/>
        <v>simvastatin film-coated tablet 20mg/</v>
      </c>
      <c r="BO588" s="49"/>
      <c r="BP588" t="str">
        <f t="shared" si="85"/>
        <v>simvastatin film-coated tablet 20mg/</v>
      </c>
      <c r="BQ588" s="5"/>
      <c r="BR588" s="178" t="s">
        <v>2403</v>
      </c>
      <c r="BS588" s="186" t="s">
        <v>1220</v>
      </c>
      <c r="BT588" s="46"/>
      <c r="BU588" s="117"/>
      <c r="BV588" s="117"/>
      <c r="BW588" s="5"/>
      <c r="BY588" s="5"/>
      <c r="BZ588" s="5"/>
      <c r="CA588" s="185">
        <v>15054000</v>
      </c>
      <c r="CB588" s="178" t="s">
        <v>173</v>
      </c>
      <c r="CC588" s="46"/>
      <c r="CD588" s="5"/>
      <c r="CE588" s="5"/>
      <c r="CF588">
        <v>20053000</v>
      </c>
      <c r="CG588" s="46" t="s">
        <v>3898</v>
      </c>
      <c r="CH588" s="46" t="s">
        <v>1239</v>
      </c>
      <c r="CI588" s="117"/>
      <c r="CJ588" s="117"/>
      <c r="CK588" s="5"/>
      <c r="CL588" s="5"/>
      <c r="CM588" s="5"/>
      <c r="CN588" s="5"/>
      <c r="CO588" s="48" t="s">
        <v>2252</v>
      </c>
      <c r="CP588" s="21" t="s">
        <v>41</v>
      </c>
      <c r="CQ588" s="48" t="s">
        <v>2252</v>
      </c>
      <c r="CR588" s="46" t="s">
        <v>3900</v>
      </c>
      <c r="CS588" s="51"/>
      <c r="CT588" s="48" t="s">
        <v>2252</v>
      </c>
      <c r="CU588" s="46" t="s">
        <v>3900</v>
      </c>
      <c r="CV588" s="117"/>
      <c r="CW588" s="146"/>
      <c r="CY588" s="5"/>
      <c r="CZ588" s="5"/>
      <c r="DE588" s="5"/>
      <c r="DF588" s="5"/>
      <c r="DG588" s="117"/>
      <c r="DH588" s="117"/>
      <c r="DI588" s="117"/>
      <c r="DJ588" s="117"/>
      <c r="DK588" s="117"/>
      <c r="DL588" s="177">
        <v>20</v>
      </c>
      <c r="DM588" s="177" t="s">
        <v>164</v>
      </c>
      <c r="DN588" s="74"/>
      <c r="DO588" s="177"/>
      <c r="DP588" s="177"/>
      <c r="DR588" s="177">
        <v>20</v>
      </c>
      <c r="DS588" s="177" t="s">
        <v>164</v>
      </c>
      <c r="DU588" s="177"/>
      <c r="DV588" s="177"/>
      <c r="DZ588" s="46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/>
      <c r="EM588" s="165"/>
      <c r="EO588" s="5"/>
      <c r="EP588" s="5"/>
      <c r="EQ588" s="5"/>
      <c r="ER588" s="5"/>
      <c r="ET588" s="46"/>
      <c r="EU588" s="46"/>
      <c r="EY588" s="70" t="str">
        <f t="shared" si="88"/>
        <v>simvastatin oral 20mg/</v>
      </c>
      <c r="FK588" s="14" t="s">
        <v>163</v>
      </c>
      <c r="FL588" s="70" t="str">
        <f t="shared" si="86"/>
        <v>simvastatin oral 20mg/</v>
      </c>
    </row>
    <row r="589" spans="1:168" ht="14.4">
      <c r="A589" s="177">
        <v>37640036</v>
      </c>
      <c r="B589" s="179" t="s">
        <v>3968</v>
      </c>
      <c r="C589" s="117"/>
      <c r="D589" s="117"/>
      <c r="E589" s="117"/>
      <c r="F589" s="117"/>
      <c r="H589" s="47"/>
      <c r="I589" s="47"/>
      <c r="L589" s="5"/>
      <c r="M589" s="5"/>
      <c r="N589" s="5"/>
      <c r="O589" s="5"/>
      <c r="P589" s="178">
        <v>28</v>
      </c>
      <c r="Q589" s="171"/>
      <c r="R589" s="178">
        <v>28</v>
      </c>
      <c r="S589" s="171"/>
      <c r="T589" s="117"/>
      <c r="U589" s="117"/>
      <c r="V589" s="117"/>
      <c r="W589" s="117"/>
      <c r="Y589" s="46"/>
      <c r="Z589" s="5"/>
      <c r="AA589" s="5"/>
      <c r="AB589" s="5"/>
      <c r="AC589" s="46"/>
      <c r="AD589" s="5"/>
      <c r="AE589" s="5"/>
      <c r="AF589" s="178" t="s">
        <v>2403</v>
      </c>
      <c r="AG589" s="178" t="s">
        <v>4154</v>
      </c>
      <c r="AH589" s="46"/>
      <c r="AK589" s="185">
        <v>15054000</v>
      </c>
      <c r="AL589" s="178" t="s">
        <v>173</v>
      </c>
      <c r="AM589" s="46"/>
      <c r="AN589" s="5"/>
      <c r="AO589" s="5"/>
      <c r="AP589" s="5"/>
      <c r="AQ589" s="5"/>
      <c r="AS589" s="48"/>
      <c r="AT589" s="25" t="str">
        <f t="shared" si="91"/>
        <v>ITA simvastatin S.F. GROUP Srl film-coated tablet 20mg/</v>
      </c>
      <c r="AU589" s="33"/>
      <c r="AW589" s="5"/>
      <c r="AX589" s="180" t="s">
        <v>4078</v>
      </c>
      <c r="AY589" s="25" t="str">
        <f t="shared" si="89"/>
        <v>SIMVASTATINA GIT film-coated tablet 20mg/</v>
      </c>
      <c r="AZ589" s="177" t="s">
        <v>579</v>
      </c>
      <c r="BA589" s="46" t="s">
        <v>2510</v>
      </c>
      <c r="BB589" s="46"/>
      <c r="BC589" s="178" t="s">
        <v>2403</v>
      </c>
      <c r="BD589" s="178" t="s">
        <v>4154</v>
      </c>
      <c r="BE589" s="46"/>
      <c r="BF589" s="85"/>
      <c r="BG589" s="179" t="s">
        <v>4112</v>
      </c>
      <c r="BH589" s="46"/>
      <c r="BI589" s="46"/>
      <c r="BJ589" s="46"/>
      <c r="BL589" s="5"/>
      <c r="BM589" s="49" t="s">
        <v>4151</v>
      </c>
      <c r="BN589" t="str">
        <f t="shared" si="90"/>
        <v>simvastatin film-coated tablet 20mg/</v>
      </c>
      <c r="BO589" s="49"/>
      <c r="BP589" t="str">
        <f t="shared" si="85"/>
        <v>simvastatin film-coated tablet 20mg/</v>
      </c>
      <c r="BQ589" s="5"/>
      <c r="BR589" s="178" t="s">
        <v>2403</v>
      </c>
      <c r="BS589" s="186" t="s">
        <v>1220</v>
      </c>
      <c r="BT589" s="46"/>
      <c r="BU589" s="117"/>
      <c r="BV589" s="117"/>
      <c r="BW589" s="5"/>
      <c r="BY589" s="5"/>
      <c r="BZ589" s="5"/>
      <c r="CA589" s="185">
        <v>15054000</v>
      </c>
      <c r="CB589" s="178" t="s">
        <v>173</v>
      </c>
      <c r="CC589" s="46"/>
      <c r="CD589" s="5"/>
      <c r="CE589" s="5"/>
      <c r="CF589">
        <v>20053000</v>
      </c>
      <c r="CG589" s="46" t="s">
        <v>3898</v>
      </c>
      <c r="CH589" s="46" t="s">
        <v>1239</v>
      </c>
      <c r="CI589" s="117"/>
      <c r="CJ589" s="117"/>
      <c r="CK589" s="5"/>
      <c r="CL589" s="5"/>
      <c r="CM589" s="5"/>
      <c r="CN589" s="5"/>
      <c r="CO589" s="48" t="s">
        <v>2252</v>
      </c>
      <c r="CP589" s="21" t="s">
        <v>41</v>
      </c>
      <c r="CQ589" s="48" t="s">
        <v>2252</v>
      </c>
      <c r="CR589" s="46" t="s">
        <v>3900</v>
      </c>
      <c r="CS589" s="51"/>
      <c r="CT589" s="48" t="s">
        <v>2252</v>
      </c>
      <c r="CU589" s="46" t="s">
        <v>3900</v>
      </c>
      <c r="CV589" s="117"/>
      <c r="CW589" s="146"/>
      <c r="CY589" s="5"/>
      <c r="CZ589" s="5"/>
      <c r="DE589" s="5"/>
      <c r="DF589" s="5"/>
      <c r="DG589" s="117"/>
      <c r="DH589" s="117"/>
      <c r="DI589" s="117"/>
      <c r="DJ589" s="117"/>
      <c r="DK589" s="117"/>
      <c r="DL589" s="177">
        <v>20</v>
      </c>
      <c r="DM589" s="177" t="s">
        <v>164</v>
      </c>
      <c r="DN589" s="74"/>
      <c r="DO589" s="177"/>
      <c r="DP589" s="177"/>
      <c r="DR589" s="177">
        <v>20</v>
      </c>
      <c r="DS589" s="177" t="s">
        <v>164</v>
      </c>
      <c r="DU589" s="177"/>
      <c r="DV589" s="177"/>
      <c r="DZ589" s="46"/>
      <c r="EA589" s="5"/>
      <c r="EB589" s="5"/>
      <c r="EC589" s="5"/>
      <c r="ED589" s="5"/>
      <c r="EE589" s="5"/>
      <c r="EF589" s="5"/>
      <c r="EG589" s="5"/>
      <c r="EH589" s="5"/>
      <c r="EI589" s="5"/>
      <c r="EJ589" s="5"/>
      <c r="EK589" s="5"/>
      <c r="EL589" s="5"/>
      <c r="EM589" s="165"/>
      <c r="EO589" s="5"/>
      <c r="EP589" s="5"/>
      <c r="EQ589" s="5"/>
      <c r="ER589" s="5"/>
      <c r="ET589" s="46"/>
      <c r="EU589" s="46"/>
      <c r="EY589" s="70" t="str">
        <f t="shared" si="88"/>
        <v>simvastatin oral 20mg/</v>
      </c>
      <c r="FK589" s="14" t="s">
        <v>163</v>
      </c>
      <c r="FL589" s="70" t="str">
        <f t="shared" si="86"/>
        <v>simvastatin oral 20mg/</v>
      </c>
    </row>
    <row r="590" spans="1:168" ht="14.4">
      <c r="A590" s="177">
        <v>37134261</v>
      </c>
      <c r="B590" s="179" t="s">
        <v>3969</v>
      </c>
      <c r="C590" s="117"/>
      <c r="D590" s="117"/>
      <c r="E590" s="117"/>
      <c r="F590" s="117"/>
      <c r="H590" s="47"/>
      <c r="I590" s="47"/>
      <c r="L590" s="5"/>
      <c r="M590" s="5"/>
      <c r="N590" s="5"/>
      <c r="O590" s="5"/>
      <c r="P590" s="178">
        <v>28</v>
      </c>
      <c r="Q590" s="171"/>
      <c r="R590" s="178">
        <v>28</v>
      </c>
      <c r="S590" s="171"/>
      <c r="T590" s="117"/>
      <c r="U590" s="117"/>
      <c r="V590" s="117"/>
      <c r="W590" s="117"/>
      <c r="Y590" s="46"/>
      <c r="Z590" s="5"/>
      <c r="AA590" s="5"/>
      <c r="AB590" s="5"/>
      <c r="AC590" s="46"/>
      <c r="AD590" s="5"/>
      <c r="AE590" s="5"/>
      <c r="AF590" s="178" t="s">
        <v>2403</v>
      </c>
      <c r="AG590" s="178" t="s">
        <v>4154</v>
      </c>
      <c r="AH590" s="46"/>
      <c r="AK590" s="185">
        <v>15054000</v>
      </c>
      <c r="AL590" s="178" t="s">
        <v>173</v>
      </c>
      <c r="AM590" s="46"/>
      <c r="AN590" s="5"/>
      <c r="AO590" s="5"/>
      <c r="AP590" s="5"/>
      <c r="AQ590" s="5"/>
      <c r="AS590" s="48"/>
      <c r="AT590" s="25" t="str">
        <f t="shared" si="91"/>
        <v>ITA simvastatin SUN PHARMACEUTICAL IND.EU.B.V. film-coated tablet 20mg/</v>
      </c>
      <c r="AU590" s="33"/>
      <c r="AW590" s="5"/>
      <c r="AX590" s="180" t="s">
        <v>4079</v>
      </c>
      <c r="AY590" s="25" t="str">
        <f t="shared" si="89"/>
        <v>SIMVASTATINA SUN film-coated tablet 20mg/</v>
      </c>
      <c r="AZ590" s="177" t="s">
        <v>579</v>
      </c>
      <c r="BA590" s="46" t="s">
        <v>2510</v>
      </c>
      <c r="BB590" s="46"/>
      <c r="BC590" s="178" t="s">
        <v>2403</v>
      </c>
      <c r="BD590" s="178" t="s">
        <v>4154</v>
      </c>
      <c r="BE590" s="46"/>
      <c r="BF590" s="85"/>
      <c r="BG590" s="179" t="s">
        <v>4146</v>
      </c>
      <c r="BH590" s="46"/>
      <c r="BI590" s="46"/>
      <c r="BJ590" s="46"/>
      <c r="BL590" s="5"/>
      <c r="BM590" s="49" t="s">
        <v>4151</v>
      </c>
      <c r="BN590" t="str">
        <f t="shared" si="90"/>
        <v>simvastatin film-coated tablet 20mg/</v>
      </c>
      <c r="BO590" s="49"/>
      <c r="BP590" t="str">
        <f t="shared" si="85"/>
        <v>simvastatin film-coated tablet 20mg/</v>
      </c>
      <c r="BQ590" s="5"/>
      <c r="BR590" s="178" t="s">
        <v>2403</v>
      </c>
      <c r="BS590" s="186" t="s">
        <v>1220</v>
      </c>
      <c r="BT590" s="46"/>
      <c r="BU590" s="117"/>
      <c r="BV590" s="117"/>
      <c r="BW590" s="5"/>
      <c r="BY590" s="5"/>
      <c r="BZ590" s="5"/>
      <c r="CA590" s="185">
        <v>15054000</v>
      </c>
      <c r="CB590" s="178" t="s">
        <v>173</v>
      </c>
      <c r="CC590" s="46"/>
      <c r="CD590" s="5"/>
      <c r="CE590" s="5"/>
      <c r="CF590">
        <v>20053000</v>
      </c>
      <c r="CG590" s="46" t="s">
        <v>3898</v>
      </c>
      <c r="CH590" s="46" t="s">
        <v>1239</v>
      </c>
      <c r="CI590" s="117"/>
      <c r="CJ590" s="117"/>
      <c r="CK590" s="5"/>
      <c r="CL590" s="5"/>
      <c r="CM590" s="5"/>
      <c r="CN590" s="5"/>
      <c r="CO590" s="48" t="s">
        <v>2252</v>
      </c>
      <c r="CP590" s="21" t="s">
        <v>41</v>
      </c>
      <c r="CQ590" s="48" t="s">
        <v>2252</v>
      </c>
      <c r="CR590" s="46" t="s">
        <v>3900</v>
      </c>
      <c r="CS590" s="51"/>
      <c r="CT590" s="48" t="s">
        <v>2252</v>
      </c>
      <c r="CU590" s="46" t="s">
        <v>3900</v>
      </c>
      <c r="CV590" s="117"/>
      <c r="CW590" s="146"/>
      <c r="CY590" s="5"/>
      <c r="CZ590" s="5"/>
      <c r="DE590" s="5"/>
      <c r="DF590" s="5"/>
      <c r="DG590" s="117"/>
      <c r="DH590" s="117"/>
      <c r="DI590" s="117"/>
      <c r="DJ590" s="117"/>
      <c r="DK590" s="117"/>
      <c r="DL590" s="177">
        <v>20</v>
      </c>
      <c r="DM590" s="177" t="s">
        <v>164</v>
      </c>
      <c r="DN590" s="74"/>
      <c r="DO590" s="177"/>
      <c r="DP590" s="177"/>
      <c r="DR590" s="177">
        <v>20</v>
      </c>
      <c r="DS590" s="177" t="s">
        <v>164</v>
      </c>
      <c r="DU590" s="177"/>
      <c r="DV590" s="177"/>
      <c r="DZ590" s="46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/>
      <c r="EM590" s="165"/>
      <c r="EO590" s="5"/>
      <c r="EP590" s="5"/>
      <c r="EQ590" s="5"/>
      <c r="ER590" s="5"/>
      <c r="ET590" s="46"/>
      <c r="EU590" s="46"/>
      <c r="EY590" s="70" t="str">
        <f t="shared" si="88"/>
        <v>simvastatin oral 20mg/</v>
      </c>
      <c r="FK590" s="14" t="s">
        <v>163</v>
      </c>
      <c r="FL590" s="70" t="str">
        <f t="shared" si="86"/>
        <v>simvastatin oral 20mg/</v>
      </c>
    </row>
    <row r="591" spans="1:168" ht="14.4">
      <c r="A591" s="177">
        <v>37206214</v>
      </c>
      <c r="B591" s="179" t="s">
        <v>3969</v>
      </c>
      <c r="C591" s="117"/>
      <c r="D591" s="117"/>
      <c r="E591" s="117"/>
      <c r="F591" s="117"/>
      <c r="H591" s="47"/>
      <c r="I591" s="47"/>
      <c r="L591" s="5"/>
      <c r="M591" s="5"/>
      <c r="N591" s="5"/>
      <c r="O591" s="5"/>
      <c r="P591" s="178">
        <v>28</v>
      </c>
      <c r="Q591" s="171"/>
      <c r="R591" s="178">
        <v>28</v>
      </c>
      <c r="S591" s="171"/>
      <c r="T591" s="117"/>
      <c r="U591" s="117"/>
      <c r="V591" s="117"/>
      <c r="W591" s="117"/>
      <c r="Y591" s="46"/>
      <c r="Z591" s="5"/>
      <c r="AA591" s="5"/>
      <c r="AB591" s="5"/>
      <c r="AC591" s="46"/>
      <c r="AD591" s="5"/>
      <c r="AE591" s="5"/>
      <c r="AF591" s="178" t="s">
        <v>2403</v>
      </c>
      <c r="AG591" s="178" t="s">
        <v>4154</v>
      </c>
      <c r="AH591" s="46"/>
      <c r="AK591" s="185">
        <v>15054000</v>
      </c>
      <c r="AL591" s="178" t="s">
        <v>173</v>
      </c>
      <c r="AM591" s="46"/>
      <c r="AN591" s="5"/>
      <c r="AO591" s="5"/>
      <c r="AP591" s="5"/>
      <c r="AQ591" s="5"/>
      <c r="AS591" s="48"/>
      <c r="AT591" s="25" t="str">
        <f t="shared" si="91"/>
        <v>ITA simvastatin SANDOZ SpA film-coated tablet 20mg/</v>
      </c>
      <c r="AU591" s="33"/>
      <c r="AW591" s="5"/>
      <c r="AX591" s="180" t="s">
        <v>4080</v>
      </c>
      <c r="AY591" s="25" t="str">
        <f t="shared" si="89"/>
        <v>SIMVASTATINA SANDOZ film-coated tablet 20mg/</v>
      </c>
      <c r="AZ591" s="177" t="s">
        <v>579</v>
      </c>
      <c r="BA591" s="46" t="s">
        <v>2510</v>
      </c>
      <c r="BB591" s="46"/>
      <c r="BC591" s="178" t="s">
        <v>2403</v>
      </c>
      <c r="BD591" s="178" t="s">
        <v>4154</v>
      </c>
      <c r="BE591" s="46"/>
      <c r="BF591" s="85"/>
      <c r="BG591" s="179" t="s">
        <v>4118</v>
      </c>
      <c r="BH591" s="46"/>
      <c r="BI591" s="46"/>
      <c r="BJ591" s="46"/>
      <c r="BL591" s="5"/>
      <c r="BM591" s="49" t="s">
        <v>4151</v>
      </c>
      <c r="BN591" t="str">
        <f t="shared" si="90"/>
        <v>simvastatin film-coated tablet 20mg/</v>
      </c>
      <c r="BO591" s="49"/>
      <c r="BP591" t="str">
        <f t="shared" si="85"/>
        <v>simvastatin film-coated tablet 20mg/</v>
      </c>
      <c r="BQ591" s="5"/>
      <c r="BR591" s="178" t="s">
        <v>2403</v>
      </c>
      <c r="BS591" s="186" t="s">
        <v>1220</v>
      </c>
      <c r="BT591" s="46"/>
      <c r="BU591" s="117"/>
      <c r="BV591" s="117"/>
      <c r="BW591" s="5"/>
      <c r="BY591" s="5"/>
      <c r="BZ591" s="5"/>
      <c r="CA591" s="185">
        <v>15054000</v>
      </c>
      <c r="CB591" s="178" t="s">
        <v>173</v>
      </c>
      <c r="CC591" s="46"/>
      <c r="CD591" s="5"/>
      <c r="CE591" s="5"/>
      <c r="CF591">
        <v>20053000</v>
      </c>
      <c r="CG591" s="46" t="s">
        <v>3898</v>
      </c>
      <c r="CH591" s="46" t="s">
        <v>1239</v>
      </c>
      <c r="CI591" s="117"/>
      <c r="CJ591" s="117"/>
      <c r="CK591" s="5"/>
      <c r="CL591" s="5"/>
      <c r="CM591" s="5"/>
      <c r="CN591" s="5"/>
      <c r="CO591" s="48" t="s">
        <v>2252</v>
      </c>
      <c r="CP591" s="21" t="s">
        <v>41</v>
      </c>
      <c r="CQ591" s="48" t="s">
        <v>2252</v>
      </c>
      <c r="CR591" s="46" t="s">
        <v>3900</v>
      </c>
      <c r="CS591" s="51"/>
      <c r="CT591" s="48" t="s">
        <v>2252</v>
      </c>
      <c r="CU591" s="46" t="s">
        <v>3900</v>
      </c>
      <c r="CV591" s="117"/>
      <c r="CW591" s="146"/>
      <c r="CY591" s="5"/>
      <c r="CZ591" s="5"/>
      <c r="DE591" s="5"/>
      <c r="DF591" s="5"/>
      <c r="DG591" s="117"/>
      <c r="DH591" s="117"/>
      <c r="DI591" s="117"/>
      <c r="DJ591" s="117"/>
      <c r="DK591" s="117"/>
      <c r="DL591" s="177">
        <v>20</v>
      </c>
      <c r="DM591" s="177" t="s">
        <v>164</v>
      </c>
      <c r="DN591" s="74"/>
      <c r="DO591" s="177"/>
      <c r="DP591" s="177"/>
      <c r="DR591" s="177">
        <v>20</v>
      </c>
      <c r="DS591" s="177" t="s">
        <v>164</v>
      </c>
      <c r="DU591" s="177"/>
      <c r="DV591" s="177"/>
      <c r="DZ591" s="46"/>
      <c r="EA591" s="5"/>
      <c r="EB591" s="5"/>
      <c r="EC591" s="5"/>
      <c r="ED591" s="5"/>
      <c r="EE591" s="5"/>
      <c r="EF591" s="5"/>
      <c r="EG591" s="5"/>
      <c r="EH591" s="5"/>
      <c r="EI591" s="5"/>
      <c r="EJ591" s="5"/>
      <c r="EK591" s="5"/>
      <c r="EL591" s="5"/>
      <c r="EM591" s="165"/>
      <c r="EO591" s="5"/>
      <c r="EP591" s="5"/>
      <c r="EQ591" s="5"/>
      <c r="ER591" s="5"/>
      <c r="ET591" s="46"/>
      <c r="EU591" s="46"/>
      <c r="EY591" s="70" t="str">
        <f t="shared" si="88"/>
        <v>simvastatin oral 20mg/</v>
      </c>
      <c r="FK591" s="14" t="s">
        <v>163</v>
      </c>
      <c r="FL591" s="70" t="str">
        <f t="shared" si="86"/>
        <v>simvastatin oral 20mg/</v>
      </c>
    </row>
    <row r="592" spans="1:168" ht="14.4">
      <c r="A592" s="177">
        <v>37213257</v>
      </c>
      <c r="B592" s="179" t="s">
        <v>3969</v>
      </c>
      <c r="C592" s="117"/>
      <c r="D592" s="117"/>
      <c r="E592" s="117"/>
      <c r="F592" s="117"/>
      <c r="H592" s="47"/>
      <c r="I592" s="47"/>
      <c r="L592" s="5"/>
      <c r="M592" s="5"/>
      <c r="N592" s="5"/>
      <c r="O592" s="5"/>
      <c r="P592" s="178">
        <v>28</v>
      </c>
      <c r="Q592" s="171"/>
      <c r="R592" s="178">
        <v>28</v>
      </c>
      <c r="S592" s="171"/>
      <c r="T592" s="117"/>
      <c r="U592" s="117"/>
      <c r="V592" s="117"/>
      <c r="W592" s="117"/>
      <c r="Y592" s="46"/>
      <c r="Z592" s="5"/>
      <c r="AA592" s="5"/>
      <c r="AB592" s="5"/>
      <c r="AC592" s="46"/>
      <c r="AD592" s="5"/>
      <c r="AE592" s="5"/>
      <c r="AF592" s="178" t="s">
        <v>2403</v>
      </c>
      <c r="AG592" s="178" t="s">
        <v>4154</v>
      </c>
      <c r="AH592" s="46"/>
      <c r="AK592" s="185">
        <v>15054000</v>
      </c>
      <c r="AL592" s="178" t="s">
        <v>173</v>
      </c>
      <c r="AM592" s="46"/>
      <c r="AN592" s="5"/>
      <c r="AO592" s="5"/>
      <c r="AP592" s="5"/>
      <c r="AQ592" s="5"/>
      <c r="AS592" s="48"/>
      <c r="AT592" s="25" t="str">
        <f t="shared" si="91"/>
        <v>ITA simvastatin SANDOZ SpA film-coated tablet 20mg/</v>
      </c>
      <c r="AU592" s="33"/>
      <c r="AW592" s="5"/>
      <c r="AX592" s="180" t="s">
        <v>4081</v>
      </c>
      <c r="AY592" s="25" t="str">
        <f t="shared" si="89"/>
        <v>SIMVASTATINA HEXAL film-coated tablet 20mg/</v>
      </c>
      <c r="AZ592" s="177" t="s">
        <v>579</v>
      </c>
      <c r="BA592" s="46" t="s">
        <v>2510</v>
      </c>
      <c r="BB592" s="46"/>
      <c r="BC592" s="178" t="s">
        <v>2403</v>
      </c>
      <c r="BD592" s="178" t="s">
        <v>4154</v>
      </c>
      <c r="BE592" s="46"/>
      <c r="BF592" s="85"/>
      <c r="BG592" s="179" t="s">
        <v>4118</v>
      </c>
      <c r="BH592" s="46"/>
      <c r="BI592" s="46"/>
      <c r="BJ592" s="46"/>
      <c r="BL592" s="5"/>
      <c r="BM592" s="49" t="s">
        <v>4151</v>
      </c>
      <c r="BN592" t="str">
        <f t="shared" si="90"/>
        <v>simvastatin film-coated tablet 20mg/</v>
      </c>
      <c r="BO592" s="49"/>
      <c r="BP592" t="str">
        <f t="shared" si="85"/>
        <v>simvastatin film-coated tablet 20mg/</v>
      </c>
      <c r="BQ592" s="5"/>
      <c r="BR592" s="178" t="s">
        <v>2403</v>
      </c>
      <c r="BS592" s="186" t="s">
        <v>1220</v>
      </c>
      <c r="BT592" s="46"/>
      <c r="BU592" s="117"/>
      <c r="BV592" s="117"/>
      <c r="BW592" s="5"/>
      <c r="BY592" s="5"/>
      <c r="BZ592" s="5"/>
      <c r="CA592" s="185">
        <v>15054000</v>
      </c>
      <c r="CB592" s="178" t="s">
        <v>173</v>
      </c>
      <c r="CC592" s="46"/>
      <c r="CD592" s="5"/>
      <c r="CE592" s="5"/>
      <c r="CF592">
        <v>20053000</v>
      </c>
      <c r="CG592" s="46" t="s">
        <v>3898</v>
      </c>
      <c r="CH592" s="46" t="s">
        <v>1239</v>
      </c>
      <c r="CI592" s="117"/>
      <c r="CJ592" s="117"/>
      <c r="CK592" s="5"/>
      <c r="CL592" s="5"/>
      <c r="CM592" s="5"/>
      <c r="CN592" s="5"/>
      <c r="CO592" s="48" t="s">
        <v>2252</v>
      </c>
      <c r="CP592" s="21" t="s">
        <v>41</v>
      </c>
      <c r="CQ592" s="48" t="s">
        <v>2252</v>
      </c>
      <c r="CR592" s="46" t="s">
        <v>3900</v>
      </c>
      <c r="CS592" s="51"/>
      <c r="CT592" s="48" t="s">
        <v>2252</v>
      </c>
      <c r="CU592" s="46" t="s">
        <v>3900</v>
      </c>
      <c r="CV592" s="117"/>
      <c r="CW592" s="146"/>
      <c r="CY592" s="5"/>
      <c r="CZ592" s="5"/>
      <c r="DE592" s="5"/>
      <c r="DF592" s="5"/>
      <c r="DG592" s="117"/>
      <c r="DH592" s="117"/>
      <c r="DI592" s="117"/>
      <c r="DJ592" s="117"/>
      <c r="DK592" s="117"/>
      <c r="DL592" s="177">
        <v>20</v>
      </c>
      <c r="DM592" s="177" t="s">
        <v>164</v>
      </c>
      <c r="DN592" s="74"/>
      <c r="DO592" s="177"/>
      <c r="DP592" s="177"/>
      <c r="DR592" s="177">
        <v>20</v>
      </c>
      <c r="DS592" s="177" t="s">
        <v>164</v>
      </c>
      <c r="DU592" s="177"/>
      <c r="DV592" s="177"/>
      <c r="DZ592" s="46"/>
      <c r="EA592" s="5"/>
      <c r="EB592" s="5"/>
      <c r="EC592" s="5"/>
      <c r="ED592" s="5"/>
      <c r="EE592" s="5"/>
      <c r="EF592" s="5"/>
      <c r="EG592" s="5"/>
      <c r="EH592" s="5"/>
      <c r="EI592" s="5"/>
      <c r="EJ592" s="5"/>
      <c r="EK592" s="5"/>
      <c r="EL592" s="5"/>
      <c r="EM592" s="165"/>
      <c r="EO592" s="5"/>
      <c r="EP592" s="5"/>
      <c r="EQ592" s="5"/>
      <c r="ER592" s="5"/>
      <c r="ET592" s="46"/>
      <c r="EU592" s="46"/>
      <c r="EY592" s="70" t="str">
        <f t="shared" si="88"/>
        <v>simvastatin oral 20mg/</v>
      </c>
      <c r="FK592" s="14" t="s">
        <v>163</v>
      </c>
      <c r="FL592" s="70" t="str">
        <f t="shared" si="86"/>
        <v>simvastatin oral 20mg/</v>
      </c>
    </row>
    <row r="593" spans="1:168" ht="14.4">
      <c r="A593" s="177">
        <v>37328022</v>
      </c>
      <c r="B593" s="179" t="s">
        <v>3969</v>
      </c>
      <c r="C593" s="117"/>
      <c r="D593" s="117"/>
      <c r="E593" s="117"/>
      <c r="F593" s="117"/>
      <c r="H593" s="47"/>
      <c r="I593" s="47"/>
      <c r="L593" s="5"/>
      <c r="M593" s="5"/>
      <c r="N593" s="5"/>
      <c r="O593" s="5"/>
      <c r="P593" s="178">
        <v>28</v>
      </c>
      <c r="Q593" s="171"/>
      <c r="R593" s="178">
        <v>28</v>
      </c>
      <c r="S593" s="171"/>
      <c r="T593" s="117"/>
      <c r="U593" s="117"/>
      <c r="V593" s="117"/>
      <c r="W593" s="117"/>
      <c r="Y593" s="46"/>
      <c r="Z593" s="5"/>
      <c r="AA593" s="5"/>
      <c r="AB593" s="5"/>
      <c r="AC593" s="46"/>
      <c r="AD593" s="5"/>
      <c r="AE593" s="5"/>
      <c r="AF593" s="178" t="s">
        <v>2403</v>
      </c>
      <c r="AG593" s="178" t="s">
        <v>4154</v>
      </c>
      <c r="AH593" s="46"/>
      <c r="AK593" s="185">
        <v>15054000</v>
      </c>
      <c r="AL593" s="178" t="s">
        <v>173</v>
      </c>
      <c r="AM593" s="46"/>
      <c r="AN593" s="5"/>
      <c r="AO593" s="5"/>
      <c r="AP593" s="5"/>
      <c r="AQ593" s="5"/>
      <c r="AS593" s="48"/>
      <c r="AT593" s="25" t="str">
        <f t="shared" si="91"/>
        <v>ITA simvastatin ACCORD HEALTHCARE SLU film-coated tablet 20mg/</v>
      </c>
      <c r="AU593" s="33"/>
      <c r="AW593" s="5"/>
      <c r="AX593" s="180" t="s">
        <v>4082</v>
      </c>
      <c r="AY593" s="25" t="str">
        <f t="shared" si="89"/>
        <v>SIMVASTATINA ACCORD film-coated tablet 20mg/</v>
      </c>
      <c r="AZ593" s="177" t="s">
        <v>579</v>
      </c>
      <c r="BA593" s="46" t="s">
        <v>2510</v>
      </c>
      <c r="BB593" s="46"/>
      <c r="BC593" s="178" t="s">
        <v>2403</v>
      </c>
      <c r="BD593" s="178" t="s">
        <v>4154</v>
      </c>
      <c r="BE593" s="46"/>
      <c r="BF593" s="85"/>
      <c r="BG593" s="179" t="s">
        <v>4104</v>
      </c>
      <c r="BH593" s="46"/>
      <c r="BI593" s="46"/>
      <c r="BJ593" s="46"/>
      <c r="BL593" s="5"/>
      <c r="BM593" s="49" t="s">
        <v>4151</v>
      </c>
      <c r="BN593" t="str">
        <f t="shared" si="90"/>
        <v>simvastatin film-coated tablet 20mg/</v>
      </c>
      <c r="BO593" s="49"/>
      <c r="BP593" t="str">
        <f t="shared" si="85"/>
        <v>simvastatin film-coated tablet 20mg/</v>
      </c>
      <c r="BQ593" s="5"/>
      <c r="BR593" s="178" t="s">
        <v>2403</v>
      </c>
      <c r="BS593" s="186" t="s">
        <v>1220</v>
      </c>
      <c r="BT593" s="46"/>
      <c r="BU593" s="117"/>
      <c r="BV593" s="117"/>
      <c r="BW593" s="5"/>
      <c r="BY593" s="5"/>
      <c r="BZ593" s="5"/>
      <c r="CA593" s="185">
        <v>15054000</v>
      </c>
      <c r="CB593" s="178" t="s">
        <v>173</v>
      </c>
      <c r="CC593" s="46"/>
      <c r="CD593" s="5"/>
      <c r="CE593" s="5"/>
      <c r="CF593">
        <v>20053000</v>
      </c>
      <c r="CG593" s="46" t="s">
        <v>3898</v>
      </c>
      <c r="CH593" s="46" t="s">
        <v>1239</v>
      </c>
      <c r="CI593" s="117"/>
      <c r="CJ593" s="117"/>
      <c r="CK593" s="5"/>
      <c r="CL593" s="5"/>
      <c r="CM593" s="5"/>
      <c r="CN593" s="5"/>
      <c r="CO593" s="48" t="s">
        <v>2252</v>
      </c>
      <c r="CP593" s="21" t="s">
        <v>41</v>
      </c>
      <c r="CQ593" s="48" t="s">
        <v>2252</v>
      </c>
      <c r="CR593" s="46" t="s">
        <v>3900</v>
      </c>
      <c r="CS593" s="51"/>
      <c r="CT593" s="48" t="s">
        <v>2252</v>
      </c>
      <c r="CU593" s="46" t="s">
        <v>3900</v>
      </c>
      <c r="CV593" s="117"/>
      <c r="CW593" s="146"/>
      <c r="CY593" s="5"/>
      <c r="CZ593" s="5"/>
      <c r="DE593" s="5"/>
      <c r="DF593" s="5"/>
      <c r="DG593" s="117"/>
      <c r="DH593" s="117"/>
      <c r="DI593" s="117"/>
      <c r="DJ593" s="117"/>
      <c r="DK593" s="117"/>
      <c r="DL593" s="177">
        <v>20</v>
      </c>
      <c r="DM593" s="177" t="s">
        <v>164</v>
      </c>
      <c r="DN593" s="74"/>
      <c r="DO593" s="177"/>
      <c r="DP593" s="177"/>
      <c r="DR593" s="177">
        <v>20</v>
      </c>
      <c r="DS593" s="177" t="s">
        <v>164</v>
      </c>
      <c r="DU593" s="177"/>
      <c r="DV593" s="177"/>
      <c r="DZ593" s="46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165"/>
      <c r="EO593" s="5"/>
      <c r="EP593" s="5"/>
      <c r="EQ593" s="5"/>
      <c r="ER593" s="5"/>
      <c r="ET593" s="46"/>
      <c r="EU593" s="46"/>
      <c r="EY593" s="70" t="str">
        <f t="shared" si="88"/>
        <v>simvastatin oral 20mg/</v>
      </c>
      <c r="FK593" s="14" t="s">
        <v>163</v>
      </c>
      <c r="FL593" s="70" t="str">
        <f t="shared" si="86"/>
        <v>simvastatin oral 20mg/</v>
      </c>
    </row>
    <row r="594" spans="1:168" ht="14.4">
      <c r="A594" s="177">
        <v>37352022</v>
      </c>
      <c r="B594" s="179" t="s">
        <v>3969</v>
      </c>
      <c r="C594" s="117"/>
      <c r="D594" s="117"/>
      <c r="E594" s="117"/>
      <c r="F594" s="117"/>
      <c r="H594" s="47"/>
      <c r="I594" s="47"/>
      <c r="L594" s="5"/>
      <c r="M594" s="5"/>
      <c r="N594" s="5"/>
      <c r="O594" s="5"/>
      <c r="P594" s="178">
        <v>28</v>
      </c>
      <c r="Q594" s="171"/>
      <c r="R594" s="178">
        <v>28</v>
      </c>
      <c r="S594" s="171"/>
      <c r="T594" s="117"/>
      <c r="U594" s="117"/>
      <c r="V594" s="117"/>
      <c r="W594" s="117"/>
      <c r="Y594" s="46"/>
      <c r="Z594" s="5"/>
      <c r="AA594" s="5"/>
      <c r="AB594" s="5"/>
      <c r="AC594" s="46"/>
      <c r="AD594" s="5"/>
      <c r="AE594" s="5"/>
      <c r="AF594" s="178" t="s">
        <v>2403</v>
      </c>
      <c r="AG594" s="178" t="s">
        <v>4154</v>
      </c>
      <c r="AH594" s="46"/>
      <c r="AK594" s="185">
        <v>15054000</v>
      </c>
      <c r="AL594" s="178" t="s">
        <v>173</v>
      </c>
      <c r="AM594" s="46"/>
      <c r="AN594" s="5"/>
      <c r="AO594" s="5"/>
      <c r="AP594" s="5"/>
      <c r="AQ594" s="5"/>
      <c r="AS594" s="48"/>
      <c r="AT594" s="25" t="str">
        <f t="shared" si="91"/>
        <v>ITA simvastatin ABC FARMACEUTICI SpA film-coated tablet 20mg/</v>
      </c>
      <c r="AU594" s="33"/>
      <c r="AW594" s="5"/>
      <c r="AX594" s="180" t="s">
        <v>4083</v>
      </c>
      <c r="AY594" s="25" t="str">
        <f t="shared" si="89"/>
        <v>SIMVASTATINA ABC film-coated tablet 20mg/</v>
      </c>
      <c r="AZ594" s="177" t="s">
        <v>579</v>
      </c>
      <c r="BA594" s="46" t="s">
        <v>2510</v>
      </c>
      <c r="BB594" s="46"/>
      <c r="BC594" s="178" t="s">
        <v>2403</v>
      </c>
      <c r="BD594" s="178" t="s">
        <v>4154</v>
      </c>
      <c r="BE594" s="46"/>
      <c r="BF594" s="85"/>
      <c r="BG594" s="179" t="s">
        <v>4103</v>
      </c>
      <c r="BH594" s="46"/>
      <c r="BI594" s="46"/>
      <c r="BJ594" s="46"/>
      <c r="BL594" s="5"/>
      <c r="BM594" s="49" t="s">
        <v>4151</v>
      </c>
      <c r="BN594" t="str">
        <f t="shared" si="90"/>
        <v>simvastatin film-coated tablet 20mg/</v>
      </c>
      <c r="BO594" s="49"/>
      <c r="BP594" t="str">
        <f t="shared" si="85"/>
        <v>simvastatin film-coated tablet 20mg/</v>
      </c>
      <c r="BQ594" s="5"/>
      <c r="BR594" s="178" t="s">
        <v>2403</v>
      </c>
      <c r="BS594" s="186" t="s">
        <v>1220</v>
      </c>
      <c r="BT594" s="46"/>
      <c r="BU594" s="117"/>
      <c r="BV594" s="117"/>
      <c r="BW594" s="5"/>
      <c r="BY594" s="5"/>
      <c r="BZ594" s="5"/>
      <c r="CA594" s="185">
        <v>15054000</v>
      </c>
      <c r="CB594" s="178" t="s">
        <v>173</v>
      </c>
      <c r="CC594" s="46"/>
      <c r="CD594" s="5"/>
      <c r="CE594" s="5"/>
      <c r="CF594">
        <v>20053000</v>
      </c>
      <c r="CG594" s="46" t="s">
        <v>3898</v>
      </c>
      <c r="CH594" s="46" t="s">
        <v>1239</v>
      </c>
      <c r="CI594" s="117"/>
      <c r="CJ594" s="117"/>
      <c r="CK594" s="5"/>
      <c r="CL594" s="5"/>
      <c r="CM594" s="5"/>
      <c r="CN594" s="5"/>
      <c r="CO594" s="48" t="s">
        <v>2252</v>
      </c>
      <c r="CP594" s="21" t="s">
        <v>41</v>
      </c>
      <c r="CQ594" s="48" t="s">
        <v>2252</v>
      </c>
      <c r="CR594" s="46" t="s">
        <v>3900</v>
      </c>
      <c r="CS594" s="51"/>
      <c r="CT594" s="48" t="s">
        <v>2252</v>
      </c>
      <c r="CU594" s="46" t="s">
        <v>3900</v>
      </c>
      <c r="CV594" s="117"/>
      <c r="CW594" s="146"/>
      <c r="CY594" s="5"/>
      <c r="CZ594" s="5"/>
      <c r="DE594" s="5"/>
      <c r="DF594" s="5"/>
      <c r="DG594" s="117"/>
      <c r="DH594" s="117"/>
      <c r="DI594" s="117"/>
      <c r="DJ594" s="117"/>
      <c r="DK594" s="117"/>
      <c r="DL594" s="177">
        <v>20</v>
      </c>
      <c r="DM594" s="177" t="s">
        <v>164</v>
      </c>
      <c r="DN594" s="74"/>
      <c r="DO594" s="177"/>
      <c r="DP594" s="177"/>
      <c r="DR594" s="177">
        <v>20</v>
      </c>
      <c r="DS594" s="177" t="s">
        <v>164</v>
      </c>
      <c r="DU594" s="177"/>
      <c r="DV594" s="177"/>
      <c r="DZ594" s="46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165"/>
      <c r="EO594" s="5"/>
      <c r="EP594" s="5"/>
      <c r="EQ594" s="5"/>
      <c r="ER594" s="5"/>
      <c r="ET594" s="46"/>
      <c r="EU594" s="46"/>
      <c r="EY594" s="70" t="str">
        <f t="shared" si="88"/>
        <v>simvastatin oral 20mg/</v>
      </c>
      <c r="FK594" s="14" t="s">
        <v>163</v>
      </c>
      <c r="FL594" s="70" t="str">
        <f t="shared" si="86"/>
        <v>simvastatin oral 20mg/</v>
      </c>
    </row>
    <row r="595" spans="1:168" ht="14.4">
      <c r="A595" s="177">
        <v>37367036</v>
      </c>
      <c r="B595" s="179" t="s">
        <v>3969</v>
      </c>
      <c r="C595" s="117"/>
      <c r="D595" s="117"/>
      <c r="E595" s="117"/>
      <c r="F595" s="117"/>
      <c r="H595" s="47"/>
      <c r="I595" s="47"/>
      <c r="L595" s="5"/>
      <c r="M595" s="5"/>
      <c r="N595" s="5"/>
      <c r="O595" s="5"/>
      <c r="P595" s="178">
        <v>28</v>
      </c>
      <c r="Q595" s="171"/>
      <c r="R595" s="178">
        <v>28</v>
      </c>
      <c r="S595" s="171"/>
      <c r="T595" s="117"/>
      <c r="U595" s="117"/>
      <c r="V595" s="117"/>
      <c r="W595" s="117"/>
      <c r="Y595" s="46"/>
      <c r="Z595" s="5"/>
      <c r="AA595" s="5"/>
      <c r="AB595" s="5"/>
      <c r="AC595" s="46"/>
      <c r="AD595" s="5"/>
      <c r="AE595" s="5"/>
      <c r="AF595" s="178" t="s">
        <v>2403</v>
      </c>
      <c r="AG595" s="178" t="s">
        <v>4154</v>
      </c>
      <c r="AH595" s="46"/>
      <c r="AK595" s="185">
        <v>15054000</v>
      </c>
      <c r="AL595" s="178" t="s">
        <v>173</v>
      </c>
      <c r="AM595" s="46"/>
      <c r="AN595" s="5"/>
      <c r="AO595" s="5"/>
      <c r="AP595" s="5"/>
      <c r="AQ595" s="5"/>
      <c r="AS595" s="48"/>
      <c r="AT595" s="25" t="str">
        <f t="shared" si="91"/>
        <v>ITA simvastatin LABORATORI ALTER Srl film-coated tablet 20mg/</v>
      </c>
      <c r="AU595" s="33"/>
      <c r="AW595" s="5"/>
      <c r="AX595" s="180" t="s">
        <v>4084</v>
      </c>
      <c r="AY595" s="25" t="str">
        <f t="shared" si="89"/>
        <v>SIMVASTATINA ALTER film-coated tablet 20mg/</v>
      </c>
      <c r="AZ595" s="177" t="s">
        <v>579</v>
      </c>
      <c r="BA595" s="46" t="s">
        <v>2510</v>
      </c>
      <c r="BB595" s="46"/>
      <c r="BC595" s="178" t="s">
        <v>2403</v>
      </c>
      <c r="BD595" s="178" t="s">
        <v>4154</v>
      </c>
      <c r="BE595" s="46"/>
      <c r="BF595" s="85"/>
      <c r="BG595" s="179" t="s">
        <v>4106</v>
      </c>
      <c r="BH595" s="46"/>
      <c r="BI595" s="46"/>
      <c r="BJ595" s="46"/>
      <c r="BL595" s="5"/>
      <c r="BM595" s="49" t="s">
        <v>4151</v>
      </c>
      <c r="BN595" t="str">
        <f t="shared" si="90"/>
        <v>simvastatin film-coated tablet 20mg/</v>
      </c>
      <c r="BO595" s="49"/>
      <c r="BP595" t="str">
        <f t="shared" si="85"/>
        <v>simvastatin film-coated tablet 20mg/</v>
      </c>
      <c r="BQ595" s="5"/>
      <c r="BR595" s="178" t="s">
        <v>2403</v>
      </c>
      <c r="BS595" s="186" t="s">
        <v>1220</v>
      </c>
      <c r="BT595" s="46"/>
      <c r="BU595" s="117"/>
      <c r="BV595" s="117"/>
      <c r="BW595" s="5"/>
      <c r="BY595" s="5"/>
      <c r="BZ595" s="5"/>
      <c r="CA595" s="185">
        <v>15054000</v>
      </c>
      <c r="CB595" s="178" t="s">
        <v>173</v>
      </c>
      <c r="CC595" s="46"/>
      <c r="CD595" s="5"/>
      <c r="CE595" s="5"/>
      <c r="CF595">
        <v>20053000</v>
      </c>
      <c r="CG595" s="46" t="s">
        <v>3898</v>
      </c>
      <c r="CH595" s="46" t="s">
        <v>1239</v>
      </c>
      <c r="CI595" s="117"/>
      <c r="CJ595" s="117"/>
      <c r="CK595" s="5"/>
      <c r="CL595" s="5"/>
      <c r="CM595" s="5"/>
      <c r="CN595" s="5"/>
      <c r="CO595" s="48" t="s">
        <v>2252</v>
      </c>
      <c r="CP595" s="21" t="s">
        <v>41</v>
      </c>
      <c r="CQ595" s="48" t="s">
        <v>2252</v>
      </c>
      <c r="CR595" s="46" t="s">
        <v>3900</v>
      </c>
      <c r="CS595" s="51"/>
      <c r="CT595" s="48" t="s">
        <v>2252</v>
      </c>
      <c r="CU595" s="46" t="s">
        <v>3900</v>
      </c>
      <c r="CV595" s="117"/>
      <c r="CW595" s="146"/>
      <c r="CY595" s="5"/>
      <c r="CZ595" s="5"/>
      <c r="DE595" s="5"/>
      <c r="DF595" s="5"/>
      <c r="DG595" s="117"/>
      <c r="DH595" s="117"/>
      <c r="DI595" s="117"/>
      <c r="DJ595" s="117"/>
      <c r="DK595" s="117"/>
      <c r="DL595" s="177">
        <v>20</v>
      </c>
      <c r="DM595" s="177" t="s">
        <v>164</v>
      </c>
      <c r="DN595" s="74"/>
      <c r="DO595" s="177"/>
      <c r="DP595" s="177"/>
      <c r="DR595" s="177">
        <v>20</v>
      </c>
      <c r="DS595" s="177" t="s">
        <v>164</v>
      </c>
      <c r="DU595" s="177"/>
      <c r="DV595" s="177"/>
      <c r="DZ595" s="46"/>
      <c r="EA595" s="5"/>
      <c r="EB595" s="5"/>
      <c r="EC595" s="5"/>
      <c r="ED595" s="5"/>
      <c r="EE595" s="5"/>
      <c r="EF595" s="5"/>
      <c r="EG595" s="5"/>
      <c r="EH595" s="5"/>
      <c r="EI595" s="5"/>
      <c r="EJ595" s="5"/>
      <c r="EK595" s="5"/>
      <c r="EL595" s="5"/>
      <c r="EM595" s="165"/>
      <c r="EO595" s="5"/>
      <c r="EP595" s="5"/>
      <c r="EQ595" s="5"/>
      <c r="ER595" s="5"/>
      <c r="ET595" s="46"/>
      <c r="EU595" s="46"/>
      <c r="EY595" s="70" t="str">
        <f t="shared" si="88"/>
        <v>simvastatin oral 20mg/</v>
      </c>
      <c r="FK595" s="14" t="s">
        <v>163</v>
      </c>
      <c r="FL595" s="70" t="str">
        <f t="shared" si="86"/>
        <v>simvastatin oral 20mg/</v>
      </c>
    </row>
    <row r="596" spans="1:168" ht="14.4">
      <c r="A596" s="177">
        <v>37398056</v>
      </c>
      <c r="B596" s="179" t="s">
        <v>3969</v>
      </c>
      <c r="C596" s="117"/>
      <c r="D596" s="117"/>
      <c r="E596" s="117"/>
      <c r="F596" s="117"/>
      <c r="H596" s="47"/>
      <c r="I596" s="47"/>
      <c r="L596" s="5"/>
      <c r="M596" s="5"/>
      <c r="N596" s="5"/>
      <c r="O596" s="5"/>
      <c r="P596" s="178">
        <v>28</v>
      </c>
      <c r="Q596" s="171"/>
      <c r="R596" s="178">
        <v>28</v>
      </c>
      <c r="S596" s="171"/>
      <c r="T596" s="117"/>
      <c r="U596" s="117"/>
      <c r="V596" s="117"/>
      <c r="W596" s="117"/>
      <c r="Y596" s="46"/>
      <c r="Z596" s="5"/>
      <c r="AA596" s="5"/>
      <c r="AB596" s="5"/>
      <c r="AC596" s="46"/>
      <c r="AD596" s="5"/>
      <c r="AE596" s="5"/>
      <c r="AF596" s="178" t="s">
        <v>2403</v>
      </c>
      <c r="AG596" s="178" t="s">
        <v>4154</v>
      </c>
      <c r="AH596" s="46"/>
      <c r="AK596" s="185">
        <v>15054000</v>
      </c>
      <c r="AL596" s="178" t="s">
        <v>173</v>
      </c>
      <c r="AM596" s="46"/>
      <c r="AN596" s="5"/>
      <c r="AO596" s="5"/>
      <c r="AP596" s="5"/>
      <c r="AQ596" s="5"/>
      <c r="AS596" s="48"/>
      <c r="AT596" s="25" t="str">
        <f t="shared" si="91"/>
        <v>ITA simvastatin MYLAN SpA film-coated tablet 20mg/</v>
      </c>
      <c r="AU596" s="33"/>
      <c r="AW596" s="5"/>
      <c r="AX596" s="180" t="s">
        <v>4065</v>
      </c>
      <c r="AY596" s="25" t="str">
        <f t="shared" si="89"/>
        <v>SIMVASTATINA MYLAN GENERICS film-coated tablet 20mg/</v>
      </c>
      <c r="AZ596" s="177" t="s">
        <v>579</v>
      </c>
      <c r="BA596" s="46" t="s">
        <v>2510</v>
      </c>
      <c r="BB596" s="46"/>
      <c r="BC596" s="178" t="s">
        <v>2403</v>
      </c>
      <c r="BD596" s="178" t="s">
        <v>4154</v>
      </c>
      <c r="BE596" s="46"/>
      <c r="BF596" s="85"/>
      <c r="BG596" s="179" t="s">
        <v>4115</v>
      </c>
      <c r="BH596" s="46"/>
      <c r="BI596" s="46"/>
      <c r="BJ596" s="46"/>
      <c r="BL596" s="5"/>
      <c r="BM596" s="49" t="s">
        <v>4151</v>
      </c>
      <c r="BN596" t="str">
        <f t="shared" si="90"/>
        <v>simvastatin film-coated tablet 20mg/</v>
      </c>
      <c r="BO596" s="49"/>
      <c r="BP596" t="str">
        <f t="shared" si="85"/>
        <v>simvastatin film-coated tablet 20mg/</v>
      </c>
      <c r="BQ596" s="5"/>
      <c r="BR596" s="178" t="s">
        <v>2403</v>
      </c>
      <c r="BS596" s="186" t="s">
        <v>1220</v>
      </c>
      <c r="BT596" s="46"/>
      <c r="BU596" s="117"/>
      <c r="BV596" s="117"/>
      <c r="BW596" s="5"/>
      <c r="BY596" s="5"/>
      <c r="BZ596" s="5"/>
      <c r="CA596" s="185">
        <v>15054000</v>
      </c>
      <c r="CB596" s="178" t="s">
        <v>173</v>
      </c>
      <c r="CC596" s="46"/>
      <c r="CD596" s="5"/>
      <c r="CE596" s="5"/>
      <c r="CF596">
        <v>20053000</v>
      </c>
      <c r="CG596" s="46" t="s">
        <v>3898</v>
      </c>
      <c r="CH596" s="46" t="s">
        <v>1239</v>
      </c>
      <c r="CI596" s="117"/>
      <c r="CJ596" s="117"/>
      <c r="CK596" s="5"/>
      <c r="CL596" s="5"/>
      <c r="CM596" s="5"/>
      <c r="CN596" s="5"/>
      <c r="CO596" s="48" t="s">
        <v>2252</v>
      </c>
      <c r="CP596" s="21" t="s">
        <v>41</v>
      </c>
      <c r="CQ596" s="48" t="s">
        <v>2252</v>
      </c>
      <c r="CR596" s="46" t="s">
        <v>3900</v>
      </c>
      <c r="CS596" s="51"/>
      <c r="CT596" s="48" t="s">
        <v>2252</v>
      </c>
      <c r="CU596" s="46" t="s">
        <v>3900</v>
      </c>
      <c r="CV596" s="117"/>
      <c r="CW596" s="146"/>
      <c r="CY596" s="5"/>
      <c r="CZ596" s="5"/>
      <c r="DE596" s="5"/>
      <c r="DF596" s="5"/>
      <c r="DG596" s="117"/>
      <c r="DH596" s="117"/>
      <c r="DI596" s="117"/>
      <c r="DJ596" s="117"/>
      <c r="DK596" s="117"/>
      <c r="DL596" s="177">
        <v>20</v>
      </c>
      <c r="DM596" s="177" t="s">
        <v>164</v>
      </c>
      <c r="DN596" s="74"/>
      <c r="DO596" s="177"/>
      <c r="DP596" s="177"/>
      <c r="DR596" s="177">
        <v>20</v>
      </c>
      <c r="DS596" s="177" t="s">
        <v>164</v>
      </c>
      <c r="DU596" s="177"/>
      <c r="DV596" s="177"/>
      <c r="DZ596" s="46"/>
      <c r="EA596" s="5"/>
      <c r="EB596" s="5"/>
      <c r="EC596" s="5"/>
      <c r="ED596" s="5"/>
      <c r="EE596" s="5"/>
      <c r="EF596" s="5"/>
      <c r="EG596" s="5"/>
      <c r="EH596" s="5"/>
      <c r="EI596" s="5"/>
      <c r="EJ596" s="5"/>
      <c r="EK596" s="5"/>
      <c r="EL596" s="5"/>
      <c r="EM596" s="165"/>
      <c r="EO596" s="5"/>
      <c r="EP596" s="5"/>
      <c r="EQ596" s="5"/>
      <c r="ER596" s="5"/>
      <c r="ET596" s="46"/>
      <c r="EU596" s="46"/>
      <c r="EY596" s="70" t="str">
        <f t="shared" si="88"/>
        <v>simvastatin oral 20mg/</v>
      </c>
      <c r="FK596" s="14" t="s">
        <v>163</v>
      </c>
      <c r="FL596" s="70" t="str">
        <f t="shared" si="86"/>
        <v>simvastatin oral 20mg/</v>
      </c>
    </row>
    <row r="597" spans="1:168" ht="14.4">
      <c r="A597" s="177">
        <v>37412158</v>
      </c>
      <c r="B597" s="179" t="s">
        <v>3969</v>
      </c>
      <c r="C597" s="117"/>
      <c r="D597" s="117"/>
      <c r="E597" s="117"/>
      <c r="F597" s="117"/>
      <c r="H597" s="47"/>
      <c r="I597" s="47"/>
      <c r="L597" s="5"/>
      <c r="M597" s="5"/>
      <c r="N597" s="5"/>
      <c r="O597" s="5"/>
      <c r="P597" s="178">
        <v>28</v>
      </c>
      <c r="Q597" s="171"/>
      <c r="R597" s="178">
        <v>28</v>
      </c>
      <c r="S597" s="171"/>
      <c r="T597" s="117"/>
      <c r="U597" s="117"/>
      <c r="V597" s="117"/>
      <c r="W597" s="117"/>
      <c r="Y597" s="46"/>
      <c r="Z597" s="5"/>
      <c r="AA597" s="5"/>
      <c r="AB597" s="5"/>
      <c r="AC597" s="46"/>
      <c r="AD597" s="5"/>
      <c r="AE597" s="5"/>
      <c r="AF597" s="178" t="s">
        <v>2403</v>
      </c>
      <c r="AG597" s="178" t="s">
        <v>4154</v>
      </c>
      <c r="AH597" s="46"/>
      <c r="AK597" s="185">
        <v>15054000</v>
      </c>
      <c r="AL597" s="178" t="s">
        <v>173</v>
      </c>
      <c r="AM597" s="46"/>
      <c r="AN597" s="5"/>
      <c r="AO597" s="5"/>
      <c r="AP597" s="5"/>
      <c r="AQ597" s="5"/>
      <c r="AS597" s="48"/>
      <c r="AT597" s="25" t="str">
        <f t="shared" si="91"/>
        <v>ITA simvastatin EG SpA film-coated tablet 20mg/</v>
      </c>
      <c r="AU597" s="33"/>
      <c r="AW597" s="5"/>
      <c r="AX597" s="180" t="s">
        <v>4066</v>
      </c>
      <c r="AY597" s="25" t="str">
        <f t="shared" si="89"/>
        <v>SIMVASTATINA EG film-coated tablet 20mg/</v>
      </c>
      <c r="AZ597" s="177" t="s">
        <v>579</v>
      </c>
      <c r="BA597" s="46" t="s">
        <v>2510</v>
      </c>
      <c r="BB597" s="46"/>
      <c r="BC597" s="178" t="s">
        <v>2403</v>
      </c>
      <c r="BD597" s="178" t="s">
        <v>4154</v>
      </c>
      <c r="BE597" s="46"/>
      <c r="BF597" s="85"/>
      <c r="BG597" s="179" t="s">
        <v>4110</v>
      </c>
      <c r="BH597" s="46"/>
      <c r="BI597" s="46"/>
      <c r="BJ597" s="46"/>
      <c r="BL597" s="5"/>
      <c r="BM597" s="49" t="s">
        <v>4151</v>
      </c>
      <c r="BN597" t="str">
        <f t="shared" si="90"/>
        <v>simvastatin film-coated tablet 20mg/</v>
      </c>
      <c r="BO597" s="49"/>
      <c r="BP597" t="str">
        <f t="shared" si="85"/>
        <v>simvastatin film-coated tablet 20mg/</v>
      </c>
      <c r="BQ597" s="5"/>
      <c r="BR597" s="178" t="s">
        <v>2403</v>
      </c>
      <c r="BS597" s="186" t="s">
        <v>1220</v>
      </c>
      <c r="BT597" s="46"/>
      <c r="BU597" s="117"/>
      <c r="BV597" s="117"/>
      <c r="BW597" s="5"/>
      <c r="BY597" s="5"/>
      <c r="BZ597" s="5"/>
      <c r="CA597" s="185">
        <v>15054000</v>
      </c>
      <c r="CB597" s="178" t="s">
        <v>173</v>
      </c>
      <c r="CC597" s="46"/>
      <c r="CD597" s="5"/>
      <c r="CE597" s="5"/>
      <c r="CF597">
        <v>20053000</v>
      </c>
      <c r="CG597" s="46" t="s">
        <v>3898</v>
      </c>
      <c r="CH597" s="46" t="s">
        <v>1239</v>
      </c>
      <c r="CI597" s="117"/>
      <c r="CJ597" s="117"/>
      <c r="CK597" s="5"/>
      <c r="CL597" s="5"/>
      <c r="CM597" s="5"/>
      <c r="CN597" s="5"/>
      <c r="CO597" s="48" t="s">
        <v>2252</v>
      </c>
      <c r="CP597" s="21" t="s">
        <v>41</v>
      </c>
      <c r="CQ597" s="48" t="s">
        <v>2252</v>
      </c>
      <c r="CR597" s="46" t="s">
        <v>3900</v>
      </c>
      <c r="CS597" s="51"/>
      <c r="CT597" s="48" t="s">
        <v>2252</v>
      </c>
      <c r="CU597" s="46" t="s">
        <v>3900</v>
      </c>
      <c r="CV597" s="117"/>
      <c r="CW597" s="146"/>
      <c r="CY597" s="5"/>
      <c r="CZ597" s="5"/>
      <c r="DE597" s="5"/>
      <c r="DF597" s="5"/>
      <c r="DG597" s="117"/>
      <c r="DH597" s="117"/>
      <c r="DI597" s="117"/>
      <c r="DJ597" s="117"/>
      <c r="DK597" s="117"/>
      <c r="DL597" s="177">
        <v>20</v>
      </c>
      <c r="DM597" s="177" t="s">
        <v>164</v>
      </c>
      <c r="DN597" s="74"/>
      <c r="DO597" s="177"/>
      <c r="DP597" s="177"/>
      <c r="DR597" s="177">
        <v>20</v>
      </c>
      <c r="DS597" s="177" t="s">
        <v>164</v>
      </c>
      <c r="DU597" s="177"/>
      <c r="DV597" s="177"/>
      <c r="DZ597" s="46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/>
      <c r="EM597" s="165"/>
      <c r="EO597" s="5"/>
      <c r="EP597" s="5"/>
      <c r="EQ597" s="5"/>
      <c r="ER597" s="5"/>
      <c r="ET597" s="46"/>
      <c r="EU597" s="46"/>
      <c r="EY597" s="70" t="str">
        <f t="shared" si="88"/>
        <v>simvastatin oral 20mg/</v>
      </c>
      <c r="FK597" s="14" t="s">
        <v>163</v>
      </c>
      <c r="FL597" s="70" t="str">
        <f t="shared" si="86"/>
        <v>simvastatin oral 20mg/</v>
      </c>
    </row>
    <row r="598" spans="1:168" ht="14.4">
      <c r="A598" s="177">
        <v>37528217</v>
      </c>
      <c r="B598" s="179" t="s">
        <v>3969</v>
      </c>
      <c r="C598" s="117"/>
      <c r="D598" s="117"/>
      <c r="E598" s="117"/>
      <c r="F598" s="117"/>
      <c r="H598" s="47"/>
      <c r="I598" s="47"/>
      <c r="L598" s="5"/>
      <c r="M598" s="5"/>
      <c r="N598" s="5"/>
      <c r="O598" s="5"/>
      <c r="P598" s="178">
        <v>28</v>
      </c>
      <c r="Q598" s="171"/>
      <c r="R598" s="178">
        <v>28</v>
      </c>
      <c r="S598" s="171"/>
      <c r="T598" s="117"/>
      <c r="U598" s="117"/>
      <c r="V598" s="117"/>
      <c r="W598" s="117"/>
      <c r="Y598" s="46"/>
      <c r="Z598" s="5"/>
      <c r="AA598" s="5"/>
      <c r="AB598" s="5"/>
      <c r="AC598" s="46"/>
      <c r="AD598" s="5"/>
      <c r="AE598" s="5"/>
      <c r="AF598" s="178" t="s">
        <v>2403</v>
      </c>
      <c r="AG598" s="178" t="s">
        <v>4154</v>
      </c>
      <c r="AH598" s="46"/>
      <c r="AK598" s="185">
        <v>15054000</v>
      </c>
      <c r="AL598" s="178" t="s">
        <v>173</v>
      </c>
      <c r="AM598" s="46"/>
      <c r="AN598" s="5"/>
      <c r="AO598" s="5"/>
      <c r="AP598" s="5"/>
      <c r="AQ598" s="5"/>
      <c r="AS598" s="48"/>
      <c r="AT598" s="25" t="str">
        <f t="shared" si="91"/>
        <v>ITA simvastatin ARISTO PHARMA GMBH film-coated tablet 20mg/</v>
      </c>
      <c r="AU598" s="33"/>
      <c r="AW598" s="5"/>
      <c r="AX598" s="180" t="s">
        <v>4085</v>
      </c>
      <c r="AY598" s="25" t="str">
        <f t="shared" si="89"/>
        <v>SIMVASTATINA ARISTO film-coated tablet 20mg/</v>
      </c>
      <c r="AZ598" s="177" t="s">
        <v>579</v>
      </c>
      <c r="BA598" s="46" t="s">
        <v>2510</v>
      </c>
      <c r="BB598" s="46"/>
      <c r="BC598" s="178" t="s">
        <v>2403</v>
      </c>
      <c r="BD598" s="178" t="s">
        <v>4154</v>
      </c>
      <c r="BE598" s="46"/>
      <c r="BF598" s="85"/>
      <c r="BG598" s="179" t="s">
        <v>4107</v>
      </c>
      <c r="BH598" s="46"/>
      <c r="BI598" s="46"/>
      <c r="BJ598" s="46"/>
      <c r="BL598" s="5"/>
      <c r="BM598" s="49" t="s">
        <v>4151</v>
      </c>
      <c r="BN598" t="str">
        <f t="shared" si="90"/>
        <v>simvastatin film-coated tablet 20mg/</v>
      </c>
      <c r="BO598" s="49"/>
      <c r="BP598" t="str">
        <f t="shared" si="85"/>
        <v>simvastatin film-coated tablet 20mg/</v>
      </c>
      <c r="BQ598" s="5"/>
      <c r="BR598" s="178" t="s">
        <v>2403</v>
      </c>
      <c r="BS598" s="186" t="s">
        <v>1220</v>
      </c>
      <c r="BT598" s="46"/>
      <c r="BU598" s="117"/>
      <c r="BV598" s="117"/>
      <c r="BW598" s="5"/>
      <c r="BY598" s="5"/>
      <c r="BZ598" s="5"/>
      <c r="CA598" s="185">
        <v>15054000</v>
      </c>
      <c r="CB598" s="178" t="s">
        <v>173</v>
      </c>
      <c r="CC598" s="46"/>
      <c r="CD598" s="5"/>
      <c r="CE598" s="5"/>
      <c r="CF598">
        <v>20053000</v>
      </c>
      <c r="CG598" s="46" t="s">
        <v>3898</v>
      </c>
      <c r="CH598" s="46" t="s">
        <v>1239</v>
      </c>
      <c r="CI598" s="117"/>
      <c r="CJ598" s="117"/>
      <c r="CK598" s="5"/>
      <c r="CL598" s="5"/>
      <c r="CM598" s="5"/>
      <c r="CN598" s="5"/>
      <c r="CO598" s="48" t="s">
        <v>2252</v>
      </c>
      <c r="CP598" s="21" t="s">
        <v>41</v>
      </c>
      <c r="CQ598" s="48" t="s">
        <v>2252</v>
      </c>
      <c r="CR598" s="46" t="s">
        <v>3900</v>
      </c>
      <c r="CS598" s="51"/>
      <c r="CT598" s="48" t="s">
        <v>2252</v>
      </c>
      <c r="CU598" s="46" t="s">
        <v>3900</v>
      </c>
      <c r="CV598" s="117"/>
      <c r="CW598" s="146"/>
      <c r="CY598" s="5"/>
      <c r="CZ598" s="5"/>
      <c r="DE598" s="5"/>
      <c r="DF598" s="5"/>
      <c r="DG598" s="117"/>
      <c r="DH598" s="117"/>
      <c r="DI598" s="117"/>
      <c r="DJ598" s="117"/>
      <c r="DK598" s="117"/>
      <c r="DL598" s="177">
        <v>20</v>
      </c>
      <c r="DM598" s="177" t="s">
        <v>164</v>
      </c>
      <c r="DN598" s="74"/>
      <c r="DO598" s="177"/>
      <c r="DP598" s="177"/>
      <c r="DR598" s="177">
        <v>20</v>
      </c>
      <c r="DS598" s="177" t="s">
        <v>164</v>
      </c>
      <c r="DU598" s="177"/>
      <c r="DV598" s="177"/>
      <c r="DZ598" s="46"/>
      <c r="EA598" s="5"/>
      <c r="EB598" s="5"/>
      <c r="EC598" s="5"/>
      <c r="ED598" s="5"/>
      <c r="EE598" s="5"/>
      <c r="EF598" s="5"/>
      <c r="EG598" s="5"/>
      <c r="EH598" s="5"/>
      <c r="EI598" s="5"/>
      <c r="EJ598" s="5"/>
      <c r="EK598" s="5"/>
      <c r="EL598" s="5"/>
      <c r="EM598" s="165"/>
      <c r="EO598" s="5"/>
      <c r="EP598" s="5"/>
      <c r="EQ598" s="5"/>
      <c r="ER598" s="5"/>
      <c r="ET598" s="46"/>
      <c r="EU598" s="46"/>
      <c r="EY598" s="70" t="str">
        <f t="shared" si="88"/>
        <v>simvastatin oral 20mg/</v>
      </c>
      <c r="FK598" s="14" t="s">
        <v>163</v>
      </c>
      <c r="FL598" s="70" t="str">
        <f t="shared" si="86"/>
        <v>simvastatin oral 20mg/</v>
      </c>
    </row>
    <row r="599" spans="1:168" ht="14.4">
      <c r="A599" s="177">
        <v>37593175</v>
      </c>
      <c r="B599" s="179" t="s">
        <v>3969</v>
      </c>
      <c r="C599" s="117"/>
      <c r="D599" s="117"/>
      <c r="E599" s="117"/>
      <c r="F599" s="117"/>
      <c r="H599" s="47"/>
      <c r="I599" s="47"/>
      <c r="L599" s="5"/>
      <c r="M599" s="5"/>
      <c r="N599" s="5"/>
      <c r="O599" s="5"/>
      <c r="P599" s="178">
        <v>28</v>
      </c>
      <c r="Q599" s="171"/>
      <c r="R599" s="178">
        <v>28</v>
      </c>
      <c r="S599" s="171"/>
      <c r="T599" s="117"/>
      <c r="U599" s="117"/>
      <c r="V599" s="117"/>
      <c r="W599" s="117"/>
      <c r="Y599" s="46"/>
      <c r="Z599" s="5"/>
      <c r="AA599" s="5"/>
      <c r="AB599" s="5"/>
      <c r="AC599" s="46"/>
      <c r="AD599" s="5"/>
      <c r="AE599" s="5"/>
      <c r="AF599" s="178" t="s">
        <v>2403</v>
      </c>
      <c r="AG599" s="178" t="s">
        <v>4154</v>
      </c>
      <c r="AH599" s="46"/>
      <c r="AK599" s="185">
        <v>15054000</v>
      </c>
      <c r="AL599" s="178" t="s">
        <v>173</v>
      </c>
      <c r="AM599" s="46"/>
      <c r="AN599" s="5"/>
      <c r="AO599" s="5"/>
      <c r="AP599" s="5"/>
      <c r="AQ599" s="5"/>
      <c r="AS599" s="48"/>
      <c r="AT599" s="25" t="str">
        <f t="shared" si="91"/>
        <v>ITA simvastatin ZENTIVA ITALIA Srl film-coated tablet 20mg/</v>
      </c>
      <c r="AU599" s="33"/>
      <c r="AW599" s="5"/>
      <c r="AX599" s="180" t="s">
        <v>4086</v>
      </c>
      <c r="AY599" s="25" t="str">
        <f t="shared" si="89"/>
        <v>SIMVASTATINA ZENTIVA film-coated tablet 20mg/</v>
      </c>
      <c r="AZ599" s="177" t="s">
        <v>579</v>
      </c>
      <c r="BA599" s="46" t="s">
        <v>2510</v>
      </c>
      <c r="BB599" s="46"/>
      <c r="BC599" s="178" t="s">
        <v>2403</v>
      </c>
      <c r="BD599" s="178" t="s">
        <v>4154</v>
      </c>
      <c r="BE599" s="46"/>
      <c r="BF599" s="85"/>
      <c r="BG599" s="179" t="s">
        <v>4122</v>
      </c>
      <c r="BH599" s="46"/>
      <c r="BI599" s="46"/>
      <c r="BJ599" s="46"/>
      <c r="BL599" s="5"/>
      <c r="BM599" s="49" t="s">
        <v>4151</v>
      </c>
      <c r="BN599" t="str">
        <f t="shared" si="90"/>
        <v>simvastatin film-coated tablet 20mg/</v>
      </c>
      <c r="BO599" s="49"/>
      <c r="BP599" t="str">
        <f t="shared" si="85"/>
        <v>simvastatin film-coated tablet 20mg/</v>
      </c>
      <c r="BQ599" s="5"/>
      <c r="BR599" s="178" t="s">
        <v>2403</v>
      </c>
      <c r="BS599" s="186" t="s">
        <v>1220</v>
      </c>
      <c r="BT599" s="46"/>
      <c r="BU599" s="117"/>
      <c r="BV599" s="117"/>
      <c r="BW599" s="5"/>
      <c r="BY599" s="5"/>
      <c r="BZ599" s="5"/>
      <c r="CA599" s="185">
        <v>15054000</v>
      </c>
      <c r="CB599" s="178" t="s">
        <v>173</v>
      </c>
      <c r="CC599" s="46"/>
      <c r="CD599" s="5"/>
      <c r="CE599" s="5"/>
      <c r="CF599">
        <v>20053000</v>
      </c>
      <c r="CG599" s="46" t="s">
        <v>3898</v>
      </c>
      <c r="CH599" s="46" t="s">
        <v>1239</v>
      </c>
      <c r="CI599" s="117"/>
      <c r="CJ599" s="117"/>
      <c r="CK599" s="5"/>
      <c r="CL599" s="5"/>
      <c r="CM599" s="5"/>
      <c r="CN599" s="5"/>
      <c r="CO599" s="48" t="s">
        <v>2252</v>
      </c>
      <c r="CP599" s="21" t="s">
        <v>41</v>
      </c>
      <c r="CQ599" s="48" t="s">
        <v>2252</v>
      </c>
      <c r="CR599" s="46" t="s">
        <v>3900</v>
      </c>
      <c r="CS599" s="51"/>
      <c r="CT599" s="48" t="s">
        <v>2252</v>
      </c>
      <c r="CU599" s="46" t="s">
        <v>3900</v>
      </c>
      <c r="CV599" s="117"/>
      <c r="CW599" s="146"/>
      <c r="CY599" s="5"/>
      <c r="CZ599" s="5"/>
      <c r="DE599" s="5"/>
      <c r="DF599" s="5"/>
      <c r="DG599" s="117"/>
      <c r="DH599" s="117"/>
      <c r="DI599" s="117"/>
      <c r="DJ599" s="117"/>
      <c r="DK599" s="117"/>
      <c r="DL599" s="177">
        <v>20</v>
      </c>
      <c r="DM599" s="177" t="s">
        <v>164</v>
      </c>
      <c r="DN599" s="74"/>
      <c r="DO599" s="177"/>
      <c r="DP599" s="177"/>
      <c r="DR599" s="177">
        <v>20</v>
      </c>
      <c r="DS599" s="177" t="s">
        <v>164</v>
      </c>
      <c r="DU599" s="177"/>
      <c r="DV599" s="177"/>
      <c r="DZ599" s="46"/>
      <c r="EA599" s="5"/>
      <c r="EB599" s="5"/>
      <c r="EC599" s="5"/>
      <c r="ED599" s="5"/>
      <c r="EE599" s="5"/>
      <c r="EF599" s="5"/>
      <c r="EG599" s="5"/>
      <c r="EH599" s="5"/>
      <c r="EI599" s="5"/>
      <c r="EJ599" s="5"/>
      <c r="EK599" s="5"/>
      <c r="EL599" s="5"/>
      <c r="EM599" s="165"/>
      <c r="EO599" s="5"/>
      <c r="EP599" s="5"/>
      <c r="EQ599" s="5"/>
      <c r="ER599" s="5"/>
      <c r="ET599" s="46"/>
      <c r="EU599" s="46"/>
      <c r="EY599" s="70" t="str">
        <f t="shared" si="88"/>
        <v>simvastatin oral 20mg/</v>
      </c>
      <c r="FK599" s="14" t="s">
        <v>163</v>
      </c>
      <c r="FL599" s="70" t="str">
        <f t="shared" si="86"/>
        <v>simvastatin oral 20mg/</v>
      </c>
    </row>
    <row r="600" spans="1:168" ht="14.4">
      <c r="A600" s="177">
        <v>37708144</v>
      </c>
      <c r="B600" s="179" t="s">
        <v>3969</v>
      </c>
      <c r="C600" s="117"/>
      <c r="D600" s="117"/>
      <c r="E600" s="117"/>
      <c r="F600" s="117"/>
      <c r="H600" s="47"/>
      <c r="I600" s="47"/>
      <c r="L600" s="5"/>
      <c r="M600" s="5"/>
      <c r="N600" s="5"/>
      <c r="O600" s="5"/>
      <c r="P600" s="178">
        <v>28</v>
      </c>
      <c r="Q600" s="171"/>
      <c r="R600" s="178">
        <v>28</v>
      </c>
      <c r="S600" s="171"/>
      <c r="T600" s="117"/>
      <c r="U600" s="117"/>
      <c r="V600" s="117"/>
      <c r="W600" s="117"/>
      <c r="Y600" s="46"/>
      <c r="Z600" s="5"/>
      <c r="AA600" s="5"/>
      <c r="AB600" s="5"/>
      <c r="AC600" s="46"/>
      <c r="AD600" s="5"/>
      <c r="AE600" s="5"/>
      <c r="AF600" s="178" t="s">
        <v>2403</v>
      </c>
      <c r="AG600" s="178" t="s">
        <v>4154</v>
      </c>
      <c r="AH600" s="46"/>
      <c r="AK600" s="185">
        <v>15054000</v>
      </c>
      <c r="AL600" s="178" t="s">
        <v>173</v>
      </c>
      <c r="AM600" s="46"/>
      <c r="AN600" s="5"/>
      <c r="AO600" s="5"/>
      <c r="AP600" s="5"/>
      <c r="AQ600" s="5"/>
      <c r="AS600" s="48"/>
      <c r="AT600" s="25" t="str">
        <f t="shared" si="91"/>
        <v>ITA simvastatin KRKA D.D.NOVO MESTO film-coated tablet 20mg/</v>
      </c>
      <c r="AU600" s="33"/>
      <c r="AW600" s="5"/>
      <c r="AX600" s="180" t="s">
        <v>4087</v>
      </c>
      <c r="AY600" s="25" t="str">
        <f t="shared" si="89"/>
        <v>SIMVASTATINA KRKA film-coated tablet 20mg/</v>
      </c>
      <c r="AZ600" s="177" t="s">
        <v>579</v>
      </c>
      <c r="BA600" s="46" t="s">
        <v>2510</v>
      </c>
      <c r="BB600" s="46"/>
      <c r="BC600" s="178" t="s">
        <v>2403</v>
      </c>
      <c r="BD600" s="178" t="s">
        <v>4154</v>
      </c>
      <c r="BE600" s="46"/>
      <c r="BF600" s="85"/>
      <c r="BG600" s="179" t="s">
        <v>4114</v>
      </c>
      <c r="BH600" s="46"/>
      <c r="BI600" s="46"/>
      <c r="BJ600" s="46"/>
      <c r="BL600" s="5"/>
      <c r="BM600" s="49" t="s">
        <v>4151</v>
      </c>
      <c r="BN600" t="str">
        <f t="shared" si="90"/>
        <v>simvastatin film-coated tablet 20mg/</v>
      </c>
      <c r="BO600" s="49"/>
      <c r="BP600" t="str">
        <f t="shared" ref="BP600:BP663" si="92">CONCATENATE(CR600," ",BS600," ",DR600,DS600,"/",DU600,DV600)</f>
        <v>simvastatin film-coated tablet 20mg/</v>
      </c>
      <c r="BQ600" s="5"/>
      <c r="BR600" s="178" t="s">
        <v>2403</v>
      </c>
      <c r="BS600" s="186" t="s">
        <v>1220</v>
      </c>
      <c r="BT600" s="46"/>
      <c r="BU600" s="117"/>
      <c r="BV600" s="117"/>
      <c r="BW600" s="5"/>
      <c r="BY600" s="5"/>
      <c r="BZ600" s="5"/>
      <c r="CA600" s="185">
        <v>15054000</v>
      </c>
      <c r="CB600" s="178" t="s">
        <v>173</v>
      </c>
      <c r="CC600" s="46"/>
      <c r="CD600" s="5"/>
      <c r="CE600" s="5"/>
      <c r="CF600">
        <v>20053000</v>
      </c>
      <c r="CG600" s="46" t="s">
        <v>3898</v>
      </c>
      <c r="CH600" s="46" t="s">
        <v>1239</v>
      </c>
      <c r="CI600" s="117"/>
      <c r="CJ600" s="117"/>
      <c r="CK600" s="5"/>
      <c r="CL600" s="5"/>
      <c r="CM600" s="5"/>
      <c r="CN600" s="5"/>
      <c r="CO600" s="48" t="s">
        <v>2252</v>
      </c>
      <c r="CP600" s="21" t="s">
        <v>41</v>
      </c>
      <c r="CQ600" s="48" t="s">
        <v>2252</v>
      </c>
      <c r="CR600" s="46" t="s">
        <v>3900</v>
      </c>
      <c r="CS600" s="51"/>
      <c r="CT600" s="48" t="s">
        <v>2252</v>
      </c>
      <c r="CU600" s="46" t="s">
        <v>3900</v>
      </c>
      <c r="CV600" s="117"/>
      <c r="CW600" s="146"/>
      <c r="CY600" s="5"/>
      <c r="CZ600" s="5"/>
      <c r="DE600" s="5"/>
      <c r="DF600" s="5"/>
      <c r="DG600" s="117"/>
      <c r="DH600" s="117"/>
      <c r="DI600" s="117"/>
      <c r="DJ600" s="117"/>
      <c r="DK600" s="117"/>
      <c r="DL600" s="177">
        <v>20</v>
      </c>
      <c r="DM600" s="177" t="s">
        <v>164</v>
      </c>
      <c r="DN600" s="74"/>
      <c r="DO600" s="177"/>
      <c r="DP600" s="177"/>
      <c r="DR600" s="177">
        <v>20</v>
      </c>
      <c r="DS600" s="177" t="s">
        <v>164</v>
      </c>
      <c r="DU600" s="177"/>
      <c r="DV600" s="177"/>
      <c r="DZ600" s="46"/>
      <c r="EA600" s="5"/>
      <c r="EB600" s="5"/>
      <c r="EC600" s="5"/>
      <c r="ED600" s="5"/>
      <c r="EE600" s="5"/>
      <c r="EF600" s="5"/>
      <c r="EG600" s="5"/>
      <c r="EH600" s="5"/>
      <c r="EI600" s="5"/>
      <c r="EJ600" s="5"/>
      <c r="EK600" s="5"/>
      <c r="EL600" s="5"/>
      <c r="EM600" s="165"/>
      <c r="EO600" s="5"/>
      <c r="EP600" s="5"/>
      <c r="EQ600" s="5"/>
      <c r="ER600" s="5"/>
      <c r="ET600" s="46"/>
      <c r="EU600" s="46"/>
      <c r="EY600" s="70" t="str">
        <f t="shared" si="88"/>
        <v>simvastatin oral 20mg/</v>
      </c>
      <c r="FK600" s="14" t="s">
        <v>163</v>
      </c>
      <c r="FL600" s="70" t="str">
        <f t="shared" ref="FL600:FL663" si="93">CONCATENATE(CU600," ",FK600," ",DR600,DS600,"/",DU600,DV600)</f>
        <v>simvastatin oral 20mg/</v>
      </c>
    </row>
    <row r="601" spans="1:168" ht="14.4">
      <c r="A601" s="177">
        <v>37809175</v>
      </c>
      <c r="B601" s="179" t="s">
        <v>3969</v>
      </c>
      <c r="C601" s="117"/>
      <c r="D601" s="117"/>
      <c r="E601" s="117"/>
      <c r="F601" s="117"/>
      <c r="H601" s="47"/>
      <c r="I601" s="47"/>
      <c r="L601" s="5"/>
      <c r="M601" s="5"/>
      <c r="N601" s="5"/>
      <c r="O601" s="5"/>
      <c r="P601" s="178">
        <v>28</v>
      </c>
      <c r="Q601" s="171"/>
      <c r="R601" s="178">
        <v>28</v>
      </c>
      <c r="S601" s="171"/>
      <c r="T601" s="117"/>
      <c r="U601" s="117"/>
      <c r="V601" s="117"/>
      <c r="W601" s="117"/>
      <c r="Y601" s="46"/>
      <c r="Z601" s="5"/>
      <c r="AA601" s="5"/>
      <c r="AB601" s="5"/>
      <c r="AC601" s="46"/>
      <c r="AD601" s="5"/>
      <c r="AE601" s="5"/>
      <c r="AF601" s="178" t="s">
        <v>2403</v>
      </c>
      <c r="AG601" s="178" t="s">
        <v>4154</v>
      </c>
      <c r="AH601" s="46"/>
      <c r="AK601" s="185">
        <v>15054000</v>
      </c>
      <c r="AL601" s="178" t="s">
        <v>173</v>
      </c>
      <c r="AM601" s="46"/>
      <c r="AN601" s="5"/>
      <c r="AO601" s="5"/>
      <c r="AP601" s="5"/>
      <c r="AQ601" s="5"/>
      <c r="AS601" s="48"/>
      <c r="AT601" s="25" t="str">
        <f t="shared" si="91"/>
        <v>ITA simvastatin ALMUS Srl film-coated tablet 20mg/</v>
      </c>
      <c r="AU601" s="33"/>
      <c r="AW601" s="5"/>
      <c r="AX601" s="180" t="s">
        <v>4088</v>
      </c>
      <c r="AY601" s="25" t="str">
        <f t="shared" si="89"/>
        <v>SIMVASTATINA ALMUS film-coated tablet 20mg/</v>
      </c>
      <c r="AZ601" s="177" t="s">
        <v>579</v>
      </c>
      <c r="BA601" s="46" t="s">
        <v>2510</v>
      </c>
      <c r="BB601" s="46"/>
      <c r="BC601" s="178" t="s">
        <v>2403</v>
      </c>
      <c r="BD601" s="178" t="s">
        <v>4154</v>
      </c>
      <c r="BE601" s="46"/>
      <c r="BF601" s="85"/>
      <c r="BG601" s="179" t="s">
        <v>4105</v>
      </c>
      <c r="BH601" s="46"/>
      <c r="BI601" s="46"/>
      <c r="BJ601" s="46"/>
      <c r="BL601" s="5"/>
      <c r="BM601" s="49" t="s">
        <v>4151</v>
      </c>
      <c r="BN601" t="str">
        <f t="shared" si="90"/>
        <v>simvastatin film-coated tablet 20mg/</v>
      </c>
      <c r="BO601" s="49"/>
      <c r="BP601" t="str">
        <f t="shared" si="92"/>
        <v>simvastatin film-coated tablet 20mg/</v>
      </c>
      <c r="BQ601" s="5"/>
      <c r="BR601" s="178" t="s">
        <v>2403</v>
      </c>
      <c r="BS601" s="186" t="s">
        <v>1220</v>
      </c>
      <c r="BT601" s="46"/>
      <c r="BU601" s="117"/>
      <c r="BV601" s="117"/>
      <c r="BW601" s="5"/>
      <c r="BY601" s="5"/>
      <c r="BZ601" s="5"/>
      <c r="CA601" s="185">
        <v>15054000</v>
      </c>
      <c r="CB601" s="178" t="s">
        <v>173</v>
      </c>
      <c r="CC601" s="46"/>
      <c r="CD601" s="5"/>
      <c r="CE601" s="5"/>
      <c r="CF601">
        <v>20053000</v>
      </c>
      <c r="CG601" s="46" t="s">
        <v>3898</v>
      </c>
      <c r="CH601" s="46" t="s">
        <v>1239</v>
      </c>
      <c r="CI601" s="117"/>
      <c r="CJ601" s="117"/>
      <c r="CK601" s="5"/>
      <c r="CL601" s="5"/>
      <c r="CM601" s="5"/>
      <c r="CN601" s="5"/>
      <c r="CO601" s="48" t="s">
        <v>2252</v>
      </c>
      <c r="CP601" s="21" t="s">
        <v>41</v>
      </c>
      <c r="CQ601" s="48" t="s">
        <v>2252</v>
      </c>
      <c r="CR601" s="46" t="s">
        <v>3900</v>
      </c>
      <c r="CS601" s="51"/>
      <c r="CT601" s="48" t="s">
        <v>2252</v>
      </c>
      <c r="CU601" s="46" t="s">
        <v>3900</v>
      </c>
      <c r="CV601" s="117"/>
      <c r="CW601" s="146"/>
      <c r="CY601" s="5"/>
      <c r="CZ601" s="5"/>
      <c r="DE601" s="5"/>
      <c r="DF601" s="5"/>
      <c r="DG601" s="117"/>
      <c r="DH601" s="117"/>
      <c r="DI601" s="117"/>
      <c r="DJ601" s="117"/>
      <c r="DK601" s="117"/>
      <c r="DL601" s="177">
        <v>20</v>
      </c>
      <c r="DM601" s="177" t="s">
        <v>164</v>
      </c>
      <c r="DN601" s="74"/>
      <c r="DO601" s="177"/>
      <c r="DP601" s="177"/>
      <c r="DR601" s="177">
        <v>20</v>
      </c>
      <c r="DS601" s="177" t="s">
        <v>164</v>
      </c>
      <c r="DU601" s="177"/>
      <c r="DV601" s="177"/>
      <c r="DZ601" s="46"/>
      <c r="EA601" s="5"/>
      <c r="EB601" s="5"/>
      <c r="EC601" s="5"/>
      <c r="ED601" s="5"/>
      <c r="EE601" s="5"/>
      <c r="EF601" s="5"/>
      <c r="EG601" s="5"/>
      <c r="EH601" s="5"/>
      <c r="EI601" s="5"/>
      <c r="EJ601" s="5"/>
      <c r="EK601" s="5"/>
      <c r="EL601" s="5"/>
      <c r="EM601" s="165"/>
      <c r="EO601" s="5"/>
      <c r="EP601" s="5"/>
      <c r="EQ601" s="5"/>
      <c r="ER601" s="5"/>
      <c r="ET601" s="46"/>
      <c r="EU601" s="46"/>
      <c r="EY601" s="70" t="str">
        <f t="shared" si="88"/>
        <v>simvastatin oral 20mg/</v>
      </c>
      <c r="FK601" s="14" t="s">
        <v>163</v>
      </c>
      <c r="FL601" s="70" t="str">
        <f t="shared" si="93"/>
        <v>simvastatin oral 20mg/</v>
      </c>
    </row>
    <row r="602" spans="1:168" ht="14.4">
      <c r="A602" s="177">
        <v>38051064</v>
      </c>
      <c r="B602" s="179" t="s">
        <v>3969</v>
      </c>
      <c r="C602" s="117"/>
      <c r="D602" s="117"/>
      <c r="E602" s="117"/>
      <c r="F602" s="117"/>
      <c r="H602" s="47"/>
      <c r="I602" s="47"/>
      <c r="L602" s="5"/>
      <c r="M602" s="5"/>
      <c r="N602" s="5"/>
      <c r="O602" s="5"/>
      <c r="P602" s="178">
        <v>28</v>
      </c>
      <c r="Q602" s="171"/>
      <c r="R602" s="178">
        <v>28</v>
      </c>
      <c r="S602" s="171"/>
      <c r="T602" s="117"/>
      <c r="U602" s="117"/>
      <c r="V602" s="117"/>
      <c r="W602" s="117"/>
      <c r="Y602" s="46"/>
      <c r="Z602" s="5"/>
      <c r="AA602" s="5"/>
      <c r="AB602" s="5"/>
      <c r="AC602" s="46"/>
      <c r="AD602" s="5"/>
      <c r="AE602" s="5"/>
      <c r="AF602" s="178" t="s">
        <v>2403</v>
      </c>
      <c r="AG602" s="178" t="s">
        <v>4154</v>
      </c>
      <c r="AH602" s="46"/>
      <c r="AK602" s="185">
        <v>15054000</v>
      </c>
      <c r="AL602" s="178" t="s">
        <v>173</v>
      </c>
      <c r="AM602" s="46"/>
      <c r="AN602" s="5"/>
      <c r="AO602" s="5"/>
      <c r="AP602" s="5"/>
      <c r="AQ602" s="5"/>
      <c r="AS602" s="48"/>
      <c r="AT602" s="25" t="str">
        <f t="shared" si="91"/>
        <v>ITA simvastatin PENSA PHARMA SpA film-coated tablet 20mg/</v>
      </c>
      <c r="AU602" s="33"/>
      <c r="AW602" s="5"/>
      <c r="AX602" s="180" t="s">
        <v>4089</v>
      </c>
      <c r="AY602" s="25" t="str">
        <f t="shared" si="89"/>
        <v>SIMVASTATINA PENSA film-coated tablet 20mg/</v>
      </c>
      <c r="AZ602" s="177" t="s">
        <v>579</v>
      </c>
      <c r="BA602" s="46" t="s">
        <v>2510</v>
      </c>
      <c r="BB602" s="46"/>
      <c r="BC602" s="178" t="s">
        <v>2403</v>
      </c>
      <c r="BD602" s="178" t="s">
        <v>4154</v>
      </c>
      <c r="BE602" s="46"/>
      <c r="BF602" s="85"/>
      <c r="BG602" s="179" t="s">
        <v>4116</v>
      </c>
      <c r="BH602" s="46"/>
      <c r="BI602" s="46"/>
      <c r="BJ602" s="46"/>
      <c r="BL602" s="5"/>
      <c r="BM602" s="49" t="s">
        <v>4151</v>
      </c>
      <c r="BN602" t="str">
        <f t="shared" si="90"/>
        <v>simvastatin film-coated tablet 20mg/</v>
      </c>
      <c r="BO602" s="49"/>
      <c r="BP602" t="str">
        <f t="shared" si="92"/>
        <v>simvastatin film-coated tablet 20mg/</v>
      </c>
      <c r="BQ602" s="5"/>
      <c r="BR602" s="178" t="s">
        <v>2403</v>
      </c>
      <c r="BS602" s="186" t="s">
        <v>1220</v>
      </c>
      <c r="BT602" s="46"/>
      <c r="BU602" s="117"/>
      <c r="BV602" s="117"/>
      <c r="BW602" s="5"/>
      <c r="BY602" s="5"/>
      <c r="BZ602" s="5"/>
      <c r="CA602" s="185">
        <v>15054000</v>
      </c>
      <c r="CB602" s="178" t="s">
        <v>173</v>
      </c>
      <c r="CC602" s="46"/>
      <c r="CD602" s="5"/>
      <c r="CE602" s="5"/>
      <c r="CF602">
        <v>20053000</v>
      </c>
      <c r="CG602" s="46" t="s">
        <v>3898</v>
      </c>
      <c r="CH602" s="46" t="s">
        <v>1239</v>
      </c>
      <c r="CI602" s="117"/>
      <c r="CJ602" s="117"/>
      <c r="CK602" s="5"/>
      <c r="CL602" s="5"/>
      <c r="CM602" s="5"/>
      <c r="CN602" s="5"/>
      <c r="CO602" s="48" t="s">
        <v>2252</v>
      </c>
      <c r="CP602" s="21" t="s">
        <v>41</v>
      </c>
      <c r="CQ602" s="48" t="s">
        <v>2252</v>
      </c>
      <c r="CR602" s="46" t="s">
        <v>3900</v>
      </c>
      <c r="CS602" s="51"/>
      <c r="CT602" s="48" t="s">
        <v>2252</v>
      </c>
      <c r="CU602" s="46" t="s">
        <v>3900</v>
      </c>
      <c r="CV602" s="117"/>
      <c r="CW602" s="146"/>
      <c r="CY602" s="5"/>
      <c r="CZ602" s="5"/>
      <c r="DE602" s="5"/>
      <c r="DF602" s="5"/>
      <c r="DG602" s="117"/>
      <c r="DH602" s="117"/>
      <c r="DI602" s="117"/>
      <c r="DJ602" s="117"/>
      <c r="DK602" s="117"/>
      <c r="DL602" s="177">
        <v>20</v>
      </c>
      <c r="DM602" s="177" t="s">
        <v>164</v>
      </c>
      <c r="DN602" s="74"/>
      <c r="DO602" s="177"/>
      <c r="DP602" s="177"/>
      <c r="DR602" s="177">
        <v>20</v>
      </c>
      <c r="DS602" s="177" t="s">
        <v>164</v>
      </c>
      <c r="DU602" s="177"/>
      <c r="DV602" s="177"/>
      <c r="DZ602" s="46"/>
      <c r="EA602" s="5"/>
      <c r="EB602" s="5"/>
      <c r="EC602" s="5"/>
      <c r="ED602" s="5"/>
      <c r="EE602" s="5"/>
      <c r="EF602" s="5"/>
      <c r="EG602" s="5"/>
      <c r="EH602" s="5"/>
      <c r="EI602" s="5"/>
      <c r="EJ602" s="5"/>
      <c r="EK602" s="5"/>
      <c r="EL602" s="5"/>
      <c r="EM602" s="165"/>
      <c r="EO602" s="5"/>
      <c r="EP602" s="5"/>
      <c r="EQ602" s="5"/>
      <c r="ER602" s="5"/>
      <c r="ET602" s="46"/>
      <c r="EU602" s="46"/>
      <c r="EY602" s="70" t="str">
        <f t="shared" si="88"/>
        <v>simvastatin oral 20mg/</v>
      </c>
      <c r="FK602" s="14" t="s">
        <v>163</v>
      </c>
      <c r="FL602" s="70" t="str">
        <f t="shared" si="93"/>
        <v>simvastatin oral 20mg/</v>
      </c>
    </row>
    <row r="603" spans="1:168" ht="14.4">
      <c r="A603" s="177">
        <v>38561027</v>
      </c>
      <c r="B603" s="179" t="s">
        <v>3969</v>
      </c>
      <c r="C603" s="117"/>
      <c r="D603" s="117"/>
      <c r="E603" s="117"/>
      <c r="F603" s="117"/>
      <c r="H603" s="47"/>
      <c r="I603" s="47"/>
      <c r="L603" s="5"/>
      <c r="M603" s="5"/>
      <c r="N603" s="5"/>
      <c r="O603" s="5"/>
      <c r="P603" s="178">
        <v>28</v>
      </c>
      <c r="Q603" s="171"/>
      <c r="R603" s="178">
        <v>28</v>
      </c>
      <c r="S603" s="171"/>
      <c r="T603" s="117"/>
      <c r="U603" s="117"/>
      <c r="V603" s="117"/>
      <c r="W603" s="117"/>
      <c r="Y603" s="46"/>
      <c r="Z603" s="5"/>
      <c r="AA603" s="5"/>
      <c r="AB603" s="5"/>
      <c r="AC603" s="46"/>
      <c r="AD603" s="5"/>
      <c r="AE603" s="5"/>
      <c r="AF603" s="178" t="s">
        <v>2403</v>
      </c>
      <c r="AG603" s="178" t="s">
        <v>4154</v>
      </c>
      <c r="AH603" s="46"/>
      <c r="AK603" s="185">
        <v>15054000</v>
      </c>
      <c r="AL603" s="178" t="s">
        <v>173</v>
      </c>
      <c r="AM603" s="46"/>
      <c r="AN603" s="5"/>
      <c r="AO603" s="5"/>
      <c r="AP603" s="5"/>
      <c r="AQ603" s="5"/>
      <c r="AS603" s="48"/>
      <c r="AT603" s="25" t="str">
        <f t="shared" si="91"/>
        <v>ITA simvastatin TECNIGEN Srl film-coated tablet 20mg/</v>
      </c>
      <c r="AU603" s="33"/>
      <c r="AW603" s="5"/>
      <c r="AX603" s="180" t="s">
        <v>4090</v>
      </c>
      <c r="AY603" s="25" t="str">
        <f t="shared" si="89"/>
        <v>SIMVASTATINA TECNIGEN film-coated tablet 20mg/</v>
      </c>
      <c r="AZ603" s="177" t="s">
        <v>579</v>
      </c>
      <c r="BA603" s="46" t="s">
        <v>2510</v>
      </c>
      <c r="BB603" s="46"/>
      <c r="BC603" s="178" t="s">
        <v>2403</v>
      </c>
      <c r="BD603" s="178" t="s">
        <v>4154</v>
      </c>
      <c r="BE603" s="46"/>
      <c r="BF603" s="85"/>
      <c r="BG603" s="179" t="s">
        <v>4120</v>
      </c>
      <c r="BH603" s="46"/>
      <c r="BI603" s="46"/>
      <c r="BJ603" s="46"/>
      <c r="BL603" s="5"/>
      <c r="BM603" s="49" t="s">
        <v>4151</v>
      </c>
      <c r="BN603" t="str">
        <f t="shared" si="90"/>
        <v>simvastatin film-coated tablet 20mg/</v>
      </c>
      <c r="BO603" s="49"/>
      <c r="BP603" t="str">
        <f t="shared" si="92"/>
        <v>simvastatin film-coated tablet 20mg/</v>
      </c>
      <c r="BQ603" s="5"/>
      <c r="BR603" s="178" t="s">
        <v>2403</v>
      </c>
      <c r="BS603" s="186" t="s">
        <v>1220</v>
      </c>
      <c r="BT603" s="46"/>
      <c r="BU603" s="117"/>
      <c r="BV603" s="117"/>
      <c r="BW603" s="5"/>
      <c r="BY603" s="5"/>
      <c r="BZ603" s="5"/>
      <c r="CA603" s="185">
        <v>15054000</v>
      </c>
      <c r="CB603" s="178" t="s">
        <v>173</v>
      </c>
      <c r="CC603" s="46"/>
      <c r="CD603" s="5"/>
      <c r="CE603" s="5"/>
      <c r="CF603">
        <v>20053000</v>
      </c>
      <c r="CG603" s="46" t="s">
        <v>3898</v>
      </c>
      <c r="CH603" s="46" t="s">
        <v>1239</v>
      </c>
      <c r="CI603" s="117"/>
      <c r="CJ603" s="117"/>
      <c r="CK603" s="5"/>
      <c r="CL603" s="5"/>
      <c r="CM603" s="5"/>
      <c r="CN603" s="5"/>
      <c r="CO603" s="48" t="s">
        <v>2252</v>
      </c>
      <c r="CP603" s="21" t="s">
        <v>41</v>
      </c>
      <c r="CQ603" s="48" t="s">
        <v>2252</v>
      </c>
      <c r="CR603" s="46" t="s">
        <v>3900</v>
      </c>
      <c r="CS603" s="51"/>
      <c r="CT603" s="48" t="s">
        <v>2252</v>
      </c>
      <c r="CU603" s="46" t="s">
        <v>3900</v>
      </c>
      <c r="CV603" s="117"/>
      <c r="CW603" s="146"/>
      <c r="CY603" s="5"/>
      <c r="CZ603" s="5"/>
      <c r="DE603" s="5"/>
      <c r="DF603" s="5"/>
      <c r="DG603" s="117"/>
      <c r="DH603" s="117"/>
      <c r="DI603" s="117"/>
      <c r="DJ603" s="117"/>
      <c r="DK603" s="117"/>
      <c r="DL603" s="177">
        <v>20</v>
      </c>
      <c r="DM603" s="177" t="s">
        <v>164</v>
      </c>
      <c r="DN603" s="74"/>
      <c r="DO603" s="177"/>
      <c r="DP603" s="177"/>
      <c r="DR603" s="177">
        <v>20</v>
      </c>
      <c r="DS603" s="177" t="s">
        <v>164</v>
      </c>
      <c r="DU603" s="177"/>
      <c r="DV603" s="177"/>
      <c r="DZ603" s="46"/>
      <c r="EA603" s="5"/>
      <c r="EB603" s="5"/>
      <c r="EC603" s="5"/>
      <c r="ED603" s="5"/>
      <c r="EE603" s="5"/>
      <c r="EF603" s="5"/>
      <c r="EG603" s="5"/>
      <c r="EH603" s="5"/>
      <c r="EI603" s="5"/>
      <c r="EJ603" s="5"/>
      <c r="EK603" s="5"/>
      <c r="EL603" s="5"/>
      <c r="EM603" s="165"/>
      <c r="EO603" s="5"/>
      <c r="EP603" s="5"/>
      <c r="EQ603" s="5"/>
      <c r="ER603" s="5"/>
      <c r="ET603" s="46"/>
      <c r="EU603" s="46"/>
      <c r="EY603" s="70" t="str">
        <f t="shared" si="88"/>
        <v>simvastatin oral 20mg/</v>
      </c>
      <c r="FK603" s="14" t="s">
        <v>163</v>
      </c>
      <c r="FL603" s="70" t="str">
        <f t="shared" si="93"/>
        <v>simvastatin oral 20mg/</v>
      </c>
    </row>
    <row r="604" spans="1:168" ht="14.4">
      <c r="A604" s="177">
        <v>38770121</v>
      </c>
      <c r="B604" s="179" t="s">
        <v>3969</v>
      </c>
      <c r="C604" s="117"/>
      <c r="D604" s="117"/>
      <c r="E604" s="117"/>
      <c r="F604" s="117"/>
      <c r="H604" s="47"/>
      <c r="I604" s="47"/>
      <c r="L604" s="5"/>
      <c r="M604" s="5"/>
      <c r="N604" s="5"/>
      <c r="O604" s="5"/>
      <c r="P604" s="178">
        <v>28</v>
      </c>
      <c r="Q604" s="171"/>
      <c r="R604" s="178">
        <v>28</v>
      </c>
      <c r="S604" s="171"/>
      <c r="T604" s="117"/>
      <c r="U604" s="117"/>
      <c r="V604" s="117"/>
      <c r="W604" s="117"/>
      <c r="Y604" s="46"/>
      <c r="Z604" s="5"/>
      <c r="AA604" s="5"/>
      <c r="AB604" s="5"/>
      <c r="AC604" s="46"/>
      <c r="AD604" s="5"/>
      <c r="AE604" s="5"/>
      <c r="AF604" s="178" t="s">
        <v>2403</v>
      </c>
      <c r="AG604" s="178" t="s">
        <v>4154</v>
      </c>
      <c r="AH604" s="46"/>
      <c r="AK604" s="185">
        <v>15054000</v>
      </c>
      <c r="AL604" s="178" t="s">
        <v>173</v>
      </c>
      <c r="AM604" s="46"/>
      <c r="AN604" s="5"/>
      <c r="AO604" s="5"/>
      <c r="AP604" s="5"/>
      <c r="AQ604" s="5"/>
      <c r="AS604" s="48"/>
      <c r="AT604" s="25" t="str">
        <f t="shared" si="91"/>
        <v>ITA simvastatin AUROBINDO PHARMA ITALIA Srl film-coated tablet 20mg/</v>
      </c>
      <c r="AU604" s="33"/>
      <c r="AW604" s="5"/>
      <c r="AX604" s="180" t="s">
        <v>4091</v>
      </c>
      <c r="AY604" s="25" t="str">
        <f t="shared" si="89"/>
        <v>SIMVASTATINA AUROBINDO film-coated tablet 20mg/</v>
      </c>
      <c r="AZ604" s="177" t="s">
        <v>579</v>
      </c>
      <c r="BA604" s="46" t="s">
        <v>2510</v>
      </c>
      <c r="BB604" s="46"/>
      <c r="BC604" s="178" t="s">
        <v>2403</v>
      </c>
      <c r="BD604" s="178" t="s">
        <v>4154</v>
      </c>
      <c r="BE604" s="46"/>
      <c r="BF604" s="85"/>
      <c r="BG604" s="179" t="s">
        <v>4108</v>
      </c>
      <c r="BH604" s="46"/>
      <c r="BI604" s="46"/>
      <c r="BJ604" s="46"/>
      <c r="BL604" s="5"/>
      <c r="BM604" s="49" t="s">
        <v>4151</v>
      </c>
      <c r="BN604" t="str">
        <f t="shared" si="90"/>
        <v>simvastatin film-coated tablet 20mg/</v>
      </c>
      <c r="BO604" s="49"/>
      <c r="BP604" t="str">
        <f t="shared" si="92"/>
        <v>simvastatin film-coated tablet 20mg/</v>
      </c>
      <c r="BQ604" s="5"/>
      <c r="BR604" s="178" t="s">
        <v>2403</v>
      </c>
      <c r="BS604" s="186" t="s">
        <v>1220</v>
      </c>
      <c r="BT604" s="46"/>
      <c r="BU604" s="117"/>
      <c r="BV604" s="117"/>
      <c r="BW604" s="5"/>
      <c r="BY604" s="5"/>
      <c r="BZ604" s="5"/>
      <c r="CA604" s="185">
        <v>15054000</v>
      </c>
      <c r="CB604" s="178" t="s">
        <v>173</v>
      </c>
      <c r="CC604" s="46"/>
      <c r="CD604" s="5"/>
      <c r="CE604" s="5"/>
      <c r="CF604">
        <v>20053000</v>
      </c>
      <c r="CG604" s="46" t="s">
        <v>3898</v>
      </c>
      <c r="CH604" s="46" t="s">
        <v>1239</v>
      </c>
      <c r="CI604" s="117"/>
      <c r="CJ604" s="117"/>
      <c r="CK604" s="5"/>
      <c r="CL604" s="5"/>
      <c r="CM604" s="5"/>
      <c r="CN604" s="5"/>
      <c r="CO604" s="48" t="s">
        <v>2252</v>
      </c>
      <c r="CP604" s="21" t="s">
        <v>41</v>
      </c>
      <c r="CQ604" s="48" t="s">
        <v>2252</v>
      </c>
      <c r="CR604" s="46" t="s">
        <v>3900</v>
      </c>
      <c r="CS604" s="51"/>
      <c r="CT604" s="48" t="s">
        <v>2252</v>
      </c>
      <c r="CU604" s="46" t="s">
        <v>3900</v>
      </c>
      <c r="CV604" s="117"/>
      <c r="CW604" s="146"/>
      <c r="CY604" s="5"/>
      <c r="CZ604" s="5"/>
      <c r="DE604" s="5"/>
      <c r="DF604" s="5"/>
      <c r="DG604" s="117"/>
      <c r="DH604" s="117"/>
      <c r="DI604" s="117"/>
      <c r="DJ604" s="117"/>
      <c r="DK604" s="117"/>
      <c r="DL604" s="177">
        <v>20</v>
      </c>
      <c r="DM604" s="177" t="s">
        <v>164</v>
      </c>
      <c r="DN604" s="74"/>
      <c r="DO604" s="177"/>
      <c r="DP604" s="177"/>
      <c r="DR604" s="177">
        <v>20</v>
      </c>
      <c r="DS604" s="177" t="s">
        <v>164</v>
      </c>
      <c r="DU604" s="177"/>
      <c r="DV604" s="177"/>
      <c r="DZ604" s="46"/>
      <c r="EA604" s="5"/>
      <c r="EB604" s="5"/>
      <c r="EC604" s="5"/>
      <c r="ED604" s="5"/>
      <c r="EE604" s="5"/>
      <c r="EF604" s="5"/>
      <c r="EG604" s="5"/>
      <c r="EH604" s="5"/>
      <c r="EI604" s="5"/>
      <c r="EJ604" s="5"/>
      <c r="EK604" s="5"/>
      <c r="EL604" s="5"/>
      <c r="EM604" s="165"/>
      <c r="EO604" s="5"/>
      <c r="EP604" s="5"/>
      <c r="EQ604" s="5"/>
      <c r="ER604" s="5"/>
      <c r="ET604" s="46"/>
      <c r="EU604" s="46"/>
      <c r="EY604" s="70" t="str">
        <f t="shared" si="88"/>
        <v>simvastatin oral 20mg/</v>
      </c>
      <c r="FK604" s="14" t="s">
        <v>163</v>
      </c>
      <c r="FL604" s="70" t="str">
        <f t="shared" si="93"/>
        <v>simvastatin oral 20mg/</v>
      </c>
    </row>
    <row r="605" spans="1:168" ht="14.4">
      <c r="A605" s="177">
        <v>43280039</v>
      </c>
      <c r="B605" s="179" t="s">
        <v>3969</v>
      </c>
      <c r="C605" s="117"/>
      <c r="D605" s="117"/>
      <c r="E605" s="117"/>
      <c r="F605" s="117"/>
      <c r="H605" s="47"/>
      <c r="I605" s="47"/>
      <c r="L605" s="5"/>
      <c r="M605" s="5"/>
      <c r="N605" s="5"/>
      <c r="O605" s="5"/>
      <c r="P605" s="178">
        <v>28</v>
      </c>
      <c r="Q605" s="171"/>
      <c r="R605" s="178">
        <v>28</v>
      </c>
      <c r="S605" s="171"/>
      <c r="T605" s="117"/>
      <c r="U605" s="117"/>
      <c r="V605" s="117"/>
      <c r="W605" s="117"/>
      <c r="Y605" s="46"/>
      <c r="Z605" s="5"/>
      <c r="AA605" s="5"/>
      <c r="AB605" s="5"/>
      <c r="AC605" s="46"/>
      <c r="AD605" s="5"/>
      <c r="AE605" s="5"/>
      <c r="AF605" s="178">
        <v>10220000</v>
      </c>
      <c r="AG605" s="178" t="s">
        <v>4153</v>
      </c>
      <c r="AH605" s="46"/>
      <c r="AK605" s="185">
        <v>15054000</v>
      </c>
      <c r="AL605" s="178" t="s">
        <v>173</v>
      </c>
      <c r="AM605" s="46"/>
      <c r="AN605" s="5"/>
      <c r="AO605" s="5"/>
      <c r="AP605" s="5"/>
      <c r="AQ605" s="5"/>
      <c r="AS605" s="48"/>
      <c r="AT605" s="25" t="str">
        <f t="shared" si="91"/>
        <v>ITA simvastatin DOC GENERICI Srl coated tablet 20mg/</v>
      </c>
      <c r="AU605" s="33"/>
      <c r="AW605" s="5"/>
      <c r="AX605" s="180" t="s">
        <v>4067</v>
      </c>
      <c r="AY605" s="25" t="str">
        <f t="shared" si="89"/>
        <v>SIMVASTATINA DOC coated tablet 20mg/</v>
      </c>
      <c r="AZ605" s="177" t="s">
        <v>579</v>
      </c>
      <c r="BA605" s="46" t="s">
        <v>2510</v>
      </c>
      <c r="BB605" s="46"/>
      <c r="BC605" s="178">
        <v>10220000</v>
      </c>
      <c r="BD605" s="178" t="s">
        <v>4153</v>
      </c>
      <c r="BE605" s="46"/>
      <c r="BF605" s="85"/>
      <c r="BG605" s="179" t="s">
        <v>4109</v>
      </c>
      <c r="BH605" s="46"/>
      <c r="BI605" s="46"/>
      <c r="BJ605" s="46"/>
      <c r="BL605" s="5"/>
      <c r="BM605" s="49" t="s">
        <v>4151</v>
      </c>
      <c r="BN605" t="str">
        <f t="shared" si="90"/>
        <v>simvastatin coated tablet 20mg/</v>
      </c>
      <c r="BO605" s="49"/>
      <c r="BP605" t="str">
        <f t="shared" si="92"/>
        <v>simvastatin coated tablet 20mg/</v>
      </c>
      <c r="BQ605" s="5"/>
      <c r="BR605" s="178">
        <v>10220000</v>
      </c>
      <c r="BS605" s="186" t="s">
        <v>2326</v>
      </c>
      <c r="BT605" s="46"/>
      <c r="BU605" s="117"/>
      <c r="BV605" s="117"/>
      <c r="BW605" s="5"/>
      <c r="BY605" s="5"/>
      <c r="BZ605" s="5"/>
      <c r="CA605" s="185">
        <v>15054000</v>
      </c>
      <c r="CB605" s="178" t="s">
        <v>173</v>
      </c>
      <c r="CC605" s="46"/>
      <c r="CD605" s="5"/>
      <c r="CE605" s="5"/>
      <c r="CF605">
        <v>20053000</v>
      </c>
      <c r="CG605" s="46" t="s">
        <v>3898</v>
      </c>
      <c r="CH605" s="46" t="s">
        <v>1239</v>
      </c>
      <c r="CI605" s="117"/>
      <c r="CJ605" s="117"/>
      <c r="CK605" s="5"/>
      <c r="CL605" s="5"/>
      <c r="CM605" s="5"/>
      <c r="CN605" s="5"/>
      <c r="CO605" s="48" t="s">
        <v>2252</v>
      </c>
      <c r="CP605" s="21" t="s">
        <v>41</v>
      </c>
      <c r="CQ605" s="48" t="s">
        <v>2252</v>
      </c>
      <c r="CR605" s="46" t="s">
        <v>3900</v>
      </c>
      <c r="CS605" s="51"/>
      <c r="CT605" s="48" t="s">
        <v>2252</v>
      </c>
      <c r="CU605" s="46" t="s">
        <v>3900</v>
      </c>
      <c r="CV605" s="117"/>
      <c r="CW605" s="146"/>
      <c r="CY605" s="5"/>
      <c r="CZ605" s="5"/>
      <c r="DE605" s="5"/>
      <c r="DF605" s="5"/>
      <c r="DG605" s="117"/>
      <c r="DH605" s="117"/>
      <c r="DI605" s="117"/>
      <c r="DJ605" s="117"/>
      <c r="DK605" s="117"/>
      <c r="DL605" s="177">
        <v>20</v>
      </c>
      <c r="DM605" s="177" t="s">
        <v>164</v>
      </c>
      <c r="DN605" s="74"/>
      <c r="DO605" s="177"/>
      <c r="DP605" s="177"/>
      <c r="DR605" s="177">
        <v>20</v>
      </c>
      <c r="DS605" s="177" t="s">
        <v>164</v>
      </c>
      <c r="DU605" s="177"/>
      <c r="DV605" s="177"/>
      <c r="DZ605" s="46"/>
      <c r="EA605" s="5"/>
      <c r="EB605" s="5"/>
      <c r="EC605" s="5"/>
      <c r="ED605" s="5"/>
      <c r="EE605" s="5"/>
      <c r="EF605" s="5"/>
      <c r="EG605" s="5"/>
      <c r="EH605" s="5"/>
      <c r="EI605" s="5"/>
      <c r="EJ605" s="5"/>
      <c r="EK605" s="5"/>
      <c r="EL605" s="5"/>
      <c r="EM605" s="165"/>
      <c r="EO605" s="5"/>
      <c r="EP605" s="5"/>
      <c r="EQ605" s="5"/>
      <c r="ER605" s="5"/>
      <c r="ET605" s="46"/>
      <c r="EU605" s="46"/>
      <c r="EY605" s="70" t="str">
        <f t="shared" si="88"/>
        <v>simvastatin oral 20mg/</v>
      </c>
      <c r="FK605" s="14" t="s">
        <v>163</v>
      </c>
      <c r="FL605" s="70" t="str">
        <f t="shared" si="93"/>
        <v>simvastatin oral 20mg/</v>
      </c>
    </row>
    <row r="606" spans="1:168" ht="14.4">
      <c r="A606" s="177">
        <v>41581240</v>
      </c>
      <c r="B606" s="179" t="s">
        <v>3970</v>
      </c>
      <c r="C606" s="117"/>
      <c r="D606" s="117"/>
      <c r="E606" s="117"/>
      <c r="F606" s="117"/>
      <c r="H606" s="47"/>
      <c r="I606" s="47"/>
      <c r="L606" s="5"/>
      <c r="M606" s="5"/>
      <c r="N606" s="5"/>
      <c r="O606" s="5"/>
      <c r="P606" s="178">
        <v>28</v>
      </c>
      <c r="Q606" s="171"/>
      <c r="R606" s="178">
        <v>28</v>
      </c>
      <c r="S606" s="171"/>
      <c r="T606" s="117"/>
      <c r="U606" s="117"/>
      <c r="V606" s="117"/>
      <c r="W606" s="117"/>
      <c r="Y606" s="46"/>
      <c r="Z606" s="5"/>
      <c r="AA606" s="5"/>
      <c r="AB606" s="5"/>
      <c r="AC606" s="46"/>
      <c r="AD606" s="5"/>
      <c r="AE606" s="5"/>
      <c r="AF606" s="178" t="s">
        <v>2403</v>
      </c>
      <c r="AG606" s="178" t="s">
        <v>4154</v>
      </c>
      <c r="AH606" s="46"/>
      <c r="AK606" s="185">
        <v>15054000</v>
      </c>
      <c r="AL606" s="178" t="s">
        <v>173</v>
      </c>
      <c r="AM606" s="46"/>
      <c r="AN606" s="5"/>
      <c r="AO606" s="5"/>
      <c r="AP606" s="5"/>
      <c r="AQ606" s="5"/>
      <c r="AS606" s="48"/>
      <c r="AT606" s="25" t="str">
        <f t="shared" si="91"/>
        <v>ITA simvastatin TEVA ITALIA Srl film-coated tablet 20mg/</v>
      </c>
      <c r="AU606" s="33"/>
      <c r="AW606" s="5"/>
      <c r="AX606" s="180" t="s">
        <v>4092</v>
      </c>
      <c r="AY606" s="25" t="str">
        <f t="shared" si="89"/>
        <v>SIMVASTATINA TEVA ITALIA film-coated tablet 20mg/</v>
      </c>
      <c r="AZ606" s="177" t="s">
        <v>579</v>
      </c>
      <c r="BA606" s="46" t="s">
        <v>2510</v>
      </c>
      <c r="BB606" s="46"/>
      <c r="BC606" s="178" t="s">
        <v>2403</v>
      </c>
      <c r="BD606" s="178" t="s">
        <v>4154</v>
      </c>
      <c r="BE606" s="46"/>
      <c r="BF606" s="85"/>
      <c r="BG606" s="179" t="s">
        <v>4121</v>
      </c>
      <c r="BH606" s="46"/>
      <c r="BI606" s="46"/>
      <c r="BJ606" s="46"/>
      <c r="BL606" s="5"/>
      <c r="BM606" s="49" t="s">
        <v>4151</v>
      </c>
      <c r="BN606" t="str">
        <f t="shared" si="90"/>
        <v>simvastatin film-coated tablet 20mg/</v>
      </c>
      <c r="BO606" s="49"/>
      <c r="BP606" t="str">
        <f t="shared" si="92"/>
        <v>simvastatin film-coated tablet 20mg/</v>
      </c>
      <c r="BQ606" s="5"/>
      <c r="BR606" s="178" t="s">
        <v>2403</v>
      </c>
      <c r="BS606" s="186" t="s">
        <v>1220</v>
      </c>
      <c r="BT606" s="46"/>
      <c r="BU606" s="117"/>
      <c r="BV606" s="117"/>
      <c r="BW606" s="5"/>
      <c r="BY606" s="5"/>
      <c r="BZ606" s="5"/>
      <c r="CA606" s="185">
        <v>15054000</v>
      </c>
      <c r="CB606" s="178" t="s">
        <v>173</v>
      </c>
      <c r="CC606" s="46"/>
      <c r="CD606" s="5"/>
      <c r="CE606" s="5"/>
      <c r="CF606">
        <v>20053000</v>
      </c>
      <c r="CG606" s="46" t="s">
        <v>3898</v>
      </c>
      <c r="CH606" s="46" t="s">
        <v>1239</v>
      </c>
      <c r="CI606" s="117"/>
      <c r="CJ606" s="117"/>
      <c r="CK606" s="5"/>
      <c r="CL606" s="5"/>
      <c r="CM606" s="5"/>
      <c r="CN606" s="5"/>
      <c r="CO606" s="48" t="s">
        <v>2252</v>
      </c>
      <c r="CP606" s="21" t="s">
        <v>41</v>
      </c>
      <c r="CQ606" s="48" t="s">
        <v>2252</v>
      </c>
      <c r="CR606" s="46" t="s">
        <v>3900</v>
      </c>
      <c r="CS606" s="51"/>
      <c r="CT606" s="48" t="s">
        <v>2252</v>
      </c>
      <c r="CU606" s="46" t="s">
        <v>3900</v>
      </c>
      <c r="CV606" s="117"/>
      <c r="CW606" s="146"/>
      <c r="CY606" s="5"/>
      <c r="CZ606" s="5"/>
      <c r="DE606" s="5"/>
      <c r="DF606" s="5"/>
      <c r="DG606" s="117"/>
      <c r="DH606" s="117"/>
      <c r="DI606" s="117"/>
      <c r="DJ606" s="117"/>
      <c r="DK606" s="117"/>
      <c r="DL606" s="177">
        <v>20</v>
      </c>
      <c r="DM606" s="177" t="s">
        <v>164</v>
      </c>
      <c r="DN606" s="74"/>
      <c r="DO606" s="177"/>
      <c r="DP606" s="177"/>
      <c r="DR606" s="177">
        <v>20</v>
      </c>
      <c r="DS606" s="177" t="s">
        <v>164</v>
      </c>
      <c r="DU606" s="177"/>
      <c r="DV606" s="177"/>
      <c r="DZ606" s="46"/>
      <c r="EA606" s="5"/>
      <c r="EB606" s="5"/>
      <c r="EC606" s="5"/>
      <c r="ED606" s="5"/>
      <c r="EE606" s="5"/>
      <c r="EF606" s="5"/>
      <c r="EG606" s="5"/>
      <c r="EH606" s="5"/>
      <c r="EI606" s="5"/>
      <c r="EJ606" s="5"/>
      <c r="EK606" s="5"/>
      <c r="EL606" s="5"/>
      <c r="EM606" s="165"/>
      <c r="EO606" s="5"/>
      <c r="EP606" s="5"/>
      <c r="EQ606" s="5"/>
      <c r="ER606" s="5"/>
      <c r="ET606" s="46"/>
      <c r="EU606" s="46"/>
      <c r="EY606" s="70" t="str">
        <f t="shared" si="88"/>
        <v>simvastatin oral 20mg/</v>
      </c>
      <c r="FK606" s="14" t="s">
        <v>163</v>
      </c>
      <c r="FL606" s="70" t="str">
        <f t="shared" si="93"/>
        <v>simvastatin oral 20mg/</v>
      </c>
    </row>
    <row r="607" spans="1:168" ht="14.4">
      <c r="A607" s="177">
        <v>37326028</v>
      </c>
      <c r="B607" s="179" t="s">
        <v>3971</v>
      </c>
      <c r="C607" s="117"/>
      <c r="D607" s="117"/>
      <c r="E607" s="117"/>
      <c r="F607" s="117"/>
      <c r="H607" s="47"/>
      <c r="I607" s="47"/>
      <c r="L607" s="5"/>
      <c r="M607" s="5"/>
      <c r="N607" s="5"/>
      <c r="O607" s="5"/>
      <c r="P607" s="178">
        <v>28</v>
      </c>
      <c r="Q607" s="171"/>
      <c r="R607" s="178">
        <v>28</v>
      </c>
      <c r="S607" s="171"/>
      <c r="T607" s="117"/>
      <c r="U607" s="117"/>
      <c r="V607" s="117"/>
      <c r="W607" s="117"/>
      <c r="Y607" s="46"/>
      <c r="Z607" s="5"/>
      <c r="AA607" s="5"/>
      <c r="AB607" s="5"/>
      <c r="AC607" s="46"/>
      <c r="AD607" s="5"/>
      <c r="AE607" s="5"/>
      <c r="AF607" s="178" t="s">
        <v>2403</v>
      </c>
      <c r="AG607" s="178" t="s">
        <v>4154</v>
      </c>
      <c r="AH607" s="46"/>
      <c r="AK607" s="185">
        <v>15054000</v>
      </c>
      <c r="AL607" s="178" t="s">
        <v>173</v>
      </c>
      <c r="AM607" s="46"/>
      <c r="AN607" s="5"/>
      <c r="AO607" s="5"/>
      <c r="AP607" s="5"/>
      <c r="AQ607" s="5"/>
      <c r="AS607" s="48"/>
      <c r="AT607" s="25" t="str">
        <f t="shared" si="91"/>
        <v>ITA simvastatin DYMALIFE PHARMACEUTICAL Srl film-coated tablet 20mg/</v>
      </c>
      <c r="AU607" s="33"/>
      <c r="AW607" s="5"/>
      <c r="AX607" s="180" t="s">
        <v>4093</v>
      </c>
      <c r="AY607" s="25" t="str">
        <f t="shared" si="89"/>
        <v>SINCOL film-coated tablet 20mg/</v>
      </c>
      <c r="AZ607" s="177" t="s">
        <v>579</v>
      </c>
      <c r="BA607" s="46" t="s">
        <v>2510</v>
      </c>
      <c r="BB607" s="46"/>
      <c r="BC607" s="178" t="s">
        <v>2403</v>
      </c>
      <c r="BD607" s="178" t="s">
        <v>4154</v>
      </c>
      <c r="BE607" s="46"/>
      <c r="BF607" s="85"/>
      <c r="BG607" s="179" t="s">
        <v>4147</v>
      </c>
      <c r="BH607" s="46"/>
      <c r="BI607" s="46"/>
      <c r="BJ607" s="46"/>
      <c r="BL607" s="5"/>
      <c r="BM607" s="49" t="s">
        <v>4151</v>
      </c>
      <c r="BN607" t="str">
        <f t="shared" si="90"/>
        <v>simvastatin film-coated tablet 20mg/</v>
      </c>
      <c r="BO607" s="49"/>
      <c r="BP607" t="str">
        <f t="shared" si="92"/>
        <v>simvastatin film-coated tablet 20mg/</v>
      </c>
      <c r="BQ607" s="5"/>
      <c r="BR607" s="178" t="s">
        <v>2403</v>
      </c>
      <c r="BS607" s="186" t="s">
        <v>1220</v>
      </c>
      <c r="BT607" s="46"/>
      <c r="BU607" s="117"/>
      <c r="BV607" s="117"/>
      <c r="BW607" s="5"/>
      <c r="BY607" s="5"/>
      <c r="BZ607" s="5"/>
      <c r="CA607" s="185">
        <v>15054000</v>
      </c>
      <c r="CB607" s="178" t="s">
        <v>173</v>
      </c>
      <c r="CC607" s="46"/>
      <c r="CD607" s="5"/>
      <c r="CE607" s="5"/>
      <c r="CF607">
        <v>20053000</v>
      </c>
      <c r="CG607" s="46" t="s">
        <v>3898</v>
      </c>
      <c r="CH607" s="46" t="s">
        <v>1239</v>
      </c>
      <c r="CI607" s="117"/>
      <c r="CJ607" s="117"/>
      <c r="CK607" s="5"/>
      <c r="CL607" s="5"/>
      <c r="CM607" s="5"/>
      <c r="CN607" s="5"/>
      <c r="CO607" s="48" t="s">
        <v>2252</v>
      </c>
      <c r="CP607" s="21" t="s">
        <v>41</v>
      </c>
      <c r="CQ607" s="48" t="s">
        <v>2252</v>
      </c>
      <c r="CR607" s="46" t="s">
        <v>3900</v>
      </c>
      <c r="CS607" s="51"/>
      <c r="CT607" s="48" t="s">
        <v>2252</v>
      </c>
      <c r="CU607" s="46" t="s">
        <v>3900</v>
      </c>
      <c r="CV607" s="117"/>
      <c r="CW607" s="146"/>
      <c r="CY607" s="5"/>
      <c r="CZ607" s="5"/>
      <c r="DE607" s="5"/>
      <c r="DF607" s="5"/>
      <c r="DG607" s="117"/>
      <c r="DH607" s="117"/>
      <c r="DI607" s="117"/>
      <c r="DJ607" s="117"/>
      <c r="DK607" s="117"/>
      <c r="DL607" s="177">
        <v>20</v>
      </c>
      <c r="DM607" s="177" t="s">
        <v>164</v>
      </c>
      <c r="DN607" s="74"/>
      <c r="DO607" s="177"/>
      <c r="DP607" s="177"/>
      <c r="DR607" s="177">
        <v>20</v>
      </c>
      <c r="DS607" s="177" t="s">
        <v>164</v>
      </c>
      <c r="DU607" s="177"/>
      <c r="DV607" s="177"/>
      <c r="DZ607" s="46"/>
      <c r="EA607" s="5"/>
      <c r="EB607" s="5"/>
      <c r="EC607" s="5"/>
      <c r="ED607" s="5"/>
      <c r="EE607" s="5"/>
      <c r="EF607" s="5"/>
      <c r="EG607" s="5"/>
      <c r="EH607" s="5"/>
      <c r="EI607" s="5"/>
      <c r="EJ607" s="5"/>
      <c r="EK607" s="5"/>
      <c r="EL607" s="5"/>
      <c r="EM607" s="165"/>
      <c r="EO607" s="5"/>
      <c r="EP607" s="5"/>
      <c r="EQ607" s="5"/>
      <c r="ER607" s="5"/>
      <c r="ET607" s="46"/>
      <c r="EU607" s="46"/>
      <c r="EY607" s="70" t="str">
        <f t="shared" si="88"/>
        <v>simvastatin oral 20mg/</v>
      </c>
      <c r="FK607" s="14" t="s">
        <v>163</v>
      </c>
      <c r="FL607" s="70" t="str">
        <f t="shared" si="93"/>
        <v>simvastatin oral 20mg/</v>
      </c>
    </row>
    <row r="608" spans="1:168" ht="14.4">
      <c r="A608" s="177">
        <v>38559023</v>
      </c>
      <c r="B608" s="179" t="s">
        <v>3972</v>
      </c>
      <c r="C608" s="117"/>
      <c r="D608" s="117"/>
      <c r="E608" s="117"/>
      <c r="F608" s="117"/>
      <c r="H608" s="47"/>
      <c r="I608" s="47"/>
      <c r="L608" s="5"/>
      <c r="M608" s="5"/>
      <c r="N608" s="5"/>
      <c r="O608" s="5"/>
      <c r="P608" s="178">
        <v>28</v>
      </c>
      <c r="Q608" s="171"/>
      <c r="R608" s="178">
        <v>28</v>
      </c>
      <c r="S608" s="171"/>
      <c r="T608" s="117"/>
      <c r="U608" s="117"/>
      <c r="V608" s="117"/>
      <c r="W608" s="117"/>
      <c r="Y608" s="46"/>
      <c r="Z608" s="5"/>
      <c r="AA608" s="5"/>
      <c r="AB608" s="5"/>
      <c r="AC608" s="46"/>
      <c r="AD608" s="5"/>
      <c r="AE608" s="5"/>
      <c r="AF608" s="178" t="s">
        <v>2403</v>
      </c>
      <c r="AG608" s="178" t="s">
        <v>4154</v>
      </c>
      <c r="AH608" s="46"/>
      <c r="AK608" s="185">
        <v>15054000</v>
      </c>
      <c r="AL608" s="178" t="s">
        <v>173</v>
      </c>
      <c r="AM608" s="46"/>
      <c r="AN608" s="5"/>
      <c r="AO608" s="5"/>
      <c r="AP608" s="5"/>
      <c r="AQ608" s="5"/>
      <c r="AS608" s="48"/>
      <c r="AT608" s="25" t="str">
        <f t="shared" si="91"/>
        <v>ITA simvastatin GENETIC SpA film-coated tablet 20mg/</v>
      </c>
      <c r="AU608" s="33"/>
      <c r="AW608" s="5"/>
      <c r="AX608" s="180" t="s">
        <v>4094</v>
      </c>
      <c r="AY608" s="25" t="str">
        <f t="shared" si="89"/>
        <v>SINVALIP film-coated tablet 20mg/</v>
      </c>
      <c r="AZ608" s="177" t="s">
        <v>579</v>
      </c>
      <c r="BA608" s="46" t="s">
        <v>2510</v>
      </c>
      <c r="BB608" s="46"/>
      <c r="BC608" s="178" t="s">
        <v>2403</v>
      </c>
      <c r="BD608" s="178" t="s">
        <v>4154</v>
      </c>
      <c r="BE608" s="46"/>
      <c r="BF608" s="85"/>
      <c r="BG608" s="179" t="s">
        <v>4148</v>
      </c>
      <c r="BH608" s="46"/>
      <c r="BI608" s="46"/>
      <c r="BJ608" s="46"/>
      <c r="BL608" s="5"/>
      <c r="BM608" s="49" t="s">
        <v>4151</v>
      </c>
      <c r="BN608" t="str">
        <f t="shared" si="90"/>
        <v>simvastatin film-coated tablet 20mg/</v>
      </c>
      <c r="BO608" s="49"/>
      <c r="BP608" t="str">
        <f t="shared" si="92"/>
        <v>simvastatin film-coated tablet 20mg/</v>
      </c>
      <c r="BQ608" s="5"/>
      <c r="BR608" s="178" t="s">
        <v>2403</v>
      </c>
      <c r="BS608" s="186" t="s">
        <v>1220</v>
      </c>
      <c r="BT608" s="46"/>
      <c r="BU608" s="117"/>
      <c r="BV608" s="117"/>
      <c r="BW608" s="5"/>
      <c r="BY608" s="5"/>
      <c r="BZ608" s="5"/>
      <c r="CA608" s="185">
        <v>15054000</v>
      </c>
      <c r="CB608" s="178" t="s">
        <v>173</v>
      </c>
      <c r="CC608" s="46"/>
      <c r="CD608" s="5"/>
      <c r="CE608" s="5"/>
      <c r="CF608">
        <v>20053000</v>
      </c>
      <c r="CG608" s="46" t="s">
        <v>3898</v>
      </c>
      <c r="CH608" s="46" t="s">
        <v>1239</v>
      </c>
      <c r="CI608" s="117"/>
      <c r="CJ608" s="117"/>
      <c r="CK608" s="5"/>
      <c r="CL608" s="5"/>
      <c r="CM608" s="5"/>
      <c r="CN608" s="5"/>
      <c r="CO608" s="48" t="s">
        <v>2252</v>
      </c>
      <c r="CP608" s="21" t="s">
        <v>41</v>
      </c>
      <c r="CQ608" s="48" t="s">
        <v>2252</v>
      </c>
      <c r="CR608" s="46" t="s">
        <v>3900</v>
      </c>
      <c r="CS608" s="51"/>
      <c r="CT608" s="48" t="s">
        <v>2252</v>
      </c>
      <c r="CU608" s="46" t="s">
        <v>3900</v>
      </c>
      <c r="CV608" s="117"/>
      <c r="CW608" s="146"/>
      <c r="CY608" s="5"/>
      <c r="CZ608" s="5"/>
      <c r="DE608" s="5"/>
      <c r="DF608" s="5"/>
      <c r="DG608" s="117"/>
      <c r="DH608" s="117"/>
      <c r="DI608" s="117"/>
      <c r="DJ608" s="117"/>
      <c r="DK608" s="117"/>
      <c r="DL608" s="177">
        <v>20</v>
      </c>
      <c r="DM608" s="177" t="s">
        <v>164</v>
      </c>
      <c r="DN608" s="74"/>
      <c r="DO608" s="177"/>
      <c r="DP608" s="177"/>
      <c r="DR608" s="177">
        <v>20</v>
      </c>
      <c r="DS608" s="177" t="s">
        <v>164</v>
      </c>
      <c r="DU608" s="177"/>
      <c r="DV608" s="177"/>
      <c r="DZ608" s="46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/>
      <c r="EM608" s="165"/>
      <c r="EO608" s="5"/>
      <c r="EP608" s="5"/>
      <c r="EQ608" s="5"/>
      <c r="ER608" s="5"/>
      <c r="ET608" s="46"/>
      <c r="EU608" s="46"/>
      <c r="EY608" s="70" t="str">
        <f t="shared" si="88"/>
        <v>simvastatin oral 20mg/</v>
      </c>
      <c r="FK608" s="14" t="s">
        <v>163</v>
      </c>
      <c r="FL608" s="70" t="str">
        <f t="shared" si="93"/>
        <v>simvastatin oral 20mg/</v>
      </c>
    </row>
    <row r="609" spans="1:168" ht="14.4">
      <c r="A609" s="177">
        <v>37317029</v>
      </c>
      <c r="B609" s="179" t="s">
        <v>3973</v>
      </c>
      <c r="C609" s="117"/>
      <c r="D609" s="117"/>
      <c r="E609" s="117"/>
      <c r="F609" s="117"/>
      <c r="H609" s="47"/>
      <c r="I609" s="47"/>
      <c r="L609" s="5"/>
      <c r="M609" s="5"/>
      <c r="N609" s="5"/>
      <c r="O609" s="5"/>
      <c r="P609" s="178">
        <v>28</v>
      </c>
      <c r="Q609" s="171"/>
      <c r="R609" s="178">
        <v>28</v>
      </c>
      <c r="S609" s="171"/>
      <c r="T609" s="117"/>
      <c r="U609" s="117"/>
      <c r="V609" s="117"/>
      <c r="W609" s="117"/>
      <c r="Y609" s="46"/>
      <c r="Z609" s="5"/>
      <c r="AA609" s="5"/>
      <c r="AB609" s="5"/>
      <c r="AC609" s="46"/>
      <c r="AD609" s="5"/>
      <c r="AE609" s="5"/>
      <c r="AF609" s="178" t="s">
        <v>2403</v>
      </c>
      <c r="AG609" s="178" t="s">
        <v>4154</v>
      </c>
      <c r="AH609" s="46"/>
      <c r="AK609" s="185">
        <v>15054000</v>
      </c>
      <c r="AL609" s="178" t="s">
        <v>173</v>
      </c>
      <c r="AM609" s="46"/>
      <c r="AN609" s="5"/>
      <c r="AO609" s="5"/>
      <c r="AP609" s="5"/>
      <c r="AQ609" s="5"/>
      <c r="AS609" s="48"/>
      <c r="AT609" s="25" t="str">
        <f t="shared" si="91"/>
        <v>ITA simvastatin EPIFARMA Srl film-coated tablet 20mg/</v>
      </c>
      <c r="AU609" s="33"/>
      <c r="AW609" s="5"/>
      <c r="AX609" s="180" t="s">
        <v>4095</v>
      </c>
      <c r="AY609" s="25" t="str">
        <f t="shared" si="89"/>
        <v>SINVAT film-coated tablet 20mg/</v>
      </c>
      <c r="AZ609" s="177" t="s">
        <v>579</v>
      </c>
      <c r="BA609" s="46" t="s">
        <v>2510</v>
      </c>
      <c r="BB609" s="46"/>
      <c r="BC609" s="178" t="s">
        <v>2403</v>
      </c>
      <c r="BD609" s="178" t="s">
        <v>4154</v>
      </c>
      <c r="BE609" s="46"/>
      <c r="BF609" s="85"/>
      <c r="BG609" s="179" t="s">
        <v>4102</v>
      </c>
      <c r="BH609" s="46"/>
      <c r="BI609" s="46"/>
      <c r="BJ609" s="46"/>
      <c r="BL609" s="5"/>
      <c r="BM609" s="49" t="s">
        <v>4151</v>
      </c>
      <c r="BN609" t="str">
        <f t="shared" si="90"/>
        <v>simvastatin film-coated tablet 20mg/</v>
      </c>
      <c r="BO609" s="49"/>
      <c r="BP609" t="str">
        <f t="shared" si="92"/>
        <v>simvastatin film-coated tablet 20mg/</v>
      </c>
      <c r="BQ609" s="5"/>
      <c r="BR609" s="178" t="s">
        <v>2403</v>
      </c>
      <c r="BS609" s="186" t="s">
        <v>1220</v>
      </c>
      <c r="BT609" s="46"/>
      <c r="BU609" s="117"/>
      <c r="BV609" s="117"/>
      <c r="BW609" s="5"/>
      <c r="BY609" s="5"/>
      <c r="BZ609" s="5"/>
      <c r="CA609" s="185">
        <v>15054000</v>
      </c>
      <c r="CB609" s="178" t="s">
        <v>173</v>
      </c>
      <c r="CC609" s="46"/>
      <c r="CD609" s="5"/>
      <c r="CE609" s="5"/>
      <c r="CF609">
        <v>20053000</v>
      </c>
      <c r="CG609" s="46" t="s">
        <v>3898</v>
      </c>
      <c r="CH609" s="46" t="s">
        <v>1239</v>
      </c>
      <c r="CI609" s="117"/>
      <c r="CJ609" s="117"/>
      <c r="CK609" s="5"/>
      <c r="CL609" s="5"/>
      <c r="CM609" s="5"/>
      <c r="CN609" s="5"/>
      <c r="CO609" s="48" t="s">
        <v>2252</v>
      </c>
      <c r="CP609" s="21" t="s">
        <v>41</v>
      </c>
      <c r="CQ609" s="48" t="s">
        <v>2252</v>
      </c>
      <c r="CR609" s="46" t="s">
        <v>3900</v>
      </c>
      <c r="CS609" s="51"/>
      <c r="CT609" s="48" t="s">
        <v>2252</v>
      </c>
      <c r="CU609" s="46" t="s">
        <v>3900</v>
      </c>
      <c r="CV609" s="117"/>
      <c r="CW609" s="146"/>
      <c r="CY609" s="5"/>
      <c r="CZ609" s="5"/>
      <c r="DE609" s="5"/>
      <c r="DF609" s="5"/>
      <c r="DG609" s="117"/>
      <c r="DH609" s="117"/>
      <c r="DI609" s="117"/>
      <c r="DJ609" s="117"/>
      <c r="DK609" s="117"/>
      <c r="DL609" s="177">
        <v>20</v>
      </c>
      <c r="DM609" s="177" t="s">
        <v>164</v>
      </c>
      <c r="DN609" s="74"/>
      <c r="DO609" s="177"/>
      <c r="DP609" s="177"/>
      <c r="DR609" s="177">
        <v>20</v>
      </c>
      <c r="DS609" s="177" t="s">
        <v>164</v>
      </c>
      <c r="DU609" s="177"/>
      <c r="DV609" s="177"/>
      <c r="DZ609" s="46"/>
      <c r="EA609" s="5"/>
      <c r="EB609" s="5"/>
      <c r="EC609" s="5"/>
      <c r="ED609" s="5"/>
      <c r="EE609" s="5"/>
      <c r="EF609" s="5"/>
      <c r="EG609" s="5"/>
      <c r="EH609" s="5"/>
      <c r="EI609" s="5"/>
      <c r="EJ609" s="5"/>
      <c r="EK609" s="5"/>
      <c r="EL609" s="5"/>
      <c r="EM609" s="165"/>
      <c r="EO609" s="5"/>
      <c r="EP609" s="5"/>
      <c r="EQ609" s="5"/>
      <c r="ER609" s="5"/>
      <c r="ET609" s="46"/>
      <c r="EU609" s="46"/>
      <c r="EY609" s="70" t="str">
        <f t="shared" si="88"/>
        <v>simvastatin oral 20mg/</v>
      </c>
      <c r="FK609" s="14" t="s">
        <v>163</v>
      </c>
      <c r="FL609" s="70" t="str">
        <f t="shared" si="93"/>
        <v>simvastatin oral 20mg/</v>
      </c>
    </row>
    <row r="610" spans="1:168" ht="14.4">
      <c r="A610" s="177">
        <v>38560025</v>
      </c>
      <c r="B610" s="179" t="s">
        <v>3974</v>
      </c>
      <c r="C610" s="117"/>
      <c r="D610" s="117"/>
      <c r="E610" s="117"/>
      <c r="F610" s="117"/>
      <c r="H610" s="47"/>
      <c r="I610" s="47"/>
      <c r="L610" s="5"/>
      <c r="M610" s="5"/>
      <c r="N610" s="5"/>
      <c r="O610" s="5"/>
      <c r="P610" s="178">
        <v>28</v>
      </c>
      <c r="Q610" s="171"/>
      <c r="R610" s="178">
        <v>28</v>
      </c>
      <c r="S610" s="171"/>
      <c r="T610" s="117"/>
      <c r="U610" s="117"/>
      <c r="V610" s="117"/>
      <c r="W610" s="117"/>
      <c r="Y610" s="46"/>
      <c r="Z610" s="5"/>
      <c r="AA610" s="5"/>
      <c r="AB610" s="5"/>
      <c r="AC610" s="46"/>
      <c r="AD610" s="5"/>
      <c r="AE610" s="5"/>
      <c r="AF610" s="178" t="s">
        <v>2403</v>
      </c>
      <c r="AG610" s="178" t="s">
        <v>4154</v>
      </c>
      <c r="AH610" s="46"/>
      <c r="AK610" s="185">
        <v>15054000</v>
      </c>
      <c r="AL610" s="178" t="s">
        <v>173</v>
      </c>
      <c r="AM610" s="46"/>
      <c r="AN610" s="5"/>
      <c r="AO610" s="5"/>
      <c r="AP610" s="5"/>
      <c r="AQ610" s="5"/>
      <c r="AS610" s="48"/>
      <c r="AT610" s="25" t="str">
        <f t="shared" si="91"/>
        <v>ITA simvastatin GENETIC SpA film-coated tablet 20mg/</v>
      </c>
      <c r="AU610" s="33"/>
      <c r="AW610" s="5"/>
      <c r="AX610" s="180" t="s">
        <v>4096</v>
      </c>
      <c r="AY610" s="25" t="str">
        <f t="shared" si="89"/>
        <v>VASTGEN film-coated tablet 20mg/</v>
      </c>
      <c r="AZ610" s="177" t="s">
        <v>579</v>
      </c>
      <c r="BA610" s="46" t="s">
        <v>2510</v>
      </c>
      <c r="BB610" s="46"/>
      <c r="BC610" s="178" t="s">
        <v>2403</v>
      </c>
      <c r="BD610" s="178" t="s">
        <v>4154</v>
      </c>
      <c r="BE610" s="46"/>
      <c r="BF610" s="85"/>
      <c r="BG610" s="179" t="s">
        <v>4148</v>
      </c>
      <c r="BH610" s="46"/>
      <c r="BI610" s="46"/>
      <c r="BJ610" s="46"/>
      <c r="BL610" s="5"/>
      <c r="BM610" s="49" t="s">
        <v>4151</v>
      </c>
      <c r="BN610" t="str">
        <f t="shared" si="90"/>
        <v>simvastatin film-coated tablet 20mg/</v>
      </c>
      <c r="BO610" s="49"/>
      <c r="BP610" t="str">
        <f t="shared" si="92"/>
        <v>simvastatin film-coated tablet 20mg/</v>
      </c>
      <c r="BQ610" s="5"/>
      <c r="BR610" s="178" t="s">
        <v>2403</v>
      </c>
      <c r="BS610" s="186" t="s">
        <v>1220</v>
      </c>
      <c r="BT610" s="46"/>
      <c r="BU610" s="117"/>
      <c r="BV610" s="117"/>
      <c r="BW610" s="5"/>
      <c r="BY610" s="5"/>
      <c r="BZ610" s="5"/>
      <c r="CA610" s="185">
        <v>15054000</v>
      </c>
      <c r="CB610" s="178" t="s">
        <v>173</v>
      </c>
      <c r="CC610" s="46"/>
      <c r="CD610" s="5"/>
      <c r="CE610" s="5"/>
      <c r="CF610">
        <v>20053000</v>
      </c>
      <c r="CG610" s="46" t="s">
        <v>3898</v>
      </c>
      <c r="CH610" s="46" t="s">
        <v>1239</v>
      </c>
      <c r="CI610" s="117"/>
      <c r="CJ610" s="117"/>
      <c r="CK610" s="5"/>
      <c r="CL610" s="5"/>
      <c r="CM610" s="5"/>
      <c r="CN610" s="5"/>
      <c r="CO610" s="48" t="s">
        <v>2252</v>
      </c>
      <c r="CP610" s="21" t="s">
        <v>41</v>
      </c>
      <c r="CQ610" s="48" t="s">
        <v>2252</v>
      </c>
      <c r="CR610" s="46" t="s">
        <v>3900</v>
      </c>
      <c r="CS610" s="51"/>
      <c r="CT610" s="48" t="s">
        <v>2252</v>
      </c>
      <c r="CU610" s="46" t="s">
        <v>3900</v>
      </c>
      <c r="CV610" s="117"/>
      <c r="CW610" s="146"/>
      <c r="CY610" s="5"/>
      <c r="CZ610" s="5"/>
      <c r="DE610" s="5"/>
      <c r="DF610" s="5"/>
      <c r="DG610" s="117"/>
      <c r="DH610" s="117"/>
      <c r="DI610" s="117"/>
      <c r="DJ610" s="117"/>
      <c r="DK610" s="117"/>
      <c r="DL610" s="177">
        <v>20</v>
      </c>
      <c r="DM610" s="177" t="s">
        <v>164</v>
      </c>
      <c r="DN610" s="74"/>
      <c r="DO610" s="177"/>
      <c r="DP610" s="177"/>
      <c r="DR610" s="177">
        <v>20</v>
      </c>
      <c r="DS610" s="177" t="s">
        <v>164</v>
      </c>
      <c r="DU610" s="177"/>
      <c r="DV610" s="177"/>
      <c r="DZ610" s="46"/>
      <c r="EA610" s="5"/>
      <c r="EB610" s="5"/>
      <c r="EC610" s="5"/>
      <c r="ED610" s="5"/>
      <c r="EE610" s="5"/>
      <c r="EF610" s="5"/>
      <c r="EG610" s="5"/>
      <c r="EH610" s="5"/>
      <c r="EI610" s="5"/>
      <c r="EJ610" s="5"/>
      <c r="EK610" s="5"/>
      <c r="EL610" s="5"/>
      <c r="EM610" s="165"/>
      <c r="EO610" s="5"/>
      <c r="EP610" s="5"/>
      <c r="EQ610" s="5"/>
      <c r="ER610" s="5"/>
      <c r="ET610" s="46"/>
      <c r="EU610" s="46"/>
      <c r="EY610" s="70" t="str">
        <f t="shared" si="88"/>
        <v>simvastatin oral 20mg/</v>
      </c>
      <c r="FK610" s="14" t="s">
        <v>163</v>
      </c>
      <c r="FL610" s="70" t="str">
        <f t="shared" si="93"/>
        <v>simvastatin oral 20mg/</v>
      </c>
    </row>
    <row r="611" spans="1:168" ht="14.4">
      <c r="A611" s="177">
        <v>37327020</v>
      </c>
      <c r="B611" s="179" t="s">
        <v>3975</v>
      </c>
      <c r="C611" s="117"/>
      <c r="D611" s="117"/>
      <c r="E611" s="117"/>
      <c r="F611" s="117"/>
      <c r="H611" s="47"/>
      <c r="I611" s="47"/>
      <c r="L611" s="5"/>
      <c r="M611" s="5"/>
      <c r="N611" s="5"/>
      <c r="O611" s="5"/>
      <c r="P611" s="178">
        <v>28</v>
      </c>
      <c r="Q611" s="171"/>
      <c r="R611" s="178">
        <v>28</v>
      </c>
      <c r="S611" s="171"/>
      <c r="T611" s="117"/>
      <c r="U611" s="117"/>
      <c r="V611" s="117"/>
      <c r="W611" s="117"/>
      <c r="Y611" s="46"/>
      <c r="Z611" s="5"/>
      <c r="AA611" s="5"/>
      <c r="AB611" s="5"/>
      <c r="AC611" s="46"/>
      <c r="AD611" s="5"/>
      <c r="AE611" s="5"/>
      <c r="AF611" s="178" t="s">
        <v>2403</v>
      </c>
      <c r="AG611" s="178" t="s">
        <v>4154</v>
      </c>
      <c r="AH611" s="46"/>
      <c r="AK611" s="185">
        <v>15054000</v>
      </c>
      <c r="AL611" s="178" t="s">
        <v>173</v>
      </c>
      <c r="AM611" s="46"/>
      <c r="AN611" s="5"/>
      <c r="AO611" s="5"/>
      <c r="AP611" s="5"/>
      <c r="AQ611" s="5"/>
      <c r="AS611" s="48"/>
      <c r="AT611" s="25" t="str">
        <f t="shared" si="91"/>
        <v>ITA simvastatin S.F. GROUP Srl film-coated tablet 20mg/</v>
      </c>
      <c r="AU611" s="33"/>
      <c r="AW611" s="5"/>
      <c r="AX611" s="180" t="s">
        <v>4097</v>
      </c>
      <c r="AY611" s="25" t="str">
        <f t="shared" si="89"/>
        <v>VASTIN film-coated tablet 20mg/</v>
      </c>
      <c r="AZ611" s="177" t="s">
        <v>579</v>
      </c>
      <c r="BA611" s="46" t="s">
        <v>2510</v>
      </c>
      <c r="BB611" s="46"/>
      <c r="BC611" s="178" t="s">
        <v>2403</v>
      </c>
      <c r="BD611" s="178" t="s">
        <v>4154</v>
      </c>
      <c r="BE611" s="46"/>
      <c r="BF611" s="85"/>
      <c r="BG611" s="179" t="s">
        <v>4112</v>
      </c>
      <c r="BH611" s="46"/>
      <c r="BI611" s="46"/>
      <c r="BJ611" s="46"/>
      <c r="BL611" s="5"/>
      <c r="BM611" s="49" t="s">
        <v>4151</v>
      </c>
      <c r="BN611" t="str">
        <f t="shared" si="90"/>
        <v>simvastatin film-coated tablet 20mg/</v>
      </c>
      <c r="BO611" s="49"/>
      <c r="BP611" t="str">
        <f t="shared" si="92"/>
        <v>simvastatin film-coated tablet 20mg/</v>
      </c>
      <c r="BQ611" s="5"/>
      <c r="BR611" s="178" t="s">
        <v>2403</v>
      </c>
      <c r="BS611" s="186" t="s">
        <v>1220</v>
      </c>
      <c r="BT611" s="46"/>
      <c r="BU611" s="117"/>
      <c r="BV611" s="117"/>
      <c r="BW611" s="5"/>
      <c r="BY611" s="5"/>
      <c r="BZ611" s="5"/>
      <c r="CA611" s="185">
        <v>15054000</v>
      </c>
      <c r="CB611" s="178" t="s">
        <v>173</v>
      </c>
      <c r="CC611" s="46"/>
      <c r="CD611" s="5"/>
      <c r="CE611" s="5"/>
      <c r="CF611">
        <v>20053000</v>
      </c>
      <c r="CG611" s="46" t="s">
        <v>3898</v>
      </c>
      <c r="CH611" s="46" t="s">
        <v>1239</v>
      </c>
      <c r="CI611" s="117"/>
      <c r="CJ611" s="117"/>
      <c r="CK611" s="5"/>
      <c r="CL611" s="5"/>
      <c r="CM611" s="5"/>
      <c r="CN611" s="5"/>
      <c r="CO611" s="48" t="s">
        <v>2252</v>
      </c>
      <c r="CP611" s="21" t="s">
        <v>41</v>
      </c>
      <c r="CQ611" s="48" t="s">
        <v>2252</v>
      </c>
      <c r="CR611" s="46" t="s">
        <v>3900</v>
      </c>
      <c r="CS611" s="51"/>
      <c r="CT611" s="48" t="s">
        <v>2252</v>
      </c>
      <c r="CU611" s="46" t="s">
        <v>3900</v>
      </c>
      <c r="CV611" s="117"/>
      <c r="CW611" s="146"/>
      <c r="CY611" s="5"/>
      <c r="CZ611" s="5"/>
      <c r="DE611" s="5"/>
      <c r="DF611" s="5"/>
      <c r="DG611" s="117"/>
      <c r="DH611" s="117"/>
      <c r="DI611" s="117"/>
      <c r="DJ611" s="117"/>
      <c r="DK611" s="117"/>
      <c r="DL611" s="177">
        <v>20</v>
      </c>
      <c r="DM611" s="177" t="s">
        <v>164</v>
      </c>
      <c r="DN611" s="74"/>
      <c r="DO611" s="177"/>
      <c r="DP611" s="177"/>
      <c r="DR611" s="177">
        <v>20</v>
      </c>
      <c r="DS611" s="177" t="s">
        <v>164</v>
      </c>
      <c r="DU611" s="177"/>
      <c r="DV611" s="177"/>
      <c r="DZ611" s="46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/>
      <c r="EM611" s="165"/>
      <c r="EO611" s="5"/>
      <c r="EP611" s="5"/>
      <c r="EQ611" s="5"/>
      <c r="ER611" s="5"/>
      <c r="ET611" s="46"/>
      <c r="EU611" s="46"/>
      <c r="EY611" s="70" t="str">
        <f t="shared" si="88"/>
        <v>simvastatin oral 20mg/</v>
      </c>
      <c r="FK611" s="14" t="s">
        <v>163</v>
      </c>
      <c r="FL611" s="70" t="str">
        <f t="shared" si="93"/>
        <v>simvastatin oral 20mg/</v>
      </c>
    </row>
    <row r="612" spans="1:168" ht="14.4">
      <c r="A612" s="177">
        <v>37357023</v>
      </c>
      <c r="B612" s="179" t="s">
        <v>3976</v>
      </c>
      <c r="C612" s="117"/>
      <c r="D612" s="117"/>
      <c r="E612" s="117"/>
      <c r="F612" s="117"/>
      <c r="H612" s="47"/>
      <c r="I612" s="47"/>
      <c r="L612" s="5"/>
      <c r="M612" s="5"/>
      <c r="N612" s="5"/>
      <c r="O612" s="5"/>
      <c r="P612" s="178">
        <v>28</v>
      </c>
      <c r="Q612" s="171"/>
      <c r="R612" s="178">
        <v>28</v>
      </c>
      <c r="S612" s="171"/>
      <c r="T612" s="117"/>
      <c r="U612" s="117"/>
      <c r="V612" s="117"/>
      <c r="W612" s="117"/>
      <c r="Y612" s="46"/>
      <c r="Z612" s="5"/>
      <c r="AA612" s="5"/>
      <c r="AB612" s="5"/>
      <c r="AC612" s="46"/>
      <c r="AD612" s="5"/>
      <c r="AE612" s="5"/>
      <c r="AF612" s="178" t="s">
        <v>2403</v>
      </c>
      <c r="AG612" s="178" t="s">
        <v>4154</v>
      </c>
      <c r="AH612" s="46"/>
      <c r="AK612" s="185">
        <v>15054000</v>
      </c>
      <c r="AL612" s="178" t="s">
        <v>173</v>
      </c>
      <c r="AM612" s="46"/>
      <c r="AN612" s="5"/>
      <c r="AO612" s="5"/>
      <c r="AP612" s="5"/>
      <c r="AQ612" s="5"/>
      <c r="AS612" s="48"/>
      <c r="AT612" s="25" t="str">
        <f t="shared" si="91"/>
        <v>ITA simvastatin SO.SE.PHARM Srl film-coated tablet 20mg/</v>
      </c>
      <c r="AU612" s="33"/>
      <c r="AW612" s="5"/>
      <c r="AX612" s="180" t="s">
        <v>4098</v>
      </c>
      <c r="AY612" s="25" t="str">
        <f t="shared" si="89"/>
        <v>XIPOCOL film-coated tablet 20mg/</v>
      </c>
      <c r="AZ612" s="177" t="s">
        <v>579</v>
      </c>
      <c r="BA612" s="46" t="s">
        <v>2510</v>
      </c>
      <c r="BB612" s="46"/>
      <c r="BC612" s="178" t="s">
        <v>2403</v>
      </c>
      <c r="BD612" s="178" t="s">
        <v>4154</v>
      </c>
      <c r="BE612" s="46"/>
      <c r="BF612" s="85"/>
      <c r="BG612" s="179" t="s">
        <v>4125</v>
      </c>
      <c r="BH612" s="46"/>
      <c r="BI612" s="46"/>
      <c r="BJ612" s="46"/>
      <c r="BL612" s="5"/>
      <c r="BM612" s="49" t="s">
        <v>4151</v>
      </c>
      <c r="BN612" t="str">
        <f t="shared" si="90"/>
        <v>simvastatin film-coated tablet 20mg/</v>
      </c>
      <c r="BO612" s="49"/>
      <c r="BP612" t="str">
        <f t="shared" si="92"/>
        <v>simvastatin film-coated tablet 20mg/</v>
      </c>
      <c r="BQ612" s="5"/>
      <c r="BR612" s="178" t="s">
        <v>2403</v>
      </c>
      <c r="BS612" s="186" t="s">
        <v>1220</v>
      </c>
      <c r="BT612" s="46"/>
      <c r="BU612" s="117"/>
      <c r="BV612" s="117"/>
      <c r="BW612" s="5"/>
      <c r="BY612" s="5"/>
      <c r="BZ612" s="5"/>
      <c r="CA612" s="185">
        <v>15054000</v>
      </c>
      <c r="CB612" s="178" t="s">
        <v>173</v>
      </c>
      <c r="CC612" s="46"/>
      <c r="CD612" s="5"/>
      <c r="CE612" s="5"/>
      <c r="CF612">
        <v>20053000</v>
      </c>
      <c r="CG612" s="46" t="s">
        <v>3898</v>
      </c>
      <c r="CH612" s="46" t="s">
        <v>1239</v>
      </c>
      <c r="CI612" s="117"/>
      <c r="CJ612" s="117"/>
      <c r="CK612" s="5"/>
      <c r="CL612" s="5"/>
      <c r="CM612" s="5"/>
      <c r="CN612" s="5"/>
      <c r="CO612" s="48" t="s">
        <v>2252</v>
      </c>
      <c r="CP612" s="21" t="s">
        <v>41</v>
      </c>
      <c r="CQ612" s="48" t="s">
        <v>2252</v>
      </c>
      <c r="CR612" s="46" t="s">
        <v>3900</v>
      </c>
      <c r="CS612" s="51"/>
      <c r="CT612" s="48" t="s">
        <v>2252</v>
      </c>
      <c r="CU612" s="46" t="s">
        <v>3900</v>
      </c>
      <c r="CV612" s="117"/>
      <c r="CW612" s="146"/>
      <c r="CY612" s="5"/>
      <c r="CZ612" s="5"/>
      <c r="DE612" s="5"/>
      <c r="DF612" s="5"/>
      <c r="DG612" s="117"/>
      <c r="DH612" s="117"/>
      <c r="DI612" s="117"/>
      <c r="DJ612" s="117"/>
      <c r="DK612" s="117"/>
      <c r="DL612" s="177">
        <v>20</v>
      </c>
      <c r="DM612" s="177" t="s">
        <v>164</v>
      </c>
      <c r="DN612" s="74"/>
      <c r="DO612" s="177"/>
      <c r="DP612" s="177"/>
      <c r="DR612" s="177">
        <v>20</v>
      </c>
      <c r="DS612" s="177" t="s">
        <v>164</v>
      </c>
      <c r="DU612" s="177"/>
      <c r="DV612" s="177"/>
      <c r="DZ612" s="46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/>
      <c r="EM612" s="165"/>
      <c r="EO612" s="5"/>
      <c r="EP612" s="5"/>
      <c r="EQ612" s="5"/>
      <c r="ER612" s="5"/>
      <c r="ET612" s="46"/>
      <c r="EU612" s="46"/>
      <c r="EY612" s="70" t="str">
        <f t="shared" si="88"/>
        <v>simvastatin oral 20mg/</v>
      </c>
      <c r="FK612" s="14" t="s">
        <v>163</v>
      </c>
      <c r="FL612" s="70" t="str">
        <f t="shared" si="93"/>
        <v>simvastatin oral 20mg/</v>
      </c>
    </row>
    <row r="613" spans="1:168" ht="14.4">
      <c r="A613" s="177">
        <v>37354026</v>
      </c>
      <c r="B613" s="179" t="s">
        <v>3977</v>
      </c>
      <c r="C613" s="117"/>
      <c r="D613" s="117"/>
      <c r="E613" s="117"/>
      <c r="F613" s="117"/>
      <c r="H613" s="47"/>
      <c r="I613" s="47"/>
      <c r="L613" s="5"/>
      <c r="M613" s="5"/>
      <c r="N613" s="5"/>
      <c r="O613" s="5"/>
      <c r="P613" s="178">
        <v>28</v>
      </c>
      <c r="Q613" s="171"/>
      <c r="R613" s="178">
        <v>28</v>
      </c>
      <c r="S613" s="171"/>
      <c r="T613" s="117"/>
      <c r="U613" s="117"/>
      <c r="V613" s="117"/>
      <c r="W613" s="117"/>
      <c r="Y613" s="46"/>
      <c r="Z613" s="5"/>
      <c r="AA613" s="5"/>
      <c r="AB613" s="5"/>
      <c r="AC613" s="46"/>
      <c r="AD613" s="5"/>
      <c r="AE613" s="5"/>
      <c r="AF613" s="178" t="s">
        <v>2403</v>
      </c>
      <c r="AG613" s="178" t="s">
        <v>4154</v>
      </c>
      <c r="AH613" s="46"/>
      <c r="AK613" s="185">
        <v>15054000</v>
      </c>
      <c r="AL613" s="178" t="s">
        <v>173</v>
      </c>
      <c r="AM613" s="46"/>
      <c r="AN613" s="5"/>
      <c r="AO613" s="5"/>
      <c r="AP613" s="5"/>
      <c r="AQ613" s="5"/>
      <c r="AS613" s="48"/>
      <c r="AT613" s="25" t="str">
        <f t="shared" si="91"/>
        <v>ITA simvastatin RO-FARM.di DE MAIO SALVATORE&amp;C film-coated tablet 20mg/</v>
      </c>
      <c r="AU613" s="33"/>
      <c r="AW613" s="5"/>
      <c r="AX613" s="180" t="s">
        <v>4099</v>
      </c>
      <c r="AY613" s="25" t="str">
        <f t="shared" si="89"/>
        <v>ROSIM film-coated tablet 20mg/</v>
      </c>
      <c r="AZ613" s="177" t="s">
        <v>579</v>
      </c>
      <c r="BA613" s="46" t="s">
        <v>2510</v>
      </c>
      <c r="BB613" s="46"/>
      <c r="BC613" s="178" t="s">
        <v>2403</v>
      </c>
      <c r="BD613" s="178" t="s">
        <v>4154</v>
      </c>
      <c r="BE613" s="46"/>
      <c r="BF613" s="85"/>
      <c r="BG613" s="179" t="s">
        <v>4149</v>
      </c>
      <c r="BH613" s="46"/>
      <c r="BI613" s="46"/>
      <c r="BJ613" s="46"/>
      <c r="BL613" s="5"/>
      <c r="BM613" s="49" t="s">
        <v>4151</v>
      </c>
      <c r="BN613" t="str">
        <f t="shared" si="90"/>
        <v>simvastatin film-coated tablet 20mg/</v>
      </c>
      <c r="BO613" s="49"/>
      <c r="BP613" t="str">
        <f t="shared" si="92"/>
        <v>simvastatin film-coated tablet 20mg/</v>
      </c>
      <c r="BQ613" s="5"/>
      <c r="BR613" s="178" t="s">
        <v>2403</v>
      </c>
      <c r="BS613" s="186" t="s">
        <v>1220</v>
      </c>
      <c r="BT613" s="46"/>
      <c r="BU613" s="117"/>
      <c r="BV613" s="117"/>
      <c r="BW613" s="5"/>
      <c r="BY613" s="5"/>
      <c r="BZ613" s="5"/>
      <c r="CA613" s="185">
        <v>15054000</v>
      </c>
      <c r="CB613" s="178" t="s">
        <v>173</v>
      </c>
      <c r="CC613" s="46"/>
      <c r="CD613" s="5"/>
      <c r="CE613" s="5"/>
      <c r="CF613">
        <v>20053000</v>
      </c>
      <c r="CG613" s="46" t="s">
        <v>3898</v>
      </c>
      <c r="CH613" s="46" t="s">
        <v>1239</v>
      </c>
      <c r="CI613" s="117"/>
      <c r="CJ613" s="117"/>
      <c r="CK613" s="5"/>
      <c r="CL613" s="5"/>
      <c r="CM613" s="5"/>
      <c r="CN613" s="5"/>
      <c r="CO613" s="48" t="s">
        <v>2252</v>
      </c>
      <c r="CP613" s="21" t="s">
        <v>41</v>
      </c>
      <c r="CQ613" s="48" t="s">
        <v>2252</v>
      </c>
      <c r="CR613" s="46" t="s">
        <v>3900</v>
      </c>
      <c r="CS613" s="51"/>
      <c r="CT613" s="48" t="s">
        <v>2252</v>
      </c>
      <c r="CU613" s="46" t="s">
        <v>3900</v>
      </c>
      <c r="CV613" s="117"/>
      <c r="CW613" s="146"/>
      <c r="CY613" s="5"/>
      <c r="CZ613" s="5"/>
      <c r="DE613" s="5"/>
      <c r="DF613" s="5"/>
      <c r="DG613" s="117"/>
      <c r="DH613" s="117"/>
      <c r="DI613" s="117"/>
      <c r="DJ613" s="117"/>
      <c r="DK613" s="117"/>
      <c r="DL613" s="177">
        <v>20</v>
      </c>
      <c r="DM613" s="177" t="s">
        <v>164</v>
      </c>
      <c r="DN613" s="74"/>
      <c r="DO613" s="177"/>
      <c r="DP613" s="177"/>
      <c r="DR613" s="177">
        <v>20</v>
      </c>
      <c r="DS613" s="177" t="s">
        <v>164</v>
      </c>
      <c r="DU613" s="177"/>
      <c r="DV613" s="177"/>
      <c r="DZ613" s="46"/>
      <c r="EA613" s="5"/>
      <c r="EB613" s="5"/>
      <c r="EC613" s="5"/>
      <c r="ED613" s="5"/>
      <c r="EE613" s="5"/>
      <c r="EF613" s="5"/>
      <c r="EG613" s="5"/>
      <c r="EH613" s="5"/>
      <c r="EI613" s="5"/>
      <c r="EJ613" s="5"/>
      <c r="EK613" s="5"/>
      <c r="EL613" s="5"/>
      <c r="EM613" s="165"/>
      <c r="EO613" s="5"/>
      <c r="EP613" s="5"/>
      <c r="EQ613" s="5"/>
      <c r="ER613" s="5"/>
      <c r="ET613" s="46"/>
      <c r="EU613" s="46"/>
      <c r="EY613" s="70" t="str">
        <f t="shared" si="88"/>
        <v>simvastatin oral 20mg/</v>
      </c>
      <c r="FK613" s="14" t="s">
        <v>163</v>
      </c>
      <c r="FL613" s="70" t="str">
        <f t="shared" si="93"/>
        <v>simvastatin oral 20mg/</v>
      </c>
    </row>
    <row r="614" spans="1:168" ht="14.4">
      <c r="A614" s="177">
        <v>27209105</v>
      </c>
      <c r="B614" s="179" t="s">
        <v>3978</v>
      </c>
      <c r="C614" s="117"/>
      <c r="D614" s="117"/>
      <c r="E614" s="117"/>
      <c r="F614" s="117"/>
      <c r="H614" s="47"/>
      <c r="I614" s="47"/>
      <c r="L614" s="5"/>
      <c r="M614" s="5"/>
      <c r="N614" s="5"/>
      <c r="O614" s="5"/>
      <c r="P614" s="178">
        <v>28</v>
      </c>
      <c r="Q614" s="171"/>
      <c r="R614" s="178">
        <v>28</v>
      </c>
      <c r="S614" s="171"/>
      <c r="T614" s="117"/>
      <c r="U614" s="117"/>
      <c r="V614" s="117"/>
      <c r="W614" s="117"/>
      <c r="Y614" s="46"/>
      <c r="Z614" s="5"/>
      <c r="AA614" s="5"/>
      <c r="AB614" s="5"/>
      <c r="AC614" s="46"/>
      <c r="AD614" s="5"/>
      <c r="AE614" s="5"/>
      <c r="AF614" s="178" t="s">
        <v>2403</v>
      </c>
      <c r="AG614" s="178" t="s">
        <v>4154</v>
      </c>
      <c r="AH614" s="46"/>
      <c r="AK614" s="185">
        <v>15054000</v>
      </c>
      <c r="AL614" s="178" t="s">
        <v>173</v>
      </c>
      <c r="AM614" s="46"/>
      <c r="AN614" s="5"/>
      <c r="AO614" s="5"/>
      <c r="AP614" s="5"/>
      <c r="AQ614" s="5"/>
      <c r="AS614" s="48"/>
      <c r="AT614" s="25" t="str">
        <f t="shared" si="91"/>
        <v>ITA simvastatin MSD ITALIA Srl film-coated tablet 20mg/</v>
      </c>
      <c r="AU614" s="33"/>
      <c r="AW614" s="5"/>
      <c r="AX614" s="180" t="s">
        <v>4100</v>
      </c>
      <c r="AY614" s="25" t="str">
        <f t="shared" si="89"/>
        <v>SINVACOR film-coated tablet 20mg/</v>
      </c>
      <c r="AZ614" s="177" t="s">
        <v>579</v>
      </c>
      <c r="BA614" s="46" t="s">
        <v>2510</v>
      </c>
      <c r="BB614" s="46"/>
      <c r="BC614" s="178" t="s">
        <v>2403</v>
      </c>
      <c r="BD614" s="178" t="s">
        <v>4154</v>
      </c>
      <c r="BE614" s="46"/>
      <c r="BF614" s="85"/>
      <c r="BG614" s="179" t="s">
        <v>4150</v>
      </c>
      <c r="BH614" s="46"/>
      <c r="BI614" s="46"/>
      <c r="BJ614" s="46"/>
      <c r="BL614" s="5"/>
      <c r="BM614" s="49" t="s">
        <v>4151</v>
      </c>
      <c r="BN614" t="str">
        <f t="shared" si="90"/>
        <v>simvastatin film-coated tablet 20mg/</v>
      </c>
      <c r="BO614" s="49"/>
      <c r="BP614" t="str">
        <f t="shared" si="92"/>
        <v>simvastatin film-coated tablet 20mg/</v>
      </c>
      <c r="BQ614" s="5"/>
      <c r="BR614" s="178" t="s">
        <v>2403</v>
      </c>
      <c r="BS614" s="186" t="s">
        <v>1220</v>
      </c>
      <c r="BT614" s="46"/>
      <c r="BU614" s="117"/>
      <c r="BV614" s="117"/>
      <c r="BW614" s="5"/>
      <c r="BY614" s="5"/>
      <c r="BZ614" s="5"/>
      <c r="CA614" s="185">
        <v>15054000</v>
      </c>
      <c r="CB614" s="178" t="s">
        <v>173</v>
      </c>
      <c r="CC614" s="46"/>
      <c r="CD614" s="5"/>
      <c r="CE614" s="5"/>
      <c r="CF614">
        <v>20053000</v>
      </c>
      <c r="CG614" s="46" t="s">
        <v>3898</v>
      </c>
      <c r="CH614" s="46" t="s">
        <v>1239</v>
      </c>
      <c r="CI614" s="117"/>
      <c r="CJ614" s="117"/>
      <c r="CK614" s="5"/>
      <c r="CL614" s="5"/>
      <c r="CM614" s="5"/>
      <c r="CN614" s="5"/>
      <c r="CO614" s="48" t="s">
        <v>2252</v>
      </c>
      <c r="CP614" s="21" t="s">
        <v>41</v>
      </c>
      <c r="CQ614" s="48" t="s">
        <v>2252</v>
      </c>
      <c r="CR614" s="46" t="s">
        <v>3900</v>
      </c>
      <c r="CS614" s="51"/>
      <c r="CT614" s="48" t="s">
        <v>2252</v>
      </c>
      <c r="CU614" s="46" t="s">
        <v>3900</v>
      </c>
      <c r="CV614" s="117"/>
      <c r="CW614" s="146"/>
      <c r="CY614" s="5"/>
      <c r="CZ614" s="5"/>
      <c r="DE614" s="5"/>
      <c r="DF614" s="5"/>
      <c r="DG614" s="117"/>
      <c r="DH614" s="117"/>
      <c r="DI614" s="117"/>
      <c r="DJ614" s="117"/>
      <c r="DK614" s="117"/>
      <c r="DL614" s="177">
        <v>20</v>
      </c>
      <c r="DM614" s="177" t="s">
        <v>164</v>
      </c>
      <c r="DN614" s="74"/>
      <c r="DO614" s="177"/>
      <c r="DP614" s="177"/>
      <c r="DR614" s="177">
        <v>20</v>
      </c>
      <c r="DS614" s="177" t="s">
        <v>164</v>
      </c>
      <c r="DU614" s="177"/>
      <c r="DV614" s="177"/>
      <c r="DZ614" s="46"/>
      <c r="EA614" s="5"/>
      <c r="EB614" s="5"/>
      <c r="EC614" s="5"/>
      <c r="ED614" s="5"/>
      <c r="EE614" s="5"/>
      <c r="EF614" s="5"/>
      <c r="EG614" s="5"/>
      <c r="EH614" s="5"/>
      <c r="EI614" s="5"/>
      <c r="EJ614" s="5"/>
      <c r="EK614" s="5"/>
      <c r="EL614" s="5"/>
      <c r="EM614" s="165"/>
      <c r="EO614" s="5"/>
      <c r="EP614" s="5"/>
      <c r="EQ614" s="5"/>
      <c r="ER614" s="5"/>
      <c r="ET614" s="46"/>
      <c r="EU614" s="46"/>
      <c r="EY614" s="70" t="str">
        <f t="shared" si="88"/>
        <v>simvastatin oral 20mg/</v>
      </c>
      <c r="FK614" s="14" t="s">
        <v>163</v>
      </c>
      <c r="FL614" s="70" t="str">
        <f t="shared" si="93"/>
        <v>simvastatin oral 20mg/</v>
      </c>
    </row>
    <row r="615" spans="1:168" ht="14.4">
      <c r="A615" s="177">
        <v>27228079</v>
      </c>
      <c r="B615" s="179" t="s">
        <v>3979</v>
      </c>
      <c r="C615" s="117"/>
      <c r="D615" s="117"/>
      <c r="E615" s="117"/>
      <c r="F615" s="117"/>
      <c r="H615" s="47"/>
      <c r="I615" s="47"/>
      <c r="L615" s="5"/>
      <c r="M615" s="5"/>
      <c r="N615" s="5"/>
      <c r="O615" s="5"/>
      <c r="P615" s="178">
        <v>28</v>
      </c>
      <c r="Q615" s="171"/>
      <c r="R615" s="178">
        <v>28</v>
      </c>
      <c r="S615" s="171"/>
      <c r="T615" s="117"/>
      <c r="U615" s="117"/>
      <c r="V615" s="117"/>
      <c r="W615" s="117"/>
      <c r="Y615" s="46"/>
      <c r="Z615" s="5"/>
      <c r="AA615" s="5"/>
      <c r="AB615" s="5"/>
      <c r="AC615" s="46"/>
      <c r="AD615" s="5"/>
      <c r="AE615" s="5"/>
      <c r="AF615" s="178" t="s">
        <v>2403</v>
      </c>
      <c r="AG615" s="178" t="s">
        <v>4154</v>
      </c>
      <c r="AH615" s="46"/>
      <c r="AK615" s="185">
        <v>15054000</v>
      </c>
      <c r="AL615" s="178" t="s">
        <v>173</v>
      </c>
      <c r="AM615" s="46"/>
      <c r="AN615" s="5"/>
      <c r="AO615" s="5"/>
      <c r="AP615" s="5"/>
      <c r="AQ615" s="5"/>
      <c r="AS615" s="48"/>
      <c r="AT615" s="25" t="str">
        <f t="shared" si="91"/>
        <v>ITA simvastatin NEOPHARMED GENTILI SpA film-coated tablet 20mg/</v>
      </c>
      <c r="AU615" s="33"/>
      <c r="AW615" s="5"/>
      <c r="AX615" s="180" t="s">
        <v>4068</v>
      </c>
      <c r="AY615" s="25" t="str">
        <f t="shared" si="89"/>
        <v>LIPONORM film-coated tablet 20mg/</v>
      </c>
      <c r="AZ615" s="177" t="s">
        <v>579</v>
      </c>
      <c r="BA615" s="46" t="s">
        <v>2510</v>
      </c>
      <c r="BB615" s="46"/>
      <c r="BC615" s="178" t="s">
        <v>2403</v>
      </c>
      <c r="BD615" s="178" t="s">
        <v>4154</v>
      </c>
      <c r="BE615" s="46"/>
      <c r="BF615" s="85"/>
      <c r="BG615" s="179" t="s">
        <v>4142</v>
      </c>
      <c r="BH615" s="46"/>
      <c r="BI615" s="46"/>
      <c r="BJ615" s="46"/>
      <c r="BL615" s="5"/>
      <c r="BM615" s="49" t="s">
        <v>4151</v>
      </c>
      <c r="BN615" t="str">
        <f t="shared" si="90"/>
        <v>simvastatin film-coated tablet 20mg/</v>
      </c>
      <c r="BO615" s="49"/>
      <c r="BP615" t="str">
        <f t="shared" si="92"/>
        <v>simvastatin film-coated tablet 20mg/</v>
      </c>
      <c r="BQ615" s="5"/>
      <c r="BR615" s="178" t="s">
        <v>2403</v>
      </c>
      <c r="BS615" s="186" t="s">
        <v>1220</v>
      </c>
      <c r="BT615" s="46"/>
      <c r="BU615" s="117"/>
      <c r="BV615" s="117"/>
      <c r="BW615" s="5"/>
      <c r="BY615" s="5"/>
      <c r="BZ615" s="5"/>
      <c r="CA615" s="185">
        <v>15054000</v>
      </c>
      <c r="CB615" s="178" t="s">
        <v>173</v>
      </c>
      <c r="CC615" s="46"/>
      <c r="CD615" s="5"/>
      <c r="CE615" s="5"/>
      <c r="CF615">
        <v>20053000</v>
      </c>
      <c r="CG615" s="46" t="s">
        <v>3898</v>
      </c>
      <c r="CH615" s="46" t="s">
        <v>1239</v>
      </c>
      <c r="CI615" s="117"/>
      <c r="CJ615" s="117"/>
      <c r="CK615" s="5"/>
      <c r="CL615" s="5"/>
      <c r="CM615" s="5"/>
      <c r="CN615" s="5"/>
      <c r="CO615" s="48" t="s">
        <v>2252</v>
      </c>
      <c r="CP615" s="21" t="s">
        <v>41</v>
      </c>
      <c r="CQ615" s="48" t="s">
        <v>2252</v>
      </c>
      <c r="CR615" s="46" t="s">
        <v>3900</v>
      </c>
      <c r="CS615" s="51"/>
      <c r="CT615" s="48" t="s">
        <v>2252</v>
      </c>
      <c r="CU615" s="46" t="s">
        <v>3900</v>
      </c>
      <c r="CV615" s="117"/>
      <c r="CW615" s="146"/>
      <c r="CY615" s="5"/>
      <c r="CZ615" s="5"/>
      <c r="DE615" s="5"/>
      <c r="DF615" s="5"/>
      <c r="DG615" s="117"/>
      <c r="DH615" s="117"/>
      <c r="DI615" s="117"/>
      <c r="DJ615" s="117"/>
      <c r="DK615" s="117"/>
      <c r="DL615" s="177">
        <v>20</v>
      </c>
      <c r="DM615" s="177" t="s">
        <v>164</v>
      </c>
      <c r="DN615" s="74"/>
      <c r="DO615" s="177"/>
      <c r="DP615" s="177"/>
      <c r="DR615" s="177">
        <v>20</v>
      </c>
      <c r="DS615" s="177" t="s">
        <v>164</v>
      </c>
      <c r="DU615" s="177"/>
      <c r="DV615" s="177"/>
      <c r="DZ615" s="46"/>
      <c r="EA615" s="5"/>
      <c r="EB615" s="5"/>
      <c r="EC615" s="5"/>
      <c r="ED615" s="5"/>
      <c r="EE615" s="5"/>
      <c r="EF615" s="5"/>
      <c r="EG615" s="5"/>
      <c r="EH615" s="5"/>
      <c r="EI615" s="5"/>
      <c r="EJ615" s="5"/>
      <c r="EK615" s="5"/>
      <c r="EL615" s="5"/>
      <c r="EM615" s="165"/>
      <c r="EO615" s="5"/>
      <c r="EP615" s="5"/>
      <c r="EQ615" s="5"/>
      <c r="ER615" s="5"/>
      <c r="ET615" s="46"/>
      <c r="EU615" s="46"/>
      <c r="EY615" s="70" t="str">
        <f t="shared" si="88"/>
        <v>simvastatin oral 20mg/</v>
      </c>
      <c r="FK615" s="14" t="s">
        <v>163</v>
      </c>
      <c r="FL615" s="70" t="str">
        <f t="shared" si="93"/>
        <v>simvastatin oral 20mg/</v>
      </c>
    </row>
    <row r="616" spans="1:168" ht="14.4">
      <c r="A616" s="177">
        <v>28370106</v>
      </c>
      <c r="B616" s="179" t="s">
        <v>3980</v>
      </c>
      <c r="C616" s="117"/>
      <c r="D616" s="117"/>
      <c r="E616" s="117"/>
      <c r="F616" s="117"/>
      <c r="H616" s="47"/>
      <c r="I616" s="47"/>
      <c r="L616" s="5"/>
      <c r="M616" s="5"/>
      <c r="N616" s="5"/>
      <c r="O616" s="5"/>
      <c r="P616" s="178">
        <v>28</v>
      </c>
      <c r="Q616" s="171"/>
      <c r="R616" s="178">
        <v>28</v>
      </c>
      <c r="S616" s="171"/>
      <c r="T616" s="117"/>
      <c r="U616" s="117"/>
      <c r="V616" s="117"/>
      <c r="W616" s="117"/>
      <c r="Y616" s="46"/>
      <c r="Z616" s="5"/>
      <c r="AA616" s="5"/>
      <c r="AB616" s="5"/>
      <c r="AC616" s="46"/>
      <c r="AD616" s="5"/>
      <c r="AE616" s="5"/>
      <c r="AF616" s="178" t="s">
        <v>2403</v>
      </c>
      <c r="AG616" s="178" t="s">
        <v>4154</v>
      </c>
      <c r="AH616" s="46"/>
      <c r="AK616" s="185">
        <v>15054000</v>
      </c>
      <c r="AL616" s="178" t="s">
        <v>173</v>
      </c>
      <c r="AM616" s="46"/>
      <c r="AN616" s="5"/>
      <c r="AO616" s="5"/>
      <c r="AP616" s="5"/>
      <c r="AQ616" s="5"/>
      <c r="AS616" s="48"/>
      <c r="AT616" s="25" t="str">
        <f t="shared" si="91"/>
        <v>ITA simvastatin NEOPHARMED GENTILI SpA film-coated tablet 20mg/</v>
      </c>
      <c r="AU616" s="33"/>
      <c r="AW616" s="5"/>
      <c r="AX616" s="180" t="s">
        <v>4071</v>
      </c>
      <c r="AY616" s="25" t="str">
        <f t="shared" si="89"/>
        <v>MEDIPO film-coated tablet 20mg/</v>
      </c>
      <c r="AZ616" s="177" t="s">
        <v>579</v>
      </c>
      <c r="BA616" s="46" t="s">
        <v>2510</v>
      </c>
      <c r="BB616" s="46"/>
      <c r="BC616" s="178" t="s">
        <v>2403</v>
      </c>
      <c r="BD616" s="178" t="s">
        <v>4154</v>
      </c>
      <c r="BE616" s="46"/>
      <c r="BF616" s="85"/>
      <c r="BG616" s="179" t="s">
        <v>4142</v>
      </c>
      <c r="BH616" s="46"/>
      <c r="BI616" s="46"/>
      <c r="BJ616" s="46"/>
      <c r="BL616" s="5"/>
      <c r="BM616" s="49" t="s">
        <v>4151</v>
      </c>
      <c r="BN616" t="str">
        <f t="shared" si="90"/>
        <v>simvastatin film-coated tablet 20mg/</v>
      </c>
      <c r="BO616" s="49"/>
      <c r="BP616" t="str">
        <f t="shared" si="92"/>
        <v>simvastatin film-coated tablet 20mg/</v>
      </c>
      <c r="BQ616" s="5"/>
      <c r="BR616" s="178" t="s">
        <v>2403</v>
      </c>
      <c r="BS616" s="186" t="s">
        <v>1220</v>
      </c>
      <c r="BT616" s="46"/>
      <c r="BU616" s="117"/>
      <c r="BV616" s="117"/>
      <c r="BW616" s="5"/>
      <c r="BY616" s="5"/>
      <c r="BZ616" s="5"/>
      <c r="CA616" s="185">
        <v>15054000</v>
      </c>
      <c r="CB616" s="178" t="s">
        <v>173</v>
      </c>
      <c r="CC616" s="46"/>
      <c r="CD616" s="5"/>
      <c r="CE616" s="5"/>
      <c r="CF616">
        <v>20053000</v>
      </c>
      <c r="CG616" s="46" t="s">
        <v>3898</v>
      </c>
      <c r="CH616" s="46" t="s">
        <v>1239</v>
      </c>
      <c r="CI616" s="117"/>
      <c r="CJ616" s="117"/>
      <c r="CK616" s="5"/>
      <c r="CL616" s="5"/>
      <c r="CM616" s="5"/>
      <c r="CN616" s="5"/>
      <c r="CO616" s="48" t="s">
        <v>2252</v>
      </c>
      <c r="CP616" s="21" t="s">
        <v>41</v>
      </c>
      <c r="CQ616" s="48" t="s">
        <v>2252</v>
      </c>
      <c r="CR616" s="46" t="s">
        <v>3900</v>
      </c>
      <c r="CS616" s="51"/>
      <c r="CT616" s="48" t="s">
        <v>2252</v>
      </c>
      <c r="CU616" s="46" t="s">
        <v>3900</v>
      </c>
      <c r="CV616" s="117"/>
      <c r="CW616" s="146"/>
      <c r="CY616" s="5"/>
      <c r="CZ616" s="5"/>
      <c r="DE616" s="5"/>
      <c r="DF616" s="5"/>
      <c r="DG616" s="117"/>
      <c r="DH616" s="117"/>
      <c r="DI616" s="117"/>
      <c r="DJ616" s="117"/>
      <c r="DK616" s="117"/>
      <c r="DL616" s="177">
        <v>20</v>
      </c>
      <c r="DM616" s="177" t="s">
        <v>164</v>
      </c>
      <c r="DN616" s="74"/>
      <c r="DO616" s="177"/>
      <c r="DP616" s="177"/>
      <c r="DR616" s="177">
        <v>20</v>
      </c>
      <c r="DS616" s="177" t="s">
        <v>164</v>
      </c>
      <c r="DU616" s="177"/>
      <c r="DV616" s="177"/>
      <c r="DZ616" s="46"/>
      <c r="EA616" s="5"/>
      <c r="EB616" s="5"/>
      <c r="EC616" s="5"/>
      <c r="ED616" s="5"/>
      <c r="EE616" s="5"/>
      <c r="EF616" s="5"/>
      <c r="EG616" s="5"/>
      <c r="EH616" s="5"/>
      <c r="EI616" s="5"/>
      <c r="EJ616" s="5"/>
      <c r="EK616" s="5"/>
      <c r="EL616" s="5"/>
      <c r="EM616" s="165"/>
      <c r="EO616" s="5"/>
      <c r="EP616" s="5"/>
      <c r="EQ616" s="5"/>
      <c r="ER616" s="5"/>
      <c r="ET616" s="46"/>
      <c r="EU616" s="46"/>
      <c r="EY616" s="70" t="str">
        <f t="shared" si="88"/>
        <v>simvastatin oral 20mg/</v>
      </c>
      <c r="FK616" s="14" t="s">
        <v>163</v>
      </c>
      <c r="FL616" s="70" t="str">
        <f t="shared" si="93"/>
        <v>simvastatin oral 20mg/</v>
      </c>
    </row>
    <row r="617" spans="1:168" ht="14.4">
      <c r="A617" s="177">
        <v>27216098</v>
      </c>
      <c r="B617" s="179" t="s">
        <v>3981</v>
      </c>
      <c r="C617" s="117"/>
      <c r="D617" s="117"/>
      <c r="E617" s="117"/>
      <c r="F617" s="117"/>
      <c r="H617" s="47"/>
      <c r="I617" s="47"/>
      <c r="L617" s="5"/>
      <c r="M617" s="5"/>
      <c r="N617" s="5"/>
      <c r="O617" s="5"/>
      <c r="P617" s="178">
        <v>28</v>
      </c>
      <c r="Q617" s="171"/>
      <c r="R617" s="178">
        <v>28</v>
      </c>
      <c r="S617" s="171"/>
      <c r="T617" s="117"/>
      <c r="U617" s="117"/>
      <c r="V617" s="117"/>
      <c r="W617" s="117"/>
      <c r="Y617" s="46"/>
      <c r="Z617" s="5"/>
      <c r="AA617" s="5"/>
      <c r="AB617" s="5"/>
      <c r="AC617" s="46"/>
      <c r="AD617" s="5"/>
      <c r="AE617" s="5"/>
      <c r="AF617" s="178" t="s">
        <v>2403</v>
      </c>
      <c r="AG617" s="178" t="s">
        <v>4154</v>
      </c>
      <c r="AH617" s="46"/>
      <c r="AK617" s="185">
        <v>15054000</v>
      </c>
      <c r="AL617" s="178" t="s">
        <v>173</v>
      </c>
      <c r="AM617" s="46"/>
      <c r="AN617" s="5"/>
      <c r="AO617" s="5"/>
      <c r="AP617" s="5"/>
      <c r="AQ617" s="5"/>
      <c r="AS617" s="48"/>
      <c r="AT617" s="25" t="str">
        <f t="shared" si="91"/>
        <v>ITA simvastatin NEOPHARMED GENTILI SpA film-coated tablet 20mg/</v>
      </c>
      <c r="AU617" s="33"/>
      <c r="AW617" s="5"/>
      <c r="AX617" s="180" t="s">
        <v>4069</v>
      </c>
      <c r="AY617" s="25" t="str">
        <f t="shared" si="89"/>
        <v>ZOCOR film-coated tablet 20mg/</v>
      </c>
      <c r="AZ617" s="177" t="s">
        <v>579</v>
      </c>
      <c r="BA617" s="46" t="s">
        <v>2510</v>
      </c>
      <c r="BB617" s="46"/>
      <c r="BC617" s="178" t="s">
        <v>2403</v>
      </c>
      <c r="BD617" s="178" t="s">
        <v>4154</v>
      </c>
      <c r="BE617" s="46"/>
      <c r="BF617" s="85"/>
      <c r="BG617" s="179" t="s">
        <v>4142</v>
      </c>
      <c r="BH617" s="46"/>
      <c r="BI617" s="46"/>
      <c r="BJ617" s="46"/>
      <c r="BL617" s="5"/>
      <c r="BM617" s="49" t="s">
        <v>4151</v>
      </c>
      <c r="BN617" t="str">
        <f t="shared" si="90"/>
        <v>simvastatin film-coated tablet 20mg/</v>
      </c>
      <c r="BO617" s="49"/>
      <c r="BP617" t="str">
        <f t="shared" si="92"/>
        <v>simvastatin film-coated tablet 20mg/</v>
      </c>
      <c r="BQ617" s="5"/>
      <c r="BR617" s="178" t="s">
        <v>2403</v>
      </c>
      <c r="BS617" s="186" t="s">
        <v>1220</v>
      </c>
      <c r="BT617" s="46"/>
      <c r="BU617" s="117"/>
      <c r="BV617" s="117"/>
      <c r="BW617" s="5"/>
      <c r="BY617" s="5"/>
      <c r="BZ617" s="5"/>
      <c r="CA617" s="185">
        <v>15054000</v>
      </c>
      <c r="CB617" s="178" t="s">
        <v>173</v>
      </c>
      <c r="CC617" s="46"/>
      <c r="CD617" s="5"/>
      <c r="CE617" s="5"/>
      <c r="CF617">
        <v>20053000</v>
      </c>
      <c r="CG617" s="46" t="s">
        <v>3898</v>
      </c>
      <c r="CH617" s="46" t="s">
        <v>1239</v>
      </c>
      <c r="CI617" s="117"/>
      <c r="CJ617" s="117"/>
      <c r="CK617" s="5"/>
      <c r="CL617" s="5"/>
      <c r="CM617" s="5"/>
      <c r="CN617" s="5"/>
      <c r="CO617" s="48" t="s">
        <v>2252</v>
      </c>
      <c r="CP617" s="21" t="s">
        <v>41</v>
      </c>
      <c r="CQ617" s="48" t="s">
        <v>2252</v>
      </c>
      <c r="CR617" s="46" t="s">
        <v>3900</v>
      </c>
      <c r="CS617" s="51"/>
      <c r="CT617" s="48" t="s">
        <v>2252</v>
      </c>
      <c r="CU617" s="46" t="s">
        <v>3900</v>
      </c>
      <c r="CV617" s="117"/>
      <c r="CW617" s="146"/>
      <c r="CY617" s="5"/>
      <c r="CZ617" s="5"/>
      <c r="DE617" s="5"/>
      <c r="DF617" s="5"/>
      <c r="DG617" s="117"/>
      <c r="DH617" s="117"/>
      <c r="DI617" s="117"/>
      <c r="DJ617" s="117"/>
      <c r="DK617" s="117"/>
      <c r="DL617" s="177">
        <v>20</v>
      </c>
      <c r="DM617" s="177" t="s">
        <v>164</v>
      </c>
      <c r="DN617" s="74"/>
      <c r="DO617" s="177"/>
      <c r="DP617" s="177"/>
      <c r="DR617" s="177">
        <v>20</v>
      </c>
      <c r="DS617" s="177" t="s">
        <v>164</v>
      </c>
      <c r="DU617" s="177"/>
      <c r="DV617" s="177"/>
      <c r="DZ617" s="46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/>
      <c r="EM617" s="165"/>
      <c r="EO617" s="5"/>
      <c r="EP617" s="5"/>
      <c r="EQ617" s="5"/>
      <c r="ER617" s="5"/>
      <c r="ET617" s="46"/>
      <c r="EU617" s="46"/>
      <c r="EY617" s="70" t="str">
        <f t="shared" si="88"/>
        <v>simvastatin oral 20mg/</v>
      </c>
      <c r="FK617" s="14" t="s">
        <v>163</v>
      </c>
      <c r="FL617" s="70" t="str">
        <f t="shared" si="93"/>
        <v>simvastatin oral 20mg/</v>
      </c>
    </row>
    <row r="618" spans="1:168" ht="14.4">
      <c r="A618" s="177">
        <v>27208103</v>
      </c>
      <c r="B618" s="179" t="s">
        <v>3982</v>
      </c>
      <c r="C618" s="117"/>
      <c r="D618" s="117"/>
      <c r="E618" s="117"/>
      <c r="F618" s="117"/>
      <c r="H618" s="47"/>
      <c r="I618" s="47"/>
      <c r="L618" s="5"/>
      <c r="M618" s="5"/>
      <c r="N618" s="5"/>
      <c r="O618" s="5"/>
      <c r="P618" s="178">
        <v>28</v>
      </c>
      <c r="Q618" s="171"/>
      <c r="R618" s="178">
        <v>28</v>
      </c>
      <c r="S618" s="171"/>
      <c r="T618" s="117"/>
      <c r="U618" s="117"/>
      <c r="V618" s="117"/>
      <c r="W618" s="117"/>
      <c r="Y618" s="46"/>
      <c r="Z618" s="5"/>
      <c r="AA618" s="5"/>
      <c r="AB618" s="5"/>
      <c r="AC618" s="46"/>
      <c r="AD618" s="5"/>
      <c r="AE618" s="5"/>
      <c r="AF618" s="178" t="s">
        <v>2403</v>
      </c>
      <c r="AG618" s="178" t="s">
        <v>4154</v>
      </c>
      <c r="AH618" s="46"/>
      <c r="AK618" s="185">
        <v>15054000</v>
      </c>
      <c r="AL618" s="178" t="s">
        <v>173</v>
      </c>
      <c r="AM618" s="46"/>
      <c r="AN618" s="5"/>
      <c r="AO618" s="5"/>
      <c r="AP618" s="5"/>
      <c r="AQ618" s="5"/>
      <c r="AS618" s="48"/>
      <c r="AT618" s="25" t="str">
        <f t="shared" si="91"/>
        <v>ITA simvastatin ALFASIGMA SpA film-coated tablet 20mg/</v>
      </c>
      <c r="AU618" s="33"/>
      <c r="AW618" s="5"/>
      <c r="AX618" s="180" t="s">
        <v>4070</v>
      </c>
      <c r="AY618" s="25" t="str">
        <f t="shared" si="89"/>
        <v>SIVASTIN film-coated tablet 20mg/</v>
      </c>
      <c r="AZ618" s="177" t="s">
        <v>579</v>
      </c>
      <c r="BA618" s="46" t="s">
        <v>2510</v>
      </c>
      <c r="BB618" s="46"/>
      <c r="BC618" s="178" t="s">
        <v>2403</v>
      </c>
      <c r="BD618" s="178" t="s">
        <v>4154</v>
      </c>
      <c r="BE618" s="46"/>
      <c r="BF618" s="85"/>
      <c r="BG618" s="179" t="s">
        <v>4143</v>
      </c>
      <c r="BH618" s="46"/>
      <c r="BI618" s="46"/>
      <c r="BJ618" s="46"/>
      <c r="BL618" s="5"/>
      <c r="BM618" s="49" t="s">
        <v>4151</v>
      </c>
      <c r="BN618" t="str">
        <f t="shared" si="90"/>
        <v>simvastatin film-coated tablet 20mg/</v>
      </c>
      <c r="BO618" s="49"/>
      <c r="BP618" t="str">
        <f t="shared" si="92"/>
        <v>simvastatin film-coated tablet 20mg/</v>
      </c>
      <c r="BQ618" s="5"/>
      <c r="BR618" s="178" t="s">
        <v>2403</v>
      </c>
      <c r="BS618" s="186" t="s">
        <v>1220</v>
      </c>
      <c r="BT618" s="46"/>
      <c r="BU618" s="117"/>
      <c r="BV618" s="117"/>
      <c r="BW618" s="5"/>
      <c r="BY618" s="5"/>
      <c r="BZ618" s="5"/>
      <c r="CA618" s="185">
        <v>15054000</v>
      </c>
      <c r="CB618" s="178" t="s">
        <v>173</v>
      </c>
      <c r="CC618" s="46"/>
      <c r="CD618" s="5"/>
      <c r="CE618" s="5"/>
      <c r="CF618">
        <v>20053000</v>
      </c>
      <c r="CG618" s="46" t="s">
        <v>3898</v>
      </c>
      <c r="CH618" s="46" t="s">
        <v>1239</v>
      </c>
      <c r="CI618" s="117"/>
      <c r="CJ618" s="117"/>
      <c r="CK618" s="5"/>
      <c r="CL618" s="5"/>
      <c r="CM618" s="5"/>
      <c r="CN618" s="5"/>
      <c r="CO618" s="48" t="s">
        <v>2252</v>
      </c>
      <c r="CP618" s="21" t="s">
        <v>41</v>
      </c>
      <c r="CQ618" s="48" t="s">
        <v>2252</v>
      </c>
      <c r="CR618" s="46" t="s">
        <v>3900</v>
      </c>
      <c r="CS618" s="51"/>
      <c r="CT618" s="48" t="s">
        <v>2252</v>
      </c>
      <c r="CU618" s="46" t="s">
        <v>3900</v>
      </c>
      <c r="CV618" s="117"/>
      <c r="CW618" s="146"/>
      <c r="CY618" s="5"/>
      <c r="CZ618" s="5"/>
      <c r="DE618" s="5"/>
      <c r="DF618" s="5"/>
      <c r="DG618" s="117"/>
      <c r="DH618" s="117"/>
      <c r="DI618" s="117"/>
      <c r="DJ618" s="117"/>
      <c r="DK618" s="117"/>
      <c r="DL618" s="177">
        <v>20</v>
      </c>
      <c r="DM618" s="177" t="s">
        <v>164</v>
      </c>
      <c r="DN618" s="74"/>
      <c r="DO618" s="177"/>
      <c r="DP618" s="177"/>
      <c r="DR618" s="177">
        <v>20</v>
      </c>
      <c r="DS618" s="177" t="s">
        <v>164</v>
      </c>
      <c r="DU618" s="177"/>
      <c r="DV618" s="177"/>
      <c r="DZ618" s="46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/>
      <c r="EM618" s="165"/>
      <c r="EO618" s="5"/>
      <c r="EP618" s="5"/>
      <c r="EQ618" s="5"/>
      <c r="ER618" s="5"/>
      <c r="ET618" s="46"/>
      <c r="EU618" s="46"/>
      <c r="EY618" s="70" t="str">
        <f t="shared" si="88"/>
        <v>simvastatin oral 20mg/</v>
      </c>
      <c r="FK618" s="14" t="s">
        <v>163</v>
      </c>
      <c r="FL618" s="70" t="str">
        <f t="shared" si="93"/>
        <v>simvastatin oral 20mg/</v>
      </c>
    </row>
    <row r="619" spans="1:168" ht="14.4">
      <c r="A619" s="177">
        <v>37359041</v>
      </c>
      <c r="B619" s="179" t="s">
        <v>3983</v>
      </c>
      <c r="C619" s="117"/>
      <c r="D619" s="117"/>
      <c r="E619" s="117"/>
      <c r="F619" s="117"/>
      <c r="H619" s="47"/>
      <c r="I619" s="47"/>
      <c r="L619" s="5"/>
      <c r="M619" s="5"/>
      <c r="N619" s="5"/>
      <c r="O619" s="5"/>
      <c r="P619" s="178">
        <v>28</v>
      </c>
      <c r="Q619" s="171"/>
      <c r="R619" s="178">
        <v>28</v>
      </c>
      <c r="S619" s="171"/>
      <c r="T619" s="117"/>
      <c r="U619" s="117"/>
      <c r="V619" s="117"/>
      <c r="W619" s="117"/>
      <c r="Y619" s="46"/>
      <c r="Z619" s="5"/>
      <c r="AA619" s="5"/>
      <c r="AB619" s="5"/>
      <c r="AC619" s="46"/>
      <c r="AD619" s="5"/>
      <c r="AE619" s="5"/>
      <c r="AF619" s="178" t="s">
        <v>2403</v>
      </c>
      <c r="AG619" s="178" t="s">
        <v>4154</v>
      </c>
      <c r="AH619" s="46"/>
      <c r="AK619" s="185">
        <v>15054000</v>
      </c>
      <c r="AL619" s="178" t="s">
        <v>173</v>
      </c>
      <c r="AM619" s="46"/>
      <c r="AN619" s="5"/>
      <c r="AO619" s="5"/>
      <c r="AP619" s="5"/>
      <c r="AQ619" s="5"/>
      <c r="AS619" s="48"/>
      <c r="AT619" s="25" t="str">
        <f t="shared" si="91"/>
        <v>ITA simvastatin S.F. GROUP Srl film-coated tablet 40mg/</v>
      </c>
      <c r="AU619" s="33"/>
      <c r="AW619" s="5"/>
      <c r="AX619" s="180" t="s">
        <v>4072</v>
      </c>
      <c r="AY619" s="25" t="str">
        <f t="shared" si="89"/>
        <v>ALPHEUS film-coated tablet 40mg/</v>
      </c>
      <c r="AZ619" s="177" t="s">
        <v>579</v>
      </c>
      <c r="BA619" s="46" t="s">
        <v>2510</v>
      </c>
      <c r="BB619" s="46"/>
      <c r="BC619" s="178" t="s">
        <v>2403</v>
      </c>
      <c r="BD619" s="178" t="s">
        <v>4154</v>
      </c>
      <c r="BE619" s="46"/>
      <c r="BF619" s="85"/>
      <c r="BG619" s="179" t="s">
        <v>4112</v>
      </c>
      <c r="BH619" s="46"/>
      <c r="BI619" s="46"/>
      <c r="BJ619" s="46"/>
      <c r="BL619" s="5"/>
      <c r="BM619" s="49" t="s">
        <v>4151</v>
      </c>
      <c r="BN619" t="str">
        <f t="shared" si="90"/>
        <v>simvastatin film-coated tablet 40mg/</v>
      </c>
      <c r="BO619" s="49"/>
      <c r="BP619" t="str">
        <f t="shared" si="92"/>
        <v>simvastatin film-coated tablet 40mg/</v>
      </c>
      <c r="BQ619" s="5"/>
      <c r="BR619" s="178" t="s">
        <v>2403</v>
      </c>
      <c r="BS619" s="186" t="s">
        <v>1220</v>
      </c>
      <c r="BT619" s="46"/>
      <c r="BU619" s="117"/>
      <c r="BV619" s="117"/>
      <c r="BW619" s="5"/>
      <c r="BY619" s="5"/>
      <c r="BZ619" s="5"/>
      <c r="CA619" s="185">
        <v>15054000</v>
      </c>
      <c r="CB619" s="178" t="s">
        <v>173</v>
      </c>
      <c r="CC619" s="46"/>
      <c r="CD619" s="5"/>
      <c r="CE619" s="5"/>
      <c r="CF619">
        <v>20053000</v>
      </c>
      <c r="CG619" s="46" t="s">
        <v>3898</v>
      </c>
      <c r="CH619" s="46" t="s">
        <v>1239</v>
      </c>
      <c r="CI619" s="117"/>
      <c r="CJ619" s="117"/>
      <c r="CK619" s="5"/>
      <c r="CL619" s="5"/>
      <c r="CM619" s="5"/>
      <c r="CN619" s="5"/>
      <c r="CO619" s="48" t="s">
        <v>2252</v>
      </c>
      <c r="CP619" s="21" t="s">
        <v>41</v>
      </c>
      <c r="CQ619" s="48" t="s">
        <v>2252</v>
      </c>
      <c r="CR619" s="46" t="s">
        <v>3900</v>
      </c>
      <c r="CS619" s="51"/>
      <c r="CT619" s="48" t="s">
        <v>2252</v>
      </c>
      <c r="CU619" s="46" t="s">
        <v>3900</v>
      </c>
      <c r="CV619" s="117"/>
      <c r="CW619" s="146"/>
      <c r="CY619" s="5"/>
      <c r="CZ619" s="5"/>
      <c r="DE619" s="5"/>
      <c r="DF619" s="5"/>
      <c r="DG619" s="117"/>
      <c r="DH619" s="117"/>
      <c r="DI619" s="117"/>
      <c r="DJ619" s="117"/>
      <c r="DK619" s="117"/>
      <c r="DL619" s="177">
        <v>40</v>
      </c>
      <c r="DM619" s="177" t="s">
        <v>164</v>
      </c>
      <c r="DN619" s="74"/>
      <c r="DO619" s="177"/>
      <c r="DP619" s="177"/>
      <c r="DR619" s="177">
        <v>40</v>
      </c>
      <c r="DS619" s="177" t="s">
        <v>164</v>
      </c>
      <c r="DU619" s="177"/>
      <c r="DV619" s="177"/>
      <c r="DZ619" s="46"/>
      <c r="EA619" s="5"/>
      <c r="EB619" s="5"/>
      <c r="EC619" s="5"/>
      <c r="ED619" s="5"/>
      <c r="EE619" s="5"/>
      <c r="EF619" s="5"/>
      <c r="EG619" s="5"/>
      <c r="EH619" s="5"/>
      <c r="EI619" s="5"/>
      <c r="EJ619" s="5"/>
      <c r="EK619" s="5"/>
      <c r="EL619" s="5"/>
      <c r="EM619" s="165"/>
      <c r="EO619" s="5"/>
      <c r="EP619" s="5"/>
      <c r="EQ619" s="5"/>
      <c r="ER619" s="5"/>
      <c r="ET619" s="46"/>
      <c r="EU619" s="46"/>
      <c r="EY619" s="70" t="str">
        <f t="shared" si="88"/>
        <v>simvastatin oral 40mg/</v>
      </c>
      <c r="FK619" s="14" t="s">
        <v>163</v>
      </c>
      <c r="FL619" s="70" t="str">
        <f t="shared" si="93"/>
        <v>simvastatin oral 40mg/</v>
      </c>
    </row>
    <row r="620" spans="1:168" ht="14.4">
      <c r="A620" s="177">
        <v>37664036</v>
      </c>
      <c r="B620" s="179" t="s">
        <v>3984</v>
      </c>
      <c r="C620" s="117"/>
      <c r="D620" s="117"/>
      <c r="E620" s="117"/>
      <c r="F620" s="117"/>
      <c r="H620" s="47"/>
      <c r="I620" s="47"/>
      <c r="L620" s="5"/>
      <c r="M620" s="5"/>
      <c r="N620" s="5"/>
      <c r="O620" s="5"/>
      <c r="P620" s="178">
        <v>28</v>
      </c>
      <c r="Q620" s="171"/>
      <c r="R620" s="178">
        <v>28</v>
      </c>
      <c r="S620" s="171"/>
      <c r="T620" s="117"/>
      <c r="U620" s="117"/>
      <c r="V620" s="117"/>
      <c r="W620" s="117"/>
      <c r="Y620" s="46"/>
      <c r="Z620" s="5"/>
      <c r="AA620" s="5"/>
      <c r="AB620" s="5"/>
      <c r="AC620" s="46"/>
      <c r="AD620" s="5"/>
      <c r="AE620" s="5"/>
      <c r="AF620" s="178" t="s">
        <v>2403</v>
      </c>
      <c r="AG620" s="178" t="s">
        <v>4154</v>
      </c>
      <c r="AH620" s="46"/>
      <c r="AK620" s="185">
        <v>15054000</v>
      </c>
      <c r="AL620" s="178" t="s">
        <v>173</v>
      </c>
      <c r="AM620" s="46"/>
      <c r="AN620" s="5"/>
      <c r="AO620" s="5"/>
      <c r="AP620" s="5"/>
      <c r="AQ620" s="5"/>
      <c r="AS620" s="48"/>
      <c r="AT620" s="25" t="str">
        <f t="shared" si="91"/>
        <v>ITA simvastatin FARTO Srl film-coated tablet 40mg/</v>
      </c>
      <c r="AU620" s="33"/>
      <c r="AW620" s="5"/>
      <c r="AX620" s="180" t="s">
        <v>4073</v>
      </c>
      <c r="AY620" s="25" t="str">
        <f t="shared" si="89"/>
        <v>KRUSTAT film-coated tablet 40mg/</v>
      </c>
      <c r="AZ620" s="177" t="s">
        <v>579</v>
      </c>
      <c r="BA620" s="46" t="s">
        <v>2510</v>
      </c>
      <c r="BB620" s="46"/>
      <c r="BC620" s="178" t="s">
        <v>2403</v>
      </c>
      <c r="BD620" s="178" t="s">
        <v>4154</v>
      </c>
      <c r="BE620" s="46"/>
      <c r="BF620" s="85"/>
      <c r="BG620" s="179" t="s">
        <v>4144</v>
      </c>
      <c r="BH620" s="46"/>
      <c r="BI620" s="46"/>
      <c r="BJ620" s="46"/>
      <c r="BL620" s="5"/>
      <c r="BM620" s="49" t="s">
        <v>4151</v>
      </c>
      <c r="BN620" t="str">
        <f t="shared" si="90"/>
        <v>simvastatin film-coated tablet 40mg/</v>
      </c>
      <c r="BO620" s="49"/>
      <c r="BP620" t="str">
        <f t="shared" si="92"/>
        <v>simvastatin film-coated tablet 40mg/</v>
      </c>
      <c r="BQ620" s="5"/>
      <c r="BR620" s="178" t="s">
        <v>2403</v>
      </c>
      <c r="BS620" s="186" t="s">
        <v>1220</v>
      </c>
      <c r="BT620" s="46"/>
      <c r="BU620" s="117"/>
      <c r="BV620" s="117"/>
      <c r="BW620" s="5"/>
      <c r="BY620" s="5"/>
      <c r="BZ620" s="5"/>
      <c r="CA620" s="185">
        <v>15054000</v>
      </c>
      <c r="CB620" s="178" t="s">
        <v>173</v>
      </c>
      <c r="CC620" s="46"/>
      <c r="CD620" s="5"/>
      <c r="CE620" s="5"/>
      <c r="CF620">
        <v>20053000</v>
      </c>
      <c r="CG620" s="46" t="s">
        <v>3898</v>
      </c>
      <c r="CH620" s="46" t="s">
        <v>1239</v>
      </c>
      <c r="CI620" s="117"/>
      <c r="CJ620" s="117"/>
      <c r="CK620" s="5"/>
      <c r="CL620" s="5"/>
      <c r="CM620" s="5"/>
      <c r="CN620" s="5"/>
      <c r="CO620" s="48" t="s">
        <v>2252</v>
      </c>
      <c r="CP620" s="21" t="s">
        <v>41</v>
      </c>
      <c r="CQ620" s="48" t="s">
        <v>2252</v>
      </c>
      <c r="CR620" s="46" t="s">
        <v>3900</v>
      </c>
      <c r="CS620" s="51"/>
      <c r="CT620" s="48" t="s">
        <v>2252</v>
      </c>
      <c r="CU620" s="46" t="s">
        <v>3900</v>
      </c>
      <c r="CV620" s="117"/>
      <c r="CW620" s="146"/>
      <c r="CY620" s="5"/>
      <c r="CZ620" s="5"/>
      <c r="DE620" s="5"/>
      <c r="DF620" s="5"/>
      <c r="DG620" s="117"/>
      <c r="DH620" s="117"/>
      <c r="DI620" s="117"/>
      <c r="DJ620" s="117"/>
      <c r="DK620" s="117"/>
      <c r="DL620" s="177">
        <v>40</v>
      </c>
      <c r="DM620" s="177" t="s">
        <v>164</v>
      </c>
      <c r="DN620" s="74"/>
      <c r="DO620" s="177"/>
      <c r="DP620" s="177"/>
      <c r="DR620" s="177">
        <v>40</v>
      </c>
      <c r="DS620" s="177" t="s">
        <v>164</v>
      </c>
      <c r="DU620" s="177"/>
      <c r="DV620" s="177"/>
      <c r="DZ620" s="46"/>
      <c r="EA620" s="5"/>
      <c r="EB620" s="5"/>
      <c r="EC620" s="5"/>
      <c r="ED620" s="5"/>
      <c r="EE620" s="5"/>
      <c r="EF620" s="5"/>
      <c r="EG620" s="5"/>
      <c r="EH620" s="5"/>
      <c r="EI620" s="5"/>
      <c r="EJ620" s="5"/>
      <c r="EK620" s="5"/>
      <c r="EL620" s="5"/>
      <c r="EM620" s="165"/>
      <c r="EO620" s="5"/>
      <c r="EP620" s="5"/>
      <c r="EQ620" s="5"/>
      <c r="ER620" s="5"/>
      <c r="ET620" s="46"/>
      <c r="EU620" s="46"/>
      <c r="EY620" s="70" t="str">
        <f t="shared" si="88"/>
        <v>simvastatin oral 40mg/</v>
      </c>
      <c r="FK620" s="14" t="s">
        <v>163</v>
      </c>
      <c r="FL620" s="70" t="str">
        <f t="shared" si="93"/>
        <v>simvastatin oral 40mg/</v>
      </c>
    </row>
    <row r="621" spans="1:168" ht="14.4">
      <c r="A621" s="177">
        <v>37348051</v>
      </c>
      <c r="B621" s="179" t="s">
        <v>3985</v>
      </c>
      <c r="C621" s="117"/>
      <c r="D621" s="117"/>
      <c r="E621" s="117"/>
      <c r="F621" s="117"/>
      <c r="H621" s="47"/>
      <c r="I621" s="47"/>
      <c r="L621" s="5"/>
      <c r="M621" s="5"/>
      <c r="N621" s="5"/>
      <c r="O621" s="5"/>
      <c r="P621" s="178">
        <v>28</v>
      </c>
      <c r="Q621" s="171"/>
      <c r="R621" s="178">
        <v>28</v>
      </c>
      <c r="S621" s="171"/>
      <c r="T621" s="117"/>
      <c r="U621" s="117"/>
      <c r="V621" s="117"/>
      <c r="W621" s="117"/>
      <c r="Y621" s="46"/>
      <c r="Z621" s="5"/>
      <c r="AA621" s="5"/>
      <c r="AB621" s="5"/>
      <c r="AC621" s="46"/>
      <c r="AD621" s="5"/>
      <c r="AE621" s="5"/>
      <c r="AF621" s="178" t="s">
        <v>2403</v>
      </c>
      <c r="AG621" s="178" t="s">
        <v>4154</v>
      </c>
      <c r="AH621" s="46"/>
      <c r="AK621" s="185">
        <v>15054000</v>
      </c>
      <c r="AL621" s="178" t="s">
        <v>173</v>
      </c>
      <c r="AM621" s="46"/>
      <c r="AN621" s="5"/>
      <c r="AO621" s="5"/>
      <c r="AP621" s="5"/>
      <c r="AQ621" s="5"/>
      <c r="AS621" s="48"/>
      <c r="AT621" s="25" t="str">
        <f t="shared" si="91"/>
        <v>ITA simvastatin S.F. GROUP Srl film-coated tablet 40mg/</v>
      </c>
      <c r="AU621" s="33"/>
      <c r="AW621" s="5"/>
      <c r="AX621" s="180" t="s">
        <v>4074</v>
      </c>
      <c r="AY621" s="25" t="str">
        <f t="shared" si="89"/>
        <v>LIPENIL film-coated tablet 40mg/</v>
      </c>
      <c r="AZ621" s="177" t="s">
        <v>579</v>
      </c>
      <c r="BA621" s="46" t="s">
        <v>2510</v>
      </c>
      <c r="BB621" s="46"/>
      <c r="BC621" s="178" t="s">
        <v>2403</v>
      </c>
      <c r="BD621" s="178" t="s">
        <v>4154</v>
      </c>
      <c r="BE621" s="46"/>
      <c r="BF621" s="85"/>
      <c r="BG621" s="179" t="s">
        <v>4112</v>
      </c>
      <c r="BH621" s="46"/>
      <c r="BI621" s="46"/>
      <c r="BJ621" s="46"/>
      <c r="BL621" s="5"/>
      <c r="BM621" s="49" t="s">
        <v>4151</v>
      </c>
      <c r="BN621" t="str">
        <f t="shared" si="90"/>
        <v>simvastatin film-coated tablet 40mg/</v>
      </c>
      <c r="BO621" s="49"/>
      <c r="BP621" t="str">
        <f t="shared" si="92"/>
        <v>simvastatin film-coated tablet 40mg/</v>
      </c>
      <c r="BQ621" s="5"/>
      <c r="BR621" s="178" t="s">
        <v>2403</v>
      </c>
      <c r="BS621" s="186" t="s">
        <v>1220</v>
      </c>
      <c r="BT621" s="46"/>
      <c r="BU621" s="117"/>
      <c r="BV621" s="117"/>
      <c r="BW621" s="5"/>
      <c r="BY621" s="5"/>
      <c r="BZ621" s="5"/>
      <c r="CA621" s="185">
        <v>15054000</v>
      </c>
      <c r="CB621" s="178" t="s">
        <v>173</v>
      </c>
      <c r="CC621" s="46"/>
      <c r="CD621" s="5"/>
      <c r="CE621" s="5"/>
      <c r="CF621">
        <v>20053000</v>
      </c>
      <c r="CG621" s="46" t="s">
        <v>3898</v>
      </c>
      <c r="CH621" s="46" t="s">
        <v>1239</v>
      </c>
      <c r="CI621" s="117"/>
      <c r="CJ621" s="117"/>
      <c r="CK621" s="5"/>
      <c r="CL621" s="5"/>
      <c r="CM621" s="5"/>
      <c r="CN621" s="5"/>
      <c r="CO621" s="48" t="s">
        <v>2252</v>
      </c>
      <c r="CP621" s="21" t="s">
        <v>41</v>
      </c>
      <c r="CQ621" s="48" t="s">
        <v>2252</v>
      </c>
      <c r="CR621" s="46" t="s">
        <v>3900</v>
      </c>
      <c r="CS621" s="51"/>
      <c r="CT621" s="48" t="s">
        <v>2252</v>
      </c>
      <c r="CU621" s="46" t="s">
        <v>3900</v>
      </c>
      <c r="CV621" s="117"/>
      <c r="CW621" s="146"/>
      <c r="CY621" s="5"/>
      <c r="CZ621" s="5"/>
      <c r="DE621" s="5"/>
      <c r="DF621" s="5"/>
      <c r="DG621" s="117"/>
      <c r="DH621" s="117"/>
      <c r="DI621" s="117"/>
      <c r="DJ621" s="117"/>
      <c r="DK621" s="117"/>
      <c r="DL621" s="177">
        <v>40</v>
      </c>
      <c r="DM621" s="177" t="s">
        <v>164</v>
      </c>
      <c r="DN621" s="74"/>
      <c r="DO621" s="177"/>
      <c r="DP621" s="177"/>
      <c r="DR621" s="177">
        <v>40</v>
      </c>
      <c r="DS621" s="177" t="s">
        <v>164</v>
      </c>
      <c r="DU621" s="177"/>
      <c r="DV621" s="177"/>
      <c r="DZ621" s="46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/>
      <c r="EM621" s="165"/>
      <c r="EO621" s="5"/>
      <c r="EP621" s="5"/>
      <c r="EQ621" s="5"/>
      <c r="ER621" s="5"/>
      <c r="ET621" s="46"/>
      <c r="EU621" s="46"/>
      <c r="EY621" s="70" t="str">
        <f t="shared" si="88"/>
        <v>simvastatin oral 40mg/</v>
      </c>
      <c r="FK621" s="14" t="s">
        <v>163</v>
      </c>
      <c r="FL621" s="70" t="str">
        <f t="shared" si="93"/>
        <v>simvastatin oral 40mg/</v>
      </c>
    </row>
    <row r="622" spans="1:168" ht="14.4">
      <c r="A622" s="177">
        <v>37364054</v>
      </c>
      <c r="B622" s="179" t="s">
        <v>3986</v>
      </c>
      <c r="C622" s="117"/>
      <c r="D622" s="117"/>
      <c r="E622" s="117"/>
      <c r="F622" s="117"/>
      <c r="H622" s="47"/>
      <c r="I622" s="47"/>
      <c r="L622" s="5"/>
      <c r="M622" s="5"/>
      <c r="N622" s="5"/>
      <c r="O622" s="5"/>
      <c r="P622" s="178">
        <v>28</v>
      </c>
      <c r="Q622" s="171"/>
      <c r="R622" s="178">
        <v>28</v>
      </c>
      <c r="S622" s="171"/>
      <c r="T622" s="117"/>
      <c r="U622" s="117"/>
      <c r="V622" s="117"/>
      <c r="W622" s="117"/>
      <c r="Y622" s="46"/>
      <c r="Z622" s="5"/>
      <c r="AA622" s="5"/>
      <c r="AB622" s="5"/>
      <c r="AC622" s="46"/>
      <c r="AD622" s="5"/>
      <c r="AE622" s="5"/>
      <c r="AF622" s="178" t="s">
        <v>2403</v>
      </c>
      <c r="AG622" s="178" t="s">
        <v>4154</v>
      </c>
      <c r="AH622" s="46"/>
      <c r="AK622" s="185">
        <v>15054000</v>
      </c>
      <c r="AL622" s="178" t="s">
        <v>173</v>
      </c>
      <c r="AM622" s="46"/>
      <c r="AN622" s="5"/>
      <c r="AO622" s="5"/>
      <c r="AP622" s="5"/>
      <c r="AQ622" s="5"/>
      <c r="AS622" s="48"/>
      <c r="AT622" s="25" t="str">
        <f t="shared" si="91"/>
        <v>ITA simvastatin AGIPS FARMACEUTICI Srl film-coated tablet 40mg/</v>
      </c>
      <c r="AU622" s="33"/>
      <c r="AW622" s="5"/>
      <c r="AX622" s="180" t="s">
        <v>4075</v>
      </c>
      <c r="AY622" s="25" t="str">
        <f t="shared" si="89"/>
        <v>OMISTAT film-coated tablet 40mg/</v>
      </c>
      <c r="AZ622" s="177" t="s">
        <v>579</v>
      </c>
      <c r="BA622" s="46" t="s">
        <v>2510</v>
      </c>
      <c r="BB622" s="46"/>
      <c r="BC622" s="178" t="s">
        <v>2403</v>
      </c>
      <c r="BD622" s="178" t="s">
        <v>4154</v>
      </c>
      <c r="BE622" s="46"/>
      <c r="BF622" s="85"/>
      <c r="BG622" s="179" t="s">
        <v>4101</v>
      </c>
      <c r="BH622" s="46"/>
      <c r="BI622" s="46"/>
      <c r="BJ622" s="46"/>
      <c r="BL622" s="5"/>
      <c r="BM622" s="49" t="s">
        <v>4151</v>
      </c>
      <c r="BN622" t="str">
        <f t="shared" si="90"/>
        <v>simvastatin film-coated tablet 40mg/</v>
      </c>
      <c r="BO622" s="49"/>
      <c r="BP622" t="str">
        <f t="shared" si="92"/>
        <v>simvastatin film-coated tablet 40mg/</v>
      </c>
      <c r="BQ622" s="5"/>
      <c r="BR622" s="178" t="s">
        <v>2403</v>
      </c>
      <c r="BS622" s="186" t="s">
        <v>1220</v>
      </c>
      <c r="BT622" s="46"/>
      <c r="BU622" s="117"/>
      <c r="BV622" s="117"/>
      <c r="BW622" s="5"/>
      <c r="BY622" s="5"/>
      <c r="BZ622" s="5"/>
      <c r="CA622" s="185">
        <v>15054000</v>
      </c>
      <c r="CB622" s="178" t="s">
        <v>173</v>
      </c>
      <c r="CC622" s="46"/>
      <c r="CD622" s="5"/>
      <c r="CE622" s="5"/>
      <c r="CF622">
        <v>20053000</v>
      </c>
      <c r="CG622" s="46" t="s">
        <v>3898</v>
      </c>
      <c r="CH622" s="46" t="s">
        <v>1239</v>
      </c>
      <c r="CI622" s="117"/>
      <c r="CJ622" s="117"/>
      <c r="CK622" s="5"/>
      <c r="CL622" s="5"/>
      <c r="CM622" s="5"/>
      <c r="CN622" s="5"/>
      <c r="CO622" s="48" t="s">
        <v>2252</v>
      </c>
      <c r="CP622" s="21" t="s">
        <v>41</v>
      </c>
      <c r="CQ622" s="48" t="s">
        <v>2252</v>
      </c>
      <c r="CR622" s="46" t="s">
        <v>3900</v>
      </c>
      <c r="CS622" s="51"/>
      <c r="CT622" s="48" t="s">
        <v>2252</v>
      </c>
      <c r="CU622" s="46" t="s">
        <v>3900</v>
      </c>
      <c r="CV622" s="117"/>
      <c r="CW622" s="146"/>
      <c r="CY622" s="5"/>
      <c r="CZ622" s="5"/>
      <c r="DE622" s="5"/>
      <c r="DF622" s="5"/>
      <c r="DG622" s="117"/>
      <c r="DH622" s="117"/>
      <c r="DI622" s="117"/>
      <c r="DJ622" s="117"/>
      <c r="DK622" s="117"/>
      <c r="DL622" s="177">
        <v>40</v>
      </c>
      <c r="DM622" s="177" t="s">
        <v>164</v>
      </c>
      <c r="DN622" s="74"/>
      <c r="DO622" s="177"/>
      <c r="DP622" s="177"/>
      <c r="DR622" s="177">
        <v>40</v>
      </c>
      <c r="DS622" s="177" t="s">
        <v>164</v>
      </c>
      <c r="DU622" s="177"/>
      <c r="DV622" s="177"/>
      <c r="DZ622" s="46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/>
      <c r="EM622" s="165"/>
      <c r="EO622" s="5"/>
      <c r="EP622" s="5"/>
      <c r="EQ622" s="5"/>
      <c r="ER622" s="5"/>
      <c r="ET622" s="46"/>
      <c r="EU622" s="46"/>
      <c r="EY622" s="70" t="str">
        <f t="shared" si="88"/>
        <v>simvastatin oral 40mg/</v>
      </c>
      <c r="FK622" s="14" t="s">
        <v>163</v>
      </c>
      <c r="FL622" s="70" t="str">
        <f t="shared" si="93"/>
        <v>simvastatin oral 40mg/</v>
      </c>
    </row>
    <row r="623" spans="1:168" ht="14.4">
      <c r="A623" s="177">
        <v>37669052</v>
      </c>
      <c r="B623" s="179" t="s">
        <v>3987</v>
      </c>
      <c r="C623" s="117"/>
      <c r="D623" s="117"/>
      <c r="E623" s="117"/>
      <c r="F623" s="117"/>
      <c r="H623" s="47"/>
      <c r="I623" s="47"/>
      <c r="L623" s="5"/>
      <c r="M623" s="5"/>
      <c r="N623" s="5"/>
      <c r="O623" s="5"/>
      <c r="P623" s="178">
        <v>28</v>
      </c>
      <c r="Q623" s="171"/>
      <c r="R623" s="178">
        <v>28</v>
      </c>
      <c r="S623" s="171"/>
      <c r="T623" s="117"/>
      <c r="U623" s="117"/>
      <c r="V623" s="117"/>
      <c r="W623" s="117"/>
      <c r="Y623" s="46"/>
      <c r="Z623" s="5"/>
      <c r="AA623" s="5"/>
      <c r="AB623" s="5"/>
      <c r="AC623" s="46"/>
      <c r="AD623" s="5"/>
      <c r="AE623" s="5"/>
      <c r="AF623" s="178" t="s">
        <v>2403</v>
      </c>
      <c r="AG623" s="178" t="s">
        <v>4154</v>
      </c>
      <c r="AH623" s="46"/>
      <c r="AK623" s="185">
        <v>15054000</v>
      </c>
      <c r="AL623" s="178" t="s">
        <v>173</v>
      </c>
      <c r="AM623" s="46"/>
      <c r="AN623" s="5"/>
      <c r="AO623" s="5"/>
      <c r="AP623" s="5"/>
      <c r="AQ623" s="5"/>
      <c r="AS623" s="48"/>
      <c r="AT623" s="25" t="str">
        <f t="shared" si="91"/>
        <v>ITA simvastatin ECUPHARMA Srl film-coated tablet 40mg/</v>
      </c>
      <c r="AU623" s="33"/>
      <c r="AW623" s="5"/>
      <c r="AX623" s="180" t="s">
        <v>4076</v>
      </c>
      <c r="AY623" s="25" t="str">
        <f t="shared" si="89"/>
        <v>SETORILIN film-coated tablet 40mg/</v>
      </c>
      <c r="AZ623" s="177" t="s">
        <v>579</v>
      </c>
      <c r="BA623" s="46" t="s">
        <v>2510</v>
      </c>
      <c r="BB623" s="46"/>
      <c r="BC623" s="178" t="s">
        <v>2403</v>
      </c>
      <c r="BD623" s="178" t="s">
        <v>4154</v>
      </c>
      <c r="BE623" s="46"/>
      <c r="BF623" s="85"/>
      <c r="BG623" s="179" t="s">
        <v>4145</v>
      </c>
      <c r="BH623" s="46"/>
      <c r="BI623" s="46"/>
      <c r="BJ623" s="46"/>
      <c r="BL623" s="5"/>
      <c r="BM623" s="49" t="s">
        <v>4151</v>
      </c>
      <c r="BN623" t="str">
        <f t="shared" si="90"/>
        <v>simvastatin film-coated tablet 40mg/</v>
      </c>
      <c r="BO623" s="49"/>
      <c r="BP623" t="str">
        <f t="shared" si="92"/>
        <v>simvastatin film-coated tablet 40mg/</v>
      </c>
      <c r="BQ623" s="5"/>
      <c r="BR623" s="178" t="s">
        <v>2403</v>
      </c>
      <c r="BS623" s="186" t="s">
        <v>1220</v>
      </c>
      <c r="BT623" s="46"/>
      <c r="BU623" s="117"/>
      <c r="BV623" s="117"/>
      <c r="BW623" s="5"/>
      <c r="BY623" s="5"/>
      <c r="BZ623" s="5"/>
      <c r="CA623" s="185">
        <v>15054000</v>
      </c>
      <c r="CB623" s="178" t="s">
        <v>173</v>
      </c>
      <c r="CC623" s="46"/>
      <c r="CD623" s="5"/>
      <c r="CE623" s="5"/>
      <c r="CF623">
        <v>20053000</v>
      </c>
      <c r="CG623" s="46" t="s">
        <v>3898</v>
      </c>
      <c r="CH623" s="46" t="s">
        <v>1239</v>
      </c>
      <c r="CI623" s="117"/>
      <c r="CJ623" s="117"/>
      <c r="CK623" s="5"/>
      <c r="CL623" s="5"/>
      <c r="CM623" s="5"/>
      <c r="CN623" s="5"/>
      <c r="CO623" s="48" t="s">
        <v>2252</v>
      </c>
      <c r="CP623" s="21" t="s">
        <v>41</v>
      </c>
      <c r="CQ623" s="48" t="s">
        <v>2252</v>
      </c>
      <c r="CR623" s="46" t="s">
        <v>3900</v>
      </c>
      <c r="CS623" s="51"/>
      <c r="CT623" s="48" t="s">
        <v>2252</v>
      </c>
      <c r="CU623" s="46" t="s">
        <v>3900</v>
      </c>
      <c r="CV623" s="117"/>
      <c r="CW623" s="146"/>
      <c r="CY623" s="5"/>
      <c r="CZ623" s="5"/>
      <c r="DE623" s="5"/>
      <c r="DF623" s="5"/>
      <c r="DG623" s="117"/>
      <c r="DH623" s="117"/>
      <c r="DI623" s="117"/>
      <c r="DJ623" s="117"/>
      <c r="DK623" s="117"/>
      <c r="DL623" s="177">
        <v>40</v>
      </c>
      <c r="DM623" s="177" t="s">
        <v>164</v>
      </c>
      <c r="DN623" s="74"/>
      <c r="DO623" s="177"/>
      <c r="DP623" s="177"/>
      <c r="DR623" s="177">
        <v>40</v>
      </c>
      <c r="DS623" s="177" t="s">
        <v>164</v>
      </c>
      <c r="DU623" s="177"/>
      <c r="DV623" s="177"/>
      <c r="DZ623" s="46"/>
      <c r="EA623" s="5"/>
      <c r="EB623" s="5"/>
      <c r="EC623" s="5"/>
      <c r="ED623" s="5"/>
      <c r="EE623" s="5"/>
      <c r="EF623" s="5"/>
      <c r="EG623" s="5"/>
      <c r="EH623" s="5"/>
      <c r="EI623" s="5"/>
      <c r="EJ623" s="5"/>
      <c r="EK623" s="5"/>
      <c r="EL623" s="5"/>
      <c r="EM623" s="165"/>
      <c r="EO623" s="5"/>
      <c r="EP623" s="5"/>
      <c r="EQ623" s="5"/>
      <c r="ER623" s="5"/>
      <c r="ET623" s="46"/>
      <c r="EU623" s="46"/>
      <c r="EY623" s="70" t="str">
        <f t="shared" ref="EY623:EY670" si="94">CONCATENATE(CU623," ",FK623," ",DR623,DS623,"/",DU623,DV623)</f>
        <v>simvastatin oral 40mg/</v>
      </c>
      <c r="FK623" s="14" t="s">
        <v>163</v>
      </c>
      <c r="FL623" s="70" t="str">
        <f t="shared" si="93"/>
        <v>simvastatin oral 40mg/</v>
      </c>
    </row>
    <row r="624" spans="1:168" ht="14.4">
      <c r="A624" s="177">
        <v>37331042</v>
      </c>
      <c r="B624" s="179" t="s">
        <v>3988</v>
      </c>
      <c r="C624" s="117"/>
      <c r="D624" s="117"/>
      <c r="E624" s="117"/>
      <c r="F624" s="117"/>
      <c r="H624" s="47"/>
      <c r="I624" s="47"/>
      <c r="L624" s="5"/>
      <c r="M624" s="5"/>
      <c r="N624" s="5"/>
      <c r="O624" s="5"/>
      <c r="P624" s="178">
        <v>28</v>
      </c>
      <c r="Q624" s="171"/>
      <c r="R624" s="178">
        <v>28</v>
      </c>
      <c r="S624" s="171"/>
      <c r="T624" s="117"/>
      <c r="U624" s="117"/>
      <c r="V624" s="117"/>
      <c r="W624" s="117"/>
      <c r="Y624" s="46"/>
      <c r="Z624" s="5"/>
      <c r="AA624" s="5"/>
      <c r="AB624" s="5"/>
      <c r="AC624" s="46"/>
      <c r="AD624" s="5"/>
      <c r="AE624" s="5"/>
      <c r="AF624" s="178" t="s">
        <v>2403</v>
      </c>
      <c r="AG624" s="178" t="s">
        <v>4154</v>
      </c>
      <c r="AH624" s="46"/>
      <c r="AK624" s="185">
        <v>15054000</v>
      </c>
      <c r="AL624" s="178" t="s">
        <v>173</v>
      </c>
      <c r="AM624" s="46"/>
      <c r="AN624" s="5"/>
      <c r="AO624" s="5"/>
      <c r="AP624" s="5"/>
      <c r="AQ624" s="5"/>
      <c r="AS624" s="48"/>
      <c r="AT624" s="25" t="str">
        <f t="shared" si="91"/>
        <v>ITA simvastatin S.F. GROUP Srl film-coated tablet 40mg/</v>
      </c>
      <c r="AU624" s="33"/>
      <c r="AW624" s="5"/>
      <c r="AX624" s="180" t="s">
        <v>4077</v>
      </c>
      <c r="AY624" s="25" t="str">
        <f t="shared" si="89"/>
        <v>SIMBATRIX film-coated tablet 40mg/</v>
      </c>
      <c r="AZ624" s="177" t="s">
        <v>579</v>
      </c>
      <c r="BA624" s="46" t="s">
        <v>2510</v>
      </c>
      <c r="BB624" s="46"/>
      <c r="BC624" s="178" t="s">
        <v>2403</v>
      </c>
      <c r="BD624" s="178" t="s">
        <v>4154</v>
      </c>
      <c r="BE624" s="46"/>
      <c r="BF624" s="85"/>
      <c r="BG624" s="179" t="s">
        <v>4112</v>
      </c>
      <c r="BH624" s="46"/>
      <c r="BI624" s="46"/>
      <c r="BJ624" s="46"/>
      <c r="BL624" s="5"/>
      <c r="BM624" s="49" t="s">
        <v>4151</v>
      </c>
      <c r="BN624" t="str">
        <f t="shared" si="90"/>
        <v>simvastatin film-coated tablet 40mg/</v>
      </c>
      <c r="BO624" s="49"/>
      <c r="BP624" t="str">
        <f t="shared" si="92"/>
        <v>simvastatin film-coated tablet 40mg/</v>
      </c>
      <c r="BQ624" s="5"/>
      <c r="BR624" s="178" t="s">
        <v>2403</v>
      </c>
      <c r="BS624" s="186" t="s">
        <v>1220</v>
      </c>
      <c r="BT624" s="46"/>
      <c r="BU624" s="117"/>
      <c r="BV624" s="117"/>
      <c r="BW624" s="5"/>
      <c r="BY624" s="5"/>
      <c r="BZ624" s="5"/>
      <c r="CA624" s="185">
        <v>15054000</v>
      </c>
      <c r="CB624" s="178" t="s">
        <v>173</v>
      </c>
      <c r="CC624" s="46"/>
      <c r="CD624" s="5"/>
      <c r="CE624" s="5"/>
      <c r="CF624">
        <v>20053000</v>
      </c>
      <c r="CG624" s="46" t="s">
        <v>3898</v>
      </c>
      <c r="CH624" s="46" t="s">
        <v>1239</v>
      </c>
      <c r="CI624" s="117"/>
      <c r="CJ624" s="117"/>
      <c r="CK624" s="5"/>
      <c r="CL624" s="5"/>
      <c r="CM624" s="5"/>
      <c r="CN624" s="5"/>
      <c r="CO624" s="48" t="s">
        <v>2252</v>
      </c>
      <c r="CP624" s="21" t="s">
        <v>41</v>
      </c>
      <c r="CQ624" s="48" t="s">
        <v>2252</v>
      </c>
      <c r="CR624" s="46" t="s">
        <v>3900</v>
      </c>
      <c r="CS624" s="51"/>
      <c r="CT624" s="48" t="s">
        <v>2252</v>
      </c>
      <c r="CU624" s="46" t="s">
        <v>3900</v>
      </c>
      <c r="CV624" s="117"/>
      <c r="CW624" s="146"/>
      <c r="CY624" s="5"/>
      <c r="CZ624" s="5"/>
      <c r="DE624" s="5"/>
      <c r="DF624" s="5"/>
      <c r="DG624" s="117"/>
      <c r="DH624" s="117"/>
      <c r="DI624" s="117"/>
      <c r="DJ624" s="117"/>
      <c r="DK624" s="117"/>
      <c r="DL624" s="177">
        <v>40</v>
      </c>
      <c r="DM624" s="177" t="s">
        <v>164</v>
      </c>
      <c r="DN624" s="74"/>
      <c r="DO624" s="177"/>
      <c r="DP624" s="177"/>
      <c r="DR624" s="177">
        <v>40</v>
      </c>
      <c r="DS624" s="177" t="s">
        <v>164</v>
      </c>
      <c r="DU624" s="177"/>
      <c r="DV624" s="177"/>
      <c r="DZ624" s="46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/>
      <c r="EM624" s="165"/>
      <c r="EO624" s="5"/>
      <c r="EP624" s="5"/>
      <c r="EQ624" s="5"/>
      <c r="ER624" s="5"/>
      <c r="ET624" s="46"/>
      <c r="EU624" s="46"/>
      <c r="EY624" s="70" t="str">
        <f t="shared" si="94"/>
        <v>simvastatin oral 40mg/</v>
      </c>
      <c r="FK624" s="14" t="s">
        <v>163</v>
      </c>
      <c r="FL624" s="70" t="str">
        <f t="shared" si="93"/>
        <v>simvastatin oral 40mg/</v>
      </c>
    </row>
    <row r="625" spans="1:168" ht="14.4">
      <c r="A625" s="177">
        <v>37640051</v>
      </c>
      <c r="B625" s="179" t="s">
        <v>3989</v>
      </c>
      <c r="C625" s="117"/>
      <c r="D625" s="117"/>
      <c r="E625" s="117"/>
      <c r="F625" s="117"/>
      <c r="H625" s="47"/>
      <c r="I625" s="47"/>
      <c r="L625" s="5"/>
      <c r="M625" s="5"/>
      <c r="N625" s="5"/>
      <c r="O625" s="5"/>
      <c r="P625" s="178">
        <v>28</v>
      </c>
      <c r="Q625" s="171"/>
      <c r="R625" s="178">
        <v>28</v>
      </c>
      <c r="S625" s="171"/>
      <c r="T625" s="117"/>
      <c r="U625" s="117"/>
      <c r="V625" s="117"/>
      <c r="W625" s="117"/>
      <c r="Y625" s="46"/>
      <c r="Z625" s="5"/>
      <c r="AA625" s="5"/>
      <c r="AB625" s="5"/>
      <c r="AC625" s="46"/>
      <c r="AD625" s="5"/>
      <c r="AE625" s="5"/>
      <c r="AF625" s="178" t="s">
        <v>2403</v>
      </c>
      <c r="AG625" s="178" t="s">
        <v>4154</v>
      </c>
      <c r="AH625" s="46"/>
      <c r="AK625" s="185">
        <v>15054000</v>
      </c>
      <c r="AL625" s="178" t="s">
        <v>173</v>
      </c>
      <c r="AM625" s="46"/>
      <c r="AN625" s="5"/>
      <c r="AO625" s="5"/>
      <c r="AP625" s="5"/>
      <c r="AQ625" s="5"/>
      <c r="AS625" s="48"/>
      <c r="AT625" s="25" t="str">
        <f t="shared" si="91"/>
        <v>ITA simvastatin S.F. GROUP Srl film-coated tablet 40mg/</v>
      </c>
      <c r="AU625" s="33"/>
      <c r="AW625" s="5"/>
      <c r="AX625" s="180" t="s">
        <v>4078</v>
      </c>
      <c r="AY625" s="25" t="str">
        <f t="shared" si="89"/>
        <v>SIMVASTATINA GIT film-coated tablet 40mg/</v>
      </c>
      <c r="AZ625" s="177" t="s">
        <v>579</v>
      </c>
      <c r="BA625" s="46" t="s">
        <v>2510</v>
      </c>
      <c r="BB625" s="46"/>
      <c r="BC625" s="178" t="s">
        <v>2403</v>
      </c>
      <c r="BD625" s="178" t="s">
        <v>4154</v>
      </c>
      <c r="BE625" s="46"/>
      <c r="BF625" s="85"/>
      <c r="BG625" s="179" t="s">
        <v>4112</v>
      </c>
      <c r="BH625" s="46"/>
      <c r="BI625" s="46"/>
      <c r="BJ625" s="46"/>
      <c r="BL625" s="5"/>
      <c r="BM625" s="49" t="s">
        <v>4151</v>
      </c>
      <c r="BN625" t="str">
        <f t="shared" si="90"/>
        <v>simvastatin film-coated tablet 40mg/</v>
      </c>
      <c r="BO625" s="49"/>
      <c r="BP625" t="str">
        <f t="shared" si="92"/>
        <v>simvastatin film-coated tablet 40mg/</v>
      </c>
      <c r="BQ625" s="5"/>
      <c r="BR625" s="178" t="s">
        <v>2403</v>
      </c>
      <c r="BS625" s="186" t="s">
        <v>1220</v>
      </c>
      <c r="BT625" s="46"/>
      <c r="BU625" s="117"/>
      <c r="BV625" s="117"/>
      <c r="BW625" s="5"/>
      <c r="BY625" s="5"/>
      <c r="BZ625" s="5"/>
      <c r="CA625" s="185">
        <v>15054000</v>
      </c>
      <c r="CB625" s="178" t="s">
        <v>173</v>
      </c>
      <c r="CC625" s="46"/>
      <c r="CD625" s="5"/>
      <c r="CE625" s="5"/>
      <c r="CF625">
        <v>20053000</v>
      </c>
      <c r="CG625" s="46" t="s">
        <v>3898</v>
      </c>
      <c r="CH625" s="46" t="s">
        <v>1239</v>
      </c>
      <c r="CI625" s="117"/>
      <c r="CJ625" s="117"/>
      <c r="CK625" s="5"/>
      <c r="CL625" s="5"/>
      <c r="CM625" s="5"/>
      <c r="CN625" s="5"/>
      <c r="CO625" s="48" t="s">
        <v>2252</v>
      </c>
      <c r="CP625" s="21" t="s">
        <v>41</v>
      </c>
      <c r="CQ625" s="48" t="s">
        <v>2252</v>
      </c>
      <c r="CR625" s="46" t="s">
        <v>3900</v>
      </c>
      <c r="CS625" s="51"/>
      <c r="CT625" s="48" t="s">
        <v>2252</v>
      </c>
      <c r="CU625" s="46" t="s">
        <v>3900</v>
      </c>
      <c r="CV625" s="117"/>
      <c r="CW625" s="146"/>
      <c r="CY625" s="5"/>
      <c r="CZ625" s="5"/>
      <c r="DE625" s="5"/>
      <c r="DF625" s="5"/>
      <c r="DG625" s="117"/>
      <c r="DH625" s="117"/>
      <c r="DI625" s="117"/>
      <c r="DJ625" s="117"/>
      <c r="DK625" s="117"/>
      <c r="DL625" s="177">
        <v>40</v>
      </c>
      <c r="DM625" s="177" t="s">
        <v>164</v>
      </c>
      <c r="DN625" s="74"/>
      <c r="DO625" s="177"/>
      <c r="DP625" s="177"/>
      <c r="DR625" s="177">
        <v>40</v>
      </c>
      <c r="DS625" s="177" t="s">
        <v>164</v>
      </c>
      <c r="DU625" s="177"/>
      <c r="DV625" s="177"/>
      <c r="DZ625" s="46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/>
      <c r="EM625" s="165"/>
      <c r="EO625" s="5"/>
      <c r="EP625" s="5"/>
      <c r="EQ625" s="5"/>
      <c r="ER625" s="5"/>
      <c r="ET625" s="46"/>
      <c r="EU625" s="46"/>
      <c r="EY625" s="70" t="str">
        <f t="shared" si="94"/>
        <v>simvastatin oral 40mg/</v>
      </c>
      <c r="FK625" s="14" t="s">
        <v>163</v>
      </c>
      <c r="FL625" s="70" t="str">
        <f t="shared" si="93"/>
        <v>simvastatin oral 40mg/</v>
      </c>
    </row>
    <row r="626" spans="1:168" ht="14.4">
      <c r="A626" s="177">
        <v>37134362</v>
      </c>
      <c r="B626" s="179" t="s">
        <v>3990</v>
      </c>
      <c r="C626" s="117"/>
      <c r="D626" s="117"/>
      <c r="E626" s="117"/>
      <c r="F626" s="117"/>
      <c r="H626" s="47"/>
      <c r="I626" s="47"/>
      <c r="L626" s="5"/>
      <c r="M626" s="5"/>
      <c r="N626" s="5"/>
      <c r="O626" s="5"/>
      <c r="P626" s="178">
        <v>28</v>
      </c>
      <c r="Q626" s="171"/>
      <c r="R626" s="178">
        <v>28</v>
      </c>
      <c r="S626" s="171"/>
      <c r="T626" s="117"/>
      <c r="U626" s="117"/>
      <c r="V626" s="117"/>
      <c r="W626" s="117"/>
      <c r="Y626" s="46"/>
      <c r="Z626" s="5"/>
      <c r="AA626" s="5"/>
      <c r="AB626" s="5"/>
      <c r="AC626" s="46"/>
      <c r="AD626" s="5"/>
      <c r="AE626" s="5"/>
      <c r="AF626" s="178" t="s">
        <v>2403</v>
      </c>
      <c r="AG626" s="178" t="s">
        <v>4154</v>
      </c>
      <c r="AH626" s="46"/>
      <c r="AK626" s="185">
        <v>15054000</v>
      </c>
      <c r="AL626" s="178" t="s">
        <v>173</v>
      </c>
      <c r="AM626" s="46"/>
      <c r="AN626" s="5"/>
      <c r="AO626" s="5"/>
      <c r="AP626" s="5"/>
      <c r="AQ626" s="5"/>
      <c r="AS626" s="48"/>
      <c r="AT626" s="25" t="str">
        <f t="shared" si="91"/>
        <v>ITA simvastatin SUN PHARMACEUTICAL IND.EU.B.V. film-coated tablet 40mg/</v>
      </c>
      <c r="AU626" s="33"/>
      <c r="AW626" s="5"/>
      <c r="AX626" s="180" t="s">
        <v>4079</v>
      </c>
      <c r="AY626" s="25" t="str">
        <f t="shared" si="89"/>
        <v>SIMVASTATINA SUN film-coated tablet 40mg/</v>
      </c>
      <c r="AZ626" s="177" t="s">
        <v>579</v>
      </c>
      <c r="BA626" s="46" t="s">
        <v>2510</v>
      </c>
      <c r="BB626" s="46"/>
      <c r="BC626" s="178" t="s">
        <v>2403</v>
      </c>
      <c r="BD626" s="178" t="s">
        <v>4154</v>
      </c>
      <c r="BE626" s="46"/>
      <c r="BF626" s="85"/>
      <c r="BG626" s="179" t="s">
        <v>4146</v>
      </c>
      <c r="BH626" s="46"/>
      <c r="BI626" s="46"/>
      <c r="BJ626" s="46"/>
      <c r="BL626" s="5"/>
      <c r="BM626" s="49" t="s">
        <v>4151</v>
      </c>
      <c r="BN626" t="str">
        <f t="shared" si="90"/>
        <v>simvastatin film-coated tablet 40mg/</v>
      </c>
      <c r="BO626" s="49"/>
      <c r="BP626" t="str">
        <f t="shared" si="92"/>
        <v>simvastatin film-coated tablet 40mg/</v>
      </c>
      <c r="BQ626" s="5"/>
      <c r="BR626" s="178" t="s">
        <v>2403</v>
      </c>
      <c r="BS626" s="186" t="s">
        <v>1220</v>
      </c>
      <c r="BT626" s="46"/>
      <c r="BU626" s="117"/>
      <c r="BV626" s="117"/>
      <c r="BW626" s="5"/>
      <c r="BY626" s="5"/>
      <c r="BZ626" s="5"/>
      <c r="CA626" s="185">
        <v>15054000</v>
      </c>
      <c r="CB626" s="178" t="s">
        <v>173</v>
      </c>
      <c r="CC626" s="46"/>
      <c r="CD626" s="5"/>
      <c r="CE626" s="5"/>
      <c r="CF626">
        <v>20053000</v>
      </c>
      <c r="CG626" s="46" t="s">
        <v>3898</v>
      </c>
      <c r="CH626" s="46" t="s">
        <v>1239</v>
      </c>
      <c r="CI626" s="117"/>
      <c r="CJ626" s="117"/>
      <c r="CK626" s="5"/>
      <c r="CL626" s="5"/>
      <c r="CM626" s="5"/>
      <c r="CN626" s="5"/>
      <c r="CO626" s="48" t="s">
        <v>2252</v>
      </c>
      <c r="CP626" s="21" t="s">
        <v>41</v>
      </c>
      <c r="CQ626" s="48" t="s">
        <v>2252</v>
      </c>
      <c r="CR626" s="46" t="s">
        <v>3900</v>
      </c>
      <c r="CS626" s="51"/>
      <c r="CT626" s="48" t="s">
        <v>2252</v>
      </c>
      <c r="CU626" s="46" t="s">
        <v>3900</v>
      </c>
      <c r="CV626" s="117"/>
      <c r="CW626" s="146"/>
      <c r="CY626" s="5"/>
      <c r="CZ626" s="5"/>
      <c r="DE626" s="5"/>
      <c r="DF626" s="5"/>
      <c r="DG626" s="117"/>
      <c r="DH626" s="117"/>
      <c r="DI626" s="117"/>
      <c r="DJ626" s="117"/>
      <c r="DK626" s="117"/>
      <c r="DL626" s="177">
        <v>40</v>
      </c>
      <c r="DM626" s="177" t="s">
        <v>164</v>
      </c>
      <c r="DN626" s="74"/>
      <c r="DO626" s="177"/>
      <c r="DP626" s="177"/>
      <c r="DR626" s="177">
        <v>40</v>
      </c>
      <c r="DS626" s="177" t="s">
        <v>164</v>
      </c>
      <c r="DU626" s="177"/>
      <c r="DV626" s="177"/>
      <c r="DZ626" s="46"/>
      <c r="EA626" s="5"/>
      <c r="EB626" s="5"/>
      <c r="EC626" s="5"/>
      <c r="ED626" s="5"/>
      <c r="EE626" s="5"/>
      <c r="EF626" s="5"/>
      <c r="EG626" s="5"/>
      <c r="EH626" s="5"/>
      <c r="EI626" s="5"/>
      <c r="EJ626" s="5"/>
      <c r="EK626" s="5"/>
      <c r="EL626" s="5"/>
      <c r="EM626" s="165"/>
      <c r="EO626" s="5"/>
      <c r="EP626" s="5"/>
      <c r="EQ626" s="5"/>
      <c r="ER626" s="5"/>
      <c r="ET626" s="46"/>
      <c r="EU626" s="46"/>
      <c r="EY626" s="70" t="str">
        <f t="shared" si="94"/>
        <v>simvastatin oral 40mg/</v>
      </c>
      <c r="FK626" s="14" t="s">
        <v>163</v>
      </c>
      <c r="FL626" s="70" t="str">
        <f t="shared" si="93"/>
        <v>simvastatin oral 40mg/</v>
      </c>
    </row>
    <row r="627" spans="1:168" ht="14.4">
      <c r="A627" s="177">
        <v>37206392</v>
      </c>
      <c r="B627" s="179" t="s">
        <v>3990</v>
      </c>
      <c r="C627" s="117"/>
      <c r="D627" s="117"/>
      <c r="E627" s="117"/>
      <c r="F627" s="117"/>
      <c r="H627" s="47"/>
      <c r="I627" s="47"/>
      <c r="L627" s="5"/>
      <c r="M627" s="5"/>
      <c r="N627" s="5"/>
      <c r="O627" s="5"/>
      <c r="P627" s="178">
        <v>28</v>
      </c>
      <c r="Q627" s="171"/>
      <c r="R627" s="178">
        <v>28</v>
      </c>
      <c r="S627" s="171"/>
      <c r="T627" s="117"/>
      <c r="U627" s="117"/>
      <c r="V627" s="117"/>
      <c r="W627" s="117"/>
      <c r="Y627" s="46"/>
      <c r="Z627" s="5"/>
      <c r="AA627" s="5"/>
      <c r="AB627" s="5"/>
      <c r="AC627" s="46"/>
      <c r="AD627" s="5"/>
      <c r="AE627" s="5"/>
      <c r="AF627" s="178" t="s">
        <v>2403</v>
      </c>
      <c r="AG627" s="178" t="s">
        <v>4154</v>
      </c>
      <c r="AH627" s="46"/>
      <c r="AK627" s="185">
        <v>15054000</v>
      </c>
      <c r="AL627" s="178" t="s">
        <v>173</v>
      </c>
      <c r="AM627" s="46"/>
      <c r="AN627" s="5"/>
      <c r="AO627" s="5"/>
      <c r="AP627" s="5"/>
      <c r="AQ627" s="5"/>
      <c r="AS627" s="48"/>
      <c r="AT627" s="25" t="str">
        <f t="shared" si="91"/>
        <v>ITA simvastatin SANDOZ SpA film-coated tablet 40mg/</v>
      </c>
      <c r="AU627" s="33"/>
      <c r="AW627" s="5"/>
      <c r="AX627" s="180" t="s">
        <v>4080</v>
      </c>
      <c r="AY627" s="25" t="str">
        <f t="shared" si="89"/>
        <v>SIMVASTATINA SANDOZ film-coated tablet 40mg/</v>
      </c>
      <c r="AZ627" s="177" t="s">
        <v>579</v>
      </c>
      <c r="BA627" s="46" t="s">
        <v>2510</v>
      </c>
      <c r="BB627" s="46"/>
      <c r="BC627" s="178" t="s">
        <v>2403</v>
      </c>
      <c r="BD627" s="178" t="s">
        <v>4154</v>
      </c>
      <c r="BE627" s="46"/>
      <c r="BF627" s="85"/>
      <c r="BG627" s="179" t="s">
        <v>4118</v>
      </c>
      <c r="BH627" s="46"/>
      <c r="BI627" s="46"/>
      <c r="BJ627" s="46"/>
      <c r="BL627" s="5"/>
      <c r="BM627" s="49" t="s">
        <v>4151</v>
      </c>
      <c r="BN627" t="str">
        <f t="shared" si="90"/>
        <v>simvastatin film-coated tablet 40mg/</v>
      </c>
      <c r="BO627" s="49"/>
      <c r="BP627" t="str">
        <f t="shared" si="92"/>
        <v>simvastatin film-coated tablet 40mg/</v>
      </c>
      <c r="BQ627" s="5"/>
      <c r="BR627" s="178" t="s">
        <v>2403</v>
      </c>
      <c r="BS627" s="186" t="s">
        <v>1220</v>
      </c>
      <c r="BT627" s="46"/>
      <c r="BU627" s="117"/>
      <c r="BV627" s="117"/>
      <c r="BW627" s="5"/>
      <c r="BY627" s="5"/>
      <c r="BZ627" s="5"/>
      <c r="CA627" s="185">
        <v>15054000</v>
      </c>
      <c r="CB627" s="178" t="s">
        <v>173</v>
      </c>
      <c r="CC627" s="46"/>
      <c r="CD627" s="5"/>
      <c r="CE627" s="5"/>
      <c r="CF627">
        <v>20053000</v>
      </c>
      <c r="CG627" s="46" t="s">
        <v>3898</v>
      </c>
      <c r="CH627" s="46" t="s">
        <v>1239</v>
      </c>
      <c r="CI627" s="117"/>
      <c r="CJ627" s="117"/>
      <c r="CK627" s="5"/>
      <c r="CL627" s="5"/>
      <c r="CM627" s="5"/>
      <c r="CN627" s="5"/>
      <c r="CO627" s="48" t="s">
        <v>2252</v>
      </c>
      <c r="CP627" s="21" t="s">
        <v>41</v>
      </c>
      <c r="CQ627" s="48" t="s">
        <v>2252</v>
      </c>
      <c r="CR627" s="46" t="s">
        <v>3900</v>
      </c>
      <c r="CS627" s="51"/>
      <c r="CT627" s="48" t="s">
        <v>2252</v>
      </c>
      <c r="CU627" s="46" t="s">
        <v>3900</v>
      </c>
      <c r="CV627" s="117"/>
      <c r="CW627" s="146"/>
      <c r="CY627" s="5"/>
      <c r="CZ627" s="5"/>
      <c r="DE627" s="5"/>
      <c r="DF627" s="5"/>
      <c r="DG627" s="117"/>
      <c r="DH627" s="117"/>
      <c r="DI627" s="117"/>
      <c r="DJ627" s="117"/>
      <c r="DK627" s="117"/>
      <c r="DL627" s="177">
        <v>40</v>
      </c>
      <c r="DM627" s="177" t="s">
        <v>164</v>
      </c>
      <c r="DN627" s="74"/>
      <c r="DO627" s="177"/>
      <c r="DP627" s="177"/>
      <c r="DR627" s="177">
        <v>40</v>
      </c>
      <c r="DS627" s="177" t="s">
        <v>164</v>
      </c>
      <c r="DU627" s="177"/>
      <c r="DV627" s="177"/>
      <c r="DZ627" s="46"/>
      <c r="EA627" s="5"/>
      <c r="EB627" s="5"/>
      <c r="EC627" s="5"/>
      <c r="ED627" s="5"/>
      <c r="EE627" s="5"/>
      <c r="EF627" s="5"/>
      <c r="EG627" s="5"/>
      <c r="EH627" s="5"/>
      <c r="EI627" s="5"/>
      <c r="EJ627" s="5"/>
      <c r="EK627" s="5"/>
      <c r="EL627" s="5"/>
      <c r="EM627" s="165"/>
      <c r="EO627" s="5"/>
      <c r="EP627" s="5"/>
      <c r="EQ627" s="5"/>
      <c r="ER627" s="5"/>
      <c r="ET627" s="46"/>
      <c r="EU627" s="46"/>
      <c r="EY627" s="70" t="str">
        <f t="shared" si="94"/>
        <v>simvastatin oral 40mg/</v>
      </c>
      <c r="FK627" s="14" t="s">
        <v>163</v>
      </c>
      <c r="FL627" s="70" t="str">
        <f t="shared" si="93"/>
        <v>simvastatin oral 40mg/</v>
      </c>
    </row>
    <row r="628" spans="1:168" ht="14.4">
      <c r="A628" s="177">
        <v>37213434</v>
      </c>
      <c r="B628" s="179" t="s">
        <v>3990</v>
      </c>
      <c r="C628" s="117"/>
      <c r="D628" s="117"/>
      <c r="E628" s="117"/>
      <c r="F628" s="117"/>
      <c r="H628" s="47"/>
      <c r="I628" s="47"/>
      <c r="L628" s="5"/>
      <c r="M628" s="5"/>
      <c r="N628" s="5"/>
      <c r="O628" s="5"/>
      <c r="P628" s="178">
        <v>28</v>
      </c>
      <c r="Q628" s="171"/>
      <c r="R628" s="178">
        <v>28</v>
      </c>
      <c r="S628" s="171"/>
      <c r="T628" s="117"/>
      <c r="U628" s="117"/>
      <c r="V628" s="117"/>
      <c r="W628" s="117"/>
      <c r="Y628" s="46"/>
      <c r="Z628" s="5"/>
      <c r="AA628" s="5"/>
      <c r="AB628" s="5"/>
      <c r="AC628" s="46"/>
      <c r="AD628" s="5"/>
      <c r="AE628" s="5"/>
      <c r="AF628" s="178" t="s">
        <v>2403</v>
      </c>
      <c r="AG628" s="178" t="s">
        <v>4154</v>
      </c>
      <c r="AH628" s="46"/>
      <c r="AK628" s="185">
        <v>15054000</v>
      </c>
      <c r="AL628" s="178" t="s">
        <v>173</v>
      </c>
      <c r="AM628" s="46"/>
      <c r="AN628" s="5"/>
      <c r="AO628" s="5"/>
      <c r="AP628" s="5"/>
      <c r="AQ628" s="5"/>
      <c r="AS628" s="48"/>
      <c r="AT628" s="25" t="str">
        <f t="shared" si="91"/>
        <v>ITA simvastatin SANDOZ SpA film-coated tablet 40mg/</v>
      </c>
      <c r="AU628" s="33"/>
      <c r="AW628" s="5"/>
      <c r="AX628" s="180" t="s">
        <v>4081</v>
      </c>
      <c r="AY628" s="25" t="str">
        <f t="shared" si="89"/>
        <v>SIMVASTATINA HEXAL film-coated tablet 40mg/</v>
      </c>
      <c r="AZ628" s="177" t="s">
        <v>579</v>
      </c>
      <c r="BA628" s="46" t="s">
        <v>2510</v>
      </c>
      <c r="BB628" s="46"/>
      <c r="BC628" s="178" t="s">
        <v>2403</v>
      </c>
      <c r="BD628" s="178" t="s">
        <v>4154</v>
      </c>
      <c r="BE628" s="46"/>
      <c r="BF628" s="85"/>
      <c r="BG628" s="179" t="s">
        <v>4118</v>
      </c>
      <c r="BH628" s="46"/>
      <c r="BI628" s="46"/>
      <c r="BJ628" s="46"/>
      <c r="BL628" s="5"/>
      <c r="BM628" s="49" t="s">
        <v>4151</v>
      </c>
      <c r="BN628" t="str">
        <f t="shared" si="90"/>
        <v>simvastatin film-coated tablet 40mg/</v>
      </c>
      <c r="BO628" s="49"/>
      <c r="BP628" t="str">
        <f t="shared" si="92"/>
        <v>simvastatin film-coated tablet 40mg/</v>
      </c>
      <c r="BQ628" s="5"/>
      <c r="BR628" s="178" t="s">
        <v>2403</v>
      </c>
      <c r="BS628" s="186" t="s">
        <v>1220</v>
      </c>
      <c r="BT628" s="46"/>
      <c r="BU628" s="117"/>
      <c r="BV628" s="117"/>
      <c r="BW628" s="5"/>
      <c r="BY628" s="5"/>
      <c r="BZ628" s="5"/>
      <c r="CA628" s="185">
        <v>15054000</v>
      </c>
      <c r="CB628" s="178" t="s">
        <v>173</v>
      </c>
      <c r="CC628" s="46"/>
      <c r="CD628" s="5"/>
      <c r="CE628" s="5"/>
      <c r="CF628">
        <v>20053000</v>
      </c>
      <c r="CG628" s="46" t="s">
        <v>3898</v>
      </c>
      <c r="CH628" s="46" t="s">
        <v>1239</v>
      </c>
      <c r="CI628" s="117"/>
      <c r="CJ628" s="117"/>
      <c r="CK628" s="5"/>
      <c r="CL628" s="5"/>
      <c r="CM628" s="5"/>
      <c r="CN628" s="5"/>
      <c r="CO628" s="48" t="s">
        <v>2252</v>
      </c>
      <c r="CP628" s="21" t="s">
        <v>41</v>
      </c>
      <c r="CQ628" s="48" t="s">
        <v>2252</v>
      </c>
      <c r="CR628" s="46" t="s">
        <v>3900</v>
      </c>
      <c r="CS628" s="51"/>
      <c r="CT628" s="48" t="s">
        <v>2252</v>
      </c>
      <c r="CU628" s="46" t="s">
        <v>3900</v>
      </c>
      <c r="CV628" s="117"/>
      <c r="CW628" s="146"/>
      <c r="CY628" s="5"/>
      <c r="CZ628" s="5"/>
      <c r="DE628" s="5"/>
      <c r="DF628" s="5"/>
      <c r="DG628" s="117"/>
      <c r="DH628" s="117"/>
      <c r="DI628" s="117"/>
      <c r="DJ628" s="117"/>
      <c r="DK628" s="117"/>
      <c r="DL628" s="177">
        <v>40</v>
      </c>
      <c r="DM628" s="177" t="s">
        <v>164</v>
      </c>
      <c r="DN628" s="74"/>
      <c r="DO628" s="177"/>
      <c r="DP628" s="177"/>
      <c r="DR628" s="177">
        <v>40</v>
      </c>
      <c r="DS628" s="177" t="s">
        <v>164</v>
      </c>
      <c r="DU628" s="177"/>
      <c r="DV628" s="177"/>
      <c r="DZ628" s="46"/>
      <c r="EA628" s="5"/>
      <c r="EB628" s="5"/>
      <c r="EC628" s="5"/>
      <c r="ED628" s="5"/>
      <c r="EE628" s="5"/>
      <c r="EF628" s="5"/>
      <c r="EG628" s="5"/>
      <c r="EH628" s="5"/>
      <c r="EI628" s="5"/>
      <c r="EJ628" s="5"/>
      <c r="EK628" s="5"/>
      <c r="EL628" s="5"/>
      <c r="EM628" s="165"/>
      <c r="EO628" s="5"/>
      <c r="EP628" s="5"/>
      <c r="EQ628" s="5"/>
      <c r="ER628" s="5"/>
      <c r="ET628" s="46"/>
      <c r="EU628" s="46"/>
      <c r="EY628" s="70" t="str">
        <f t="shared" si="94"/>
        <v>simvastatin oral 40mg/</v>
      </c>
      <c r="FK628" s="14" t="s">
        <v>163</v>
      </c>
      <c r="FL628" s="70" t="str">
        <f t="shared" si="93"/>
        <v>simvastatin oral 40mg/</v>
      </c>
    </row>
    <row r="629" spans="1:168" ht="14.4">
      <c r="A629" s="177">
        <v>37328046</v>
      </c>
      <c r="B629" s="179" t="s">
        <v>3990</v>
      </c>
      <c r="C629" s="117"/>
      <c r="D629" s="117"/>
      <c r="E629" s="117"/>
      <c r="F629" s="117"/>
      <c r="H629" s="47"/>
      <c r="I629" s="47"/>
      <c r="L629" s="5"/>
      <c r="M629" s="5"/>
      <c r="N629" s="5"/>
      <c r="O629" s="5"/>
      <c r="P629" s="178">
        <v>28</v>
      </c>
      <c r="Q629" s="171"/>
      <c r="R629" s="178">
        <v>28</v>
      </c>
      <c r="S629" s="171"/>
      <c r="T629" s="117"/>
      <c r="U629" s="117"/>
      <c r="V629" s="117"/>
      <c r="W629" s="117"/>
      <c r="Y629" s="46"/>
      <c r="Z629" s="5"/>
      <c r="AA629" s="5"/>
      <c r="AB629" s="5"/>
      <c r="AC629" s="46"/>
      <c r="AD629" s="5"/>
      <c r="AE629" s="5"/>
      <c r="AF629" s="178" t="s">
        <v>2403</v>
      </c>
      <c r="AG629" s="178" t="s">
        <v>4154</v>
      </c>
      <c r="AH629" s="46"/>
      <c r="AK629" s="185">
        <v>15054000</v>
      </c>
      <c r="AL629" s="178" t="s">
        <v>173</v>
      </c>
      <c r="AM629" s="46"/>
      <c r="AN629" s="5"/>
      <c r="AO629" s="5"/>
      <c r="AP629" s="5"/>
      <c r="AQ629" s="5"/>
      <c r="AS629" s="48"/>
      <c r="AT629" s="25" t="str">
        <f t="shared" si="91"/>
        <v>ITA simvastatin ACCORD HEALTHCARE SLU film-coated tablet 40mg/</v>
      </c>
      <c r="AU629" s="33"/>
      <c r="AW629" s="5"/>
      <c r="AX629" s="180" t="s">
        <v>4082</v>
      </c>
      <c r="AY629" s="25" t="str">
        <f t="shared" si="89"/>
        <v>SIMVASTATINA ACCORD film-coated tablet 40mg/</v>
      </c>
      <c r="AZ629" s="177" t="s">
        <v>579</v>
      </c>
      <c r="BA629" s="46" t="s">
        <v>2510</v>
      </c>
      <c r="BB629" s="46"/>
      <c r="BC629" s="178" t="s">
        <v>2403</v>
      </c>
      <c r="BD629" s="178" t="s">
        <v>4154</v>
      </c>
      <c r="BE629" s="46"/>
      <c r="BF629" s="85"/>
      <c r="BG629" s="179" t="s">
        <v>4104</v>
      </c>
      <c r="BH629" s="46"/>
      <c r="BI629" s="46"/>
      <c r="BJ629" s="46"/>
      <c r="BL629" s="5"/>
      <c r="BM629" s="49" t="s">
        <v>4151</v>
      </c>
      <c r="BN629" t="str">
        <f t="shared" si="90"/>
        <v>simvastatin film-coated tablet 40mg/</v>
      </c>
      <c r="BO629" s="49"/>
      <c r="BP629" t="str">
        <f t="shared" si="92"/>
        <v>simvastatin film-coated tablet 40mg/</v>
      </c>
      <c r="BQ629" s="5"/>
      <c r="BR629" s="178" t="s">
        <v>2403</v>
      </c>
      <c r="BS629" s="186" t="s">
        <v>1220</v>
      </c>
      <c r="BT629" s="46"/>
      <c r="BU629" s="117"/>
      <c r="BV629" s="117"/>
      <c r="BW629" s="5"/>
      <c r="BY629" s="5"/>
      <c r="BZ629" s="5"/>
      <c r="CA629" s="185">
        <v>15054000</v>
      </c>
      <c r="CB629" s="178" t="s">
        <v>173</v>
      </c>
      <c r="CC629" s="46"/>
      <c r="CD629" s="5"/>
      <c r="CE629" s="5"/>
      <c r="CF629">
        <v>20053000</v>
      </c>
      <c r="CG629" s="46" t="s">
        <v>3898</v>
      </c>
      <c r="CH629" s="46" t="s">
        <v>1239</v>
      </c>
      <c r="CI629" s="117"/>
      <c r="CJ629" s="117"/>
      <c r="CK629" s="5"/>
      <c r="CL629" s="5"/>
      <c r="CM629" s="5"/>
      <c r="CN629" s="5"/>
      <c r="CO629" s="48" t="s">
        <v>2252</v>
      </c>
      <c r="CP629" s="21" t="s">
        <v>41</v>
      </c>
      <c r="CQ629" s="48" t="s">
        <v>2252</v>
      </c>
      <c r="CR629" s="46" t="s">
        <v>3900</v>
      </c>
      <c r="CS629" s="51"/>
      <c r="CT629" s="48" t="s">
        <v>2252</v>
      </c>
      <c r="CU629" s="46" t="s">
        <v>3900</v>
      </c>
      <c r="CV629" s="117"/>
      <c r="CW629" s="146"/>
      <c r="CY629" s="5"/>
      <c r="CZ629" s="5"/>
      <c r="DE629" s="5"/>
      <c r="DF629" s="5"/>
      <c r="DG629" s="117"/>
      <c r="DH629" s="117"/>
      <c r="DI629" s="117"/>
      <c r="DJ629" s="117"/>
      <c r="DK629" s="117"/>
      <c r="DL629" s="177">
        <v>40</v>
      </c>
      <c r="DM629" s="177" t="s">
        <v>164</v>
      </c>
      <c r="DN629" s="74"/>
      <c r="DO629" s="177"/>
      <c r="DP629" s="177"/>
      <c r="DR629" s="177">
        <v>40</v>
      </c>
      <c r="DS629" s="177" t="s">
        <v>164</v>
      </c>
      <c r="DU629" s="177"/>
      <c r="DV629" s="177"/>
      <c r="DZ629" s="46"/>
      <c r="EA629" s="5"/>
      <c r="EB629" s="5"/>
      <c r="EC629" s="5"/>
      <c r="ED629" s="5"/>
      <c r="EE629" s="5"/>
      <c r="EF629" s="5"/>
      <c r="EG629" s="5"/>
      <c r="EH629" s="5"/>
      <c r="EI629" s="5"/>
      <c r="EJ629" s="5"/>
      <c r="EK629" s="5"/>
      <c r="EL629" s="5"/>
      <c r="EM629" s="165"/>
      <c r="EO629" s="5"/>
      <c r="EP629" s="5"/>
      <c r="EQ629" s="5"/>
      <c r="ER629" s="5"/>
      <c r="ET629" s="46"/>
      <c r="EU629" s="46"/>
      <c r="EY629" s="70" t="str">
        <f t="shared" si="94"/>
        <v>simvastatin oral 40mg/</v>
      </c>
      <c r="FK629" s="14" t="s">
        <v>163</v>
      </c>
      <c r="FL629" s="70" t="str">
        <f t="shared" si="93"/>
        <v>simvastatin oral 40mg/</v>
      </c>
    </row>
    <row r="630" spans="1:168" ht="14.4">
      <c r="A630" s="177">
        <v>37367051</v>
      </c>
      <c r="B630" s="179" t="s">
        <v>3990</v>
      </c>
      <c r="C630" s="117"/>
      <c r="D630" s="117"/>
      <c r="E630" s="117"/>
      <c r="F630" s="117"/>
      <c r="H630" s="47"/>
      <c r="I630" s="47"/>
      <c r="L630" s="5"/>
      <c r="M630" s="5"/>
      <c r="N630" s="5"/>
      <c r="O630" s="5"/>
      <c r="P630" s="178">
        <v>28</v>
      </c>
      <c r="Q630" s="171"/>
      <c r="R630" s="178">
        <v>28</v>
      </c>
      <c r="S630" s="171"/>
      <c r="T630" s="117"/>
      <c r="U630" s="117"/>
      <c r="V630" s="117"/>
      <c r="W630" s="117"/>
      <c r="Y630" s="46"/>
      <c r="Z630" s="5"/>
      <c r="AA630" s="5"/>
      <c r="AB630" s="5"/>
      <c r="AC630" s="46"/>
      <c r="AD630" s="5"/>
      <c r="AE630" s="5"/>
      <c r="AF630" s="178" t="s">
        <v>2403</v>
      </c>
      <c r="AG630" s="178" t="s">
        <v>4154</v>
      </c>
      <c r="AH630" s="46"/>
      <c r="AK630" s="185">
        <v>15054000</v>
      </c>
      <c r="AL630" s="178" t="s">
        <v>173</v>
      </c>
      <c r="AM630" s="46"/>
      <c r="AN630" s="5"/>
      <c r="AO630" s="5"/>
      <c r="AP630" s="5"/>
      <c r="AQ630" s="5"/>
      <c r="AS630" s="48"/>
      <c r="AT630" s="25" t="str">
        <f t="shared" si="91"/>
        <v>ITA simvastatin LABORATORI ALTER Srl film-coated tablet 40mg/</v>
      </c>
      <c r="AU630" s="33"/>
      <c r="AW630" s="5"/>
      <c r="AX630" s="180" t="s">
        <v>4084</v>
      </c>
      <c r="AY630" s="25" t="str">
        <f t="shared" si="89"/>
        <v>SIMVASTATINA ALTER film-coated tablet 40mg/</v>
      </c>
      <c r="AZ630" s="177" t="s">
        <v>579</v>
      </c>
      <c r="BA630" s="46" t="s">
        <v>2510</v>
      </c>
      <c r="BB630" s="46"/>
      <c r="BC630" s="178" t="s">
        <v>2403</v>
      </c>
      <c r="BD630" s="178" t="s">
        <v>4154</v>
      </c>
      <c r="BE630" s="46"/>
      <c r="BF630" s="85"/>
      <c r="BG630" s="179" t="s">
        <v>4106</v>
      </c>
      <c r="BH630" s="46"/>
      <c r="BI630" s="46"/>
      <c r="BJ630" s="46"/>
      <c r="BL630" s="5"/>
      <c r="BM630" s="49" t="s">
        <v>4151</v>
      </c>
      <c r="BN630" t="str">
        <f t="shared" si="90"/>
        <v>simvastatin film-coated tablet 40mg/</v>
      </c>
      <c r="BO630" s="49"/>
      <c r="BP630" t="str">
        <f t="shared" si="92"/>
        <v>simvastatin film-coated tablet 40mg/</v>
      </c>
      <c r="BQ630" s="5"/>
      <c r="BR630" s="178" t="s">
        <v>2403</v>
      </c>
      <c r="BS630" s="186" t="s">
        <v>1220</v>
      </c>
      <c r="BT630" s="46"/>
      <c r="BU630" s="117"/>
      <c r="BV630" s="117"/>
      <c r="BW630" s="5"/>
      <c r="BY630" s="5"/>
      <c r="BZ630" s="5"/>
      <c r="CA630" s="185">
        <v>15054000</v>
      </c>
      <c r="CB630" s="178" t="s">
        <v>173</v>
      </c>
      <c r="CC630" s="46"/>
      <c r="CD630" s="5"/>
      <c r="CE630" s="5"/>
      <c r="CF630">
        <v>20053000</v>
      </c>
      <c r="CG630" s="46" t="s">
        <v>3898</v>
      </c>
      <c r="CH630" s="46" t="s">
        <v>1239</v>
      </c>
      <c r="CI630" s="117"/>
      <c r="CJ630" s="117"/>
      <c r="CK630" s="5"/>
      <c r="CL630" s="5"/>
      <c r="CM630" s="5"/>
      <c r="CN630" s="5"/>
      <c r="CO630" s="48" t="s">
        <v>2252</v>
      </c>
      <c r="CP630" s="21" t="s">
        <v>41</v>
      </c>
      <c r="CQ630" s="48" t="s">
        <v>2252</v>
      </c>
      <c r="CR630" s="46" t="s">
        <v>3900</v>
      </c>
      <c r="CS630" s="51"/>
      <c r="CT630" s="48" t="s">
        <v>2252</v>
      </c>
      <c r="CU630" s="46" t="s">
        <v>3900</v>
      </c>
      <c r="CV630" s="117"/>
      <c r="CW630" s="146"/>
      <c r="CY630" s="5"/>
      <c r="CZ630" s="5"/>
      <c r="DE630" s="5"/>
      <c r="DF630" s="5"/>
      <c r="DG630" s="117"/>
      <c r="DH630" s="117"/>
      <c r="DI630" s="117"/>
      <c r="DJ630" s="117"/>
      <c r="DK630" s="117"/>
      <c r="DL630" s="177">
        <v>40</v>
      </c>
      <c r="DM630" s="177" t="s">
        <v>164</v>
      </c>
      <c r="DN630" s="74"/>
      <c r="DO630" s="177"/>
      <c r="DP630" s="177"/>
      <c r="DR630" s="177">
        <v>40</v>
      </c>
      <c r="DS630" s="177" t="s">
        <v>164</v>
      </c>
      <c r="DU630" s="177"/>
      <c r="DV630" s="177"/>
      <c r="DZ630" s="46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/>
      <c r="EM630" s="165"/>
      <c r="EO630" s="5"/>
      <c r="EP630" s="5"/>
      <c r="EQ630" s="5"/>
      <c r="ER630" s="5"/>
      <c r="ET630" s="46"/>
      <c r="EU630" s="46"/>
      <c r="EY630" s="70" t="str">
        <f t="shared" si="94"/>
        <v>simvastatin oral 40mg/</v>
      </c>
      <c r="FK630" s="14" t="s">
        <v>163</v>
      </c>
      <c r="FL630" s="70" t="str">
        <f t="shared" si="93"/>
        <v>simvastatin oral 40mg/</v>
      </c>
    </row>
    <row r="631" spans="1:168" ht="14.4">
      <c r="A631" s="177">
        <v>37398118</v>
      </c>
      <c r="B631" s="179" t="s">
        <v>3990</v>
      </c>
      <c r="C631" s="117"/>
      <c r="D631" s="117"/>
      <c r="E631" s="117"/>
      <c r="F631" s="117"/>
      <c r="H631" s="47"/>
      <c r="I631" s="47"/>
      <c r="L631" s="5"/>
      <c r="M631" s="5"/>
      <c r="N631" s="5"/>
      <c r="O631" s="5"/>
      <c r="P631" s="178">
        <v>28</v>
      </c>
      <c r="Q631" s="171"/>
      <c r="R631" s="178">
        <v>28</v>
      </c>
      <c r="S631" s="171"/>
      <c r="T631" s="117"/>
      <c r="U631" s="117"/>
      <c r="V631" s="117"/>
      <c r="W631" s="117"/>
      <c r="Y631" s="46"/>
      <c r="Z631" s="5"/>
      <c r="AA631" s="5"/>
      <c r="AB631" s="5"/>
      <c r="AC631" s="46"/>
      <c r="AD631" s="5"/>
      <c r="AE631" s="5"/>
      <c r="AF631" s="178" t="s">
        <v>2403</v>
      </c>
      <c r="AG631" s="178" t="s">
        <v>4154</v>
      </c>
      <c r="AH631" s="46"/>
      <c r="AK631" s="185">
        <v>15054000</v>
      </c>
      <c r="AL631" s="178" t="s">
        <v>173</v>
      </c>
      <c r="AM631" s="46"/>
      <c r="AN631" s="5"/>
      <c r="AO631" s="5"/>
      <c r="AP631" s="5"/>
      <c r="AQ631" s="5"/>
      <c r="AS631" s="48"/>
      <c r="AT631" s="25" t="str">
        <f t="shared" si="91"/>
        <v>ITA simvastatin MYLAN SpA film-coated tablet 40mg/</v>
      </c>
      <c r="AU631" s="33"/>
      <c r="AW631" s="5"/>
      <c r="AX631" s="180" t="s">
        <v>4065</v>
      </c>
      <c r="AY631" s="25" t="str">
        <f t="shared" si="89"/>
        <v>SIMVASTATINA MYLAN GENERICS film-coated tablet 40mg/</v>
      </c>
      <c r="AZ631" s="177" t="s">
        <v>579</v>
      </c>
      <c r="BA631" s="46" t="s">
        <v>2510</v>
      </c>
      <c r="BB631" s="46"/>
      <c r="BC631" s="178" t="s">
        <v>2403</v>
      </c>
      <c r="BD631" s="178" t="s">
        <v>4154</v>
      </c>
      <c r="BE631" s="46"/>
      <c r="BF631" s="85"/>
      <c r="BG631" s="179" t="s">
        <v>4115</v>
      </c>
      <c r="BH631" s="46"/>
      <c r="BI631" s="46"/>
      <c r="BJ631" s="46"/>
      <c r="BL631" s="5"/>
      <c r="BM631" s="49" t="s">
        <v>4151</v>
      </c>
      <c r="BN631" t="str">
        <f t="shared" si="90"/>
        <v>simvastatin film-coated tablet 40mg/</v>
      </c>
      <c r="BO631" s="49"/>
      <c r="BP631" t="str">
        <f t="shared" si="92"/>
        <v>simvastatin film-coated tablet 40mg/</v>
      </c>
      <c r="BQ631" s="5"/>
      <c r="BR631" s="178" t="s">
        <v>2403</v>
      </c>
      <c r="BS631" s="186" t="s">
        <v>1220</v>
      </c>
      <c r="BT631" s="46"/>
      <c r="BU631" s="117"/>
      <c r="BV631" s="117"/>
      <c r="BW631" s="5"/>
      <c r="BY631" s="5"/>
      <c r="BZ631" s="5"/>
      <c r="CA631" s="185">
        <v>15054000</v>
      </c>
      <c r="CB631" s="178" t="s">
        <v>173</v>
      </c>
      <c r="CC631" s="46"/>
      <c r="CD631" s="5"/>
      <c r="CE631" s="5"/>
      <c r="CF631">
        <v>20053000</v>
      </c>
      <c r="CG631" s="46" t="s">
        <v>3898</v>
      </c>
      <c r="CH631" s="46" t="s">
        <v>1239</v>
      </c>
      <c r="CI631" s="117"/>
      <c r="CJ631" s="117"/>
      <c r="CK631" s="5"/>
      <c r="CL631" s="5"/>
      <c r="CM631" s="5"/>
      <c r="CN631" s="5"/>
      <c r="CO631" s="48" t="s">
        <v>2252</v>
      </c>
      <c r="CP631" s="21" t="s">
        <v>41</v>
      </c>
      <c r="CQ631" s="48" t="s">
        <v>2252</v>
      </c>
      <c r="CR631" s="46" t="s">
        <v>3900</v>
      </c>
      <c r="CS631" s="51"/>
      <c r="CT631" s="48" t="s">
        <v>2252</v>
      </c>
      <c r="CU631" s="46" t="s">
        <v>3900</v>
      </c>
      <c r="CV631" s="117"/>
      <c r="CW631" s="146"/>
      <c r="CY631" s="5"/>
      <c r="CZ631" s="5"/>
      <c r="DE631" s="5"/>
      <c r="DF631" s="5"/>
      <c r="DG631" s="117"/>
      <c r="DH631" s="117"/>
      <c r="DI631" s="117"/>
      <c r="DJ631" s="117"/>
      <c r="DK631" s="117"/>
      <c r="DL631" s="177">
        <v>40</v>
      </c>
      <c r="DM631" s="177" t="s">
        <v>164</v>
      </c>
      <c r="DN631" s="74"/>
      <c r="DO631" s="177"/>
      <c r="DP631" s="177"/>
      <c r="DR631" s="177">
        <v>40</v>
      </c>
      <c r="DS631" s="177" t="s">
        <v>164</v>
      </c>
      <c r="DU631" s="177"/>
      <c r="DV631" s="177"/>
      <c r="DZ631" s="46"/>
      <c r="EA631" s="5"/>
      <c r="EB631" s="5"/>
      <c r="EC631" s="5"/>
      <c r="ED631" s="5"/>
      <c r="EE631" s="5"/>
      <c r="EF631" s="5"/>
      <c r="EG631" s="5"/>
      <c r="EH631" s="5"/>
      <c r="EI631" s="5"/>
      <c r="EJ631" s="5"/>
      <c r="EK631" s="5"/>
      <c r="EL631" s="5"/>
      <c r="EM631" s="165"/>
      <c r="EO631" s="5"/>
      <c r="EP631" s="5"/>
      <c r="EQ631" s="5"/>
      <c r="ER631" s="5"/>
      <c r="ET631" s="46"/>
      <c r="EU631" s="46"/>
      <c r="EY631" s="70" t="str">
        <f t="shared" si="94"/>
        <v>simvastatin oral 40mg/</v>
      </c>
      <c r="FK631" s="14" t="s">
        <v>163</v>
      </c>
      <c r="FL631" s="70" t="str">
        <f t="shared" si="93"/>
        <v>simvastatin oral 40mg/</v>
      </c>
    </row>
    <row r="632" spans="1:168" ht="14.4">
      <c r="A632" s="177">
        <v>37412273</v>
      </c>
      <c r="B632" s="179" t="s">
        <v>3990</v>
      </c>
      <c r="C632" s="117"/>
      <c r="D632" s="117"/>
      <c r="E632" s="117"/>
      <c r="F632" s="117"/>
      <c r="H632" s="47"/>
      <c r="I632" s="47"/>
      <c r="L632" s="5"/>
      <c r="M632" s="5"/>
      <c r="N632" s="5"/>
      <c r="O632" s="5"/>
      <c r="P632" s="178">
        <v>28</v>
      </c>
      <c r="Q632" s="171"/>
      <c r="R632" s="178">
        <v>28</v>
      </c>
      <c r="S632" s="171"/>
      <c r="T632" s="117"/>
      <c r="U632" s="117"/>
      <c r="V632" s="117"/>
      <c r="W632" s="117"/>
      <c r="Y632" s="46"/>
      <c r="Z632" s="5"/>
      <c r="AA632" s="5"/>
      <c r="AB632" s="5"/>
      <c r="AC632" s="46"/>
      <c r="AD632" s="5"/>
      <c r="AE632" s="5"/>
      <c r="AF632" s="178" t="s">
        <v>2403</v>
      </c>
      <c r="AG632" s="178" t="s">
        <v>4154</v>
      </c>
      <c r="AH632" s="46"/>
      <c r="AK632" s="185">
        <v>15054000</v>
      </c>
      <c r="AL632" s="178" t="s">
        <v>173</v>
      </c>
      <c r="AM632" s="46"/>
      <c r="AN632" s="5"/>
      <c r="AO632" s="5"/>
      <c r="AP632" s="5"/>
      <c r="AQ632" s="5"/>
      <c r="AS632" s="48"/>
      <c r="AT632" s="25" t="str">
        <f t="shared" si="91"/>
        <v>ITA simvastatin EG SpA film-coated tablet 40mg/</v>
      </c>
      <c r="AU632" s="33"/>
      <c r="AW632" s="5"/>
      <c r="AX632" s="180" t="s">
        <v>4066</v>
      </c>
      <c r="AY632" s="25" t="str">
        <f t="shared" si="89"/>
        <v>SIMVASTATINA EG film-coated tablet 40mg/</v>
      </c>
      <c r="AZ632" s="177" t="s">
        <v>579</v>
      </c>
      <c r="BA632" s="46" t="s">
        <v>2510</v>
      </c>
      <c r="BB632" s="46"/>
      <c r="BC632" s="178" t="s">
        <v>2403</v>
      </c>
      <c r="BD632" s="178" t="s">
        <v>4154</v>
      </c>
      <c r="BE632" s="46"/>
      <c r="BF632" s="85"/>
      <c r="BG632" s="179" t="s">
        <v>4110</v>
      </c>
      <c r="BH632" s="46"/>
      <c r="BI632" s="46"/>
      <c r="BJ632" s="46"/>
      <c r="BL632" s="5"/>
      <c r="BM632" s="49" t="s">
        <v>4151</v>
      </c>
      <c r="BN632" t="str">
        <f t="shared" si="90"/>
        <v>simvastatin film-coated tablet 40mg/</v>
      </c>
      <c r="BO632" s="49"/>
      <c r="BP632" t="str">
        <f t="shared" si="92"/>
        <v>simvastatin film-coated tablet 40mg/</v>
      </c>
      <c r="BQ632" s="5"/>
      <c r="BR632" s="178" t="s">
        <v>2403</v>
      </c>
      <c r="BS632" s="186" t="s">
        <v>1220</v>
      </c>
      <c r="BT632" s="46"/>
      <c r="BU632" s="117"/>
      <c r="BV632" s="117"/>
      <c r="BW632" s="5"/>
      <c r="BY632" s="5"/>
      <c r="BZ632" s="5"/>
      <c r="CA632" s="185">
        <v>15054000</v>
      </c>
      <c r="CB632" s="178" t="s">
        <v>173</v>
      </c>
      <c r="CC632" s="46"/>
      <c r="CD632" s="5"/>
      <c r="CE632" s="5"/>
      <c r="CF632">
        <v>20053000</v>
      </c>
      <c r="CG632" s="46" t="s">
        <v>3898</v>
      </c>
      <c r="CH632" s="46" t="s">
        <v>1239</v>
      </c>
      <c r="CI632" s="117"/>
      <c r="CJ632" s="117"/>
      <c r="CK632" s="5"/>
      <c r="CL632" s="5"/>
      <c r="CM632" s="5"/>
      <c r="CN632" s="5"/>
      <c r="CO632" s="48" t="s">
        <v>2252</v>
      </c>
      <c r="CP632" s="21" t="s">
        <v>41</v>
      </c>
      <c r="CQ632" s="48" t="s">
        <v>2252</v>
      </c>
      <c r="CR632" s="46" t="s">
        <v>3900</v>
      </c>
      <c r="CS632" s="51"/>
      <c r="CT632" s="48" t="s">
        <v>2252</v>
      </c>
      <c r="CU632" s="46" t="s">
        <v>3900</v>
      </c>
      <c r="CV632" s="117"/>
      <c r="CW632" s="146"/>
      <c r="CY632" s="5"/>
      <c r="CZ632" s="5"/>
      <c r="DE632" s="5"/>
      <c r="DF632" s="5"/>
      <c r="DG632" s="117"/>
      <c r="DH632" s="117"/>
      <c r="DI632" s="117"/>
      <c r="DJ632" s="117"/>
      <c r="DK632" s="117"/>
      <c r="DL632" s="177">
        <v>40</v>
      </c>
      <c r="DM632" s="177" t="s">
        <v>164</v>
      </c>
      <c r="DN632" s="74"/>
      <c r="DO632" s="177"/>
      <c r="DP632" s="177"/>
      <c r="DR632" s="177">
        <v>40</v>
      </c>
      <c r="DS632" s="177" t="s">
        <v>164</v>
      </c>
      <c r="DU632" s="177"/>
      <c r="DV632" s="177"/>
      <c r="DZ632" s="46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165"/>
      <c r="EO632" s="5"/>
      <c r="EP632" s="5"/>
      <c r="EQ632" s="5"/>
      <c r="ER632" s="5"/>
      <c r="ET632" s="46"/>
      <c r="EU632" s="46"/>
      <c r="EY632" s="70" t="str">
        <f t="shared" si="94"/>
        <v>simvastatin oral 40mg/</v>
      </c>
      <c r="FK632" s="14" t="s">
        <v>163</v>
      </c>
      <c r="FL632" s="70" t="str">
        <f t="shared" si="93"/>
        <v>simvastatin oral 40mg/</v>
      </c>
    </row>
    <row r="633" spans="1:168" ht="14.4">
      <c r="A633" s="177">
        <v>37528395</v>
      </c>
      <c r="B633" s="179" t="s">
        <v>3990</v>
      </c>
      <c r="C633" s="117"/>
      <c r="D633" s="117"/>
      <c r="E633" s="117"/>
      <c r="F633" s="117"/>
      <c r="H633" s="47"/>
      <c r="I633" s="47"/>
      <c r="L633" s="5"/>
      <c r="M633" s="5"/>
      <c r="N633" s="5"/>
      <c r="O633" s="5"/>
      <c r="P633" s="178">
        <v>28</v>
      </c>
      <c r="Q633" s="171"/>
      <c r="R633" s="178">
        <v>28</v>
      </c>
      <c r="S633" s="171"/>
      <c r="T633" s="117"/>
      <c r="U633" s="117"/>
      <c r="V633" s="117"/>
      <c r="W633" s="117"/>
      <c r="Y633" s="46"/>
      <c r="Z633" s="5"/>
      <c r="AA633" s="5"/>
      <c r="AB633" s="5"/>
      <c r="AC633" s="46"/>
      <c r="AD633" s="5"/>
      <c r="AE633" s="5"/>
      <c r="AF633" s="178" t="s">
        <v>2403</v>
      </c>
      <c r="AG633" s="178" t="s">
        <v>4154</v>
      </c>
      <c r="AH633" s="46"/>
      <c r="AK633" s="185">
        <v>15054000</v>
      </c>
      <c r="AL633" s="178" t="s">
        <v>173</v>
      </c>
      <c r="AM633" s="46"/>
      <c r="AN633" s="5"/>
      <c r="AO633" s="5"/>
      <c r="AP633" s="5"/>
      <c r="AQ633" s="5"/>
      <c r="AS633" s="48"/>
      <c r="AT633" s="25" t="str">
        <f t="shared" si="91"/>
        <v>ITA simvastatin ARISTO PHARMA GMBH film-coated tablet 40mg/</v>
      </c>
      <c r="AU633" s="33"/>
      <c r="AW633" s="5"/>
      <c r="AX633" s="180" t="s">
        <v>4085</v>
      </c>
      <c r="AY633" s="25" t="str">
        <f t="shared" si="89"/>
        <v>SIMVASTATINA ARISTO film-coated tablet 40mg/</v>
      </c>
      <c r="AZ633" s="177" t="s">
        <v>579</v>
      </c>
      <c r="BA633" s="46" t="s">
        <v>2510</v>
      </c>
      <c r="BB633" s="46"/>
      <c r="BC633" s="178" t="s">
        <v>2403</v>
      </c>
      <c r="BD633" s="178" t="s">
        <v>4154</v>
      </c>
      <c r="BE633" s="46"/>
      <c r="BF633" s="85"/>
      <c r="BG633" s="179" t="s">
        <v>4107</v>
      </c>
      <c r="BH633" s="46"/>
      <c r="BI633" s="46"/>
      <c r="BJ633" s="46"/>
      <c r="BL633" s="5"/>
      <c r="BM633" s="49" t="s">
        <v>4151</v>
      </c>
      <c r="BN633" t="str">
        <f t="shared" si="90"/>
        <v>simvastatin film-coated tablet 40mg/</v>
      </c>
      <c r="BO633" s="49"/>
      <c r="BP633" t="str">
        <f t="shared" si="92"/>
        <v>simvastatin film-coated tablet 40mg/</v>
      </c>
      <c r="BQ633" s="5"/>
      <c r="BR633" s="178" t="s">
        <v>2403</v>
      </c>
      <c r="BS633" s="186" t="s">
        <v>1220</v>
      </c>
      <c r="BT633" s="46"/>
      <c r="BU633" s="117"/>
      <c r="BV633" s="117"/>
      <c r="BW633" s="5"/>
      <c r="BY633" s="5"/>
      <c r="BZ633" s="5"/>
      <c r="CA633" s="185">
        <v>15054000</v>
      </c>
      <c r="CB633" s="178" t="s">
        <v>173</v>
      </c>
      <c r="CC633" s="46"/>
      <c r="CD633" s="5"/>
      <c r="CE633" s="5"/>
      <c r="CF633">
        <v>20053000</v>
      </c>
      <c r="CG633" s="46" t="s">
        <v>3898</v>
      </c>
      <c r="CH633" s="46" t="s">
        <v>1239</v>
      </c>
      <c r="CI633" s="117"/>
      <c r="CJ633" s="117"/>
      <c r="CK633" s="5"/>
      <c r="CL633" s="5"/>
      <c r="CM633" s="5"/>
      <c r="CN633" s="5"/>
      <c r="CO633" s="48" t="s">
        <v>2252</v>
      </c>
      <c r="CP633" s="21" t="s">
        <v>41</v>
      </c>
      <c r="CQ633" s="48" t="s">
        <v>2252</v>
      </c>
      <c r="CR633" s="46" t="s">
        <v>3900</v>
      </c>
      <c r="CS633" s="51"/>
      <c r="CT633" s="48" t="s">
        <v>2252</v>
      </c>
      <c r="CU633" s="46" t="s">
        <v>3900</v>
      </c>
      <c r="CV633" s="117"/>
      <c r="CW633" s="146"/>
      <c r="CY633" s="5"/>
      <c r="CZ633" s="5"/>
      <c r="DE633" s="5"/>
      <c r="DF633" s="5"/>
      <c r="DG633" s="117"/>
      <c r="DH633" s="117"/>
      <c r="DI633" s="117"/>
      <c r="DJ633" s="117"/>
      <c r="DK633" s="117"/>
      <c r="DL633" s="177">
        <v>40</v>
      </c>
      <c r="DM633" s="177" t="s">
        <v>164</v>
      </c>
      <c r="DN633" s="74"/>
      <c r="DO633" s="177"/>
      <c r="DP633" s="177"/>
      <c r="DR633" s="177">
        <v>40</v>
      </c>
      <c r="DS633" s="177" t="s">
        <v>164</v>
      </c>
      <c r="DU633" s="177"/>
      <c r="DV633" s="177"/>
      <c r="DZ633" s="46"/>
      <c r="EA633" s="5"/>
      <c r="EB633" s="5"/>
      <c r="EC633" s="5"/>
      <c r="ED633" s="5"/>
      <c r="EE633" s="5"/>
      <c r="EF633" s="5"/>
      <c r="EG633" s="5"/>
      <c r="EH633" s="5"/>
      <c r="EI633" s="5"/>
      <c r="EJ633" s="5"/>
      <c r="EK633" s="5"/>
      <c r="EL633" s="5"/>
      <c r="EM633" s="165"/>
      <c r="EO633" s="5"/>
      <c r="EP633" s="5"/>
      <c r="EQ633" s="5"/>
      <c r="ER633" s="5"/>
      <c r="ET633" s="46"/>
      <c r="EU633" s="46"/>
      <c r="EY633" s="70" t="str">
        <f t="shared" si="94"/>
        <v>simvastatin oral 40mg/</v>
      </c>
      <c r="FK633" s="14" t="s">
        <v>163</v>
      </c>
      <c r="FL633" s="70" t="str">
        <f t="shared" si="93"/>
        <v>simvastatin oral 40mg/</v>
      </c>
    </row>
    <row r="634" spans="1:168" ht="14.4">
      <c r="A634" s="177">
        <v>37593302</v>
      </c>
      <c r="B634" s="179" t="s">
        <v>3990</v>
      </c>
      <c r="C634" s="117"/>
      <c r="D634" s="117"/>
      <c r="E634" s="117"/>
      <c r="F634" s="117"/>
      <c r="H634" s="47"/>
      <c r="I634" s="47"/>
      <c r="L634" s="5"/>
      <c r="M634" s="5"/>
      <c r="N634" s="5"/>
      <c r="O634" s="5"/>
      <c r="P634" s="178">
        <v>28</v>
      </c>
      <c r="Q634" s="171"/>
      <c r="R634" s="178">
        <v>28</v>
      </c>
      <c r="S634" s="171"/>
      <c r="T634" s="117"/>
      <c r="U634" s="117"/>
      <c r="V634" s="117"/>
      <c r="W634" s="117"/>
      <c r="Y634" s="46"/>
      <c r="Z634" s="5"/>
      <c r="AA634" s="5"/>
      <c r="AB634" s="5"/>
      <c r="AC634" s="46"/>
      <c r="AD634" s="5"/>
      <c r="AE634" s="5"/>
      <c r="AF634" s="178" t="s">
        <v>2403</v>
      </c>
      <c r="AG634" s="178" t="s">
        <v>4154</v>
      </c>
      <c r="AH634" s="46"/>
      <c r="AK634" s="185">
        <v>15054000</v>
      </c>
      <c r="AL634" s="178" t="s">
        <v>173</v>
      </c>
      <c r="AM634" s="46"/>
      <c r="AN634" s="5"/>
      <c r="AO634" s="5"/>
      <c r="AP634" s="5"/>
      <c r="AQ634" s="5"/>
      <c r="AS634" s="48"/>
      <c r="AT634" s="25" t="str">
        <f t="shared" si="91"/>
        <v>ITA simvastatin ZENTIVA ITALIA Srl film-coated tablet 40mg/</v>
      </c>
      <c r="AU634" s="33"/>
      <c r="AW634" s="5"/>
      <c r="AX634" s="180" t="s">
        <v>4086</v>
      </c>
      <c r="AY634" s="25" t="str">
        <f t="shared" si="89"/>
        <v>SIMVASTATINA ZENTIVA film-coated tablet 40mg/</v>
      </c>
      <c r="AZ634" s="177" t="s">
        <v>579</v>
      </c>
      <c r="BA634" s="46" t="s">
        <v>2510</v>
      </c>
      <c r="BB634" s="46"/>
      <c r="BC634" s="178" t="s">
        <v>2403</v>
      </c>
      <c r="BD634" s="178" t="s">
        <v>4154</v>
      </c>
      <c r="BE634" s="46"/>
      <c r="BF634" s="85"/>
      <c r="BG634" s="179" t="s">
        <v>4122</v>
      </c>
      <c r="BH634" s="46"/>
      <c r="BI634" s="46"/>
      <c r="BJ634" s="46"/>
      <c r="BL634" s="5"/>
      <c r="BM634" s="49" t="s">
        <v>4151</v>
      </c>
      <c r="BN634" t="str">
        <f t="shared" si="90"/>
        <v>simvastatin film-coated tablet 40mg/</v>
      </c>
      <c r="BO634" s="49"/>
      <c r="BP634" t="str">
        <f t="shared" si="92"/>
        <v>simvastatin film-coated tablet 40mg/</v>
      </c>
      <c r="BQ634" s="5"/>
      <c r="BR634" s="178" t="s">
        <v>2403</v>
      </c>
      <c r="BS634" s="186" t="s">
        <v>1220</v>
      </c>
      <c r="BT634" s="46"/>
      <c r="BU634" s="117"/>
      <c r="BV634" s="117"/>
      <c r="BW634" s="5"/>
      <c r="BY634" s="5"/>
      <c r="BZ634" s="5"/>
      <c r="CA634" s="185">
        <v>15054000</v>
      </c>
      <c r="CB634" s="178" t="s">
        <v>173</v>
      </c>
      <c r="CC634" s="46"/>
      <c r="CD634" s="5"/>
      <c r="CE634" s="5"/>
      <c r="CF634">
        <v>20053000</v>
      </c>
      <c r="CG634" s="46" t="s">
        <v>3898</v>
      </c>
      <c r="CH634" s="46" t="s">
        <v>1239</v>
      </c>
      <c r="CI634" s="117"/>
      <c r="CJ634" s="117"/>
      <c r="CK634" s="5"/>
      <c r="CL634" s="5"/>
      <c r="CM634" s="5"/>
      <c r="CN634" s="5"/>
      <c r="CO634" s="48" t="s">
        <v>2252</v>
      </c>
      <c r="CP634" s="21" t="s">
        <v>41</v>
      </c>
      <c r="CQ634" s="48" t="s">
        <v>2252</v>
      </c>
      <c r="CR634" s="46" t="s">
        <v>3900</v>
      </c>
      <c r="CS634" s="51"/>
      <c r="CT634" s="48" t="s">
        <v>2252</v>
      </c>
      <c r="CU634" s="46" t="s">
        <v>3900</v>
      </c>
      <c r="CV634" s="117"/>
      <c r="CW634" s="146"/>
      <c r="CY634" s="5"/>
      <c r="CZ634" s="5"/>
      <c r="DE634" s="5"/>
      <c r="DF634" s="5"/>
      <c r="DG634" s="117"/>
      <c r="DH634" s="117"/>
      <c r="DI634" s="117"/>
      <c r="DJ634" s="117"/>
      <c r="DK634" s="117"/>
      <c r="DL634" s="177">
        <v>40</v>
      </c>
      <c r="DM634" s="177" t="s">
        <v>164</v>
      </c>
      <c r="DN634" s="74"/>
      <c r="DO634" s="177"/>
      <c r="DP634" s="177"/>
      <c r="DR634" s="177">
        <v>40</v>
      </c>
      <c r="DS634" s="177" t="s">
        <v>164</v>
      </c>
      <c r="DU634" s="177"/>
      <c r="DV634" s="177"/>
      <c r="DZ634" s="46"/>
      <c r="EA634" s="5"/>
      <c r="EB634" s="5"/>
      <c r="EC634" s="5"/>
      <c r="ED634" s="5"/>
      <c r="EE634" s="5"/>
      <c r="EF634" s="5"/>
      <c r="EG634" s="5"/>
      <c r="EH634" s="5"/>
      <c r="EI634" s="5"/>
      <c r="EJ634" s="5"/>
      <c r="EK634" s="5"/>
      <c r="EL634" s="5"/>
      <c r="EM634" s="165"/>
      <c r="EO634" s="5"/>
      <c r="EP634" s="5"/>
      <c r="EQ634" s="5"/>
      <c r="ER634" s="5"/>
      <c r="ET634" s="46"/>
      <c r="EU634" s="46"/>
      <c r="EY634" s="70" t="str">
        <f t="shared" si="94"/>
        <v>simvastatin oral 40mg/</v>
      </c>
      <c r="FK634" s="14" t="s">
        <v>163</v>
      </c>
      <c r="FL634" s="70" t="str">
        <f t="shared" si="93"/>
        <v>simvastatin oral 40mg/</v>
      </c>
    </row>
    <row r="635" spans="1:168" ht="14.4">
      <c r="A635" s="177">
        <v>37708258</v>
      </c>
      <c r="B635" s="179" t="s">
        <v>3990</v>
      </c>
      <c r="C635" s="117"/>
      <c r="D635" s="117"/>
      <c r="E635" s="117"/>
      <c r="F635" s="117"/>
      <c r="H635" s="47"/>
      <c r="I635" s="47"/>
      <c r="L635" s="5"/>
      <c r="M635" s="5"/>
      <c r="N635" s="5"/>
      <c r="O635" s="5"/>
      <c r="P635" s="178">
        <v>28</v>
      </c>
      <c r="Q635" s="171"/>
      <c r="R635" s="178">
        <v>28</v>
      </c>
      <c r="S635" s="171"/>
      <c r="T635" s="117"/>
      <c r="U635" s="117"/>
      <c r="V635" s="117"/>
      <c r="W635" s="117"/>
      <c r="Y635" s="46"/>
      <c r="Z635" s="5"/>
      <c r="AA635" s="5"/>
      <c r="AB635" s="5"/>
      <c r="AC635" s="46"/>
      <c r="AD635" s="5"/>
      <c r="AE635" s="5"/>
      <c r="AF635" s="178" t="s">
        <v>2403</v>
      </c>
      <c r="AG635" s="178" t="s">
        <v>4154</v>
      </c>
      <c r="AH635" s="46"/>
      <c r="AK635" s="185">
        <v>15054000</v>
      </c>
      <c r="AL635" s="178" t="s">
        <v>173</v>
      </c>
      <c r="AM635" s="46"/>
      <c r="AN635" s="5"/>
      <c r="AO635" s="5"/>
      <c r="AP635" s="5"/>
      <c r="AQ635" s="5"/>
      <c r="AS635" s="48"/>
      <c r="AT635" s="25" t="str">
        <f t="shared" si="91"/>
        <v>ITA simvastatin KRKA D.D.NOVO MESTO film-coated tablet 40mg/</v>
      </c>
      <c r="AU635" s="33"/>
      <c r="AW635" s="5"/>
      <c r="AX635" s="180" t="s">
        <v>4087</v>
      </c>
      <c r="AY635" s="25" t="str">
        <f t="shared" si="89"/>
        <v>SIMVASTATINA KRKA film-coated tablet 40mg/</v>
      </c>
      <c r="AZ635" s="177" t="s">
        <v>579</v>
      </c>
      <c r="BA635" s="46" t="s">
        <v>2510</v>
      </c>
      <c r="BB635" s="46"/>
      <c r="BC635" s="178" t="s">
        <v>2403</v>
      </c>
      <c r="BD635" s="178" t="s">
        <v>4154</v>
      </c>
      <c r="BE635" s="46"/>
      <c r="BF635" s="85"/>
      <c r="BG635" s="179" t="s">
        <v>4114</v>
      </c>
      <c r="BH635" s="46"/>
      <c r="BI635" s="46"/>
      <c r="BJ635" s="46"/>
      <c r="BL635" s="5"/>
      <c r="BM635" s="49" t="s">
        <v>4151</v>
      </c>
      <c r="BN635" t="str">
        <f t="shared" si="90"/>
        <v>simvastatin film-coated tablet 40mg/</v>
      </c>
      <c r="BO635" s="49"/>
      <c r="BP635" t="str">
        <f t="shared" si="92"/>
        <v>simvastatin film-coated tablet 40mg/</v>
      </c>
      <c r="BQ635" s="5"/>
      <c r="BR635" s="178" t="s">
        <v>2403</v>
      </c>
      <c r="BS635" s="186" t="s">
        <v>1220</v>
      </c>
      <c r="BT635" s="46"/>
      <c r="BU635" s="117"/>
      <c r="BV635" s="117"/>
      <c r="BW635" s="5"/>
      <c r="BY635" s="5"/>
      <c r="BZ635" s="5"/>
      <c r="CA635" s="185">
        <v>15054000</v>
      </c>
      <c r="CB635" s="178" t="s">
        <v>173</v>
      </c>
      <c r="CC635" s="46"/>
      <c r="CD635" s="5"/>
      <c r="CE635" s="5"/>
      <c r="CF635">
        <v>20053000</v>
      </c>
      <c r="CG635" s="46" t="s">
        <v>3898</v>
      </c>
      <c r="CH635" s="46" t="s">
        <v>1239</v>
      </c>
      <c r="CI635" s="117"/>
      <c r="CJ635" s="117"/>
      <c r="CK635" s="5"/>
      <c r="CL635" s="5"/>
      <c r="CM635" s="5"/>
      <c r="CN635" s="5"/>
      <c r="CO635" s="48" t="s">
        <v>2252</v>
      </c>
      <c r="CP635" s="21" t="s">
        <v>41</v>
      </c>
      <c r="CQ635" s="48" t="s">
        <v>2252</v>
      </c>
      <c r="CR635" s="46" t="s">
        <v>3900</v>
      </c>
      <c r="CS635" s="51"/>
      <c r="CT635" s="48" t="s">
        <v>2252</v>
      </c>
      <c r="CU635" s="46" t="s">
        <v>3900</v>
      </c>
      <c r="CV635" s="117"/>
      <c r="CW635" s="146"/>
      <c r="CY635" s="5"/>
      <c r="CZ635" s="5"/>
      <c r="DE635" s="5"/>
      <c r="DF635" s="5"/>
      <c r="DG635" s="117"/>
      <c r="DH635" s="117"/>
      <c r="DI635" s="117"/>
      <c r="DJ635" s="117"/>
      <c r="DK635" s="117"/>
      <c r="DL635" s="177">
        <v>40</v>
      </c>
      <c r="DM635" s="177" t="s">
        <v>164</v>
      </c>
      <c r="DN635" s="74"/>
      <c r="DO635" s="177"/>
      <c r="DP635" s="177"/>
      <c r="DR635" s="177">
        <v>40</v>
      </c>
      <c r="DS635" s="177" t="s">
        <v>164</v>
      </c>
      <c r="DU635" s="177"/>
      <c r="DV635" s="177"/>
      <c r="DZ635" s="46"/>
      <c r="EA635" s="5"/>
      <c r="EB635" s="5"/>
      <c r="EC635" s="5"/>
      <c r="ED635" s="5"/>
      <c r="EE635" s="5"/>
      <c r="EF635" s="5"/>
      <c r="EG635" s="5"/>
      <c r="EH635" s="5"/>
      <c r="EI635" s="5"/>
      <c r="EJ635" s="5"/>
      <c r="EK635" s="5"/>
      <c r="EL635" s="5"/>
      <c r="EM635" s="165"/>
      <c r="EO635" s="5"/>
      <c r="EP635" s="5"/>
      <c r="EQ635" s="5"/>
      <c r="ER635" s="5"/>
      <c r="ET635" s="46"/>
      <c r="EU635" s="46"/>
      <c r="EY635" s="70" t="str">
        <f t="shared" si="94"/>
        <v>simvastatin oral 40mg/</v>
      </c>
      <c r="FK635" s="14" t="s">
        <v>163</v>
      </c>
      <c r="FL635" s="70" t="str">
        <f t="shared" si="93"/>
        <v>simvastatin oral 40mg/</v>
      </c>
    </row>
    <row r="636" spans="1:168" ht="14.4">
      <c r="A636" s="177">
        <v>37809302</v>
      </c>
      <c r="B636" s="179" t="s">
        <v>3990</v>
      </c>
      <c r="C636" s="117"/>
      <c r="D636" s="117"/>
      <c r="E636" s="117"/>
      <c r="F636" s="117"/>
      <c r="H636" s="47"/>
      <c r="I636" s="47"/>
      <c r="L636" s="5"/>
      <c r="M636" s="5"/>
      <c r="N636" s="5"/>
      <c r="O636" s="5"/>
      <c r="P636" s="178">
        <v>28</v>
      </c>
      <c r="Q636" s="171"/>
      <c r="R636" s="178">
        <v>28</v>
      </c>
      <c r="S636" s="171"/>
      <c r="T636" s="117"/>
      <c r="U636" s="117"/>
      <c r="V636" s="117"/>
      <c r="W636" s="117"/>
      <c r="Y636" s="46"/>
      <c r="Z636" s="5"/>
      <c r="AA636" s="5"/>
      <c r="AB636" s="5"/>
      <c r="AC636" s="46"/>
      <c r="AD636" s="5"/>
      <c r="AE636" s="5"/>
      <c r="AF636" s="178" t="s">
        <v>2403</v>
      </c>
      <c r="AG636" s="178" t="s">
        <v>4154</v>
      </c>
      <c r="AH636" s="46"/>
      <c r="AK636" s="185">
        <v>15054000</v>
      </c>
      <c r="AL636" s="178" t="s">
        <v>173</v>
      </c>
      <c r="AM636" s="46"/>
      <c r="AN636" s="5"/>
      <c r="AO636" s="5"/>
      <c r="AP636" s="5"/>
      <c r="AQ636" s="5"/>
      <c r="AS636" s="48"/>
      <c r="AT636" s="25" t="str">
        <f t="shared" si="91"/>
        <v>ITA simvastatin ALMUS Srl film-coated tablet 40mg/</v>
      </c>
      <c r="AU636" s="33"/>
      <c r="AW636" s="5"/>
      <c r="AX636" s="180" t="s">
        <v>4088</v>
      </c>
      <c r="AY636" s="25" t="str">
        <f t="shared" si="89"/>
        <v>SIMVASTATINA ALMUS film-coated tablet 40mg/</v>
      </c>
      <c r="AZ636" s="177" t="s">
        <v>579</v>
      </c>
      <c r="BA636" s="46" t="s">
        <v>2510</v>
      </c>
      <c r="BB636" s="46"/>
      <c r="BC636" s="178" t="s">
        <v>2403</v>
      </c>
      <c r="BD636" s="178" t="s">
        <v>4154</v>
      </c>
      <c r="BE636" s="46"/>
      <c r="BF636" s="85"/>
      <c r="BG636" s="179" t="s">
        <v>4105</v>
      </c>
      <c r="BH636" s="46"/>
      <c r="BI636" s="46"/>
      <c r="BJ636" s="46"/>
      <c r="BL636" s="5"/>
      <c r="BM636" s="49" t="s">
        <v>4151</v>
      </c>
      <c r="BN636" t="str">
        <f t="shared" si="90"/>
        <v>simvastatin film-coated tablet 40mg/</v>
      </c>
      <c r="BO636" s="49"/>
      <c r="BP636" t="str">
        <f t="shared" si="92"/>
        <v>simvastatin film-coated tablet 40mg/</v>
      </c>
      <c r="BQ636" s="5"/>
      <c r="BR636" s="178" t="s">
        <v>2403</v>
      </c>
      <c r="BS636" s="186" t="s">
        <v>1220</v>
      </c>
      <c r="BT636" s="46"/>
      <c r="BU636" s="117"/>
      <c r="BV636" s="117"/>
      <c r="BW636" s="5"/>
      <c r="BY636" s="5"/>
      <c r="BZ636" s="5"/>
      <c r="CA636" s="185">
        <v>15054000</v>
      </c>
      <c r="CB636" s="178" t="s">
        <v>173</v>
      </c>
      <c r="CC636" s="46"/>
      <c r="CD636" s="5"/>
      <c r="CE636" s="5"/>
      <c r="CF636">
        <v>20053000</v>
      </c>
      <c r="CG636" s="46" t="s">
        <v>3898</v>
      </c>
      <c r="CH636" s="46" t="s">
        <v>1239</v>
      </c>
      <c r="CI636" s="117"/>
      <c r="CJ636" s="117"/>
      <c r="CK636" s="5"/>
      <c r="CL636" s="5"/>
      <c r="CM636" s="5"/>
      <c r="CN636" s="5"/>
      <c r="CO636" s="48" t="s">
        <v>2252</v>
      </c>
      <c r="CP636" s="21" t="s">
        <v>41</v>
      </c>
      <c r="CQ636" s="48" t="s">
        <v>2252</v>
      </c>
      <c r="CR636" s="46" t="s">
        <v>3900</v>
      </c>
      <c r="CS636" s="51"/>
      <c r="CT636" s="48" t="s">
        <v>2252</v>
      </c>
      <c r="CU636" s="46" t="s">
        <v>3900</v>
      </c>
      <c r="CV636" s="117"/>
      <c r="CW636" s="146"/>
      <c r="CY636" s="5"/>
      <c r="CZ636" s="5"/>
      <c r="DE636" s="5"/>
      <c r="DF636" s="5"/>
      <c r="DG636" s="117"/>
      <c r="DH636" s="117"/>
      <c r="DI636" s="117"/>
      <c r="DJ636" s="117"/>
      <c r="DK636" s="117"/>
      <c r="DL636" s="177">
        <v>40</v>
      </c>
      <c r="DM636" s="177" t="s">
        <v>164</v>
      </c>
      <c r="DN636" s="74"/>
      <c r="DO636" s="177"/>
      <c r="DP636" s="177"/>
      <c r="DR636" s="177">
        <v>40</v>
      </c>
      <c r="DS636" s="177" t="s">
        <v>164</v>
      </c>
      <c r="DU636" s="177"/>
      <c r="DV636" s="177"/>
      <c r="DZ636" s="46"/>
      <c r="EA636" s="5"/>
      <c r="EB636" s="5"/>
      <c r="EC636" s="5"/>
      <c r="ED636" s="5"/>
      <c r="EE636" s="5"/>
      <c r="EF636" s="5"/>
      <c r="EG636" s="5"/>
      <c r="EH636" s="5"/>
      <c r="EI636" s="5"/>
      <c r="EJ636" s="5"/>
      <c r="EK636" s="5"/>
      <c r="EL636" s="5"/>
      <c r="EM636" s="165"/>
      <c r="EO636" s="5"/>
      <c r="EP636" s="5"/>
      <c r="EQ636" s="5"/>
      <c r="ER636" s="5"/>
      <c r="ET636" s="46"/>
      <c r="EU636" s="46"/>
      <c r="EY636" s="70" t="str">
        <f t="shared" si="94"/>
        <v>simvastatin oral 40mg/</v>
      </c>
      <c r="FK636" s="14" t="s">
        <v>163</v>
      </c>
      <c r="FL636" s="70" t="str">
        <f t="shared" si="93"/>
        <v>simvastatin oral 40mg/</v>
      </c>
    </row>
    <row r="637" spans="1:168" ht="14.4">
      <c r="A637" s="177">
        <v>38051090</v>
      </c>
      <c r="B637" s="179" t="s">
        <v>3990</v>
      </c>
      <c r="C637" s="117"/>
      <c r="D637" s="117"/>
      <c r="E637" s="117"/>
      <c r="F637" s="117"/>
      <c r="H637" s="47"/>
      <c r="I637" s="47"/>
      <c r="L637" s="5"/>
      <c r="M637" s="5"/>
      <c r="N637" s="5"/>
      <c r="O637" s="5"/>
      <c r="P637" s="178">
        <v>28</v>
      </c>
      <c r="Q637" s="171"/>
      <c r="R637" s="178">
        <v>28</v>
      </c>
      <c r="S637" s="171"/>
      <c r="T637" s="117"/>
      <c r="U637" s="117"/>
      <c r="V637" s="117"/>
      <c r="W637" s="117"/>
      <c r="Y637" s="46"/>
      <c r="Z637" s="5"/>
      <c r="AA637" s="5"/>
      <c r="AB637" s="5"/>
      <c r="AC637" s="46"/>
      <c r="AD637" s="5"/>
      <c r="AE637" s="5"/>
      <c r="AF637" s="178" t="s">
        <v>2403</v>
      </c>
      <c r="AG637" s="178" t="s">
        <v>4154</v>
      </c>
      <c r="AH637" s="46"/>
      <c r="AK637" s="185">
        <v>15054000</v>
      </c>
      <c r="AL637" s="178" t="s">
        <v>173</v>
      </c>
      <c r="AM637" s="46"/>
      <c r="AN637" s="5"/>
      <c r="AO637" s="5"/>
      <c r="AP637" s="5"/>
      <c r="AQ637" s="5"/>
      <c r="AS637" s="48"/>
      <c r="AT637" s="25" t="str">
        <f t="shared" si="91"/>
        <v>ITA simvastatin PENSA PHARMA SpA film-coated tablet 40mg/</v>
      </c>
      <c r="AU637" s="33"/>
      <c r="AW637" s="5"/>
      <c r="AX637" s="180" t="s">
        <v>4089</v>
      </c>
      <c r="AY637" s="25" t="str">
        <f t="shared" si="89"/>
        <v>SIMVASTATINA PENSA film-coated tablet 40mg/</v>
      </c>
      <c r="AZ637" s="177" t="s">
        <v>579</v>
      </c>
      <c r="BA637" s="46" t="s">
        <v>2510</v>
      </c>
      <c r="BB637" s="46"/>
      <c r="BC637" s="178" t="s">
        <v>2403</v>
      </c>
      <c r="BD637" s="178" t="s">
        <v>4154</v>
      </c>
      <c r="BE637" s="46"/>
      <c r="BF637" s="85"/>
      <c r="BG637" s="179" t="s">
        <v>4116</v>
      </c>
      <c r="BH637" s="46"/>
      <c r="BI637" s="46"/>
      <c r="BJ637" s="46"/>
      <c r="BL637" s="5"/>
      <c r="BM637" s="49" t="s">
        <v>4151</v>
      </c>
      <c r="BN637" t="str">
        <f t="shared" si="90"/>
        <v>simvastatin film-coated tablet 40mg/</v>
      </c>
      <c r="BO637" s="49"/>
      <c r="BP637" t="str">
        <f t="shared" si="92"/>
        <v>simvastatin film-coated tablet 40mg/</v>
      </c>
      <c r="BQ637" s="5"/>
      <c r="BR637" s="178" t="s">
        <v>2403</v>
      </c>
      <c r="BS637" s="186" t="s">
        <v>1220</v>
      </c>
      <c r="BT637" s="46"/>
      <c r="BU637" s="117"/>
      <c r="BV637" s="117"/>
      <c r="BW637" s="5"/>
      <c r="BY637" s="5"/>
      <c r="BZ637" s="5"/>
      <c r="CA637" s="185">
        <v>15054000</v>
      </c>
      <c r="CB637" s="178" t="s">
        <v>173</v>
      </c>
      <c r="CC637" s="46"/>
      <c r="CD637" s="5"/>
      <c r="CE637" s="5"/>
      <c r="CF637">
        <v>20053000</v>
      </c>
      <c r="CG637" s="46" t="s">
        <v>3898</v>
      </c>
      <c r="CH637" s="46" t="s">
        <v>1239</v>
      </c>
      <c r="CI637" s="117"/>
      <c r="CJ637" s="117"/>
      <c r="CK637" s="5"/>
      <c r="CL637" s="5"/>
      <c r="CM637" s="5"/>
      <c r="CN637" s="5"/>
      <c r="CO637" s="48" t="s">
        <v>2252</v>
      </c>
      <c r="CP637" s="21" t="s">
        <v>41</v>
      </c>
      <c r="CQ637" s="48" t="s">
        <v>2252</v>
      </c>
      <c r="CR637" s="46" t="s">
        <v>3900</v>
      </c>
      <c r="CS637" s="51"/>
      <c r="CT637" s="48" t="s">
        <v>2252</v>
      </c>
      <c r="CU637" s="46" t="s">
        <v>3900</v>
      </c>
      <c r="CV637" s="117"/>
      <c r="CW637" s="146"/>
      <c r="CY637" s="5"/>
      <c r="CZ637" s="5"/>
      <c r="DE637" s="5"/>
      <c r="DF637" s="5"/>
      <c r="DG637" s="117"/>
      <c r="DH637" s="117"/>
      <c r="DI637" s="117"/>
      <c r="DJ637" s="117"/>
      <c r="DK637" s="117"/>
      <c r="DL637" s="177">
        <v>40</v>
      </c>
      <c r="DM637" s="177" t="s">
        <v>164</v>
      </c>
      <c r="DN637" s="74"/>
      <c r="DO637" s="177"/>
      <c r="DP637" s="177"/>
      <c r="DR637" s="177">
        <v>40</v>
      </c>
      <c r="DS637" s="177" t="s">
        <v>164</v>
      </c>
      <c r="DU637" s="177"/>
      <c r="DV637" s="177"/>
      <c r="DZ637" s="46"/>
      <c r="EA637" s="5"/>
      <c r="EB637" s="5"/>
      <c r="EC637" s="5"/>
      <c r="ED637" s="5"/>
      <c r="EE637" s="5"/>
      <c r="EF637" s="5"/>
      <c r="EG637" s="5"/>
      <c r="EH637" s="5"/>
      <c r="EI637" s="5"/>
      <c r="EJ637" s="5"/>
      <c r="EK637" s="5"/>
      <c r="EL637" s="5"/>
      <c r="EM637" s="165"/>
      <c r="EO637" s="5"/>
      <c r="EP637" s="5"/>
      <c r="EQ637" s="5"/>
      <c r="ER637" s="5"/>
      <c r="ET637" s="46"/>
      <c r="EU637" s="46"/>
      <c r="EY637" s="70" t="str">
        <f t="shared" si="94"/>
        <v>simvastatin oral 40mg/</v>
      </c>
      <c r="FK637" s="14" t="s">
        <v>163</v>
      </c>
      <c r="FL637" s="70" t="str">
        <f t="shared" si="93"/>
        <v>simvastatin oral 40mg/</v>
      </c>
    </row>
    <row r="638" spans="1:168" ht="14.4">
      <c r="A638" s="177">
        <v>38561039</v>
      </c>
      <c r="B638" s="179" t="s">
        <v>3990</v>
      </c>
      <c r="C638" s="117"/>
      <c r="D638" s="117"/>
      <c r="E638" s="117"/>
      <c r="F638" s="117"/>
      <c r="H638" s="47"/>
      <c r="I638" s="47"/>
      <c r="L638" s="5"/>
      <c r="M638" s="5"/>
      <c r="N638" s="5"/>
      <c r="O638" s="5"/>
      <c r="P638" s="178">
        <v>28</v>
      </c>
      <c r="Q638" s="171"/>
      <c r="R638" s="178">
        <v>28</v>
      </c>
      <c r="S638" s="171"/>
      <c r="T638" s="117"/>
      <c r="U638" s="117"/>
      <c r="V638" s="117"/>
      <c r="W638" s="117"/>
      <c r="Y638" s="46"/>
      <c r="Z638" s="5"/>
      <c r="AA638" s="5"/>
      <c r="AB638" s="5"/>
      <c r="AC638" s="46"/>
      <c r="AD638" s="5"/>
      <c r="AE638" s="5"/>
      <c r="AF638" s="178" t="s">
        <v>2403</v>
      </c>
      <c r="AG638" s="178" t="s">
        <v>4154</v>
      </c>
      <c r="AH638" s="46"/>
      <c r="AK638" s="185">
        <v>15054000</v>
      </c>
      <c r="AL638" s="178" t="s">
        <v>173</v>
      </c>
      <c r="AM638" s="46"/>
      <c r="AN638" s="5"/>
      <c r="AO638" s="5"/>
      <c r="AP638" s="5"/>
      <c r="AQ638" s="5"/>
      <c r="AS638" s="48"/>
      <c r="AT638" s="25" t="str">
        <f t="shared" si="91"/>
        <v>ITA simvastatin TECNIGEN Srl film-coated tablet 40mg/</v>
      </c>
      <c r="AU638" s="33"/>
      <c r="AW638" s="5"/>
      <c r="AX638" s="180" t="s">
        <v>4090</v>
      </c>
      <c r="AY638" s="25" t="str">
        <f t="shared" si="89"/>
        <v>SIMVASTATINA TECNIGEN film-coated tablet 40mg/</v>
      </c>
      <c r="AZ638" s="177" t="s">
        <v>579</v>
      </c>
      <c r="BA638" s="46" t="s">
        <v>2510</v>
      </c>
      <c r="BB638" s="46"/>
      <c r="BC638" s="178" t="s">
        <v>2403</v>
      </c>
      <c r="BD638" s="178" t="s">
        <v>4154</v>
      </c>
      <c r="BE638" s="46"/>
      <c r="BF638" s="85"/>
      <c r="BG638" s="179" t="s">
        <v>4120</v>
      </c>
      <c r="BH638" s="46"/>
      <c r="BI638" s="46"/>
      <c r="BJ638" s="46"/>
      <c r="BL638" s="5"/>
      <c r="BM638" s="49" t="s">
        <v>4151</v>
      </c>
      <c r="BN638" t="str">
        <f t="shared" si="90"/>
        <v>simvastatin film-coated tablet 40mg/</v>
      </c>
      <c r="BO638" s="49"/>
      <c r="BP638" t="str">
        <f t="shared" si="92"/>
        <v>simvastatin film-coated tablet 40mg/</v>
      </c>
      <c r="BQ638" s="5"/>
      <c r="BR638" s="178" t="s">
        <v>2403</v>
      </c>
      <c r="BS638" s="186" t="s">
        <v>1220</v>
      </c>
      <c r="BT638" s="46"/>
      <c r="BU638" s="117"/>
      <c r="BV638" s="117"/>
      <c r="BW638" s="5"/>
      <c r="BY638" s="5"/>
      <c r="BZ638" s="5"/>
      <c r="CA638" s="185">
        <v>15054000</v>
      </c>
      <c r="CB638" s="178" t="s">
        <v>173</v>
      </c>
      <c r="CC638" s="46"/>
      <c r="CD638" s="5"/>
      <c r="CE638" s="5"/>
      <c r="CF638">
        <v>20053000</v>
      </c>
      <c r="CG638" s="46" t="s">
        <v>3898</v>
      </c>
      <c r="CH638" s="46" t="s">
        <v>1239</v>
      </c>
      <c r="CI638" s="117"/>
      <c r="CJ638" s="117"/>
      <c r="CK638" s="5"/>
      <c r="CL638" s="5"/>
      <c r="CM638" s="5"/>
      <c r="CN638" s="5"/>
      <c r="CO638" s="48" t="s">
        <v>2252</v>
      </c>
      <c r="CP638" s="21" t="s">
        <v>41</v>
      </c>
      <c r="CQ638" s="48" t="s">
        <v>2252</v>
      </c>
      <c r="CR638" s="46" t="s">
        <v>3900</v>
      </c>
      <c r="CS638" s="51"/>
      <c r="CT638" s="48" t="s">
        <v>2252</v>
      </c>
      <c r="CU638" s="46" t="s">
        <v>3900</v>
      </c>
      <c r="CV638" s="117"/>
      <c r="CW638" s="146"/>
      <c r="CY638" s="5"/>
      <c r="CZ638" s="5"/>
      <c r="DE638" s="5"/>
      <c r="DF638" s="5"/>
      <c r="DG638" s="117"/>
      <c r="DH638" s="117"/>
      <c r="DI638" s="117"/>
      <c r="DJ638" s="117"/>
      <c r="DK638" s="117"/>
      <c r="DL638" s="177">
        <v>40</v>
      </c>
      <c r="DM638" s="177" t="s">
        <v>164</v>
      </c>
      <c r="DN638" s="74"/>
      <c r="DO638" s="177"/>
      <c r="DP638" s="177"/>
      <c r="DR638" s="177">
        <v>40</v>
      </c>
      <c r="DS638" s="177" t="s">
        <v>164</v>
      </c>
      <c r="DU638" s="177"/>
      <c r="DV638" s="177"/>
      <c r="DZ638" s="46"/>
      <c r="EA638" s="5"/>
      <c r="EB638" s="5"/>
      <c r="EC638" s="5"/>
      <c r="ED638" s="5"/>
      <c r="EE638" s="5"/>
      <c r="EF638" s="5"/>
      <c r="EG638" s="5"/>
      <c r="EH638" s="5"/>
      <c r="EI638" s="5"/>
      <c r="EJ638" s="5"/>
      <c r="EK638" s="5"/>
      <c r="EL638" s="5"/>
      <c r="EM638" s="165"/>
      <c r="EO638" s="5"/>
      <c r="EP638" s="5"/>
      <c r="EQ638" s="5"/>
      <c r="ER638" s="5"/>
      <c r="ET638" s="46"/>
      <c r="EU638" s="46"/>
      <c r="EY638" s="70" t="str">
        <f t="shared" si="94"/>
        <v>simvastatin oral 40mg/</v>
      </c>
      <c r="FK638" s="14" t="s">
        <v>163</v>
      </c>
      <c r="FL638" s="70" t="str">
        <f t="shared" si="93"/>
        <v>simvastatin oral 40mg/</v>
      </c>
    </row>
    <row r="639" spans="1:168" ht="14.4">
      <c r="A639" s="177">
        <v>38770210</v>
      </c>
      <c r="B639" s="179" t="s">
        <v>3990</v>
      </c>
      <c r="C639" s="117"/>
      <c r="D639" s="117"/>
      <c r="E639" s="117"/>
      <c r="F639" s="117"/>
      <c r="H639" s="47"/>
      <c r="I639" s="47"/>
      <c r="L639" s="5"/>
      <c r="M639" s="5"/>
      <c r="N639" s="5"/>
      <c r="O639" s="5"/>
      <c r="P639" s="178">
        <v>28</v>
      </c>
      <c r="Q639" s="171"/>
      <c r="R639" s="178">
        <v>28</v>
      </c>
      <c r="S639" s="171"/>
      <c r="T639" s="117"/>
      <c r="U639" s="117"/>
      <c r="V639" s="117"/>
      <c r="W639" s="117"/>
      <c r="Y639" s="46"/>
      <c r="Z639" s="5"/>
      <c r="AA639" s="5"/>
      <c r="AB639" s="5"/>
      <c r="AC639" s="46"/>
      <c r="AD639" s="5"/>
      <c r="AE639" s="5"/>
      <c r="AF639" s="178" t="s">
        <v>2403</v>
      </c>
      <c r="AG639" s="178" t="s">
        <v>4154</v>
      </c>
      <c r="AH639" s="46"/>
      <c r="AK639" s="185">
        <v>15054000</v>
      </c>
      <c r="AL639" s="178" t="s">
        <v>173</v>
      </c>
      <c r="AM639" s="46"/>
      <c r="AN639" s="5"/>
      <c r="AO639" s="5"/>
      <c r="AP639" s="5"/>
      <c r="AQ639" s="5"/>
      <c r="AS639" s="48"/>
      <c r="AT639" s="25" t="str">
        <f t="shared" si="91"/>
        <v>ITA simvastatin AUROBINDO PHARMA ITALIA Srl film-coated tablet 40mg/</v>
      </c>
      <c r="AU639" s="33"/>
      <c r="AW639" s="5"/>
      <c r="AX639" s="180" t="s">
        <v>4091</v>
      </c>
      <c r="AY639" s="25" t="str">
        <f t="shared" si="89"/>
        <v>SIMVASTATINA AUROBINDO film-coated tablet 40mg/</v>
      </c>
      <c r="AZ639" s="177" t="s">
        <v>579</v>
      </c>
      <c r="BA639" s="46" t="s">
        <v>2510</v>
      </c>
      <c r="BB639" s="46"/>
      <c r="BC639" s="178" t="s">
        <v>2403</v>
      </c>
      <c r="BD639" s="178" t="s">
        <v>4154</v>
      </c>
      <c r="BE639" s="46"/>
      <c r="BF639" s="85"/>
      <c r="BG639" s="179" t="s">
        <v>4108</v>
      </c>
      <c r="BH639" s="46"/>
      <c r="BI639" s="46"/>
      <c r="BJ639" s="46"/>
      <c r="BL639" s="5"/>
      <c r="BM639" s="49" t="s">
        <v>4151</v>
      </c>
      <c r="BN639" t="str">
        <f t="shared" si="90"/>
        <v>simvastatin film-coated tablet 40mg/</v>
      </c>
      <c r="BO639" s="49"/>
      <c r="BP639" t="str">
        <f t="shared" si="92"/>
        <v>simvastatin film-coated tablet 40mg/</v>
      </c>
      <c r="BQ639" s="5"/>
      <c r="BR639" s="178" t="s">
        <v>2403</v>
      </c>
      <c r="BS639" s="186" t="s">
        <v>1220</v>
      </c>
      <c r="BT639" s="46"/>
      <c r="BU639" s="117"/>
      <c r="BV639" s="117"/>
      <c r="BW639" s="5"/>
      <c r="BY639" s="5"/>
      <c r="BZ639" s="5"/>
      <c r="CA639" s="185">
        <v>15054000</v>
      </c>
      <c r="CB639" s="178" t="s">
        <v>173</v>
      </c>
      <c r="CC639" s="46"/>
      <c r="CD639" s="5"/>
      <c r="CE639" s="5"/>
      <c r="CF639">
        <v>20053000</v>
      </c>
      <c r="CG639" s="46" t="s">
        <v>3898</v>
      </c>
      <c r="CH639" s="46" t="s">
        <v>1239</v>
      </c>
      <c r="CI639" s="117"/>
      <c r="CJ639" s="117"/>
      <c r="CK639" s="5"/>
      <c r="CL639" s="5"/>
      <c r="CM639" s="5"/>
      <c r="CN639" s="5"/>
      <c r="CO639" s="48" t="s">
        <v>2252</v>
      </c>
      <c r="CP639" s="21" t="s">
        <v>41</v>
      </c>
      <c r="CQ639" s="48" t="s">
        <v>2252</v>
      </c>
      <c r="CR639" s="46" t="s">
        <v>3900</v>
      </c>
      <c r="CS639" s="51"/>
      <c r="CT639" s="48" t="s">
        <v>2252</v>
      </c>
      <c r="CU639" s="46" t="s">
        <v>3900</v>
      </c>
      <c r="CV639" s="117"/>
      <c r="CW639" s="146"/>
      <c r="CY639" s="5"/>
      <c r="CZ639" s="5"/>
      <c r="DE639" s="5"/>
      <c r="DF639" s="5"/>
      <c r="DG639" s="117"/>
      <c r="DH639" s="117"/>
      <c r="DI639" s="117"/>
      <c r="DJ639" s="117"/>
      <c r="DK639" s="117"/>
      <c r="DL639" s="177">
        <v>40</v>
      </c>
      <c r="DM639" s="177" t="s">
        <v>164</v>
      </c>
      <c r="DN639" s="74"/>
      <c r="DO639" s="177"/>
      <c r="DP639" s="177"/>
      <c r="DR639" s="177">
        <v>40</v>
      </c>
      <c r="DS639" s="177" t="s">
        <v>164</v>
      </c>
      <c r="DU639" s="177"/>
      <c r="DV639" s="177"/>
      <c r="DZ639" s="46"/>
      <c r="EA639" s="5"/>
      <c r="EB639" s="5"/>
      <c r="EC639" s="5"/>
      <c r="ED639" s="5"/>
      <c r="EE639" s="5"/>
      <c r="EF639" s="5"/>
      <c r="EG639" s="5"/>
      <c r="EH639" s="5"/>
      <c r="EI639" s="5"/>
      <c r="EJ639" s="5"/>
      <c r="EK639" s="5"/>
      <c r="EL639" s="5"/>
      <c r="EM639" s="165"/>
      <c r="EO639" s="5"/>
      <c r="EP639" s="5"/>
      <c r="EQ639" s="5"/>
      <c r="ER639" s="5"/>
      <c r="ET639" s="46"/>
      <c r="EU639" s="46"/>
      <c r="EY639" s="70" t="str">
        <f t="shared" si="94"/>
        <v>simvastatin oral 40mg/</v>
      </c>
      <c r="FK639" s="14" t="s">
        <v>163</v>
      </c>
      <c r="FL639" s="70" t="str">
        <f t="shared" si="93"/>
        <v>simvastatin oral 40mg/</v>
      </c>
    </row>
    <row r="640" spans="1:168" ht="14.4">
      <c r="A640" s="177">
        <v>43280054</v>
      </c>
      <c r="B640" s="179" t="s">
        <v>3990</v>
      </c>
      <c r="C640" s="117"/>
      <c r="D640" s="117"/>
      <c r="E640" s="117"/>
      <c r="F640" s="117"/>
      <c r="H640" s="47"/>
      <c r="I640" s="47"/>
      <c r="L640" s="5"/>
      <c r="M640" s="5"/>
      <c r="N640" s="5"/>
      <c r="O640" s="5"/>
      <c r="P640" s="178">
        <v>28</v>
      </c>
      <c r="Q640" s="171"/>
      <c r="R640" s="178">
        <v>28</v>
      </c>
      <c r="S640" s="171"/>
      <c r="T640" s="117"/>
      <c r="U640" s="117"/>
      <c r="V640" s="117"/>
      <c r="W640" s="117"/>
      <c r="Y640" s="46"/>
      <c r="Z640" s="5"/>
      <c r="AA640" s="5"/>
      <c r="AB640" s="5"/>
      <c r="AC640" s="46"/>
      <c r="AD640" s="5"/>
      <c r="AE640" s="5"/>
      <c r="AF640" s="178">
        <v>10220000</v>
      </c>
      <c r="AG640" s="178" t="s">
        <v>4153</v>
      </c>
      <c r="AH640" s="46"/>
      <c r="AK640" s="185">
        <v>15054000</v>
      </c>
      <c r="AL640" s="178" t="s">
        <v>173</v>
      </c>
      <c r="AM640" s="46"/>
      <c r="AN640" s="5"/>
      <c r="AO640" s="5"/>
      <c r="AP640" s="5"/>
      <c r="AQ640" s="5"/>
      <c r="AS640" s="48"/>
      <c r="AT640" s="25" t="str">
        <f t="shared" si="91"/>
        <v>ITA simvastatin DOC GENERICI Srl coated tablet 40mg/</v>
      </c>
      <c r="AU640" s="33"/>
      <c r="AW640" s="5"/>
      <c r="AX640" s="180" t="s">
        <v>4067</v>
      </c>
      <c r="AY640" s="25" t="str">
        <f t="shared" si="89"/>
        <v>SIMVASTATINA DOC coated tablet 40mg/</v>
      </c>
      <c r="AZ640" s="177" t="s">
        <v>579</v>
      </c>
      <c r="BA640" s="46" t="s">
        <v>2510</v>
      </c>
      <c r="BB640" s="46"/>
      <c r="BC640" s="178">
        <v>10220000</v>
      </c>
      <c r="BD640" s="178" t="s">
        <v>4153</v>
      </c>
      <c r="BE640" s="46"/>
      <c r="BF640" s="85"/>
      <c r="BG640" s="179" t="s">
        <v>4109</v>
      </c>
      <c r="BH640" s="46"/>
      <c r="BI640" s="46"/>
      <c r="BJ640" s="46"/>
      <c r="BL640" s="5"/>
      <c r="BM640" s="49" t="s">
        <v>4151</v>
      </c>
      <c r="BN640" t="str">
        <f t="shared" si="90"/>
        <v>simvastatin coated tablet 40mg/</v>
      </c>
      <c r="BO640" s="49"/>
      <c r="BP640" t="str">
        <f t="shared" si="92"/>
        <v>simvastatin coated tablet 40mg/</v>
      </c>
      <c r="BQ640" s="5"/>
      <c r="BR640" s="178">
        <v>10220000</v>
      </c>
      <c r="BS640" s="186" t="s">
        <v>2326</v>
      </c>
      <c r="BT640" s="46"/>
      <c r="BU640" s="117"/>
      <c r="BV640" s="117"/>
      <c r="BW640" s="5"/>
      <c r="BY640" s="5"/>
      <c r="BZ640" s="5"/>
      <c r="CA640" s="185">
        <v>15054000</v>
      </c>
      <c r="CB640" s="178" t="s">
        <v>173</v>
      </c>
      <c r="CC640" s="46"/>
      <c r="CD640" s="5"/>
      <c r="CE640" s="5"/>
      <c r="CF640">
        <v>20053000</v>
      </c>
      <c r="CG640" s="46" t="s">
        <v>3898</v>
      </c>
      <c r="CH640" s="46" t="s">
        <v>1239</v>
      </c>
      <c r="CI640" s="117"/>
      <c r="CJ640" s="117"/>
      <c r="CK640" s="5"/>
      <c r="CL640" s="5"/>
      <c r="CM640" s="5"/>
      <c r="CN640" s="5"/>
      <c r="CO640" s="48" t="s">
        <v>2252</v>
      </c>
      <c r="CP640" s="21" t="s">
        <v>41</v>
      </c>
      <c r="CQ640" s="48" t="s">
        <v>2252</v>
      </c>
      <c r="CR640" s="46" t="s">
        <v>3900</v>
      </c>
      <c r="CS640" s="51"/>
      <c r="CT640" s="48" t="s">
        <v>2252</v>
      </c>
      <c r="CU640" s="46" t="s">
        <v>3900</v>
      </c>
      <c r="CV640" s="117"/>
      <c r="CW640" s="146"/>
      <c r="CY640" s="5"/>
      <c r="CZ640" s="5"/>
      <c r="DE640" s="5"/>
      <c r="DF640" s="5"/>
      <c r="DG640" s="117"/>
      <c r="DH640" s="117"/>
      <c r="DI640" s="117"/>
      <c r="DJ640" s="117"/>
      <c r="DK640" s="117"/>
      <c r="DL640" s="177">
        <v>40</v>
      </c>
      <c r="DM640" s="177" t="s">
        <v>164</v>
      </c>
      <c r="DN640" s="74"/>
      <c r="DO640" s="177"/>
      <c r="DP640" s="177"/>
      <c r="DR640" s="177">
        <v>40</v>
      </c>
      <c r="DS640" s="177" t="s">
        <v>164</v>
      </c>
      <c r="DU640" s="177"/>
      <c r="DV640" s="177"/>
      <c r="DZ640" s="46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/>
      <c r="EM640" s="165"/>
      <c r="EO640" s="5"/>
      <c r="EP640" s="5"/>
      <c r="EQ640" s="5"/>
      <c r="ER640" s="5"/>
      <c r="ET640" s="46"/>
      <c r="EU640" s="46"/>
      <c r="EY640" s="70" t="str">
        <f t="shared" si="94"/>
        <v>simvastatin oral 40mg/</v>
      </c>
      <c r="FK640" s="14" t="s">
        <v>163</v>
      </c>
      <c r="FL640" s="70" t="str">
        <f t="shared" si="93"/>
        <v>simvastatin oral 40mg/</v>
      </c>
    </row>
    <row r="641" spans="1:168" ht="14.4">
      <c r="A641" s="177">
        <v>41581354</v>
      </c>
      <c r="B641" s="179" t="s">
        <v>3991</v>
      </c>
      <c r="C641" s="117"/>
      <c r="D641" s="117"/>
      <c r="E641" s="117"/>
      <c r="F641" s="117"/>
      <c r="H641" s="47"/>
      <c r="I641" s="47"/>
      <c r="L641" s="5"/>
      <c r="M641" s="5"/>
      <c r="N641" s="5"/>
      <c r="O641" s="5"/>
      <c r="P641" s="178">
        <v>28</v>
      </c>
      <c r="Q641" s="171"/>
      <c r="R641" s="178">
        <v>28</v>
      </c>
      <c r="S641" s="171"/>
      <c r="T641" s="117"/>
      <c r="U641" s="117"/>
      <c r="V641" s="117"/>
      <c r="W641" s="117"/>
      <c r="Y641" s="46"/>
      <c r="Z641" s="5"/>
      <c r="AA641" s="5"/>
      <c r="AB641" s="5"/>
      <c r="AC641" s="46"/>
      <c r="AD641" s="5"/>
      <c r="AE641" s="5"/>
      <c r="AF641" s="178" t="s">
        <v>2403</v>
      </c>
      <c r="AG641" s="178" t="s">
        <v>4154</v>
      </c>
      <c r="AH641" s="46"/>
      <c r="AK641" s="185">
        <v>15054000</v>
      </c>
      <c r="AL641" s="178" t="s">
        <v>173</v>
      </c>
      <c r="AM641" s="46"/>
      <c r="AN641" s="5"/>
      <c r="AO641" s="5"/>
      <c r="AP641" s="5"/>
      <c r="AQ641" s="5"/>
      <c r="AS641" s="48"/>
      <c r="AT641" s="25" t="str">
        <f t="shared" si="91"/>
        <v>ITA simvastatin TEVA ITALIA Srl film-coated tablet 40mg/</v>
      </c>
      <c r="AU641" s="33"/>
      <c r="AW641" s="5"/>
      <c r="AX641" s="180" t="s">
        <v>4092</v>
      </c>
      <c r="AY641" s="25" t="str">
        <f t="shared" si="89"/>
        <v>SIMVASTATINA TEVA ITALIA film-coated tablet 40mg/</v>
      </c>
      <c r="AZ641" s="177" t="s">
        <v>579</v>
      </c>
      <c r="BA641" s="46" t="s">
        <v>2510</v>
      </c>
      <c r="BB641" s="46"/>
      <c r="BC641" s="178" t="s">
        <v>2403</v>
      </c>
      <c r="BD641" s="178" t="s">
        <v>4154</v>
      </c>
      <c r="BE641" s="46"/>
      <c r="BF641" s="85"/>
      <c r="BG641" s="179" t="s">
        <v>4121</v>
      </c>
      <c r="BH641" s="46"/>
      <c r="BI641" s="46"/>
      <c r="BJ641" s="46"/>
      <c r="BL641" s="5"/>
      <c r="BM641" s="49" t="s">
        <v>4151</v>
      </c>
      <c r="BN641" t="str">
        <f t="shared" si="90"/>
        <v>simvastatin film-coated tablet 40mg/</v>
      </c>
      <c r="BO641" s="49"/>
      <c r="BP641" t="str">
        <f t="shared" si="92"/>
        <v>simvastatin film-coated tablet 40mg/</v>
      </c>
      <c r="BQ641" s="5"/>
      <c r="BR641" s="178" t="s">
        <v>2403</v>
      </c>
      <c r="BS641" s="186" t="s">
        <v>1220</v>
      </c>
      <c r="BT641" s="46"/>
      <c r="BU641" s="117"/>
      <c r="BV641" s="117"/>
      <c r="BW641" s="5"/>
      <c r="BY641" s="5"/>
      <c r="BZ641" s="5"/>
      <c r="CA641" s="185">
        <v>15054000</v>
      </c>
      <c r="CB641" s="178" t="s">
        <v>173</v>
      </c>
      <c r="CC641" s="46"/>
      <c r="CD641" s="5"/>
      <c r="CE641" s="5"/>
      <c r="CF641">
        <v>20053000</v>
      </c>
      <c r="CG641" s="46" t="s">
        <v>3898</v>
      </c>
      <c r="CH641" s="46" t="s">
        <v>1239</v>
      </c>
      <c r="CI641" s="117"/>
      <c r="CJ641" s="117"/>
      <c r="CK641" s="5"/>
      <c r="CL641" s="5"/>
      <c r="CM641" s="5"/>
      <c r="CN641" s="5"/>
      <c r="CO641" s="48" t="s">
        <v>2252</v>
      </c>
      <c r="CP641" s="21" t="s">
        <v>41</v>
      </c>
      <c r="CQ641" s="48" t="s">
        <v>2252</v>
      </c>
      <c r="CR641" s="46" t="s">
        <v>3900</v>
      </c>
      <c r="CS641" s="51"/>
      <c r="CT641" s="48" t="s">
        <v>2252</v>
      </c>
      <c r="CU641" s="46" t="s">
        <v>3900</v>
      </c>
      <c r="CV641" s="117"/>
      <c r="CW641" s="146"/>
      <c r="CY641" s="5"/>
      <c r="CZ641" s="5"/>
      <c r="DE641" s="5"/>
      <c r="DF641" s="5"/>
      <c r="DG641" s="117"/>
      <c r="DH641" s="117"/>
      <c r="DI641" s="117"/>
      <c r="DJ641" s="117"/>
      <c r="DK641" s="117"/>
      <c r="DL641" s="177">
        <v>40</v>
      </c>
      <c r="DM641" s="177" t="s">
        <v>164</v>
      </c>
      <c r="DN641" s="74"/>
      <c r="DO641" s="177"/>
      <c r="DP641" s="177"/>
      <c r="DR641" s="177">
        <v>40</v>
      </c>
      <c r="DS641" s="177" t="s">
        <v>164</v>
      </c>
      <c r="DU641" s="177"/>
      <c r="DV641" s="177"/>
      <c r="DZ641" s="46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/>
      <c r="EM641" s="165"/>
      <c r="EO641" s="5"/>
      <c r="EP641" s="5"/>
      <c r="EQ641" s="5"/>
      <c r="ER641" s="5"/>
      <c r="ET641" s="46"/>
      <c r="EU641" s="46"/>
      <c r="EY641" s="70" t="str">
        <f t="shared" si="94"/>
        <v>simvastatin oral 40mg/</v>
      </c>
      <c r="FK641" s="14" t="s">
        <v>163</v>
      </c>
      <c r="FL641" s="70" t="str">
        <f t="shared" si="93"/>
        <v>simvastatin oral 40mg/</v>
      </c>
    </row>
    <row r="642" spans="1:168" ht="14.4">
      <c r="A642" s="177">
        <v>38559035</v>
      </c>
      <c r="B642" s="179" t="s">
        <v>3992</v>
      </c>
      <c r="C642" s="117"/>
      <c r="D642" s="117"/>
      <c r="E642" s="117"/>
      <c r="F642" s="117"/>
      <c r="H642" s="47"/>
      <c r="I642" s="47"/>
      <c r="L642" s="5"/>
      <c r="M642" s="5"/>
      <c r="N642" s="5"/>
      <c r="O642" s="5"/>
      <c r="P642" s="178">
        <v>28</v>
      </c>
      <c r="Q642" s="171"/>
      <c r="R642" s="178">
        <v>28</v>
      </c>
      <c r="S642" s="171"/>
      <c r="T642" s="117"/>
      <c r="U642" s="117"/>
      <c r="V642" s="117"/>
      <c r="W642" s="117"/>
      <c r="Y642" s="46"/>
      <c r="Z642" s="5"/>
      <c r="AA642" s="5"/>
      <c r="AB642" s="5"/>
      <c r="AC642" s="46"/>
      <c r="AD642" s="5"/>
      <c r="AE642" s="5"/>
      <c r="AF642" s="178" t="s">
        <v>2403</v>
      </c>
      <c r="AG642" s="178" t="s">
        <v>4154</v>
      </c>
      <c r="AH642" s="46"/>
      <c r="AK642" s="185">
        <v>15054000</v>
      </c>
      <c r="AL642" s="178" t="s">
        <v>173</v>
      </c>
      <c r="AM642" s="46"/>
      <c r="AN642" s="5"/>
      <c r="AO642" s="5"/>
      <c r="AP642" s="5"/>
      <c r="AQ642" s="5"/>
      <c r="AS642" s="48"/>
      <c r="AT642" s="25" t="str">
        <f t="shared" si="91"/>
        <v>ITA simvastatin GENETIC SpA film-coated tablet 40mg/</v>
      </c>
      <c r="AU642" s="33"/>
      <c r="AW642" s="5"/>
      <c r="AX642" s="180" t="s">
        <v>4094</v>
      </c>
      <c r="AY642" s="25" t="str">
        <f t="shared" si="89"/>
        <v>SINVALIP film-coated tablet 40mg/</v>
      </c>
      <c r="AZ642" s="177" t="s">
        <v>579</v>
      </c>
      <c r="BA642" s="46" t="s">
        <v>2510</v>
      </c>
      <c r="BB642" s="46"/>
      <c r="BC642" s="178" t="s">
        <v>2403</v>
      </c>
      <c r="BD642" s="178" t="s">
        <v>4154</v>
      </c>
      <c r="BE642" s="46"/>
      <c r="BF642" s="85"/>
      <c r="BG642" s="179" t="s">
        <v>4148</v>
      </c>
      <c r="BH642" s="46"/>
      <c r="BI642" s="46"/>
      <c r="BJ642" s="46"/>
      <c r="BL642" s="5"/>
      <c r="BM642" s="49" t="s">
        <v>4151</v>
      </c>
      <c r="BN642" t="str">
        <f t="shared" si="90"/>
        <v>simvastatin film-coated tablet 40mg/</v>
      </c>
      <c r="BO642" s="49"/>
      <c r="BP642" t="str">
        <f t="shared" si="92"/>
        <v>simvastatin film-coated tablet 40mg/</v>
      </c>
      <c r="BQ642" s="5"/>
      <c r="BR642" s="178" t="s">
        <v>2403</v>
      </c>
      <c r="BS642" s="186" t="s">
        <v>1220</v>
      </c>
      <c r="BT642" s="46"/>
      <c r="BU642" s="117"/>
      <c r="BV642" s="117"/>
      <c r="BW642" s="5"/>
      <c r="BY642" s="5"/>
      <c r="BZ642" s="5"/>
      <c r="CA642" s="185">
        <v>15054000</v>
      </c>
      <c r="CB642" s="178" t="s">
        <v>173</v>
      </c>
      <c r="CC642" s="46"/>
      <c r="CD642" s="5"/>
      <c r="CE642" s="5"/>
      <c r="CF642">
        <v>20053000</v>
      </c>
      <c r="CG642" s="46" t="s">
        <v>3898</v>
      </c>
      <c r="CH642" s="46" t="s">
        <v>1239</v>
      </c>
      <c r="CI642" s="117"/>
      <c r="CJ642" s="117"/>
      <c r="CK642" s="5"/>
      <c r="CL642" s="5"/>
      <c r="CM642" s="5"/>
      <c r="CN642" s="5"/>
      <c r="CO642" s="48" t="s">
        <v>2252</v>
      </c>
      <c r="CP642" s="21" t="s">
        <v>41</v>
      </c>
      <c r="CQ642" s="48" t="s">
        <v>2252</v>
      </c>
      <c r="CR642" s="46" t="s">
        <v>3900</v>
      </c>
      <c r="CS642" s="51"/>
      <c r="CT642" s="48" t="s">
        <v>2252</v>
      </c>
      <c r="CU642" s="46" t="s">
        <v>3900</v>
      </c>
      <c r="CV642" s="117"/>
      <c r="CW642" s="146"/>
      <c r="CY642" s="5"/>
      <c r="CZ642" s="5"/>
      <c r="DE642" s="5"/>
      <c r="DF642" s="5"/>
      <c r="DG642" s="117"/>
      <c r="DH642" s="117"/>
      <c r="DI642" s="117"/>
      <c r="DJ642" s="117"/>
      <c r="DK642" s="117"/>
      <c r="DL642" s="177">
        <v>40</v>
      </c>
      <c r="DM642" s="177" t="s">
        <v>164</v>
      </c>
      <c r="DN642" s="74"/>
      <c r="DO642" s="177"/>
      <c r="DP642" s="177"/>
      <c r="DR642" s="177">
        <v>40</v>
      </c>
      <c r="DS642" s="177" t="s">
        <v>164</v>
      </c>
      <c r="DU642" s="177"/>
      <c r="DV642" s="177"/>
      <c r="DZ642" s="46"/>
      <c r="EA642" s="5"/>
      <c r="EB642" s="5"/>
      <c r="EC642" s="5"/>
      <c r="ED642" s="5"/>
      <c r="EE642" s="5"/>
      <c r="EF642" s="5"/>
      <c r="EG642" s="5"/>
      <c r="EH642" s="5"/>
      <c r="EI642" s="5"/>
      <c r="EJ642" s="5"/>
      <c r="EK642" s="5"/>
      <c r="EL642" s="5"/>
      <c r="EM642" s="165"/>
      <c r="EO642" s="5"/>
      <c r="EP642" s="5"/>
      <c r="EQ642" s="5"/>
      <c r="ER642" s="5"/>
      <c r="ET642" s="46"/>
      <c r="EU642" s="46"/>
      <c r="EY642" s="70" t="str">
        <f t="shared" si="94"/>
        <v>simvastatin oral 40mg/</v>
      </c>
      <c r="FK642" s="14" t="s">
        <v>163</v>
      </c>
      <c r="FL642" s="70" t="str">
        <f t="shared" si="93"/>
        <v>simvastatin oral 40mg/</v>
      </c>
    </row>
    <row r="643" spans="1:168" ht="14.4">
      <c r="A643" s="177">
        <v>37317043</v>
      </c>
      <c r="B643" s="179" t="s">
        <v>3993</v>
      </c>
      <c r="C643" s="117"/>
      <c r="D643" s="117"/>
      <c r="E643" s="117"/>
      <c r="F643" s="117"/>
      <c r="H643" s="47"/>
      <c r="I643" s="47"/>
      <c r="L643" s="5"/>
      <c r="M643" s="5"/>
      <c r="N643" s="5"/>
      <c r="O643" s="5"/>
      <c r="P643" s="178">
        <v>28</v>
      </c>
      <c r="Q643" s="171"/>
      <c r="R643" s="178">
        <v>28</v>
      </c>
      <c r="S643" s="171"/>
      <c r="T643" s="117"/>
      <c r="U643" s="117"/>
      <c r="V643" s="117"/>
      <c r="W643" s="117"/>
      <c r="Y643" s="46"/>
      <c r="Z643" s="5"/>
      <c r="AA643" s="5"/>
      <c r="AB643" s="5"/>
      <c r="AC643" s="46"/>
      <c r="AD643" s="5"/>
      <c r="AE643" s="5"/>
      <c r="AF643" s="178" t="s">
        <v>2403</v>
      </c>
      <c r="AG643" s="178" t="s">
        <v>4154</v>
      </c>
      <c r="AH643" s="46"/>
      <c r="AK643" s="185">
        <v>15054000</v>
      </c>
      <c r="AL643" s="178" t="s">
        <v>173</v>
      </c>
      <c r="AM643" s="46"/>
      <c r="AN643" s="5"/>
      <c r="AO643" s="5"/>
      <c r="AP643" s="5"/>
      <c r="AQ643" s="5"/>
      <c r="AS643" s="48"/>
      <c r="AT643" s="25" t="str">
        <f t="shared" si="91"/>
        <v>ITA simvastatin EPIFARMA Srl film-coated tablet 40mg/</v>
      </c>
      <c r="AU643" s="33"/>
      <c r="AW643" s="5"/>
      <c r="AX643" s="180" t="s">
        <v>4095</v>
      </c>
      <c r="AY643" s="25" t="str">
        <f t="shared" si="89"/>
        <v>SINVAT film-coated tablet 40mg/</v>
      </c>
      <c r="AZ643" s="177" t="s">
        <v>579</v>
      </c>
      <c r="BA643" s="46" t="s">
        <v>2510</v>
      </c>
      <c r="BB643" s="46"/>
      <c r="BC643" s="178" t="s">
        <v>2403</v>
      </c>
      <c r="BD643" s="178" t="s">
        <v>4154</v>
      </c>
      <c r="BE643" s="46"/>
      <c r="BF643" s="85"/>
      <c r="BG643" s="179" t="s">
        <v>4102</v>
      </c>
      <c r="BH643" s="46"/>
      <c r="BI643" s="46"/>
      <c r="BJ643" s="46"/>
      <c r="BL643" s="5"/>
      <c r="BM643" s="49" t="s">
        <v>4151</v>
      </c>
      <c r="BN643" t="str">
        <f t="shared" si="90"/>
        <v>simvastatin film-coated tablet 40mg/</v>
      </c>
      <c r="BO643" s="49"/>
      <c r="BP643" t="str">
        <f t="shared" si="92"/>
        <v>simvastatin film-coated tablet 40mg/</v>
      </c>
      <c r="BQ643" s="5"/>
      <c r="BR643" s="178" t="s">
        <v>2403</v>
      </c>
      <c r="BS643" s="186" t="s">
        <v>1220</v>
      </c>
      <c r="BT643" s="46"/>
      <c r="BU643" s="117"/>
      <c r="BV643" s="117"/>
      <c r="BW643" s="5"/>
      <c r="BY643" s="5"/>
      <c r="BZ643" s="5"/>
      <c r="CA643" s="185">
        <v>15054000</v>
      </c>
      <c r="CB643" s="178" t="s">
        <v>173</v>
      </c>
      <c r="CC643" s="46"/>
      <c r="CD643" s="5"/>
      <c r="CE643" s="5"/>
      <c r="CF643">
        <v>20053000</v>
      </c>
      <c r="CG643" s="46" t="s">
        <v>3898</v>
      </c>
      <c r="CH643" s="46" t="s">
        <v>1239</v>
      </c>
      <c r="CI643" s="117"/>
      <c r="CJ643" s="117"/>
      <c r="CK643" s="5"/>
      <c r="CL643" s="5"/>
      <c r="CM643" s="5"/>
      <c r="CN643" s="5"/>
      <c r="CO643" s="48" t="s">
        <v>2252</v>
      </c>
      <c r="CP643" s="21" t="s">
        <v>41</v>
      </c>
      <c r="CQ643" s="48" t="s">
        <v>2252</v>
      </c>
      <c r="CR643" s="46" t="s">
        <v>3900</v>
      </c>
      <c r="CS643" s="51"/>
      <c r="CT643" s="48" t="s">
        <v>2252</v>
      </c>
      <c r="CU643" s="46" t="s">
        <v>3900</v>
      </c>
      <c r="CV643" s="117"/>
      <c r="CW643" s="146"/>
      <c r="CY643" s="5"/>
      <c r="CZ643" s="5"/>
      <c r="DE643" s="5"/>
      <c r="DF643" s="5"/>
      <c r="DG643" s="117"/>
      <c r="DH643" s="117"/>
      <c r="DI643" s="117"/>
      <c r="DJ643" s="117"/>
      <c r="DK643" s="117"/>
      <c r="DL643" s="177">
        <v>40</v>
      </c>
      <c r="DM643" s="177" t="s">
        <v>164</v>
      </c>
      <c r="DN643" s="74"/>
      <c r="DO643" s="177"/>
      <c r="DP643" s="177"/>
      <c r="DR643" s="177">
        <v>40</v>
      </c>
      <c r="DS643" s="177" t="s">
        <v>164</v>
      </c>
      <c r="DU643" s="177"/>
      <c r="DV643" s="177"/>
      <c r="DZ643" s="46"/>
      <c r="EA643" s="5"/>
      <c r="EB643" s="5"/>
      <c r="EC643" s="5"/>
      <c r="ED643" s="5"/>
      <c r="EE643" s="5"/>
      <c r="EF643" s="5"/>
      <c r="EG643" s="5"/>
      <c r="EH643" s="5"/>
      <c r="EI643" s="5"/>
      <c r="EJ643" s="5"/>
      <c r="EK643" s="5"/>
      <c r="EL643" s="5"/>
      <c r="EM643" s="165"/>
      <c r="EO643" s="5"/>
      <c r="EP643" s="5"/>
      <c r="EQ643" s="5"/>
      <c r="ER643" s="5"/>
      <c r="ET643" s="46"/>
      <c r="EU643" s="46"/>
      <c r="EY643" s="70" t="str">
        <f t="shared" si="94"/>
        <v>simvastatin oral 40mg/</v>
      </c>
      <c r="FK643" s="14" t="s">
        <v>163</v>
      </c>
      <c r="FL643" s="70" t="str">
        <f t="shared" si="93"/>
        <v>simvastatin oral 40mg/</v>
      </c>
    </row>
    <row r="644" spans="1:168" ht="14.4">
      <c r="A644" s="177">
        <v>38560037</v>
      </c>
      <c r="B644" s="179" t="s">
        <v>3994</v>
      </c>
      <c r="C644" s="117"/>
      <c r="D644" s="117"/>
      <c r="E644" s="117"/>
      <c r="F644" s="117"/>
      <c r="H644" s="47"/>
      <c r="I644" s="47"/>
      <c r="L644" s="5"/>
      <c r="M644" s="5"/>
      <c r="N644" s="5"/>
      <c r="O644" s="5"/>
      <c r="P644" s="178">
        <v>28</v>
      </c>
      <c r="Q644" s="171"/>
      <c r="R644" s="178">
        <v>28</v>
      </c>
      <c r="S644" s="171"/>
      <c r="T644" s="117"/>
      <c r="U644" s="117"/>
      <c r="V644" s="117"/>
      <c r="W644" s="117"/>
      <c r="Y644" s="46"/>
      <c r="Z644" s="5"/>
      <c r="AA644" s="5"/>
      <c r="AB644" s="5"/>
      <c r="AC644" s="46"/>
      <c r="AD644" s="5"/>
      <c r="AE644" s="5"/>
      <c r="AF644" s="178" t="s">
        <v>2403</v>
      </c>
      <c r="AG644" s="178" t="s">
        <v>4154</v>
      </c>
      <c r="AH644" s="46"/>
      <c r="AK644" s="185">
        <v>15054000</v>
      </c>
      <c r="AL644" s="178" t="s">
        <v>173</v>
      </c>
      <c r="AM644" s="46"/>
      <c r="AN644" s="5"/>
      <c r="AO644" s="5"/>
      <c r="AP644" s="5"/>
      <c r="AQ644" s="5"/>
      <c r="AS644" s="48"/>
      <c r="AT644" s="25" t="str">
        <f t="shared" si="91"/>
        <v>ITA simvastatin GENETIC SpA film-coated tablet 40mg/</v>
      </c>
      <c r="AU644" s="33"/>
      <c r="AW644" s="5"/>
      <c r="AX644" s="180" t="s">
        <v>4096</v>
      </c>
      <c r="AY644" s="25" t="str">
        <f t="shared" ref="AY644:AY670" si="95">CONCATENATE(AX644," ",BS644," ",DR644,DS644,"/",DU644,DV644)</f>
        <v>VASTGEN film-coated tablet 40mg/</v>
      </c>
      <c r="AZ644" s="177" t="s">
        <v>579</v>
      </c>
      <c r="BA644" s="46" t="s">
        <v>2510</v>
      </c>
      <c r="BB644" s="46"/>
      <c r="BC644" s="178" t="s">
        <v>2403</v>
      </c>
      <c r="BD644" s="178" t="s">
        <v>4154</v>
      </c>
      <c r="BE644" s="46"/>
      <c r="BF644" s="85"/>
      <c r="BG644" s="179" t="s">
        <v>4148</v>
      </c>
      <c r="BH644" s="46"/>
      <c r="BI644" s="46"/>
      <c r="BJ644" s="46"/>
      <c r="BL644" s="5"/>
      <c r="BM644" s="49" t="s">
        <v>4151</v>
      </c>
      <c r="BN644" t="str">
        <f t="shared" ref="BN644:BN670" si="96">CONCATENATE(CR644," ",BS644," ",DR644,DS644,"/",DU644,DV644)</f>
        <v>simvastatin film-coated tablet 40mg/</v>
      </c>
      <c r="BO644" s="49"/>
      <c r="BP644" t="str">
        <f t="shared" si="92"/>
        <v>simvastatin film-coated tablet 40mg/</v>
      </c>
      <c r="BQ644" s="5"/>
      <c r="BR644" s="178" t="s">
        <v>2403</v>
      </c>
      <c r="BS644" s="186" t="s">
        <v>1220</v>
      </c>
      <c r="BT644" s="46"/>
      <c r="BU644" s="117"/>
      <c r="BV644" s="117"/>
      <c r="BW644" s="5"/>
      <c r="BY644" s="5"/>
      <c r="BZ644" s="5"/>
      <c r="CA644" s="185">
        <v>15054000</v>
      </c>
      <c r="CB644" s="178" t="s">
        <v>173</v>
      </c>
      <c r="CC644" s="46"/>
      <c r="CD644" s="5"/>
      <c r="CE644" s="5"/>
      <c r="CF644">
        <v>20053000</v>
      </c>
      <c r="CG644" s="46" t="s">
        <v>3898</v>
      </c>
      <c r="CH644" s="46" t="s">
        <v>1239</v>
      </c>
      <c r="CI644" s="117"/>
      <c r="CJ644" s="117"/>
      <c r="CK644" s="5"/>
      <c r="CL644" s="5"/>
      <c r="CM644" s="5"/>
      <c r="CN644" s="5"/>
      <c r="CO644" s="48" t="s">
        <v>2252</v>
      </c>
      <c r="CP644" s="21" t="s">
        <v>41</v>
      </c>
      <c r="CQ644" s="48" t="s">
        <v>2252</v>
      </c>
      <c r="CR644" s="46" t="s">
        <v>3900</v>
      </c>
      <c r="CS644" s="51"/>
      <c r="CT644" s="48" t="s">
        <v>2252</v>
      </c>
      <c r="CU644" s="46" t="s">
        <v>3900</v>
      </c>
      <c r="CV644" s="117"/>
      <c r="CW644" s="146"/>
      <c r="CY644" s="5"/>
      <c r="CZ644" s="5"/>
      <c r="DE644" s="5"/>
      <c r="DF644" s="5"/>
      <c r="DG644" s="117"/>
      <c r="DH644" s="117"/>
      <c r="DI644" s="117"/>
      <c r="DJ644" s="117"/>
      <c r="DK644" s="117"/>
      <c r="DL644" s="177">
        <v>40</v>
      </c>
      <c r="DM644" s="177" t="s">
        <v>164</v>
      </c>
      <c r="DN644" s="74"/>
      <c r="DO644" s="177"/>
      <c r="DP644" s="177"/>
      <c r="DR644" s="177">
        <v>40</v>
      </c>
      <c r="DS644" s="177" t="s">
        <v>164</v>
      </c>
      <c r="DU644" s="177"/>
      <c r="DV644" s="177"/>
      <c r="DZ644" s="46"/>
      <c r="EA644" s="5"/>
      <c r="EB644" s="5"/>
      <c r="EC644" s="5"/>
      <c r="ED644" s="5"/>
      <c r="EE644" s="5"/>
      <c r="EF644" s="5"/>
      <c r="EG644" s="5"/>
      <c r="EH644" s="5"/>
      <c r="EI644" s="5"/>
      <c r="EJ644" s="5"/>
      <c r="EK644" s="5"/>
      <c r="EL644" s="5"/>
      <c r="EM644" s="165"/>
      <c r="EO644" s="5"/>
      <c r="EP644" s="5"/>
      <c r="EQ644" s="5"/>
      <c r="ER644" s="5"/>
      <c r="ET644" s="46"/>
      <c r="EU644" s="46"/>
      <c r="EY644" s="70" t="str">
        <f t="shared" si="94"/>
        <v>simvastatin oral 40mg/</v>
      </c>
      <c r="FK644" s="14" t="s">
        <v>163</v>
      </c>
      <c r="FL644" s="70" t="str">
        <f t="shared" si="93"/>
        <v>simvastatin oral 40mg/</v>
      </c>
    </row>
    <row r="645" spans="1:168" ht="14.4">
      <c r="A645" s="177">
        <v>37327044</v>
      </c>
      <c r="B645" s="179" t="s">
        <v>3995</v>
      </c>
      <c r="C645" s="117"/>
      <c r="D645" s="117"/>
      <c r="E645" s="117"/>
      <c r="F645" s="117"/>
      <c r="H645" s="47"/>
      <c r="I645" s="47"/>
      <c r="L645" s="5"/>
      <c r="M645" s="5"/>
      <c r="N645" s="5"/>
      <c r="O645" s="5"/>
      <c r="P645" s="178">
        <v>28</v>
      </c>
      <c r="Q645" s="171"/>
      <c r="R645" s="178">
        <v>28</v>
      </c>
      <c r="S645" s="171"/>
      <c r="T645" s="117"/>
      <c r="U645" s="117"/>
      <c r="V645" s="117"/>
      <c r="W645" s="117"/>
      <c r="Y645" s="46"/>
      <c r="Z645" s="5"/>
      <c r="AA645" s="5"/>
      <c r="AB645" s="5"/>
      <c r="AC645" s="46"/>
      <c r="AD645" s="5"/>
      <c r="AE645" s="5"/>
      <c r="AF645" s="178" t="s">
        <v>2403</v>
      </c>
      <c r="AG645" s="178" t="s">
        <v>4154</v>
      </c>
      <c r="AH645" s="46"/>
      <c r="AK645" s="185">
        <v>15054000</v>
      </c>
      <c r="AL645" s="178" t="s">
        <v>173</v>
      </c>
      <c r="AM645" s="46"/>
      <c r="AN645" s="5"/>
      <c r="AO645" s="5"/>
      <c r="AP645" s="5"/>
      <c r="AQ645" s="5"/>
      <c r="AS645" s="48"/>
      <c r="AT645" s="25" t="str">
        <f t="shared" ref="AT645:AT670" si="97">CONCATENATE(BM645," ",CR645," ",BG645," ",BS645," ",DR645,DS645,"/",DU645,DV645)</f>
        <v>ITA simvastatin S.F. GROUP Srl film-coated tablet 40mg/</v>
      </c>
      <c r="AU645" s="33"/>
      <c r="AW645" s="5"/>
      <c r="AX645" s="180" t="s">
        <v>4097</v>
      </c>
      <c r="AY645" s="25" t="str">
        <f t="shared" si="95"/>
        <v>VASTIN film-coated tablet 40mg/</v>
      </c>
      <c r="AZ645" s="177" t="s">
        <v>579</v>
      </c>
      <c r="BA645" s="46" t="s">
        <v>2510</v>
      </c>
      <c r="BB645" s="46"/>
      <c r="BC645" s="178" t="s">
        <v>2403</v>
      </c>
      <c r="BD645" s="178" t="s">
        <v>4154</v>
      </c>
      <c r="BE645" s="46"/>
      <c r="BF645" s="85"/>
      <c r="BG645" s="179" t="s">
        <v>4112</v>
      </c>
      <c r="BH645" s="46"/>
      <c r="BI645" s="46"/>
      <c r="BJ645" s="46"/>
      <c r="BL645" s="5"/>
      <c r="BM645" s="49" t="s">
        <v>4151</v>
      </c>
      <c r="BN645" t="str">
        <f t="shared" si="96"/>
        <v>simvastatin film-coated tablet 40mg/</v>
      </c>
      <c r="BO645" s="49"/>
      <c r="BP645" t="str">
        <f t="shared" si="92"/>
        <v>simvastatin film-coated tablet 40mg/</v>
      </c>
      <c r="BQ645" s="5"/>
      <c r="BR645" s="178" t="s">
        <v>2403</v>
      </c>
      <c r="BS645" s="186" t="s">
        <v>1220</v>
      </c>
      <c r="BT645" s="46"/>
      <c r="BU645" s="117"/>
      <c r="BV645" s="117"/>
      <c r="BW645" s="5"/>
      <c r="BY645" s="5"/>
      <c r="BZ645" s="5"/>
      <c r="CA645" s="185">
        <v>15054000</v>
      </c>
      <c r="CB645" s="178" t="s">
        <v>173</v>
      </c>
      <c r="CC645" s="46"/>
      <c r="CD645" s="5"/>
      <c r="CE645" s="5"/>
      <c r="CF645">
        <v>20053000</v>
      </c>
      <c r="CG645" s="46" t="s">
        <v>3898</v>
      </c>
      <c r="CH645" s="46" t="s">
        <v>1239</v>
      </c>
      <c r="CI645" s="117"/>
      <c r="CJ645" s="117"/>
      <c r="CK645" s="5"/>
      <c r="CL645" s="5"/>
      <c r="CM645" s="5"/>
      <c r="CN645" s="5"/>
      <c r="CO645" s="48" t="s">
        <v>2252</v>
      </c>
      <c r="CP645" s="21" t="s">
        <v>41</v>
      </c>
      <c r="CQ645" s="48" t="s">
        <v>2252</v>
      </c>
      <c r="CR645" s="46" t="s">
        <v>3900</v>
      </c>
      <c r="CS645" s="51"/>
      <c r="CT645" s="48" t="s">
        <v>2252</v>
      </c>
      <c r="CU645" s="46" t="s">
        <v>3900</v>
      </c>
      <c r="CV645" s="117"/>
      <c r="CW645" s="146"/>
      <c r="CY645" s="5"/>
      <c r="CZ645" s="5"/>
      <c r="DE645" s="5"/>
      <c r="DF645" s="5"/>
      <c r="DG645" s="117"/>
      <c r="DH645" s="117"/>
      <c r="DI645" s="117"/>
      <c r="DJ645" s="117"/>
      <c r="DK645" s="117"/>
      <c r="DL645" s="177">
        <v>40</v>
      </c>
      <c r="DM645" s="177" t="s">
        <v>164</v>
      </c>
      <c r="DN645" s="74"/>
      <c r="DO645" s="177"/>
      <c r="DP645" s="177"/>
      <c r="DR645" s="177">
        <v>40</v>
      </c>
      <c r="DS645" s="177" t="s">
        <v>164</v>
      </c>
      <c r="DU645" s="177"/>
      <c r="DV645" s="177"/>
      <c r="DZ645" s="46"/>
      <c r="EA645" s="5"/>
      <c r="EB645" s="5"/>
      <c r="EC645" s="5"/>
      <c r="ED645" s="5"/>
      <c r="EE645" s="5"/>
      <c r="EF645" s="5"/>
      <c r="EG645" s="5"/>
      <c r="EH645" s="5"/>
      <c r="EI645" s="5"/>
      <c r="EJ645" s="5"/>
      <c r="EK645" s="5"/>
      <c r="EL645" s="5"/>
      <c r="EM645" s="165"/>
      <c r="EO645" s="5"/>
      <c r="EP645" s="5"/>
      <c r="EQ645" s="5"/>
      <c r="ER645" s="5"/>
      <c r="ET645" s="46"/>
      <c r="EU645" s="46"/>
      <c r="EY645" s="70" t="str">
        <f t="shared" si="94"/>
        <v>simvastatin oral 40mg/</v>
      </c>
      <c r="FK645" s="14" t="s">
        <v>163</v>
      </c>
      <c r="FL645" s="70" t="str">
        <f t="shared" si="93"/>
        <v>simvastatin oral 40mg/</v>
      </c>
    </row>
    <row r="646" spans="1:168" ht="14.4">
      <c r="A646" s="177">
        <v>37357047</v>
      </c>
      <c r="B646" s="179" t="s">
        <v>3996</v>
      </c>
      <c r="C646" s="117"/>
      <c r="D646" s="117"/>
      <c r="E646" s="117"/>
      <c r="F646" s="117"/>
      <c r="H646" s="47"/>
      <c r="I646" s="47"/>
      <c r="L646" s="5"/>
      <c r="M646" s="5"/>
      <c r="N646" s="5"/>
      <c r="O646" s="5"/>
      <c r="P646" s="178">
        <v>28</v>
      </c>
      <c r="Q646" s="171"/>
      <c r="R646" s="178">
        <v>28</v>
      </c>
      <c r="S646" s="171"/>
      <c r="T646" s="117"/>
      <c r="U646" s="117"/>
      <c r="V646" s="117"/>
      <c r="W646" s="117"/>
      <c r="Y646" s="46"/>
      <c r="Z646" s="5"/>
      <c r="AA646" s="5"/>
      <c r="AB646" s="5"/>
      <c r="AC646" s="46"/>
      <c r="AD646" s="5"/>
      <c r="AE646" s="5"/>
      <c r="AF646" s="178" t="s">
        <v>2403</v>
      </c>
      <c r="AG646" s="178" t="s">
        <v>4154</v>
      </c>
      <c r="AH646" s="46"/>
      <c r="AK646" s="185">
        <v>15054000</v>
      </c>
      <c r="AL646" s="178" t="s">
        <v>173</v>
      </c>
      <c r="AM646" s="46"/>
      <c r="AN646" s="5"/>
      <c r="AO646" s="5"/>
      <c r="AP646" s="5"/>
      <c r="AQ646" s="5"/>
      <c r="AS646" s="48"/>
      <c r="AT646" s="25" t="str">
        <f t="shared" si="97"/>
        <v>ITA simvastatin SO.SE.PHARM Srl film-coated tablet 40mg/</v>
      </c>
      <c r="AU646" s="33"/>
      <c r="AW646" s="5"/>
      <c r="AX646" s="180" t="s">
        <v>4098</v>
      </c>
      <c r="AY646" s="25" t="str">
        <f t="shared" si="95"/>
        <v>XIPOCOL film-coated tablet 40mg/</v>
      </c>
      <c r="AZ646" s="177" t="s">
        <v>579</v>
      </c>
      <c r="BA646" s="46" t="s">
        <v>2510</v>
      </c>
      <c r="BB646" s="46"/>
      <c r="BC646" s="178" t="s">
        <v>2403</v>
      </c>
      <c r="BD646" s="178" t="s">
        <v>4154</v>
      </c>
      <c r="BE646" s="46"/>
      <c r="BF646" s="85"/>
      <c r="BG646" s="179" t="s">
        <v>4125</v>
      </c>
      <c r="BH646" s="46"/>
      <c r="BI646" s="46"/>
      <c r="BJ646" s="46"/>
      <c r="BL646" s="5"/>
      <c r="BM646" s="49" t="s">
        <v>4151</v>
      </c>
      <c r="BN646" t="str">
        <f t="shared" si="96"/>
        <v>simvastatin film-coated tablet 40mg/</v>
      </c>
      <c r="BO646" s="49"/>
      <c r="BP646" t="str">
        <f t="shared" si="92"/>
        <v>simvastatin film-coated tablet 40mg/</v>
      </c>
      <c r="BQ646" s="5"/>
      <c r="BR646" s="178" t="s">
        <v>2403</v>
      </c>
      <c r="BS646" s="186" t="s">
        <v>1220</v>
      </c>
      <c r="BT646" s="46"/>
      <c r="BU646" s="117"/>
      <c r="BV646" s="117"/>
      <c r="BW646" s="5"/>
      <c r="BY646" s="5"/>
      <c r="BZ646" s="5"/>
      <c r="CA646" s="185">
        <v>15054000</v>
      </c>
      <c r="CB646" s="178" t="s">
        <v>173</v>
      </c>
      <c r="CC646" s="46"/>
      <c r="CD646" s="5"/>
      <c r="CE646" s="5"/>
      <c r="CF646">
        <v>20053000</v>
      </c>
      <c r="CG646" s="46" t="s">
        <v>3898</v>
      </c>
      <c r="CH646" s="46" t="s">
        <v>1239</v>
      </c>
      <c r="CI646" s="117"/>
      <c r="CJ646" s="117"/>
      <c r="CK646" s="5"/>
      <c r="CL646" s="5"/>
      <c r="CM646" s="5"/>
      <c r="CN646" s="5"/>
      <c r="CO646" s="48" t="s">
        <v>2252</v>
      </c>
      <c r="CP646" s="21" t="s">
        <v>41</v>
      </c>
      <c r="CQ646" s="48" t="s">
        <v>2252</v>
      </c>
      <c r="CR646" s="46" t="s">
        <v>3900</v>
      </c>
      <c r="CS646" s="51"/>
      <c r="CT646" s="48" t="s">
        <v>2252</v>
      </c>
      <c r="CU646" s="46" t="s">
        <v>3900</v>
      </c>
      <c r="CV646" s="117"/>
      <c r="CW646" s="146"/>
      <c r="CY646" s="5"/>
      <c r="CZ646" s="5"/>
      <c r="DE646" s="5"/>
      <c r="DF646" s="5"/>
      <c r="DG646" s="117"/>
      <c r="DH646" s="117"/>
      <c r="DI646" s="117"/>
      <c r="DJ646" s="117"/>
      <c r="DK646" s="117"/>
      <c r="DL646" s="177">
        <v>40</v>
      </c>
      <c r="DM646" s="177" t="s">
        <v>164</v>
      </c>
      <c r="DN646" s="74"/>
      <c r="DO646" s="177"/>
      <c r="DP646" s="177"/>
      <c r="DR646" s="177">
        <v>40</v>
      </c>
      <c r="DS646" s="177" t="s">
        <v>164</v>
      </c>
      <c r="DU646" s="177"/>
      <c r="DV646" s="177"/>
      <c r="DZ646" s="46"/>
      <c r="EA646" s="5"/>
      <c r="EB646" s="5"/>
      <c r="EC646" s="5"/>
      <c r="ED646" s="5"/>
      <c r="EE646" s="5"/>
      <c r="EF646" s="5"/>
      <c r="EG646" s="5"/>
      <c r="EH646" s="5"/>
      <c r="EI646" s="5"/>
      <c r="EJ646" s="5"/>
      <c r="EK646" s="5"/>
      <c r="EL646" s="5"/>
      <c r="EM646" s="165"/>
      <c r="EO646" s="5"/>
      <c r="EP646" s="5"/>
      <c r="EQ646" s="5"/>
      <c r="ER646" s="5"/>
      <c r="ET646" s="46"/>
      <c r="EU646" s="46"/>
      <c r="EY646" s="70" t="str">
        <f t="shared" si="94"/>
        <v>simvastatin oral 40mg/</v>
      </c>
      <c r="FK646" s="14" t="s">
        <v>163</v>
      </c>
      <c r="FL646" s="70" t="str">
        <f t="shared" si="93"/>
        <v>simvastatin oral 40mg/</v>
      </c>
    </row>
    <row r="647" spans="1:168" ht="14.4">
      <c r="A647" s="177">
        <v>37354040</v>
      </c>
      <c r="B647" s="179" t="s">
        <v>3997</v>
      </c>
      <c r="C647" s="117"/>
      <c r="D647" s="117"/>
      <c r="E647" s="117"/>
      <c r="F647" s="117"/>
      <c r="H647" s="47"/>
      <c r="I647" s="47"/>
      <c r="L647" s="5"/>
      <c r="M647" s="5"/>
      <c r="N647" s="5"/>
      <c r="O647" s="5"/>
      <c r="P647" s="178">
        <v>28</v>
      </c>
      <c r="Q647" s="171"/>
      <c r="R647" s="178">
        <v>28</v>
      </c>
      <c r="S647" s="171"/>
      <c r="T647" s="117"/>
      <c r="U647" s="117"/>
      <c r="V647" s="117"/>
      <c r="W647" s="117"/>
      <c r="Y647" s="46"/>
      <c r="Z647" s="5"/>
      <c r="AA647" s="5"/>
      <c r="AB647" s="5"/>
      <c r="AC647" s="46"/>
      <c r="AD647" s="5"/>
      <c r="AE647" s="5"/>
      <c r="AF647" s="178" t="s">
        <v>2403</v>
      </c>
      <c r="AG647" s="178" t="s">
        <v>4154</v>
      </c>
      <c r="AH647" s="46"/>
      <c r="AK647" s="185">
        <v>15054000</v>
      </c>
      <c r="AL647" s="178" t="s">
        <v>173</v>
      </c>
      <c r="AM647" s="46"/>
      <c r="AN647" s="5"/>
      <c r="AO647" s="5"/>
      <c r="AP647" s="5"/>
      <c r="AQ647" s="5"/>
      <c r="AS647" s="48"/>
      <c r="AT647" s="25" t="str">
        <f t="shared" si="97"/>
        <v>ITA simvastatin RO-FARM.di DE MAIO SALVATORE&amp;C film-coated tablet 40mg/</v>
      </c>
      <c r="AU647" s="33"/>
      <c r="AW647" s="5"/>
      <c r="AX647" s="180" t="s">
        <v>4099</v>
      </c>
      <c r="AY647" s="25" t="str">
        <f t="shared" si="95"/>
        <v>ROSIM film-coated tablet 40mg/</v>
      </c>
      <c r="AZ647" s="177" t="s">
        <v>579</v>
      </c>
      <c r="BA647" s="46" t="s">
        <v>2510</v>
      </c>
      <c r="BB647" s="46"/>
      <c r="BC647" s="178" t="s">
        <v>2403</v>
      </c>
      <c r="BD647" s="178" t="s">
        <v>4154</v>
      </c>
      <c r="BE647" s="46"/>
      <c r="BF647" s="85"/>
      <c r="BG647" s="179" t="s">
        <v>4149</v>
      </c>
      <c r="BH647" s="46"/>
      <c r="BI647" s="46"/>
      <c r="BJ647" s="46"/>
      <c r="BL647" s="5"/>
      <c r="BM647" s="49" t="s">
        <v>4151</v>
      </c>
      <c r="BN647" t="str">
        <f t="shared" si="96"/>
        <v>simvastatin film-coated tablet 40mg/</v>
      </c>
      <c r="BO647" s="49"/>
      <c r="BP647" t="str">
        <f t="shared" si="92"/>
        <v>simvastatin film-coated tablet 40mg/</v>
      </c>
      <c r="BQ647" s="5"/>
      <c r="BR647" s="178" t="s">
        <v>2403</v>
      </c>
      <c r="BS647" s="186" t="s">
        <v>1220</v>
      </c>
      <c r="BT647" s="46"/>
      <c r="BU647" s="117"/>
      <c r="BV647" s="117"/>
      <c r="BW647" s="5"/>
      <c r="BY647" s="5"/>
      <c r="BZ647" s="5"/>
      <c r="CA647" s="185">
        <v>15054000</v>
      </c>
      <c r="CB647" s="178" t="s">
        <v>173</v>
      </c>
      <c r="CC647" s="46"/>
      <c r="CD647" s="5"/>
      <c r="CE647" s="5"/>
      <c r="CF647">
        <v>20053000</v>
      </c>
      <c r="CG647" s="46" t="s">
        <v>3898</v>
      </c>
      <c r="CH647" s="46" t="s">
        <v>1239</v>
      </c>
      <c r="CI647" s="117"/>
      <c r="CJ647" s="117"/>
      <c r="CK647" s="5"/>
      <c r="CL647" s="5"/>
      <c r="CM647" s="5"/>
      <c r="CN647" s="5"/>
      <c r="CO647" s="48" t="s">
        <v>2252</v>
      </c>
      <c r="CP647" s="21" t="s">
        <v>41</v>
      </c>
      <c r="CQ647" s="48" t="s">
        <v>2252</v>
      </c>
      <c r="CR647" s="46" t="s">
        <v>3900</v>
      </c>
      <c r="CS647" s="51"/>
      <c r="CT647" s="48" t="s">
        <v>2252</v>
      </c>
      <c r="CU647" s="46" t="s">
        <v>3900</v>
      </c>
      <c r="CV647" s="117"/>
      <c r="CW647" s="146"/>
      <c r="CY647" s="5"/>
      <c r="CZ647" s="5"/>
      <c r="DE647" s="5"/>
      <c r="DF647" s="5"/>
      <c r="DG647" s="117"/>
      <c r="DH647" s="117"/>
      <c r="DI647" s="117"/>
      <c r="DJ647" s="117"/>
      <c r="DK647" s="117"/>
      <c r="DL647" s="177">
        <v>40</v>
      </c>
      <c r="DM647" s="177" t="s">
        <v>164</v>
      </c>
      <c r="DN647" s="74"/>
      <c r="DO647" s="177"/>
      <c r="DP647" s="177"/>
      <c r="DR647" s="177">
        <v>40</v>
      </c>
      <c r="DS647" s="177" t="s">
        <v>164</v>
      </c>
      <c r="DU647" s="177"/>
      <c r="DV647" s="177"/>
      <c r="DZ647" s="46"/>
      <c r="EA647" s="5"/>
      <c r="EB647" s="5"/>
      <c r="EC647" s="5"/>
      <c r="ED647" s="5"/>
      <c r="EE647" s="5"/>
      <c r="EF647" s="5"/>
      <c r="EG647" s="5"/>
      <c r="EH647" s="5"/>
      <c r="EI647" s="5"/>
      <c r="EJ647" s="5"/>
      <c r="EK647" s="5"/>
      <c r="EL647" s="5"/>
      <c r="EM647" s="165"/>
      <c r="EO647" s="5"/>
      <c r="EP647" s="5"/>
      <c r="EQ647" s="5"/>
      <c r="ER647" s="5"/>
      <c r="ET647" s="46"/>
      <c r="EU647" s="46"/>
      <c r="EY647" s="70" t="str">
        <f t="shared" si="94"/>
        <v>simvastatin oral 40mg/</v>
      </c>
      <c r="FK647" s="14" t="s">
        <v>163</v>
      </c>
      <c r="FL647" s="70" t="str">
        <f t="shared" si="93"/>
        <v>simvastatin oral 40mg/</v>
      </c>
    </row>
    <row r="648" spans="1:168" ht="14.4">
      <c r="A648" s="177">
        <v>37326042</v>
      </c>
      <c r="B648" s="179" t="s">
        <v>3998</v>
      </c>
      <c r="C648" s="117"/>
      <c r="D648" s="117"/>
      <c r="E648" s="117"/>
      <c r="F648" s="117"/>
      <c r="H648" s="47"/>
      <c r="I648" s="47"/>
      <c r="L648" s="5"/>
      <c r="M648" s="5"/>
      <c r="N648" s="5"/>
      <c r="O648" s="5"/>
      <c r="P648" s="178">
        <v>28</v>
      </c>
      <c r="Q648" s="171"/>
      <c r="R648" s="178">
        <v>28</v>
      </c>
      <c r="S648" s="171"/>
      <c r="T648" s="117"/>
      <c r="U648" s="117"/>
      <c r="V648" s="117"/>
      <c r="W648" s="117"/>
      <c r="Y648" s="46"/>
      <c r="Z648" s="5"/>
      <c r="AA648" s="5"/>
      <c r="AB648" s="5"/>
      <c r="AC648" s="46"/>
      <c r="AD648" s="5"/>
      <c r="AE648" s="5"/>
      <c r="AF648" s="178" t="s">
        <v>2403</v>
      </c>
      <c r="AG648" s="178" t="s">
        <v>4154</v>
      </c>
      <c r="AH648" s="46"/>
      <c r="AK648" s="185">
        <v>15054000</v>
      </c>
      <c r="AL648" s="178" t="s">
        <v>173</v>
      </c>
      <c r="AM648" s="46"/>
      <c r="AN648" s="5"/>
      <c r="AO648" s="5"/>
      <c r="AP648" s="5"/>
      <c r="AQ648" s="5"/>
      <c r="AS648" s="48"/>
      <c r="AT648" s="25" t="str">
        <f t="shared" si="97"/>
        <v>ITA simvastatin DYMALIFE PHARMACEUTICAL Srl film-coated tablet 40mg/</v>
      </c>
      <c r="AU648" s="33"/>
      <c r="AW648" s="5"/>
      <c r="AX648" s="180" t="s">
        <v>4093</v>
      </c>
      <c r="AY648" s="25" t="str">
        <f t="shared" si="95"/>
        <v>SINCOL film-coated tablet 40mg/</v>
      </c>
      <c r="AZ648" s="177" t="s">
        <v>579</v>
      </c>
      <c r="BA648" s="46" t="s">
        <v>2510</v>
      </c>
      <c r="BB648" s="46"/>
      <c r="BC648" s="178" t="s">
        <v>2403</v>
      </c>
      <c r="BD648" s="178" t="s">
        <v>4154</v>
      </c>
      <c r="BE648" s="46"/>
      <c r="BF648" s="85"/>
      <c r="BG648" s="179" t="s">
        <v>4147</v>
      </c>
      <c r="BH648" s="46"/>
      <c r="BI648" s="46"/>
      <c r="BJ648" s="46"/>
      <c r="BL648" s="5"/>
      <c r="BM648" s="49" t="s">
        <v>4151</v>
      </c>
      <c r="BN648" t="str">
        <f t="shared" si="96"/>
        <v>simvastatin film-coated tablet 40mg/</v>
      </c>
      <c r="BO648" s="49"/>
      <c r="BP648" t="str">
        <f t="shared" si="92"/>
        <v>simvastatin film-coated tablet 40mg/</v>
      </c>
      <c r="BQ648" s="5"/>
      <c r="BR648" s="178" t="s">
        <v>2403</v>
      </c>
      <c r="BS648" s="186" t="s">
        <v>1220</v>
      </c>
      <c r="BT648" s="46"/>
      <c r="BU648" s="117"/>
      <c r="BV648" s="117"/>
      <c r="BW648" s="5"/>
      <c r="BY648" s="5"/>
      <c r="BZ648" s="5"/>
      <c r="CA648" s="185">
        <v>15054000</v>
      </c>
      <c r="CB648" s="178" t="s">
        <v>173</v>
      </c>
      <c r="CC648" s="46"/>
      <c r="CD648" s="5"/>
      <c r="CE648" s="5"/>
      <c r="CF648">
        <v>20053000</v>
      </c>
      <c r="CG648" s="46" t="s">
        <v>3898</v>
      </c>
      <c r="CH648" s="46" t="s">
        <v>1239</v>
      </c>
      <c r="CI648" s="117"/>
      <c r="CJ648" s="117"/>
      <c r="CK648" s="5"/>
      <c r="CL648" s="5"/>
      <c r="CM648" s="5"/>
      <c r="CN648" s="5"/>
      <c r="CO648" s="48" t="s">
        <v>2252</v>
      </c>
      <c r="CP648" s="21" t="s">
        <v>41</v>
      </c>
      <c r="CQ648" s="48" t="s">
        <v>2252</v>
      </c>
      <c r="CR648" s="46" t="s">
        <v>3900</v>
      </c>
      <c r="CS648" s="51"/>
      <c r="CT648" s="48" t="s">
        <v>2252</v>
      </c>
      <c r="CU648" s="46" t="s">
        <v>3900</v>
      </c>
      <c r="CV648" s="117"/>
      <c r="CW648" s="146"/>
      <c r="CY648" s="5"/>
      <c r="CZ648" s="5"/>
      <c r="DE648" s="5"/>
      <c r="DF648" s="5"/>
      <c r="DG648" s="117"/>
      <c r="DH648" s="117"/>
      <c r="DI648" s="117"/>
      <c r="DJ648" s="117"/>
      <c r="DK648" s="117"/>
      <c r="DL648" s="177">
        <v>40</v>
      </c>
      <c r="DM648" s="177" t="s">
        <v>164</v>
      </c>
      <c r="DN648" s="74"/>
      <c r="DO648" s="177"/>
      <c r="DP648" s="177"/>
      <c r="DR648" s="177">
        <v>40</v>
      </c>
      <c r="DS648" s="177" t="s">
        <v>164</v>
      </c>
      <c r="DU648" s="177"/>
      <c r="DV648" s="177"/>
      <c r="DZ648" s="46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/>
      <c r="EM648" s="165"/>
      <c r="EO648" s="5"/>
      <c r="EP648" s="5"/>
      <c r="EQ648" s="5"/>
      <c r="ER648" s="5"/>
      <c r="ET648" s="46"/>
      <c r="EU648" s="46"/>
      <c r="EY648" s="70" t="str">
        <f t="shared" si="94"/>
        <v>simvastatin oral 40mg/</v>
      </c>
      <c r="FK648" s="14" t="s">
        <v>163</v>
      </c>
      <c r="FL648" s="70" t="str">
        <f t="shared" si="93"/>
        <v>simvastatin oral 40mg/</v>
      </c>
    </row>
    <row r="649" spans="1:168" ht="14.4">
      <c r="A649" s="177">
        <v>27209117</v>
      </c>
      <c r="B649" s="179" t="s">
        <v>3999</v>
      </c>
      <c r="C649" s="117"/>
      <c r="D649" s="117"/>
      <c r="E649" s="117"/>
      <c r="F649" s="117"/>
      <c r="H649" s="47"/>
      <c r="I649" s="47"/>
      <c r="L649" s="5"/>
      <c r="M649" s="5"/>
      <c r="N649" s="5"/>
      <c r="O649" s="5"/>
      <c r="P649" s="178">
        <v>28</v>
      </c>
      <c r="Q649" s="171"/>
      <c r="R649" s="178">
        <v>28</v>
      </c>
      <c r="S649" s="171"/>
      <c r="T649" s="117"/>
      <c r="U649" s="117"/>
      <c r="V649" s="117"/>
      <c r="W649" s="117"/>
      <c r="Y649" s="46"/>
      <c r="Z649" s="5"/>
      <c r="AA649" s="5"/>
      <c r="AB649" s="5"/>
      <c r="AC649" s="46"/>
      <c r="AD649" s="5"/>
      <c r="AE649" s="5"/>
      <c r="AF649" s="178" t="s">
        <v>2403</v>
      </c>
      <c r="AG649" s="178" t="s">
        <v>4154</v>
      </c>
      <c r="AH649" s="46"/>
      <c r="AK649" s="185">
        <v>15054000</v>
      </c>
      <c r="AL649" s="178" t="s">
        <v>173</v>
      </c>
      <c r="AM649" s="46"/>
      <c r="AN649" s="5"/>
      <c r="AO649" s="5"/>
      <c r="AP649" s="5"/>
      <c r="AQ649" s="5"/>
      <c r="AS649" s="48"/>
      <c r="AT649" s="25" t="str">
        <f t="shared" si="97"/>
        <v>ITA simvastatin MSD ITALIA Srl film-coated tablet 40mg/</v>
      </c>
      <c r="AU649" s="33"/>
      <c r="AW649" s="5"/>
      <c r="AX649" s="180" t="s">
        <v>4100</v>
      </c>
      <c r="AY649" s="25" t="str">
        <f t="shared" si="95"/>
        <v>SINVACOR film-coated tablet 40mg/</v>
      </c>
      <c r="AZ649" s="177" t="s">
        <v>579</v>
      </c>
      <c r="BA649" s="46" t="s">
        <v>2510</v>
      </c>
      <c r="BB649" s="46"/>
      <c r="BC649" s="178" t="s">
        <v>2403</v>
      </c>
      <c r="BD649" s="178" t="s">
        <v>4154</v>
      </c>
      <c r="BE649" s="46"/>
      <c r="BF649" s="85"/>
      <c r="BG649" s="179" t="s">
        <v>4150</v>
      </c>
      <c r="BH649" s="46"/>
      <c r="BI649" s="46"/>
      <c r="BJ649" s="46"/>
      <c r="BL649" s="5"/>
      <c r="BM649" s="49" t="s">
        <v>4151</v>
      </c>
      <c r="BN649" t="str">
        <f t="shared" si="96"/>
        <v>simvastatin film-coated tablet 40mg/</v>
      </c>
      <c r="BO649" s="49"/>
      <c r="BP649" t="str">
        <f t="shared" si="92"/>
        <v>simvastatin film-coated tablet 40mg/</v>
      </c>
      <c r="BQ649" s="5"/>
      <c r="BR649" s="178" t="s">
        <v>2403</v>
      </c>
      <c r="BS649" s="186" t="s">
        <v>1220</v>
      </c>
      <c r="BT649" s="46"/>
      <c r="BU649" s="117"/>
      <c r="BV649" s="117"/>
      <c r="BW649" s="5"/>
      <c r="BY649" s="5"/>
      <c r="BZ649" s="5"/>
      <c r="CA649" s="185">
        <v>15054000</v>
      </c>
      <c r="CB649" s="178" t="s">
        <v>173</v>
      </c>
      <c r="CC649" s="46"/>
      <c r="CD649" s="5"/>
      <c r="CE649" s="5"/>
      <c r="CF649">
        <v>20053000</v>
      </c>
      <c r="CG649" s="46" t="s">
        <v>3898</v>
      </c>
      <c r="CH649" s="46" t="s">
        <v>1239</v>
      </c>
      <c r="CI649" s="117"/>
      <c r="CJ649" s="117"/>
      <c r="CK649" s="5"/>
      <c r="CL649" s="5"/>
      <c r="CM649" s="5"/>
      <c r="CN649" s="5"/>
      <c r="CO649" s="48" t="s">
        <v>2252</v>
      </c>
      <c r="CP649" s="21" t="s">
        <v>41</v>
      </c>
      <c r="CQ649" s="48" t="s">
        <v>2252</v>
      </c>
      <c r="CR649" s="46" t="s">
        <v>3900</v>
      </c>
      <c r="CS649" s="51"/>
      <c r="CT649" s="48" t="s">
        <v>2252</v>
      </c>
      <c r="CU649" s="46" t="s">
        <v>3900</v>
      </c>
      <c r="CV649" s="117"/>
      <c r="CW649" s="146"/>
      <c r="CY649" s="5"/>
      <c r="CZ649" s="5"/>
      <c r="DE649" s="5"/>
      <c r="DF649" s="5"/>
      <c r="DG649" s="117"/>
      <c r="DH649" s="117"/>
      <c r="DI649" s="117"/>
      <c r="DJ649" s="117"/>
      <c r="DK649" s="117"/>
      <c r="DL649" s="177">
        <v>40</v>
      </c>
      <c r="DM649" s="177" t="s">
        <v>164</v>
      </c>
      <c r="DN649" s="74"/>
      <c r="DO649" s="177"/>
      <c r="DP649" s="177"/>
      <c r="DR649" s="177">
        <v>40</v>
      </c>
      <c r="DS649" s="177" t="s">
        <v>164</v>
      </c>
      <c r="DU649" s="177"/>
      <c r="DV649" s="177"/>
      <c r="DZ649" s="46"/>
      <c r="EA649" s="5"/>
      <c r="EB649" s="5"/>
      <c r="EC649" s="5"/>
      <c r="ED649" s="5"/>
      <c r="EE649" s="5"/>
      <c r="EF649" s="5"/>
      <c r="EG649" s="5"/>
      <c r="EH649" s="5"/>
      <c r="EI649" s="5"/>
      <c r="EJ649" s="5"/>
      <c r="EK649" s="5"/>
      <c r="EL649" s="5"/>
      <c r="EM649" s="165"/>
      <c r="EO649" s="5"/>
      <c r="EP649" s="5"/>
      <c r="EQ649" s="5"/>
      <c r="ER649" s="5"/>
      <c r="ET649" s="46"/>
      <c r="EU649" s="46"/>
      <c r="EY649" s="70" t="str">
        <f t="shared" si="94"/>
        <v>simvastatin oral 40mg/</v>
      </c>
      <c r="FK649" s="14" t="s">
        <v>163</v>
      </c>
      <c r="FL649" s="70" t="str">
        <f t="shared" si="93"/>
        <v>simvastatin oral 40mg/</v>
      </c>
    </row>
    <row r="650" spans="1:168" ht="14.4">
      <c r="A650" s="177">
        <v>27228081</v>
      </c>
      <c r="B650" s="179" t="s">
        <v>4000</v>
      </c>
      <c r="C650" s="117"/>
      <c r="D650" s="117"/>
      <c r="E650" s="117"/>
      <c r="F650" s="117"/>
      <c r="H650" s="47"/>
      <c r="I650" s="47"/>
      <c r="L650" s="5"/>
      <c r="M650" s="5"/>
      <c r="N650" s="5"/>
      <c r="O650" s="5"/>
      <c r="P650" s="178">
        <v>28</v>
      </c>
      <c r="Q650" s="171"/>
      <c r="R650" s="178">
        <v>28</v>
      </c>
      <c r="S650" s="171"/>
      <c r="T650" s="117"/>
      <c r="U650" s="117"/>
      <c r="V650" s="117"/>
      <c r="W650" s="117"/>
      <c r="Y650" s="46"/>
      <c r="Z650" s="5"/>
      <c r="AA650" s="5"/>
      <c r="AB650" s="5"/>
      <c r="AC650" s="46"/>
      <c r="AD650" s="5"/>
      <c r="AE650" s="5"/>
      <c r="AF650" s="178" t="s">
        <v>2403</v>
      </c>
      <c r="AG650" s="178" t="s">
        <v>4154</v>
      </c>
      <c r="AH650" s="46"/>
      <c r="AK650" s="185">
        <v>15054000</v>
      </c>
      <c r="AL650" s="178" t="s">
        <v>173</v>
      </c>
      <c r="AM650" s="46"/>
      <c r="AN650" s="5"/>
      <c r="AO650" s="5"/>
      <c r="AP650" s="5"/>
      <c r="AQ650" s="5"/>
      <c r="AS650" s="48"/>
      <c r="AT650" s="25" t="str">
        <f t="shared" si="97"/>
        <v>ITA simvastatin NEOPHARMED GENTILI SpA film-coated tablet 40mg/</v>
      </c>
      <c r="AU650" s="33"/>
      <c r="AW650" s="5"/>
      <c r="AX650" s="180" t="s">
        <v>4068</v>
      </c>
      <c r="AY650" s="25" t="str">
        <f t="shared" si="95"/>
        <v>LIPONORM film-coated tablet 40mg/</v>
      </c>
      <c r="AZ650" s="177" t="s">
        <v>579</v>
      </c>
      <c r="BA650" s="46" t="s">
        <v>2510</v>
      </c>
      <c r="BB650" s="46"/>
      <c r="BC650" s="178" t="s">
        <v>2403</v>
      </c>
      <c r="BD650" s="178" t="s">
        <v>4154</v>
      </c>
      <c r="BE650" s="46"/>
      <c r="BF650" s="85"/>
      <c r="BG650" s="179" t="s">
        <v>4142</v>
      </c>
      <c r="BH650" s="46"/>
      <c r="BI650" s="46"/>
      <c r="BJ650" s="46"/>
      <c r="BL650" s="5"/>
      <c r="BM650" s="49" t="s">
        <v>4151</v>
      </c>
      <c r="BN650" t="str">
        <f t="shared" si="96"/>
        <v>simvastatin film-coated tablet 40mg/</v>
      </c>
      <c r="BO650" s="49"/>
      <c r="BP650" t="str">
        <f t="shared" si="92"/>
        <v>simvastatin film-coated tablet 40mg/</v>
      </c>
      <c r="BQ650" s="5"/>
      <c r="BR650" s="178" t="s">
        <v>2403</v>
      </c>
      <c r="BS650" s="186" t="s">
        <v>1220</v>
      </c>
      <c r="BT650" s="46"/>
      <c r="BU650" s="117"/>
      <c r="BV650" s="117"/>
      <c r="BW650" s="5"/>
      <c r="BY650" s="5"/>
      <c r="BZ650" s="5"/>
      <c r="CA650" s="185">
        <v>15054000</v>
      </c>
      <c r="CB650" s="178" t="s">
        <v>173</v>
      </c>
      <c r="CC650" s="46"/>
      <c r="CD650" s="5"/>
      <c r="CE650" s="5"/>
      <c r="CF650">
        <v>20053000</v>
      </c>
      <c r="CG650" s="46" t="s">
        <v>3898</v>
      </c>
      <c r="CH650" s="46" t="s">
        <v>1239</v>
      </c>
      <c r="CI650" s="117"/>
      <c r="CJ650" s="117"/>
      <c r="CK650" s="5"/>
      <c r="CL650" s="5"/>
      <c r="CM650" s="5"/>
      <c r="CN650" s="5"/>
      <c r="CO650" s="48" t="s">
        <v>2252</v>
      </c>
      <c r="CP650" s="21" t="s">
        <v>41</v>
      </c>
      <c r="CQ650" s="48" t="s">
        <v>2252</v>
      </c>
      <c r="CR650" s="46" t="s">
        <v>3900</v>
      </c>
      <c r="CS650" s="51"/>
      <c r="CT650" s="48" t="s">
        <v>2252</v>
      </c>
      <c r="CU650" s="46" t="s">
        <v>3900</v>
      </c>
      <c r="CV650" s="117"/>
      <c r="CW650" s="146"/>
      <c r="CY650" s="5"/>
      <c r="CZ650" s="5"/>
      <c r="DE650" s="5"/>
      <c r="DF650" s="5"/>
      <c r="DG650" s="117"/>
      <c r="DH650" s="117"/>
      <c r="DI650" s="117"/>
      <c r="DJ650" s="117"/>
      <c r="DK650" s="117"/>
      <c r="DL650" s="177">
        <v>40</v>
      </c>
      <c r="DM650" s="177" t="s">
        <v>164</v>
      </c>
      <c r="DN650" s="74"/>
      <c r="DO650" s="177"/>
      <c r="DP650" s="177"/>
      <c r="DR650" s="177">
        <v>40</v>
      </c>
      <c r="DS650" s="177" t="s">
        <v>164</v>
      </c>
      <c r="DU650" s="177"/>
      <c r="DV650" s="177"/>
      <c r="DZ650" s="46"/>
      <c r="EA650" s="5"/>
      <c r="EB650" s="5"/>
      <c r="EC650" s="5"/>
      <c r="ED650" s="5"/>
      <c r="EE650" s="5"/>
      <c r="EF650" s="5"/>
      <c r="EG650" s="5"/>
      <c r="EH650" s="5"/>
      <c r="EI650" s="5"/>
      <c r="EJ650" s="5"/>
      <c r="EK650" s="5"/>
      <c r="EL650" s="5"/>
      <c r="EM650" s="165"/>
      <c r="EO650" s="5"/>
      <c r="EP650" s="5"/>
      <c r="EQ650" s="5"/>
      <c r="ER650" s="5"/>
      <c r="ET650" s="46"/>
      <c r="EU650" s="46"/>
      <c r="EY650" s="70" t="str">
        <f t="shared" si="94"/>
        <v>simvastatin oral 40mg/</v>
      </c>
      <c r="FK650" s="14" t="s">
        <v>163</v>
      </c>
      <c r="FL650" s="70" t="str">
        <f t="shared" si="93"/>
        <v>simvastatin oral 40mg/</v>
      </c>
    </row>
    <row r="651" spans="1:168" ht="14.4">
      <c r="A651" s="177">
        <v>28370118</v>
      </c>
      <c r="B651" s="179" t="s">
        <v>4001</v>
      </c>
      <c r="C651" s="117"/>
      <c r="D651" s="117"/>
      <c r="E651" s="117"/>
      <c r="F651" s="117"/>
      <c r="H651" s="47"/>
      <c r="I651" s="47"/>
      <c r="L651" s="5"/>
      <c r="M651" s="5"/>
      <c r="N651" s="5"/>
      <c r="O651" s="5"/>
      <c r="P651" s="178">
        <v>28</v>
      </c>
      <c r="Q651" s="171"/>
      <c r="R651" s="178">
        <v>28</v>
      </c>
      <c r="S651" s="171"/>
      <c r="T651" s="117"/>
      <c r="U651" s="117"/>
      <c r="V651" s="117"/>
      <c r="W651" s="117"/>
      <c r="Y651" s="46"/>
      <c r="Z651" s="5"/>
      <c r="AA651" s="5"/>
      <c r="AB651" s="5"/>
      <c r="AC651" s="46"/>
      <c r="AD651" s="5"/>
      <c r="AE651" s="5"/>
      <c r="AF651" s="178" t="s">
        <v>2403</v>
      </c>
      <c r="AG651" s="178" t="s">
        <v>4154</v>
      </c>
      <c r="AH651" s="46"/>
      <c r="AK651" s="185">
        <v>15054000</v>
      </c>
      <c r="AL651" s="178" t="s">
        <v>173</v>
      </c>
      <c r="AM651" s="46"/>
      <c r="AN651" s="5"/>
      <c r="AO651" s="5"/>
      <c r="AP651" s="5"/>
      <c r="AQ651" s="5"/>
      <c r="AS651" s="48"/>
      <c r="AT651" s="25" t="str">
        <f t="shared" si="97"/>
        <v>ITA simvastatin NEOPHARMED GENTILI SpA film-coated tablet 40mg/</v>
      </c>
      <c r="AU651" s="33"/>
      <c r="AW651" s="5"/>
      <c r="AX651" s="180" t="s">
        <v>4071</v>
      </c>
      <c r="AY651" s="25" t="str">
        <f t="shared" si="95"/>
        <v>MEDIPO film-coated tablet 40mg/</v>
      </c>
      <c r="AZ651" s="177" t="s">
        <v>579</v>
      </c>
      <c r="BA651" s="46" t="s">
        <v>2510</v>
      </c>
      <c r="BB651" s="46"/>
      <c r="BC651" s="178" t="s">
        <v>2403</v>
      </c>
      <c r="BD651" s="178" t="s">
        <v>4154</v>
      </c>
      <c r="BE651" s="46"/>
      <c r="BF651" s="85"/>
      <c r="BG651" s="179" t="s">
        <v>4142</v>
      </c>
      <c r="BH651" s="46"/>
      <c r="BI651" s="46"/>
      <c r="BJ651" s="46"/>
      <c r="BL651" s="5"/>
      <c r="BM651" s="49" t="s">
        <v>4151</v>
      </c>
      <c r="BN651" t="str">
        <f t="shared" si="96"/>
        <v>simvastatin film-coated tablet 40mg/</v>
      </c>
      <c r="BO651" s="49"/>
      <c r="BP651" t="str">
        <f t="shared" si="92"/>
        <v>simvastatin film-coated tablet 40mg/</v>
      </c>
      <c r="BQ651" s="5"/>
      <c r="BR651" s="178" t="s">
        <v>2403</v>
      </c>
      <c r="BS651" s="186" t="s">
        <v>1220</v>
      </c>
      <c r="BT651" s="46"/>
      <c r="BU651" s="117"/>
      <c r="BV651" s="117"/>
      <c r="BW651" s="5"/>
      <c r="BY651" s="5"/>
      <c r="BZ651" s="5"/>
      <c r="CA651" s="185">
        <v>15054000</v>
      </c>
      <c r="CB651" s="178" t="s">
        <v>173</v>
      </c>
      <c r="CC651" s="46"/>
      <c r="CD651" s="5"/>
      <c r="CE651" s="5"/>
      <c r="CF651">
        <v>20053000</v>
      </c>
      <c r="CG651" s="46" t="s">
        <v>3898</v>
      </c>
      <c r="CH651" s="46" t="s">
        <v>1239</v>
      </c>
      <c r="CI651" s="117"/>
      <c r="CJ651" s="117"/>
      <c r="CK651" s="5"/>
      <c r="CL651" s="5"/>
      <c r="CM651" s="5"/>
      <c r="CN651" s="5"/>
      <c r="CO651" s="48" t="s">
        <v>2252</v>
      </c>
      <c r="CP651" s="21" t="s">
        <v>41</v>
      </c>
      <c r="CQ651" s="48" t="s">
        <v>2252</v>
      </c>
      <c r="CR651" s="46" t="s">
        <v>3900</v>
      </c>
      <c r="CS651" s="51"/>
      <c r="CT651" s="48" t="s">
        <v>2252</v>
      </c>
      <c r="CU651" s="46" t="s">
        <v>3900</v>
      </c>
      <c r="CV651" s="117"/>
      <c r="CW651" s="146"/>
      <c r="CY651" s="5"/>
      <c r="CZ651" s="5"/>
      <c r="DE651" s="5"/>
      <c r="DF651" s="5"/>
      <c r="DG651" s="117"/>
      <c r="DH651" s="117"/>
      <c r="DI651" s="117"/>
      <c r="DJ651" s="117"/>
      <c r="DK651" s="117"/>
      <c r="DL651" s="177">
        <v>40</v>
      </c>
      <c r="DM651" s="177" t="s">
        <v>164</v>
      </c>
      <c r="DN651" s="74"/>
      <c r="DO651" s="177"/>
      <c r="DP651" s="177"/>
      <c r="DR651" s="177">
        <v>40</v>
      </c>
      <c r="DS651" s="177" t="s">
        <v>164</v>
      </c>
      <c r="DU651" s="177"/>
      <c r="DV651" s="177"/>
      <c r="DZ651" s="46"/>
      <c r="EA651" s="5"/>
      <c r="EB651" s="5"/>
      <c r="EC651" s="5"/>
      <c r="ED651" s="5"/>
      <c r="EE651" s="5"/>
      <c r="EF651" s="5"/>
      <c r="EG651" s="5"/>
      <c r="EH651" s="5"/>
      <c r="EI651" s="5"/>
      <c r="EJ651" s="5"/>
      <c r="EK651" s="5"/>
      <c r="EL651" s="5"/>
      <c r="EM651" s="165"/>
      <c r="EO651" s="5"/>
      <c r="EP651" s="5"/>
      <c r="EQ651" s="5"/>
      <c r="ER651" s="5"/>
      <c r="ET651" s="46"/>
      <c r="EU651" s="46"/>
      <c r="EY651" s="70" t="str">
        <f t="shared" si="94"/>
        <v>simvastatin oral 40mg/</v>
      </c>
      <c r="FK651" s="14" t="s">
        <v>163</v>
      </c>
      <c r="FL651" s="70" t="str">
        <f t="shared" si="93"/>
        <v>simvastatin oral 40mg/</v>
      </c>
    </row>
    <row r="652" spans="1:168" ht="14.4">
      <c r="A652" s="177">
        <v>27216100</v>
      </c>
      <c r="B652" s="179" t="s">
        <v>4002</v>
      </c>
      <c r="C652" s="117"/>
      <c r="D652" s="117"/>
      <c r="E652" s="117"/>
      <c r="F652" s="117"/>
      <c r="H652" s="47"/>
      <c r="I652" s="47"/>
      <c r="L652" s="5"/>
      <c r="M652" s="5"/>
      <c r="N652" s="5"/>
      <c r="O652" s="5"/>
      <c r="P652" s="178">
        <v>28</v>
      </c>
      <c r="Q652" s="171"/>
      <c r="R652" s="178">
        <v>28</v>
      </c>
      <c r="S652" s="171"/>
      <c r="T652" s="117"/>
      <c r="U652" s="117"/>
      <c r="V652" s="117"/>
      <c r="W652" s="117"/>
      <c r="Y652" s="46"/>
      <c r="Z652" s="5"/>
      <c r="AA652" s="5"/>
      <c r="AB652" s="5"/>
      <c r="AC652" s="46"/>
      <c r="AD652" s="5"/>
      <c r="AE652" s="5"/>
      <c r="AF652" s="178" t="s">
        <v>2403</v>
      </c>
      <c r="AG652" s="178" t="s">
        <v>4154</v>
      </c>
      <c r="AH652" s="46"/>
      <c r="AK652" s="185">
        <v>15054000</v>
      </c>
      <c r="AL652" s="178" t="s">
        <v>173</v>
      </c>
      <c r="AM652" s="46"/>
      <c r="AN652" s="5"/>
      <c r="AO652" s="5"/>
      <c r="AP652" s="5"/>
      <c r="AQ652" s="5"/>
      <c r="AS652" s="48"/>
      <c r="AT652" s="25" t="str">
        <f t="shared" si="97"/>
        <v>ITA simvastatin NEOPHARMED GENTILI SpA film-coated tablet 40mg/</v>
      </c>
      <c r="AU652" s="33"/>
      <c r="AW652" s="5"/>
      <c r="AX652" s="180" t="s">
        <v>4069</v>
      </c>
      <c r="AY652" s="25" t="str">
        <f t="shared" si="95"/>
        <v>ZOCOR film-coated tablet 40mg/</v>
      </c>
      <c r="AZ652" s="177" t="s">
        <v>579</v>
      </c>
      <c r="BA652" s="46" t="s">
        <v>2510</v>
      </c>
      <c r="BB652" s="46"/>
      <c r="BC652" s="178" t="s">
        <v>2403</v>
      </c>
      <c r="BD652" s="178" t="s">
        <v>4154</v>
      </c>
      <c r="BE652" s="46"/>
      <c r="BF652" s="85"/>
      <c r="BG652" s="179" t="s">
        <v>4142</v>
      </c>
      <c r="BH652" s="46"/>
      <c r="BI652" s="46"/>
      <c r="BJ652" s="46"/>
      <c r="BL652" s="5"/>
      <c r="BM652" s="49" t="s">
        <v>4151</v>
      </c>
      <c r="BN652" t="str">
        <f t="shared" si="96"/>
        <v>simvastatin film-coated tablet 40mg/</v>
      </c>
      <c r="BO652" s="49"/>
      <c r="BP652" t="str">
        <f t="shared" si="92"/>
        <v>simvastatin film-coated tablet 40mg/</v>
      </c>
      <c r="BQ652" s="5"/>
      <c r="BR652" s="178" t="s">
        <v>2403</v>
      </c>
      <c r="BS652" s="186" t="s">
        <v>1220</v>
      </c>
      <c r="BT652" s="46"/>
      <c r="BU652" s="117"/>
      <c r="BV652" s="117"/>
      <c r="BW652" s="5"/>
      <c r="BY652" s="5"/>
      <c r="BZ652" s="5"/>
      <c r="CA652" s="185">
        <v>15054000</v>
      </c>
      <c r="CB652" s="178" t="s">
        <v>173</v>
      </c>
      <c r="CC652" s="46"/>
      <c r="CD652" s="5"/>
      <c r="CE652" s="5"/>
      <c r="CF652">
        <v>20053000</v>
      </c>
      <c r="CG652" s="46" t="s">
        <v>3898</v>
      </c>
      <c r="CH652" s="46" t="s">
        <v>1239</v>
      </c>
      <c r="CI652" s="117"/>
      <c r="CJ652" s="117"/>
      <c r="CK652" s="5"/>
      <c r="CL652" s="5"/>
      <c r="CM652" s="5"/>
      <c r="CN652" s="5"/>
      <c r="CO652" s="48" t="s">
        <v>2252</v>
      </c>
      <c r="CP652" s="21" t="s">
        <v>41</v>
      </c>
      <c r="CQ652" s="48" t="s">
        <v>2252</v>
      </c>
      <c r="CR652" s="46" t="s">
        <v>3900</v>
      </c>
      <c r="CS652" s="51"/>
      <c r="CT652" s="48" t="s">
        <v>2252</v>
      </c>
      <c r="CU652" s="46" t="s">
        <v>3900</v>
      </c>
      <c r="CV652" s="117"/>
      <c r="CW652" s="146"/>
      <c r="CY652" s="5"/>
      <c r="CZ652" s="5"/>
      <c r="DE652" s="5"/>
      <c r="DF652" s="5"/>
      <c r="DG652" s="117"/>
      <c r="DH652" s="117"/>
      <c r="DI652" s="117"/>
      <c r="DJ652" s="117"/>
      <c r="DK652" s="117"/>
      <c r="DL652" s="177">
        <v>40</v>
      </c>
      <c r="DM652" s="177" t="s">
        <v>164</v>
      </c>
      <c r="DN652" s="74"/>
      <c r="DO652" s="177"/>
      <c r="DP652" s="177"/>
      <c r="DR652" s="177">
        <v>40</v>
      </c>
      <c r="DS652" s="177" t="s">
        <v>164</v>
      </c>
      <c r="DU652" s="177"/>
      <c r="DV652" s="177"/>
      <c r="DZ652" s="46"/>
      <c r="EA652" s="5"/>
      <c r="EB652" s="5"/>
      <c r="EC652" s="5"/>
      <c r="ED652" s="5"/>
      <c r="EE652" s="5"/>
      <c r="EF652" s="5"/>
      <c r="EG652" s="5"/>
      <c r="EH652" s="5"/>
      <c r="EI652" s="5"/>
      <c r="EJ652" s="5"/>
      <c r="EK652" s="5"/>
      <c r="EL652" s="5"/>
      <c r="EM652" s="165"/>
      <c r="EO652" s="5"/>
      <c r="EP652" s="5"/>
      <c r="EQ652" s="5"/>
      <c r="ER652" s="5"/>
      <c r="ET652" s="46"/>
      <c r="EU652" s="46"/>
      <c r="EY652" s="70" t="str">
        <f t="shared" si="94"/>
        <v>simvastatin oral 40mg/</v>
      </c>
      <c r="FK652" s="14" t="s">
        <v>163</v>
      </c>
      <c r="FL652" s="70" t="str">
        <f t="shared" si="93"/>
        <v>simvastatin oral 40mg/</v>
      </c>
    </row>
    <row r="653" spans="1:168" ht="14.4">
      <c r="A653" s="177">
        <v>27208115</v>
      </c>
      <c r="B653" s="179" t="s">
        <v>4003</v>
      </c>
      <c r="C653" s="117"/>
      <c r="D653" s="117"/>
      <c r="E653" s="117"/>
      <c r="F653" s="117"/>
      <c r="H653" s="47"/>
      <c r="I653" s="47"/>
      <c r="L653" s="5"/>
      <c r="M653" s="5"/>
      <c r="N653" s="5"/>
      <c r="O653" s="5"/>
      <c r="P653" s="178">
        <v>28</v>
      </c>
      <c r="Q653" s="171"/>
      <c r="R653" s="178">
        <v>28</v>
      </c>
      <c r="S653" s="171"/>
      <c r="T653" s="117"/>
      <c r="U653" s="117"/>
      <c r="V653" s="117"/>
      <c r="W653" s="117"/>
      <c r="Y653" s="46"/>
      <c r="Z653" s="5"/>
      <c r="AA653" s="5"/>
      <c r="AB653" s="5"/>
      <c r="AC653" s="46"/>
      <c r="AD653" s="5"/>
      <c r="AE653" s="5"/>
      <c r="AF653" s="178" t="s">
        <v>2403</v>
      </c>
      <c r="AG653" s="178" t="s">
        <v>4154</v>
      </c>
      <c r="AH653" s="46"/>
      <c r="AK653" s="185">
        <v>15054000</v>
      </c>
      <c r="AL653" s="178" t="s">
        <v>173</v>
      </c>
      <c r="AM653" s="46"/>
      <c r="AN653" s="5"/>
      <c r="AO653" s="5"/>
      <c r="AP653" s="5"/>
      <c r="AQ653" s="5"/>
      <c r="AS653" s="48"/>
      <c r="AT653" s="25" t="str">
        <f t="shared" si="97"/>
        <v>ITA simvastatin ALFASIGMA SpA film-coated tablet 40mg/</v>
      </c>
      <c r="AU653" s="33"/>
      <c r="AW653" s="5"/>
      <c r="AX653" s="180" t="s">
        <v>4070</v>
      </c>
      <c r="AY653" s="25" t="str">
        <f t="shared" si="95"/>
        <v>SIVASTIN film-coated tablet 40mg/</v>
      </c>
      <c r="AZ653" s="177" t="s">
        <v>579</v>
      </c>
      <c r="BA653" s="46" t="s">
        <v>2510</v>
      </c>
      <c r="BB653" s="46"/>
      <c r="BC653" s="178" t="s">
        <v>2403</v>
      </c>
      <c r="BD653" s="178" t="s">
        <v>4154</v>
      </c>
      <c r="BE653" s="46"/>
      <c r="BF653" s="85"/>
      <c r="BG653" s="179" t="s">
        <v>4143</v>
      </c>
      <c r="BH653" s="46"/>
      <c r="BI653" s="46"/>
      <c r="BJ653" s="46"/>
      <c r="BL653" s="5"/>
      <c r="BM653" s="49" t="s">
        <v>4151</v>
      </c>
      <c r="BN653" t="str">
        <f t="shared" si="96"/>
        <v>simvastatin film-coated tablet 40mg/</v>
      </c>
      <c r="BO653" s="49"/>
      <c r="BP653" t="str">
        <f t="shared" si="92"/>
        <v>simvastatin film-coated tablet 40mg/</v>
      </c>
      <c r="BQ653" s="5"/>
      <c r="BR653" s="178" t="s">
        <v>2403</v>
      </c>
      <c r="BS653" s="186" t="s">
        <v>1220</v>
      </c>
      <c r="BT653" s="46"/>
      <c r="BU653" s="117"/>
      <c r="BV653" s="117"/>
      <c r="BW653" s="5"/>
      <c r="BY653" s="5"/>
      <c r="BZ653" s="5"/>
      <c r="CA653" s="185">
        <v>15054000</v>
      </c>
      <c r="CB653" s="178" t="s">
        <v>173</v>
      </c>
      <c r="CC653" s="46"/>
      <c r="CD653" s="5"/>
      <c r="CE653" s="5"/>
      <c r="CF653">
        <v>20053000</v>
      </c>
      <c r="CG653" s="46" t="s">
        <v>3898</v>
      </c>
      <c r="CH653" s="46" t="s">
        <v>1239</v>
      </c>
      <c r="CI653" s="117"/>
      <c r="CJ653" s="117"/>
      <c r="CK653" s="5"/>
      <c r="CL653" s="5"/>
      <c r="CM653" s="5"/>
      <c r="CN653" s="5"/>
      <c r="CO653" s="48" t="s">
        <v>2252</v>
      </c>
      <c r="CP653" s="21" t="s">
        <v>41</v>
      </c>
      <c r="CQ653" s="48" t="s">
        <v>2252</v>
      </c>
      <c r="CR653" s="46" t="s">
        <v>3900</v>
      </c>
      <c r="CS653" s="51"/>
      <c r="CT653" s="48" t="s">
        <v>2252</v>
      </c>
      <c r="CU653" s="46" t="s">
        <v>3900</v>
      </c>
      <c r="CV653" s="117"/>
      <c r="CW653" s="146"/>
      <c r="CY653" s="5"/>
      <c r="CZ653" s="5"/>
      <c r="DE653" s="5"/>
      <c r="DF653" s="5"/>
      <c r="DG653" s="117"/>
      <c r="DH653" s="117"/>
      <c r="DI653" s="117"/>
      <c r="DJ653" s="117"/>
      <c r="DK653" s="117"/>
      <c r="DL653" s="177">
        <v>40</v>
      </c>
      <c r="DM653" s="177" t="s">
        <v>164</v>
      </c>
      <c r="DN653" s="74"/>
      <c r="DO653" s="177"/>
      <c r="DP653" s="177"/>
      <c r="DR653" s="177">
        <v>40</v>
      </c>
      <c r="DS653" s="177" t="s">
        <v>164</v>
      </c>
      <c r="DU653" s="177"/>
      <c r="DV653" s="177"/>
      <c r="DZ653" s="46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/>
      <c r="EM653" s="165"/>
      <c r="EO653" s="5"/>
      <c r="EP653" s="5"/>
      <c r="EQ653" s="5"/>
      <c r="ER653" s="5"/>
      <c r="ET653" s="46"/>
      <c r="EU653" s="46"/>
      <c r="EY653" s="70" t="str">
        <f t="shared" si="94"/>
        <v>simvastatin oral 40mg/</v>
      </c>
      <c r="FK653" s="14" t="s">
        <v>163</v>
      </c>
      <c r="FL653" s="70" t="str">
        <f t="shared" si="93"/>
        <v>simvastatin oral 40mg/</v>
      </c>
    </row>
    <row r="654" spans="1:168" ht="14.4">
      <c r="A654" s="177">
        <v>38051025</v>
      </c>
      <c r="B654" s="179" t="s">
        <v>4004</v>
      </c>
      <c r="C654" s="117"/>
      <c r="D654" s="117"/>
      <c r="E654" s="117"/>
      <c r="F654" s="117"/>
      <c r="H654" s="47"/>
      <c r="I654" s="47"/>
      <c r="L654" s="5"/>
      <c r="M654" s="5"/>
      <c r="N654" s="5"/>
      <c r="O654" s="5"/>
      <c r="P654" s="178">
        <v>20</v>
      </c>
      <c r="Q654" s="171"/>
      <c r="R654" s="178">
        <v>20</v>
      </c>
      <c r="S654" s="171"/>
      <c r="T654" s="117"/>
      <c r="U654" s="117"/>
      <c r="V654" s="117"/>
      <c r="W654" s="117"/>
      <c r="Y654" s="46"/>
      <c r="Z654" s="5"/>
      <c r="AA654" s="5"/>
      <c r="AB654" s="5"/>
      <c r="AC654" s="46"/>
      <c r="AD654" s="5"/>
      <c r="AE654" s="5"/>
      <c r="AF654" s="178" t="s">
        <v>2403</v>
      </c>
      <c r="AG654" s="178" t="s">
        <v>4154</v>
      </c>
      <c r="AH654" s="46"/>
      <c r="AK654" s="185">
        <v>15054000</v>
      </c>
      <c r="AL654" s="178" t="s">
        <v>173</v>
      </c>
      <c r="AM654" s="46"/>
      <c r="AN654" s="5"/>
      <c r="AO654" s="5"/>
      <c r="AP654" s="5"/>
      <c r="AQ654" s="5"/>
      <c r="AS654" s="48"/>
      <c r="AT654" s="25" t="str">
        <f t="shared" si="97"/>
        <v>ITA simvastatin PENSA PHARMA SpA film-coated tablet 10mg/</v>
      </c>
      <c r="AU654" s="33"/>
      <c r="AW654" s="5"/>
      <c r="AX654" s="180" t="s">
        <v>4089</v>
      </c>
      <c r="AY654" s="25" t="str">
        <f t="shared" si="95"/>
        <v>SIMVASTATINA PENSA film-coated tablet 10mg/</v>
      </c>
      <c r="AZ654" s="177" t="s">
        <v>579</v>
      </c>
      <c r="BA654" s="46" t="s">
        <v>2510</v>
      </c>
      <c r="BB654" s="46"/>
      <c r="BC654" s="178" t="s">
        <v>2403</v>
      </c>
      <c r="BD654" s="178" t="s">
        <v>4154</v>
      </c>
      <c r="BE654" s="46"/>
      <c r="BF654" s="85"/>
      <c r="BG654" s="179" t="s">
        <v>4116</v>
      </c>
      <c r="BH654" s="46"/>
      <c r="BI654" s="46"/>
      <c r="BJ654" s="46"/>
      <c r="BL654" s="5"/>
      <c r="BM654" s="49" t="s">
        <v>4151</v>
      </c>
      <c r="BN654" t="str">
        <f t="shared" si="96"/>
        <v>simvastatin film-coated tablet 10mg/</v>
      </c>
      <c r="BO654" s="49"/>
      <c r="BP654" t="str">
        <f t="shared" si="92"/>
        <v>simvastatin film-coated tablet 10mg/</v>
      </c>
      <c r="BQ654" s="5"/>
      <c r="BR654" s="178" t="s">
        <v>2403</v>
      </c>
      <c r="BS654" s="186" t="s">
        <v>1220</v>
      </c>
      <c r="BT654" s="46"/>
      <c r="BU654" s="117"/>
      <c r="BV654" s="117"/>
      <c r="BW654" s="5"/>
      <c r="BY654" s="5"/>
      <c r="BZ654" s="5"/>
      <c r="CA654" s="185">
        <v>15054000</v>
      </c>
      <c r="CB654" s="178" t="s">
        <v>173</v>
      </c>
      <c r="CC654" s="46"/>
      <c r="CD654" s="5"/>
      <c r="CE654" s="5"/>
      <c r="CF654">
        <v>20053000</v>
      </c>
      <c r="CG654" s="46" t="s">
        <v>3898</v>
      </c>
      <c r="CH654" s="46" t="s">
        <v>1239</v>
      </c>
      <c r="CI654" s="117"/>
      <c r="CJ654" s="117"/>
      <c r="CK654" s="5"/>
      <c r="CL654" s="5"/>
      <c r="CM654" s="5"/>
      <c r="CN654" s="5"/>
      <c r="CO654" s="48" t="s">
        <v>2252</v>
      </c>
      <c r="CP654" s="21" t="s">
        <v>41</v>
      </c>
      <c r="CQ654" s="48" t="s">
        <v>2252</v>
      </c>
      <c r="CR654" s="46" t="s">
        <v>3900</v>
      </c>
      <c r="CS654" s="51"/>
      <c r="CT654" s="48" t="s">
        <v>2252</v>
      </c>
      <c r="CU654" s="46" t="s">
        <v>3900</v>
      </c>
      <c r="CV654" s="117"/>
      <c r="CW654" s="146"/>
      <c r="CY654" s="5"/>
      <c r="CZ654" s="5"/>
      <c r="DE654" s="5"/>
      <c r="DF654" s="5"/>
      <c r="DG654" s="117"/>
      <c r="DH654" s="117"/>
      <c r="DI654" s="117"/>
      <c r="DJ654" s="117"/>
      <c r="DK654" s="117"/>
      <c r="DL654" s="177">
        <v>10</v>
      </c>
      <c r="DM654" s="177" t="s">
        <v>164</v>
      </c>
      <c r="DN654" s="74"/>
      <c r="DO654" s="177"/>
      <c r="DP654" s="177"/>
      <c r="DR654" s="177">
        <v>10</v>
      </c>
      <c r="DS654" s="177" t="s">
        <v>164</v>
      </c>
      <c r="DU654" s="177"/>
      <c r="DV654" s="177"/>
      <c r="DZ654" s="46"/>
      <c r="EA654" s="5"/>
      <c r="EB654" s="5"/>
      <c r="EC654" s="5"/>
      <c r="ED654" s="5"/>
      <c r="EE654" s="5"/>
      <c r="EF654" s="5"/>
      <c r="EG654" s="5"/>
      <c r="EH654" s="5"/>
      <c r="EI654" s="5"/>
      <c r="EJ654" s="5"/>
      <c r="EK654" s="5"/>
      <c r="EL654" s="5"/>
      <c r="EM654" s="165"/>
      <c r="EO654" s="5"/>
      <c r="EP654" s="5"/>
      <c r="EQ654" s="5"/>
      <c r="ER654" s="5"/>
      <c r="ET654" s="46"/>
      <c r="EU654" s="46"/>
      <c r="EY654" s="70" t="str">
        <f t="shared" si="94"/>
        <v>simvastatin oral 10mg/</v>
      </c>
      <c r="FK654" s="14" t="s">
        <v>163</v>
      </c>
      <c r="FL654" s="70" t="str">
        <f t="shared" si="93"/>
        <v>simvastatin oral 10mg/</v>
      </c>
    </row>
    <row r="655" spans="1:168" ht="14.4">
      <c r="A655" s="177">
        <v>37206024</v>
      </c>
      <c r="B655" s="179" t="s">
        <v>4004</v>
      </c>
      <c r="C655" s="117"/>
      <c r="D655" s="117"/>
      <c r="E655" s="117"/>
      <c r="F655" s="117"/>
      <c r="H655" s="47"/>
      <c r="I655" s="47"/>
      <c r="L655" s="5"/>
      <c r="M655" s="5"/>
      <c r="N655" s="5"/>
      <c r="O655" s="5"/>
      <c r="P655" s="178">
        <v>20</v>
      </c>
      <c r="Q655" s="171"/>
      <c r="R655" s="178">
        <v>20</v>
      </c>
      <c r="S655" s="171"/>
      <c r="T655" s="117"/>
      <c r="U655" s="117"/>
      <c r="V655" s="117"/>
      <c r="W655" s="117"/>
      <c r="Y655" s="46"/>
      <c r="Z655" s="5"/>
      <c r="AA655" s="5"/>
      <c r="AB655" s="5"/>
      <c r="AC655" s="46"/>
      <c r="AD655" s="5"/>
      <c r="AE655" s="5"/>
      <c r="AF655" s="178" t="s">
        <v>2403</v>
      </c>
      <c r="AG655" s="178" t="s">
        <v>4154</v>
      </c>
      <c r="AH655" s="46"/>
      <c r="AK655" s="185">
        <v>15054000</v>
      </c>
      <c r="AL655" s="178" t="s">
        <v>173</v>
      </c>
      <c r="AM655" s="46"/>
      <c r="AN655" s="5"/>
      <c r="AO655" s="5"/>
      <c r="AP655" s="5"/>
      <c r="AQ655" s="5"/>
      <c r="AS655" s="48"/>
      <c r="AT655" s="25" t="str">
        <f t="shared" si="97"/>
        <v>ITA simvastatin SANDOZ SpA film-coated tablet 10mg/</v>
      </c>
      <c r="AU655" s="33"/>
      <c r="AW655" s="5"/>
      <c r="AX655" s="180" t="s">
        <v>4080</v>
      </c>
      <c r="AY655" s="25" t="str">
        <f t="shared" si="95"/>
        <v>SIMVASTATINA SANDOZ film-coated tablet 10mg/</v>
      </c>
      <c r="AZ655" s="177" t="s">
        <v>579</v>
      </c>
      <c r="BA655" s="46" t="s">
        <v>2510</v>
      </c>
      <c r="BB655" s="46"/>
      <c r="BC655" s="178" t="s">
        <v>2403</v>
      </c>
      <c r="BD655" s="178" t="s">
        <v>4154</v>
      </c>
      <c r="BE655" s="46"/>
      <c r="BF655" s="85"/>
      <c r="BG655" s="179" t="s">
        <v>4118</v>
      </c>
      <c r="BH655" s="46"/>
      <c r="BI655" s="46"/>
      <c r="BJ655" s="46"/>
      <c r="BL655" s="5"/>
      <c r="BM655" s="49" t="s">
        <v>4151</v>
      </c>
      <c r="BN655" t="str">
        <f t="shared" si="96"/>
        <v>simvastatin film-coated tablet 10mg/</v>
      </c>
      <c r="BO655" s="49"/>
      <c r="BP655" t="str">
        <f t="shared" si="92"/>
        <v>simvastatin film-coated tablet 10mg/</v>
      </c>
      <c r="BQ655" s="5"/>
      <c r="BR655" s="178" t="s">
        <v>2403</v>
      </c>
      <c r="BS655" s="186" t="s">
        <v>1220</v>
      </c>
      <c r="BT655" s="46"/>
      <c r="BU655" s="117"/>
      <c r="BV655" s="117"/>
      <c r="BW655" s="5"/>
      <c r="BY655" s="5"/>
      <c r="BZ655" s="5"/>
      <c r="CA655" s="185">
        <v>15054000</v>
      </c>
      <c r="CB655" s="178" t="s">
        <v>173</v>
      </c>
      <c r="CC655" s="46"/>
      <c r="CD655" s="5"/>
      <c r="CE655" s="5"/>
      <c r="CF655">
        <v>20053000</v>
      </c>
      <c r="CG655" s="46" t="s">
        <v>3898</v>
      </c>
      <c r="CH655" s="46" t="s">
        <v>1239</v>
      </c>
      <c r="CI655" s="117"/>
      <c r="CJ655" s="117"/>
      <c r="CK655" s="5"/>
      <c r="CL655" s="5"/>
      <c r="CM655" s="5"/>
      <c r="CN655" s="5"/>
      <c r="CO655" s="48" t="s">
        <v>2252</v>
      </c>
      <c r="CP655" s="21" t="s">
        <v>41</v>
      </c>
      <c r="CQ655" s="48" t="s">
        <v>2252</v>
      </c>
      <c r="CR655" s="46" t="s">
        <v>3900</v>
      </c>
      <c r="CS655" s="51"/>
      <c r="CT655" s="48" t="s">
        <v>2252</v>
      </c>
      <c r="CU655" s="46" t="s">
        <v>3900</v>
      </c>
      <c r="CV655" s="117"/>
      <c r="CW655" s="146"/>
      <c r="CY655" s="5"/>
      <c r="CZ655" s="5"/>
      <c r="DE655" s="5"/>
      <c r="DF655" s="5"/>
      <c r="DG655" s="117"/>
      <c r="DH655" s="117"/>
      <c r="DI655" s="117"/>
      <c r="DJ655" s="117"/>
      <c r="DK655" s="117"/>
      <c r="DL655" s="177">
        <v>10</v>
      </c>
      <c r="DM655" s="177" t="s">
        <v>164</v>
      </c>
      <c r="DN655" s="74"/>
      <c r="DO655" s="177"/>
      <c r="DP655" s="177"/>
      <c r="DR655" s="177">
        <v>10</v>
      </c>
      <c r="DS655" s="177" t="s">
        <v>164</v>
      </c>
      <c r="DU655" s="177"/>
      <c r="DV655" s="177"/>
      <c r="DZ655" s="46"/>
      <c r="EA655" s="5"/>
      <c r="EB655" s="5"/>
      <c r="EC655" s="5"/>
      <c r="ED655" s="5"/>
      <c r="EE655" s="5"/>
      <c r="EF655" s="5"/>
      <c r="EG655" s="5"/>
      <c r="EH655" s="5"/>
      <c r="EI655" s="5"/>
      <c r="EJ655" s="5"/>
      <c r="EK655" s="5"/>
      <c r="EL655" s="5"/>
      <c r="EM655" s="165"/>
      <c r="EO655" s="5"/>
      <c r="EP655" s="5"/>
      <c r="EQ655" s="5"/>
      <c r="ER655" s="5"/>
      <c r="ET655" s="46"/>
      <c r="EU655" s="46"/>
      <c r="EY655" s="70" t="str">
        <f t="shared" si="94"/>
        <v>simvastatin oral 10mg/</v>
      </c>
      <c r="FK655" s="14" t="s">
        <v>163</v>
      </c>
      <c r="FL655" s="70" t="str">
        <f t="shared" si="93"/>
        <v>simvastatin oral 10mg/</v>
      </c>
    </row>
    <row r="656" spans="1:168" ht="14.4">
      <c r="A656" s="177">
        <v>37213067</v>
      </c>
      <c r="B656" s="179" t="s">
        <v>4004</v>
      </c>
      <c r="C656" s="117"/>
      <c r="D656" s="117"/>
      <c r="E656" s="117"/>
      <c r="F656" s="117"/>
      <c r="H656" s="47"/>
      <c r="I656" s="47"/>
      <c r="L656" s="5"/>
      <c r="M656" s="5"/>
      <c r="N656" s="5"/>
      <c r="O656" s="5"/>
      <c r="P656" s="178">
        <v>20</v>
      </c>
      <c r="Q656" s="171"/>
      <c r="R656" s="178">
        <v>20</v>
      </c>
      <c r="S656" s="171"/>
      <c r="T656" s="117"/>
      <c r="U656" s="117"/>
      <c r="V656" s="117"/>
      <c r="W656" s="117"/>
      <c r="Y656" s="46"/>
      <c r="Z656" s="5"/>
      <c r="AA656" s="5"/>
      <c r="AB656" s="5"/>
      <c r="AC656" s="46"/>
      <c r="AD656" s="5"/>
      <c r="AE656" s="5"/>
      <c r="AF656" s="178" t="s">
        <v>2403</v>
      </c>
      <c r="AG656" s="178" t="s">
        <v>4154</v>
      </c>
      <c r="AH656" s="46"/>
      <c r="AK656" s="185">
        <v>15054000</v>
      </c>
      <c r="AL656" s="178" t="s">
        <v>173</v>
      </c>
      <c r="AM656" s="46"/>
      <c r="AN656" s="5"/>
      <c r="AO656" s="5"/>
      <c r="AP656" s="5"/>
      <c r="AQ656" s="5"/>
      <c r="AS656" s="48"/>
      <c r="AT656" s="25" t="str">
        <f t="shared" si="97"/>
        <v>ITA simvastatin SANDOZ SpA film-coated tablet 10mg/</v>
      </c>
      <c r="AU656" s="33"/>
      <c r="AW656" s="5"/>
      <c r="AX656" s="180" t="s">
        <v>4081</v>
      </c>
      <c r="AY656" s="25" t="str">
        <f t="shared" si="95"/>
        <v>SIMVASTATINA HEXAL film-coated tablet 10mg/</v>
      </c>
      <c r="AZ656" s="177" t="s">
        <v>579</v>
      </c>
      <c r="BA656" s="46" t="s">
        <v>2510</v>
      </c>
      <c r="BB656" s="46"/>
      <c r="BC656" s="178" t="s">
        <v>2403</v>
      </c>
      <c r="BD656" s="178" t="s">
        <v>4154</v>
      </c>
      <c r="BE656" s="46"/>
      <c r="BF656" s="85"/>
      <c r="BG656" s="179" t="s">
        <v>4118</v>
      </c>
      <c r="BH656" s="46"/>
      <c r="BI656" s="46"/>
      <c r="BJ656" s="46"/>
      <c r="BL656" s="5"/>
      <c r="BM656" s="49" t="s">
        <v>4151</v>
      </c>
      <c r="BN656" t="str">
        <f t="shared" si="96"/>
        <v>simvastatin film-coated tablet 10mg/</v>
      </c>
      <c r="BO656" s="49"/>
      <c r="BP656" t="str">
        <f t="shared" si="92"/>
        <v>simvastatin film-coated tablet 10mg/</v>
      </c>
      <c r="BQ656" s="5"/>
      <c r="BR656" s="178" t="s">
        <v>2403</v>
      </c>
      <c r="BS656" s="186" t="s">
        <v>1220</v>
      </c>
      <c r="BT656" s="46"/>
      <c r="BU656" s="117"/>
      <c r="BV656" s="117"/>
      <c r="BW656" s="5"/>
      <c r="BY656" s="5"/>
      <c r="BZ656" s="5"/>
      <c r="CA656" s="185">
        <v>15054000</v>
      </c>
      <c r="CB656" s="178" t="s">
        <v>173</v>
      </c>
      <c r="CC656" s="46"/>
      <c r="CD656" s="5"/>
      <c r="CE656" s="5"/>
      <c r="CF656">
        <v>20053000</v>
      </c>
      <c r="CG656" s="46" t="s">
        <v>3898</v>
      </c>
      <c r="CH656" s="46" t="s">
        <v>1239</v>
      </c>
      <c r="CI656" s="117"/>
      <c r="CJ656" s="117"/>
      <c r="CK656" s="5"/>
      <c r="CL656" s="5"/>
      <c r="CM656" s="5"/>
      <c r="CN656" s="5"/>
      <c r="CO656" s="48" t="s">
        <v>2252</v>
      </c>
      <c r="CP656" s="21" t="s">
        <v>41</v>
      </c>
      <c r="CQ656" s="48" t="s">
        <v>2252</v>
      </c>
      <c r="CR656" s="46" t="s">
        <v>3900</v>
      </c>
      <c r="CS656" s="51"/>
      <c r="CT656" s="48" t="s">
        <v>2252</v>
      </c>
      <c r="CU656" s="46" t="s">
        <v>3900</v>
      </c>
      <c r="CV656" s="117"/>
      <c r="CW656" s="146"/>
      <c r="CY656" s="5"/>
      <c r="CZ656" s="5"/>
      <c r="DE656" s="5"/>
      <c r="DF656" s="5"/>
      <c r="DG656" s="117"/>
      <c r="DH656" s="117"/>
      <c r="DI656" s="117"/>
      <c r="DJ656" s="117"/>
      <c r="DK656" s="117"/>
      <c r="DL656" s="177">
        <v>10</v>
      </c>
      <c r="DM656" s="177" t="s">
        <v>164</v>
      </c>
      <c r="DN656" s="74"/>
      <c r="DO656" s="177"/>
      <c r="DP656" s="177"/>
      <c r="DR656" s="177">
        <v>10</v>
      </c>
      <c r="DS656" s="177" t="s">
        <v>164</v>
      </c>
      <c r="DU656" s="177"/>
      <c r="DV656" s="177"/>
      <c r="DZ656" s="46"/>
      <c r="EA656" s="5"/>
      <c r="EB656" s="5"/>
      <c r="EC656" s="5"/>
      <c r="ED656" s="5"/>
      <c r="EE656" s="5"/>
      <c r="EF656" s="5"/>
      <c r="EG656" s="5"/>
      <c r="EH656" s="5"/>
      <c r="EI656" s="5"/>
      <c r="EJ656" s="5"/>
      <c r="EK656" s="5"/>
      <c r="EL656" s="5"/>
      <c r="EM656" s="165"/>
      <c r="EO656" s="5"/>
      <c r="EP656" s="5"/>
      <c r="EQ656" s="5"/>
      <c r="ER656" s="5"/>
      <c r="ET656" s="46"/>
      <c r="EU656" s="46"/>
      <c r="EY656" s="70" t="str">
        <f t="shared" si="94"/>
        <v>simvastatin oral 10mg/</v>
      </c>
      <c r="FK656" s="14" t="s">
        <v>163</v>
      </c>
      <c r="FL656" s="70" t="str">
        <f t="shared" si="93"/>
        <v>simvastatin oral 10mg/</v>
      </c>
    </row>
    <row r="657" spans="1:168" ht="14.4">
      <c r="A657" s="177">
        <v>37398272</v>
      </c>
      <c r="B657" s="179" t="s">
        <v>4004</v>
      </c>
      <c r="C657" s="117"/>
      <c r="D657" s="117"/>
      <c r="E657" s="117"/>
      <c r="F657" s="117"/>
      <c r="H657" s="47"/>
      <c r="I657" s="47"/>
      <c r="L657" s="5"/>
      <c r="M657" s="5"/>
      <c r="N657" s="5"/>
      <c r="O657" s="5"/>
      <c r="P657" s="178">
        <v>20</v>
      </c>
      <c r="Q657" s="171"/>
      <c r="R657" s="178">
        <v>20</v>
      </c>
      <c r="S657" s="171"/>
      <c r="T657" s="117"/>
      <c r="U657" s="117"/>
      <c r="V657" s="117"/>
      <c r="W657" s="117"/>
      <c r="Y657" s="46"/>
      <c r="Z657" s="5"/>
      <c r="AA657" s="5"/>
      <c r="AB657" s="5"/>
      <c r="AC657" s="46"/>
      <c r="AD657" s="5"/>
      <c r="AE657" s="5"/>
      <c r="AF657" s="178" t="s">
        <v>2403</v>
      </c>
      <c r="AG657" s="178" t="s">
        <v>4154</v>
      </c>
      <c r="AH657" s="46"/>
      <c r="AK657" s="185">
        <v>15054000</v>
      </c>
      <c r="AL657" s="178" t="s">
        <v>173</v>
      </c>
      <c r="AM657" s="46"/>
      <c r="AN657" s="5"/>
      <c r="AO657" s="5"/>
      <c r="AP657" s="5"/>
      <c r="AQ657" s="5"/>
      <c r="AS657" s="48"/>
      <c r="AT657" s="25" t="str">
        <f t="shared" si="97"/>
        <v>ITA simvastatin MYLAN SpA film-coated tablet 10mg/</v>
      </c>
      <c r="AU657" s="33"/>
      <c r="AW657" s="5"/>
      <c r="AX657" s="180" t="s">
        <v>4065</v>
      </c>
      <c r="AY657" s="25" t="str">
        <f t="shared" si="95"/>
        <v>SIMVASTATINA MYLAN GENERICS film-coated tablet 10mg/</v>
      </c>
      <c r="AZ657" s="177" t="s">
        <v>579</v>
      </c>
      <c r="BA657" s="46" t="s">
        <v>2510</v>
      </c>
      <c r="BB657" s="46"/>
      <c r="BC657" s="178" t="s">
        <v>2403</v>
      </c>
      <c r="BD657" s="178" t="s">
        <v>4154</v>
      </c>
      <c r="BE657" s="46"/>
      <c r="BF657" s="85"/>
      <c r="BG657" s="179" t="s">
        <v>4115</v>
      </c>
      <c r="BH657" s="46"/>
      <c r="BI657" s="46"/>
      <c r="BJ657" s="46"/>
      <c r="BL657" s="5"/>
      <c r="BM657" s="49" t="s">
        <v>4151</v>
      </c>
      <c r="BN657" t="str">
        <f t="shared" si="96"/>
        <v>simvastatin film-coated tablet 10mg/</v>
      </c>
      <c r="BO657" s="49"/>
      <c r="BP657" t="str">
        <f t="shared" si="92"/>
        <v>simvastatin film-coated tablet 10mg/</v>
      </c>
      <c r="BQ657" s="5"/>
      <c r="BR657" s="178" t="s">
        <v>2403</v>
      </c>
      <c r="BS657" s="186" t="s">
        <v>1220</v>
      </c>
      <c r="BT657" s="46"/>
      <c r="BU657" s="117"/>
      <c r="BV657" s="117"/>
      <c r="BW657" s="5"/>
      <c r="BY657" s="5"/>
      <c r="BZ657" s="5"/>
      <c r="CA657" s="185">
        <v>15054000</v>
      </c>
      <c r="CB657" s="178" t="s">
        <v>173</v>
      </c>
      <c r="CC657" s="46"/>
      <c r="CD657" s="5"/>
      <c r="CE657" s="5"/>
      <c r="CF657">
        <v>20053000</v>
      </c>
      <c r="CG657" s="46" t="s">
        <v>3898</v>
      </c>
      <c r="CH657" s="46" t="s">
        <v>1239</v>
      </c>
      <c r="CI657" s="117"/>
      <c r="CJ657" s="117"/>
      <c r="CK657" s="5"/>
      <c r="CL657" s="5"/>
      <c r="CM657" s="5"/>
      <c r="CN657" s="5"/>
      <c r="CO657" s="48" t="s">
        <v>2252</v>
      </c>
      <c r="CP657" s="21" t="s">
        <v>41</v>
      </c>
      <c r="CQ657" s="48" t="s">
        <v>2252</v>
      </c>
      <c r="CR657" s="46" t="s">
        <v>3900</v>
      </c>
      <c r="CS657" s="51"/>
      <c r="CT657" s="48" t="s">
        <v>2252</v>
      </c>
      <c r="CU657" s="46" t="s">
        <v>3900</v>
      </c>
      <c r="CV657" s="117"/>
      <c r="CW657" s="146"/>
      <c r="CY657" s="5"/>
      <c r="CZ657" s="5"/>
      <c r="DE657" s="5"/>
      <c r="DF657" s="5"/>
      <c r="DG657" s="117"/>
      <c r="DH657" s="117"/>
      <c r="DI657" s="117"/>
      <c r="DJ657" s="117"/>
      <c r="DK657" s="117"/>
      <c r="DL657" s="177">
        <v>10</v>
      </c>
      <c r="DM657" s="177" t="s">
        <v>164</v>
      </c>
      <c r="DN657" s="74"/>
      <c r="DO657" s="177"/>
      <c r="DP657" s="177"/>
      <c r="DR657" s="177">
        <v>10</v>
      </c>
      <c r="DS657" s="177" t="s">
        <v>164</v>
      </c>
      <c r="DU657" s="177"/>
      <c r="DV657" s="177"/>
      <c r="DZ657" s="46"/>
      <c r="EA657" s="5"/>
      <c r="EB657" s="5"/>
      <c r="EC657" s="5"/>
      <c r="ED657" s="5"/>
      <c r="EE657" s="5"/>
      <c r="EF657" s="5"/>
      <c r="EG657" s="5"/>
      <c r="EH657" s="5"/>
      <c r="EI657" s="5"/>
      <c r="EJ657" s="5"/>
      <c r="EK657" s="5"/>
      <c r="EL657" s="5"/>
      <c r="EM657" s="165"/>
      <c r="EO657" s="5"/>
      <c r="EP657" s="5"/>
      <c r="EQ657" s="5"/>
      <c r="ER657" s="5"/>
      <c r="ET657" s="46"/>
      <c r="EU657" s="46"/>
      <c r="EY657" s="70" t="str">
        <f t="shared" si="94"/>
        <v>simvastatin oral 10mg/</v>
      </c>
      <c r="FK657" s="14" t="s">
        <v>163</v>
      </c>
      <c r="FL657" s="70" t="str">
        <f t="shared" si="93"/>
        <v>simvastatin oral 10mg/</v>
      </c>
    </row>
    <row r="658" spans="1:168" ht="14.4">
      <c r="A658" s="177">
        <v>37412032</v>
      </c>
      <c r="B658" s="179" t="s">
        <v>4004</v>
      </c>
      <c r="C658" s="117"/>
      <c r="D658" s="117"/>
      <c r="E658" s="117"/>
      <c r="F658" s="117"/>
      <c r="H658" s="47"/>
      <c r="I658" s="47"/>
      <c r="L658" s="5"/>
      <c r="M658" s="5"/>
      <c r="N658" s="5"/>
      <c r="O658" s="5"/>
      <c r="P658" s="178">
        <v>20</v>
      </c>
      <c r="Q658" s="171"/>
      <c r="R658" s="178">
        <v>20</v>
      </c>
      <c r="S658" s="171"/>
      <c r="T658" s="117"/>
      <c r="U658" s="117"/>
      <c r="V658" s="117"/>
      <c r="W658" s="117"/>
      <c r="Y658" s="46"/>
      <c r="Z658" s="5"/>
      <c r="AA658" s="5"/>
      <c r="AB658" s="5"/>
      <c r="AC658" s="46"/>
      <c r="AD658" s="5"/>
      <c r="AE658" s="5"/>
      <c r="AF658" s="178" t="s">
        <v>2403</v>
      </c>
      <c r="AG658" s="178" t="s">
        <v>4154</v>
      </c>
      <c r="AH658" s="46"/>
      <c r="AK658" s="185">
        <v>15054000</v>
      </c>
      <c r="AL658" s="178" t="s">
        <v>173</v>
      </c>
      <c r="AM658" s="46"/>
      <c r="AN658" s="5"/>
      <c r="AO658" s="5"/>
      <c r="AP658" s="5"/>
      <c r="AQ658" s="5"/>
      <c r="AS658" s="48"/>
      <c r="AT658" s="25" t="str">
        <f t="shared" si="97"/>
        <v>ITA simvastatin EG SpA film-coated tablet 10mg/</v>
      </c>
      <c r="AU658" s="33"/>
      <c r="AW658" s="5"/>
      <c r="AX658" s="180" t="s">
        <v>4066</v>
      </c>
      <c r="AY658" s="25" t="str">
        <f t="shared" si="95"/>
        <v>SIMVASTATINA EG film-coated tablet 10mg/</v>
      </c>
      <c r="AZ658" s="177" t="s">
        <v>579</v>
      </c>
      <c r="BA658" s="46" t="s">
        <v>2510</v>
      </c>
      <c r="BB658" s="46"/>
      <c r="BC658" s="178" t="s">
        <v>2403</v>
      </c>
      <c r="BD658" s="178" t="s">
        <v>4154</v>
      </c>
      <c r="BE658" s="46"/>
      <c r="BF658" s="85"/>
      <c r="BG658" s="179" t="s">
        <v>4110</v>
      </c>
      <c r="BH658" s="46"/>
      <c r="BI658" s="46"/>
      <c r="BJ658" s="46"/>
      <c r="BL658" s="5"/>
      <c r="BM658" s="49" t="s">
        <v>4151</v>
      </c>
      <c r="BN658" t="str">
        <f t="shared" si="96"/>
        <v>simvastatin film-coated tablet 10mg/</v>
      </c>
      <c r="BO658" s="49"/>
      <c r="BP658" t="str">
        <f t="shared" si="92"/>
        <v>simvastatin film-coated tablet 10mg/</v>
      </c>
      <c r="BQ658" s="5"/>
      <c r="BR658" s="178" t="s">
        <v>2403</v>
      </c>
      <c r="BS658" s="186" t="s">
        <v>1220</v>
      </c>
      <c r="BT658" s="46"/>
      <c r="BU658" s="117"/>
      <c r="BV658" s="117"/>
      <c r="BW658" s="5"/>
      <c r="BY658" s="5"/>
      <c r="BZ658" s="5"/>
      <c r="CA658" s="185">
        <v>15054000</v>
      </c>
      <c r="CB658" s="178" t="s">
        <v>173</v>
      </c>
      <c r="CC658" s="46"/>
      <c r="CD658" s="5"/>
      <c r="CE658" s="5"/>
      <c r="CF658">
        <v>20053000</v>
      </c>
      <c r="CG658" s="46" t="s">
        <v>3898</v>
      </c>
      <c r="CH658" s="46" t="s">
        <v>1239</v>
      </c>
      <c r="CI658" s="117"/>
      <c r="CJ658" s="117"/>
      <c r="CK658" s="5"/>
      <c r="CL658" s="5"/>
      <c r="CM658" s="5"/>
      <c r="CN658" s="5"/>
      <c r="CO658" s="48" t="s">
        <v>2252</v>
      </c>
      <c r="CP658" s="21" t="s">
        <v>41</v>
      </c>
      <c r="CQ658" s="48" t="s">
        <v>2252</v>
      </c>
      <c r="CR658" s="46" t="s">
        <v>3900</v>
      </c>
      <c r="CS658" s="51"/>
      <c r="CT658" s="48" t="s">
        <v>2252</v>
      </c>
      <c r="CU658" s="46" t="s">
        <v>3900</v>
      </c>
      <c r="CV658" s="117"/>
      <c r="CW658" s="146"/>
      <c r="CY658" s="5"/>
      <c r="CZ658" s="5"/>
      <c r="DE658" s="5"/>
      <c r="DF658" s="5"/>
      <c r="DG658" s="117"/>
      <c r="DH658" s="117"/>
      <c r="DI658" s="117"/>
      <c r="DJ658" s="117"/>
      <c r="DK658" s="117"/>
      <c r="DL658" s="177">
        <v>10</v>
      </c>
      <c r="DM658" s="177" t="s">
        <v>164</v>
      </c>
      <c r="DN658" s="74"/>
      <c r="DO658" s="177"/>
      <c r="DP658" s="177"/>
      <c r="DR658" s="177">
        <v>10</v>
      </c>
      <c r="DS658" s="177" t="s">
        <v>164</v>
      </c>
      <c r="DU658" s="177"/>
      <c r="DV658" s="177"/>
      <c r="DZ658" s="46"/>
      <c r="EA658" s="5"/>
      <c r="EB658" s="5"/>
      <c r="EC658" s="5"/>
      <c r="ED658" s="5"/>
      <c r="EE658" s="5"/>
      <c r="EF658" s="5"/>
      <c r="EG658" s="5"/>
      <c r="EH658" s="5"/>
      <c r="EI658" s="5"/>
      <c r="EJ658" s="5"/>
      <c r="EK658" s="5"/>
      <c r="EL658" s="5"/>
      <c r="EM658" s="165"/>
      <c r="EO658" s="5"/>
      <c r="EP658" s="5"/>
      <c r="EQ658" s="5"/>
      <c r="ER658" s="5"/>
      <c r="ET658" s="46"/>
      <c r="EU658" s="46"/>
      <c r="EY658" s="70" t="str">
        <f t="shared" si="94"/>
        <v>simvastatin oral 10mg/</v>
      </c>
      <c r="FK658" s="14" t="s">
        <v>163</v>
      </c>
      <c r="FL658" s="70" t="str">
        <f t="shared" si="93"/>
        <v>simvastatin oral 10mg/</v>
      </c>
    </row>
    <row r="659" spans="1:168" ht="14.4">
      <c r="A659" s="177">
        <v>37593035</v>
      </c>
      <c r="B659" s="179" t="s">
        <v>4004</v>
      </c>
      <c r="C659" s="117"/>
      <c r="D659" s="117"/>
      <c r="E659" s="117"/>
      <c r="F659" s="117"/>
      <c r="H659" s="47"/>
      <c r="I659" s="47"/>
      <c r="L659" s="5"/>
      <c r="M659" s="5"/>
      <c r="N659" s="5"/>
      <c r="O659" s="5"/>
      <c r="P659" s="178">
        <v>20</v>
      </c>
      <c r="Q659" s="171"/>
      <c r="R659" s="178">
        <v>20</v>
      </c>
      <c r="S659" s="171"/>
      <c r="T659" s="117"/>
      <c r="U659" s="117"/>
      <c r="V659" s="117"/>
      <c r="W659" s="117"/>
      <c r="Y659" s="46"/>
      <c r="Z659" s="5"/>
      <c r="AA659" s="5"/>
      <c r="AB659" s="5"/>
      <c r="AC659" s="46"/>
      <c r="AD659" s="5"/>
      <c r="AE659" s="5"/>
      <c r="AF659" s="178" t="s">
        <v>2403</v>
      </c>
      <c r="AG659" s="178" t="s">
        <v>4154</v>
      </c>
      <c r="AH659" s="46"/>
      <c r="AK659" s="185">
        <v>15054000</v>
      </c>
      <c r="AL659" s="178" t="s">
        <v>173</v>
      </c>
      <c r="AM659" s="46"/>
      <c r="AN659" s="5"/>
      <c r="AO659" s="5"/>
      <c r="AP659" s="5"/>
      <c r="AQ659" s="5"/>
      <c r="AS659" s="48"/>
      <c r="AT659" s="25" t="str">
        <f t="shared" si="97"/>
        <v>ITA simvastatin ZENTIVA ITALIA Srl film-coated tablet 10mg/</v>
      </c>
      <c r="AU659" s="33"/>
      <c r="AW659" s="5"/>
      <c r="AX659" s="180" t="s">
        <v>4086</v>
      </c>
      <c r="AY659" s="25" t="str">
        <f t="shared" si="95"/>
        <v>SIMVASTATINA ZENTIVA film-coated tablet 10mg/</v>
      </c>
      <c r="AZ659" s="177" t="s">
        <v>579</v>
      </c>
      <c r="BA659" s="46" t="s">
        <v>2510</v>
      </c>
      <c r="BB659" s="46"/>
      <c r="BC659" s="178" t="s">
        <v>2403</v>
      </c>
      <c r="BD659" s="178" t="s">
        <v>4154</v>
      </c>
      <c r="BE659" s="46"/>
      <c r="BF659" s="85"/>
      <c r="BG659" s="179" t="s">
        <v>4122</v>
      </c>
      <c r="BH659" s="46"/>
      <c r="BI659" s="46"/>
      <c r="BJ659" s="46"/>
      <c r="BL659" s="5"/>
      <c r="BM659" s="49" t="s">
        <v>4151</v>
      </c>
      <c r="BN659" t="str">
        <f t="shared" si="96"/>
        <v>simvastatin film-coated tablet 10mg/</v>
      </c>
      <c r="BO659" s="49"/>
      <c r="BP659" t="str">
        <f t="shared" si="92"/>
        <v>simvastatin film-coated tablet 10mg/</v>
      </c>
      <c r="BQ659" s="5"/>
      <c r="BR659" s="178" t="s">
        <v>2403</v>
      </c>
      <c r="BS659" s="186" t="s">
        <v>1220</v>
      </c>
      <c r="BT659" s="46"/>
      <c r="BU659" s="117"/>
      <c r="BV659" s="117"/>
      <c r="BW659" s="5"/>
      <c r="BY659" s="5"/>
      <c r="BZ659" s="5"/>
      <c r="CA659" s="185">
        <v>15054000</v>
      </c>
      <c r="CB659" s="178" t="s">
        <v>173</v>
      </c>
      <c r="CC659" s="46"/>
      <c r="CD659" s="5"/>
      <c r="CE659" s="5"/>
      <c r="CF659">
        <v>20053000</v>
      </c>
      <c r="CG659" s="46" t="s">
        <v>3898</v>
      </c>
      <c r="CH659" s="46" t="s">
        <v>1239</v>
      </c>
      <c r="CI659" s="117"/>
      <c r="CJ659" s="117"/>
      <c r="CK659" s="5"/>
      <c r="CL659" s="5"/>
      <c r="CM659" s="5"/>
      <c r="CN659" s="5"/>
      <c r="CO659" s="48" t="s">
        <v>2252</v>
      </c>
      <c r="CP659" s="21" t="s">
        <v>41</v>
      </c>
      <c r="CQ659" s="48" t="s">
        <v>2252</v>
      </c>
      <c r="CR659" s="46" t="s">
        <v>3900</v>
      </c>
      <c r="CS659" s="51"/>
      <c r="CT659" s="48" t="s">
        <v>2252</v>
      </c>
      <c r="CU659" s="46" t="s">
        <v>3900</v>
      </c>
      <c r="CV659" s="117"/>
      <c r="CW659" s="146"/>
      <c r="CY659" s="5"/>
      <c r="CZ659" s="5"/>
      <c r="DE659" s="5"/>
      <c r="DF659" s="5"/>
      <c r="DG659" s="117"/>
      <c r="DH659" s="117"/>
      <c r="DI659" s="117"/>
      <c r="DJ659" s="117"/>
      <c r="DK659" s="117"/>
      <c r="DL659" s="177">
        <v>10</v>
      </c>
      <c r="DM659" s="177" t="s">
        <v>164</v>
      </c>
      <c r="DN659" s="74"/>
      <c r="DO659" s="177"/>
      <c r="DP659" s="177"/>
      <c r="DR659" s="177">
        <v>10</v>
      </c>
      <c r="DS659" s="177" t="s">
        <v>164</v>
      </c>
      <c r="DU659" s="177"/>
      <c r="DV659" s="177"/>
      <c r="DZ659" s="46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/>
      <c r="EM659" s="165"/>
      <c r="EO659" s="5"/>
      <c r="EP659" s="5"/>
      <c r="EQ659" s="5"/>
      <c r="ER659" s="5"/>
      <c r="ET659" s="46"/>
      <c r="EU659" s="46"/>
      <c r="EY659" s="70" t="str">
        <f t="shared" si="94"/>
        <v>simvastatin oral 10mg/</v>
      </c>
      <c r="FK659" s="14" t="s">
        <v>163</v>
      </c>
      <c r="FL659" s="70" t="str">
        <f t="shared" si="93"/>
        <v>simvastatin oral 10mg/</v>
      </c>
    </row>
    <row r="660" spans="1:168" ht="14.4">
      <c r="A660" s="177">
        <v>38770285</v>
      </c>
      <c r="B660" s="179" t="s">
        <v>4004</v>
      </c>
      <c r="C660" s="117"/>
      <c r="D660" s="117"/>
      <c r="E660" s="117"/>
      <c r="F660" s="117"/>
      <c r="H660" s="47"/>
      <c r="I660" s="47"/>
      <c r="L660" s="5"/>
      <c r="M660" s="5"/>
      <c r="N660" s="5"/>
      <c r="O660" s="5"/>
      <c r="P660" s="178">
        <v>20</v>
      </c>
      <c r="Q660" s="171"/>
      <c r="R660" s="178">
        <v>20</v>
      </c>
      <c r="S660" s="171"/>
      <c r="T660" s="117"/>
      <c r="U660" s="117"/>
      <c r="V660" s="117"/>
      <c r="W660" s="117"/>
      <c r="Y660" s="46"/>
      <c r="Z660" s="5"/>
      <c r="AA660" s="5"/>
      <c r="AB660" s="5"/>
      <c r="AC660" s="46"/>
      <c r="AD660" s="5"/>
      <c r="AE660" s="5"/>
      <c r="AF660" s="178" t="s">
        <v>2403</v>
      </c>
      <c r="AG660" s="178" t="s">
        <v>4154</v>
      </c>
      <c r="AH660" s="46"/>
      <c r="AK660" s="185">
        <v>15054000</v>
      </c>
      <c r="AL660" s="178" t="s">
        <v>173</v>
      </c>
      <c r="AM660" s="46"/>
      <c r="AN660" s="5"/>
      <c r="AO660" s="5"/>
      <c r="AP660" s="5"/>
      <c r="AQ660" s="5"/>
      <c r="AS660" s="48"/>
      <c r="AT660" s="25" t="str">
        <f t="shared" si="97"/>
        <v>ITA simvastatin AUROBINDO PHARMA ITALIA Srl film-coated tablet 10mg/</v>
      </c>
      <c r="AU660" s="33"/>
      <c r="AW660" s="5"/>
      <c r="AX660" s="180" t="s">
        <v>4091</v>
      </c>
      <c r="AY660" s="25" t="str">
        <f t="shared" si="95"/>
        <v>SIMVASTATINA AUROBINDO film-coated tablet 10mg/</v>
      </c>
      <c r="AZ660" s="177" t="s">
        <v>579</v>
      </c>
      <c r="BA660" s="46" t="s">
        <v>2510</v>
      </c>
      <c r="BB660" s="46"/>
      <c r="BC660" s="178" t="s">
        <v>2403</v>
      </c>
      <c r="BD660" s="178" t="s">
        <v>4154</v>
      </c>
      <c r="BE660" s="46"/>
      <c r="BF660" s="85"/>
      <c r="BG660" s="179" t="s">
        <v>4108</v>
      </c>
      <c r="BH660" s="46"/>
      <c r="BI660" s="46"/>
      <c r="BJ660" s="46"/>
      <c r="BL660" s="5"/>
      <c r="BM660" s="49" t="s">
        <v>4151</v>
      </c>
      <c r="BN660" t="str">
        <f t="shared" si="96"/>
        <v>simvastatin film-coated tablet 10mg/</v>
      </c>
      <c r="BO660" s="49"/>
      <c r="BP660" t="str">
        <f t="shared" si="92"/>
        <v>simvastatin film-coated tablet 10mg/</v>
      </c>
      <c r="BQ660" s="5"/>
      <c r="BR660" s="178" t="s">
        <v>2403</v>
      </c>
      <c r="BS660" s="186" t="s">
        <v>1220</v>
      </c>
      <c r="BT660" s="46"/>
      <c r="BU660" s="117"/>
      <c r="BV660" s="117"/>
      <c r="BW660" s="5"/>
      <c r="BY660" s="5"/>
      <c r="BZ660" s="5"/>
      <c r="CA660" s="185">
        <v>15054000</v>
      </c>
      <c r="CB660" s="178" t="s">
        <v>173</v>
      </c>
      <c r="CC660" s="46"/>
      <c r="CD660" s="5"/>
      <c r="CE660" s="5"/>
      <c r="CF660">
        <v>20053000</v>
      </c>
      <c r="CG660" s="46" t="s">
        <v>3898</v>
      </c>
      <c r="CH660" s="46" t="s">
        <v>1239</v>
      </c>
      <c r="CI660" s="117"/>
      <c r="CJ660" s="117"/>
      <c r="CK660" s="5"/>
      <c r="CL660" s="5"/>
      <c r="CM660" s="5"/>
      <c r="CN660" s="5"/>
      <c r="CO660" s="48" t="s">
        <v>2252</v>
      </c>
      <c r="CP660" s="21" t="s">
        <v>41</v>
      </c>
      <c r="CQ660" s="48" t="s">
        <v>2252</v>
      </c>
      <c r="CR660" s="46" t="s">
        <v>3900</v>
      </c>
      <c r="CS660" s="51"/>
      <c r="CT660" s="48" t="s">
        <v>2252</v>
      </c>
      <c r="CU660" s="46" t="s">
        <v>3900</v>
      </c>
      <c r="CV660" s="117"/>
      <c r="CW660" s="146"/>
      <c r="CY660" s="5"/>
      <c r="CZ660" s="5"/>
      <c r="DE660" s="5"/>
      <c r="DF660" s="5"/>
      <c r="DG660" s="117"/>
      <c r="DH660" s="117"/>
      <c r="DI660" s="117"/>
      <c r="DJ660" s="117"/>
      <c r="DK660" s="117"/>
      <c r="DL660" s="177">
        <v>10</v>
      </c>
      <c r="DM660" s="177" t="s">
        <v>164</v>
      </c>
      <c r="DN660" s="74"/>
      <c r="DO660" s="177"/>
      <c r="DP660" s="177"/>
      <c r="DR660" s="177">
        <v>10</v>
      </c>
      <c r="DS660" s="177" t="s">
        <v>164</v>
      </c>
      <c r="DU660" s="177"/>
      <c r="DV660" s="177"/>
      <c r="DZ660" s="46"/>
      <c r="EA660" s="5"/>
      <c r="EB660" s="5"/>
      <c r="EC660" s="5"/>
      <c r="ED660" s="5"/>
      <c r="EE660" s="5"/>
      <c r="EF660" s="5"/>
      <c r="EG660" s="5"/>
      <c r="EH660" s="5"/>
      <c r="EI660" s="5"/>
      <c r="EJ660" s="5"/>
      <c r="EK660" s="5"/>
      <c r="EL660" s="5"/>
      <c r="EM660" s="165"/>
      <c r="EO660" s="5"/>
      <c r="EP660" s="5"/>
      <c r="EQ660" s="5"/>
      <c r="ER660" s="5"/>
      <c r="ET660" s="46"/>
      <c r="EU660" s="46"/>
      <c r="EY660" s="70" t="str">
        <f t="shared" si="94"/>
        <v>simvastatin oral 10mg/</v>
      </c>
      <c r="FK660" s="14" t="s">
        <v>163</v>
      </c>
      <c r="FL660" s="70" t="str">
        <f t="shared" si="93"/>
        <v>simvastatin oral 10mg/</v>
      </c>
    </row>
    <row r="661" spans="1:168" ht="14.4">
      <c r="A661" s="177">
        <v>43280015</v>
      </c>
      <c r="B661" s="179" t="s">
        <v>4004</v>
      </c>
      <c r="C661" s="117"/>
      <c r="D661" s="117"/>
      <c r="E661" s="117"/>
      <c r="F661" s="117"/>
      <c r="H661" s="47"/>
      <c r="I661" s="47"/>
      <c r="L661" s="5"/>
      <c r="M661" s="5"/>
      <c r="N661" s="5"/>
      <c r="O661" s="5"/>
      <c r="P661" s="178">
        <v>20</v>
      </c>
      <c r="Q661" s="171"/>
      <c r="R661" s="178">
        <v>20</v>
      </c>
      <c r="S661" s="171"/>
      <c r="T661" s="117"/>
      <c r="U661" s="117"/>
      <c r="V661" s="117"/>
      <c r="W661" s="117"/>
      <c r="Y661" s="46"/>
      <c r="Z661" s="5"/>
      <c r="AA661" s="5"/>
      <c r="AB661" s="5"/>
      <c r="AC661" s="46"/>
      <c r="AD661" s="5"/>
      <c r="AE661" s="5"/>
      <c r="AF661" s="178">
        <v>10220000</v>
      </c>
      <c r="AG661" s="178" t="s">
        <v>4153</v>
      </c>
      <c r="AH661" s="46"/>
      <c r="AK661" s="185">
        <v>15054000</v>
      </c>
      <c r="AL661" s="178" t="s">
        <v>173</v>
      </c>
      <c r="AM661" s="46"/>
      <c r="AN661" s="5"/>
      <c r="AO661" s="5"/>
      <c r="AP661" s="5"/>
      <c r="AQ661" s="5"/>
      <c r="AS661" s="48"/>
      <c r="AT661" s="25" t="str">
        <f t="shared" si="97"/>
        <v>ITA simvastatin DOC GENERICI Srl coated tablet 10mg/</v>
      </c>
      <c r="AU661" s="33"/>
      <c r="AW661" s="5"/>
      <c r="AX661" s="180" t="s">
        <v>4067</v>
      </c>
      <c r="AY661" s="25" t="str">
        <f t="shared" si="95"/>
        <v>SIMVASTATINA DOC coated tablet 10mg/</v>
      </c>
      <c r="AZ661" s="177" t="s">
        <v>579</v>
      </c>
      <c r="BA661" s="46" t="s">
        <v>2510</v>
      </c>
      <c r="BB661" s="46"/>
      <c r="BC661" s="178">
        <v>10220000</v>
      </c>
      <c r="BD661" s="178" t="s">
        <v>4153</v>
      </c>
      <c r="BE661" s="46"/>
      <c r="BF661" s="85"/>
      <c r="BG661" s="179" t="s">
        <v>4109</v>
      </c>
      <c r="BH661" s="46"/>
      <c r="BI661" s="46"/>
      <c r="BJ661" s="46"/>
      <c r="BL661" s="5"/>
      <c r="BM661" s="49" t="s">
        <v>4151</v>
      </c>
      <c r="BN661" t="str">
        <f t="shared" si="96"/>
        <v>simvastatin coated tablet 10mg/</v>
      </c>
      <c r="BO661" s="49"/>
      <c r="BP661" t="str">
        <f t="shared" si="92"/>
        <v>simvastatin coated tablet 10mg/</v>
      </c>
      <c r="BQ661" s="5"/>
      <c r="BR661" s="178">
        <v>10220000</v>
      </c>
      <c r="BS661" s="186" t="s">
        <v>2326</v>
      </c>
      <c r="BT661" s="46"/>
      <c r="BU661" s="117"/>
      <c r="BV661" s="117"/>
      <c r="BW661" s="5"/>
      <c r="BY661" s="5"/>
      <c r="BZ661" s="5"/>
      <c r="CA661" s="185">
        <v>15054000</v>
      </c>
      <c r="CB661" s="178" t="s">
        <v>173</v>
      </c>
      <c r="CC661" s="46"/>
      <c r="CD661" s="5"/>
      <c r="CE661" s="5"/>
      <c r="CF661">
        <v>20053000</v>
      </c>
      <c r="CG661" s="46" t="s">
        <v>3898</v>
      </c>
      <c r="CH661" s="46" t="s">
        <v>1239</v>
      </c>
      <c r="CI661" s="117"/>
      <c r="CJ661" s="117"/>
      <c r="CK661" s="5"/>
      <c r="CL661" s="5"/>
      <c r="CM661" s="5"/>
      <c r="CN661" s="5"/>
      <c r="CO661" s="48" t="s">
        <v>2252</v>
      </c>
      <c r="CP661" s="21" t="s">
        <v>41</v>
      </c>
      <c r="CQ661" s="48" t="s">
        <v>2252</v>
      </c>
      <c r="CR661" s="46" t="s">
        <v>3900</v>
      </c>
      <c r="CS661" s="51"/>
      <c r="CT661" s="48" t="s">
        <v>2252</v>
      </c>
      <c r="CU661" s="46" t="s">
        <v>3900</v>
      </c>
      <c r="CV661" s="117"/>
      <c r="CW661" s="146"/>
      <c r="CY661" s="5"/>
      <c r="CZ661" s="5"/>
      <c r="DE661" s="5"/>
      <c r="DF661" s="5"/>
      <c r="DG661" s="117"/>
      <c r="DH661" s="117"/>
      <c r="DI661" s="117"/>
      <c r="DJ661" s="117"/>
      <c r="DK661" s="117"/>
      <c r="DL661" s="177">
        <v>10</v>
      </c>
      <c r="DM661" s="177" t="s">
        <v>164</v>
      </c>
      <c r="DN661" s="74"/>
      <c r="DO661" s="177"/>
      <c r="DP661" s="177"/>
      <c r="DR661" s="177">
        <v>10</v>
      </c>
      <c r="DS661" s="177" t="s">
        <v>164</v>
      </c>
      <c r="DU661" s="177"/>
      <c r="DV661" s="177"/>
      <c r="DZ661" s="46"/>
      <c r="EA661" s="5"/>
      <c r="EB661" s="5"/>
      <c r="EC661" s="5"/>
      <c r="ED661" s="5"/>
      <c r="EE661" s="5"/>
      <c r="EF661" s="5"/>
      <c r="EG661" s="5"/>
      <c r="EH661" s="5"/>
      <c r="EI661" s="5"/>
      <c r="EJ661" s="5"/>
      <c r="EK661" s="5"/>
      <c r="EL661" s="5"/>
      <c r="EM661" s="165"/>
      <c r="EO661" s="5"/>
      <c r="EP661" s="5"/>
      <c r="EQ661" s="5"/>
      <c r="ER661" s="5"/>
      <c r="ET661" s="46"/>
      <c r="EU661" s="46"/>
      <c r="EY661" s="70" t="str">
        <f t="shared" si="94"/>
        <v>simvastatin oral 10mg/</v>
      </c>
      <c r="FK661" s="14" t="s">
        <v>163</v>
      </c>
      <c r="FL661" s="70" t="str">
        <f t="shared" si="93"/>
        <v>simvastatin oral 10mg/</v>
      </c>
    </row>
    <row r="662" spans="1:168" ht="14.4">
      <c r="A662" s="177">
        <v>41581125</v>
      </c>
      <c r="B662" s="179" t="s">
        <v>4005</v>
      </c>
      <c r="C662" s="117"/>
      <c r="D662" s="117"/>
      <c r="E662" s="117"/>
      <c r="F662" s="117"/>
      <c r="H662" s="47"/>
      <c r="I662" s="47"/>
      <c r="L662" s="5"/>
      <c r="M662" s="5"/>
      <c r="N662" s="5"/>
      <c r="O662" s="5"/>
      <c r="P662" s="178">
        <v>20</v>
      </c>
      <c r="Q662" s="171"/>
      <c r="R662" s="178">
        <v>20</v>
      </c>
      <c r="S662" s="171"/>
      <c r="T662" s="117"/>
      <c r="U662" s="117"/>
      <c r="V662" s="117"/>
      <c r="W662" s="117"/>
      <c r="Y662" s="46"/>
      <c r="Z662" s="5"/>
      <c r="AA662" s="5"/>
      <c r="AB662" s="5"/>
      <c r="AC662" s="46"/>
      <c r="AD662" s="5"/>
      <c r="AE662" s="5"/>
      <c r="AF662" s="178" t="s">
        <v>2403</v>
      </c>
      <c r="AG662" s="178" t="s">
        <v>4154</v>
      </c>
      <c r="AH662" s="46"/>
      <c r="AK662" s="185">
        <v>15054000</v>
      </c>
      <c r="AL662" s="178" t="s">
        <v>173</v>
      </c>
      <c r="AM662" s="46"/>
      <c r="AN662" s="5"/>
      <c r="AO662" s="5"/>
      <c r="AP662" s="5"/>
      <c r="AQ662" s="5"/>
      <c r="AS662" s="48"/>
      <c r="AT662" s="25" t="str">
        <f t="shared" si="97"/>
        <v>ITA simvastatin TEVA ITALIA Srl film-coated tablet 10mg/</v>
      </c>
      <c r="AU662" s="33"/>
      <c r="AW662" s="5"/>
      <c r="AX662" s="180" t="s">
        <v>4092</v>
      </c>
      <c r="AY662" s="25" t="str">
        <f t="shared" si="95"/>
        <v>SIMVASTATINA TEVA ITALIA film-coated tablet 10mg/</v>
      </c>
      <c r="AZ662" s="177" t="s">
        <v>579</v>
      </c>
      <c r="BA662" s="46" t="s">
        <v>2510</v>
      </c>
      <c r="BB662" s="46"/>
      <c r="BC662" s="178" t="s">
        <v>2403</v>
      </c>
      <c r="BD662" s="178" t="s">
        <v>4154</v>
      </c>
      <c r="BE662" s="46"/>
      <c r="BF662" s="85"/>
      <c r="BG662" s="179" t="s">
        <v>4121</v>
      </c>
      <c r="BH662" s="46"/>
      <c r="BI662" s="46"/>
      <c r="BJ662" s="46"/>
      <c r="BL662" s="5"/>
      <c r="BM662" s="49" t="s">
        <v>4151</v>
      </c>
      <c r="BN662" t="str">
        <f t="shared" si="96"/>
        <v>simvastatin film-coated tablet 10mg/</v>
      </c>
      <c r="BO662" s="49"/>
      <c r="BP662" t="str">
        <f t="shared" si="92"/>
        <v>simvastatin film-coated tablet 10mg/</v>
      </c>
      <c r="BQ662" s="5"/>
      <c r="BR662" s="178" t="s">
        <v>2403</v>
      </c>
      <c r="BS662" s="186" t="s">
        <v>1220</v>
      </c>
      <c r="BT662" s="46"/>
      <c r="BU662" s="117"/>
      <c r="BV662" s="117"/>
      <c r="BW662" s="5"/>
      <c r="BY662" s="5"/>
      <c r="BZ662" s="5"/>
      <c r="CA662" s="185">
        <v>15054000</v>
      </c>
      <c r="CB662" s="178" t="s">
        <v>173</v>
      </c>
      <c r="CC662" s="46"/>
      <c r="CD662" s="5"/>
      <c r="CE662" s="5"/>
      <c r="CF662">
        <v>20053000</v>
      </c>
      <c r="CG662" s="46" t="s">
        <v>3898</v>
      </c>
      <c r="CH662" s="46" t="s">
        <v>1239</v>
      </c>
      <c r="CI662" s="117"/>
      <c r="CJ662" s="117"/>
      <c r="CK662" s="5"/>
      <c r="CL662" s="5"/>
      <c r="CM662" s="5"/>
      <c r="CN662" s="5"/>
      <c r="CO662" s="48" t="s">
        <v>2252</v>
      </c>
      <c r="CP662" s="21" t="s">
        <v>41</v>
      </c>
      <c r="CQ662" s="48" t="s">
        <v>2252</v>
      </c>
      <c r="CR662" s="46" t="s">
        <v>3900</v>
      </c>
      <c r="CS662" s="51"/>
      <c r="CT662" s="48" t="s">
        <v>2252</v>
      </c>
      <c r="CU662" s="46" t="s">
        <v>3900</v>
      </c>
      <c r="CV662" s="117"/>
      <c r="CW662" s="146"/>
      <c r="CY662" s="5"/>
      <c r="CZ662" s="5"/>
      <c r="DE662" s="5"/>
      <c r="DF662" s="5"/>
      <c r="DG662" s="117"/>
      <c r="DH662" s="117"/>
      <c r="DI662" s="117"/>
      <c r="DJ662" s="117"/>
      <c r="DK662" s="117"/>
      <c r="DL662" s="177">
        <v>10</v>
      </c>
      <c r="DM662" s="177" t="s">
        <v>164</v>
      </c>
      <c r="DN662" s="74"/>
      <c r="DO662" s="177"/>
      <c r="DP662" s="177"/>
      <c r="DR662" s="177">
        <v>10</v>
      </c>
      <c r="DS662" s="177" t="s">
        <v>164</v>
      </c>
      <c r="DU662" s="177"/>
      <c r="DV662" s="177"/>
      <c r="DZ662" s="46"/>
      <c r="EA662" s="5"/>
      <c r="EB662" s="5"/>
      <c r="EC662" s="5"/>
      <c r="ED662" s="5"/>
      <c r="EE662" s="5"/>
      <c r="EF662" s="5"/>
      <c r="EG662" s="5"/>
      <c r="EH662" s="5"/>
      <c r="EI662" s="5"/>
      <c r="EJ662" s="5"/>
      <c r="EK662" s="5"/>
      <c r="EL662" s="5"/>
      <c r="EM662" s="165"/>
      <c r="EO662" s="5"/>
      <c r="EP662" s="5"/>
      <c r="EQ662" s="5"/>
      <c r="ER662" s="5"/>
      <c r="ET662" s="46"/>
      <c r="EU662" s="46"/>
      <c r="EY662" s="70" t="str">
        <f t="shared" si="94"/>
        <v>simvastatin oral 10mg/</v>
      </c>
      <c r="FK662" s="14" t="s">
        <v>163</v>
      </c>
      <c r="FL662" s="70" t="str">
        <f t="shared" si="93"/>
        <v>simvastatin oral 10mg/</v>
      </c>
    </row>
    <row r="663" spans="1:168" ht="14.4">
      <c r="A663" s="177">
        <v>27209016</v>
      </c>
      <c r="B663" s="179" t="s">
        <v>4006</v>
      </c>
      <c r="C663" s="117"/>
      <c r="D663" s="117"/>
      <c r="E663" s="117"/>
      <c r="F663" s="117"/>
      <c r="H663" s="47"/>
      <c r="I663" s="47"/>
      <c r="L663" s="5"/>
      <c r="M663" s="5"/>
      <c r="N663" s="5"/>
      <c r="O663" s="5"/>
      <c r="P663" s="178">
        <v>20</v>
      </c>
      <c r="Q663" s="171"/>
      <c r="R663" s="178">
        <v>20</v>
      </c>
      <c r="S663" s="171"/>
      <c r="T663" s="117"/>
      <c r="U663" s="117"/>
      <c r="V663" s="117"/>
      <c r="W663" s="117"/>
      <c r="Y663" s="46"/>
      <c r="Z663" s="5"/>
      <c r="AA663" s="5"/>
      <c r="AB663" s="5"/>
      <c r="AC663" s="46"/>
      <c r="AD663" s="5"/>
      <c r="AE663" s="5"/>
      <c r="AF663" s="178" t="s">
        <v>2403</v>
      </c>
      <c r="AG663" s="178" t="s">
        <v>4154</v>
      </c>
      <c r="AH663" s="46"/>
      <c r="AK663" s="185">
        <v>15054000</v>
      </c>
      <c r="AL663" s="178" t="s">
        <v>173</v>
      </c>
      <c r="AM663" s="46"/>
      <c r="AN663" s="5"/>
      <c r="AO663" s="5"/>
      <c r="AP663" s="5"/>
      <c r="AQ663" s="5"/>
      <c r="AS663" s="48"/>
      <c r="AT663" s="25" t="str">
        <f t="shared" si="97"/>
        <v>ITA simvastatin MSD ITALIA Srl film-coated tablet 10mg/</v>
      </c>
      <c r="AU663" s="33"/>
      <c r="AW663" s="5"/>
      <c r="AX663" s="180" t="s">
        <v>4100</v>
      </c>
      <c r="AY663" s="25" t="str">
        <f t="shared" si="95"/>
        <v>SINVACOR film-coated tablet 10mg/</v>
      </c>
      <c r="AZ663" s="177" t="s">
        <v>579</v>
      </c>
      <c r="BA663" s="46" t="s">
        <v>2510</v>
      </c>
      <c r="BB663" s="46"/>
      <c r="BC663" s="178" t="s">
        <v>2403</v>
      </c>
      <c r="BD663" s="178" t="s">
        <v>4154</v>
      </c>
      <c r="BE663" s="46"/>
      <c r="BF663" s="85"/>
      <c r="BG663" s="179" t="s">
        <v>4150</v>
      </c>
      <c r="BH663" s="46"/>
      <c r="BI663" s="46"/>
      <c r="BJ663" s="46"/>
      <c r="BL663" s="5"/>
      <c r="BM663" s="49" t="s">
        <v>4151</v>
      </c>
      <c r="BN663" t="str">
        <f t="shared" si="96"/>
        <v>simvastatin film-coated tablet 10mg/</v>
      </c>
      <c r="BO663" s="49"/>
      <c r="BP663" t="str">
        <f t="shared" si="92"/>
        <v>simvastatin film-coated tablet 10mg/</v>
      </c>
      <c r="BQ663" s="5"/>
      <c r="BR663" s="178" t="s">
        <v>2403</v>
      </c>
      <c r="BS663" s="186" t="s">
        <v>1220</v>
      </c>
      <c r="BT663" s="46"/>
      <c r="BU663" s="117"/>
      <c r="BV663" s="117"/>
      <c r="BW663" s="5"/>
      <c r="BY663" s="5"/>
      <c r="BZ663" s="5"/>
      <c r="CA663" s="185">
        <v>15054000</v>
      </c>
      <c r="CB663" s="178" t="s">
        <v>173</v>
      </c>
      <c r="CC663" s="46"/>
      <c r="CD663" s="5"/>
      <c r="CE663" s="5"/>
      <c r="CF663">
        <v>20053000</v>
      </c>
      <c r="CG663" s="46" t="s">
        <v>3898</v>
      </c>
      <c r="CH663" s="46" t="s">
        <v>1239</v>
      </c>
      <c r="CI663" s="117"/>
      <c r="CJ663" s="117"/>
      <c r="CK663" s="5"/>
      <c r="CL663" s="5"/>
      <c r="CM663" s="5"/>
      <c r="CN663" s="5"/>
      <c r="CO663" s="48" t="s">
        <v>2252</v>
      </c>
      <c r="CP663" s="21" t="s">
        <v>41</v>
      </c>
      <c r="CQ663" s="48" t="s">
        <v>2252</v>
      </c>
      <c r="CR663" s="46" t="s">
        <v>3900</v>
      </c>
      <c r="CS663" s="51"/>
      <c r="CT663" s="48" t="s">
        <v>2252</v>
      </c>
      <c r="CU663" s="46" t="s">
        <v>3900</v>
      </c>
      <c r="CV663" s="117"/>
      <c r="CW663" s="146"/>
      <c r="CY663" s="5"/>
      <c r="CZ663" s="5"/>
      <c r="DE663" s="5"/>
      <c r="DF663" s="5"/>
      <c r="DG663" s="117"/>
      <c r="DH663" s="117"/>
      <c r="DI663" s="117"/>
      <c r="DJ663" s="117"/>
      <c r="DK663" s="117"/>
      <c r="DL663" s="177">
        <v>10</v>
      </c>
      <c r="DM663" s="177" t="s">
        <v>164</v>
      </c>
      <c r="DN663" s="74"/>
      <c r="DO663" s="177"/>
      <c r="DP663" s="177"/>
      <c r="DR663" s="177">
        <v>10</v>
      </c>
      <c r="DS663" s="177" t="s">
        <v>164</v>
      </c>
      <c r="DU663" s="177"/>
      <c r="DV663" s="177"/>
      <c r="DZ663" s="46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/>
      <c r="EM663" s="165"/>
      <c r="EO663" s="5"/>
      <c r="EP663" s="5"/>
      <c r="EQ663" s="5"/>
      <c r="ER663" s="5"/>
      <c r="ET663" s="46"/>
      <c r="EU663" s="46"/>
      <c r="EY663" s="70" t="str">
        <f t="shared" si="94"/>
        <v>simvastatin oral 10mg/</v>
      </c>
      <c r="FK663" s="14" t="s">
        <v>163</v>
      </c>
      <c r="FL663" s="70" t="str">
        <f t="shared" si="93"/>
        <v>simvastatin oral 10mg/</v>
      </c>
    </row>
    <row r="664" spans="1:168" ht="14.4">
      <c r="A664" s="177">
        <v>27228016</v>
      </c>
      <c r="B664" s="179" t="s">
        <v>4007</v>
      </c>
      <c r="C664" s="117"/>
      <c r="D664" s="117"/>
      <c r="E664" s="117"/>
      <c r="F664" s="117"/>
      <c r="H664" s="47"/>
      <c r="I664" s="47"/>
      <c r="L664" s="5"/>
      <c r="M664" s="5"/>
      <c r="N664" s="5"/>
      <c r="O664" s="5"/>
      <c r="P664" s="178">
        <v>20</v>
      </c>
      <c r="Q664" s="171"/>
      <c r="R664" s="178">
        <v>20</v>
      </c>
      <c r="S664" s="171"/>
      <c r="T664" s="117"/>
      <c r="U664" s="117"/>
      <c r="V664" s="117"/>
      <c r="W664" s="117"/>
      <c r="Y664" s="46"/>
      <c r="Z664" s="5"/>
      <c r="AA664" s="5"/>
      <c r="AB664" s="5"/>
      <c r="AC664" s="46"/>
      <c r="AD664" s="5"/>
      <c r="AE664" s="5"/>
      <c r="AF664" s="178" t="s">
        <v>2403</v>
      </c>
      <c r="AG664" s="178" t="s">
        <v>4154</v>
      </c>
      <c r="AH664" s="46"/>
      <c r="AK664" s="185">
        <v>15054000</v>
      </c>
      <c r="AL664" s="178" t="s">
        <v>173</v>
      </c>
      <c r="AM664" s="46"/>
      <c r="AN664" s="5"/>
      <c r="AO664" s="5"/>
      <c r="AP664" s="5"/>
      <c r="AQ664" s="5"/>
      <c r="AS664" s="48"/>
      <c r="AT664" s="25" t="str">
        <f t="shared" si="97"/>
        <v>ITA simvastatin NEOPHARMED GENTILI SpA film-coated tablet 10mg/</v>
      </c>
      <c r="AU664" s="33"/>
      <c r="AW664" s="5"/>
      <c r="AX664" s="180" t="s">
        <v>4068</v>
      </c>
      <c r="AY664" s="25" t="str">
        <f t="shared" si="95"/>
        <v>LIPONORM film-coated tablet 10mg/</v>
      </c>
      <c r="AZ664" s="177" t="s">
        <v>579</v>
      </c>
      <c r="BA664" s="46" t="s">
        <v>2510</v>
      </c>
      <c r="BB664" s="46"/>
      <c r="BC664" s="178" t="s">
        <v>2403</v>
      </c>
      <c r="BD664" s="178" t="s">
        <v>4154</v>
      </c>
      <c r="BE664" s="46"/>
      <c r="BF664" s="85"/>
      <c r="BG664" s="179" t="s">
        <v>4142</v>
      </c>
      <c r="BH664" s="46"/>
      <c r="BI664" s="46"/>
      <c r="BJ664" s="46"/>
      <c r="BL664" s="5"/>
      <c r="BM664" s="49" t="s">
        <v>4151</v>
      </c>
      <c r="BN664" t="str">
        <f t="shared" si="96"/>
        <v>simvastatin film-coated tablet 10mg/</v>
      </c>
      <c r="BO664" s="49"/>
      <c r="BP664" t="str">
        <f t="shared" ref="BP664:BP670" si="98">CONCATENATE(CR664," ",BS664," ",DR664,DS664,"/",DU664,DV664)</f>
        <v>simvastatin film-coated tablet 10mg/</v>
      </c>
      <c r="BQ664" s="5"/>
      <c r="BR664" s="178" t="s">
        <v>2403</v>
      </c>
      <c r="BS664" s="186" t="s">
        <v>1220</v>
      </c>
      <c r="BT664" s="46"/>
      <c r="BU664" s="117"/>
      <c r="BV664" s="117"/>
      <c r="BW664" s="5"/>
      <c r="BY664" s="5"/>
      <c r="BZ664" s="5"/>
      <c r="CA664" s="185">
        <v>15054000</v>
      </c>
      <c r="CB664" s="178" t="s">
        <v>173</v>
      </c>
      <c r="CC664" s="46"/>
      <c r="CD664" s="5"/>
      <c r="CE664" s="5"/>
      <c r="CF664">
        <v>20053000</v>
      </c>
      <c r="CG664" s="46" t="s">
        <v>3898</v>
      </c>
      <c r="CH664" s="46" t="s">
        <v>1239</v>
      </c>
      <c r="CI664" s="117"/>
      <c r="CJ664" s="117"/>
      <c r="CK664" s="5"/>
      <c r="CL664" s="5"/>
      <c r="CM664" s="5"/>
      <c r="CN664" s="5"/>
      <c r="CO664" s="48" t="s">
        <v>2252</v>
      </c>
      <c r="CP664" s="21" t="s">
        <v>41</v>
      </c>
      <c r="CQ664" s="48" t="s">
        <v>2252</v>
      </c>
      <c r="CR664" s="46" t="s">
        <v>3900</v>
      </c>
      <c r="CS664" s="51"/>
      <c r="CT664" s="48" t="s">
        <v>2252</v>
      </c>
      <c r="CU664" s="46" t="s">
        <v>3900</v>
      </c>
      <c r="CV664" s="117"/>
      <c r="CW664" s="146"/>
      <c r="CY664" s="5"/>
      <c r="CZ664" s="5"/>
      <c r="DE664" s="5"/>
      <c r="DF664" s="5"/>
      <c r="DG664" s="117"/>
      <c r="DH664" s="117"/>
      <c r="DI664" s="117"/>
      <c r="DJ664" s="117"/>
      <c r="DK664" s="117"/>
      <c r="DL664" s="177">
        <v>10</v>
      </c>
      <c r="DM664" s="177" t="s">
        <v>164</v>
      </c>
      <c r="DN664" s="74"/>
      <c r="DO664" s="177"/>
      <c r="DP664" s="177"/>
      <c r="DR664" s="177">
        <v>10</v>
      </c>
      <c r="DS664" s="177" t="s">
        <v>164</v>
      </c>
      <c r="DU664" s="177"/>
      <c r="DV664" s="177"/>
      <c r="DZ664" s="46"/>
      <c r="EA664" s="5"/>
      <c r="EB664" s="5"/>
      <c r="EC664" s="5"/>
      <c r="ED664" s="5"/>
      <c r="EE664" s="5"/>
      <c r="EF664" s="5"/>
      <c r="EG664" s="5"/>
      <c r="EH664" s="5"/>
      <c r="EI664" s="5"/>
      <c r="EJ664" s="5"/>
      <c r="EK664" s="5"/>
      <c r="EL664" s="5"/>
      <c r="EM664" s="165"/>
      <c r="EO664" s="5"/>
      <c r="EP664" s="5"/>
      <c r="EQ664" s="5"/>
      <c r="ER664" s="5"/>
      <c r="ET664" s="46"/>
      <c r="EU664" s="46"/>
      <c r="EY664" s="70" t="str">
        <f t="shared" si="94"/>
        <v>simvastatin oral 10mg/</v>
      </c>
      <c r="FK664" s="14" t="s">
        <v>163</v>
      </c>
      <c r="FL664" s="70" t="str">
        <f t="shared" ref="FL664:FL670" si="99">CONCATENATE(CU664," ",FK664," ",DR664,DS664,"/",DU664,DV664)</f>
        <v>simvastatin oral 10mg/</v>
      </c>
    </row>
    <row r="665" spans="1:168" ht="14.4">
      <c r="A665" s="177">
        <v>27216011</v>
      </c>
      <c r="B665" s="179" t="s">
        <v>4008</v>
      </c>
      <c r="C665" s="117"/>
      <c r="D665" s="117"/>
      <c r="E665" s="117"/>
      <c r="F665" s="117"/>
      <c r="H665" s="47"/>
      <c r="I665" s="47"/>
      <c r="L665" s="5"/>
      <c r="M665" s="5"/>
      <c r="N665" s="5"/>
      <c r="O665" s="5"/>
      <c r="P665" s="178">
        <v>20</v>
      </c>
      <c r="Q665" s="171"/>
      <c r="R665" s="178">
        <v>20</v>
      </c>
      <c r="S665" s="171"/>
      <c r="T665" s="117"/>
      <c r="U665" s="117"/>
      <c r="V665" s="117"/>
      <c r="W665" s="117"/>
      <c r="Y665" s="46"/>
      <c r="Z665" s="5"/>
      <c r="AA665" s="5"/>
      <c r="AB665" s="5"/>
      <c r="AC665" s="46"/>
      <c r="AD665" s="5"/>
      <c r="AE665" s="5"/>
      <c r="AF665" s="178" t="s">
        <v>2403</v>
      </c>
      <c r="AG665" s="178" t="s">
        <v>4154</v>
      </c>
      <c r="AH665" s="46"/>
      <c r="AK665" s="185">
        <v>15054000</v>
      </c>
      <c r="AL665" s="178" t="s">
        <v>173</v>
      </c>
      <c r="AM665" s="46"/>
      <c r="AN665" s="5"/>
      <c r="AO665" s="5"/>
      <c r="AP665" s="5"/>
      <c r="AQ665" s="5"/>
      <c r="AS665" s="48"/>
      <c r="AT665" s="25" t="str">
        <f t="shared" si="97"/>
        <v>ITA simvastatin NEOPHARMED GENTILI SpA film-coated tablet 10mg/</v>
      </c>
      <c r="AU665" s="33"/>
      <c r="AW665" s="5"/>
      <c r="AX665" s="180" t="s">
        <v>4069</v>
      </c>
      <c r="AY665" s="25" t="str">
        <f t="shared" si="95"/>
        <v>ZOCOR film-coated tablet 10mg/</v>
      </c>
      <c r="AZ665" s="177" t="s">
        <v>579</v>
      </c>
      <c r="BA665" s="46" t="s">
        <v>2510</v>
      </c>
      <c r="BB665" s="46"/>
      <c r="BC665" s="178" t="s">
        <v>2403</v>
      </c>
      <c r="BD665" s="178" t="s">
        <v>4154</v>
      </c>
      <c r="BE665" s="46"/>
      <c r="BF665" s="85"/>
      <c r="BG665" s="179" t="s">
        <v>4142</v>
      </c>
      <c r="BH665" s="46"/>
      <c r="BI665" s="46"/>
      <c r="BJ665" s="46"/>
      <c r="BL665" s="5"/>
      <c r="BM665" s="49" t="s">
        <v>4151</v>
      </c>
      <c r="BN665" t="str">
        <f t="shared" si="96"/>
        <v>simvastatin film-coated tablet 10mg/</v>
      </c>
      <c r="BO665" s="49"/>
      <c r="BP665" t="str">
        <f t="shared" si="98"/>
        <v>simvastatin film-coated tablet 10mg/</v>
      </c>
      <c r="BQ665" s="5"/>
      <c r="BR665" s="178" t="s">
        <v>2403</v>
      </c>
      <c r="BS665" s="186" t="s">
        <v>1220</v>
      </c>
      <c r="BT665" s="46"/>
      <c r="BU665" s="117"/>
      <c r="BV665" s="117"/>
      <c r="BW665" s="5"/>
      <c r="BY665" s="5"/>
      <c r="BZ665" s="5"/>
      <c r="CA665" s="185">
        <v>15054000</v>
      </c>
      <c r="CB665" s="178" t="s">
        <v>173</v>
      </c>
      <c r="CC665" s="46"/>
      <c r="CD665" s="5"/>
      <c r="CE665" s="5"/>
      <c r="CF665">
        <v>20053000</v>
      </c>
      <c r="CG665" s="46" t="s">
        <v>3898</v>
      </c>
      <c r="CH665" s="46" t="s">
        <v>1239</v>
      </c>
      <c r="CI665" s="117"/>
      <c r="CJ665" s="117"/>
      <c r="CK665" s="5"/>
      <c r="CL665" s="5"/>
      <c r="CM665" s="5"/>
      <c r="CN665" s="5"/>
      <c r="CO665" s="48" t="s">
        <v>2252</v>
      </c>
      <c r="CP665" s="21" t="s">
        <v>41</v>
      </c>
      <c r="CQ665" s="48" t="s">
        <v>2252</v>
      </c>
      <c r="CR665" s="46" t="s">
        <v>3900</v>
      </c>
      <c r="CS665" s="51"/>
      <c r="CT665" s="48" t="s">
        <v>2252</v>
      </c>
      <c r="CU665" s="46" t="s">
        <v>3900</v>
      </c>
      <c r="CV665" s="117"/>
      <c r="CW665" s="146"/>
      <c r="CY665" s="5"/>
      <c r="CZ665" s="5"/>
      <c r="DE665" s="5"/>
      <c r="DF665" s="5"/>
      <c r="DG665" s="117"/>
      <c r="DH665" s="117"/>
      <c r="DI665" s="117"/>
      <c r="DJ665" s="117"/>
      <c r="DK665" s="117"/>
      <c r="DL665" s="177">
        <v>10</v>
      </c>
      <c r="DM665" s="177" t="s">
        <v>164</v>
      </c>
      <c r="DN665" s="74"/>
      <c r="DO665" s="177"/>
      <c r="DP665" s="177"/>
      <c r="DR665" s="177">
        <v>10</v>
      </c>
      <c r="DS665" s="177" t="s">
        <v>164</v>
      </c>
      <c r="DU665" s="177"/>
      <c r="DV665" s="177"/>
      <c r="DZ665" s="46"/>
      <c r="EA665" s="5"/>
      <c r="EB665" s="5"/>
      <c r="EC665" s="5"/>
      <c r="ED665" s="5"/>
      <c r="EE665" s="5"/>
      <c r="EF665" s="5"/>
      <c r="EG665" s="5"/>
      <c r="EH665" s="5"/>
      <c r="EI665" s="5"/>
      <c r="EJ665" s="5"/>
      <c r="EK665" s="5"/>
      <c r="EL665" s="5"/>
      <c r="EM665" s="165"/>
      <c r="EO665" s="5"/>
      <c r="EP665" s="5"/>
      <c r="EQ665" s="5"/>
      <c r="ER665" s="5"/>
      <c r="ET665" s="46"/>
      <c r="EU665" s="46"/>
      <c r="EY665" s="70" t="str">
        <f t="shared" si="94"/>
        <v>simvastatin oral 10mg/</v>
      </c>
      <c r="FK665" s="14" t="s">
        <v>163</v>
      </c>
      <c r="FL665" s="70" t="str">
        <f t="shared" si="99"/>
        <v>simvastatin oral 10mg/</v>
      </c>
    </row>
    <row r="666" spans="1:168" ht="14.4">
      <c r="A666" s="177">
        <v>27208014</v>
      </c>
      <c r="B666" s="179" t="s">
        <v>4009</v>
      </c>
      <c r="C666" s="117"/>
      <c r="D666" s="117"/>
      <c r="E666" s="117"/>
      <c r="F666" s="117"/>
      <c r="H666" s="47"/>
      <c r="I666" s="47"/>
      <c r="L666" s="5"/>
      <c r="M666" s="5"/>
      <c r="N666" s="5"/>
      <c r="O666" s="5"/>
      <c r="P666" s="178">
        <v>20</v>
      </c>
      <c r="Q666" s="171"/>
      <c r="R666" s="178">
        <v>20</v>
      </c>
      <c r="S666" s="171"/>
      <c r="T666" s="117"/>
      <c r="U666" s="117"/>
      <c r="V666" s="117"/>
      <c r="W666" s="117"/>
      <c r="Y666" s="46"/>
      <c r="Z666" s="5"/>
      <c r="AA666" s="5"/>
      <c r="AB666" s="5"/>
      <c r="AC666" s="46"/>
      <c r="AD666" s="5"/>
      <c r="AE666" s="5"/>
      <c r="AF666" s="178" t="s">
        <v>2403</v>
      </c>
      <c r="AG666" s="178" t="s">
        <v>4154</v>
      </c>
      <c r="AH666" s="46"/>
      <c r="AK666" s="185">
        <v>15054000</v>
      </c>
      <c r="AL666" s="178" t="s">
        <v>173</v>
      </c>
      <c r="AM666" s="46"/>
      <c r="AN666" s="5"/>
      <c r="AO666" s="5"/>
      <c r="AP666" s="5"/>
      <c r="AQ666" s="5"/>
      <c r="AS666" s="48"/>
      <c r="AT666" s="25" t="str">
        <f t="shared" si="97"/>
        <v>ITA simvastatin ALFASIGMA SpA film-coated tablet 10mg/</v>
      </c>
      <c r="AU666" s="33"/>
      <c r="AW666" s="5"/>
      <c r="AX666" s="180" t="s">
        <v>4070</v>
      </c>
      <c r="AY666" s="25" t="str">
        <f t="shared" si="95"/>
        <v>SIVASTIN film-coated tablet 10mg/</v>
      </c>
      <c r="AZ666" s="177" t="s">
        <v>579</v>
      </c>
      <c r="BA666" s="46" t="s">
        <v>2510</v>
      </c>
      <c r="BB666" s="46"/>
      <c r="BC666" s="178" t="s">
        <v>2403</v>
      </c>
      <c r="BD666" s="178" t="s">
        <v>4154</v>
      </c>
      <c r="BE666" s="46"/>
      <c r="BF666" s="85"/>
      <c r="BG666" s="179" t="s">
        <v>4143</v>
      </c>
      <c r="BH666" s="46"/>
      <c r="BI666" s="46"/>
      <c r="BJ666" s="46"/>
      <c r="BL666" s="5"/>
      <c r="BM666" s="49" t="s">
        <v>4151</v>
      </c>
      <c r="BN666" t="str">
        <f t="shared" si="96"/>
        <v>simvastatin film-coated tablet 10mg/</v>
      </c>
      <c r="BO666" s="49"/>
      <c r="BP666" t="str">
        <f t="shared" si="98"/>
        <v>simvastatin film-coated tablet 10mg/</v>
      </c>
      <c r="BQ666" s="5"/>
      <c r="BR666" s="178" t="s">
        <v>2403</v>
      </c>
      <c r="BS666" s="186" t="s">
        <v>1220</v>
      </c>
      <c r="BT666" s="46"/>
      <c r="BU666" s="117"/>
      <c r="BV666" s="117"/>
      <c r="BW666" s="5"/>
      <c r="BY666" s="5"/>
      <c r="BZ666" s="5"/>
      <c r="CA666" s="185">
        <v>15054000</v>
      </c>
      <c r="CB666" s="178" t="s">
        <v>173</v>
      </c>
      <c r="CC666" s="46"/>
      <c r="CD666" s="5"/>
      <c r="CE666" s="5"/>
      <c r="CF666">
        <v>20053000</v>
      </c>
      <c r="CG666" s="46" t="s">
        <v>3898</v>
      </c>
      <c r="CH666" s="46" t="s">
        <v>1239</v>
      </c>
      <c r="CI666" s="117"/>
      <c r="CJ666" s="117"/>
      <c r="CK666" s="5"/>
      <c r="CL666" s="5"/>
      <c r="CM666" s="5"/>
      <c r="CN666" s="5"/>
      <c r="CO666" s="48" t="s">
        <v>2252</v>
      </c>
      <c r="CP666" s="21" t="s">
        <v>41</v>
      </c>
      <c r="CQ666" s="48" t="s">
        <v>2252</v>
      </c>
      <c r="CR666" s="46" t="s">
        <v>3900</v>
      </c>
      <c r="CS666" s="51"/>
      <c r="CT666" s="48" t="s">
        <v>2252</v>
      </c>
      <c r="CU666" s="46" t="s">
        <v>3900</v>
      </c>
      <c r="CV666" s="117"/>
      <c r="CW666" s="146"/>
      <c r="CY666" s="5"/>
      <c r="CZ666" s="5"/>
      <c r="DE666" s="5"/>
      <c r="DF666" s="5"/>
      <c r="DG666" s="117"/>
      <c r="DH666" s="117"/>
      <c r="DI666" s="117"/>
      <c r="DJ666" s="117"/>
      <c r="DK666" s="117"/>
      <c r="DL666" s="177">
        <v>10</v>
      </c>
      <c r="DM666" s="177" t="s">
        <v>164</v>
      </c>
      <c r="DN666" s="74"/>
      <c r="DO666" s="177"/>
      <c r="DP666" s="177"/>
      <c r="DR666" s="177">
        <v>10</v>
      </c>
      <c r="DS666" s="177" t="s">
        <v>164</v>
      </c>
      <c r="DU666" s="177"/>
      <c r="DV666" s="177"/>
      <c r="DZ666" s="46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/>
      <c r="EM666" s="165"/>
      <c r="EO666" s="5"/>
      <c r="EP666" s="5"/>
      <c r="EQ666" s="5"/>
      <c r="ER666" s="5"/>
      <c r="ET666" s="46"/>
      <c r="EU666" s="46"/>
      <c r="EY666" s="70" t="str">
        <f t="shared" si="94"/>
        <v>simvastatin oral 10mg/</v>
      </c>
      <c r="FK666" s="14" t="s">
        <v>163</v>
      </c>
      <c r="FL666" s="70" t="str">
        <f t="shared" si="99"/>
        <v>simvastatin oral 10mg/</v>
      </c>
    </row>
    <row r="667" spans="1:168" ht="14.4">
      <c r="A667" s="177">
        <v>38770032</v>
      </c>
      <c r="B667" s="179" t="s">
        <v>4010</v>
      </c>
      <c r="C667" s="117"/>
      <c r="D667" s="117"/>
      <c r="E667" s="117"/>
      <c r="F667" s="117"/>
      <c r="H667" s="47"/>
      <c r="I667" s="47"/>
      <c r="L667" s="5"/>
      <c r="M667" s="5"/>
      <c r="N667" s="5"/>
      <c r="O667" s="5"/>
      <c r="P667" s="178">
        <v>28</v>
      </c>
      <c r="Q667" s="171"/>
      <c r="R667" s="178">
        <v>28</v>
      </c>
      <c r="S667" s="171"/>
      <c r="T667" s="117"/>
      <c r="U667" s="117"/>
      <c r="V667" s="117"/>
      <c r="W667" s="117"/>
      <c r="Y667" s="46"/>
      <c r="Z667" s="5"/>
      <c r="AA667" s="5"/>
      <c r="AB667" s="5"/>
      <c r="AC667" s="46"/>
      <c r="AD667" s="5"/>
      <c r="AE667" s="5"/>
      <c r="AF667" s="178" t="s">
        <v>2403</v>
      </c>
      <c r="AG667" s="178" t="s">
        <v>4154</v>
      </c>
      <c r="AH667" s="46"/>
      <c r="AK667" s="185">
        <v>15054000</v>
      </c>
      <c r="AL667" s="178" t="s">
        <v>173</v>
      </c>
      <c r="AM667" s="46"/>
      <c r="AN667" s="5"/>
      <c r="AO667" s="5"/>
      <c r="AP667" s="5"/>
      <c r="AQ667" s="5"/>
      <c r="AS667" s="48"/>
      <c r="AT667" s="25" t="str">
        <f t="shared" si="97"/>
        <v>ITA simvastatin AUROBINDO PHARMA ITALIA Srl film-coated tablet 10mg/</v>
      </c>
      <c r="AU667" s="33"/>
      <c r="AW667" s="5"/>
      <c r="AX667" s="183" t="s">
        <v>4091</v>
      </c>
      <c r="AY667" s="25" t="str">
        <f t="shared" si="95"/>
        <v>SIMVASTATINA AUROBINDO film-coated tablet 10mg/</v>
      </c>
      <c r="AZ667" s="177" t="s">
        <v>579</v>
      </c>
      <c r="BA667" s="46" t="s">
        <v>2510</v>
      </c>
      <c r="BB667" s="46"/>
      <c r="BC667" s="178" t="s">
        <v>2403</v>
      </c>
      <c r="BD667" s="178" t="s">
        <v>4154</v>
      </c>
      <c r="BE667" s="46"/>
      <c r="BF667" s="85"/>
      <c r="BG667" s="179" t="s">
        <v>4108</v>
      </c>
      <c r="BH667" s="46"/>
      <c r="BI667" s="46"/>
      <c r="BJ667" s="46"/>
      <c r="BL667" s="5"/>
      <c r="BM667" s="49" t="s">
        <v>4151</v>
      </c>
      <c r="BN667" t="str">
        <f t="shared" si="96"/>
        <v>simvastatin film-coated tablet 10mg/</v>
      </c>
      <c r="BO667" s="49"/>
      <c r="BP667" t="str">
        <f t="shared" si="98"/>
        <v>simvastatin film-coated tablet 10mg/</v>
      </c>
      <c r="BQ667" s="5"/>
      <c r="BR667" s="178" t="s">
        <v>2403</v>
      </c>
      <c r="BS667" s="186" t="s">
        <v>1220</v>
      </c>
      <c r="BT667" s="46"/>
      <c r="BU667" s="117"/>
      <c r="BV667" s="117"/>
      <c r="BW667" s="5"/>
      <c r="BY667" s="5"/>
      <c r="BZ667" s="5"/>
      <c r="CA667" s="185">
        <v>15054000</v>
      </c>
      <c r="CB667" s="178" t="s">
        <v>173</v>
      </c>
      <c r="CC667" s="46"/>
      <c r="CD667" s="5"/>
      <c r="CE667" s="5"/>
      <c r="CF667">
        <v>20053000</v>
      </c>
      <c r="CG667" s="46" t="s">
        <v>3898</v>
      </c>
      <c r="CH667" s="46" t="s">
        <v>1239</v>
      </c>
      <c r="CI667" s="117"/>
      <c r="CJ667" s="117"/>
      <c r="CK667" s="5"/>
      <c r="CL667" s="5"/>
      <c r="CM667" s="5"/>
      <c r="CN667" s="5"/>
      <c r="CO667" s="48" t="s">
        <v>2252</v>
      </c>
      <c r="CP667" s="21" t="s">
        <v>41</v>
      </c>
      <c r="CQ667" s="48" t="s">
        <v>2252</v>
      </c>
      <c r="CR667" s="46" t="s">
        <v>3900</v>
      </c>
      <c r="CS667" s="51"/>
      <c r="CT667" s="48" t="s">
        <v>2252</v>
      </c>
      <c r="CU667" s="46" t="s">
        <v>3900</v>
      </c>
      <c r="CV667" s="117"/>
      <c r="CW667" s="146"/>
      <c r="CY667" s="5"/>
      <c r="CZ667" s="5"/>
      <c r="DE667" s="5"/>
      <c r="DF667" s="5"/>
      <c r="DG667" s="117"/>
      <c r="DH667" s="117"/>
      <c r="DI667" s="117"/>
      <c r="DJ667" s="117"/>
      <c r="DK667" s="117"/>
      <c r="DL667" s="177">
        <v>10</v>
      </c>
      <c r="DM667" s="177" t="s">
        <v>164</v>
      </c>
      <c r="DN667" s="74"/>
      <c r="DO667" s="177"/>
      <c r="DP667" s="177"/>
      <c r="DR667" s="177">
        <v>10</v>
      </c>
      <c r="DS667" s="177" t="s">
        <v>164</v>
      </c>
      <c r="DU667" s="177"/>
      <c r="DV667" s="177"/>
      <c r="DZ667" s="46"/>
      <c r="EA667" s="5"/>
      <c r="EB667" s="5"/>
      <c r="EC667" s="5"/>
      <c r="ED667" s="5"/>
      <c r="EE667" s="5"/>
      <c r="EF667" s="5"/>
      <c r="EG667" s="5"/>
      <c r="EH667" s="5"/>
      <c r="EI667" s="5"/>
      <c r="EJ667" s="5"/>
      <c r="EK667" s="5"/>
      <c r="EL667" s="5"/>
      <c r="EM667" s="165"/>
      <c r="EO667" s="5"/>
      <c r="EP667" s="5"/>
      <c r="EQ667" s="5"/>
      <c r="ER667" s="5"/>
      <c r="ET667" s="46"/>
      <c r="EU667" s="46"/>
      <c r="EY667" s="70" t="str">
        <f t="shared" si="94"/>
        <v>simvastatin oral 10mg/</v>
      </c>
      <c r="FK667" s="14" t="s">
        <v>163</v>
      </c>
      <c r="FL667" s="70" t="str">
        <f t="shared" si="99"/>
        <v>simvastatin oral 10mg/</v>
      </c>
    </row>
    <row r="668" spans="1:168" ht="14.4">
      <c r="A668" s="177">
        <v>37206036</v>
      </c>
      <c r="B668" s="179" t="s">
        <v>4011</v>
      </c>
      <c r="C668" s="117"/>
      <c r="D668" s="117"/>
      <c r="E668" s="117"/>
      <c r="F668" s="117"/>
      <c r="H668" s="47"/>
      <c r="I668" s="47"/>
      <c r="L668" s="5"/>
      <c r="M668" s="5"/>
      <c r="N668" s="5"/>
      <c r="O668" s="5"/>
      <c r="P668" s="178">
        <v>28</v>
      </c>
      <c r="Q668" s="171"/>
      <c r="R668" s="178">
        <v>28</v>
      </c>
      <c r="S668" s="171"/>
      <c r="T668" s="117"/>
      <c r="U668" s="117"/>
      <c r="V668" s="117"/>
      <c r="W668" s="117"/>
      <c r="Y668" s="46"/>
      <c r="Z668" s="5"/>
      <c r="AA668" s="5"/>
      <c r="AB668" s="5"/>
      <c r="AC668" s="46"/>
      <c r="AD668" s="5"/>
      <c r="AE668" s="5"/>
      <c r="AF668" s="178" t="s">
        <v>2403</v>
      </c>
      <c r="AG668" s="178" t="s">
        <v>4154</v>
      </c>
      <c r="AH668" s="46"/>
      <c r="AK668" s="185">
        <v>15054000</v>
      </c>
      <c r="AL668" s="178" t="s">
        <v>173</v>
      </c>
      <c r="AM668" s="46"/>
      <c r="AN668" s="5"/>
      <c r="AO668" s="5"/>
      <c r="AP668" s="5"/>
      <c r="AQ668" s="5"/>
      <c r="AS668" s="48"/>
      <c r="AT668" s="25" t="str">
        <f t="shared" si="97"/>
        <v>ITA simvastatin SANDOZ SpA film-coated tablet 10mg/</v>
      </c>
      <c r="AU668" s="33"/>
      <c r="AW668" s="5"/>
      <c r="AX668" s="183" t="s">
        <v>4080</v>
      </c>
      <c r="AY668" s="25" t="str">
        <f t="shared" si="95"/>
        <v>SIMVASTATINA SANDOZ film-coated tablet 10mg/</v>
      </c>
      <c r="AZ668" s="177" t="s">
        <v>579</v>
      </c>
      <c r="BA668" s="46" t="s">
        <v>2510</v>
      </c>
      <c r="BB668" s="46"/>
      <c r="BC668" s="178" t="s">
        <v>2403</v>
      </c>
      <c r="BD668" s="178" t="s">
        <v>4154</v>
      </c>
      <c r="BE668" s="46"/>
      <c r="BF668" s="85"/>
      <c r="BG668" s="179" t="s">
        <v>4118</v>
      </c>
      <c r="BH668" s="46"/>
      <c r="BI668" s="46"/>
      <c r="BJ668" s="46"/>
      <c r="BL668" s="5"/>
      <c r="BM668" s="49" t="s">
        <v>4151</v>
      </c>
      <c r="BN668" t="str">
        <f t="shared" si="96"/>
        <v>simvastatin film-coated tablet 10mg/</v>
      </c>
      <c r="BO668" s="49"/>
      <c r="BP668" t="str">
        <f t="shared" si="98"/>
        <v>simvastatin film-coated tablet 10mg/</v>
      </c>
      <c r="BQ668" s="5"/>
      <c r="BR668" s="178" t="s">
        <v>2403</v>
      </c>
      <c r="BS668" s="186" t="s">
        <v>1220</v>
      </c>
      <c r="BT668" s="46"/>
      <c r="BU668" s="117"/>
      <c r="BV668" s="117"/>
      <c r="BW668" s="5"/>
      <c r="BY668" s="5"/>
      <c r="BZ668" s="5"/>
      <c r="CA668" s="185">
        <v>15054000</v>
      </c>
      <c r="CB668" s="178" t="s">
        <v>173</v>
      </c>
      <c r="CC668" s="46"/>
      <c r="CD668" s="5"/>
      <c r="CE668" s="5"/>
      <c r="CF668">
        <v>20053000</v>
      </c>
      <c r="CG668" s="46" t="s">
        <v>3898</v>
      </c>
      <c r="CH668" s="46" t="s">
        <v>1239</v>
      </c>
      <c r="CI668" s="117"/>
      <c r="CJ668" s="117"/>
      <c r="CK668" s="5"/>
      <c r="CL668" s="5"/>
      <c r="CM668" s="5"/>
      <c r="CN668" s="5"/>
      <c r="CO668" s="48" t="s">
        <v>2252</v>
      </c>
      <c r="CP668" s="21" t="s">
        <v>41</v>
      </c>
      <c r="CQ668" s="48" t="s">
        <v>2252</v>
      </c>
      <c r="CR668" s="46" t="s">
        <v>3900</v>
      </c>
      <c r="CS668" s="51"/>
      <c r="CT668" s="48" t="s">
        <v>2252</v>
      </c>
      <c r="CU668" s="46" t="s">
        <v>3900</v>
      </c>
      <c r="CV668" s="117"/>
      <c r="CW668" s="146"/>
      <c r="CY668" s="5"/>
      <c r="CZ668" s="5"/>
      <c r="DE668" s="5"/>
      <c r="DF668" s="5"/>
      <c r="DG668" s="117"/>
      <c r="DH668" s="117"/>
      <c r="DI668" s="117"/>
      <c r="DJ668" s="117"/>
      <c r="DK668" s="117"/>
      <c r="DL668" s="177">
        <v>10</v>
      </c>
      <c r="DM668" s="177" t="s">
        <v>164</v>
      </c>
      <c r="DN668" s="74"/>
      <c r="DO668" s="177"/>
      <c r="DP668" s="177"/>
      <c r="DR668" s="177">
        <v>10</v>
      </c>
      <c r="DS668" s="177" t="s">
        <v>164</v>
      </c>
      <c r="DU668" s="177"/>
      <c r="DV668" s="177"/>
      <c r="DZ668" s="46"/>
      <c r="EA668" s="5"/>
      <c r="EB668" s="5"/>
      <c r="EC668" s="5"/>
      <c r="ED668" s="5"/>
      <c r="EE668" s="5"/>
      <c r="EF668" s="5"/>
      <c r="EG668" s="5"/>
      <c r="EH668" s="5"/>
      <c r="EI668" s="5"/>
      <c r="EJ668" s="5"/>
      <c r="EK668" s="5"/>
      <c r="EL668" s="5"/>
      <c r="EM668" s="165"/>
      <c r="EO668" s="5"/>
      <c r="EP668" s="5"/>
      <c r="EQ668" s="5"/>
      <c r="ER668" s="5"/>
      <c r="ET668" s="46"/>
      <c r="EU668" s="46"/>
      <c r="EY668" s="70" t="str">
        <f t="shared" si="94"/>
        <v>simvastatin oral 10mg/</v>
      </c>
      <c r="FK668" s="14" t="s">
        <v>163</v>
      </c>
      <c r="FL668" s="70" t="str">
        <f t="shared" si="99"/>
        <v>simvastatin oral 10mg/</v>
      </c>
    </row>
    <row r="669" spans="1:168" ht="14.4">
      <c r="A669" s="177">
        <v>37213079</v>
      </c>
      <c r="B669" s="179" t="s">
        <v>4011</v>
      </c>
      <c r="C669" s="117"/>
      <c r="D669" s="117"/>
      <c r="E669" s="117"/>
      <c r="F669" s="117"/>
      <c r="H669" s="47"/>
      <c r="I669" s="47"/>
      <c r="L669" s="5"/>
      <c r="M669" s="5"/>
      <c r="N669" s="5"/>
      <c r="O669" s="5"/>
      <c r="P669" s="178">
        <v>28</v>
      </c>
      <c r="Q669" s="171"/>
      <c r="R669" s="178">
        <v>28</v>
      </c>
      <c r="S669" s="171"/>
      <c r="T669" s="117"/>
      <c r="U669" s="117"/>
      <c r="V669" s="117"/>
      <c r="W669" s="117"/>
      <c r="Y669" s="46"/>
      <c r="Z669" s="5"/>
      <c r="AA669" s="5"/>
      <c r="AB669" s="5"/>
      <c r="AC669" s="46"/>
      <c r="AD669" s="5"/>
      <c r="AE669" s="5"/>
      <c r="AF669" s="178" t="s">
        <v>2403</v>
      </c>
      <c r="AG669" s="178" t="s">
        <v>4154</v>
      </c>
      <c r="AH669" s="46"/>
      <c r="AK669" s="185">
        <v>15054000</v>
      </c>
      <c r="AL669" s="178" t="s">
        <v>173</v>
      </c>
      <c r="AM669" s="46"/>
      <c r="AN669" s="5"/>
      <c r="AO669" s="5"/>
      <c r="AP669" s="5"/>
      <c r="AQ669" s="5"/>
      <c r="AS669" s="48"/>
      <c r="AT669" s="25" t="str">
        <f t="shared" si="97"/>
        <v>ITA simvastatin SANDOZ SpA film-coated tablet 10mg/</v>
      </c>
      <c r="AU669" s="33"/>
      <c r="AW669" s="5"/>
      <c r="AX669" s="183" t="s">
        <v>4080</v>
      </c>
      <c r="AY669" s="25" t="str">
        <f t="shared" si="95"/>
        <v>SIMVASTATINA SANDOZ film-coated tablet 10mg/</v>
      </c>
      <c r="AZ669" s="177" t="s">
        <v>579</v>
      </c>
      <c r="BA669" s="46" t="s">
        <v>2510</v>
      </c>
      <c r="BB669" s="46"/>
      <c r="BC669" s="178" t="s">
        <v>2403</v>
      </c>
      <c r="BD669" s="178" t="s">
        <v>4154</v>
      </c>
      <c r="BE669" s="46"/>
      <c r="BF669" s="85"/>
      <c r="BG669" s="179" t="s">
        <v>4118</v>
      </c>
      <c r="BH669" s="46"/>
      <c r="BI669" s="46"/>
      <c r="BJ669" s="46"/>
      <c r="BL669" s="5"/>
      <c r="BM669" s="49" t="s">
        <v>4151</v>
      </c>
      <c r="BN669" t="str">
        <f t="shared" si="96"/>
        <v>simvastatin film-coated tablet 10mg/</v>
      </c>
      <c r="BO669" s="49"/>
      <c r="BP669" t="str">
        <f t="shared" si="98"/>
        <v>simvastatin film-coated tablet 10mg/</v>
      </c>
      <c r="BQ669" s="5"/>
      <c r="BR669" s="178" t="s">
        <v>2403</v>
      </c>
      <c r="BS669" s="186" t="s">
        <v>1220</v>
      </c>
      <c r="BT669" s="46"/>
      <c r="BU669" s="117"/>
      <c r="BV669" s="117"/>
      <c r="BW669" s="5"/>
      <c r="BY669" s="5"/>
      <c r="BZ669" s="5"/>
      <c r="CA669" s="185">
        <v>15054000</v>
      </c>
      <c r="CB669" s="178" t="s">
        <v>173</v>
      </c>
      <c r="CC669" s="46"/>
      <c r="CD669" s="5"/>
      <c r="CE669" s="5"/>
      <c r="CF669">
        <v>20053000</v>
      </c>
      <c r="CG669" s="46" t="s">
        <v>3898</v>
      </c>
      <c r="CH669" s="46" t="s">
        <v>1239</v>
      </c>
      <c r="CI669" s="117"/>
      <c r="CJ669" s="117"/>
      <c r="CK669" s="5"/>
      <c r="CL669" s="5"/>
      <c r="CM669" s="5"/>
      <c r="CN669" s="5"/>
      <c r="CO669" s="48" t="s">
        <v>2252</v>
      </c>
      <c r="CP669" s="21" t="s">
        <v>41</v>
      </c>
      <c r="CQ669" s="48" t="s">
        <v>2252</v>
      </c>
      <c r="CR669" s="46" t="s">
        <v>3900</v>
      </c>
      <c r="CS669" s="51"/>
      <c r="CT669" s="48" t="s">
        <v>2252</v>
      </c>
      <c r="CU669" s="46" t="s">
        <v>3900</v>
      </c>
      <c r="CV669" s="117"/>
      <c r="CW669" s="146"/>
      <c r="CY669" s="5"/>
      <c r="CZ669" s="5"/>
      <c r="DE669" s="5"/>
      <c r="DF669" s="5"/>
      <c r="DG669" s="117"/>
      <c r="DH669" s="117"/>
      <c r="DI669" s="117"/>
      <c r="DJ669" s="117"/>
      <c r="DK669" s="117"/>
      <c r="DL669" s="177">
        <v>10</v>
      </c>
      <c r="DM669" s="177" t="s">
        <v>164</v>
      </c>
      <c r="DN669" s="74"/>
      <c r="DO669" s="177"/>
      <c r="DP669" s="177"/>
      <c r="DR669" s="177">
        <v>10</v>
      </c>
      <c r="DS669" s="177" t="s">
        <v>164</v>
      </c>
      <c r="DU669" s="177"/>
      <c r="DV669" s="177"/>
      <c r="DZ669" s="46"/>
      <c r="EA669" s="5"/>
      <c r="EB669" s="5"/>
      <c r="EC669" s="5"/>
      <c r="ED669" s="5"/>
      <c r="EE669" s="5"/>
      <c r="EF669" s="5"/>
      <c r="EG669" s="5"/>
      <c r="EH669" s="5"/>
      <c r="EI669" s="5"/>
      <c r="EJ669" s="5"/>
      <c r="EK669" s="5"/>
      <c r="EL669" s="5"/>
      <c r="EM669" s="165"/>
      <c r="EO669" s="5"/>
      <c r="EP669" s="5"/>
      <c r="EQ669" s="5"/>
      <c r="ER669" s="5"/>
      <c r="ET669" s="46"/>
      <c r="EU669" s="46"/>
      <c r="EY669" s="70" t="str">
        <f t="shared" si="94"/>
        <v>simvastatin oral 10mg/</v>
      </c>
      <c r="FK669" s="14" t="s">
        <v>163</v>
      </c>
      <c r="FL669" s="70" t="str">
        <f t="shared" si="99"/>
        <v>simvastatin oral 10mg/</v>
      </c>
    </row>
    <row r="670" spans="1:168" ht="14.4">
      <c r="A670" s="177">
        <v>41581137</v>
      </c>
      <c r="B670" s="179" t="s">
        <v>4011</v>
      </c>
      <c r="C670" s="117"/>
      <c r="D670" s="117"/>
      <c r="E670" s="117"/>
      <c r="F670" s="117"/>
      <c r="H670" s="47"/>
      <c r="I670" s="47"/>
      <c r="L670" s="5"/>
      <c r="M670" s="5"/>
      <c r="N670" s="5"/>
      <c r="O670" s="5"/>
      <c r="P670" s="178">
        <v>28</v>
      </c>
      <c r="Q670" s="171"/>
      <c r="R670" s="178">
        <v>28</v>
      </c>
      <c r="S670" s="171"/>
      <c r="T670" s="117"/>
      <c r="U670" s="117"/>
      <c r="V670" s="117"/>
      <c r="W670" s="117"/>
      <c r="Y670" s="46"/>
      <c r="Z670" s="5"/>
      <c r="AA670" s="5"/>
      <c r="AB670" s="5"/>
      <c r="AC670" s="46"/>
      <c r="AD670" s="5"/>
      <c r="AE670" s="5"/>
      <c r="AF670" s="178" t="s">
        <v>2403</v>
      </c>
      <c r="AG670" s="178" t="s">
        <v>4154</v>
      </c>
      <c r="AH670" s="46"/>
      <c r="AK670" s="185">
        <v>15054000</v>
      </c>
      <c r="AL670" s="178" t="s">
        <v>173</v>
      </c>
      <c r="AM670" s="46"/>
      <c r="AN670" s="5"/>
      <c r="AO670" s="5"/>
      <c r="AP670" s="5"/>
      <c r="AQ670" s="5"/>
      <c r="AS670" s="48"/>
      <c r="AT670" s="25" t="str">
        <f t="shared" si="97"/>
        <v>ITA simvastatin TEVA ITALIA Srl film-coated tablet 10mg/</v>
      </c>
      <c r="AU670" s="33"/>
      <c r="AW670" s="5"/>
      <c r="AX670" s="183" t="s">
        <v>4092</v>
      </c>
      <c r="AY670" s="25" t="str">
        <f t="shared" si="95"/>
        <v>SIMVASTATINA TEVA ITALIA film-coated tablet 10mg/</v>
      </c>
      <c r="AZ670" s="177" t="s">
        <v>579</v>
      </c>
      <c r="BA670" s="46" t="s">
        <v>2510</v>
      </c>
      <c r="BB670" s="46"/>
      <c r="BC670" s="178" t="s">
        <v>2403</v>
      </c>
      <c r="BD670" s="178" t="s">
        <v>4154</v>
      </c>
      <c r="BE670" s="46"/>
      <c r="BF670" s="85"/>
      <c r="BG670" s="179" t="s">
        <v>4121</v>
      </c>
      <c r="BH670" s="46"/>
      <c r="BI670" s="46"/>
      <c r="BJ670" s="46"/>
      <c r="BL670" s="5"/>
      <c r="BM670" s="49" t="s">
        <v>4151</v>
      </c>
      <c r="BN670" t="str">
        <f t="shared" si="96"/>
        <v>simvastatin film-coated tablet 10mg/</v>
      </c>
      <c r="BO670" s="49"/>
      <c r="BP670" t="str">
        <f t="shared" si="98"/>
        <v>simvastatin film-coated tablet 10mg/</v>
      </c>
      <c r="BQ670" s="5"/>
      <c r="BR670" s="178" t="s">
        <v>2403</v>
      </c>
      <c r="BS670" s="186" t="s">
        <v>1220</v>
      </c>
      <c r="BT670" s="46"/>
      <c r="BU670" s="117"/>
      <c r="BV670" s="117"/>
      <c r="BW670" s="5"/>
      <c r="BY670" s="5"/>
      <c r="BZ670" s="5"/>
      <c r="CA670" s="185">
        <v>15054000</v>
      </c>
      <c r="CB670" s="178" t="s">
        <v>173</v>
      </c>
      <c r="CC670" s="46"/>
      <c r="CD670" s="5"/>
      <c r="CE670" s="5"/>
      <c r="CF670">
        <v>20053000</v>
      </c>
      <c r="CG670" s="46" t="s">
        <v>3898</v>
      </c>
      <c r="CH670" s="46" t="s">
        <v>1239</v>
      </c>
      <c r="CI670" s="117"/>
      <c r="CJ670" s="117"/>
      <c r="CK670" s="5"/>
      <c r="CL670" s="5"/>
      <c r="CM670" s="5"/>
      <c r="CN670" s="5"/>
      <c r="CO670" s="48" t="s">
        <v>2252</v>
      </c>
      <c r="CP670" s="21" t="s">
        <v>41</v>
      </c>
      <c r="CQ670" s="48" t="s">
        <v>2252</v>
      </c>
      <c r="CR670" s="46" t="s">
        <v>3900</v>
      </c>
      <c r="CS670" s="51"/>
      <c r="CT670" s="48" t="s">
        <v>2252</v>
      </c>
      <c r="CU670" s="46" t="s">
        <v>3900</v>
      </c>
      <c r="CV670" s="117"/>
      <c r="CW670" s="146"/>
      <c r="CY670" s="5"/>
      <c r="CZ670" s="5"/>
      <c r="DE670" s="5"/>
      <c r="DF670" s="5"/>
      <c r="DG670" s="117"/>
      <c r="DH670" s="117"/>
      <c r="DI670" s="117"/>
      <c r="DJ670" s="117"/>
      <c r="DK670" s="117"/>
      <c r="DL670" s="177">
        <v>10</v>
      </c>
      <c r="DM670" s="177" t="s">
        <v>164</v>
      </c>
      <c r="DN670" s="74"/>
      <c r="DO670" s="177"/>
      <c r="DP670" s="177"/>
      <c r="DR670" s="177">
        <v>10</v>
      </c>
      <c r="DS670" s="177" t="s">
        <v>164</v>
      </c>
      <c r="DU670" s="177"/>
      <c r="DV670" s="177"/>
      <c r="DZ670" s="46"/>
      <c r="EA670" s="5"/>
      <c r="EB670" s="5"/>
      <c r="EC670" s="5"/>
      <c r="ED670" s="5"/>
      <c r="EE670" s="5"/>
      <c r="EF670" s="5"/>
      <c r="EG670" s="5"/>
      <c r="EH670" s="5"/>
      <c r="EI670" s="5"/>
      <c r="EJ670" s="5"/>
      <c r="EK670" s="5"/>
      <c r="EL670" s="5"/>
      <c r="EM670" s="165"/>
      <c r="EO670" s="5"/>
      <c r="EP670" s="5"/>
      <c r="EQ670" s="5"/>
      <c r="ER670" s="5"/>
      <c r="ET670" s="46"/>
      <c r="EU670" s="46"/>
      <c r="EY670" s="70" t="str">
        <f t="shared" si="94"/>
        <v>simvastatin oral 10mg/</v>
      </c>
      <c r="FK670" s="14" t="s">
        <v>163</v>
      </c>
      <c r="FL670" s="70" t="str">
        <f t="shared" si="99"/>
        <v>simvastatin oral 10mg/</v>
      </c>
    </row>
    <row r="671" spans="1:168" ht="13.8">
      <c r="A671" s="48"/>
      <c r="C671" s="117"/>
      <c r="D671" s="117"/>
      <c r="E671" s="117"/>
      <c r="F671" s="117"/>
      <c r="H671" s="47"/>
      <c r="I671" s="47"/>
      <c r="L671" s="5"/>
      <c r="M671" s="5"/>
      <c r="N671" s="5"/>
      <c r="O671" s="5"/>
      <c r="Q671" s="51"/>
      <c r="R671" s="171"/>
      <c r="S671" s="171"/>
      <c r="T671" s="117"/>
      <c r="U671" s="117"/>
      <c r="V671" s="117"/>
      <c r="W671" s="117"/>
      <c r="Y671" s="46"/>
      <c r="Z671" s="5"/>
      <c r="AA671" s="5"/>
      <c r="AB671" s="5"/>
      <c r="AC671" s="46"/>
      <c r="AD671" s="5"/>
      <c r="AE671" s="5"/>
      <c r="AG671" s="46"/>
      <c r="AH671" s="46"/>
      <c r="AL671" s="46"/>
      <c r="AM671" s="46"/>
      <c r="AN671" s="5"/>
      <c r="AO671" s="5"/>
      <c r="AP671" s="5"/>
      <c r="AQ671" s="5"/>
      <c r="AS671" s="48"/>
      <c r="AT671" s="25"/>
      <c r="AU671" s="33"/>
      <c r="AW671" s="5"/>
      <c r="AX671" s="46"/>
      <c r="AY671" s="46"/>
      <c r="BA671" s="46"/>
      <c r="BB671" s="46"/>
      <c r="BD671" s="46"/>
      <c r="BE671" s="46"/>
      <c r="BF671" s="85"/>
      <c r="BG671" s="46"/>
      <c r="BH671" s="46"/>
      <c r="BI671" s="46"/>
      <c r="BJ671" s="46"/>
      <c r="BL671" s="5"/>
      <c r="BM671" s="49"/>
      <c r="BO671" s="49"/>
      <c r="BQ671" s="5"/>
      <c r="BS671" s="46"/>
      <c r="BT671" s="46"/>
      <c r="BU671" s="117"/>
      <c r="BV671" s="117"/>
      <c r="BW671" s="5"/>
      <c r="BY671" s="5"/>
      <c r="BZ671" s="5"/>
      <c r="CB671" s="46"/>
      <c r="CC671" s="46"/>
      <c r="CD671" s="5"/>
      <c r="CE671" s="5"/>
      <c r="CG671" s="46"/>
      <c r="CH671" s="46"/>
      <c r="CI671" s="117"/>
      <c r="CJ671" s="117"/>
      <c r="CK671" s="5"/>
      <c r="CL671" s="5"/>
      <c r="CM671" s="5"/>
      <c r="CN671" s="5"/>
      <c r="CO671" s="48"/>
      <c r="CP671" s="21"/>
      <c r="CQ671" s="48"/>
      <c r="CR671" s="46"/>
      <c r="CS671" s="51"/>
      <c r="CT671" s="48"/>
      <c r="CU671" s="46"/>
      <c r="CV671" s="117"/>
      <c r="CW671" s="146"/>
      <c r="CY671" s="5"/>
      <c r="CZ671" s="5"/>
      <c r="DE671" s="5"/>
      <c r="DF671" s="5"/>
      <c r="DG671" s="117"/>
      <c r="DH671" s="117"/>
      <c r="DI671" s="117"/>
      <c r="DJ671" s="117"/>
      <c r="DK671" s="117"/>
      <c r="DL671" s="165"/>
      <c r="DN671" s="33"/>
      <c r="DO671" s="154"/>
      <c r="DP671" s="46"/>
      <c r="DR671" s="80"/>
      <c r="DS671" s="46"/>
      <c r="DZ671" s="46"/>
      <c r="EA671" s="5"/>
      <c r="EB671" s="5"/>
      <c r="EC671" s="5"/>
      <c r="ED671" s="5"/>
      <c r="EE671" s="5"/>
      <c r="EF671" s="5"/>
      <c r="EG671" s="5"/>
      <c r="EH671" s="5"/>
      <c r="EI671" s="5"/>
      <c r="EJ671" s="5"/>
      <c r="EK671" s="5"/>
      <c r="EL671" s="5"/>
      <c r="EM671" s="165"/>
      <c r="EO671" s="5"/>
      <c r="EP671" s="5"/>
      <c r="EQ671" s="5"/>
      <c r="ER671" s="5"/>
      <c r="ET671" s="46"/>
      <c r="EU671" s="46"/>
      <c r="EY671" s="70"/>
      <c r="FK671" s="14"/>
      <c r="FL671" s="70"/>
    </row>
    <row r="672" spans="1:168" ht="13.8">
      <c r="A672" s="48"/>
      <c r="C672" s="117"/>
      <c r="D672" s="117"/>
      <c r="E672" s="117"/>
      <c r="F672" s="117"/>
      <c r="H672" s="47"/>
      <c r="I672" s="47"/>
      <c r="L672" s="5"/>
      <c r="M672" s="5"/>
      <c r="N672" s="5"/>
      <c r="O672" s="5"/>
      <c r="Q672" s="51"/>
      <c r="R672" s="175"/>
      <c r="S672" s="171"/>
      <c r="T672" s="117"/>
      <c r="U672" s="117"/>
      <c r="V672" s="117"/>
      <c r="W672" s="117"/>
      <c r="Y672" s="46"/>
      <c r="Z672" s="5"/>
      <c r="AA672" s="5"/>
      <c r="AB672" s="5"/>
      <c r="AC672" s="46"/>
      <c r="AD672" s="5"/>
      <c r="AE672" s="5"/>
      <c r="AG672" s="46"/>
      <c r="AH672" s="46"/>
      <c r="AL672" s="46"/>
      <c r="AM672" s="46"/>
      <c r="AN672" s="5"/>
      <c r="AO672" s="5"/>
      <c r="AP672" s="5"/>
      <c r="AQ672" s="5"/>
      <c r="AS672" s="48"/>
      <c r="AT672" s="25"/>
      <c r="AU672" s="33"/>
      <c r="AW672" s="5"/>
      <c r="AX672" s="46"/>
      <c r="AY672" s="46"/>
      <c r="BA672" s="46"/>
      <c r="BB672" s="46"/>
      <c r="BD672" s="46"/>
      <c r="BE672" s="46"/>
      <c r="BF672" s="85"/>
      <c r="BG672" s="46"/>
      <c r="BH672" s="46"/>
      <c r="BI672" s="46"/>
      <c r="BJ672" s="46"/>
      <c r="BL672" s="5"/>
      <c r="BM672" s="49"/>
      <c r="BO672" s="49"/>
      <c r="BQ672" s="5"/>
      <c r="BS672" s="46"/>
      <c r="BT672" s="46"/>
      <c r="BU672" s="117"/>
      <c r="BV672" s="117"/>
      <c r="BW672" s="5"/>
      <c r="BY672" s="5"/>
      <c r="BZ672" s="5"/>
      <c r="CB672" s="46"/>
      <c r="CC672" s="46"/>
      <c r="CD672" s="5"/>
      <c r="CE672" s="5"/>
      <c r="CG672" s="46"/>
      <c r="CH672" s="46"/>
      <c r="CI672" s="117"/>
      <c r="CJ672" s="117"/>
      <c r="CK672" s="5"/>
      <c r="CL672" s="5"/>
      <c r="CM672" s="5"/>
      <c r="CN672" s="5"/>
      <c r="CO672" s="48"/>
      <c r="CP672" s="112"/>
      <c r="CQ672" s="48"/>
      <c r="CR672" s="46"/>
      <c r="CS672" s="51"/>
      <c r="CT672" s="48"/>
      <c r="CU672" s="46"/>
      <c r="CV672" s="117"/>
      <c r="CW672" s="146"/>
      <c r="CY672" s="5"/>
      <c r="CZ672" s="5"/>
      <c r="DE672" s="5"/>
      <c r="DF672" s="5"/>
      <c r="DG672" s="117"/>
      <c r="DH672" s="117"/>
      <c r="DI672" s="117"/>
      <c r="DJ672" s="117"/>
      <c r="DK672" s="117"/>
      <c r="DL672" s="165"/>
      <c r="DN672" s="33"/>
      <c r="DO672" s="154"/>
      <c r="DP672" s="46"/>
      <c r="DR672" s="80"/>
      <c r="DS672" s="46"/>
      <c r="DZ672" s="46"/>
      <c r="EA672" s="5"/>
      <c r="EB672" s="5"/>
      <c r="EC672" s="5"/>
      <c r="ED672" s="5"/>
      <c r="EE672" s="5"/>
      <c r="EF672" s="5"/>
      <c r="EG672" s="5"/>
      <c r="EH672" s="5"/>
      <c r="EI672" s="5"/>
      <c r="EJ672" s="5"/>
      <c r="EK672" s="5"/>
      <c r="EL672" s="5"/>
      <c r="EM672" s="165"/>
      <c r="EO672" s="5"/>
      <c r="EP672" s="5"/>
      <c r="EQ672" s="5"/>
      <c r="ER672" s="5"/>
      <c r="ET672" s="46"/>
      <c r="EU672" s="46"/>
      <c r="EY672" s="70"/>
      <c r="FK672" s="14"/>
      <c r="FL672" s="70"/>
    </row>
    <row r="673" spans="1:168" ht="13.8">
      <c r="A673" s="48"/>
      <c r="C673" s="117"/>
      <c r="D673" s="117"/>
      <c r="E673" s="117"/>
      <c r="F673" s="117"/>
      <c r="H673" s="47"/>
      <c r="I673" s="47"/>
      <c r="L673" s="5"/>
      <c r="M673" s="5"/>
      <c r="N673" s="5"/>
      <c r="O673" s="5"/>
      <c r="Q673" s="51"/>
      <c r="R673" s="175"/>
      <c r="S673" s="171"/>
      <c r="T673" s="117"/>
      <c r="U673" s="117"/>
      <c r="V673" s="117"/>
      <c r="W673" s="117"/>
      <c r="Y673" s="46"/>
      <c r="Z673" s="5"/>
      <c r="AA673" s="5"/>
      <c r="AB673" s="5"/>
      <c r="AC673" s="46"/>
      <c r="AD673" s="5"/>
      <c r="AE673" s="5"/>
      <c r="AG673" s="46"/>
      <c r="AH673" s="46"/>
      <c r="AL673" s="46"/>
      <c r="AM673" s="46"/>
      <c r="AN673" s="5"/>
      <c r="AO673" s="5"/>
      <c r="AP673" s="5"/>
      <c r="AQ673" s="5"/>
      <c r="AS673" s="48"/>
      <c r="AT673" s="25"/>
      <c r="AU673" s="33"/>
      <c r="AW673" s="5"/>
      <c r="AX673" s="46"/>
      <c r="AY673" s="46"/>
      <c r="BA673" s="46"/>
      <c r="BB673" s="46"/>
      <c r="BD673" s="46"/>
      <c r="BE673" s="46"/>
      <c r="BF673" s="85"/>
      <c r="BG673" s="46"/>
      <c r="BH673" s="46"/>
      <c r="BI673" s="46"/>
      <c r="BJ673" s="46"/>
      <c r="BL673" s="5"/>
      <c r="BM673" s="49"/>
      <c r="BO673" s="49"/>
      <c r="BQ673" s="5"/>
      <c r="BS673" s="46"/>
      <c r="BT673" s="46"/>
      <c r="BU673" s="117"/>
      <c r="BV673" s="117"/>
      <c r="BW673" s="5"/>
      <c r="BY673" s="5"/>
      <c r="BZ673" s="5"/>
      <c r="CB673" s="46"/>
      <c r="CC673" s="46"/>
      <c r="CD673" s="5"/>
      <c r="CE673" s="5"/>
      <c r="CG673" s="46"/>
      <c r="CH673" s="46"/>
      <c r="CI673" s="117"/>
      <c r="CJ673" s="117"/>
      <c r="CK673" s="5"/>
      <c r="CL673" s="5"/>
      <c r="CM673" s="5"/>
      <c r="CN673" s="5"/>
      <c r="CO673" s="48"/>
      <c r="CP673" s="112"/>
      <c r="CQ673" s="48"/>
      <c r="CR673" s="46"/>
      <c r="CS673" s="51"/>
      <c r="CT673" s="48"/>
      <c r="CU673" s="46"/>
      <c r="CV673" s="117"/>
      <c r="CW673" s="146"/>
      <c r="CY673" s="5"/>
      <c r="CZ673" s="5"/>
      <c r="DE673" s="5"/>
      <c r="DF673" s="5"/>
      <c r="DG673" s="117"/>
      <c r="DH673" s="117"/>
      <c r="DI673" s="117"/>
      <c r="DJ673" s="117"/>
      <c r="DK673" s="117"/>
      <c r="DL673" s="165"/>
      <c r="DN673" s="33"/>
      <c r="DO673" s="154"/>
      <c r="DP673" s="46"/>
      <c r="DR673" s="80"/>
      <c r="DS673" s="46"/>
      <c r="DZ673" s="46"/>
      <c r="EA673" s="5"/>
      <c r="EB673" s="5"/>
      <c r="EC673" s="5"/>
      <c r="ED673" s="5"/>
      <c r="EE673" s="5"/>
      <c r="EF673" s="5"/>
      <c r="EG673" s="5"/>
      <c r="EH673" s="5"/>
      <c r="EI673" s="5"/>
      <c r="EJ673" s="5"/>
      <c r="EK673" s="5"/>
      <c r="EL673" s="5"/>
      <c r="EM673" s="165"/>
      <c r="EO673" s="5"/>
      <c r="EP673" s="5"/>
      <c r="EQ673" s="5"/>
      <c r="ER673" s="5"/>
      <c r="ET673" s="46"/>
      <c r="EU673" s="46"/>
      <c r="EY673" s="70"/>
      <c r="FK673" s="14"/>
      <c r="FL673" s="70"/>
    </row>
    <row r="674" spans="1:168" ht="13.8">
      <c r="A674" s="48"/>
      <c r="C674" s="117"/>
      <c r="D674" s="117"/>
      <c r="E674" s="117"/>
      <c r="F674" s="117"/>
      <c r="H674" s="47"/>
      <c r="I674" s="47"/>
      <c r="L674" s="5"/>
      <c r="M674" s="5"/>
      <c r="N674" s="5"/>
      <c r="O674" s="5"/>
      <c r="Q674" s="51"/>
      <c r="R674" s="175"/>
      <c r="S674" s="171"/>
      <c r="T674" s="117"/>
      <c r="U674" s="117"/>
      <c r="V674" s="117"/>
      <c r="W674" s="117"/>
      <c r="Y674" s="46"/>
      <c r="Z674" s="5"/>
      <c r="AA674" s="5"/>
      <c r="AB674" s="5"/>
      <c r="AC674" s="46"/>
      <c r="AD674" s="5"/>
      <c r="AE674" s="5"/>
      <c r="AG674" s="46"/>
      <c r="AH674" s="46"/>
      <c r="AL674" s="46"/>
      <c r="AM674" s="46"/>
      <c r="AN674" s="5"/>
      <c r="AO674" s="5"/>
      <c r="AP674" s="5"/>
      <c r="AQ674" s="5"/>
      <c r="AS674" s="48"/>
      <c r="AT674" s="25"/>
      <c r="AU674" s="33"/>
      <c r="AW674" s="5"/>
      <c r="AX674" s="46"/>
      <c r="AY674" s="46"/>
      <c r="BA674" s="46"/>
      <c r="BB674" s="46"/>
      <c r="BD674" s="46"/>
      <c r="BE674" s="46"/>
      <c r="BF674" s="85"/>
      <c r="BG674" s="46"/>
      <c r="BH674" s="46"/>
      <c r="BI674" s="46"/>
      <c r="BJ674" s="46"/>
      <c r="BL674" s="5"/>
      <c r="BM674" s="49"/>
      <c r="BO674" s="49"/>
      <c r="BQ674" s="5"/>
      <c r="BS674" s="46"/>
      <c r="BT674" s="46"/>
      <c r="BU674" s="117"/>
      <c r="BV674" s="117"/>
      <c r="BW674" s="5"/>
      <c r="BY674" s="5"/>
      <c r="BZ674" s="5"/>
      <c r="CB674" s="46"/>
      <c r="CC674" s="46"/>
      <c r="CD674" s="5"/>
      <c r="CE674" s="5"/>
      <c r="CG674" s="46"/>
      <c r="CH674" s="46"/>
      <c r="CI674" s="117"/>
      <c r="CJ674" s="117"/>
      <c r="CK674" s="5"/>
      <c r="CL674" s="5"/>
      <c r="CM674" s="5"/>
      <c r="CN674" s="5"/>
      <c r="CO674" s="48"/>
      <c r="CP674" s="112"/>
      <c r="CQ674" s="48"/>
      <c r="CR674" s="46"/>
      <c r="CS674" s="51"/>
      <c r="CT674" s="48"/>
      <c r="CU674" s="46"/>
      <c r="CV674" s="117"/>
      <c r="CW674" s="146"/>
      <c r="CY674" s="5"/>
      <c r="CZ674" s="5"/>
      <c r="DE674" s="5"/>
      <c r="DF674" s="5"/>
      <c r="DG674" s="117"/>
      <c r="DH674" s="117"/>
      <c r="DI674" s="117"/>
      <c r="DJ674" s="117"/>
      <c r="DK674" s="117"/>
      <c r="DL674" s="165"/>
      <c r="DN674" s="33"/>
      <c r="DO674" s="154"/>
      <c r="DP674" s="46"/>
      <c r="DR674" s="80"/>
      <c r="DS674" s="46"/>
      <c r="DZ674" s="46"/>
      <c r="EA674" s="5"/>
      <c r="EB674" s="5"/>
      <c r="EC674" s="5"/>
      <c r="ED674" s="5"/>
      <c r="EE674" s="5"/>
      <c r="EF674" s="5"/>
      <c r="EG674" s="5"/>
      <c r="EH674" s="5"/>
      <c r="EI674" s="5"/>
      <c r="EJ674" s="5"/>
      <c r="EK674" s="5"/>
      <c r="EL674" s="5"/>
      <c r="EM674" s="165"/>
      <c r="EO674" s="5"/>
      <c r="EP674" s="5"/>
      <c r="EQ674" s="5"/>
      <c r="ER674" s="5"/>
      <c r="ET674" s="46"/>
      <c r="EU674" s="46"/>
      <c r="EY674" s="70"/>
      <c r="FK674" s="14"/>
      <c r="FL674" s="70"/>
    </row>
    <row r="675" spans="1:168" ht="13.8">
      <c r="A675" s="48"/>
      <c r="C675" s="117"/>
      <c r="D675" s="117"/>
      <c r="E675" s="117"/>
      <c r="F675" s="117"/>
      <c r="H675" s="47"/>
      <c r="I675" s="47"/>
      <c r="L675" s="5"/>
      <c r="M675" s="5"/>
      <c r="N675" s="5"/>
      <c r="O675" s="5"/>
      <c r="Q675" s="51"/>
      <c r="R675" s="175"/>
      <c r="S675" s="171"/>
      <c r="T675" s="117"/>
      <c r="U675" s="117"/>
      <c r="V675" s="117"/>
      <c r="W675" s="117"/>
      <c r="Y675" s="46"/>
      <c r="Z675" s="5"/>
      <c r="AA675" s="5"/>
      <c r="AB675" s="5"/>
      <c r="AC675" s="46"/>
      <c r="AD675" s="5"/>
      <c r="AE675" s="5"/>
      <c r="AG675" s="46"/>
      <c r="AH675" s="46"/>
      <c r="AL675" s="46"/>
      <c r="AM675" s="46"/>
      <c r="AN675" s="5"/>
      <c r="AO675" s="5"/>
      <c r="AP675" s="5"/>
      <c r="AQ675" s="5"/>
      <c r="AS675" s="48"/>
      <c r="AT675" s="25"/>
      <c r="AU675" s="33"/>
      <c r="AW675" s="5"/>
      <c r="AX675" s="46"/>
      <c r="AY675" s="46"/>
      <c r="BA675" s="46"/>
      <c r="BB675" s="46"/>
      <c r="BD675" s="46"/>
      <c r="BE675" s="46"/>
      <c r="BF675" s="85"/>
      <c r="BG675" s="46"/>
      <c r="BH675" s="46"/>
      <c r="BI675" s="46"/>
      <c r="BJ675" s="46"/>
      <c r="BL675" s="5"/>
      <c r="BM675" s="49"/>
      <c r="BO675" s="49"/>
      <c r="BQ675" s="5"/>
      <c r="BS675" s="46"/>
      <c r="BT675" s="46"/>
      <c r="BU675" s="117"/>
      <c r="BV675" s="117"/>
      <c r="BW675" s="5"/>
      <c r="BY675" s="5"/>
      <c r="BZ675" s="5"/>
      <c r="CB675" s="46"/>
      <c r="CC675" s="46"/>
      <c r="CD675" s="5"/>
      <c r="CE675" s="5"/>
      <c r="CG675" s="46"/>
      <c r="CH675" s="46"/>
      <c r="CI675" s="117"/>
      <c r="CJ675" s="117"/>
      <c r="CK675" s="5"/>
      <c r="CL675" s="5"/>
      <c r="CM675" s="5"/>
      <c r="CN675" s="5"/>
      <c r="CO675" s="48"/>
      <c r="CP675" s="112"/>
      <c r="CQ675" s="48"/>
      <c r="CR675" s="46"/>
      <c r="CS675" s="51"/>
      <c r="CT675" s="48"/>
      <c r="CU675" s="46"/>
      <c r="CV675" s="117"/>
      <c r="CW675" s="146"/>
      <c r="CY675" s="5"/>
      <c r="CZ675" s="5"/>
      <c r="DE675" s="5"/>
      <c r="DF675" s="5"/>
      <c r="DG675" s="117"/>
      <c r="DH675" s="117"/>
      <c r="DI675" s="117"/>
      <c r="DJ675" s="117"/>
      <c r="DK675" s="117"/>
      <c r="DL675" s="165"/>
      <c r="DN675" s="33"/>
      <c r="DO675" s="154"/>
      <c r="DP675" s="46"/>
      <c r="DR675" s="80"/>
      <c r="DS675" s="46"/>
      <c r="DZ675" s="46"/>
      <c r="EA675" s="5"/>
      <c r="EB675" s="5"/>
      <c r="EC675" s="5"/>
      <c r="ED675" s="5"/>
      <c r="EE675" s="5"/>
      <c r="EF675" s="5"/>
      <c r="EG675" s="5"/>
      <c r="EH675" s="5"/>
      <c r="EI675" s="5"/>
      <c r="EJ675" s="5"/>
      <c r="EK675" s="5"/>
      <c r="EL675" s="5"/>
      <c r="EM675" s="165"/>
      <c r="EO675" s="5"/>
      <c r="EP675" s="5"/>
      <c r="EQ675" s="5"/>
      <c r="ER675" s="5"/>
      <c r="ET675" s="46"/>
      <c r="EU675" s="46"/>
      <c r="EY675" s="70"/>
      <c r="FK675" s="14"/>
      <c r="FL675" s="70"/>
    </row>
    <row r="676" spans="1:168" ht="13.8">
      <c r="A676" s="48"/>
      <c r="C676" s="117"/>
      <c r="D676" s="117"/>
      <c r="E676" s="117"/>
      <c r="F676" s="117"/>
      <c r="H676" s="47"/>
      <c r="I676" s="47"/>
      <c r="L676" s="5"/>
      <c r="M676" s="5"/>
      <c r="N676" s="5"/>
      <c r="O676" s="5"/>
      <c r="Q676" s="51"/>
      <c r="R676" s="175"/>
      <c r="S676" s="171"/>
      <c r="T676" s="117"/>
      <c r="U676" s="117"/>
      <c r="V676" s="117"/>
      <c r="W676" s="117"/>
      <c r="Y676" s="46"/>
      <c r="Z676" s="5"/>
      <c r="AA676" s="5"/>
      <c r="AB676" s="5"/>
      <c r="AC676" s="46"/>
      <c r="AD676" s="5"/>
      <c r="AE676" s="5"/>
      <c r="AG676" s="46"/>
      <c r="AH676" s="46"/>
      <c r="AL676" s="46"/>
      <c r="AM676" s="46"/>
      <c r="AN676" s="5"/>
      <c r="AO676" s="5"/>
      <c r="AP676" s="5"/>
      <c r="AQ676" s="5"/>
      <c r="AS676" s="48"/>
      <c r="AT676" s="25"/>
      <c r="AU676" s="33"/>
      <c r="AW676" s="5"/>
      <c r="AX676" s="46"/>
      <c r="AY676" s="46"/>
      <c r="BA676" s="46"/>
      <c r="BB676" s="46"/>
      <c r="BD676" s="46"/>
      <c r="BE676" s="46"/>
      <c r="BF676" s="85"/>
      <c r="BG676" s="46"/>
      <c r="BH676" s="46"/>
      <c r="BI676" s="46"/>
      <c r="BJ676" s="46"/>
      <c r="BL676" s="5"/>
      <c r="BM676" s="49"/>
      <c r="BO676" s="49"/>
      <c r="BQ676" s="5"/>
      <c r="BS676" s="46"/>
      <c r="BT676" s="46"/>
      <c r="BU676" s="117"/>
      <c r="BV676" s="117"/>
      <c r="BW676" s="5"/>
      <c r="BY676" s="5"/>
      <c r="BZ676" s="5"/>
      <c r="CB676" s="46"/>
      <c r="CC676" s="46"/>
      <c r="CD676" s="5"/>
      <c r="CE676" s="5"/>
      <c r="CG676" s="46"/>
      <c r="CH676" s="46"/>
      <c r="CI676" s="117"/>
      <c r="CJ676" s="117"/>
      <c r="CK676" s="5"/>
      <c r="CL676" s="5"/>
      <c r="CM676" s="5"/>
      <c r="CN676" s="5"/>
      <c r="CO676" s="48"/>
      <c r="CP676" s="112"/>
      <c r="CQ676" s="48"/>
      <c r="CR676" s="46"/>
      <c r="CS676" s="51"/>
      <c r="CT676" s="48"/>
      <c r="CU676" s="46"/>
      <c r="CV676" s="117"/>
      <c r="CW676" s="146"/>
      <c r="CY676" s="5"/>
      <c r="CZ676" s="5"/>
      <c r="DE676" s="5"/>
      <c r="DF676" s="5"/>
      <c r="DG676" s="117"/>
      <c r="DH676" s="117"/>
      <c r="DI676" s="117"/>
      <c r="DJ676" s="117"/>
      <c r="DK676" s="117"/>
      <c r="DL676" s="165"/>
      <c r="DN676" s="33"/>
      <c r="DO676" s="154"/>
      <c r="DP676" s="46"/>
      <c r="DR676" s="80"/>
      <c r="DS676" s="46"/>
      <c r="DZ676" s="46"/>
      <c r="EA676" s="5"/>
      <c r="EB676" s="5"/>
      <c r="EC676" s="5"/>
      <c r="ED676" s="5"/>
      <c r="EE676" s="5"/>
      <c r="EF676" s="5"/>
      <c r="EG676" s="5"/>
      <c r="EH676" s="5"/>
      <c r="EI676" s="5"/>
      <c r="EJ676" s="5"/>
      <c r="EK676" s="5"/>
      <c r="EL676" s="5"/>
      <c r="EM676" s="165"/>
      <c r="EO676" s="5"/>
      <c r="EP676" s="5"/>
      <c r="EQ676" s="5"/>
      <c r="ER676" s="5"/>
      <c r="ET676" s="46"/>
      <c r="EU676" s="46"/>
      <c r="EY676" s="70"/>
      <c r="FK676" s="14"/>
      <c r="FL676" s="70"/>
    </row>
    <row r="677" spans="1:168" ht="13.8">
      <c r="A677" s="48"/>
      <c r="C677" s="117"/>
      <c r="D677" s="117"/>
      <c r="E677" s="117"/>
      <c r="F677" s="117"/>
      <c r="H677" s="47"/>
      <c r="I677" s="47"/>
      <c r="L677" s="5"/>
      <c r="M677" s="5"/>
      <c r="N677" s="5"/>
      <c r="O677" s="5"/>
      <c r="Q677" s="51"/>
      <c r="R677" s="175"/>
      <c r="S677" s="171"/>
      <c r="T677" s="117"/>
      <c r="U677" s="117"/>
      <c r="V677" s="117"/>
      <c r="W677" s="117"/>
      <c r="Y677" s="46"/>
      <c r="Z677" s="5"/>
      <c r="AA677" s="5"/>
      <c r="AB677" s="5"/>
      <c r="AC677" s="46"/>
      <c r="AD677" s="5"/>
      <c r="AE677" s="5"/>
      <c r="AG677" s="46"/>
      <c r="AH677" s="46"/>
      <c r="AL677" s="46"/>
      <c r="AM677" s="46"/>
      <c r="AN677" s="5"/>
      <c r="AO677" s="5"/>
      <c r="AP677" s="5"/>
      <c r="AQ677" s="5"/>
      <c r="AS677" s="48"/>
      <c r="AT677" s="25"/>
      <c r="AU677" s="33"/>
      <c r="AW677" s="5"/>
      <c r="AX677" s="46"/>
      <c r="AY677" s="46"/>
      <c r="BA677" s="46"/>
      <c r="BB677" s="46"/>
      <c r="BD677" s="46"/>
      <c r="BE677" s="46"/>
      <c r="BF677" s="85"/>
      <c r="BG677" s="46"/>
      <c r="BH677" s="46"/>
      <c r="BI677" s="46"/>
      <c r="BJ677" s="46"/>
      <c r="BL677" s="5"/>
      <c r="BM677" s="49"/>
      <c r="BO677" s="49"/>
      <c r="BQ677" s="5"/>
      <c r="BS677" s="46"/>
      <c r="BT677" s="46"/>
      <c r="BU677" s="117"/>
      <c r="BV677" s="117"/>
      <c r="BW677" s="5"/>
      <c r="BY677" s="5"/>
      <c r="BZ677" s="5"/>
      <c r="CB677" s="46"/>
      <c r="CC677" s="46"/>
      <c r="CD677" s="5"/>
      <c r="CE677" s="5"/>
      <c r="CG677" s="46"/>
      <c r="CH677" s="46"/>
      <c r="CI677" s="117"/>
      <c r="CJ677" s="117"/>
      <c r="CK677" s="5"/>
      <c r="CL677" s="5"/>
      <c r="CM677" s="5"/>
      <c r="CN677" s="5"/>
      <c r="CO677" s="48"/>
      <c r="CP677" s="112"/>
      <c r="CQ677" s="48"/>
      <c r="CR677" s="46"/>
      <c r="CS677" s="51"/>
      <c r="CT677" s="48"/>
      <c r="CU677" s="46"/>
      <c r="CV677" s="117"/>
      <c r="CW677" s="146"/>
      <c r="CY677" s="5"/>
      <c r="CZ677" s="5"/>
      <c r="DE677" s="5"/>
      <c r="DF677" s="5"/>
      <c r="DG677" s="117"/>
      <c r="DH677" s="117"/>
      <c r="DI677" s="117"/>
      <c r="DJ677" s="117"/>
      <c r="DK677" s="117"/>
      <c r="DL677" s="165"/>
      <c r="DN677" s="33"/>
      <c r="DO677" s="154"/>
      <c r="DP677" s="46"/>
      <c r="DR677" s="80"/>
      <c r="DS677" s="46"/>
      <c r="DZ677" s="46"/>
      <c r="EA677" s="5"/>
      <c r="EB677" s="5"/>
      <c r="EC677" s="5"/>
      <c r="ED677" s="5"/>
      <c r="EE677" s="5"/>
      <c r="EF677" s="5"/>
      <c r="EG677" s="5"/>
      <c r="EH677" s="5"/>
      <c r="EI677" s="5"/>
      <c r="EJ677" s="5"/>
      <c r="EK677" s="5"/>
      <c r="EL677" s="5"/>
      <c r="EM677" s="165"/>
      <c r="EO677" s="5"/>
      <c r="EP677" s="5"/>
      <c r="EQ677" s="5"/>
      <c r="ER677" s="5"/>
      <c r="ET677" s="46"/>
      <c r="EU677" s="46"/>
      <c r="EY677" s="70"/>
      <c r="FK677" s="14"/>
      <c r="FL677" s="70"/>
    </row>
    <row r="678" spans="1:168" ht="13.8">
      <c r="A678" s="48"/>
      <c r="C678" s="117"/>
      <c r="D678" s="117"/>
      <c r="E678" s="117"/>
      <c r="F678" s="117"/>
      <c r="H678" s="47"/>
      <c r="I678" s="47"/>
      <c r="L678" s="5"/>
      <c r="M678" s="5"/>
      <c r="N678" s="5"/>
      <c r="O678" s="5"/>
      <c r="Q678" s="51"/>
      <c r="R678" s="175"/>
      <c r="S678" s="171"/>
      <c r="T678" s="117"/>
      <c r="U678" s="117"/>
      <c r="V678" s="117"/>
      <c r="W678" s="117"/>
      <c r="Y678" s="46"/>
      <c r="Z678" s="5"/>
      <c r="AA678" s="5"/>
      <c r="AB678" s="5"/>
      <c r="AC678" s="46"/>
      <c r="AD678" s="5"/>
      <c r="AE678" s="5"/>
      <c r="AG678" s="46"/>
      <c r="AH678" s="46"/>
      <c r="AL678" s="46"/>
      <c r="AM678" s="46"/>
      <c r="AN678" s="5"/>
      <c r="AO678" s="5"/>
      <c r="AP678" s="5"/>
      <c r="AQ678" s="5"/>
      <c r="AS678" s="48"/>
      <c r="AT678" s="25"/>
      <c r="AU678" s="33"/>
      <c r="AW678" s="5"/>
      <c r="AX678" s="46"/>
      <c r="AY678" s="46"/>
      <c r="BA678" s="46"/>
      <c r="BB678" s="46"/>
      <c r="BD678" s="46"/>
      <c r="BE678" s="46"/>
      <c r="BF678" s="85"/>
      <c r="BG678" s="46"/>
      <c r="BH678" s="46"/>
      <c r="BI678" s="46"/>
      <c r="BJ678" s="46"/>
      <c r="BL678" s="5"/>
      <c r="BM678" s="49"/>
      <c r="BO678" s="49"/>
      <c r="BQ678" s="5"/>
      <c r="BS678" s="46"/>
      <c r="BT678" s="46"/>
      <c r="BU678" s="117"/>
      <c r="BV678" s="117"/>
      <c r="BW678" s="5"/>
      <c r="BY678" s="5"/>
      <c r="BZ678" s="5"/>
      <c r="CB678" s="46"/>
      <c r="CC678" s="46"/>
      <c r="CD678" s="5"/>
      <c r="CE678" s="5"/>
      <c r="CG678" s="46"/>
      <c r="CH678" s="46"/>
      <c r="CI678" s="117"/>
      <c r="CJ678" s="117"/>
      <c r="CK678" s="5"/>
      <c r="CL678" s="5"/>
      <c r="CM678" s="5"/>
      <c r="CN678" s="5"/>
      <c r="CO678" s="48"/>
      <c r="CP678" s="112"/>
      <c r="CQ678" s="48"/>
      <c r="CR678" s="46"/>
      <c r="CS678" s="51"/>
      <c r="CT678" s="48"/>
      <c r="CU678" s="46"/>
      <c r="CV678" s="117"/>
      <c r="CW678" s="146"/>
      <c r="CY678" s="5"/>
      <c r="CZ678" s="5"/>
      <c r="DE678" s="5"/>
      <c r="DF678" s="5"/>
      <c r="DG678" s="117"/>
      <c r="DH678" s="117"/>
      <c r="DI678" s="117"/>
      <c r="DJ678" s="117"/>
      <c r="DK678" s="117"/>
      <c r="DL678" s="165"/>
      <c r="DN678" s="33"/>
      <c r="DO678" s="154"/>
      <c r="DP678" s="46"/>
      <c r="DR678" s="80"/>
      <c r="DS678" s="46"/>
      <c r="DZ678" s="46"/>
      <c r="EA678" s="5"/>
      <c r="EB678" s="5"/>
      <c r="EC678" s="5"/>
      <c r="ED678" s="5"/>
      <c r="EE678" s="5"/>
      <c r="EF678" s="5"/>
      <c r="EG678" s="5"/>
      <c r="EH678" s="5"/>
      <c r="EI678" s="5"/>
      <c r="EJ678" s="5"/>
      <c r="EK678" s="5"/>
      <c r="EL678" s="5"/>
      <c r="EM678" s="165"/>
      <c r="EO678" s="5"/>
      <c r="EP678" s="5"/>
      <c r="EQ678" s="5"/>
      <c r="ER678" s="5"/>
      <c r="ET678" s="46"/>
      <c r="EU678" s="46"/>
      <c r="EY678" s="70"/>
      <c r="FK678" s="14"/>
      <c r="FL678" s="70"/>
    </row>
    <row r="679" spans="1:168" ht="13.8">
      <c r="A679" s="48"/>
      <c r="C679" s="117"/>
      <c r="D679" s="117"/>
      <c r="E679" s="117"/>
      <c r="F679" s="117"/>
      <c r="H679" s="47"/>
      <c r="I679" s="47"/>
      <c r="L679" s="5"/>
      <c r="M679" s="5"/>
      <c r="N679" s="5"/>
      <c r="O679" s="5"/>
      <c r="Q679" s="51"/>
      <c r="R679" s="175"/>
      <c r="S679" s="171"/>
      <c r="T679" s="117"/>
      <c r="U679" s="117"/>
      <c r="V679" s="117"/>
      <c r="W679" s="117"/>
      <c r="Y679" s="46"/>
      <c r="Z679" s="5"/>
      <c r="AA679" s="5"/>
      <c r="AB679" s="5"/>
      <c r="AC679" s="46"/>
      <c r="AD679" s="5"/>
      <c r="AE679" s="5"/>
      <c r="AG679" s="46"/>
      <c r="AH679" s="46"/>
      <c r="AL679" s="46"/>
      <c r="AM679" s="46"/>
      <c r="AN679" s="5"/>
      <c r="AO679" s="5"/>
      <c r="AP679" s="5"/>
      <c r="AQ679" s="5"/>
      <c r="AS679" s="48"/>
      <c r="AT679" s="25"/>
      <c r="AU679" s="33"/>
      <c r="AW679" s="5"/>
      <c r="AX679" s="46"/>
      <c r="AY679" s="46"/>
      <c r="BA679" s="46"/>
      <c r="BB679" s="46"/>
      <c r="BD679" s="46"/>
      <c r="BE679" s="46"/>
      <c r="BF679" s="85"/>
      <c r="BG679" s="46"/>
      <c r="BH679" s="46"/>
      <c r="BI679" s="46"/>
      <c r="BJ679" s="46"/>
      <c r="BL679" s="5"/>
      <c r="BM679" s="49"/>
      <c r="BO679" s="49"/>
      <c r="BQ679" s="5"/>
      <c r="BS679" s="46"/>
      <c r="BT679" s="46"/>
      <c r="BU679" s="117"/>
      <c r="BV679" s="117"/>
      <c r="BW679" s="5"/>
      <c r="BY679" s="5"/>
      <c r="BZ679" s="5"/>
      <c r="CB679" s="46"/>
      <c r="CC679" s="46"/>
      <c r="CD679" s="5"/>
      <c r="CE679" s="5"/>
      <c r="CG679" s="46"/>
      <c r="CH679" s="46"/>
      <c r="CI679" s="117"/>
      <c r="CJ679" s="117"/>
      <c r="CK679" s="5"/>
      <c r="CL679" s="5"/>
      <c r="CM679" s="5"/>
      <c r="CN679" s="5"/>
      <c r="CO679" s="48"/>
      <c r="CP679" s="112"/>
      <c r="CQ679" s="48"/>
      <c r="CR679" s="46"/>
      <c r="CS679" s="51"/>
      <c r="CT679" s="48"/>
      <c r="CU679" s="46"/>
      <c r="CV679" s="117"/>
      <c r="CW679" s="146"/>
      <c r="CY679" s="5"/>
      <c r="CZ679" s="5"/>
      <c r="DE679" s="5"/>
      <c r="DF679" s="5"/>
      <c r="DG679" s="117"/>
      <c r="DH679" s="117"/>
      <c r="DI679" s="117"/>
      <c r="DJ679" s="117"/>
      <c r="DK679" s="117"/>
      <c r="DL679" s="165"/>
      <c r="DN679" s="33"/>
      <c r="DO679" s="154"/>
      <c r="DP679" s="46"/>
      <c r="DR679" s="80"/>
      <c r="DS679" s="46"/>
      <c r="DZ679" s="46"/>
      <c r="EA679" s="5"/>
      <c r="EB679" s="5"/>
      <c r="EC679" s="5"/>
      <c r="ED679" s="5"/>
      <c r="EE679" s="5"/>
      <c r="EF679" s="5"/>
      <c r="EG679" s="5"/>
      <c r="EH679" s="5"/>
      <c r="EI679" s="5"/>
      <c r="EJ679" s="5"/>
      <c r="EK679" s="5"/>
      <c r="EL679" s="5"/>
      <c r="EM679" s="165"/>
      <c r="EO679" s="5"/>
      <c r="EP679" s="5"/>
      <c r="EQ679" s="5"/>
      <c r="ER679" s="5"/>
      <c r="ET679" s="46"/>
      <c r="EU679" s="46"/>
      <c r="EY679" s="70"/>
      <c r="FK679" s="14"/>
      <c r="FL679" s="70"/>
    </row>
    <row r="680" spans="1:168" ht="13.8">
      <c r="A680" s="48"/>
      <c r="C680" s="117"/>
      <c r="D680" s="117"/>
      <c r="E680" s="117"/>
      <c r="F680" s="117"/>
      <c r="H680" s="47"/>
      <c r="I680" s="47"/>
      <c r="L680" s="5"/>
      <c r="M680" s="5"/>
      <c r="N680" s="5"/>
      <c r="O680" s="5"/>
      <c r="Q680" s="51"/>
      <c r="R680" s="175"/>
      <c r="S680" s="171"/>
      <c r="T680" s="117"/>
      <c r="U680" s="117"/>
      <c r="V680" s="117"/>
      <c r="W680" s="117"/>
      <c r="Y680" s="46"/>
      <c r="Z680" s="5"/>
      <c r="AA680" s="5"/>
      <c r="AB680" s="5"/>
      <c r="AC680" s="46"/>
      <c r="AD680" s="5"/>
      <c r="AE680" s="5"/>
      <c r="AG680" s="46"/>
      <c r="AH680" s="46"/>
      <c r="AL680" s="46"/>
      <c r="AM680" s="46"/>
      <c r="AN680" s="5"/>
      <c r="AO680" s="5"/>
      <c r="AP680" s="5"/>
      <c r="AQ680" s="5"/>
      <c r="AS680" s="48"/>
      <c r="AT680" s="25"/>
      <c r="AU680" s="33"/>
      <c r="AW680" s="5"/>
      <c r="AX680" s="46"/>
      <c r="AY680" s="46"/>
      <c r="BA680" s="46"/>
      <c r="BB680" s="46"/>
      <c r="BD680" s="46"/>
      <c r="BE680" s="46"/>
      <c r="BF680" s="85"/>
      <c r="BG680" s="46"/>
      <c r="BH680" s="46"/>
      <c r="BI680" s="46"/>
      <c r="BJ680" s="46"/>
      <c r="BL680" s="5"/>
      <c r="BM680" s="49"/>
      <c r="BO680" s="49"/>
      <c r="BQ680" s="5"/>
      <c r="BS680" s="46"/>
      <c r="BT680" s="46"/>
      <c r="BU680" s="117"/>
      <c r="BV680" s="117"/>
      <c r="BW680" s="5"/>
      <c r="BY680" s="5"/>
      <c r="BZ680" s="5"/>
      <c r="CB680" s="46"/>
      <c r="CC680" s="46"/>
      <c r="CD680" s="5"/>
      <c r="CE680" s="5"/>
      <c r="CG680" s="46"/>
      <c r="CH680" s="46"/>
      <c r="CI680" s="117"/>
      <c r="CJ680" s="117"/>
      <c r="CK680" s="5"/>
      <c r="CL680" s="5"/>
      <c r="CM680" s="5"/>
      <c r="CN680" s="5"/>
      <c r="CO680" s="48"/>
      <c r="CP680" s="112"/>
      <c r="CQ680" s="48"/>
      <c r="CR680" s="46"/>
      <c r="CS680" s="51"/>
      <c r="CT680" s="48"/>
      <c r="CU680" s="46"/>
      <c r="CV680" s="117"/>
      <c r="CW680" s="146"/>
      <c r="CY680" s="5"/>
      <c r="CZ680" s="5"/>
      <c r="DE680" s="5"/>
      <c r="DF680" s="5"/>
      <c r="DG680" s="117"/>
      <c r="DH680" s="117"/>
      <c r="DI680" s="117"/>
      <c r="DJ680" s="117"/>
      <c r="DK680" s="117"/>
      <c r="DL680" s="165"/>
      <c r="DN680" s="33"/>
      <c r="DO680" s="154"/>
      <c r="DP680" s="46"/>
      <c r="DR680" s="80"/>
      <c r="DS680" s="46"/>
      <c r="DZ680" s="46"/>
      <c r="EA680" s="5"/>
      <c r="EB680" s="5"/>
      <c r="EC680" s="5"/>
      <c r="ED680" s="5"/>
      <c r="EE680" s="5"/>
      <c r="EF680" s="5"/>
      <c r="EG680" s="5"/>
      <c r="EH680" s="5"/>
      <c r="EI680" s="5"/>
      <c r="EJ680" s="5"/>
      <c r="EK680" s="5"/>
      <c r="EL680" s="5"/>
      <c r="EM680" s="165"/>
      <c r="EO680" s="5"/>
      <c r="EP680" s="5"/>
      <c r="EQ680" s="5"/>
      <c r="ER680" s="5"/>
      <c r="ET680" s="46"/>
      <c r="EU680" s="46"/>
      <c r="EY680" s="70"/>
      <c r="FK680" s="14"/>
      <c r="FL680" s="70"/>
    </row>
    <row r="681" spans="1:168" ht="13.8">
      <c r="A681" s="48"/>
      <c r="C681" s="117"/>
      <c r="D681" s="117"/>
      <c r="E681" s="117"/>
      <c r="F681" s="117"/>
      <c r="H681" s="47"/>
      <c r="I681" s="47"/>
      <c r="L681" s="5"/>
      <c r="M681" s="5"/>
      <c r="N681" s="5"/>
      <c r="O681" s="5"/>
      <c r="Q681" s="51"/>
      <c r="R681" s="175"/>
      <c r="S681" s="171"/>
      <c r="T681" s="117"/>
      <c r="U681" s="117"/>
      <c r="V681" s="117"/>
      <c r="W681" s="117"/>
      <c r="Y681" s="46"/>
      <c r="Z681" s="5"/>
      <c r="AA681" s="5"/>
      <c r="AB681" s="5"/>
      <c r="AC681" s="46"/>
      <c r="AD681" s="5"/>
      <c r="AE681" s="5"/>
      <c r="AG681" s="46"/>
      <c r="AH681" s="46"/>
      <c r="AL681" s="46"/>
      <c r="AM681" s="46"/>
      <c r="AN681" s="5"/>
      <c r="AO681" s="5"/>
      <c r="AP681" s="5"/>
      <c r="AQ681" s="5"/>
      <c r="AS681" s="48"/>
      <c r="AT681" s="25"/>
      <c r="AU681" s="33"/>
      <c r="AW681" s="5"/>
      <c r="AX681" s="46"/>
      <c r="AY681" s="46"/>
      <c r="BA681" s="46"/>
      <c r="BB681" s="46"/>
      <c r="BD681" s="46"/>
      <c r="BE681" s="46"/>
      <c r="BF681" s="85"/>
      <c r="BG681" s="46"/>
      <c r="BH681" s="46"/>
      <c r="BI681" s="46"/>
      <c r="BJ681" s="46"/>
      <c r="BL681" s="5"/>
      <c r="BM681" s="49"/>
      <c r="BO681" s="49"/>
      <c r="BQ681" s="5"/>
      <c r="BS681" s="46"/>
      <c r="BT681" s="46"/>
      <c r="BU681" s="117"/>
      <c r="BV681" s="117"/>
      <c r="BW681" s="5"/>
      <c r="BY681" s="5"/>
      <c r="BZ681" s="5"/>
      <c r="CB681" s="46"/>
      <c r="CC681" s="46"/>
      <c r="CD681" s="5"/>
      <c r="CE681" s="5"/>
      <c r="CG681" s="46"/>
      <c r="CH681" s="46"/>
      <c r="CI681" s="117"/>
      <c r="CJ681" s="117"/>
      <c r="CK681" s="5"/>
      <c r="CL681" s="5"/>
      <c r="CM681" s="5"/>
      <c r="CN681" s="5"/>
      <c r="CO681" s="48"/>
      <c r="CP681" s="112"/>
      <c r="CQ681" s="48"/>
      <c r="CR681" s="46"/>
      <c r="CS681" s="51"/>
      <c r="CT681" s="48"/>
      <c r="CU681" s="46"/>
      <c r="CV681" s="117"/>
      <c r="CW681" s="146"/>
      <c r="CY681" s="5"/>
      <c r="CZ681" s="5"/>
      <c r="DE681" s="5"/>
      <c r="DF681" s="5"/>
      <c r="DG681" s="117"/>
      <c r="DH681" s="117"/>
      <c r="DI681" s="117"/>
      <c r="DJ681" s="117"/>
      <c r="DK681" s="117"/>
      <c r="DL681" s="165"/>
      <c r="DN681" s="33"/>
      <c r="DO681" s="154"/>
      <c r="DP681" s="46"/>
      <c r="DR681" s="80"/>
      <c r="DS681" s="46"/>
      <c r="DZ681" s="46"/>
      <c r="EA681" s="5"/>
      <c r="EB681" s="5"/>
      <c r="EC681" s="5"/>
      <c r="ED681" s="5"/>
      <c r="EE681" s="5"/>
      <c r="EF681" s="5"/>
      <c r="EG681" s="5"/>
      <c r="EH681" s="5"/>
      <c r="EI681" s="5"/>
      <c r="EJ681" s="5"/>
      <c r="EK681" s="5"/>
      <c r="EL681" s="5"/>
      <c r="EM681" s="165"/>
      <c r="EO681" s="5"/>
      <c r="EP681" s="5"/>
      <c r="EQ681" s="5"/>
      <c r="ER681" s="5"/>
      <c r="ET681" s="46"/>
      <c r="EU681" s="46"/>
      <c r="EY681" s="70"/>
      <c r="FK681" s="14"/>
      <c r="FL681" s="70"/>
    </row>
    <row r="682" spans="1:168" ht="13.8">
      <c r="A682" s="48"/>
      <c r="C682" s="117"/>
      <c r="D682" s="117"/>
      <c r="E682" s="117"/>
      <c r="F682" s="117"/>
      <c r="H682" s="47"/>
      <c r="I682" s="47"/>
      <c r="L682" s="5"/>
      <c r="M682" s="5"/>
      <c r="N682" s="5"/>
      <c r="O682" s="5"/>
      <c r="Q682" s="51"/>
      <c r="R682" s="175"/>
      <c r="S682" s="171"/>
      <c r="T682" s="117"/>
      <c r="U682" s="117"/>
      <c r="V682" s="117"/>
      <c r="W682" s="117"/>
      <c r="Y682" s="46"/>
      <c r="Z682" s="5"/>
      <c r="AA682" s="5"/>
      <c r="AB682" s="5"/>
      <c r="AC682" s="46"/>
      <c r="AD682" s="5"/>
      <c r="AE682" s="5"/>
      <c r="AG682" s="46"/>
      <c r="AH682" s="46"/>
      <c r="AL682" s="46"/>
      <c r="AM682" s="46"/>
      <c r="AN682" s="5"/>
      <c r="AO682" s="5"/>
      <c r="AP682" s="5"/>
      <c r="AQ682" s="5"/>
      <c r="AS682" s="48"/>
      <c r="AT682" s="25"/>
      <c r="AU682" s="33"/>
      <c r="AW682" s="5"/>
      <c r="AX682" s="46"/>
      <c r="AY682" s="46"/>
      <c r="BA682" s="46"/>
      <c r="BB682" s="46"/>
      <c r="BD682" s="46"/>
      <c r="BE682" s="46"/>
      <c r="BF682" s="85"/>
      <c r="BG682" s="46"/>
      <c r="BH682" s="46"/>
      <c r="BI682" s="46"/>
      <c r="BJ682" s="46"/>
      <c r="BL682" s="5"/>
      <c r="BM682" s="49"/>
      <c r="BO682" s="49"/>
      <c r="BQ682" s="5"/>
      <c r="BS682" s="46"/>
      <c r="BT682" s="46"/>
      <c r="BU682" s="117"/>
      <c r="BV682" s="117"/>
      <c r="BW682" s="5"/>
      <c r="BY682" s="5"/>
      <c r="BZ682" s="5"/>
      <c r="CB682" s="46"/>
      <c r="CC682" s="46"/>
      <c r="CD682" s="5"/>
      <c r="CE682" s="5"/>
      <c r="CG682" s="46"/>
      <c r="CH682" s="46"/>
      <c r="CI682" s="117"/>
      <c r="CJ682" s="117"/>
      <c r="CK682" s="5"/>
      <c r="CL682" s="5"/>
      <c r="CM682" s="5"/>
      <c r="CN682" s="5"/>
      <c r="CO682" s="48"/>
      <c r="CP682" s="112"/>
      <c r="CQ682" s="48"/>
      <c r="CR682" s="46"/>
      <c r="CS682" s="51"/>
      <c r="CT682" s="48"/>
      <c r="CU682" s="46"/>
      <c r="CV682" s="117"/>
      <c r="CW682" s="146"/>
      <c r="CY682" s="5"/>
      <c r="CZ682" s="5"/>
      <c r="DE682" s="5"/>
      <c r="DF682" s="5"/>
      <c r="DG682" s="117"/>
      <c r="DH682" s="117"/>
      <c r="DI682" s="117"/>
      <c r="DJ682" s="117"/>
      <c r="DK682" s="117"/>
      <c r="DL682" s="165"/>
      <c r="DN682" s="33"/>
      <c r="DO682" s="154"/>
      <c r="DP682" s="46"/>
      <c r="DR682" s="80"/>
      <c r="DS682" s="46"/>
      <c r="DZ682" s="46"/>
      <c r="EA682" s="5"/>
      <c r="EB682" s="5"/>
      <c r="EC682" s="5"/>
      <c r="ED682" s="5"/>
      <c r="EE682" s="5"/>
      <c r="EF682" s="5"/>
      <c r="EG682" s="5"/>
      <c r="EH682" s="5"/>
      <c r="EI682" s="5"/>
      <c r="EJ682" s="5"/>
      <c r="EK682" s="5"/>
      <c r="EL682" s="5"/>
      <c r="EM682" s="165"/>
      <c r="EO682" s="5"/>
      <c r="EP682" s="5"/>
      <c r="EQ682" s="5"/>
      <c r="ER682" s="5"/>
      <c r="ET682" s="46"/>
      <c r="EU682" s="46"/>
      <c r="EY682" s="70"/>
      <c r="FK682" s="14"/>
      <c r="FL682" s="70"/>
    </row>
    <row r="683" spans="1:168" ht="13.8">
      <c r="A683" s="48"/>
      <c r="C683" s="117"/>
      <c r="D683" s="117"/>
      <c r="E683" s="117"/>
      <c r="F683" s="117"/>
      <c r="H683" s="47"/>
      <c r="I683" s="47"/>
      <c r="L683" s="5"/>
      <c r="M683" s="5"/>
      <c r="N683" s="5"/>
      <c r="O683" s="5"/>
      <c r="Q683" s="51"/>
      <c r="R683" s="175"/>
      <c r="S683" s="171"/>
      <c r="T683" s="117"/>
      <c r="U683" s="117"/>
      <c r="V683" s="117"/>
      <c r="W683" s="117"/>
      <c r="Y683" s="46"/>
      <c r="Z683" s="5"/>
      <c r="AA683" s="5"/>
      <c r="AB683" s="5"/>
      <c r="AC683" s="46"/>
      <c r="AD683" s="5"/>
      <c r="AE683" s="5"/>
      <c r="AG683" s="46"/>
      <c r="AH683" s="46"/>
      <c r="AL683" s="46"/>
      <c r="AM683" s="46"/>
      <c r="AN683" s="5"/>
      <c r="AO683" s="5"/>
      <c r="AP683" s="5"/>
      <c r="AQ683" s="5"/>
      <c r="AS683" s="48"/>
      <c r="AT683" s="25"/>
      <c r="AU683" s="33"/>
      <c r="AW683" s="5"/>
      <c r="AX683" s="46"/>
      <c r="AY683" s="46"/>
      <c r="BA683" s="46"/>
      <c r="BB683" s="46"/>
      <c r="BD683" s="46"/>
      <c r="BE683" s="46"/>
      <c r="BF683" s="85"/>
      <c r="BG683" s="46"/>
      <c r="BH683" s="46"/>
      <c r="BI683" s="46"/>
      <c r="BJ683" s="46"/>
      <c r="BL683" s="5"/>
      <c r="BM683" s="49"/>
      <c r="BO683" s="49"/>
      <c r="BQ683" s="5"/>
      <c r="BS683" s="46"/>
      <c r="BT683" s="46"/>
      <c r="BU683" s="117"/>
      <c r="BV683" s="117"/>
      <c r="BW683" s="5"/>
      <c r="BY683" s="5"/>
      <c r="BZ683" s="5"/>
      <c r="CB683" s="46"/>
      <c r="CC683" s="46"/>
      <c r="CD683" s="5"/>
      <c r="CE683" s="5"/>
      <c r="CG683" s="46"/>
      <c r="CH683" s="46"/>
      <c r="CI683" s="117"/>
      <c r="CJ683" s="117"/>
      <c r="CK683" s="5"/>
      <c r="CL683" s="5"/>
      <c r="CM683" s="5"/>
      <c r="CN683" s="5"/>
      <c r="CO683" s="48"/>
      <c r="CP683" s="112"/>
      <c r="CQ683" s="48"/>
      <c r="CR683" s="46"/>
      <c r="CS683" s="51"/>
      <c r="CT683" s="48"/>
      <c r="CU683" s="46"/>
      <c r="CV683" s="117"/>
      <c r="CW683" s="146"/>
      <c r="CY683" s="5"/>
      <c r="CZ683" s="5"/>
      <c r="DE683" s="5"/>
      <c r="DF683" s="5"/>
      <c r="DG683" s="117"/>
      <c r="DH683" s="117"/>
      <c r="DI683" s="117"/>
      <c r="DJ683" s="117"/>
      <c r="DK683" s="117"/>
      <c r="DL683" s="165"/>
      <c r="DN683" s="33"/>
      <c r="DO683" s="154"/>
      <c r="DP683" s="46"/>
      <c r="DR683" s="80"/>
      <c r="DS683" s="46"/>
      <c r="DZ683" s="46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/>
      <c r="EM683" s="165"/>
      <c r="EO683" s="5"/>
      <c r="EP683" s="5"/>
      <c r="EQ683" s="5"/>
      <c r="ER683" s="5"/>
      <c r="ET683" s="46"/>
      <c r="EU683" s="46"/>
      <c r="EY683" s="70"/>
      <c r="FK683" s="14"/>
      <c r="FL683" s="70"/>
    </row>
    <row r="684" spans="1:168" ht="13.8">
      <c r="A684" s="48"/>
      <c r="C684" s="117"/>
      <c r="D684" s="117"/>
      <c r="E684" s="117"/>
      <c r="F684" s="117"/>
      <c r="H684" s="47"/>
      <c r="I684" s="47"/>
      <c r="L684" s="5"/>
      <c r="M684" s="5"/>
      <c r="N684" s="5"/>
      <c r="O684" s="5"/>
      <c r="Q684" s="51"/>
      <c r="R684" s="175"/>
      <c r="S684" s="171"/>
      <c r="T684" s="117"/>
      <c r="U684" s="117"/>
      <c r="V684" s="117"/>
      <c r="W684" s="117"/>
      <c r="Y684" s="46"/>
      <c r="Z684" s="5"/>
      <c r="AA684" s="5"/>
      <c r="AB684" s="5"/>
      <c r="AC684" s="46"/>
      <c r="AD684" s="5"/>
      <c r="AE684" s="5"/>
      <c r="AG684" s="46"/>
      <c r="AH684" s="46"/>
      <c r="AL684" s="46"/>
      <c r="AM684" s="46"/>
      <c r="AN684" s="5"/>
      <c r="AO684" s="5"/>
      <c r="AP684" s="5"/>
      <c r="AQ684" s="5"/>
      <c r="AS684" s="48"/>
      <c r="AT684" s="25"/>
      <c r="AU684" s="33"/>
      <c r="AW684" s="5"/>
      <c r="AX684" s="46"/>
      <c r="AY684" s="46"/>
      <c r="BA684" s="46"/>
      <c r="BB684" s="46"/>
      <c r="BD684" s="46"/>
      <c r="BE684" s="46"/>
      <c r="BF684" s="85"/>
      <c r="BG684" s="46"/>
      <c r="BH684" s="46"/>
      <c r="BI684" s="46"/>
      <c r="BJ684" s="46"/>
      <c r="BL684" s="5"/>
      <c r="BM684" s="49"/>
      <c r="BO684" s="49"/>
      <c r="BQ684" s="5"/>
      <c r="BS684" s="46"/>
      <c r="BT684" s="46"/>
      <c r="BU684" s="117"/>
      <c r="BV684" s="117"/>
      <c r="BW684" s="5"/>
      <c r="BY684" s="5"/>
      <c r="BZ684" s="5"/>
      <c r="CB684" s="46"/>
      <c r="CC684" s="46"/>
      <c r="CD684" s="5"/>
      <c r="CE684" s="5"/>
      <c r="CG684" s="46"/>
      <c r="CH684" s="46"/>
      <c r="CI684" s="117"/>
      <c r="CJ684" s="117"/>
      <c r="CK684" s="5"/>
      <c r="CL684" s="5"/>
      <c r="CM684" s="5"/>
      <c r="CN684" s="5"/>
      <c r="CO684" s="48"/>
      <c r="CP684" s="112"/>
      <c r="CQ684" s="48"/>
      <c r="CR684" s="46"/>
      <c r="CS684" s="51"/>
      <c r="CT684" s="48"/>
      <c r="CU684" s="46"/>
      <c r="CV684" s="117"/>
      <c r="CW684" s="146"/>
      <c r="CY684" s="5"/>
      <c r="CZ684" s="5"/>
      <c r="DE684" s="5"/>
      <c r="DF684" s="5"/>
      <c r="DG684" s="117"/>
      <c r="DH684" s="117"/>
      <c r="DI684" s="117"/>
      <c r="DJ684" s="117"/>
      <c r="DK684" s="117"/>
      <c r="DL684" s="165"/>
      <c r="DN684" s="33"/>
      <c r="DO684" s="154"/>
      <c r="DP684" s="46"/>
      <c r="DR684" s="80"/>
      <c r="DS684" s="46"/>
      <c r="DZ684" s="46"/>
      <c r="EA684" s="5"/>
      <c r="EB684" s="5"/>
      <c r="EC684" s="5"/>
      <c r="ED684" s="5"/>
      <c r="EE684" s="5"/>
      <c r="EF684" s="5"/>
      <c r="EG684" s="5"/>
      <c r="EH684" s="5"/>
      <c r="EI684" s="5"/>
      <c r="EJ684" s="5"/>
      <c r="EK684" s="5"/>
      <c r="EL684" s="5"/>
      <c r="EM684" s="165"/>
      <c r="EO684" s="5"/>
      <c r="EP684" s="5"/>
      <c r="EQ684" s="5"/>
      <c r="ER684" s="5"/>
      <c r="ET684" s="46"/>
      <c r="EU684" s="46"/>
      <c r="EY684" s="70"/>
      <c r="FK684" s="14"/>
      <c r="FL684" s="70"/>
    </row>
    <row r="685" spans="1:168" ht="13.8">
      <c r="A685" s="48"/>
      <c r="C685" s="117"/>
      <c r="D685" s="117"/>
      <c r="E685" s="117"/>
      <c r="F685" s="117"/>
      <c r="H685" s="47"/>
      <c r="I685" s="47"/>
      <c r="L685" s="5"/>
      <c r="M685" s="5"/>
      <c r="N685" s="5"/>
      <c r="O685" s="5"/>
      <c r="Q685" s="51"/>
      <c r="R685" s="175"/>
      <c r="S685" s="171"/>
      <c r="T685" s="117"/>
      <c r="U685" s="117"/>
      <c r="V685" s="117"/>
      <c r="W685" s="117"/>
      <c r="Y685" s="46"/>
      <c r="Z685" s="5"/>
      <c r="AA685" s="5"/>
      <c r="AB685" s="5"/>
      <c r="AC685" s="46"/>
      <c r="AD685" s="5"/>
      <c r="AE685" s="5"/>
      <c r="AG685" s="46"/>
      <c r="AH685" s="46"/>
      <c r="AL685" s="46"/>
      <c r="AM685" s="46"/>
      <c r="AN685" s="5"/>
      <c r="AO685" s="5"/>
      <c r="AP685" s="5"/>
      <c r="AQ685" s="5"/>
      <c r="AS685" s="48"/>
      <c r="AT685" s="25"/>
      <c r="AU685" s="33"/>
      <c r="AW685" s="5"/>
      <c r="AX685" s="46"/>
      <c r="AY685" s="46"/>
      <c r="BA685" s="46"/>
      <c r="BB685" s="46"/>
      <c r="BD685" s="46"/>
      <c r="BE685" s="46"/>
      <c r="BF685" s="85"/>
      <c r="BG685" s="46"/>
      <c r="BH685" s="46"/>
      <c r="BI685" s="46"/>
      <c r="BJ685" s="46"/>
      <c r="BL685" s="5"/>
      <c r="BM685" s="49"/>
      <c r="BO685" s="49"/>
      <c r="BQ685" s="5"/>
      <c r="BS685" s="46"/>
      <c r="BT685" s="46"/>
      <c r="BU685" s="117"/>
      <c r="BV685" s="117"/>
      <c r="BW685" s="5"/>
      <c r="BY685" s="5"/>
      <c r="BZ685" s="5"/>
      <c r="CB685" s="46"/>
      <c r="CC685" s="46"/>
      <c r="CD685" s="5"/>
      <c r="CE685" s="5"/>
      <c r="CG685" s="46"/>
      <c r="CH685" s="46"/>
      <c r="CI685" s="117"/>
      <c r="CJ685" s="117"/>
      <c r="CK685" s="5"/>
      <c r="CL685" s="5"/>
      <c r="CM685" s="5"/>
      <c r="CN685" s="5"/>
      <c r="CO685" s="48"/>
      <c r="CP685" s="112"/>
      <c r="CQ685" s="48"/>
      <c r="CR685" s="46"/>
      <c r="CS685" s="51"/>
      <c r="CT685" s="48"/>
      <c r="CU685" s="46"/>
      <c r="CV685" s="117"/>
      <c r="CW685" s="146"/>
      <c r="CY685" s="5"/>
      <c r="CZ685" s="5"/>
      <c r="DE685" s="5"/>
      <c r="DF685" s="5"/>
      <c r="DG685" s="117"/>
      <c r="DH685" s="117"/>
      <c r="DI685" s="117"/>
      <c r="DJ685" s="117"/>
      <c r="DK685" s="117"/>
      <c r="DL685" s="165"/>
      <c r="DN685" s="33"/>
      <c r="DO685" s="154"/>
      <c r="DP685" s="46"/>
      <c r="DR685" s="80"/>
      <c r="DS685" s="46"/>
      <c r="DZ685" s="46"/>
      <c r="EA685" s="5"/>
      <c r="EB685" s="5"/>
      <c r="EC685" s="5"/>
      <c r="ED685" s="5"/>
      <c r="EE685" s="5"/>
      <c r="EF685" s="5"/>
      <c r="EG685" s="5"/>
      <c r="EH685" s="5"/>
      <c r="EI685" s="5"/>
      <c r="EJ685" s="5"/>
      <c r="EK685" s="5"/>
      <c r="EL685" s="5"/>
      <c r="EM685" s="165"/>
      <c r="EO685" s="5"/>
      <c r="EP685" s="5"/>
      <c r="EQ685" s="5"/>
      <c r="ER685" s="5"/>
      <c r="ET685" s="46"/>
      <c r="EU685" s="46"/>
      <c r="EY685" s="70"/>
      <c r="FK685" s="14"/>
      <c r="FL685" s="70"/>
    </row>
    <row r="686" spans="1:168" ht="13.8">
      <c r="A686" s="48"/>
      <c r="C686" s="117"/>
      <c r="D686" s="117"/>
      <c r="E686" s="117"/>
      <c r="F686" s="117"/>
      <c r="H686" s="47"/>
      <c r="I686" s="47"/>
      <c r="L686" s="5"/>
      <c r="M686" s="5"/>
      <c r="N686" s="5"/>
      <c r="O686" s="5"/>
      <c r="Q686" s="51"/>
      <c r="R686" s="175"/>
      <c r="S686" s="171"/>
      <c r="T686" s="117"/>
      <c r="U686" s="117"/>
      <c r="V686" s="117"/>
      <c r="W686" s="117"/>
      <c r="Y686" s="46"/>
      <c r="Z686" s="5"/>
      <c r="AA686" s="5"/>
      <c r="AB686" s="5"/>
      <c r="AC686" s="46"/>
      <c r="AD686" s="5"/>
      <c r="AE686" s="5"/>
      <c r="AG686" s="46"/>
      <c r="AH686" s="46"/>
      <c r="AL686" s="46"/>
      <c r="AM686" s="46"/>
      <c r="AN686" s="5"/>
      <c r="AO686" s="5"/>
      <c r="AP686" s="5"/>
      <c r="AQ686" s="5"/>
      <c r="AS686" s="48"/>
      <c r="AT686" s="25"/>
      <c r="AU686" s="33"/>
      <c r="AW686" s="5"/>
      <c r="AX686" s="46"/>
      <c r="AY686" s="46"/>
      <c r="BA686" s="46"/>
      <c r="BB686" s="46"/>
      <c r="BD686" s="46"/>
      <c r="BE686" s="46"/>
      <c r="BF686" s="85"/>
      <c r="BG686" s="46"/>
      <c r="BH686" s="46"/>
      <c r="BI686" s="46"/>
      <c r="BJ686" s="46"/>
      <c r="BL686" s="5"/>
      <c r="BM686" s="49"/>
      <c r="BO686" s="49"/>
      <c r="BQ686" s="5"/>
      <c r="BS686" s="46"/>
      <c r="BT686" s="46"/>
      <c r="BU686" s="117"/>
      <c r="BV686" s="117"/>
      <c r="BW686" s="5"/>
      <c r="BY686" s="5"/>
      <c r="BZ686" s="5"/>
      <c r="CB686" s="46"/>
      <c r="CC686" s="46"/>
      <c r="CD686" s="5"/>
      <c r="CE686" s="5"/>
      <c r="CG686" s="46"/>
      <c r="CH686" s="46"/>
      <c r="CI686" s="117"/>
      <c r="CJ686" s="117"/>
      <c r="CK686" s="5"/>
      <c r="CL686" s="5"/>
      <c r="CM686" s="5"/>
      <c r="CN686" s="5"/>
      <c r="CO686" s="48"/>
      <c r="CP686" s="112"/>
      <c r="CQ686" s="48"/>
      <c r="CR686" s="46"/>
      <c r="CS686" s="51"/>
      <c r="CT686" s="48"/>
      <c r="CU686" s="46"/>
      <c r="CV686" s="117"/>
      <c r="CW686" s="146"/>
      <c r="CY686" s="5"/>
      <c r="CZ686" s="5"/>
      <c r="DE686" s="5"/>
      <c r="DF686" s="5"/>
      <c r="DG686" s="117"/>
      <c r="DH686" s="117"/>
      <c r="DI686" s="117"/>
      <c r="DJ686" s="117"/>
      <c r="DK686" s="117"/>
      <c r="DL686" s="165"/>
      <c r="DN686" s="33"/>
      <c r="DO686" s="154"/>
      <c r="DP686" s="46"/>
      <c r="DR686" s="80"/>
      <c r="DS686" s="46"/>
      <c r="DZ686" s="46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165"/>
      <c r="EO686" s="5"/>
      <c r="EP686" s="5"/>
      <c r="EQ686" s="5"/>
      <c r="ER686" s="5"/>
      <c r="ET686" s="46"/>
      <c r="EU686" s="46"/>
      <c r="EY686" s="70"/>
      <c r="FK686" s="14"/>
      <c r="FL686" s="70"/>
    </row>
    <row r="687" spans="1:168" ht="13.8">
      <c r="A687" s="48"/>
      <c r="C687" s="117"/>
      <c r="D687" s="117"/>
      <c r="E687" s="117"/>
      <c r="F687" s="117"/>
      <c r="H687" s="47"/>
      <c r="I687" s="47"/>
      <c r="L687" s="5"/>
      <c r="M687" s="5"/>
      <c r="N687" s="5"/>
      <c r="O687" s="5"/>
      <c r="Q687" s="51"/>
      <c r="R687" s="175"/>
      <c r="S687" s="171"/>
      <c r="T687" s="117"/>
      <c r="U687" s="117"/>
      <c r="V687" s="117"/>
      <c r="W687" s="117"/>
      <c r="Y687" s="46"/>
      <c r="Z687" s="5"/>
      <c r="AA687" s="5"/>
      <c r="AB687" s="5"/>
      <c r="AC687" s="46"/>
      <c r="AD687" s="5"/>
      <c r="AE687" s="5"/>
      <c r="AG687" s="46"/>
      <c r="AH687" s="46"/>
      <c r="AL687" s="46"/>
      <c r="AM687" s="46"/>
      <c r="AN687" s="5"/>
      <c r="AO687" s="5"/>
      <c r="AP687" s="5"/>
      <c r="AQ687" s="5"/>
      <c r="AS687" s="48"/>
      <c r="AT687" s="25"/>
      <c r="AU687" s="33"/>
      <c r="AW687" s="5"/>
      <c r="AX687" s="46"/>
      <c r="AY687" s="46"/>
      <c r="BA687" s="46"/>
      <c r="BB687" s="46"/>
      <c r="BD687" s="46"/>
      <c r="BE687" s="46"/>
      <c r="BF687" s="85"/>
      <c r="BG687" s="46"/>
      <c r="BH687" s="46"/>
      <c r="BI687" s="46"/>
      <c r="BJ687" s="46"/>
      <c r="BL687" s="5"/>
      <c r="BM687" s="49"/>
      <c r="BO687" s="49"/>
      <c r="BQ687" s="5"/>
      <c r="BS687" s="46"/>
      <c r="BT687" s="46"/>
      <c r="BU687" s="117"/>
      <c r="BV687" s="117"/>
      <c r="BW687" s="5"/>
      <c r="BY687" s="5"/>
      <c r="BZ687" s="5"/>
      <c r="CB687" s="46"/>
      <c r="CC687" s="46"/>
      <c r="CD687" s="5"/>
      <c r="CE687" s="5"/>
      <c r="CG687" s="46"/>
      <c r="CH687" s="46"/>
      <c r="CI687" s="117"/>
      <c r="CJ687" s="117"/>
      <c r="CK687" s="5"/>
      <c r="CL687" s="5"/>
      <c r="CM687" s="5"/>
      <c r="CN687" s="5"/>
      <c r="CO687" s="48"/>
      <c r="CP687" s="112"/>
      <c r="CQ687" s="48"/>
      <c r="CR687" s="46"/>
      <c r="CS687" s="51"/>
      <c r="CT687" s="48"/>
      <c r="CU687" s="46"/>
      <c r="CV687" s="117"/>
      <c r="CW687" s="146"/>
      <c r="CY687" s="5"/>
      <c r="CZ687" s="5"/>
      <c r="DE687" s="5"/>
      <c r="DF687" s="5"/>
      <c r="DG687" s="117"/>
      <c r="DH687" s="117"/>
      <c r="DI687" s="117"/>
      <c r="DJ687" s="117"/>
      <c r="DK687" s="117"/>
      <c r="DL687" s="165"/>
      <c r="DN687" s="33"/>
      <c r="DO687" s="154"/>
      <c r="DP687" s="46"/>
      <c r="DR687" s="80"/>
      <c r="DS687" s="46"/>
      <c r="DZ687" s="46"/>
      <c r="EA687" s="5"/>
      <c r="EB687" s="5"/>
      <c r="EC687" s="5"/>
      <c r="ED687" s="5"/>
      <c r="EE687" s="5"/>
      <c r="EF687" s="5"/>
      <c r="EG687" s="5"/>
      <c r="EH687" s="5"/>
      <c r="EI687" s="5"/>
      <c r="EJ687" s="5"/>
      <c r="EK687" s="5"/>
      <c r="EL687" s="5"/>
      <c r="EM687" s="165"/>
      <c r="EO687" s="5"/>
      <c r="EP687" s="5"/>
      <c r="EQ687" s="5"/>
      <c r="ER687" s="5"/>
      <c r="ET687" s="46"/>
      <c r="EU687" s="46"/>
      <c r="EY687" s="70"/>
      <c r="FK687" s="14"/>
      <c r="FL687" s="70"/>
    </row>
    <row r="688" spans="1:168" ht="13.8">
      <c r="A688" s="48"/>
      <c r="C688" s="117"/>
      <c r="D688" s="117"/>
      <c r="E688" s="117"/>
      <c r="F688" s="117"/>
      <c r="H688" s="47"/>
      <c r="I688" s="47"/>
      <c r="L688" s="5"/>
      <c r="M688" s="5"/>
      <c r="N688" s="5"/>
      <c r="O688" s="5"/>
      <c r="Q688" s="51"/>
      <c r="R688" s="175"/>
      <c r="S688" s="171"/>
      <c r="T688" s="117"/>
      <c r="U688" s="117"/>
      <c r="V688" s="117"/>
      <c r="W688" s="117"/>
      <c r="Y688" s="46"/>
      <c r="Z688" s="5"/>
      <c r="AA688" s="5"/>
      <c r="AB688" s="5"/>
      <c r="AC688" s="46"/>
      <c r="AD688" s="5"/>
      <c r="AE688" s="5"/>
      <c r="AG688" s="46"/>
      <c r="AH688" s="46"/>
      <c r="AL688" s="46"/>
      <c r="AM688" s="46"/>
      <c r="AN688" s="5"/>
      <c r="AO688" s="5"/>
      <c r="AP688" s="5"/>
      <c r="AQ688" s="5"/>
      <c r="AS688" s="48"/>
      <c r="AT688" s="25"/>
      <c r="AU688" s="33"/>
      <c r="AW688" s="5"/>
      <c r="AX688" s="46"/>
      <c r="AY688" s="46"/>
      <c r="BA688" s="46"/>
      <c r="BB688" s="46"/>
      <c r="BD688" s="46"/>
      <c r="BE688" s="46"/>
      <c r="BF688" s="85"/>
      <c r="BG688" s="46"/>
      <c r="BH688" s="46"/>
      <c r="BI688" s="46"/>
      <c r="BJ688" s="46"/>
      <c r="BL688" s="5"/>
      <c r="BM688" s="49"/>
      <c r="BO688" s="49"/>
      <c r="BQ688" s="5"/>
      <c r="BS688" s="46"/>
      <c r="BT688" s="46"/>
      <c r="BU688" s="117"/>
      <c r="BV688" s="117"/>
      <c r="BW688" s="5"/>
      <c r="BY688" s="5"/>
      <c r="BZ688" s="5"/>
      <c r="CB688" s="46"/>
      <c r="CC688" s="46"/>
      <c r="CD688" s="5"/>
      <c r="CE688" s="5"/>
      <c r="CG688" s="46"/>
      <c r="CH688" s="46"/>
      <c r="CI688" s="117"/>
      <c r="CJ688" s="117"/>
      <c r="CK688" s="5"/>
      <c r="CL688" s="5"/>
      <c r="CM688" s="5"/>
      <c r="CN688" s="5"/>
      <c r="CO688" s="48"/>
      <c r="CP688" s="112"/>
      <c r="CQ688" s="48"/>
      <c r="CR688" s="46"/>
      <c r="CS688" s="51"/>
      <c r="CT688" s="48"/>
      <c r="CU688" s="46"/>
      <c r="CV688" s="117"/>
      <c r="CW688" s="146"/>
      <c r="CY688" s="5"/>
      <c r="CZ688" s="5"/>
      <c r="DE688" s="5"/>
      <c r="DF688" s="5"/>
      <c r="DG688" s="117"/>
      <c r="DH688" s="117"/>
      <c r="DI688" s="117"/>
      <c r="DJ688" s="117"/>
      <c r="DK688" s="117"/>
      <c r="DL688" s="165"/>
      <c r="DN688" s="33"/>
      <c r="DO688" s="154"/>
      <c r="DP688" s="46"/>
      <c r="DR688" s="80"/>
      <c r="DS688" s="46"/>
      <c r="DZ688" s="46"/>
      <c r="EA688" s="5"/>
      <c r="EB688" s="5"/>
      <c r="EC688" s="5"/>
      <c r="ED688" s="5"/>
      <c r="EE688" s="5"/>
      <c r="EF688" s="5"/>
      <c r="EG688" s="5"/>
      <c r="EH688" s="5"/>
      <c r="EI688" s="5"/>
      <c r="EJ688" s="5"/>
      <c r="EK688" s="5"/>
      <c r="EL688" s="5"/>
      <c r="EM688" s="165"/>
      <c r="EO688" s="5"/>
      <c r="EP688" s="5"/>
      <c r="EQ688" s="5"/>
      <c r="ER688" s="5"/>
      <c r="ET688" s="46"/>
      <c r="EU688" s="46"/>
      <c r="EY688" s="70"/>
      <c r="FK688" s="14"/>
      <c r="FL688" s="70"/>
    </row>
    <row r="689" spans="1:168" ht="13.8">
      <c r="A689" s="48"/>
      <c r="C689" s="117"/>
      <c r="D689" s="117"/>
      <c r="E689" s="117"/>
      <c r="F689" s="117"/>
      <c r="H689" s="47"/>
      <c r="I689" s="47"/>
      <c r="L689" s="5"/>
      <c r="M689" s="5"/>
      <c r="N689" s="5"/>
      <c r="O689" s="5"/>
      <c r="Q689" s="51"/>
      <c r="R689" s="175"/>
      <c r="S689" s="171"/>
      <c r="T689" s="117"/>
      <c r="U689" s="117"/>
      <c r="V689" s="117"/>
      <c r="W689" s="117"/>
      <c r="Y689" s="46"/>
      <c r="Z689" s="5"/>
      <c r="AA689" s="5"/>
      <c r="AB689" s="5"/>
      <c r="AC689" s="46"/>
      <c r="AD689" s="5"/>
      <c r="AE689" s="5"/>
      <c r="AG689" s="46"/>
      <c r="AH689" s="46"/>
      <c r="AL689" s="46"/>
      <c r="AM689" s="46"/>
      <c r="AN689" s="5"/>
      <c r="AO689" s="5"/>
      <c r="AP689" s="5"/>
      <c r="AQ689" s="5"/>
      <c r="AS689" s="48"/>
      <c r="AT689" s="25"/>
      <c r="AU689" s="33"/>
      <c r="AW689" s="5"/>
      <c r="AX689" s="46"/>
      <c r="AY689" s="46"/>
      <c r="BA689" s="46"/>
      <c r="BB689" s="46"/>
      <c r="BD689" s="46"/>
      <c r="BE689" s="46"/>
      <c r="BF689" s="85"/>
      <c r="BG689" s="46"/>
      <c r="BH689" s="46"/>
      <c r="BI689" s="46"/>
      <c r="BJ689" s="46"/>
      <c r="BL689" s="5"/>
      <c r="BM689" s="49"/>
      <c r="BO689" s="49"/>
      <c r="BQ689" s="5"/>
      <c r="BS689" s="46"/>
      <c r="BT689" s="46"/>
      <c r="BU689" s="117"/>
      <c r="BV689" s="117"/>
      <c r="BW689" s="5"/>
      <c r="BY689" s="5"/>
      <c r="BZ689" s="5"/>
      <c r="CB689" s="46"/>
      <c r="CC689" s="46"/>
      <c r="CD689" s="5"/>
      <c r="CE689" s="5"/>
      <c r="CG689" s="46"/>
      <c r="CH689" s="46"/>
      <c r="CI689" s="117"/>
      <c r="CJ689" s="117"/>
      <c r="CK689" s="5"/>
      <c r="CL689" s="5"/>
      <c r="CM689" s="5"/>
      <c r="CN689" s="5"/>
      <c r="CO689" s="48"/>
      <c r="CP689" s="112"/>
      <c r="CQ689" s="48"/>
      <c r="CR689" s="46"/>
      <c r="CS689" s="51"/>
      <c r="CT689" s="48"/>
      <c r="CU689" s="46"/>
      <c r="CV689" s="117"/>
      <c r="CW689" s="146"/>
      <c r="CY689" s="5"/>
      <c r="CZ689" s="5"/>
      <c r="DE689" s="5"/>
      <c r="DF689" s="5"/>
      <c r="DG689" s="117"/>
      <c r="DH689" s="117"/>
      <c r="DI689" s="117"/>
      <c r="DJ689" s="117"/>
      <c r="DK689" s="117"/>
      <c r="DL689" s="165"/>
      <c r="DN689" s="33"/>
      <c r="DO689" s="154"/>
      <c r="DP689" s="46"/>
      <c r="DR689" s="80"/>
      <c r="DS689" s="46"/>
      <c r="DZ689" s="46"/>
      <c r="EA689" s="5"/>
      <c r="EB689" s="5"/>
      <c r="EC689" s="5"/>
      <c r="ED689" s="5"/>
      <c r="EE689" s="5"/>
      <c r="EF689" s="5"/>
      <c r="EG689" s="5"/>
      <c r="EH689" s="5"/>
      <c r="EI689" s="5"/>
      <c r="EJ689" s="5"/>
      <c r="EK689" s="5"/>
      <c r="EL689" s="5"/>
      <c r="EM689" s="165"/>
      <c r="EO689" s="5"/>
      <c r="EP689" s="5"/>
      <c r="EQ689" s="5"/>
      <c r="ER689" s="5"/>
      <c r="ET689" s="46"/>
      <c r="EU689" s="46"/>
      <c r="EY689" s="70"/>
      <c r="FK689" s="14"/>
      <c r="FL689" s="70"/>
    </row>
    <row r="690" spans="1:168" ht="13.8">
      <c r="A690" s="48"/>
      <c r="C690" s="117"/>
      <c r="D690" s="117"/>
      <c r="E690" s="117"/>
      <c r="F690" s="117"/>
      <c r="H690" s="47"/>
      <c r="I690" s="47"/>
      <c r="L690" s="5"/>
      <c r="M690" s="5"/>
      <c r="N690" s="5"/>
      <c r="O690" s="5"/>
      <c r="Q690" s="51"/>
      <c r="R690" s="175"/>
      <c r="S690" s="171"/>
      <c r="T690" s="117"/>
      <c r="U690" s="117"/>
      <c r="V690" s="117"/>
      <c r="W690" s="117"/>
      <c r="Y690" s="46"/>
      <c r="Z690" s="5"/>
      <c r="AA690" s="5"/>
      <c r="AB690" s="5"/>
      <c r="AC690" s="46"/>
      <c r="AD690" s="5"/>
      <c r="AE690" s="5"/>
      <c r="AG690" s="46"/>
      <c r="AH690" s="46"/>
      <c r="AL690" s="46"/>
      <c r="AM690" s="46"/>
      <c r="AN690" s="5"/>
      <c r="AO690" s="5"/>
      <c r="AP690" s="5"/>
      <c r="AQ690" s="5"/>
      <c r="AS690" s="48"/>
      <c r="AT690" s="25"/>
      <c r="AU690" s="33"/>
      <c r="AW690" s="5"/>
      <c r="AX690" s="46"/>
      <c r="AY690" s="46"/>
      <c r="BA690" s="46"/>
      <c r="BB690" s="46"/>
      <c r="BD690" s="46"/>
      <c r="BE690" s="46"/>
      <c r="BF690" s="85"/>
      <c r="BG690" s="46"/>
      <c r="BH690" s="46"/>
      <c r="BI690" s="46"/>
      <c r="BJ690" s="46"/>
      <c r="BL690" s="5"/>
      <c r="BM690" s="49"/>
      <c r="BO690" s="49"/>
      <c r="BQ690" s="5"/>
      <c r="BS690" s="46"/>
      <c r="BT690" s="46"/>
      <c r="BU690" s="117"/>
      <c r="BV690" s="117"/>
      <c r="BW690" s="5"/>
      <c r="BY690" s="5"/>
      <c r="BZ690" s="5"/>
      <c r="CB690" s="46"/>
      <c r="CC690" s="46"/>
      <c r="CD690" s="5"/>
      <c r="CE690" s="5"/>
      <c r="CG690" s="46"/>
      <c r="CH690" s="46"/>
      <c r="CI690" s="117"/>
      <c r="CJ690" s="117"/>
      <c r="CK690" s="5"/>
      <c r="CL690" s="5"/>
      <c r="CM690" s="5"/>
      <c r="CN690" s="5"/>
      <c r="CO690" s="48"/>
      <c r="CP690" s="112"/>
      <c r="CQ690" s="48"/>
      <c r="CR690" s="46"/>
      <c r="CS690" s="51"/>
      <c r="CT690" s="48"/>
      <c r="CU690" s="46"/>
      <c r="CV690" s="117"/>
      <c r="CW690" s="146"/>
      <c r="CY690" s="5"/>
      <c r="CZ690" s="5"/>
      <c r="DE690" s="5"/>
      <c r="DF690" s="5"/>
      <c r="DG690" s="117"/>
      <c r="DH690" s="117"/>
      <c r="DI690" s="117"/>
      <c r="DJ690" s="117"/>
      <c r="DK690" s="117"/>
      <c r="DL690" s="165"/>
      <c r="DN690" s="33"/>
      <c r="DO690" s="154"/>
      <c r="DP690" s="46"/>
      <c r="DR690" s="80"/>
      <c r="DS690" s="46"/>
      <c r="DZ690" s="46"/>
      <c r="EA690" s="5"/>
      <c r="EB690" s="5"/>
      <c r="EC690" s="5"/>
      <c r="ED690" s="5"/>
      <c r="EE690" s="5"/>
      <c r="EF690" s="5"/>
      <c r="EG690" s="5"/>
      <c r="EH690" s="5"/>
      <c r="EI690" s="5"/>
      <c r="EJ690" s="5"/>
      <c r="EK690" s="5"/>
      <c r="EL690" s="5"/>
      <c r="EM690" s="165"/>
      <c r="EO690" s="5"/>
      <c r="EP690" s="5"/>
      <c r="EQ690" s="5"/>
      <c r="ER690" s="5"/>
      <c r="ET690" s="46"/>
      <c r="EU690" s="46"/>
      <c r="EY690" s="70"/>
      <c r="FK690" s="14"/>
      <c r="FL690" s="70"/>
    </row>
    <row r="691" spans="1:168" ht="13.8">
      <c r="A691" s="48"/>
      <c r="C691" s="117"/>
      <c r="D691" s="117"/>
      <c r="E691" s="117"/>
      <c r="F691" s="117"/>
      <c r="H691" s="47"/>
      <c r="I691" s="47"/>
      <c r="L691" s="5"/>
      <c r="M691" s="5"/>
      <c r="N691" s="5"/>
      <c r="O691" s="5"/>
      <c r="Q691" s="51"/>
      <c r="R691" s="175"/>
      <c r="S691" s="171"/>
      <c r="T691" s="117"/>
      <c r="U691" s="117"/>
      <c r="V691" s="117"/>
      <c r="W691" s="117"/>
      <c r="Y691" s="46"/>
      <c r="Z691" s="5"/>
      <c r="AA691" s="5"/>
      <c r="AB691" s="5"/>
      <c r="AC691" s="46"/>
      <c r="AD691" s="5"/>
      <c r="AE691" s="5"/>
      <c r="AG691" s="46"/>
      <c r="AH691" s="46"/>
      <c r="AL691" s="46"/>
      <c r="AM691" s="46"/>
      <c r="AN691" s="5"/>
      <c r="AO691" s="5"/>
      <c r="AP691" s="5"/>
      <c r="AQ691" s="5"/>
      <c r="AS691" s="48"/>
      <c r="AT691" s="25"/>
      <c r="AU691" s="33"/>
      <c r="AW691" s="5"/>
      <c r="AX691" s="46"/>
      <c r="AY691" s="46"/>
      <c r="BA691" s="46"/>
      <c r="BB691" s="46"/>
      <c r="BD691" s="46"/>
      <c r="BE691" s="46"/>
      <c r="BF691" s="85"/>
      <c r="BG691" s="46"/>
      <c r="BH691" s="46"/>
      <c r="BI691" s="46"/>
      <c r="BJ691" s="46"/>
      <c r="BL691" s="5"/>
      <c r="BM691" s="49"/>
      <c r="BO691" s="49"/>
      <c r="BQ691" s="5"/>
      <c r="BS691" s="46"/>
      <c r="BT691" s="46"/>
      <c r="BU691" s="117"/>
      <c r="BV691" s="117"/>
      <c r="BW691" s="5"/>
      <c r="BY691" s="5"/>
      <c r="BZ691" s="5"/>
      <c r="CB691" s="46"/>
      <c r="CC691" s="46"/>
      <c r="CD691" s="5"/>
      <c r="CE691" s="5"/>
      <c r="CG691" s="46"/>
      <c r="CH691" s="46"/>
      <c r="CI691" s="117"/>
      <c r="CJ691" s="117"/>
      <c r="CK691" s="5"/>
      <c r="CL691" s="5"/>
      <c r="CM691" s="5"/>
      <c r="CN691" s="5"/>
      <c r="CO691" s="48"/>
      <c r="CP691" s="112"/>
      <c r="CQ691" s="48"/>
      <c r="CR691" s="46"/>
      <c r="CS691" s="51"/>
      <c r="CT691" s="48"/>
      <c r="CU691" s="46"/>
      <c r="CV691" s="117"/>
      <c r="CW691" s="146"/>
      <c r="CY691" s="5"/>
      <c r="CZ691" s="5"/>
      <c r="DE691" s="5"/>
      <c r="DF691" s="5"/>
      <c r="DG691" s="117"/>
      <c r="DH691" s="117"/>
      <c r="DI691" s="117"/>
      <c r="DJ691" s="117"/>
      <c r="DK691" s="117"/>
      <c r="DL691" s="165"/>
      <c r="DN691" s="33"/>
      <c r="DO691" s="154"/>
      <c r="DP691" s="46"/>
      <c r="DR691" s="80"/>
      <c r="DS691" s="46"/>
      <c r="DZ691" s="46"/>
      <c r="EA691" s="5"/>
      <c r="EB691" s="5"/>
      <c r="EC691" s="5"/>
      <c r="ED691" s="5"/>
      <c r="EE691" s="5"/>
      <c r="EF691" s="5"/>
      <c r="EG691" s="5"/>
      <c r="EH691" s="5"/>
      <c r="EI691" s="5"/>
      <c r="EJ691" s="5"/>
      <c r="EK691" s="5"/>
      <c r="EL691" s="5"/>
      <c r="EM691" s="165"/>
      <c r="EO691" s="5"/>
      <c r="EP691" s="5"/>
      <c r="EQ691" s="5"/>
      <c r="ER691" s="5"/>
      <c r="ET691" s="46"/>
      <c r="EU691" s="46"/>
      <c r="EY691" s="70"/>
      <c r="FK691" s="14"/>
      <c r="FL691" s="70"/>
    </row>
    <row r="692" spans="1:168" ht="13.8">
      <c r="A692" s="48"/>
      <c r="C692" s="117"/>
      <c r="D692" s="117"/>
      <c r="E692" s="117"/>
      <c r="F692" s="117"/>
      <c r="H692" s="47"/>
      <c r="I692" s="47"/>
      <c r="L692" s="5"/>
      <c r="M692" s="5"/>
      <c r="N692" s="5"/>
      <c r="O692" s="5"/>
      <c r="Q692" s="51"/>
      <c r="R692" s="175"/>
      <c r="S692" s="171"/>
      <c r="T692" s="117"/>
      <c r="U692" s="117"/>
      <c r="V692" s="117"/>
      <c r="W692" s="117"/>
      <c r="Y692" s="46"/>
      <c r="Z692" s="5"/>
      <c r="AA692" s="5"/>
      <c r="AB692" s="5"/>
      <c r="AC692" s="46"/>
      <c r="AD692" s="5"/>
      <c r="AE692" s="5"/>
      <c r="AG692" s="46"/>
      <c r="AH692" s="46"/>
      <c r="AL692" s="46"/>
      <c r="AM692" s="46"/>
      <c r="AN692" s="5"/>
      <c r="AO692" s="5"/>
      <c r="AP692" s="5"/>
      <c r="AQ692" s="5"/>
      <c r="AS692" s="48"/>
      <c r="AT692" s="25"/>
      <c r="AU692" s="33"/>
      <c r="AW692" s="5"/>
      <c r="AX692" s="46"/>
      <c r="AY692" s="46"/>
      <c r="BA692" s="46"/>
      <c r="BB692" s="46"/>
      <c r="BD692" s="46"/>
      <c r="BE692" s="46"/>
      <c r="BF692" s="85"/>
      <c r="BG692" s="46"/>
      <c r="BH692" s="46"/>
      <c r="BI692" s="46"/>
      <c r="BJ692" s="46"/>
      <c r="BL692" s="5"/>
      <c r="BM692" s="49"/>
      <c r="BO692" s="49"/>
      <c r="BQ692" s="5"/>
      <c r="BS692" s="46"/>
      <c r="BT692" s="46"/>
      <c r="BU692" s="117"/>
      <c r="BV692" s="117"/>
      <c r="BW692" s="5"/>
      <c r="BY692" s="5"/>
      <c r="BZ692" s="5"/>
      <c r="CB692" s="46"/>
      <c r="CC692" s="46"/>
      <c r="CD692" s="5"/>
      <c r="CE692" s="5"/>
      <c r="CG692" s="46"/>
      <c r="CH692" s="46"/>
      <c r="CI692" s="117"/>
      <c r="CJ692" s="117"/>
      <c r="CK692" s="5"/>
      <c r="CL692" s="5"/>
      <c r="CM692" s="5"/>
      <c r="CN692" s="5"/>
      <c r="CO692" s="48"/>
      <c r="CP692" s="112"/>
      <c r="CQ692" s="48"/>
      <c r="CR692" s="46"/>
      <c r="CS692" s="51"/>
      <c r="CT692" s="48"/>
      <c r="CU692" s="46"/>
      <c r="CV692" s="117"/>
      <c r="CW692" s="146"/>
      <c r="CY692" s="5"/>
      <c r="CZ692" s="5"/>
      <c r="DE692" s="5"/>
      <c r="DF692" s="5"/>
      <c r="DG692" s="117"/>
      <c r="DH692" s="117"/>
      <c r="DI692" s="117"/>
      <c r="DJ692" s="117"/>
      <c r="DK692" s="117"/>
      <c r="DL692" s="165"/>
      <c r="DN692" s="33"/>
      <c r="DO692" s="154"/>
      <c r="DP692" s="46"/>
      <c r="DR692" s="80"/>
      <c r="DS692" s="46"/>
      <c r="DZ692" s="46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/>
      <c r="EM692" s="165"/>
      <c r="EO692" s="5"/>
      <c r="EP692" s="5"/>
      <c r="EQ692" s="5"/>
      <c r="ER692" s="5"/>
      <c r="ET692" s="46"/>
      <c r="EU692" s="46"/>
      <c r="EY692" s="70"/>
      <c r="FK692" s="14"/>
      <c r="FL692" s="70"/>
    </row>
    <row r="693" spans="1:168" ht="13.8">
      <c r="A693" s="48"/>
      <c r="C693" s="117"/>
      <c r="D693" s="117"/>
      <c r="E693" s="117"/>
      <c r="F693" s="117"/>
      <c r="H693" s="47"/>
      <c r="I693" s="47"/>
      <c r="L693" s="5"/>
      <c r="M693" s="5"/>
      <c r="N693" s="5"/>
      <c r="O693" s="5"/>
      <c r="Q693" s="51"/>
      <c r="R693" s="175"/>
      <c r="S693" s="171"/>
      <c r="T693" s="117"/>
      <c r="U693" s="117"/>
      <c r="V693" s="117"/>
      <c r="W693" s="117"/>
      <c r="Y693" s="46"/>
      <c r="Z693" s="5"/>
      <c r="AA693" s="5"/>
      <c r="AB693" s="5"/>
      <c r="AC693" s="46"/>
      <c r="AD693" s="5"/>
      <c r="AE693" s="5"/>
      <c r="AG693" s="46"/>
      <c r="AH693" s="46"/>
      <c r="AL693" s="46"/>
      <c r="AM693" s="46"/>
      <c r="AN693" s="5"/>
      <c r="AO693" s="5"/>
      <c r="AP693" s="5"/>
      <c r="AQ693" s="5"/>
      <c r="AS693" s="48"/>
      <c r="AT693" s="25"/>
      <c r="AU693" s="33"/>
      <c r="AW693" s="5"/>
      <c r="AX693" s="46"/>
      <c r="AY693" s="46"/>
      <c r="BA693" s="46"/>
      <c r="BB693" s="46"/>
      <c r="BD693" s="46"/>
      <c r="BE693" s="46"/>
      <c r="BF693" s="85"/>
      <c r="BG693" s="46"/>
      <c r="BH693" s="46"/>
      <c r="BI693" s="46"/>
      <c r="BJ693" s="46"/>
      <c r="BL693" s="5"/>
      <c r="BM693" s="49"/>
      <c r="BO693" s="49"/>
      <c r="BQ693" s="5"/>
      <c r="BS693" s="46"/>
      <c r="BT693" s="46"/>
      <c r="BU693" s="117"/>
      <c r="BV693" s="117"/>
      <c r="BW693" s="5"/>
      <c r="BY693" s="5"/>
      <c r="BZ693" s="5"/>
      <c r="CB693" s="46"/>
      <c r="CC693" s="46"/>
      <c r="CD693" s="5"/>
      <c r="CE693" s="5"/>
      <c r="CG693" s="46"/>
      <c r="CH693" s="46"/>
      <c r="CI693" s="117"/>
      <c r="CJ693" s="117"/>
      <c r="CK693" s="5"/>
      <c r="CL693" s="5"/>
      <c r="CM693" s="5"/>
      <c r="CN693" s="5"/>
      <c r="CO693" s="48"/>
      <c r="CP693" s="112"/>
      <c r="CQ693" s="48"/>
      <c r="CR693" s="46"/>
      <c r="CS693" s="51"/>
      <c r="CT693" s="48"/>
      <c r="CU693" s="46"/>
      <c r="CV693" s="117"/>
      <c r="CW693" s="146"/>
      <c r="CY693" s="5"/>
      <c r="CZ693" s="5"/>
      <c r="DE693" s="5"/>
      <c r="DF693" s="5"/>
      <c r="DG693" s="117"/>
      <c r="DH693" s="117"/>
      <c r="DI693" s="117"/>
      <c r="DJ693" s="117"/>
      <c r="DK693" s="117"/>
      <c r="DL693" s="165"/>
      <c r="DN693" s="33"/>
      <c r="DO693" s="154"/>
      <c r="DP693" s="46"/>
      <c r="DR693" s="80"/>
      <c r="DS693" s="46"/>
      <c r="DZ693" s="46"/>
      <c r="EA693" s="5"/>
      <c r="EB693" s="5"/>
      <c r="EC693" s="5"/>
      <c r="ED693" s="5"/>
      <c r="EE693" s="5"/>
      <c r="EF693" s="5"/>
      <c r="EG693" s="5"/>
      <c r="EH693" s="5"/>
      <c r="EI693" s="5"/>
      <c r="EJ693" s="5"/>
      <c r="EK693" s="5"/>
      <c r="EL693" s="5"/>
      <c r="EM693" s="165"/>
      <c r="EO693" s="5"/>
      <c r="EP693" s="5"/>
      <c r="EQ693" s="5"/>
      <c r="ER693" s="5"/>
      <c r="ET693" s="46"/>
      <c r="EU693" s="46"/>
      <c r="EY693" s="70"/>
      <c r="FK693" s="14"/>
      <c r="FL693" s="70"/>
    </row>
    <row r="694" spans="1:168" ht="13.8">
      <c r="A694" s="48"/>
      <c r="C694" s="117"/>
      <c r="D694" s="117"/>
      <c r="E694" s="117"/>
      <c r="F694" s="117"/>
      <c r="H694" s="47"/>
      <c r="I694" s="47"/>
      <c r="L694" s="5"/>
      <c r="M694" s="5"/>
      <c r="N694" s="5"/>
      <c r="O694" s="5"/>
      <c r="Q694" s="51"/>
      <c r="R694" s="175"/>
      <c r="S694" s="171"/>
      <c r="T694" s="117"/>
      <c r="U694" s="117"/>
      <c r="V694" s="117"/>
      <c r="W694" s="117"/>
      <c r="Y694" s="46"/>
      <c r="Z694" s="5"/>
      <c r="AA694" s="5"/>
      <c r="AB694" s="5"/>
      <c r="AC694" s="46"/>
      <c r="AD694" s="5"/>
      <c r="AE694" s="5"/>
      <c r="AG694" s="46"/>
      <c r="AH694" s="46"/>
      <c r="AL694" s="46"/>
      <c r="AM694" s="46"/>
      <c r="AN694" s="5"/>
      <c r="AO694" s="5"/>
      <c r="AP694" s="5"/>
      <c r="AQ694" s="5"/>
      <c r="AS694" s="48"/>
      <c r="AT694" s="25"/>
      <c r="AU694" s="33"/>
      <c r="AW694" s="5"/>
      <c r="AX694" s="46"/>
      <c r="AY694" s="46"/>
      <c r="BA694" s="46"/>
      <c r="BB694" s="46"/>
      <c r="BD694" s="46"/>
      <c r="BE694" s="46"/>
      <c r="BF694" s="85"/>
      <c r="BG694" s="46"/>
      <c r="BH694" s="46"/>
      <c r="BI694" s="46"/>
      <c r="BJ694" s="46"/>
      <c r="BL694" s="5"/>
      <c r="BM694" s="49"/>
      <c r="BO694" s="49"/>
      <c r="BQ694" s="5"/>
      <c r="BS694" s="46"/>
      <c r="BT694" s="46"/>
      <c r="BU694" s="117"/>
      <c r="BV694" s="117"/>
      <c r="BW694" s="5"/>
      <c r="BY694" s="5"/>
      <c r="BZ694" s="5"/>
      <c r="CB694" s="46"/>
      <c r="CC694" s="46"/>
      <c r="CD694" s="5"/>
      <c r="CE694" s="5"/>
      <c r="CG694" s="46"/>
      <c r="CH694" s="46"/>
      <c r="CI694" s="117"/>
      <c r="CJ694" s="117"/>
      <c r="CK694" s="5"/>
      <c r="CL694" s="5"/>
      <c r="CM694" s="5"/>
      <c r="CN694" s="5"/>
      <c r="CO694" s="48"/>
      <c r="CP694" s="112"/>
      <c r="CQ694" s="48"/>
      <c r="CR694" s="46"/>
      <c r="CS694" s="51"/>
      <c r="CT694" s="48"/>
      <c r="CU694" s="46"/>
      <c r="CV694" s="117"/>
      <c r="CW694" s="146"/>
      <c r="CY694" s="5"/>
      <c r="CZ694" s="5"/>
      <c r="DE694" s="5"/>
      <c r="DF694" s="5"/>
      <c r="DG694" s="117"/>
      <c r="DH694" s="117"/>
      <c r="DI694" s="117"/>
      <c r="DJ694" s="117"/>
      <c r="DK694" s="117"/>
      <c r="DL694" s="165"/>
      <c r="DN694" s="33"/>
      <c r="DO694" s="154"/>
      <c r="DP694" s="46"/>
      <c r="DR694" s="80"/>
      <c r="DS694" s="46"/>
      <c r="DZ694" s="46"/>
      <c r="EA694" s="5"/>
      <c r="EB694" s="5"/>
      <c r="EC694" s="5"/>
      <c r="ED694" s="5"/>
      <c r="EE694" s="5"/>
      <c r="EF694" s="5"/>
      <c r="EG694" s="5"/>
      <c r="EH694" s="5"/>
      <c r="EI694" s="5"/>
      <c r="EJ694" s="5"/>
      <c r="EK694" s="5"/>
      <c r="EL694" s="5"/>
      <c r="EM694" s="165"/>
      <c r="EO694" s="5"/>
      <c r="EP694" s="5"/>
      <c r="EQ694" s="5"/>
      <c r="ER694" s="5"/>
      <c r="ET694" s="46"/>
      <c r="EU694" s="46"/>
      <c r="EY694" s="70"/>
      <c r="FK694" s="14"/>
      <c r="FL694" s="70"/>
    </row>
    <row r="695" spans="1:168" ht="13.8">
      <c r="A695" s="48"/>
      <c r="C695" s="117"/>
      <c r="D695" s="117"/>
      <c r="E695" s="117"/>
      <c r="F695" s="117"/>
      <c r="H695" s="47"/>
      <c r="I695" s="47"/>
      <c r="L695" s="5"/>
      <c r="M695" s="5"/>
      <c r="N695" s="5"/>
      <c r="O695" s="5"/>
      <c r="Q695" s="51"/>
      <c r="R695" s="175"/>
      <c r="S695" s="171"/>
      <c r="T695" s="117"/>
      <c r="U695" s="117"/>
      <c r="V695" s="117"/>
      <c r="W695" s="117"/>
      <c r="Y695" s="46"/>
      <c r="Z695" s="5"/>
      <c r="AA695" s="5"/>
      <c r="AB695" s="5"/>
      <c r="AC695" s="46"/>
      <c r="AD695" s="5"/>
      <c r="AE695" s="5"/>
      <c r="AG695" s="46"/>
      <c r="AH695" s="46"/>
      <c r="AL695" s="46"/>
      <c r="AM695" s="46"/>
      <c r="AN695" s="5"/>
      <c r="AO695" s="5"/>
      <c r="AP695" s="5"/>
      <c r="AQ695" s="5"/>
      <c r="AS695" s="48"/>
      <c r="AT695" s="25"/>
      <c r="AU695" s="33"/>
      <c r="AW695" s="5"/>
      <c r="AX695" s="46"/>
      <c r="AY695" s="46"/>
      <c r="BA695" s="46"/>
      <c r="BB695" s="46"/>
      <c r="BD695" s="46"/>
      <c r="BE695" s="46"/>
      <c r="BF695" s="85"/>
      <c r="BG695" s="46"/>
      <c r="BH695" s="46"/>
      <c r="BI695" s="46"/>
      <c r="BJ695" s="46"/>
      <c r="BL695" s="5"/>
      <c r="BM695" s="49"/>
      <c r="BO695" s="49"/>
      <c r="BQ695" s="5"/>
      <c r="BS695" s="46"/>
      <c r="BT695" s="46"/>
      <c r="BU695" s="117"/>
      <c r="BV695" s="117"/>
      <c r="BW695" s="5"/>
      <c r="BY695" s="5"/>
      <c r="BZ695" s="5"/>
      <c r="CB695" s="46"/>
      <c r="CC695" s="46"/>
      <c r="CD695" s="5"/>
      <c r="CE695" s="5"/>
      <c r="CG695" s="46"/>
      <c r="CH695" s="46"/>
      <c r="CI695" s="117"/>
      <c r="CJ695" s="117"/>
      <c r="CK695" s="5"/>
      <c r="CL695" s="5"/>
      <c r="CM695" s="5"/>
      <c r="CN695" s="5"/>
      <c r="CO695" s="48"/>
      <c r="CP695" s="112"/>
      <c r="CQ695" s="48"/>
      <c r="CR695" s="46"/>
      <c r="CS695" s="51"/>
      <c r="CT695" s="48"/>
      <c r="CU695" s="46"/>
      <c r="CV695" s="117"/>
      <c r="CW695" s="146"/>
      <c r="CY695" s="5"/>
      <c r="CZ695" s="5"/>
      <c r="DE695" s="5"/>
      <c r="DF695" s="5"/>
      <c r="DG695" s="117"/>
      <c r="DH695" s="117"/>
      <c r="DI695" s="117"/>
      <c r="DJ695" s="117"/>
      <c r="DK695" s="117"/>
      <c r="DL695" s="165"/>
      <c r="DN695" s="33"/>
      <c r="DO695" s="154"/>
      <c r="DP695" s="46"/>
      <c r="DR695" s="80"/>
      <c r="DS695" s="46"/>
      <c r="DZ695" s="46"/>
      <c r="EA695" s="5"/>
      <c r="EB695" s="5"/>
      <c r="EC695" s="5"/>
      <c r="ED695" s="5"/>
      <c r="EE695" s="5"/>
      <c r="EF695" s="5"/>
      <c r="EG695" s="5"/>
      <c r="EH695" s="5"/>
      <c r="EI695" s="5"/>
      <c r="EJ695" s="5"/>
      <c r="EK695" s="5"/>
      <c r="EL695" s="5"/>
      <c r="EM695" s="165"/>
      <c r="EO695" s="5"/>
      <c r="EP695" s="5"/>
      <c r="EQ695" s="5"/>
      <c r="ER695" s="5"/>
      <c r="ET695" s="46"/>
      <c r="EU695" s="46"/>
      <c r="EY695" s="70"/>
      <c r="FK695" s="14"/>
      <c r="FL695" s="70"/>
    </row>
    <row r="696" spans="1:168" ht="13.8">
      <c r="A696" s="48"/>
      <c r="C696" s="117"/>
      <c r="D696" s="117"/>
      <c r="E696" s="117"/>
      <c r="F696" s="117"/>
      <c r="H696" s="47"/>
      <c r="I696" s="47"/>
      <c r="L696" s="5"/>
      <c r="M696" s="5"/>
      <c r="N696" s="5"/>
      <c r="O696" s="5"/>
      <c r="Q696" s="51"/>
      <c r="R696" s="175"/>
      <c r="S696" s="171"/>
      <c r="T696" s="117"/>
      <c r="U696" s="117"/>
      <c r="V696" s="117"/>
      <c r="W696" s="117"/>
      <c r="Y696" s="46"/>
      <c r="Z696" s="5"/>
      <c r="AA696" s="5"/>
      <c r="AB696" s="5"/>
      <c r="AC696" s="46"/>
      <c r="AD696" s="5"/>
      <c r="AE696" s="5"/>
      <c r="AG696" s="46"/>
      <c r="AH696" s="46"/>
      <c r="AL696" s="46"/>
      <c r="AM696" s="46"/>
      <c r="AN696" s="5"/>
      <c r="AO696" s="5"/>
      <c r="AP696" s="5"/>
      <c r="AQ696" s="5"/>
      <c r="AS696" s="48"/>
      <c r="AT696" s="25"/>
      <c r="AU696" s="33"/>
      <c r="AW696" s="5"/>
      <c r="AX696" s="46"/>
      <c r="AY696" s="46"/>
      <c r="BA696" s="46"/>
      <c r="BB696" s="46"/>
      <c r="BD696" s="46"/>
      <c r="BE696" s="46"/>
      <c r="BF696" s="85"/>
      <c r="BG696" s="46"/>
      <c r="BH696" s="46"/>
      <c r="BI696" s="46"/>
      <c r="BJ696" s="46"/>
      <c r="BL696" s="5"/>
      <c r="BM696" s="49"/>
      <c r="BO696" s="49"/>
      <c r="BQ696" s="5"/>
      <c r="BS696" s="46"/>
      <c r="BT696" s="46"/>
      <c r="BU696" s="117"/>
      <c r="BV696" s="117"/>
      <c r="BW696" s="5"/>
      <c r="BY696" s="5"/>
      <c r="BZ696" s="5"/>
      <c r="CB696" s="46"/>
      <c r="CC696" s="46"/>
      <c r="CD696" s="5"/>
      <c r="CE696" s="5"/>
      <c r="CG696" s="46"/>
      <c r="CH696" s="46"/>
      <c r="CI696" s="117"/>
      <c r="CJ696" s="117"/>
      <c r="CK696" s="5"/>
      <c r="CL696" s="5"/>
      <c r="CM696" s="5"/>
      <c r="CN696" s="5"/>
      <c r="CO696" s="48"/>
      <c r="CP696" s="112"/>
      <c r="CQ696" s="48"/>
      <c r="CR696" s="46"/>
      <c r="CS696" s="51"/>
      <c r="CT696" s="48"/>
      <c r="CU696" s="46"/>
      <c r="CV696" s="117"/>
      <c r="CW696" s="146"/>
      <c r="CY696" s="5"/>
      <c r="CZ696" s="5"/>
      <c r="DE696" s="5"/>
      <c r="DF696" s="5"/>
      <c r="DG696" s="117"/>
      <c r="DH696" s="117"/>
      <c r="DI696" s="117"/>
      <c r="DJ696" s="117"/>
      <c r="DK696" s="117"/>
      <c r="DL696" s="165"/>
      <c r="DN696" s="33"/>
      <c r="DO696" s="154"/>
      <c r="DP696" s="46"/>
      <c r="DR696" s="80"/>
      <c r="DS696" s="46"/>
      <c r="DZ696" s="46"/>
      <c r="EA696" s="5"/>
      <c r="EB696" s="5"/>
      <c r="EC696" s="5"/>
      <c r="ED696" s="5"/>
      <c r="EE696" s="5"/>
      <c r="EF696" s="5"/>
      <c r="EG696" s="5"/>
      <c r="EH696" s="5"/>
      <c r="EI696" s="5"/>
      <c r="EJ696" s="5"/>
      <c r="EK696" s="5"/>
      <c r="EL696" s="5"/>
      <c r="EM696" s="165"/>
      <c r="EO696" s="5"/>
      <c r="EP696" s="5"/>
      <c r="EQ696" s="5"/>
      <c r="ER696" s="5"/>
      <c r="ET696" s="46"/>
      <c r="EU696" s="46"/>
      <c r="EY696" s="70"/>
      <c r="FK696" s="14"/>
      <c r="FL696" s="70"/>
    </row>
    <row r="697" spans="1:168" ht="13.8">
      <c r="A697" s="48"/>
      <c r="C697" s="117"/>
      <c r="D697" s="117"/>
      <c r="E697" s="117"/>
      <c r="F697" s="117"/>
      <c r="H697" s="47"/>
      <c r="I697" s="47"/>
      <c r="L697" s="5"/>
      <c r="M697" s="5"/>
      <c r="N697" s="5"/>
      <c r="O697" s="5"/>
      <c r="Q697" s="51"/>
      <c r="R697" s="175"/>
      <c r="S697" s="171"/>
      <c r="T697" s="117"/>
      <c r="U697" s="117"/>
      <c r="V697" s="117"/>
      <c r="W697" s="117"/>
      <c r="Y697" s="46"/>
      <c r="Z697" s="5"/>
      <c r="AA697" s="5"/>
      <c r="AB697" s="5"/>
      <c r="AC697" s="46"/>
      <c r="AD697" s="5"/>
      <c r="AE697" s="5"/>
      <c r="AG697" s="46"/>
      <c r="AH697" s="46"/>
      <c r="AL697" s="46"/>
      <c r="AM697" s="46"/>
      <c r="AN697" s="5"/>
      <c r="AO697" s="5"/>
      <c r="AP697" s="5"/>
      <c r="AQ697" s="5"/>
      <c r="AS697" s="48"/>
      <c r="AT697" s="25"/>
      <c r="AU697" s="33"/>
      <c r="AW697" s="5"/>
      <c r="AX697" s="46"/>
      <c r="AY697" s="46"/>
      <c r="BA697" s="46"/>
      <c r="BB697" s="46"/>
      <c r="BD697" s="46"/>
      <c r="BE697" s="46"/>
      <c r="BF697" s="85"/>
      <c r="BG697" s="46"/>
      <c r="BH697" s="46"/>
      <c r="BI697" s="46"/>
      <c r="BJ697" s="46"/>
      <c r="BL697" s="5"/>
      <c r="BM697" s="49"/>
      <c r="BO697" s="49"/>
      <c r="BQ697" s="5"/>
      <c r="BS697" s="46"/>
      <c r="BT697" s="46"/>
      <c r="BU697" s="117"/>
      <c r="BV697" s="117"/>
      <c r="BW697" s="5"/>
      <c r="BY697" s="5"/>
      <c r="BZ697" s="5"/>
      <c r="CB697" s="46"/>
      <c r="CC697" s="46"/>
      <c r="CD697" s="5"/>
      <c r="CE697" s="5"/>
      <c r="CG697" s="46"/>
      <c r="CH697" s="46"/>
      <c r="CI697" s="117"/>
      <c r="CJ697" s="117"/>
      <c r="CK697" s="5"/>
      <c r="CL697" s="5"/>
      <c r="CM697" s="5"/>
      <c r="CN697" s="5"/>
      <c r="CO697" s="48"/>
      <c r="CP697" s="112"/>
      <c r="CQ697" s="48"/>
      <c r="CR697" s="46"/>
      <c r="CS697" s="51"/>
      <c r="CT697" s="48"/>
      <c r="CU697" s="46"/>
      <c r="CV697" s="117"/>
      <c r="CW697" s="146"/>
      <c r="CY697" s="5"/>
      <c r="CZ697" s="5"/>
      <c r="DE697" s="5"/>
      <c r="DF697" s="5"/>
      <c r="DG697" s="117"/>
      <c r="DH697" s="117"/>
      <c r="DI697" s="117"/>
      <c r="DJ697" s="117"/>
      <c r="DK697" s="117"/>
      <c r="DL697" s="165"/>
      <c r="DN697" s="33"/>
      <c r="DO697" s="154"/>
      <c r="DP697" s="46"/>
      <c r="DR697" s="80"/>
      <c r="DS697" s="46"/>
      <c r="DZ697" s="46"/>
      <c r="EA697" s="5"/>
      <c r="EB697" s="5"/>
      <c r="EC697" s="5"/>
      <c r="ED697" s="5"/>
      <c r="EE697" s="5"/>
      <c r="EF697" s="5"/>
      <c r="EG697" s="5"/>
      <c r="EH697" s="5"/>
      <c r="EI697" s="5"/>
      <c r="EJ697" s="5"/>
      <c r="EK697" s="5"/>
      <c r="EL697" s="5"/>
      <c r="EM697" s="165"/>
      <c r="EO697" s="5"/>
      <c r="EP697" s="5"/>
      <c r="EQ697" s="5"/>
      <c r="ER697" s="5"/>
      <c r="ET697" s="46"/>
      <c r="EU697" s="46"/>
      <c r="EY697" s="70"/>
      <c r="FK697" s="14"/>
      <c r="FL697" s="70"/>
    </row>
    <row r="698" spans="1:168" ht="13.8">
      <c r="A698" s="48"/>
      <c r="C698" s="117"/>
      <c r="D698" s="117"/>
      <c r="E698" s="117"/>
      <c r="F698" s="117"/>
      <c r="H698" s="47"/>
      <c r="I698" s="47"/>
      <c r="L698" s="5"/>
      <c r="M698" s="5"/>
      <c r="N698" s="5"/>
      <c r="O698" s="5"/>
      <c r="Q698" s="51"/>
      <c r="R698" s="175"/>
      <c r="S698" s="171"/>
      <c r="T698" s="117"/>
      <c r="U698" s="117"/>
      <c r="V698" s="117"/>
      <c r="W698" s="117"/>
      <c r="Y698" s="46"/>
      <c r="Z698" s="5"/>
      <c r="AA698" s="5"/>
      <c r="AB698" s="5"/>
      <c r="AC698" s="46"/>
      <c r="AD698" s="5"/>
      <c r="AE698" s="5"/>
      <c r="AG698" s="46"/>
      <c r="AH698" s="46"/>
      <c r="AL698" s="46"/>
      <c r="AM698" s="46"/>
      <c r="AN698" s="5"/>
      <c r="AO698" s="5"/>
      <c r="AP698" s="5"/>
      <c r="AQ698" s="5"/>
      <c r="AS698" s="48"/>
      <c r="AT698" s="25"/>
      <c r="AU698" s="33"/>
      <c r="AW698" s="5"/>
      <c r="AX698" s="46"/>
      <c r="AY698" s="46"/>
      <c r="BA698" s="46"/>
      <c r="BB698" s="46"/>
      <c r="BD698" s="46"/>
      <c r="BE698" s="46"/>
      <c r="BF698" s="85"/>
      <c r="BG698" s="46"/>
      <c r="BH698" s="46"/>
      <c r="BI698" s="46"/>
      <c r="BJ698" s="46"/>
      <c r="BL698" s="5"/>
      <c r="BM698" s="49"/>
      <c r="BO698" s="49"/>
      <c r="BQ698" s="5"/>
      <c r="BS698" s="46"/>
      <c r="BT698" s="46"/>
      <c r="BU698" s="117"/>
      <c r="BV698" s="117"/>
      <c r="BW698" s="5"/>
      <c r="BY698" s="5"/>
      <c r="BZ698" s="5"/>
      <c r="CB698" s="46"/>
      <c r="CC698" s="46"/>
      <c r="CD698" s="5"/>
      <c r="CE698" s="5"/>
      <c r="CG698" s="46"/>
      <c r="CH698" s="46"/>
      <c r="CI698" s="117"/>
      <c r="CJ698" s="117"/>
      <c r="CK698" s="5"/>
      <c r="CL698" s="5"/>
      <c r="CM698" s="5"/>
      <c r="CN698" s="5"/>
      <c r="CO698" s="48"/>
      <c r="CP698" s="112"/>
      <c r="CQ698" s="48"/>
      <c r="CR698" s="46"/>
      <c r="CS698" s="51"/>
      <c r="CT698" s="48"/>
      <c r="CU698" s="46"/>
      <c r="CV698" s="117"/>
      <c r="CW698" s="146"/>
      <c r="CY698" s="5"/>
      <c r="CZ698" s="5"/>
      <c r="DE698" s="5"/>
      <c r="DF698" s="5"/>
      <c r="DG698" s="117"/>
      <c r="DH698" s="117"/>
      <c r="DI698" s="117"/>
      <c r="DJ698" s="117"/>
      <c r="DK698" s="117"/>
      <c r="DL698" s="165"/>
      <c r="DN698" s="33"/>
      <c r="DO698" s="154"/>
      <c r="DP698" s="46"/>
      <c r="DR698" s="80"/>
      <c r="DS698" s="46"/>
      <c r="DZ698" s="46"/>
      <c r="EA698" s="5"/>
      <c r="EB698" s="5"/>
      <c r="EC698" s="5"/>
      <c r="ED698" s="5"/>
      <c r="EE698" s="5"/>
      <c r="EF698" s="5"/>
      <c r="EG698" s="5"/>
      <c r="EH698" s="5"/>
      <c r="EI698" s="5"/>
      <c r="EJ698" s="5"/>
      <c r="EK698" s="5"/>
      <c r="EL698" s="5"/>
      <c r="EM698" s="165"/>
      <c r="EO698" s="5"/>
      <c r="EP698" s="5"/>
      <c r="EQ698" s="5"/>
      <c r="ER698" s="5"/>
      <c r="ET698" s="46"/>
      <c r="EU698" s="46"/>
      <c r="EY698" s="70"/>
      <c r="FK698" s="14"/>
      <c r="FL698" s="70"/>
    </row>
    <row r="699" spans="1:168" ht="13.8">
      <c r="A699" s="48"/>
      <c r="C699" s="117"/>
      <c r="D699" s="117"/>
      <c r="E699" s="117"/>
      <c r="F699" s="117"/>
      <c r="H699" s="47"/>
      <c r="I699" s="47"/>
      <c r="L699" s="5"/>
      <c r="M699" s="5"/>
      <c r="N699" s="5"/>
      <c r="O699" s="5"/>
      <c r="Q699" s="51"/>
      <c r="R699" s="175"/>
      <c r="S699" s="171"/>
      <c r="T699" s="117"/>
      <c r="U699" s="117"/>
      <c r="V699" s="117"/>
      <c r="W699" s="117"/>
      <c r="Y699" s="46"/>
      <c r="Z699" s="5"/>
      <c r="AA699" s="5"/>
      <c r="AB699" s="5"/>
      <c r="AC699" s="46"/>
      <c r="AD699" s="5"/>
      <c r="AE699" s="5"/>
      <c r="AG699" s="46"/>
      <c r="AH699" s="46"/>
      <c r="AL699" s="46"/>
      <c r="AM699" s="46"/>
      <c r="AN699" s="5"/>
      <c r="AO699" s="5"/>
      <c r="AP699" s="5"/>
      <c r="AQ699" s="5"/>
      <c r="AS699" s="48"/>
      <c r="AT699" s="25"/>
      <c r="AU699" s="33"/>
      <c r="AW699" s="5"/>
      <c r="AX699" s="46"/>
      <c r="AY699" s="46"/>
      <c r="BA699" s="46"/>
      <c r="BB699" s="46"/>
      <c r="BD699" s="46"/>
      <c r="BE699" s="46"/>
      <c r="BF699" s="85"/>
      <c r="BG699" s="46"/>
      <c r="BH699" s="46"/>
      <c r="BI699" s="46"/>
      <c r="BJ699" s="46"/>
      <c r="BL699" s="5"/>
      <c r="BM699" s="49"/>
      <c r="BO699" s="49"/>
      <c r="BQ699" s="5"/>
      <c r="BS699" s="46"/>
      <c r="BT699" s="46"/>
      <c r="BU699" s="117"/>
      <c r="BV699" s="117"/>
      <c r="BW699" s="5"/>
      <c r="BY699" s="5"/>
      <c r="BZ699" s="5"/>
      <c r="CB699" s="46"/>
      <c r="CC699" s="46"/>
      <c r="CD699" s="5"/>
      <c r="CE699" s="5"/>
      <c r="CG699" s="46"/>
      <c r="CH699" s="46"/>
      <c r="CI699" s="117"/>
      <c r="CJ699" s="117"/>
      <c r="CK699" s="5"/>
      <c r="CL699" s="5"/>
      <c r="CM699" s="5"/>
      <c r="CN699" s="5"/>
      <c r="CO699" s="48"/>
      <c r="CP699" s="112"/>
      <c r="CQ699" s="48"/>
      <c r="CR699" s="46"/>
      <c r="CS699" s="51"/>
      <c r="CT699" s="48"/>
      <c r="CU699" s="46"/>
      <c r="CV699" s="117"/>
      <c r="CW699" s="146"/>
      <c r="CY699" s="5"/>
      <c r="CZ699" s="5"/>
      <c r="DE699" s="5"/>
      <c r="DF699" s="5"/>
      <c r="DG699" s="117"/>
      <c r="DH699" s="117"/>
      <c r="DI699" s="117"/>
      <c r="DJ699" s="117"/>
      <c r="DK699" s="117"/>
      <c r="DL699" s="165"/>
      <c r="DN699" s="33"/>
      <c r="DO699" s="154"/>
      <c r="DP699" s="46"/>
      <c r="DR699" s="80"/>
      <c r="DS699" s="46"/>
      <c r="DZ699" s="46"/>
      <c r="EA699" s="5"/>
      <c r="EB699" s="5"/>
      <c r="EC699" s="5"/>
      <c r="ED699" s="5"/>
      <c r="EE699" s="5"/>
      <c r="EF699" s="5"/>
      <c r="EG699" s="5"/>
      <c r="EH699" s="5"/>
      <c r="EI699" s="5"/>
      <c r="EJ699" s="5"/>
      <c r="EK699" s="5"/>
      <c r="EL699" s="5"/>
      <c r="EM699" s="165"/>
      <c r="EO699" s="5"/>
      <c r="EP699" s="5"/>
      <c r="EQ699" s="5"/>
      <c r="ER699" s="5"/>
      <c r="ET699" s="46"/>
      <c r="EU699" s="46"/>
      <c r="EY699" s="70"/>
      <c r="FK699" s="14"/>
      <c r="FL699" s="70"/>
    </row>
    <row r="700" spans="1:168" ht="13.8">
      <c r="A700" s="48"/>
      <c r="C700" s="117"/>
      <c r="D700" s="117"/>
      <c r="E700" s="117"/>
      <c r="F700" s="117"/>
      <c r="H700" s="47"/>
      <c r="I700" s="47"/>
      <c r="L700" s="5"/>
      <c r="M700" s="5"/>
      <c r="N700" s="5"/>
      <c r="O700" s="5"/>
      <c r="Q700" s="51"/>
      <c r="R700" s="175"/>
      <c r="S700" s="171"/>
      <c r="T700" s="117"/>
      <c r="U700" s="117"/>
      <c r="V700" s="117"/>
      <c r="W700" s="117"/>
      <c r="Y700" s="46"/>
      <c r="Z700" s="5"/>
      <c r="AA700" s="5"/>
      <c r="AB700" s="5"/>
      <c r="AC700" s="46"/>
      <c r="AD700" s="5"/>
      <c r="AE700" s="5"/>
      <c r="AG700" s="46"/>
      <c r="AH700" s="46"/>
      <c r="AL700" s="46"/>
      <c r="AM700" s="46"/>
      <c r="AN700" s="5"/>
      <c r="AO700" s="5"/>
      <c r="AP700" s="5"/>
      <c r="AQ700" s="5"/>
      <c r="AS700" s="48"/>
      <c r="AT700" s="25"/>
      <c r="AU700" s="33"/>
      <c r="AW700" s="5"/>
      <c r="AX700" s="46"/>
      <c r="AY700" s="46"/>
      <c r="BA700" s="46"/>
      <c r="BB700" s="46"/>
      <c r="BD700" s="46"/>
      <c r="BE700" s="46"/>
      <c r="BF700" s="85"/>
      <c r="BG700" s="46"/>
      <c r="BH700" s="46"/>
      <c r="BI700" s="46"/>
      <c r="BJ700" s="46"/>
      <c r="BL700" s="5"/>
      <c r="BM700" s="49"/>
      <c r="BO700" s="49"/>
      <c r="BQ700" s="5"/>
      <c r="BS700" s="46"/>
      <c r="BT700" s="46"/>
      <c r="BU700" s="117"/>
      <c r="BV700" s="117"/>
      <c r="BW700" s="5"/>
      <c r="BY700" s="5"/>
      <c r="BZ700" s="5"/>
      <c r="CB700" s="46"/>
      <c r="CC700" s="46"/>
      <c r="CD700" s="5"/>
      <c r="CE700" s="5"/>
      <c r="CG700" s="46"/>
      <c r="CH700" s="46"/>
      <c r="CI700" s="117"/>
      <c r="CJ700" s="117"/>
      <c r="CK700" s="5"/>
      <c r="CL700" s="5"/>
      <c r="CM700" s="5"/>
      <c r="CN700" s="5"/>
      <c r="CO700" s="48"/>
      <c r="CP700" s="112"/>
      <c r="CQ700" s="48"/>
      <c r="CR700" s="46"/>
      <c r="CS700" s="51"/>
      <c r="CT700" s="48"/>
      <c r="CU700" s="46"/>
      <c r="CV700" s="117"/>
      <c r="CW700" s="146"/>
      <c r="CY700" s="5"/>
      <c r="CZ700" s="5"/>
      <c r="DE700" s="5"/>
      <c r="DF700" s="5"/>
      <c r="DG700" s="117"/>
      <c r="DH700" s="117"/>
      <c r="DI700" s="117"/>
      <c r="DJ700" s="117"/>
      <c r="DK700" s="117"/>
      <c r="DL700" s="165"/>
      <c r="DN700" s="33"/>
      <c r="DO700" s="154"/>
      <c r="DP700" s="46"/>
      <c r="DR700" s="80"/>
      <c r="DS700" s="46"/>
      <c r="DZ700" s="46"/>
      <c r="EA700" s="5"/>
      <c r="EB700" s="5"/>
      <c r="EC700" s="5"/>
      <c r="ED700" s="5"/>
      <c r="EE700" s="5"/>
      <c r="EF700" s="5"/>
      <c r="EG700" s="5"/>
      <c r="EH700" s="5"/>
      <c r="EI700" s="5"/>
      <c r="EJ700" s="5"/>
      <c r="EK700" s="5"/>
      <c r="EL700" s="5"/>
      <c r="EM700" s="165"/>
      <c r="EO700" s="5"/>
      <c r="EP700" s="5"/>
      <c r="EQ700" s="5"/>
      <c r="ER700" s="5"/>
      <c r="ET700" s="46"/>
      <c r="EU700" s="46"/>
      <c r="EY700" s="70"/>
      <c r="FK700" s="14"/>
      <c r="FL700" s="70"/>
    </row>
    <row r="701" spans="1:168" ht="13.8">
      <c r="A701" s="48"/>
      <c r="C701" s="117"/>
      <c r="D701" s="117"/>
      <c r="E701" s="117"/>
      <c r="F701" s="117"/>
      <c r="H701" s="47"/>
      <c r="I701" s="47"/>
      <c r="L701" s="5"/>
      <c r="M701" s="5"/>
      <c r="N701" s="5"/>
      <c r="O701" s="5"/>
      <c r="Q701" s="51"/>
      <c r="R701" s="175"/>
      <c r="S701" s="171"/>
      <c r="T701" s="117"/>
      <c r="U701" s="117"/>
      <c r="V701" s="117"/>
      <c r="W701" s="117"/>
      <c r="Y701" s="46"/>
      <c r="Z701" s="5"/>
      <c r="AA701" s="5"/>
      <c r="AB701" s="5"/>
      <c r="AC701" s="46"/>
      <c r="AD701" s="5"/>
      <c r="AE701" s="5"/>
      <c r="AG701" s="46"/>
      <c r="AH701" s="46"/>
      <c r="AL701" s="46"/>
      <c r="AM701" s="46"/>
      <c r="AN701" s="5"/>
      <c r="AO701" s="5"/>
      <c r="AP701" s="5"/>
      <c r="AQ701" s="5"/>
      <c r="AS701" s="48"/>
      <c r="AT701" s="25"/>
      <c r="AU701" s="33"/>
      <c r="AW701" s="5"/>
      <c r="AX701" s="46"/>
      <c r="AY701" s="46"/>
      <c r="BA701" s="46"/>
      <c r="BB701" s="46"/>
      <c r="BD701" s="46"/>
      <c r="BE701" s="46"/>
      <c r="BF701" s="85"/>
      <c r="BG701" s="46"/>
      <c r="BH701" s="46"/>
      <c r="BI701" s="46"/>
      <c r="BJ701" s="46"/>
      <c r="BL701" s="5"/>
      <c r="BM701" s="49"/>
      <c r="BO701" s="49"/>
      <c r="BQ701" s="5"/>
      <c r="BS701" s="46"/>
      <c r="BT701" s="46"/>
      <c r="BU701" s="117"/>
      <c r="BV701" s="117"/>
      <c r="BW701" s="5"/>
      <c r="BY701" s="5"/>
      <c r="BZ701" s="5"/>
      <c r="CB701" s="46"/>
      <c r="CC701" s="46"/>
      <c r="CD701" s="5"/>
      <c r="CE701" s="5"/>
      <c r="CG701" s="46"/>
      <c r="CH701" s="46"/>
      <c r="CI701" s="117"/>
      <c r="CJ701" s="117"/>
      <c r="CK701" s="5"/>
      <c r="CL701" s="5"/>
      <c r="CM701" s="5"/>
      <c r="CN701" s="5"/>
      <c r="CO701" s="48"/>
      <c r="CP701" s="112"/>
      <c r="CQ701" s="48"/>
      <c r="CR701" s="46"/>
      <c r="CS701" s="51"/>
      <c r="CT701" s="48"/>
      <c r="CU701" s="46"/>
      <c r="CV701" s="117"/>
      <c r="CW701" s="146"/>
      <c r="CY701" s="5"/>
      <c r="CZ701" s="5"/>
      <c r="DE701" s="5"/>
      <c r="DF701" s="5"/>
      <c r="DG701" s="117"/>
      <c r="DH701" s="117"/>
      <c r="DI701" s="117"/>
      <c r="DJ701" s="117"/>
      <c r="DK701" s="117"/>
      <c r="DL701" s="165"/>
      <c r="DN701" s="33"/>
      <c r="DO701" s="154"/>
      <c r="DP701" s="46"/>
      <c r="DR701" s="80"/>
      <c r="DS701" s="46"/>
      <c r="DZ701" s="46"/>
      <c r="EA701" s="5"/>
      <c r="EB701" s="5"/>
      <c r="EC701" s="5"/>
      <c r="ED701" s="5"/>
      <c r="EE701" s="5"/>
      <c r="EF701" s="5"/>
      <c r="EG701" s="5"/>
      <c r="EH701" s="5"/>
      <c r="EI701" s="5"/>
      <c r="EJ701" s="5"/>
      <c r="EK701" s="5"/>
      <c r="EL701" s="5"/>
      <c r="EM701" s="165"/>
      <c r="EO701" s="5"/>
      <c r="EP701" s="5"/>
      <c r="EQ701" s="5"/>
      <c r="ER701" s="5"/>
      <c r="ET701" s="46"/>
      <c r="EU701" s="46"/>
      <c r="EY701" s="70"/>
      <c r="FK701" s="14"/>
      <c r="FL701" s="70"/>
    </row>
    <row r="702" spans="1:168" ht="13.8">
      <c r="A702" s="48"/>
      <c r="C702" s="117"/>
      <c r="D702" s="117"/>
      <c r="E702" s="117"/>
      <c r="F702" s="117"/>
      <c r="H702" s="47"/>
      <c r="I702" s="47"/>
      <c r="L702" s="5"/>
      <c r="M702" s="5"/>
      <c r="N702" s="5"/>
      <c r="O702" s="5"/>
      <c r="Q702" s="51"/>
      <c r="R702" s="175"/>
      <c r="S702" s="171"/>
      <c r="T702" s="117"/>
      <c r="U702" s="117"/>
      <c r="V702" s="117"/>
      <c r="W702" s="117"/>
      <c r="Y702" s="46"/>
      <c r="Z702" s="5"/>
      <c r="AA702" s="5"/>
      <c r="AB702" s="5"/>
      <c r="AC702" s="46"/>
      <c r="AD702" s="5"/>
      <c r="AE702" s="5"/>
      <c r="AG702" s="46"/>
      <c r="AH702" s="46"/>
      <c r="AL702" s="46"/>
      <c r="AM702" s="46"/>
      <c r="AN702" s="5"/>
      <c r="AO702" s="5"/>
      <c r="AP702" s="5"/>
      <c r="AQ702" s="5"/>
      <c r="AS702" s="48"/>
      <c r="AT702" s="25"/>
      <c r="AU702" s="33"/>
      <c r="AW702" s="5"/>
      <c r="AX702" s="46"/>
      <c r="AY702" s="46"/>
      <c r="BA702" s="46"/>
      <c r="BB702" s="46"/>
      <c r="BD702" s="46"/>
      <c r="BE702" s="46"/>
      <c r="BF702" s="85"/>
      <c r="BG702" s="46"/>
      <c r="BH702" s="46"/>
      <c r="BI702" s="46"/>
      <c r="BJ702" s="46"/>
      <c r="BL702" s="5"/>
      <c r="BM702" s="49"/>
      <c r="BO702" s="49"/>
      <c r="BQ702" s="5"/>
      <c r="BS702" s="46"/>
      <c r="BT702" s="46"/>
      <c r="BU702" s="117"/>
      <c r="BV702" s="117"/>
      <c r="BW702" s="5"/>
      <c r="BY702" s="5"/>
      <c r="BZ702" s="5"/>
      <c r="CB702" s="46"/>
      <c r="CC702" s="46"/>
      <c r="CD702" s="5"/>
      <c r="CE702" s="5"/>
      <c r="CG702" s="46"/>
      <c r="CH702" s="46"/>
      <c r="CI702" s="117"/>
      <c r="CJ702" s="117"/>
      <c r="CK702" s="5"/>
      <c r="CL702" s="5"/>
      <c r="CM702" s="5"/>
      <c r="CN702" s="5"/>
      <c r="CO702" s="48"/>
      <c r="CP702" s="112"/>
      <c r="CQ702" s="48"/>
      <c r="CR702" s="46"/>
      <c r="CS702" s="51"/>
      <c r="CT702" s="48"/>
      <c r="CU702" s="46"/>
      <c r="CV702" s="117"/>
      <c r="CW702" s="146"/>
      <c r="CY702" s="5"/>
      <c r="CZ702" s="5"/>
      <c r="DE702" s="5"/>
      <c r="DF702" s="5"/>
      <c r="DG702" s="117"/>
      <c r="DH702" s="117"/>
      <c r="DI702" s="117"/>
      <c r="DJ702" s="117"/>
      <c r="DK702" s="117"/>
      <c r="DL702" s="165"/>
      <c r="DN702" s="33"/>
      <c r="DO702" s="154"/>
      <c r="DP702" s="46"/>
      <c r="DR702" s="80"/>
      <c r="DS702" s="46"/>
      <c r="DZ702" s="46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/>
      <c r="EM702" s="165"/>
      <c r="EO702" s="5"/>
      <c r="EP702" s="5"/>
      <c r="EQ702" s="5"/>
      <c r="ER702" s="5"/>
      <c r="ET702" s="46"/>
      <c r="EU702" s="46"/>
      <c r="EY702" s="70"/>
      <c r="FK702" s="14"/>
      <c r="FL702" s="70"/>
    </row>
    <row r="703" spans="1:168" ht="13.8">
      <c r="A703" s="48"/>
      <c r="C703" s="117"/>
      <c r="D703" s="117"/>
      <c r="E703" s="117"/>
      <c r="F703" s="117"/>
      <c r="H703" s="47"/>
      <c r="I703" s="47"/>
      <c r="L703" s="5"/>
      <c r="M703" s="5"/>
      <c r="N703" s="5"/>
      <c r="O703" s="5"/>
      <c r="Q703" s="51"/>
      <c r="R703" s="175"/>
      <c r="S703" s="171"/>
      <c r="T703" s="117"/>
      <c r="U703" s="117"/>
      <c r="V703" s="117"/>
      <c r="W703" s="117"/>
      <c r="Y703" s="46"/>
      <c r="Z703" s="5"/>
      <c r="AA703" s="5"/>
      <c r="AB703" s="5"/>
      <c r="AC703" s="46"/>
      <c r="AD703" s="5"/>
      <c r="AE703" s="5"/>
      <c r="AG703" s="46"/>
      <c r="AH703" s="46"/>
      <c r="AL703" s="46"/>
      <c r="AM703" s="46"/>
      <c r="AN703" s="5"/>
      <c r="AO703" s="5"/>
      <c r="AP703" s="5"/>
      <c r="AQ703" s="5"/>
      <c r="AS703" s="48"/>
      <c r="AT703" s="25"/>
      <c r="AU703" s="33"/>
      <c r="AW703" s="5"/>
      <c r="AX703" s="46"/>
      <c r="AY703" s="46"/>
      <c r="BA703" s="46"/>
      <c r="BB703" s="46"/>
      <c r="BD703" s="46"/>
      <c r="BE703" s="46"/>
      <c r="BF703" s="85"/>
      <c r="BG703" s="46"/>
      <c r="BH703" s="46"/>
      <c r="BI703" s="46"/>
      <c r="BJ703" s="46"/>
      <c r="BL703" s="5"/>
      <c r="BM703" s="49"/>
      <c r="BO703" s="49"/>
      <c r="BQ703" s="5"/>
      <c r="BS703" s="46"/>
      <c r="BT703" s="46"/>
      <c r="BU703" s="117"/>
      <c r="BV703" s="117"/>
      <c r="BW703" s="5"/>
      <c r="BY703" s="5"/>
      <c r="BZ703" s="5"/>
      <c r="CB703" s="46"/>
      <c r="CC703" s="46"/>
      <c r="CD703" s="5"/>
      <c r="CE703" s="5"/>
      <c r="CG703" s="46"/>
      <c r="CH703" s="46"/>
      <c r="CI703" s="117"/>
      <c r="CJ703" s="117"/>
      <c r="CK703" s="5"/>
      <c r="CL703" s="5"/>
      <c r="CM703" s="5"/>
      <c r="CN703" s="5"/>
      <c r="CO703" s="48"/>
      <c r="CP703" s="112"/>
      <c r="CQ703" s="48"/>
      <c r="CR703" s="46"/>
      <c r="CS703" s="51"/>
      <c r="CT703" s="48"/>
      <c r="CU703" s="46"/>
      <c r="CV703" s="117"/>
      <c r="CW703" s="146"/>
      <c r="CY703" s="5"/>
      <c r="CZ703" s="5"/>
      <c r="DE703" s="5"/>
      <c r="DF703" s="5"/>
      <c r="DG703" s="117"/>
      <c r="DH703" s="117"/>
      <c r="DI703" s="117"/>
      <c r="DJ703" s="117"/>
      <c r="DK703" s="117"/>
      <c r="DL703" s="165"/>
      <c r="DN703" s="33"/>
      <c r="DO703" s="154"/>
      <c r="DP703" s="46"/>
      <c r="DR703" s="80"/>
      <c r="DS703" s="46"/>
      <c r="DZ703" s="46"/>
      <c r="EA703" s="5"/>
      <c r="EB703" s="5"/>
      <c r="EC703" s="5"/>
      <c r="ED703" s="5"/>
      <c r="EE703" s="5"/>
      <c r="EF703" s="5"/>
      <c r="EG703" s="5"/>
      <c r="EH703" s="5"/>
      <c r="EI703" s="5"/>
      <c r="EJ703" s="5"/>
      <c r="EK703" s="5"/>
      <c r="EL703" s="5"/>
      <c r="EM703" s="165"/>
      <c r="EO703" s="5"/>
      <c r="EP703" s="5"/>
      <c r="EQ703" s="5"/>
      <c r="ER703" s="5"/>
      <c r="ET703" s="46"/>
      <c r="EU703" s="46"/>
      <c r="EY703" s="70"/>
      <c r="FK703" s="14"/>
      <c r="FL703" s="70"/>
    </row>
    <row r="704" spans="1:168" ht="13.8">
      <c r="A704" s="48"/>
      <c r="C704" s="117"/>
      <c r="D704" s="117"/>
      <c r="E704" s="117"/>
      <c r="F704" s="117"/>
      <c r="H704" s="47"/>
      <c r="I704" s="47"/>
      <c r="L704" s="5"/>
      <c r="M704" s="5"/>
      <c r="N704" s="5"/>
      <c r="O704" s="5"/>
      <c r="Q704" s="51"/>
      <c r="R704" s="175"/>
      <c r="S704" s="171"/>
      <c r="T704" s="117"/>
      <c r="U704" s="117"/>
      <c r="V704" s="117"/>
      <c r="W704" s="117"/>
      <c r="Y704" s="46"/>
      <c r="Z704" s="5"/>
      <c r="AA704" s="5"/>
      <c r="AB704" s="5"/>
      <c r="AC704" s="46"/>
      <c r="AD704" s="5"/>
      <c r="AE704" s="5"/>
      <c r="AG704" s="46"/>
      <c r="AH704" s="46"/>
      <c r="AL704" s="46"/>
      <c r="AM704" s="46"/>
      <c r="AN704" s="5"/>
      <c r="AO704" s="5"/>
      <c r="AP704" s="5"/>
      <c r="AQ704" s="5"/>
      <c r="AS704" s="48"/>
      <c r="AT704" s="25"/>
      <c r="AU704" s="33"/>
      <c r="AW704" s="5"/>
      <c r="AX704" s="46"/>
      <c r="AY704" s="46"/>
      <c r="BA704" s="46"/>
      <c r="BB704" s="46"/>
      <c r="BD704" s="46"/>
      <c r="BE704" s="46"/>
      <c r="BF704" s="85"/>
      <c r="BG704" s="46"/>
      <c r="BH704" s="46"/>
      <c r="BI704" s="46"/>
      <c r="BJ704" s="46"/>
      <c r="BL704" s="5"/>
      <c r="BM704" s="49"/>
      <c r="BO704" s="49"/>
      <c r="BQ704" s="5"/>
      <c r="BS704" s="46"/>
      <c r="BT704" s="46"/>
      <c r="BU704" s="117"/>
      <c r="BV704" s="117"/>
      <c r="BW704" s="5"/>
      <c r="BY704" s="5"/>
      <c r="BZ704" s="5"/>
      <c r="CB704" s="46"/>
      <c r="CC704" s="46"/>
      <c r="CD704" s="5"/>
      <c r="CE704" s="5"/>
      <c r="CG704" s="46"/>
      <c r="CH704" s="46"/>
      <c r="CI704" s="117"/>
      <c r="CJ704" s="117"/>
      <c r="CK704" s="5"/>
      <c r="CL704" s="5"/>
      <c r="CM704" s="5"/>
      <c r="CN704" s="5"/>
      <c r="CO704" s="48"/>
      <c r="CP704" s="112"/>
      <c r="CQ704" s="48"/>
      <c r="CR704" s="46"/>
      <c r="CS704" s="51"/>
      <c r="CT704" s="48"/>
      <c r="CU704" s="46"/>
      <c r="CV704" s="117"/>
      <c r="CW704" s="146"/>
      <c r="CY704" s="5"/>
      <c r="CZ704" s="5"/>
      <c r="DE704" s="5"/>
      <c r="DF704" s="5"/>
      <c r="DG704" s="117"/>
      <c r="DH704" s="117"/>
      <c r="DI704" s="117"/>
      <c r="DJ704" s="117"/>
      <c r="DK704" s="117"/>
      <c r="DL704" s="165"/>
      <c r="DN704" s="33"/>
      <c r="DO704" s="154"/>
      <c r="DP704" s="46"/>
      <c r="DR704" s="80"/>
      <c r="DS704" s="46"/>
      <c r="DZ704" s="46"/>
      <c r="EA704" s="5"/>
      <c r="EB704" s="5"/>
      <c r="EC704" s="5"/>
      <c r="ED704" s="5"/>
      <c r="EE704" s="5"/>
      <c r="EF704" s="5"/>
      <c r="EG704" s="5"/>
      <c r="EH704" s="5"/>
      <c r="EI704" s="5"/>
      <c r="EJ704" s="5"/>
      <c r="EK704" s="5"/>
      <c r="EL704" s="5"/>
      <c r="EM704" s="165"/>
      <c r="EO704" s="5"/>
      <c r="EP704" s="5"/>
      <c r="EQ704" s="5"/>
      <c r="ER704" s="5"/>
      <c r="ET704" s="46"/>
      <c r="EU704" s="46"/>
      <c r="EY704" s="70"/>
      <c r="FK704" s="14"/>
      <c r="FL704" s="70"/>
    </row>
    <row r="705" spans="1:168" ht="13.8">
      <c r="A705" s="48"/>
      <c r="C705" s="117"/>
      <c r="D705" s="117"/>
      <c r="E705" s="117"/>
      <c r="F705" s="117"/>
      <c r="H705" s="47"/>
      <c r="I705" s="47"/>
      <c r="L705" s="5"/>
      <c r="M705" s="5"/>
      <c r="N705" s="5"/>
      <c r="O705" s="5"/>
      <c r="Q705" s="51"/>
      <c r="R705" s="175"/>
      <c r="S705" s="171"/>
      <c r="T705" s="117"/>
      <c r="U705" s="117"/>
      <c r="V705" s="117"/>
      <c r="W705" s="117"/>
      <c r="Y705" s="46"/>
      <c r="Z705" s="5"/>
      <c r="AA705" s="5"/>
      <c r="AB705" s="5"/>
      <c r="AC705" s="46"/>
      <c r="AD705" s="5"/>
      <c r="AE705" s="5"/>
      <c r="AG705" s="46"/>
      <c r="AH705" s="46"/>
      <c r="AL705" s="46"/>
      <c r="AM705" s="46"/>
      <c r="AN705" s="5"/>
      <c r="AO705" s="5"/>
      <c r="AP705" s="5"/>
      <c r="AQ705" s="5"/>
      <c r="AS705" s="48"/>
      <c r="AT705" s="25"/>
      <c r="AU705" s="33"/>
      <c r="AW705" s="5"/>
      <c r="AX705" s="46"/>
      <c r="AY705" s="46"/>
      <c r="BA705" s="46"/>
      <c r="BB705" s="46"/>
      <c r="BD705" s="46"/>
      <c r="BE705" s="46"/>
      <c r="BF705" s="85"/>
      <c r="BG705" s="46"/>
      <c r="BH705" s="46"/>
      <c r="BI705" s="46"/>
      <c r="BJ705" s="46"/>
      <c r="BL705" s="5"/>
      <c r="BM705" s="49"/>
      <c r="BO705" s="49"/>
      <c r="BQ705" s="5"/>
      <c r="BS705" s="46"/>
      <c r="BT705" s="46"/>
      <c r="BU705" s="117"/>
      <c r="BV705" s="117"/>
      <c r="BW705" s="5"/>
      <c r="BY705" s="5"/>
      <c r="BZ705" s="5"/>
      <c r="CB705" s="46"/>
      <c r="CC705" s="46"/>
      <c r="CD705" s="5"/>
      <c r="CE705" s="5"/>
      <c r="CG705" s="46"/>
      <c r="CH705" s="46"/>
      <c r="CI705" s="117"/>
      <c r="CJ705" s="117"/>
      <c r="CK705" s="5"/>
      <c r="CL705" s="5"/>
      <c r="CM705" s="5"/>
      <c r="CN705" s="5"/>
      <c r="CO705" s="48"/>
      <c r="CP705" s="112"/>
      <c r="CQ705" s="48"/>
      <c r="CR705" s="46"/>
      <c r="CS705" s="51"/>
      <c r="CT705" s="48"/>
      <c r="CU705" s="46"/>
      <c r="CV705" s="117"/>
      <c r="CW705" s="146"/>
      <c r="CY705" s="5"/>
      <c r="CZ705" s="5"/>
      <c r="DE705" s="5"/>
      <c r="DF705" s="5"/>
      <c r="DG705" s="117"/>
      <c r="DH705" s="117"/>
      <c r="DI705" s="117"/>
      <c r="DJ705" s="117"/>
      <c r="DK705" s="117"/>
      <c r="DL705" s="165"/>
      <c r="DN705" s="33"/>
      <c r="DO705" s="154"/>
      <c r="DP705" s="46"/>
      <c r="DR705" s="80"/>
      <c r="DS705" s="46"/>
      <c r="DZ705" s="46"/>
      <c r="EA705" s="5"/>
      <c r="EB705" s="5"/>
      <c r="EC705" s="5"/>
      <c r="ED705" s="5"/>
      <c r="EE705" s="5"/>
      <c r="EF705" s="5"/>
      <c r="EG705" s="5"/>
      <c r="EH705" s="5"/>
      <c r="EI705" s="5"/>
      <c r="EJ705" s="5"/>
      <c r="EK705" s="5"/>
      <c r="EL705" s="5"/>
      <c r="EM705" s="165"/>
      <c r="EO705" s="5"/>
      <c r="EP705" s="5"/>
      <c r="EQ705" s="5"/>
      <c r="ER705" s="5"/>
      <c r="ET705" s="46"/>
      <c r="EU705" s="46"/>
      <c r="EY705" s="70"/>
      <c r="FK705" s="14"/>
      <c r="FL705" s="70"/>
    </row>
    <row r="706" spans="1:168" ht="13.8">
      <c r="A706" s="48"/>
      <c r="C706" s="117"/>
      <c r="D706" s="117"/>
      <c r="E706" s="117"/>
      <c r="F706" s="117"/>
      <c r="H706" s="47"/>
      <c r="I706" s="47"/>
      <c r="L706" s="5"/>
      <c r="M706" s="5"/>
      <c r="N706" s="5"/>
      <c r="O706" s="5"/>
      <c r="Q706" s="51"/>
      <c r="R706" s="175"/>
      <c r="S706" s="171"/>
      <c r="T706" s="117"/>
      <c r="U706" s="117"/>
      <c r="V706" s="117"/>
      <c r="W706" s="117"/>
      <c r="Y706" s="46"/>
      <c r="Z706" s="5"/>
      <c r="AA706" s="5"/>
      <c r="AB706" s="5"/>
      <c r="AC706" s="46"/>
      <c r="AD706" s="5"/>
      <c r="AE706" s="5"/>
      <c r="AG706" s="46"/>
      <c r="AH706" s="46"/>
      <c r="AL706" s="46"/>
      <c r="AM706" s="46"/>
      <c r="AN706" s="5"/>
      <c r="AO706" s="5"/>
      <c r="AP706" s="5"/>
      <c r="AQ706" s="5"/>
      <c r="AS706" s="48"/>
      <c r="AT706" s="25"/>
      <c r="AU706" s="33"/>
      <c r="AW706" s="5"/>
      <c r="AX706" s="46"/>
      <c r="AY706" s="46"/>
      <c r="BA706" s="46"/>
      <c r="BB706" s="46"/>
      <c r="BD706" s="46"/>
      <c r="BE706" s="46"/>
      <c r="BF706" s="85"/>
      <c r="BG706" s="46"/>
      <c r="BH706" s="46"/>
      <c r="BI706" s="46"/>
      <c r="BJ706" s="46"/>
      <c r="BL706" s="5"/>
      <c r="BM706" s="49"/>
      <c r="BO706" s="49"/>
      <c r="BQ706" s="5"/>
      <c r="BS706" s="46"/>
      <c r="BT706" s="46"/>
      <c r="BU706" s="117"/>
      <c r="BV706" s="117"/>
      <c r="BW706" s="5"/>
      <c r="BY706" s="5"/>
      <c r="BZ706" s="5"/>
      <c r="CB706" s="46"/>
      <c r="CC706" s="46"/>
      <c r="CD706" s="5"/>
      <c r="CE706" s="5"/>
      <c r="CG706" s="46"/>
      <c r="CH706" s="46"/>
      <c r="CI706" s="117"/>
      <c r="CJ706" s="117"/>
      <c r="CK706" s="5"/>
      <c r="CL706" s="5"/>
      <c r="CM706" s="5"/>
      <c r="CN706" s="5"/>
      <c r="CO706" s="48"/>
      <c r="CP706" s="112"/>
      <c r="CQ706" s="48"/>
      <c r="CR706" s="46"/>
      <c r="CS706" s="51"/>
      <c r="CT706" s="48"/>
      <c r="CU706" s="46"/>
      <c r="CV706" s="117"/>
      <c r="CW706" s="146"/>
      <c r="CY706" s="5"/>
      <c r="CZ706" s="5"/>
      <c r="DE706" s="5"/>
      <c r="DF706" s="5"/>
      <c r="DG706" s="117"/>
      <c r="DH706" s="117"/>
      <c r="DI706" s="117"/>
      <c r="DJ706" s="117"/>
      <c r="DK706" s="117"/>
      <c r="DL706" s="165"/>
      <c r="DN706" s="33"/>
      <c r="DO706" s="154"/>
      <c r="DP706" s="46"/>
      <c r="DR706" s="80"/>
      <c r="DS706" s="46"/>
      <c r="DZ706" s="46"/>
      <c r="EA706" s="5"/>
      <c r="EB706" s="5"/>
      <c r="EC706" s="5"/>
      <c r="ED706" s="5"/>
      <c r="EE706" s="5"/>
      <c r="EF706" s="5"/>
      <c r="EG706" s="5"/>
      <c r="EH706" s="5"/>
      <c r="EI706" s="5"/>
      <c r="EJ706" s="5"/>
      <c r="EK706" s="5"/>
      <c r="EL706" s="5"/>
      <c r="EM706" s="165"/>
      <c r="EO706" s="5"/>
      <c r="EP706" s="5"/>
      <c r="EQ706" s="5"/>
      <c r="ER706" s="5"/>
      <c r="ET706" s="46"/>
      <c r="EU706" s="46"/>
      <c r="EY706" s="70"/>
      <c r="FK706" s="14"/>
      <c r="FL706" s="70"/>
    </row>
    <row r="707" spans="1:168" ht="13.8">
      <c r="A707" s="48"/>
      <c r="C707" s="117"/>
      <c r="D707" s="117"/>
      <c r="E707" s="117"/>
      <c r="F707" s="117"/>
      <c r="H707" s="47"/>
      <c r="I707" s="47"/>
      <c r="L707" s="5"/>
      <c r="M707" s="5"/>
      <c r="N707" s="5"/>
      <c r="O707" s="5"/>
      <c r="Q707" s="51"/>
      <c r="R707" s="175"/>
      <c r="S707" s="171"/>
      <c r="T707" s="117"/>
      <c r="U707" s="117"/>
      <c r="V707" s="117"/>
      <c r="W707" s="117"/>
      <c r="Y707" s="46"/>
      <c r="Z707" s="5"/>
      <c r="AA707" s="5"/>
      <c r="AB707" s="5"/>
      <c r="AC707" s="46"/>
      <c r="AD707" s="5"/>
      <c r="AE707" s="5"/>
      <c r="AG707" s="46"/>
      <c r="AH707" s="46"/>
      <c r="AL707" s="46"/>
      <c r="AM707" s="46"/>
      <c r="AN707" s="5"/>
      <c r="AO707" s="5"/>
      <c r="AP707" s="5"/>
      <c r="AQ707" s="5"/>
      <c r="AS707" s="48"/>
      <c r="AT707" s="25"/>
      <c r="AU707" s="33"/>
      <c r="AW707" s="5"/>
      <c r="AX707" s="46"/>
      <c r="AY707" s="46"/>
      <c r="BA707" s="46"/>
      <c r="BB707" s="46"/>
      <c r="BD707" s="46"/>
      <c r="BE707" s="46"/>
      <c r="BF707" s="85"/>
      <c r="BG707" s="46"/>
      <c r="BH707" s="46"/>
      <c r="BI707" s="46"/>
      <c r="BJ707" s="46"/>
      <c r="BL707" s="5"/>
      <c r="BM707" s="49"/>
      <c r="BO707" s="49"/>
      <c r="BQ707" s="5"/>
      <c r="BS707" s="46"/>
      <c r="BT707" s="46"/>
      <c r="BU707" s="117"/>
      <c r="BV707" s="117"/>
      <c r="BW707" s="5"/>
      <c r="BY707" s="5"/>
      <c r="BZ707" s="5"/>
      <c r="CB707" s="46"/>
      <c r="CC707" s="46"/>
      <c r="CD707" s="5"/>
      <c r="CE707" s="5"/>
      <c r="CG707" s="46"/>
      <c r="CH707" s="46"/>
      <c r="CI707" s="117"/>
      <c r="CJ707" s="117"/>
      <c r="CK707" s="5"/>
      <c r="CL707" s="5"/>
      <c r="CM707" s="5"/>
      <c r="CN707" s="5"/>
      <c r="CO707" s="48"/>
      <c r="CP707" s="112"/>
      <c r="CQ707" s="48"/>
      <c r="CR707" s="46"/>
      <c r="CS707" s="51"/>
      <c r="CT707" s="48"/>
      <c r="CU707" s="46"/>
      <c r="CV707" s="117"/>
      <c r="CW707" s="146"/>
      <c r="CY707" s="5"/>
      <c r="CZ707" s="5"/>
      <c r="DE707" s="5"/>
      <c r="DF707" s="5"/>
      <c r="DG707" s="117"/>
      <c r="DH707" s="117"/>
      <c r="DI707" s="117"/>
      <c r="DJ707" s="117"/>
      <c r="DK707" s="117"/>
      <c r="DL707" s="165"/>
      <c r="DN707" s="33"/>
      <c r="DO707" s="154"/>
      <c r="DP707" s="46"/>
      <c r="DR707" s="80"/>
      <c r="DS707" s="46"/>
      <c r="DZ707" s="46"/>
      <c r="EA707" s="5"/>
      <c r="EB707" s="5"/>
      <c r="EC707" s="5"/>
      <c r="ED707" s="5"/>
      <c r="EE707" s="5"/>
      <c r="EF707" s="5"/>
      <c r="EG707" s="5"/>
      <c r="EH707" s="5"/>
      <c r="EI707" s="5"/>
      <c r="EJ707" s="5"/>
      <c r="EK707" s="5"/>
      <c r="EL707" s="5"/>
      <c r="EM707" s="165"/>
      <c r="EO707" s="5"/>
      <c r="EP707" s="5"/>
      <c r="EQ707" s="5"/>
      <c r="ER707" s="5"/>
      <c r="ET707" s="46"/>
      <c r="EU707" s="46"/>
      <c r="EY707" s="70"/>
      <c r="FK707" s="14"/>
      <c r="FL707" s="70"/>
    </row>
    <row r="708" spans="1:168" ht="13.8">
      <c r="A708" s="48"/>
      <c r="C708" s="117"/>
      <c r="D708" s="117"/>
      <c r="E708" s="117"/>
      <c r="F708" s="117"/>
      <c r="H708" s="47"/>
      <c r="I708" s="47"/>
      <c r="L708" s="5"/>
      <c r="M708" s="5"/>
      <c r="N708" s="5"/>
      <c r="O708" s="5"/>
      <c r="Q708" s="51"/>
      <c r="R708" s="175"/>
      <c r="S708" s="171"/>
      <c r="T708" s="117"/>
      <c r="U708" s="117"/>
      <c r="V708" s="117"/>
      <c r="W708" s="117"/>
      <c r="Y708" s="46"/>
      <c r="Z708" s="5"/>
      <c r="AA708" s="5"/>
      <c r="AB708" s="5"/>
      <c r="AC708" s="46"/>
      <c r="AD708" s="5"/>
      <c r="AE708" s="5"/>
      <c r="AG708" s="46"/>
      <c r="AH708" s="46"/>
      <c r="AL708" s="46"/>
      <c r="AM708" s="46"/>
      <c r="AN708" s="5"/>
      <c r="AO708" s="5"/>
      <c r="AP708" s="5"/>
      <c r="AQ708" s="5"/>
      <c r="AS708" s="48"/>
      <c r="AT708" s="25"/>
      <c r="AU708" s="33"/>
      <c r="AW708" s="5"/>
      <c r="AX708" s="46"/>
      <c r="AY708" s="46"/>
      <c r="BA708" s="46"/>
      <c r="BB708" s="46"/>
      <c r="BD708" s="46"/>
      <c r="BE708" s="46"/>
      <c r="BF708" s="85"/>
      <c r="BG708" s="46"/>
      <c r="BH708" s="46"/>
      <c r="BI708" s="46"/>
      <c r="BJ708" s="46"/>
      <c r="BL708" s="5"/>
      <c r="BM708" s="49"/>
      <c r="BO708" s="49"/>
      <c r="BQ708" s="5"/>
      <c r="BS708" s="46"/>
      <c r="BT708" s="46"/>
      <c r="BU708" s="117"/>
      <c r="BV708" s="117"/>
      <c r="BW708" s="5"/>
      <c r="BY708" s="5"/>
      <c r="BZ708" s="5"/>
      <c r="CB708" s="46"/>
      <c r="CC708" s="46"/>
      <c r="CD708" s="5"/>
      <c r="CE708" s="5"/>
      <c r="CG708" s="46"/>
      <c r="CH708" s="46"/>
      <c r="CI708" s="117"/>
      <c r="CJ708" s="117"/>
      <c r="CK708" s="5"/>
      <c r="CL708" s="5"/>
      <c r="CM708" s="5"/>
      <c r="CN708" s="5"/>
      <c r="CO708" s="48"/>
      <c r="CP708" s="112"/>
      <c r="CQ708" s="48"/>
      <c r="CR708" s="46"/>
      <c r="CS708" s="51"/>
      <c r="CT708" s="48"/>
      <c r="CU708" s="46"/>
      <c r="CV708" s="117"/>
      <c r="CW708" s="146"/>
      <c r="CY708" s="5"/>
      <c r="CZ708" s="5"/>
      <c r="DE708" s="5"/>
      <c r="DF708" s="5"/>
      <c r="DG708" s="117"/>
      <c r="DH708" s="117"/>
      <c r="DI708" s="117"/>
      <c r="DJ708" s="117"/>
      <c r="DK708" s="117"/>
      <c r="DL708" s="165"/>
      <c r="DN708" s="33"/>
      <c r="DO708" s="154"/>
      <c r="DP708" s="46"/>
      <c r="DR708" s="80"/>
      <c r="DS708" s="46"/>
      <c r="DZ708" s="46"/>
      <c r="EA708" s="5"/>
      <c r="EB708" s="5"/>
      <c r="EC708" s="5"/>
      <c r="ED708" s="5"/>
      <c r="EE708" s="5"/>
      <c r="EF708" s="5"/>
      <c r="EG708" s="5"/>
      <c r="EH708" s="5"/>
      <c r="EI708" s="5"/>
      <c r="EJ708" s="5"/>
      <c r="EK708" s="5"/>
      <c r="EL708" s="5"/>
      <c r="EM708" s="165"/>
      <c r="EO708" s="5"/>
      <c r="EP708" s="5"/>
      <c r="EQ708" s="5"/>
      <c r="ER708" s="5"/>
      <c r="ET708" s="46"/>
      <c r="EU708" s="46"/>
      <c r="EY708" s="70"/>
      <c r="FK708" s="14"/>
      <c r="FL708" s="70"/>
    </row>
    <row r="709" spans="1:168" ht="13.8">
      <c r="A709" s="48"/>
      <c r="C709" s="117"/>
      <c r="D709" s="117"/>
      <c r="E709" s="117"/>
      <c r="F709" s="117"/>
      <c r="H709" s="47"/>
      <c r="I709" s="47"/>
      <c r="L709" s="5"/>
      <c r="M709" s="5"/>
      <c r="N709" s="5"/>
      <c r="O709" s="5"/>
      <c r="Q709" s="51"/>
      <c r="R709" s="175"/>
      <c r="S709" s="171"/>
      <c r="T709" s="117"/>
      <c r="U709" s="117"/>
      <c r="V709" s="117"/>
      <c r="W709" s="117"/>
      <c r="Y709" s="46"/>
      <c r="Z709" s="5"/>
      <c r="AA709" s="5"/>
      <c r="AB709" s="5"/>
      <c r="AC709" s="46"/>
      <c r="AD709" s="5"/>
      <c r="AE709" s="5"/>
      <c r="AG709" s="46"/>
      <c r="AH709" s="46"/>
      <c r="AL709" s="46"/>
      <c r="AM709" s="46"/>
      <c r="AN709" s="5"/>
      <c r="AO709" s="5"/>
      <c r="AP709" s="5"/>
      <c r="AQ709" s="5"/>
      <c r="AS709" s="48"/>
      <c r="AT709" s="25"/>
      <c r="AU709" s="33"/>
      <c r="AW709" s="5"/>
      <c r="AX709" s="46"/>
      <c r="AY709" s="46"/>
      <c r="BA709" s="46"/>
      <c r="BB709" s="46"/>
      <c r="BD709" s="46"/>
      <c r="BE709" s="46"/>
      <c r="BF709" s="85"/>
      <c r="BG709" s="46"/>
      <c r="BH709" s="46"/>
      <c r="BI709" s="46"/>
      <c r="BJ709" s="46"/>
      <c r="BL709" s="5"/>
      <c r="BM709" s="49"/>
      <c r="BO709" s="49"/>
      <c r="BQ709" s="5"/>
      <c r="BS709" s="46"/>
      <c r="BT709" s="46"/>
      <c r="BU709" s="117"/>
      <c r="BV709" s="117"/>
      <c r="BW709" s="5"/>
      <c r="BY709" s="5"/>
      <c r="BZ709" s="5"/>
      <c r="CB709" s="46"/>
      <c r="CC709" s="46"/>
      <c r="CD709" s="5"/>
      <c r="CE709" s="5"/>
      <c r="CG709" s="46"/>
      <c r="CH709" s="46"/>
      <c r="CI709" s="117"/>
      <c r="CJ709" s="117"/>
      <c r="CK709" s="5"/>
      <c r="CL709" s="5"/>
      <c r="CM709" s="5"/>
      <c r="CN709" s="5"/>
      <c r="CO709" s="48"/>
      <c r="CP709" s="112"/>
      <c r="CQ709" s="48"/>
      <c r="CR709" s="46"/>
      <c r="CS709" s="51"/>
      <c r="CT709" s="48"/>
      <c r="CU709" s="46"/>
      <c r="CV709" s="117"/>
      <c r="CW709" s="146"/>
      <c r="CY709" s="5"/>
      <c r="CZ709" s="5"/>
      <c r="DE709" s="5"/>
      <c r="DF709" s="5"/>
      <c r="DG709" s="117"/>
      <c r="DH709" s="117"/>
      <c r="DI709" s="117"/>
      <c r="DJ709" s="117"/>
      <c r="DK709" s="117"/>
      <c r="DL709" s="165"/>
      <c r="DN709" s="33"/>
      <c r="DO709" s="154"/>
      <c r="DP709" s="46"/>
      <c r="DR709" s="80"/>
      <c r="DS709" s="46"/>
      <c r="DZ709" s="46"/>
      <c r="EA709" s="5"/>
      <c r="EB709" s="5"/>
      <c r="EC709" s="5"/>
      <c r="ED709" s="5"/>
      <c r="EE709" s="5"/>
      <c r="EF709" s="5"/>
      <c r="EG709" s="5"/>
      <c r="EH709" s="5"/>
      <c r="EI709" s="5"/>
      <c r="EJ709" s="5"/>
      <c r="EK709" s="5"/>
      <c r="EL709" s="5"/>
      <c r="EM709" s="165"/>
      <c r="EO709" s="5"/>
      <c r="EP709" s="5"/>
      <c r="EQ709" s="5"/>
      <c r="ER709" s="5"/>
      <c r="ET709" s="46"/>
      <c r="EU709" s="46"/>
      <c r="EY709" s="70"/>
      <c r="FK709" s="14"/>
      <c r="FL709" s="70"/>
    </row>
    <row r="710" spans="1:168" ht="13.8">
      <c r="A710" s="48"/>
      <c r="C710" s="117"/>
      <c r="D710" s="117"/>
      <c r="E710" s="117"/>
      <c r="F710" s="117"/>
      <c r="H710" s="47"/>
      <c r="I710" s="47"/>
      <c r="L710" s="5"/>
      <c r="M710" s="5"/>
      <c r="N710" s="5"/>
      <c r="O710" s="5"/>
      <c r="Q710" s="51"/>
      <c r="R710" s="175"/>
      <c r="S710" s="171"/>
      <c r="T710" s="117"/>
      <c r="U710" s="117"/>
      <c r="V710" s="117"/>
      <c r="W710" s="117"/>
      <c r="Y710" s="46"/>
      <c r="Z710" s="5"/>
      <c r="AA710" s="5"/>
      <c r="AB710" s="5"/>
      <c r="AC710" s="46"/>
      <c r="AD710" s="5"/>
      <c r="AE710" s="5"/>
      <c r="AG710" s="46"/>
      <c r="AH710" s="46"/>
      <c r="AL710" s="46"/>
      <c r="AM710" s="46"/>
      <c r="AN710" s="5"/>
      <c r="AO710" s="5"/>
      <c r="AP710" s="5"/>
      <c r="AQ710" s="5"/>
      <c r="AS710" s="48"/>
      <c r="AT710" s="25"/>
      <c r="AU710" s="33"/>
      <c r="AW710" s="5"/>
      <c r="AX710" s="46"/>
      <c r="AY710" s="46"/>
      <c r="BA710" s="46"/>
      <c r="BB710" s="46"/>
      <c r="BD710" s="46"/>
      <c r="BE710" s="46"/>
      <c r="BF710" s="85"/>
      <c r="BG710" s="46"/>
      <c r="BH710" s="46"/>
      <c r="BI710" s="46"/>
      <c r="BJ710" s="46"/>
      <c r="BL710" s="5"/>
      <c r="BM710" s="49"/>
      <c r="BO710" s="49"/>
      <c r="BQ710" s="5"/>
      <c r="BS710" s="46"/>
      <c r="BT710" s="46"/>
      <c r="BU710" s="117"/>
      <c r="BV710" s="117"/>
      <c r="BW710" s="5"/>
      <c r="BY710" s="5"/>
      <c r="BZ710" s="5"/>
      <c r="CB710" s="46"/>
      <c r="CC710" s="46"/>
      <c r="CD710" s="5"/>
      <c r="CE710" s="5"/>
      <c r="CG710" s="46"/>
      <c r="CH710" s="46"/>
      <c r="CI710" s="117"/>
      <c r="CJ710" s="117"/>
      <c r="CK710" s="5"/>
      <c r="CL710" s="5"/>
      <c r="CM710" s="5"/>
      <c r="CN710" s="5"/>
      <c r="CO710" s="48"/>
      <c r="CP710" s="112"/>
      <c r="CQ710" s="48"/>
      <c r="CR710" s="46"/>
      <c r="CS710" s="51"/>
      <c r="CT710" s="48"/>
      <c r="CU710" s="46"/>
      <c r="CV710" s="117"/>
      <c r="CW710" s="146"/>
      <c r="CY710" s="5"/>
      <c r="CZ710" s="5"/>
      <c r="DE710" s="5"/>
      <c r="DF710" s="5"/>
      <c r="DG710" s="117"/>
      <c r="DH710" s="117"/>
      <c r="DI710" s="117"/>
      <c r="DJ710" s="117"/>
      <c r="DK710" s="117"/>
      <c r="DL710" s="165"/>
      <c r="DN710" s="33"/>
      <c r="DO710" s="154"/>
      <c r="DP710" s="46"/>
      <c r="DR710" s="80"/>
      <c r="DS710" s="46"/>
      <c r="DZ710" s="46"/>
      <c r="EA710" s="5"/>
      <c r="EB710" s="5"/>
      <c r="EC710" s="5"/>
      <c r="ED710" s="5"/>
      <c r="EE710" s="5"/>
      <c r="EF710" s="5"/>
      <c r="EG710" s="5"/>
      <c r="EH710" s="5"/>
      <c r="EI710" s="5"/>
      <c r="EJ710" s="5"/>
      <c r="EK710" s="5"/>
      <c r="EL710" s="5"/>
      <c r="EM710" s="165"/>
      <c r="EO710" s="5"/>
      <c r="EP710" s="5"/>
      <c r="EQ710" s="5"/>
      <c r="ER710" s="5"/>
      <c r="ET710" s="46"/>
      <c r="EU710" s="46"/>
      <c r="EY710" s="70"/>
      <c r="FK710" s="14"/>
      <c r="FL710" s="70"/>
    </row>
    <row r="711" spans="1:168" ht="13.8">
      <c r="A711" s="48"/>
      <c r="C711" s="117"/>
      <c r="D711" s="117"/>
      <c r="E711" s="117"/>
      <c r="F711" s="117"/>
      <c r="H711" s="47"/>
      <c r="I711" s="47"/>
      <c r="L711" s="5"/>
      <c r="M711" s="5"/>
      <c r="N711" s="5"/>
      <c r="O711" s="5"/>
      <c r="Q711" s="51"/>
      <c r="R711" s="175"/>
      <c r="S711" s="171"/>
      <c r="T711" s="117"/>
      <c r="U711" s="117"/>
      <c r="V711" s="117"/>
      <c r="W711" s="117"/>
      <c r="Y711" s="46"/>
      <c r="Z711" s="5"/>
      <c r="AA711" s="5"/>
      <c r="AB711" s="5"/>
      <c r="AC711" s="46"/>
      <c r="AD711" s="5"/>
      <c r="AE711" s="5"/>
      <c r="AG711" s="46"/>
      <c r="AH711" s="46"/>
      <c r="AL711" s="46"/>
      <c r="AM711" s="46"/>
      <c r="AN711" s="5"/>
      <c r="AO711" s="5"/>
      <c r="AP711" s="5"/>
      <c r="AQ711" s="5"/>
      <c r="AS711" s="48"/>
      <c r="AT711" s="25"/>
      <c r="AU711" s="33"/>
      <c r="AW711" s="5"/>
      <c r="AX711" s="46"/>
      <c r="AY711" s="46"/>
      <c r="BA711" s="46"/>
      <c r="BB711" s="46"/>
      <c r="BD711" s="46"/>
      <c r="BE711" s="46"/>
      <c r="BF711" s="85"/>
      <c r="BG711" s="46"/>
      <c r="BH711" s="46"/>
      <c r="BI711" s="46"/>
      <c r="BJ711" s="46"/>
      <c r="BL711" s="5"/>
      <c r="BM711" s="49"/>
      <c r="BO711" s="49"/>
      <c r="BQ711" s="5"/>
      <c r="BS711" s="46"/>
      <c r="BT711" s="46"/>
      <c r="BU711" s="117"/>
      <c r="BV711" s="117"/>
      <c r="BW711" s="5"/>
      <c r="BY711" s="5"/>
      <c r="BZ711" s="5"/>
      <c r="CB711" s="46"/>
      <c r="CC711" s="46"/>
      <c r="CD711" s="5"/>
      <c r="CE711" s="5"/>
      <c r="CG711" s="46"/>
      <c r="CH711" s="46"/>
      <c r="CI711" s="117"/>
      <c r="CJ711" s="117"/>
      <c r="CK711" s="5"/>
      <c r="CL711" s="5"/>
      <c r="CM711" s="5"/>
      <c r="CN711" s="5"/>
      <c r="CO711" s="48"/>
      <c r="CP711" s="112"/>
      <c r="CQ711" s="48"/>
      <c r="CR711" s="46"/>
      <c r="CS711" s="51"/>
      <c r="CT711" s="48"/>
      <c r="CU711" s="46"/>
      <c r="CV711" s="117"/>
      <c r="CW711" s="146"/>
      <c r="CY711" s="5"/>
      <c r="CZ711" s="5"/>
      <c r="DE711" s="5"/>
      <c r="DF711" s="5"/>
      <c r="DG711" s="117"/>
      <c r="DH711" s="117"/>
      <c r="DI711" s="117"/>
      <c r="DJ711" s="117"/>
      <c r="DK711" s="117"/>
      <c r="DL711" s="165"/>
      <c r="DN711" s="33"/>
      <c r="DO711" s="154"/>
      <c r="DP711" s="46"/>
      <c r="DR711" s="80"/>
      <c r="DS711" s="46"/>
      <c r="DZ711" s="46"/>
      <c r="EA711" s="5"/>
      <c r="EB711" s="5"/>
      <c r="EC711" s="5"/>
      <c r="ED711" s="5"/>
      <c r="EE711" s="5"/>
      <c r="EF711" s="5"/>
      <c r="EG711" s="5"/>
      <c r="EH711" s="5"/>
      <c r="EI711" s="5"/>
      <c r="EJ711" s="5"/>
      <c r="EK711" s="5"/>
      <c r="EL711" s="5"/>
      <c r="EM711" s="165"/>
      <c r="EO711" s="5"/>
      <c r="EP711" s="5"/>
      <c r="EQ711" s="5"/>
      <c r="ER711" s="5"/>
      <c r="ET711" s="46"/>
      <c r="EU711" s="46"/>
      <c r="EY711" s="70"/>
      <c r="FK711" s="14"/>
      <c r="FL711" s="70"/>
    </row>
    <row r="712" spans="1:168" ht="13.8">
      <c r="A712" s="48"/>
      <c r="C712" s="117"/>
      <c r="D712" s="117"/>
      <c r="E712" s="117"/>
      <c r="F712" s="117"/>
      <c r="H712" s="47"/>
      <c r="I712" s="47"/>
      <c r="L712" s="5"/>
      <c r="M712" s="5"/>
      <c r="N712" s="5"/>
      <c r="O712" s="5"/>
      <c r="Q712" s="51"/>
      <c r="R712" s="175"/>
      <c r="S712" s="171"/>
      <c r="T712" s="117"/>
      <c r="U712" s="117"/>
      <c r="V712" s="117"/>
      <c r="W712" s="117"/>
      <c r="Y712" s="46"/>
      <c r="Z712" s="5"/>
      <c r="AA712" s="5"/>
      <c r="AB712" s="5"/>
      <c r="AC712" s="46"/>
      <c r="AD712" s="5"/>
      <c r="AE712" s="5"/>
      <c r="AG712" s="46"/>
      <c r="AH712" s="46"/>
      <c r="AL712" s="46"/>
      <c r="AM712" s="46"/>
      <c r="AN712" s="5"/>
      <c r="AO712" s="5"/>
      <c r="AP712" s="5"/>
      <c r="AQ712" s="5"/>
      <c r="AS712" s="48"/>
      <c r="AT712" s="25"/>
      <c r="AU712" s="33"/>
      <c r="AW712" s="5"/>
      <c r="AX712" s="46"/>
      <c r="AY712" s="46"/>
      <c r="BA712" s="46"/>
      <c r="BB712" s="46"/>
      <c r="BD712" s="46"/>
      <c r="BE712" s="46"/>
      <c r="BF712" s="85"/>
      <c r="BG712" s="46"/>
      <c r="BH712" s="46"/>
      <c r="BI712" s="46"/>
      <c r="BJ712" s="46"/>
      <c r="BL712" s="5"/>
      <c r="BM712" s="49"/>
      <c r="BO712" s="49"/>
      <c r="BQ712" s="5"/>
      <c r="BS712" s="46"/>
      <c r="BT712" s="46"/>
      <c r="BU712" s="117"/>
      <c r="BV712" s="117"/>
      <c r="BW712" s="5"/>
      <c r="BY712" s="5"/>
      <c r="BZ712" s="5"/>
      <c r="CB712" s="46"/>
      <c r="CC712" s="46"/>
      <c r="CD712" s="5"/>
      <c r="CE712" s="5"/>
      <c r="CG712" s="46"/>
      <c r="CH712" s="46"/>
      <c r="CI712" s="117"/>
      <c r="CJ712" s="117"/>
      <c r="CK712" s="5"/>
      <c r="CL712" s="5"/>
      <c r="CM712" s="5"/>
      <c r="CN712" s="5"/>
      <c r="CO712" s="48"/>
      <c r="CP712" s="112"/>
      <c r="CQ712" s="48"/>
      <c r="CR712" s="46"/>
      <c r="CS712" s="51"/>
      <c r="CT712" s="48"/>
      <c r="CU712" s="46"/>
      <c r="CV712" s="117"/>
      <c r="CW712" s="146"/>
      <c r="CY712" s="5"/>
      <c r="CZ712" s="5"/>
      <c r="DE712" s="5"/>
      <c r="DF712" s="5"/>
      <c r="DG712" s="117"/>
      <c r="DH712" s="117"/>
      <c r="DI712" s="117"/>
      <c r="DJ712" s="117"/>
      <c r="DK712" s="117"/>
      <c r="DL712" s="165"/>
      <c r="DN712" s="33"/>
      <c r="DO712" s="154"/>
      <c r="DP712" s="46"/>
      <c r="DR712" s="80"/>
      <c r="DS712" s="46"/>
      <c r="DZ712" s="46"/>
      <c r="EA712" s="5"/>
      <c r="EB712" s="5"/>
      <c r="EC712" s="5"/>
      <c r="ED712" s="5"/>
      <c r="EE712" s="5"/>
      <c r="EF712" s="5"/>
      <c r="EG712" s="5"/>
      <c r="EH712" s="5"/>
      <c r="EI712" s="5"/>
      <c r="EJ712" s="5"/>
      <c r="EK712" s="5"/>
      <c r="EL712" s="5"/>
      <c r="EM712" s="165"/>
      <c r="EO712" s="5"/>
      <c r="EP712" s="5"/>
      <c r="EQ712" s="5"/>
      <c r="ER712" s="5"/>
      <c r="ET712" s="46"/>
      <c r="EU712" s="46"/>
      <c r="EY712" s="70"/>
      <c r="FK712" s="14"/>
      <c r="FL712" s="70"/>
    </row>
    <row r="713" spans="1:168" ht="13.8">
      <c r="A713" s="48"/>
      <c r="C713" s="117"/>
      <c r="D713" s="117"/>
      <c r="E713" s="117"/>
      <c r="F713" s="117"/>
      <c r="H713" s="47"/>
      <c r="I713" s="47"/>
      <c r="L713" s="5"/>
      <c r="M713" s="5"/>
      <c r="N713" s="5"/>
      <c r="O713" s="5"/>
      <c r="Q713" s="51"/>
      <c r="R713" s="175"/>
      <c r="S713" s="171"/>
      <c r="T713" s="117"/>
      <c r="U713" s="117"/>
      <c r="V713" s="117"/>
      <c r="W713" s="117"/>
      <c r="Y713" s="46"/>
      <c r="Z713" s="5"/>
      <c r="AA713" s="5"/>
      <c r="AB713" s="5"/>
      <c r="AC713" s="46"/>
      <c r="AD713" s="5"/>
      <c r="AE713" s="5"/>
      <c r="AG713" s="46"/>
      <c r="AH713" s="46"/>
      <c r="AL713" s="46"/>
      <c r="AM713" s="46"/>
      <c r="AN713" s="5"/>
      <c r="AO713" s="5"/>
      <c r="AP713" s="5"/>
      <c r="AQ713" s="5"/>
      <c r="AS713" s="48"/>
      <c r="AT713" s="25"/>
      <c r="AU713" s="33"/>
      <c r="AW713" s="5"/>
      <c r="AX713" s="46"/>
      <c r="AY713" s="46"/>
      <c r="BA713" s="46"/>
      <c r="BB713" s="46"/>
      <c r="BD713" s="46"/>
      <c r="BE713" s="46"/>
      <c r="BF713" s="85"/>
      <c r="BG713" s="46"/>
      <c r="BH713" s="46"/>
      <c r="BI713" s="46"/>
      <c r="BJ713" s="46"/>
      <c r="BL713" s="5"/>
      <c r="BM713" s="49"/>
      <c r="BO713" s="49"/>
      <c r="BQ713" s="5"/>
      <c r="BS713" s="46"/>
      <c r="BT713" s="46"/>
      <c r="BU713" s="117"/>
      <c r="BV713" s="117"/>
      <c r="BW713" s="5"/>
      <c r="BY713" s="5"/>
      <c r="BZ713" s="5"/>
      <c r="CB713" s="46"/>
      <c r="CC713" s="46"/>
      <c r="CD713" s="5"/>
      <c r="CE713" s="5"/>
      <c r="CG713" s="46"/>
      <c r="CH713" s="46"/>
      <c r="CI713" s="117"/>
      <c r="CJ713" s="117"/>
      <c r="CK713" s="5"/>
      <c r="CL713" s="5"/>
      <c r="CM713" s="5"/>
      <c r="CN713" s="5"/>
      <c r="CO713" s="48"/>
      <c r="CP713" s="112"/>
      <c r="CQ713" s="48"/>
      <c r="CR713" s="46"/>
      <c r="CS713" s="51"/>
      <c r="CT713" s="48"/>
      <c r="CU713" s="46"/>
      <c r="CV713" s="117"/>
      <c r="CW713" s="146"/>
      <c r="CY713" s="5"/>
      <c r="CZ713" s="5"/>
      <c r="DE713" s="5"/>
      <c r="DF713" s="5"/>
      <c r="DG713" s="117"/>
      <c r="DH713" s="117"/>
      <c r="DI713" s="117"/>
      <c r="DJ713" s="117"/>
      <c r="DK713" s="117"/>
      <c r="DL713" s="165"/>
      <c r="DN713" s="33"/>
      <c r="DO713" s="154"/>
      <c r="DP713" s="46"/>
      <c r="DR713" s="80"/>
      <c r="DS713" s="46"/>
      <c r="DZ713" s="46"/>
      <c r="EA713" s="5"/>
      <c r="EB713" s="5"/>
      <c r="EC713" s="5"/>
      <c r="ED713" s="5"/>
      <c r="EE713" s="5"/>
      <c r="EF713" s="5"/>
      <c r="EG713" s="5"/>
      <c r="EH713" s="5"/>
      <c r="EI713" s="5"/>
      <c r="EJ713" s="5"/>
      <c r="EK713" s="5"/>
      <c r="EL713" s="5"/>
      <c r="EM713" s="165"/>
      <c r="EO713" s="5"/>
      <c r="EP713" s="5"/>
      <c r="EQ713" s="5"/>
      <c r="ER713" s="5"/>
      <c r="ET713" s="46"/>
      <c r="EU713" s="46"/>
      <c r="EY713" s="70"/>
      <c r="FK713" s="14"/>
      <c r="FL713" s="70"/>
    </row>
    <row r="714" spans="1:168" ht="13.8">
      <c r="A714" s="48"/>
      <c r="C714" s="117"/>
      <c r="D714" s="117"/>
      <c r="E714" s="117"/>
      <c r="F714" s="117"/>
      <c r="H714" s="47"/>
      <c r="I714" s="47"/>
      <c r="L714" s="5"/>
      <c r="M714" s="5"/>
      <c r="N714" s="5"/>
      <c r="O714" s="5"/>
      <c r="Q714" s="51"/>
      <c r="R714" s="175"/>
      <c r="S714" s="171"/>
      <c r="T714" s="117"/>
      <c r="U714" s="117"/>
      <c r="V714" s="117"/>
      <c r="W714" s="117"/>
      <c r="Y714" s="46"/>
      <c r="Z714" s="5"/>
      <c r="AA714" s="5"/>
      <c r="AB714" s="5"/>
      <c r="AC714" s="46"/>
      <c r="AD714" s="5"/>
      <c r="AE714" s="5"/>
      <c r="AG714" s="46"/>
      <c r="AH714" s="46"/>
      <c r="AL714" s="46"/>
      <c r="AM714" s="46"/>
      <c r="AN714" s="5"/>
      <c r="AO714" s="5"/>
      <c r="AP714" s="5"/>
      <c r="AQ714" s="5"/>
      <c r="AS714" s="48"/>
      <c r="AT714" s="25"/>
      <c r="AU714" s="33"/>
      <c r="AW714" s="5"/>
      <c r="AX714" s="46"/>
      <c r="AY714" s="46"/>
      <c r="BA714" s="46"/>
      <c r="BB714" s="46"/>
      <c r="BD714" s="46"/>
      <c r="BE714" s="46"/>
      <c r="BF714" s="85"/>
      <c r="BG714" s="46"/>
      <c r="BH714" s="46"/>
      <c r="BI714" s="46"/>
      <c r="BJ714" s="46"/>
      <c r="BL714" s="5"/>
      <c r="BM714" s="49"/>
      <c r="BO714" s="49"/>
      <c r="BQ714" s="5"/>
      <c r="BS714" s="46"/>
      <c r="BT714" s="46"/>
      <c r="BU714" s="117"/>
      <c r="BV714" s="117"/>
      <c r="BW714" s="5"/>
      <c r="BY714" s="5"/>
      <c r="BZ714" s="5"/>
      <c r="CB714" s="46"/>
      <c r="CC714" s="46"/>
      <c r="CD714" s="5"/>
      <c r="CE714" s="5"/>
      <c r="CG714" s="46"/>
      <c r="CH714" s="46"/>
      <c r="CI714" s="117"/>
      <c r="CJ714" s="117"/>
      <c r="CK714" s="5"/>
      <c r="CL714" s="5"/>
      <c r="CM714" s="5"/>
      <c r="CN714" s="5"/>
      <c r="CO714" s="48"/>
      <c r="CP714" s="112"/>
      <c r="CQ714" s="48"/>
      <c r="CR714" s="46"/>
      <c r="CS714" s="51"/>
      <c r="CT714" s="48"/>
      <c r="CU714" s="46"/>
      <c r="CV714" s="117"/>
      <c r="CW714" s="146"/>
      <c r="CY714" s="5"/>
      <c r="CZ714" s="5"/>
      <c r="DE714" s="5"/>
      <c r="DF714" s="5"/>
      <c r="DG714" s="117"/>
      <c r="DH714" s="117"/>
      <c r="DI714" s="117"/>
      <c r="DJ714" s="117"/>
      <c r="DK714" s="117"/>
      <c r="DL714" s="165"/>
      <c r="DN714" s="33"/>
      <c r="DO714" s="154"/>
      <c r="DP714" s="46"/>
      <c r="DR714" s="80"/>
      <c r="DS714" s="46"/>
      <c r="DZ714" s="46"/>
      <c r="EA714" s="5"/>
      <c r="EB714" s="5"/>
      <c r="EC714" s="5"/>
      <c r="ED714" s="5"/>
      <c r="EE714" s="5"/>
      <c r="EF714" s="5"/>
      <c r="EG714" s="5"/>
      <c r="EH714" s="5"/>
      <c r="EI714" s="5"/>
      <c r="EJ714" s="5"/>
      <c r="EK714" s="5"/>
      <c r="EL714" s="5"/>
      <c r="EM714" s="165"/>
      <c r="EO714" s="5"/>
      <c r="EP714" s="5"/>
      <c r="EQ714" s="5"/>
      <c r="ER714" s="5"/>
      <c r="ET714" s="46"/>
      <c r="EU714" s="46"/>
      <c r="EY714" s="70"/>
      <c r="FK714" s="14"/>
      <c r="FL714" s="70"/>
    </row>
    <row r="715" spans="1:168" ht="13.8">
      <c r="A715" s="48"/>
      <c r="C715" s="117"/>
      <c r="D715" s="117"/>
      <c r="E715" s="117"/>
      <c r="F715" s="117"/>
      <c r="H715" s="47"/>
      <c r="I715" s="47"/>
      <c r="L715" s="5"/>
      <c r="M715" s="5"/>
      <c r="N715" s="5"/>
      <c r="O715" s="5"/>
      <c r="Q715" s="51"/>
      <c r="R715" s="175"/>
      <c r="S715" s="171"/>
      <c r="T715" s="117"/>
      <c r="U715" s="117"/>
      <c r="V715" s="117"/>
      <c r="W715" s="117"/>
      <c r="Y715" s="46"/>
      <c r="Z715" s="5"/>
      <c r="AA715" s="5"/>
      <c r="AB715" s="5"/>
      <c r="AC715" s="46"/>
      <c r="AD715" s="5"/>
      <c r="AE715" s="5"/>
      <c r="AG715" s="46"/>
      <c r="AH715" s="46"/>
      <c r="AL715" s="46"/>
      <c r="AM715" s="46"/>
      <c r="AN715" s="5"/>
      <c r="AO715" s="5"/>
      <c r="AP715" s="5"/>
      <c r="AQ715" s="5"/>
      <c r="AS715" s="48"/>
      <c r="AT715" s="25"/>
      <c r="AU715" s="33"/>
      <c r="AW715" s="5"/>
      <c r="AX715" s="46"/>
      <c r="AY715" s="46"/>
      <c r="BA715" s="46"/>
      <c r="BB715" s="46"/>
      <c r="BD715" s="46"/>
      <c r="BE715" s="46"/>
      <c r="BF715" s="85"/>
      <c r="BG715" s="46"/>
      <c r="BH715" s="46"/>
      <c r="BI715" s="46"/>
      <c r="BJ715" s="46"/>
      <c r="BL715" s="5"/>
      <c r="BM715" s="49"/>
      <c r="BO715" s="49"/>
      <c r="BQ715" s="5"/>
      <c r="BS715" s="46"/>
      <c r="BT715" s="46"/>
      <c r="BU715" s="117"/>
      <c r="BV715" s="117"/>
      <c r="BW715" s="5"/>
      <c r="BY715" s="5"/>
      <c r="BZ715" s="5"/>
      <c r="CB715" s="46"/>
      <c r="CC715" s="46"/>
      <c r="CD715" s="5"/>
      <c r="CE715" s="5"/>
      <c r="CG715" s="46"/>
      <c r="CH715" s="46"/>
      <c r="CI715" s="117"/>
      <c r="CJ715" s="117"/>
      <c r="CK715" s="5"/>
      <c r="CL715" s="5"/>
      <c r="CM715" s="5"/>
      <c r="CN715" s="5"/>
      <c r="CO715" s="48"/>
      <c r="CP715" s="112"/>
      <c r="CQ715" s="48"/>
      <c r="CR715" s="46"/>
      <c r="CS715" s="51"/>
      <c r="CT715" s="48"/>
      <c r="CU715" s="46"/>
      <c r="CV715" s="117"/>
      <c r="CW715" s="146"/>
      <c r="CY715" s="5"/>
      <c r="CZ715" s="5"/>
      <c r="DE715" s="5"/>
      <c r="DF715" s="5"/>
      <c r="DG715" s="117"/>
      <c r="DH715" s="117"/>
      <c r="DI715" s="117"/>
      <c r="DJ715" s="117"/>
      <c r="DK715" s="117"/>
      <c r="DL715" s="165"/>
      <c r="DN715" s="33"/>
      <c r="DO715" s="154"/>
      <c r="DP715" s="46"/>
      <c r="DR715" s="80"/>
      <c r="DS715" s="46"/>
      <c r="DZ715" s="46"/>
      <c r="EA715" s="5"/>
      <c r="EB715" s="5"/>
      <c r="EC715" s="5"/>
      <c r="ED715" s="5"/>
      <c r="EE715" s="5"/>
      <c r="EF715" s="5"/>
      <c r="EG715" s="5"/>
      <c r="EH715" s="5"/>
      <c r="EI715" s="5"/>
      <c r="EJ715" s="5"/>
      <c r="EK715" s="5"/>
      <c r="EL715" s="5"/>
      <c r="EM715" s="165"/>
      <c r="EO715" s="5"/>
      <c r="EP715" s="5"/>
      <c r="EQ715" s="5"/>
      <c r="ER715" s="5"/>
      <c r="ET715" s="46"/>
      <c r="EU715" s="46"/>
      <c r="EY715" s="70"/>
      <c r="FK715" s="14"/>
      <c r="FL715" s="70"/>
    </row>
    <row r="716" spans="1:168" ht="13.8">
      <c r="A716" s="48"/>
      <c r="C716" s="117"/>
      <c r="D716" s="117"/>
      <c r="E716" s="117"/>
      <c r="F716" s="117"/>
      <c r="H716" s="47"/>
      <c r="I716" s="47"/>
      <c r="L716" s="5"/>
      <c r="M716" s="5"/>
      <c r="N716" s="5"/>
      <c r="O716" s="5"/>
      <c r="Q716" s="51"/>
      <c r="R716" s="175"/>
      <c r="S716" s="171"/>
      <c r="T716" s="117"/>
      <c r="U716" s="117"/>
      <c r="V716" s="117"/>
      <c r="W716" s="117"/>
      <c r="Y716" s="46"/>
      <c r="Z716" s="5"/>
      <c r="AA716" s="5"/>
      <c r="AB716" s="5"/>
      <c r="AC716" s="46"/>
      <c r="AD716" s="5"/>
      <c r="AE716" s="5"/>
      <c r="AG716" s="46"/>
      <c r="AH716" s="46"/>
      <c r="AL716" s="46"/>
      <c r="AM716" s="46"/>
      <c r="AN716" s="5"/>
      <c r="AO716" s="5"/>
      <c r="AP716" s="5"/>
      <c r="AQ716" s="5"/>
      <c r="AS716" s="48"/>
      <c r="AT716" s="25"/>
      <c r="AU716" s="33"/>
      <c r="AW716" s="5"/>
      <c r="AX716" s="46"/>
      <c r="AY716" s="46"/>
      <c r="BA716" s="46"/>
      <c r="BB716" s="46"/>
      <c r="BD716" s="46"/>
      <c r="BE716" s="46"/>
      <c r="BF716" s="85"/>
      <c r="BG716" s="46"/>
      <c r="BH716" s="46"/>
      <c r="BI716" s="46"/>
      <c r="BJ716" s="46"/>
      <c r="BL716" s="5"/>
      <c r="BM716" s="49"/>
      <c r="BO716" s="49"/>
      <c r="BQ716" s="5"/>
      <c r="BS716" s="46"/>
      <c r="BT716" s="46"/>
      <c r="BU716" s="117"/>
      <c r="BV716" s="117"/>
      <c r="BW716" s="5"/>
      <c r="BY716" s="5"/>
      <c r="BZ716" s="5"/>
      <c r="CB716" s="46"/>
      <c r="CC716" s="46"/>
      <c r="CD716" s="5"/>
      <c r="CE716" s="5"/>
      <c r="CG716" s="46"/>
      <c r="CH716" s="46"/>
      <c r="CI716" s="117"/>
      <c r="CJ716" s="117"/>
      <c r="CK716" s="5"/>
      <c r="CL716" s="5"/>
      <c r="CM716" s="5"/>
      <c r="CN716" s="5"/>
      <c r="CO716" s="48"/>
      <c r="CP716" s="112"/>
      <c r="CQ716" s="48"/>
      <c r="CR716" s="46"/>
      <c r="CS716" s="51"/>
      <c r="CT716" s="48"/>
      <c r="CU716" s="46"/>
      <c r="CV716" s="117"/>
      <c r="CW716" s="146"/>
      <c r="CY716" s="5"/>
      <c r="CZ716" s="5"/>
      <c r="DE716" s="5"/>
      <c r="DF716" s="5"/>
      <c r="DG716" s="117"/>
      <c r="DH716" s="117"/>
      <c r="DI716" s="117"/>
      <c r="DJ716" s="117"/>
      <c r="DK716" s="117"/>
      <c r="DL716" s="165"/>
      <c r="DN716" s="33"/>
      <c r="DO716" s="154"/>
      <c r="DP716" s="46"/>
      <c r="DR716" s="80"/>
      <c r="DS716" s="46"/>
      <c r="DZ716" s="46"/>
      <c r="EA716" s="5"/>
      <c r="EB716" s="5"/>
      <c r="EC716" s="5"/>
      <c r="ED716" s="5"/>
      <c r="EE716" s="5"/>
      <c r="EF716" s="5"/>
      <c r="EG716" s="5"/>
      <c r="EH716" s="5"/>
      <c r="EI716" s="5"/>
      <c r="EJ716" s="5"/>
      <c r="EK716" s="5"/>
      <c r="EL716" s="5"/>
      <c r="EM716" s="165"/>
      <c r="EO716" s="5"/>
      <c r="EP716" s="5"/>
      <c r="EQ716" s="5"/>
      <c r="ER716" s="5"/>
      <c r="ET716" s="46"/>
      <c r="EU716" s="46"/>
      <c r="EY716" s="70"/>
      <c r="FK716" s="14"/>
      <c r="FL716" s="70"/>
    </row>
    <row r="717" spans="1:168" ht="13.8">
      <c r="A717" s="48"/>
      <c r="C717" s="117"/>
      <c r="D717" s="117"/>
      <c r="E717" s="117"/>
      <c r="F717" s="117"/>
      <c r="H717" s="47"/>
      <c r="I717" s="47"/>
      <c r="L717" s="5"/>
      <c r="M717" s="5"/>
      <c r="N717" s="5"/>
      <c r="O717" s="5"/>
      <c r="Q717" s="51"/>
      <c r="R717" s="175"/>
      <c r="S717" s="171"/>
      <c r="T717" s="117"/>
      <c r="U717" s="117"/>
      <c r="V717" s="117"/>
      <c r="W717" s="117"/>
      <c r="Y717" s="46"/>
      <c r="Z717" s="5"/>
      <c r="AA717" s="5"/>
      <c r="AB717" s="5"/>
      <c r="AC717" s="46"/>
      <c r="AD717" s="5"/>
      <c r="AE717" s="5"/>
      <c r="AG717" s="46"/>
      <c r="AH717" s="46"/>
      <c r="AL717" s="46"/>
      <c r="AM717" s="46"/>
      <c r="AN717" s="5"/>
      <c r="AO717" s="5"/>
      <c r="AP717" s="5"/>
      <c r="AQ717" s="5"/>
      <c r="AS717" s="48"/>
      <c r="AT717" s="25"/>
      <c r="AU717" s="33"/>
      <c r="AW717" s="5"/>
      <c r="AX717" s="46"/>
      <c r="AY717" s="46"/>
      <c r="BA717" s="46"/>
      <c r="BB717" s="46"/>
      <c r="BD717" s="46"/>
      <c r="BE717" s="46"/>
      <c r="BF717" s="85"/>
      <c r="BG717" s="46"/>
      <c r="BH717" s="46"/>
      <c r="BI717" s="46"/>
      <c r="BJ717" s="46"/>
      <c r="BL717" s="5"/>
      <c r="BM717" s="49"/>
      <c r="BO717" s="49"/>
      <c r="BQ717" s="5"/>
      <c r="BS717" s="46"/>
      <c r="BT717" s="46"/>
      <c r="BU717" s="117"/>
      <c r="BV717" s="117"/>
      <c r="BW717" s="5"/>
      <c r="BY717" s="5"/>
      <c r="BZ717" s="5"/>
      <c r="CB717" s="46"/>
      <c r="CC717" s="46"/>
      <c r="CD717" s="5"/>
      <c r="CE717" s="5"/>
      <c r="CG717" s="46"/>
      <c r="CH717" s="46"/>
      <c r="CI717" s="117"/>
      <c r="CJ717" s="117"/>
      <c r="CK717" s="5"/>
      <c r="CL717" s="5"/>
      <c r="CM717" s="5"/>
      <c r="CN717" s="5"/>
      <c r="CO717" s="48"/>
      <c r="CP717" s="112"/>
      <c r="CQ717" s="48"/>
      <c r="CR717" s="46"/>
      <c r="CS717" s="51"/>
      <c r="CT717" s="48"/>
      <c r="CU717" s="46"/>
      <c r="CV717" s="117"/>
      <c r="CW717" s="146"/>
      <c r="CY717" s="5"/>
      <c r="CZ717" s="5"/>
      <c r="DE717" s="5"/>
      <c r="DF717" s="5"/>
      <c r="DG717" s="117"/>
      <c r="DH717" s="117"/>
      <c r="DI717" s="117"/>
      <c r="DJ717" s="117"/>
      <c r="DK717" s="117"/>
      <c r="DL717" s="165"/>
      <c r="DN717" s="33"/>
      <c r="DO717" s="154"/>
      <c r="DP717" s="46"/>
      <c r="DR717" s="80"/>
      <c r="DS717" s="46"/>
      <c r="DZ717" s="46"/>
      <c r="EA717" s="5"/>
      <c r="EB717" s="5"/>
      <c r="EC717" s="5"/>
      <c r="ED717" s="5"/>
      <c r="EE717" s="5"/>
      <c r="EF717" s="5"/>
      <c r="EG717" s="5"/>
      <c r="EH717" s="5"/>
      <c r="EI717" s="5"/>
      <c r="EJ717" s="5"/>
      <c r="EK717" s="5"/>
      <c r="EL717" s="5"/>
      <c r="EM717" s="165"/>
      <c r="EO717" s="5"/>
      <c r="EP717" s="5"/>
      <c r="EQ717" s="5"/>
      <c r="ER717" s="5"/>
      <c r="ET717" s="46"/>
      <c r="EU717" s="46"/>
      <c r="EY717" s="70"/>
      <c r="FK717" s="14"/>
      <c r="FL717" s="70"/>
    </row>
    <row r="718" spans="1:168" ht="13.8">
      <c r="A718" s="48"/>
      <c r="C718" s="117"/>
      <c r="D718" s="117"/>
      <c r="E718" s="117"/>
      <c r="F718" s="117"/>
      <c r="H718" s="47"/>
      <c r="I718" s="47"/>
      <c r="L718" s="5"/>
      <c r="M718" s="5"/>
      <c r="N718" s="5"/>
      <c r="O718" s="5"/>
      <c r="Q718" s="51"/>
      <c r="R718" s="175"/>
      <c r="S718" s="171"/>
      <c r="T718" s="117"/>
      <c r="U718" s="117"/>
      <c r="V718" s="117"/>
      <c r="W718" s="117"/>
      <c r="Y718" s="46"/>
      <c r="Z718" s="5"/>
      <c r="AA718" s="5"/>
      <c r="AB718" s="5"/>
      <c r="AC718" s="46"/>
      <c r="AD718" s="5"/>
      <c r="AE718" s="5"/>
      <c r="AG718" s="46"/>
      <c r="AH718" s="46"/>
      <c r="AL718" s="46"/>
      <c r="AM718" s="46"/>
      <c r="AN718" s="5"/>
      <c r="AO718" s="5"/>
      <c r="AP718" s="5"/>
      <c r="AQ718" s="5"/>
      <c r="AS718" s="48"/>
      <c r="AT718" s="25"/>
      <c r="AU718" s="33"/>
      <c r="AW718" s="5"/>
      <c r="AX718" s="46"/>
      <c r="AY718" s="46"/>
      <c r="BA718" s="46"/>
      <c r="BB718" s="46"/>
      <c r="BD718" s="46"/>
      <c r="BE718" s="46"/>
      <c r="BF718" s="85"/>
      <c r="BG718" s="46"/>
      <c r="BH718" s="46"/>
      <c r="BI718" s="46"/>
      <c r="BJ718" s="46"/>
      <c r="BL718" s="5"/>
      <c r="BM718" s="49"/>
      <c r="BO718" s="49"/>
      <c r="BQ718" s="5"/>
      <c r="BS718" s="46"/>
      <c r="BT718" s="46"/>
      <c r="BU718" s="117"/>
      <c r="BV718" s="117"/>
      <c r="BW718" s="5"/>
      <c r="BY718" s="5"/>
      <c r="BZ718" s="5"/>
      <c r="CB718" s="46"/>
      <c r="CC718" s="46"/>
      <c r="CD718" s="5"/>
      <c r="CE718" s="5"/>
      <c r="CG718" s="46"/>
      <c r="CH718" s="46"/>
      <c r="CI718" s="117"/>
      <c r="CJ718" s="117"/>
      <c r="CK718" s="5"/>
      <c r="CL718" s="5"/>
      <c r="CM718" s="5"/>
      <c r="CN718" s="5"/>
      <c r="CO718" s="48"/>
      <c r="CP718" s="112"/>
      <c r="CQ718" s="48"/>
      <c r="CR718" s="46"/>
      <c r="CS718" s="51"/>
      <c r="CT718" s="48"/>
      <c r="CU718" s="46"/>
      <c r="CV718" s="117"/>
      <c r="CW718" s="146"/>
      <c r="CY718" s="5"/>
      <c r="CZ718" s="5"/>
      <c r="DE718" s="5"/>
      <c r="DF718" s="5"/>
      <c r="DG718" s="117"/>
      <c r="DH718" s="117"/>
      <c r="DI718" s="117"/>
      <c r="DJ718" s="117"/>
      <c r="DK718" s="117"/>
      <c r="DL718" s="165"/>
      <c r="DN718" s="33"/>
      <c r="DO718" s="154"/>
      <c r="DP718" s="46"/>
      <c r="DR718" s="80"/>
      <c r="DS718" s="46"/>
      <c r="DZ718" s="46"/>
      <c r="EA718" s="5"/>
      <c r="EB718" s="5"/>
      <c r="EC718" s="5"/>
      <c r="ED718" s="5"/>
      <c r="EE718" s="5"/>
      <c r="EF718" s="5"/>
      <c r="EG718" s="5"/>
      <c r="EH718" s="5"/>
      <c r="EI718" s="5"/>
      <c r="EJ718" s="5"/>
      <c r="EK718" s="5"/>
      <c r="EL718" s="5"/>
      <c r="EM718" s="165"/>
      <c r="EO718" s="5"/>
      <c r="EP718" s="5"/>
      <c r="EQ718" s="5"/>
      <c r="ER718" s="5"/>
      <c r="ET718" s="46"/>
      <c r="EU718" s="46"/>
      <c r="EY718" s="70"/>
      <c r="FK718" s="14"/>
      <c r="FL718" s="70"/>
    </row>
    <row r="719" spans="1:168" ht="13.8">
      <c r="A719" s="48"/>
      <c r="C719" s="117"/>
      <c r="D719" s="117"/>
      <c r="E719" s="117"/>
      <c r="F719" s="117"/>
      <c r="H719" s="47"/>
      <c r="I719" s="47"/>
      <c r="L719" s="5"/>
      <c r="M719" s="5"/>
      <c r="N719" s="5"/>
      <c r="O719" s="5"/>
      <c r="Q719" s="51"/>
      <c r="R719" s="175"/>
      <c r="S719" s="171"/>
      <c r="T719" s="117"/>
      <c r="U719" s="117"/>
      <c r="V719" s="117"/>
      <c r="W719" s="117"/>
      <c r="Y719" s="46"/>
      <c r="Z719" s="5"/>
      <c r="AA719" s="5"/>
      <c r="AB719" s="5"/>
      <c r="AC719" s="46"/>
      <c r="AD719" s="5"/>
      <c r="AE719" s="5"/>
      <c r="AG719" s="46"/>
      <c r="AH719" s="46"/>
      <c r="AL719" s="46"/>
      <c r="AM719" s="46"/>
      <c r="AN719" s="5"/>
      <c r="AO719" s="5"/>
      <c r="AP719" s="5"/>
      <c r="AQ719" s="5"/>
      <c r="AS719" s="48"/>
      <c r="AT719" s="25"/>
      <c r="AU719" s="33"/>
      <c r="AW719" s="5"/>
      <c r="AX719" s="46"/>
      <c r="AY719" s="46"/>
      <c r="BA719" s="46"/>
      <c r="BB719" s="46"/>
      <c r="BD719" s="46"/>
      <c r="BE719" s="46"/>
      <c r="BF719" s="85"/>
      <c r="BG719" s="46"/>
      <c r="BH719" s="46"/>
      <c r="BI719" s="46"/>
      <c r="BJ719" s="46"/>
      <c r="BL719" s="5"/>
      <c r="BM719" s="49"/>
      <c r="BO719" s="49"/>
      <c r="BQ719" s="5"/>
      <c r="BS719" s="46"/>
      <c r="BT719" s="46"/>
      <c r="BU719" s="117"/>
      <c r="BV719" s="117"/>
      <c r="BW719" s="5"/>
      <c r="BY719" s="5"/>
      <c r="BZ719" s="5"/>
      <c r="CB719" s="46"/>
      <c r="CC719" s="46"/>
      <c r="CD719" s="5"/>
      <c r="CE719" s="5"/>
      <c r="CG719" s="46"/>
      <c r="CH719" s="46"/>
      <c r="CI719" s="117"/>
      <c r="CJ719" s="117"/>
      <c r="CK719" s="5"/>
      <c r="CL719" s="5"/>
      <c r="CM719" s="5"/>
      <c r="CN719" s="5"/>
      <c r="CO719" s="48"/>
      <c r="CP719" s="112"/>
      <c r="CQ719" s="48"/>
      <c r="CR719" s="46"/>
      <c r="CS719" s="51"/>
      <c r="CT719" s="48"/>
      <c r="CU719" s="46"/>
      <c r="CV719" s="117"/>
      <c r="CW719" s="146"/>
      <c r="CY719" s="5"/>
      <c r="CZ719" s="5"/>
      <c r="DE719" s="5"/>
      <c r="DF719" s="5"/>
      <c r="DG719" s="117"/>
      <c r="DH719" s="117"/>
      <c r="DI719" s="117"/>
      <c r="DJ719" s="117"/>
      <c r="DK719" s="117"/>
      <c r="DL719" s="165"/>
      <c r="DN719" s="33"/>
      <c r="DO719" s="154"/>
      <c r="DP719" s="46"/>
      <c r="DR719" s="80"/>
      <c r="DS719" s="46"/>
      <c r="DZ719" s="46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/>
      <c r="EM719" s="165"/>
      <c r="EO719" s="5"/>
      <c r="EP719" s="5"/>
      <c r="EQ719" s="5"/>
      <c r="ER719" s="5"/>
      <c r="ET719" s="46"/>
      <c r="EU719" s="46"/>
      <c r="EY719" s="70"/>
      <c r="FK719" s="14"/>
      <c r="FL719" s="70"/>
    </row>
    <row r="720" spans="1:168" ht="13.8">
      <c r="A720" s="48"/>
      <c r="C720" s="117"/>
      <c r="D720" s="117"/>
      <c r="E720" s="117"/>
      <c r="F720" s="117"/>
      <c r="H720" s="47"/>
      <c r="I720" s="47"/>
      <c r="L720" s="5"/>
      <c r="M720" s="5"/>
      <c r="N720" s="5"/>
      <c r="O720" s="5"/>
      <c r="Q720" s="51"/>
      <c r="R720" s="175"/>
      <c r="S720" s="171"/>
      <c r="T720" s="117"/>
      <c r="U720" s="117"/>
      <c r="V720" s="117"/>
      <c r="W720" s="117"/>
      <c r="Y720" s="46"/>
      <c r="Z720" s="5"/>
      <c r="AA720" s="5"/>
      <c r="AB720" s="5"/>
      <c r="AC720" s="46"/>
      <c r="AD720" s="5"/>
      <c r="AE720" s="5"/>
      <c r="AG720" s="46"/>
      <c r="AH720" s="46"/>
      <c r="AL720" s="46"/>
      <c r="AM720" s="46"/>
      <c r="AN720" s="5"/>
      <c r="AO720" s="5"/>
      <c r="AP720" s="5"/>
      <c r="AQ720" s="5"/>
      <c r="AS720" s="48"/>
      <c r="AT720" s="25"/>
      <c r="AU720" s="33"/>
      <c r="AW720" s="5"/>
      <c r="AX720" s="46"/>
      <c r="AY720" s="46"/>
      <c r="BA720" s="46"/>
      <c r="BB720" s="46"/>
      <c r="BD720" s="46"/>
      <c r="BE720" s="46"/>
      <c r="BF720" s="85"/>
      <c r="BG720" s="46"/>
      <c r="BH720" s="46"/>
      <c r="BI720" s="46"/>
      <c r="BJ720" s="46"/>
      <c r="BL720" s="5"/>
      <c r="BM720" s="49"/>
      <c r="BO720" s="49"/>
      <c r="BQ720" s="5"/>
      <c r="BS720" s="46"/>
      <c r="BT720" s="46"/>
      <c r="BU720" s="117"/>
      <c r="BV720" s="117"/>
      <c r="BW720" s="5"/>
      <c r="BY720" s="5"/>
      <c r="BZ720" s="5"/>
      <c r="CB720" s="46"/>
      <c r="CC720" s="46"/>
      <c r="CD720" s="5"/>
      <c r="CE720" s="5"/>
      <c r="CG720" s="46"/>
      <c r="CH720" s="46"/>
      <c r="CI720" s="117"/>
      <c r="CJ720" s="117"/>
      <c r="CK720" s="5"/>
      <c r="CL720" s="5"/>
      <c r="CM720" s="5"/>
      <c r="CN720" s="5"/>
      <c r="CO720" s="48"/>
      <c r="CP720" s="112"/>
      <c r="CQ720" s="48"/>
      <c r="CR720" s="46"/>
      <c r="CS720" s="51"/>
      <c r="CT720" s="48"/>
      <c r="CU720" s="46"/>
      <c r="CV720" s="117"/>
      <c r="CW720" s="146"/>
      <c r="CY720" s="5"/>
      <c r="CZ720" s="5"/>
      <c r="DE720" s="5"/>
      <c r="DF720" s="5"/>
      <c r="DG720" s="117"/>
      <c r="DH720" s="117"/>
      <c r="DI720" s="117"/>
      <c r="DJ720" s="117"/>
      <c r="DK720" s="117"/>
      <c r="DL720" s="165"/>
      <c r="DN720" s="33"/>
      <c r="DO720" s="154"/>
      <c r="DP720" s="46"/>
      <c r="DR720" s="80"/>
      <c r="DS720" s="46"/>
      <c r="DZ720" s="46"/>
      <c r="EA720" s="5"/>
      <c r="EB720" s="5"/>
      <c r="EC720" s="5"/>
      <c r="ED720" s="5"/>
      <c r="EE720" s="5"/>
      <c r="EF720" s="5"/>
      <c r="EG720" s="5"/>
      <c r="EH720" s="5"/>
      <c r="EI720" s="5"/>
      <c r="EJ720" s="5"/>
      <c r="EK720" s="5"/>
      <c r="EL720" s="5"/>
      <c r="EM720" s="165"/>
      <c r="EO720" s="5"/>
      <c r="EP720" s="5"/>
      <c r="EQ720" s="5"/>
      <c r="ER720" s="5"/>
      <c r="ET720" s="46"/>
      <c r="EU720" s="46"/>
      <c r="EY720" s="70"/>
      <c r="FK720" s="14"/>
      <c r="FL720" s="70"/>
    </row>
    <row r="721" spans="1:168" ht="13.8">
      <c r="A721" s="48"/>
      <c r="C721" s="117"/>
      <c r="D721" s="117"/>
      <c r="E721" s="117"/>
      <c r="F721" s="117"/>
      <c r="H721" s="47"/>
      <c r="I721" s="47"/>
      <c r="L721" s="5"/>
      <c r="M721" s="5"/>
      <c r="N721" s="5"/>
      <c r="O721" s="5"/>
      <c r="Q721" s="51"/>
      <c r="R721" s="175"/>
      <c r="S721" s="171"/>
      <c r="T721" s="117"/>
      <c r="U721" s="117"/>
      <c r="V721" s="117"/>
      <c r="W721" s="117"/>
      <c r="Y721" s="46"/>
      <c r="Z721" s="5"/>
      <c r="AA721" s="5"/>
      <c r="AB721" s="5"/>
      <c r="AC721" s="46"/>
      <c r="AD721" s="5"/>
      <c r="AE721" s="5"/>
      <c r="AG721" s="46"/>
      <c r="AH721" s="46"/>
      <c r="AL721" s="46"/>
      <c r="AM721" s="46"/>
      <c r="AN721" s="5"/>
      <c r="AO721" s="5"/>
      <c r="AP721" s="5"/>
      <c r="AQ721" s="5"/>
      <c r="AS721" s="48"/>
      <c r="AT721" s="25"/>
      <c r="AU721" s="33"/>
      <c r="AW721" s="5"/>
      <c r="AX721" s="46"/>
      <c r="AY721" s="46"/>
      <c r="BA721" s="46"/>
      <c r="BB721" s="46"/>
      <c r="BD721" s="46"/>
      <c r="BE721" s="46"/>
      <c r="BF721" s="85"/>
      <c r="BG721" s="46"/>
      <c r="BH721" s="46"/>
      <c r="BI721" s="46"/>
      <c r="BJ721" s="46"/>
      <c r="BL721" s="5"/>
      <c r="BM721" s="49"/>
      <c r="BO721" s="49"/>
      <c r="BQ721" s="5"/>
      <c r="BS721" s="46"/>
      <c r="BT721" s="46"/>
      <c r="BU721" s="117"/>
      <c r="BV721" s="117"/>
      <c r="BW721" s="5"/>
      <c r="BY721" s="5"/>
      <c r="BZ721" s="5"/>
      <c r="CB721" s="46"/>
      <c r="CC721" s="46"/>
      <c r="CD721" s="5"/>
      <c r="CE721" s="5"/>
      <c r="CG721" s="46"/>
      <c r="CH721" s="46"/>
      <c r="CI721" s="117"/>
      <c r="CJ721" s="117"/>
      <c r="CK721" s="5"/>
      <c r="CL721" s="5"/>
      <c r="CM721" s="5"/>
      <c r="CN721" s="5"/>
      <c r="CO721" s="48"/>
      <c r="CP721" s="112"/>
      <c r="CQ721" s="48"/>
      <c r="CR721" s="46"/>
      <c r="CS721" s="51"/>
      <c r="CT721" s="48"/>
      <c r="CU721" s="46"/>
      <c r="CV721" s="117"/>
      <c r="CW721" s="146"/>
      <c r="CY721" s="5"/>
      <c r="CZ721" s="5"/>
      <c r="DE721" s="5"/>
      <c r="DF721" s="5"/>
      <c r="DG721" s="117"/>
      <c r="DH721" s="117"/>
      <c r="DI721" s="117"/>
      <c r="DJ721" s="117"/>
      <c r="DK721" s="117"/>
      <c r="DL721" s="165"/>
      <c r="DN721" s="33"/>
      <c r="DO721" s="154"/>
      <c r="DP721" s="46"/>
      <c r="DR721" s="80"/>
      <c r="DS721" s="46"/>
      <c r="DZ721" s="46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/>
      <c r="EM721" s="165"/>
      <c r="EO721" s="5"/>
      <c r="EP721" s="5"/>
      <c r="EQ721" s="5"/>
      <c r="ER721" s="5"/>
      <c r="ET721" s="46"/>
      <c r="EU721" s="46"/>
      <c r="EY721" s="70"/>
      <c r="FK721" s="14"/>
      <c r="FL721" s="70"/>
    </row>
    <row r="722" spans="1:168" ht="13.8">
      <c r="A722" s="48"/>
      <c r="C722" s="117"/>
      <c r="D722" s="117"/>
      <c r="E722" s="117"/>
      <c r="F722" s="117"/>
      <c r="H722" s="47"/>
      <c r="I722" s="47"/>
      <c r="L722" s="5"/>
      <c r="M722" s="5"/>
      <c r="N722" s="5"/>
      <c r="O722" s="5"/>
      <c r="Q722" s="51"/>
      <c r="R722" s="175"/>
      <c r="S722" s="171"/>
      <c r="T722" s="117"/>
      <c r="U722" s="117"/>
      <c r="V722" s="117"/>
      <c r="W722" s="117"/>
      <c r="Y722" s="46"/>
      <c r="Z722" s="5"/>
      <c r="AA722" s="5"/>
      <c r="AB722" s="5"/>
      <c r="AC722" s="46"/>
      <c r="AD722" s="5"/>
      <c r="AE722" s="5"/>
      <c r="AG722" s="46"/>
      <c r="AH722" s="46"/>
      <c r="AL722" s="46"/>
      <c r="AM722" s="46"/>
      <c r="AN722" s="5"/>
      <c r="AO722" s="5"/>
      <c r="AP722" s="5"/>
      <c r="AQ722" s="5"/>
      <c r="AS722" s="48"/>
      <c r="AT722" s="25"/>
      <c r="AU722" s="33"/>
      <c r="AW722" s="5"/>
      <c r="AX722" s="46"/>
      <c r="AY722" s="46"/>
      <c r="BA722" s="46"/>
      <c r="BB722" s="46"/>
      <c r="BD722" s="46"/>
      <c r="BE722" s="46"/>
      <c r="BF722" s="85"/>
      <c r="BG722" s="46"/>
      <c r="BH722" s="46"/>
      <c r="BI722" s="46"/>
      <c r="BJ722" s="46"/>
      <c r="BL722" s="5"/>
      <c r="BM722" s="49"/>
      <c r="BO722" s="49"/>
      <c r="BQ722" s="5"/>
      <c r="BS722" s="46"/>
      <c r="BT722" s="46"/>
      <c r="BU722" s="117"/>
      <c r="BV722" s="117"/>
      <c r="BW722" s="5"/>
      <c r="BY722" s="5"/>
      <c r="BZ722" s="5"/>
      <c r="CB722" s="46"/>
      <c r="CC722" s="46"/>
      <c r="CD722" s="5"/>
      <c r="CE722" s="5"/>
      <c r="CG722" s="46"/>
      <c r="CH722" s="46"/>
      <c r="CI722" s="117"/>
      <c r="CJ722" s="117"/>
      <c r="CK722" s="5"/>
      <c r="CL722" s="5"/>
      <c r="CM722" s="5"/>
      <c r="CN722" s="5"/>
      <c r="CO722" s="48"/>
      <c r="CP722" s="112"/>
      <c r="CQ722" s="48"/>
      <c r="CR722" s="46"/>
      <c r="CS722" s="51"/>
      <c r="CT722" s="48"/>
      <c r="CU722" s="46"/>
      <c r="CV722" s="117"/>
      <c r="CW722" s="146"/>
      <c r="CY722" s="5"/>
      <c r="CZ722" s="5"/>
      <c r="DE722" s="5"/>
      <c r="DF722" s="5"/>
      <c r="DG722" s="117"/>
      <c r="DH722" s="117"/>
      <c r="DI722" s="117"/>
      <c r="DJ722" s="117"/>
      <c r="DK722" s="117"/>
      <c r="DL722" s="165"/>
      <c r="DN722" s="33"/>
      <c r="DO722" s="154"/>
      <c r="DP722" s="46"/>
      <c r="DR722" s="80"/>
      <c r="DS722" s="46"/>
      <c r="DZ722" s="46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/>
      <c r="EM722" s="165"/>
      <c r="EO722" s="5"/>
      <c r="EP722" s="5"/>
      <c r="EQ722" s="5"/>
      <c r="ER722" s="5"/>
      <c r="ET722" s="46"/>
      <c r="EU722" s="46"/>
      <c r="EY722" s="70"/>
      <c r="FK722" s="14"/>
      <c r="FL722" s="70"/>
    </row>
    <row r="723" spans="1:168" ht="13.8">
      <c r="A723" s="48"/>
      <c r="C723" s="117"/>
      <c r="D723" s="117"/>
      <c r="E723" s="117"/>
      <c r="F723" s="117"/>
      <c r="H723" s="47"/>
      <c r="I723" s="47"/>
      <c r="L723" s="5"/>
      <c r="M723" s="5"/>
      <c r="N723" s="5"/>
      <c r="O723" s="5"/>
      <c r="Q723" s="51"/>
      <c r="R723" s="175"/>
      <c r="S723" s="171"/>
      <c r="T723" s="117"/>
      <c r="U723" s="117"/>
      <c r="V723" s="117"/>
      <c r="W723" s="117"/>
      <c r="Y723" s="46"/>
      <c r="Z723" s="5"/>
      <c r="AA723" s="5"/>
      <c r="AB723" s="5"/>
      <c r="AC723" s="46"/>
      <c r="AD723" s="5"/>
      <c r="AE723" s="5"/>
      <c r="AG723" s="46"/>
      <c r="AH723" s="46"/>
      <c r="AL723" s="46"/>
      <c r="AM723" s="46"/>
      <c r="AN723" s="5"/>
      <c r="AO723" s="5"/>
      <c r="AP723" s="5"/>
      <c r="AQ723" s="5"/>
      <c r="AS723" s="48"/>
      <c r="AT723" s="25"/>
      <c r="AU723" s="33"/>
      <c r="AW723" s="5"/>
      <c r="AX723" s="46"/>
      <c r="AY723" s="46"/>
      <c r="BA723" s="46"/>
      <c r="BB723" s="46"/>
      <c r="BD723" s="46"/>
      <c r="BE723" s="46"/>
      <c r="BF723" s="85"/>
      <c r="BG723" s="46"/>
      <c r="BH723" s="46"/>
      <c r="BI723" s="46"/>
      <c r="BJ723" s="46"/>
      <c r="BL723" s="5"/>
      <c r="BM723" s="49"/>
      <c r="BO723" s="49"/>
      <c r="BQ723" s="5"/>
      <c r="BS723" s="46"/>
      <c r="BT723" s="46"/>
      <c r="BU723" s="117"/>
      <c r="BV723" s="117"/>
      <c r="BW723" s="5"/>
      <c r="BY723" s="5"/>
      <c r="BZ723" s="5"/>
      <c r="CB723" s="46"/>
      <c r="CC723" s="46"/>
      <c r="CD723" s="5"/>
      <c r="CE723" s="5"/>
      <c r="CG723" s="46"/>
      <c r="CH723" s="46"/>
      <c r="CI723" s="117"/>
      <c r="CJ723" s="117"/>
      <c r="CK723" s="5"/>
      <c r="CL723" s="5"/>
      <c r="CM723" s="5"/>
      <c r="CN723" s="5"/>
      <c r="CO723" s="48"/>
      <c r="CP723" s="112"/>
      <c r="CQ723" s="48"/>
      <c r="CR723" s="46"/>
      <c r="CS723" s="51"/>
      <c r="CT723" s="48"/>
      <c r="CU723" s="46"/>
      <c r="CV723" s="117"/>
      <c r="CW723" s="146"/>
      <c r="CY723" s="5"/>
      <c r="CZ723" s="5"/>
      <c r="DE723" s="5"/>
      <c r="DF723" s="5"/>
      <c r="DG723" s="117"/>
      <c r="DH723" s="117"/>
      <c r="DI723" s="117"/>
      <c r="DJ723" s="117"/>
      <c r="DK723" s="117"/>
      <c r="DL723" s="165"/>
      <c r="DN723" s="33"/>
      <c r="DO723" s="154"/>
      <c r="DP723" s="46"/>
      <c r="DR723" s="80"/>
      <c r="DS723" s="46"/>
      <c r="DZ723" s="46"/>
      <c r="EA723" s="5"/>
      <c r="EB723" s="5"/>
      <c r="EC723" s="5"/>
      <c r="ED723" s="5"/>
      <c r="EE723" s="5"/>
      <c r="EF723" s="5"/>
      <c r="EG723" s="5"/>
      <c r="EH723" s="5"/>
      <c r="EI723" s="5"/>
      <c r="EJ723" s="5"/>
      <c r="EK723" s="5"/>
      <c r="EL723" s="5"/>
      <c r="EM723" s="165"/>
      <c r="EO723" s="5"/>
      <c r="EP723" s="5"/>
      <c r="EQ723" s="5"/>
      <c r="ER723" s="5"/>
      <c r="ET723" s="46"/>
      <c r="EU723" s="46"/>
      <c r="EY723" s="70"/>
      <c r="FK723" s="14"/>
      <c r="FL723" s="70"/>
    </row>
    <row r="724" spans="1:168" ht="13.8">
      <c r="A724" s="48"/>
      <c r="C724" s="117"/>
      <c r="D724" s="117"/>
      <c r="E724" s="117"/>
      <c r="F724" s="117"/>
      <c r="H724" s="47"/>
      <c r="I724" s="47"/>
      <c r="L724" s="5"/>
      <c r="M724" s="5"/>
      <c r="N724" s="5"/>
      <c r="O724" s="5"/>
      <c r="Q724" s="51"/>
      <c r="R724" s="175"/>
      <c r="S724" s="171"/>
      <c r="T724" s="117"/>
      <c r="U724" s="117"/>
      <c r="V724" s="117"/>
      <c r="W724" s="117"/>
      <c r="Y724" s="46"/>
      <c r="Z724" s="5"/>
      <c r="AA724" s="5"/>
      <c r="AB724" s="5"/>
      <c r="AC724" s="46"/>
      <c r="AD724" s="5"/>
      <c r="AE724" s="5"/>
      <c r="AG724" s="46"/>
      <c r="AH724" s="46"/>
      <c r="AL724" s="46"/>
      <c r="AM724" s="46"/>
      <c r="AN724" s="5"/>
      <c r="AO724" s="5"/>
      <c r="AP724" s="5"/>
      <c r="AQ724" s="5"/>
      <c r="AS724" s="48"/>
      <c r="AT724" s="25"/>
      <c r="AU724" s="33"/>
      <c r="AW724" s="5"/>
      <c r="AX724" s="46"/>
      <c r="AY724" s="46"/>
      <c r="BA724" s="46"/>
      <c r="BB724" s="46"/>
      <c r="BD724" s="46"/>
      <c r="BE724" s="46"/>
      <c r="BF724" s="85"/>
      <c r="BG724" s="46"/>
      <c r="BH724" s="46"/>
      <c r="BI724" s="46"/>
      <c r="BJ724" s="46"/>
      <c r="BL724" s="5"/>
      <c r="BM724" s="49"/>
      <c r="BO724" s="49"/>
      <c r="BQ724" s="5"/>
      <c r="BS724" s="46"/>
      <c r="BT724" s="46"/>
      <c r="BU724" s="117"/>
      <c r="BV724" s="117"/>
      <c r="BW724" s="5"/>
      <c r="BY724" s="5"/>
      <c r="BZ724" s="5"/>
      <c r="CB724" s="46"/>
      <c r="CC724" s="46"/>
      <c r="CD724" s="5"/>
      <c r="CE724" s="5"/>
      <c r="CG724" s="46"/>
      <c r="CH724" s="46"/>
      <c r="CI724" s="117"/>
      <c r="CJ724" s="117"/>
      <c r="CK724" s="5"/>
      <c r="CL724" s="5"/>
      <c r="CM724" s="5"/>
      <c r="CN724" s="5"/>
      <c r="CO724" s="48"/>
      <c r="CP724" s="112"/>
      <c r="CQ724" s="48"/>
      <c r="CR724" s="46"/>
      <c r="CS724" s="51"/>
      <c r="CT724" s="48"/>
      <c r="CU724" s="46"/>
      <c r="CV724" s="117"/>
      <c r="CW724" s="146"/>
      <c r="CY724" s="5"/>
      <c r="CZ724" s="5"/>
      <c r="DE724" s="5"/>
      <c r="DF724" s="5"/>
      <c r="DG724" s="117"/>
      <c r="DH724" s="117"/>
      <c r="DI724" s="117"/>
      <c r="DJ724" s="117"/>
      <c r="DK724" s="117"/>
      <c r="DL724" s="165"/>
      <c r="DN724" s="33"/>
      <c r="DO724" s="154"/>
      <c r="DP724" s="46"/>
      <c r="DR724" s="80"/>
      <c r="DS724" s="46"/>
      <c r="DZ724" s="46"/>
      <c r="EA724" s="5"/>
      <c r="EB724" s="5"/>
      <c r="EC724" s="5"/>
      <c r="ED724" s="5"/>
      <c r="EE724" s="5"/>
      <c r="EF724" s="5"/>
      <c r="EG724" s="5"/>
      <c r="EH724" s="5"/>
      <c r="EI724" s="5"/>
      <c r="EJ724" s="5"/>
      <c r="EK724" s="5"/>
      <c r="EL724" s="5"/>
      <c r="EM724" s="165"/>
      <c r="EO724" s="5"/>
      <c r="EP724" s="5"/>
      <c r="EQ724" s="5"/>
      <c r="ER724" s="5"/>
      <c r="ET724" s="46"/>
      <c r="EU724" s="46"/>
      <c r="EY724" s="70"/>
      <c r="FK724" s="14"/>
      <c r="FL724" s="70"/>
    </row>
    <row r="725" spans="1:168" ht="13.8">
      <c r="A725" s="48"/>
      <c r="C725" s="117"/>
      <c r="D725" s="117"/>
      <c r="E725" s="117"/>
      <c r="F725" s="117"/>
      <c r="H725" s="47"/>
      <c r="I725" s="47"/>
      <c r="L725" s="5"/>
      <c r="M725" s="5"/>
      <c r="N725" s="5"/>
      <c r="O725" s="5"/>
      <c r="Q725" s="51"/>
      <c r="R725" s="175"/>
      <c r="S725" s="171"/>
      <c r="T725" s="117"/>
      <c r="U725" s="117"/>
      <c r="V725" s="117"/>
      <c r="W725" s="117"/>
      <c r="Y725" s="46"/>
      <c r="Z725" s="5"/>
      <c r="AA725" s="5"/>
      <c r="AB725" s="5"/>
      <c r="AC725" s="46"/>
      <c r="AD725" s="5"/>
      <c r="AE725" s="5"/>
      <c r="AG725" s="46"/>
      <c r="AH725" s="46"/>
      <c r="AL725" s="46"/>
      <c r="AM725" s="46"/>
      <c r="AN725" s="5"/>
      <c r="AO725" s="5"/>
      <c r="AP725" s="5"/>
      <c r="AQ725" s="5"/>
      <c r="AS725" s="48"/>
      <c r="AT725" s="25"/>
      <c r="AU725" s="33"/>
      <c r="AW725" s="5"/>
      <c r="AX725" s="46"/>
      <c r="AY725" s="46"/>
      <c r="BA725" s="46"/>
      <c r="BB725" s="46"/>
      <c r="BD725" s="46"/>
      <c r="BE725" s="46"/>
      <c r="BF725" s="85"/>
      <c r="BG725" s="46"/>
      <c r="BH725" s="46"/>
      <c r="BI725" s="46"/>
      <c r="BJ725" s="46"/>
      <c r="BL725" s="5"/>
      <c r="BM725" s="49"/>
      <c r="BO725" s="49"/>
      <c r="BQ725" s="5"/>
      <c r="BS725" s="46"/>
      <c r="BT725" s="46"/>
      <c r="BU725" s="117"/>
      <c r="BV725" s="117"/>
      <c r="BW725" s="5"/>
      <c r="BY725" s="5"/>
      <c r="BZ725" s="5"/>
      <c r="CB725" s="46"/>
      <c r="CC725" s="46"/>
      <c r="CD725" s="5"/>
      <c r="CE725" s="5"/>
      <c r="CG725" s="46"/>
      <c r="CH725" s="46"/>
      <c r="CI725" s="117"/>
      <c r="CJ725" s="117"/>
      <c r="CK725" s="5"/>
      <c r="CL725" s="5"/>
      <c r="CM725" s="5"/>
      <c r="CN725" s="5"/>
      <c r="CO725" s="48"/>
      <c r="CP725" s="112"/>
      <c r="CQ725" s="48"/>
      <c r="CR725" s="46"/>
      <c r="CS725" s="51"/>
      <c r="CT725" s="48"/>
      <c r="CU725" s="46"/>
      <c r="CV725" s="117"/>
      <c r="CW725" s="146"/>
      <c r="CY725" s="5"/>
      <c r="CZ725" s="5"/>
      <c r="DE725" s="5"/>
      <c r="DF725" s="5"/>
      <c r="DG725" s="117"/>
      <c r="DH725" s="117"/>
      <c r="DI725" s="117"/>
      <c r="DJ725" s="117"/>
      <c r="DK725" s="117"/>
      <c r="DL725" s="165"/>
      <c r="DN725" s="33"/>
      <c r="DO725" s="154"/>
      <c r="DP725" s="46"/>
      <c r="DR725" s="80"/>
      <c r="DS725" s="46"/>
      <c r="DZ725" s="46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/>
      <c r="EM725" s="165"/>
      <c r="EO725" s="5"/>
      <c r="EP725" s="5"/>
      <c r="EQ725" s="5"/>
      <c r="ER725" s="5"/>
      <c r="ET725" s="46"/>
      <c r="EU725" s="46"/>
      <c r="EY725" s="70"/>
      <c r="FK725" s="14"/>
      <c r="FL725" s="70"/>
    </row>
    <row r="726" spans="1:168" ht="13.8">
      <c r="A726" s="48"/>
      <c r="C726" s="117"/>
      <c r="D726" s="117"/>
      <c r="E726" s="117"/>
      <c r="F726" s="117"/>
      <c r="H726" s="47"/>
      <c r="I726" s="47"/>
      <c r="L726" s="5"/>
      <c r="M726" s="5"/>
      <c r="N726" s="5"/>
      <c r="O726" s="5"/>
      <c r="Q726" s="51"/>
      <c r="R726" s="175"/>
      <c r="S726" s="171"/>
      <c r="T726" s="117"/>
      <c r="U726" s="117"/>
      <c r="V726" s="117"/>
      <c r="W726" s="117"/>
      <c r="Y726" s="46"/>
      <c r="Z726" s="5"/>
      <c r="AA726" s="5"/>
      <c r="AB726" s="5"/>
      <c r="AC726" s="46"/>
      <c r="AD726" s="5"/>
      <c r="AE726" s="5"/>
      <c r="AG726" s="46"/>
      <c r="AH726" s="46"/>
      <c r="AL726" s="46"/>
      <c r="AM726" s="46"/>
      <c r="AN726" s="5"/>
      <c r="AO726" s="5"/>
      <c r="AP726" s="5"/>
      <c r="AQ726" s="5"/>
      <c r="AS726" s="48"/>
      <c r="AT726" s="25"/>
      <c r="AU726" s="33"/>
      <c r="AW726" s="5"/>
      <c r="AX726" s="46"/>
      <c r="AY726" s="46"/>
      <c r="BA726" s="46"/>
      <c r="BB726" s="46"/>
      <c r="BD726" s="46"/>
      <c r="BE726" s="46"/>
      <c r="BF726" s="85"/>
      <c r="BG726" s="46"/>
      <c r="BH726" s="46"/>
      <c r="BI726" s="46"/>
      <c r="BJ726" s="46"/>
      <c r="BL726" s="5"/>
      <c r="BM726" s="49"/>
      <c r="BO726" s="49"/>
      <c r="BQ726" s="5"/>
      <c r="BS726" s="46"/>
      <c r="BT726" s="46"/>
      <c r="BU726" s="117"/>
      <c r="BV726" s="117"/>
      <c r="BW726" s="5"/>
      <c r="BY726" s="5"/>
      <c r="BZ726" s="5"/>
      <c r="CB726" s="46"/>
      <c r="CC726" s="46"/>
      <c r="CD726" s="5"/>
      <c r="CE726" s="5"/>
      <c r="CG726" s="46"/>
      <c r="CH726" s="46"/>
      <c r="CI726" s="117"/>
      <c r="CJ726" s="117"/>
      <c r="CK726" s="5"/>
      <c r="CL726" s="5"/>
      <c r="CM726" s="5"/>
      <c r="CN726" s="5"/>
      <c r="CO726" s="48"/>
      <c r="CP726" s="112"/>
      <c r="CQ726" s="48"/>
      <c r="CR726" s="46"/>
      <c r="CS726" s="51"/>
      <c r="CT726" s="48"/>
      <c r="CU726" s="46"/>
      <c r="CV726" s="117"/>
      <c r="CW726" s="146"/>
      <c r="CY726" s="5"/>
      <c r="CZ726" s="5"/>
      <c r="DE726" s="5"/>
      <c r="DF726" s="5"/>
      <c r="DG726" s="117"/>
      <c r="DH726" s="117"/>
      <c r="DI726" s="117"/>
      <c r="DJ726" s="117"/>
      <c r="DK726" s="117"/>
      <c r="DL726" s="165"/>
      <c r="DN726" s="33"/>
      <c r="DO726" s="154"/>
      <c r="DP726" s="46"/>
      <c r="DR726" s="80"/>
      <c r="DS726" s="46"/>
      <c r="DZ726" s="46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/>
      <c r="EM726" s="165"/>
      <c r="EO726" s="5"/>
      <c r="EP726" s="5"/>
      <c r="EQ726" s="5"/>
      <c r="ER726" s="5"/>
      <c r="ET726" s="46"/>
      <c r="EU726" s="46"/>
      <c r="EY726" s="70"/>
      <c r="FK726" s="14"/>
      <c r="FL726" s="70"/>
    </row>
    <row r="727" spans="1:168" ht="13.8">
      <c r="A727" s="48"/>
      <c r="C727" s="117"/>
      <c r="D727" s="117"/>
      <c r="E727" s="117"/>
      <c r="F727" s="117"/>
      <c r="H727" s="47"/>
      <c r="I727" s="47"/>
      <c r="L727" s="5"/>
      <c r="M727" s="5"/>
      <c r="N727" s="5"/>
      <c r="O727" s="5"/>
      <c r="Q727" s="51"/>
      <c r="R727" s="175"/>
      <c r="S727" s="171"/>
      <c r="T727" s="117"/>
      <c r="U727" s="117"/>
      <c r="V727" s="117"/>
      <c r="W727" s="117"/>
      <c r="Y727" s="46"/>
      <c r="Z727" s="5"/>
      <c r="AA727" s="5"/>
      <c r="AB727" s="5"/>
      <c r="AC727" s="46"/>
      <c r="AD727" s="5"/>
      <c r="AE727" s="5"/>
      <c r="AG727" s="46"/>
      <c r="AH727" s="46"/>
      <c r="AL727" s="46"/>
      <c r="AM727" s="46"/>
      <c r="AN727" s="5"/>
      <c r="AO727" s="5"/>
      <c r="AP727" s="5"/>
      <c r="AQ727" s="5"/>
      <c r="AS727" s="48"/>
      <c r="AT727" s="25"/>
      <c r="AU727" s="33"/>
      <c r="AW727" s="5"/>
      <c r="AX727" s="46"/>
      <c r="AY727" s="46"/>
      <c r="BA727" s="46"/>
      <c r="BB727" s="46"/>
      <c r="BD727" s="46"/>
      <c r="BE727" s="46"/>
      <c r="BF727" s="85"/>
      <c r="BG727" s="46"/>
      <c r="BH727" s="46"/>
      <c r="BI727" s="46"/>
      <c r="BJ727" s="46"/>
      <c r="BL727" s="5"/>
      <c r="BM727" s="49"/>
      <c r="BO727" s="49"/>
      <c r="BQ727" s="5"/>
      <c r="BS727" s="46"/>
      <c r="BT727" s="46"/>
      <c r="BU727" s="117"/>
      <c r="BV727" s="117"/>
      <c r="BW727" s="5"/>
      <c r="BY727" s="5"/>
      <c r="BZ727" s="5"/>
      <c r="CB727" s="46"/>
      <c r="CC727" s="46"/>
      <c r="CD727" s="5"/>
      <c r="CE727" s="5"/>
      <c r="CG727" s="46"/>
      <c r="CH727" s="46"/>
      <c r="CI727" s="117"/>
      <c r="CJ727" s="117"/>
      <c r="CK727" s="5"/>
      <c r="CL727" s="5"/>
      <c r="CM727" s="5"/>
      <c r="CN727" s="5"/>
      <c r="CO727" s="48"/>
      <c r="CP727" s="112"/>
      <c r="CQ727" s="48"/>
      <c r="CR727" s="46"/>
      <c r="CS727" s="51"/>
      <c r="CT727" s="48"/>
      <c r="CU727" s="46"/>
      <c r="CV727" s="117"/>
      <c r="CW727" s="146"/>
      <c r="CY727" s="5"/>
      <c r="CZ727" s="5"/>
      <c r="DE727" s="5"/>
      <c r="DF727" s="5"/>
      <c r="DG727" s="117"/>
      <c r="DH727" s="117"/>
      <c r="DI727" s="117"/>
      <c r="DJ727" s="117"/>
      <c r="DK727" s="117"/>
      <c r="DL727" s="165"/>
      <c r="DN727" s="33"/>
      <c r="DO727" s="154"/>
      <c r="DP727" s="46"/>
      <c r="DR727" s="80"/>
      <c r="DS727" s="46"/>
      <c r="DZ727" s="46"/>
      <c r="EA727" s="5"/>
      <c r="EB727" s="5"/>
      <c r="EC727" s="5"/>
      <c r="ED727" s="5"/>
      <c r="EE727" s="5"/>
      <c r="EF727" s="5"/>
      <c r="EG727" s="5"/>
      <c r="EH727" s="5"/>
      <c r="EI727" s="5"/>
      <c r="EJ727" s="5"/>
      <c r="EK727" s="5"/>
      <c r="EL727" s="5"/>
      <c r="EM727" s="165"/>
      <c r="EO727" s="5"/>
      <c r="EP727" s="5"/>
      <c r="EQ727" s="5"/>
      <c r="ER727" s="5"/>
      <c r="ET727" s="46"/>
      <c r="EU727" s="46"/>
      <c r="EY727" s="70"/>
      <c r="FK727" s="14"/>
      <c r="FL727" s="70"/>
    </row>
    <row r="728" spans="1:168" ht="13.8">
      <c r="A728" s="48"/>
      <c r="C728" s="117"/>
      <c r="D728" s="117"/>
      <c r="E728" s="117"/>
      <c r="F728" s="117"/>
      <c r="H728" s="47"/>
      <c r="I728" s="47"/>
      <c r="L728" s="5"/>
      <c r="M728" s="5"/>
      <c r="N728" s="5"/>
      <c r="O728" s="5"/>
      <c r="Q728" s="51"/>
      <c r="R728" s="175"/>
      <c r="S728" s="171"/>
      <c r="T728" s="117"/>
      <c r="U728" s="117"/>
      <c r="V728" s="117"/>
      <c r="W728" s="117"/>
      <c r="Y728" s="46"/>
      <c r="Z728" s="5"/>
      <c r="AA728" s="5"/>
      <c r="AB728" s="5"/>
      <c r="AC728" s="46"/>
      <c r="AD728" s="5"/>
      <c r="AE728" s="5"/>
      <c r="AG728" s="46"/>
      <c r="AH728" s="46"/>
      <c r="AL728" s="46"/>
      <c r="AM728" s="46"/>
      <c r="AN728" s="5"/>
      <c r="AO728" s="5"/>
      <c r="AP728" s="5"/>
      <c r="AQ728" s="5"/>
      <c r="AS728" s="48"/>
      <c r="AT728" s="25"/>
      <c r="AU728" s="33"/>
      <c r="AW728" s="5"/>
      <c r="AX728" s="46"/>
      <c r="AY728" s="46"/>
      <c r="BA728" s="46"/>
      <c r="BB728" s="46"/>
      <c r="BD728" s="46"/>
      <c r="BE728" s="46"/>
      <c r="BF728" s="85"/>
      <c r="BG728" s="46"/>
      <c r="BH728" s="46"/>
      <c r="BI728" s="46"/>
      <c r="BJ728" s="46"/>
      <c r="BL728" s="5"/>
      <c r="BM728" s="49"/>
      <c r="BO728" s="49"/>
      <c r="BQ728" s="5"/>
      <c r="BS728" s="46"/>
      <c r="BT728" s="46"/>
      <c r="BU728" s="117"/>
      <c r="BV728" s="117"/>
      <c r="BW728" s="5"/>
      <c r="BY728" s="5"/>
      <c r="BZ728" s="5"/>
      <c r="CB728" s="46"/>
      <c r="CC728" s="46"/>
      <c r="CD728" s="5"/>
      <c r="CE728" s="5"/>
      <c r="CG728" s="46"/>
      <c r="CH728" s="46"/>
      <c r="CI728" s="117"/>
      <c r="CJ728" s="117"/>
      <c r="CK728" s="5"/>
      <c r="CL728" s="5"/>
      <c r="CM728" s="5"/>
      <c r="CN728" s="5"/>
      <c r="CO728" s="48"/>
      <c r="CP728" s="112"/>
      <c r="CQ728" s="48"/>
      <c r="CR728" s="46"/>
      <c r="CS728" s="51"/>
      <c r="CT728" s="48"/>
      <c r="CU728" s="46"/>
      <c r="CV728" s="117"/>
      <c r="CW728" s="146"/>
      <c r="CY728" s="5"/>
      <c r="CZ728" s="5"/>
      <c r="DE728" s="5"/>
      <c r="DF728" s="5"/>
      <c r="DG728" s="117"/>
      <c r="DH728" s="117"/>
      <c r="DI728" s="117"/>
      <c r="DJ728" s="117"/>
      <c r="DK728" s="117"/>
      <c r="DL728" s="165"/>
      <c r="DN728" s="33"/>
      <c r="DO728" s="154"/>
      <c r="DP728" s="46"/>
      <c r="DR728" s="80"/>
      <c r="DS728" s="46"/>
      <c r="DZ728" s="46"/>
      <c r="EA728" s="5"/>
      <c r="EB728" s="5"/>
      <c r="EC728" s="5"/>
      <c r="ED728" s="5"/>
      <c r="EE728" s="5"/>
      <c r="EF728" s="5"/>
      <c r="EG728" s="5"/>
      <c r="EH728" s="5"/>
      <c r="EI728" s="5"/>
      <c r="EJ728" s="5"/>
      <c r="EK728" s="5"/>
      <c r="EL728" s="5"/>
      <c r="EM728" s="165"/>
      <c r="EO728" s="5"/>
      <c r="EP728" s="5"/>
      <c r="EQ728" s="5"/>
      <c r="ER728" s="5"/>
      <c r="ET728" s="46"/>
      <c r="EU728" s="46"/>
      <c r="EY728" s="70"/>
      <c r="FK728" s="14"/>
      <c r="FL728" s="70"/>
    </row>
    <row r="729" spans="1:168" ht="13.8">
      <c r="A729" s="48"/>
      <c r="C729" s="117"/>
      <c r="D729" s="117"/>
      <c r="E729" s="117"/>
      <c r="F729" s="117"/>
      <c r="H729" s="47"/>
      <c r="I729" s="47"/>
      <c r="L729" s="5"/>
      <c r="M729" s="5"/>
      <c r="N729" s="5"/>
      <c r="O729" s="5"/>
      <c r="Q729" s="51"/>
      <c r="R729" s="175"/>
      <c r="S729" s="171"/>
      <c r="T729" s="117"/>
      <c r="U729" s="117"/>
      <c r="V729" s="117"/>
      <c r="W729" s="117"/>
      <c r="Y729" s="46"/>
      <c r="Z729" s="5"/>
      <c r="AA729" s="5"/>
      <c r="AB729" s="5"/>
      <c r="AC729" s="46"/>
      <c r="AD729" s="5"/>
      <c r="AE729" s="5"/>
      <c r="AG729" s="46"/>
      <c r="AH729" s="46"/>
      <c r="AL729" s="46"/>
      <c r="AM729" s="46"/>
      <c r="AN729" s="5"/>
      <c r="AO729" s="5"/>
      <c r="AP729" s="5"/>
      <c r="AQ729" s="5"/>
      <c r="AS729" s="48"/>
      <c r="AT729" s="25"/>
      <c r="AU729" s="33"/>
      <c r="AW729" s="5"/>
      <c r="AX729" s="46"/>
      <c r="AY729" s="46"/>
      <c r="BA729" s="46"/>
      <c r="BB729" s="46"/>
      <c r="BD729" s="46"/>
      <c r="BE729" s="46"/>
      <c r="BF729" s="85"/>
      <c r="BG729" s="46"/>
      <c r="BH729" s="46"/>
      <c r="BI729" s="46"/>
      <c r="BJ729" s="46"/>
      <c r="BL729" s="5"/>
      <c r="BM729" s="49"/>
      <c r="BO729" s="49"/>
      <c r="BQ729" s="5"/>
      <c r="BS729" s="46"/>
      <c r="BT729" s="46"/>
      <c r="BU729" s="117"/>
      <c r="BV729" s="117"/>
      <c r="BW729" s="5"/>
      <c r="BY729" s="5"/>
      <c r="BZ729" s="5"/>
      <c r="CB729" s="46"/>
      <c r="CC729" s="46"/>
      <c r="CD729" s="5"/>
      <c r="CE729" s="5"/>
      <c r="CG729" s="46"/>
      <c r="CH729" s="46"/>
      <c r="CI729" s="117"/>
      <c r="CJ729" s="117"/>
      <c r="CK729" s="5"/>
      <c r="CL729" s="5"/>
      <c r="CM729" s="5"/>
      <c r="CN729" s="5"/>
      <c r="CO729" s="48"/>
      <c r="CP729" s="112"/>
      <c r="CQ729" s="48"/>
      <c r="CR729" s="46"/>
      <c r="CS729" s="51"/>
      <c r="CT729" s="48"/>
      <c r="CU729" s="46"/>
      <c r="CV729" s="117"/>
      <c r="CW729" s="146"/>
      <c r="CY729" s="5"/>
      <c r="CZ729" s="5"/>
      <c r="DE729" s="5"/>
      <c r="DF729" s="5"/>
      <c r="DG729" s="117"/>
      <c r="DH729" s="117"/>
      <c r="DI729" s="117"/>
      <c r="DJ729" s="117"/>
      <c r="DK729" s="117"/>
      <c r="DL729" s="165"/>
      <c r="DN729" s="33"/>
      <c r="DO729" s="154"/>
      <c r="DP729" s="46"/>
      <c r="DR729" s="80"/>
      <c r="DS729" s="46"/>
      <c r="DZ729" s="46"/>
      <c r="EA729" s="5"/>
      <c r="EB729" s="5"/>
      <c r="EC729" s="5"/>
      <c r="ED729" s="5"/>
      <c r="EE729" s="5"/>
      <c r="EF729" s="5"/>
      <c r="EG729" s="5"/>
      <c r="EH729" s="5"/>
      <c r="EI729" s="5"/>
      <c r="EJ729" s="5"/>
      <c r="EK729" s="5"/>
      <c r="EL729" s="5"/>
      <c r="EM729" s="165"/>
      <c r="EO729" s="5"/>
      <c r="EP729" s="5"/>
      <c r="EQ729" s="5"/>
      <c r="ER729" s="5"/>
      <c r="ET729" s="46"/>
      <c r="EU729" s="46"/>
      <c r="EY729" s="70"/>
      <c r="FK729" s="14"/>
      <c r="FL729" s="70"/>
    </row>
    <row r="730" spans="1:168" ht="13.8">
      <c r="A730" s="48"/>
      <c r="C730" s="117"/>
      <c r="D730" s="117"/>
      <c r="E730" s="117"/>
      <c r="F730" s="117"/>
      <c r="H730" s="47"/>
      <c r="I730" s="47"/>
      <c r="L730" s="5"/>
      <c r="M730" s="5"/>
      <c r="N730" s="5"/>
      <c r="O730" s="5"/>
      <c r="Q730" s="51"/>
      <c r="R730" s="175"/>
      <c r="S730" s="171"/>
      <c r="T730" s="117"/>
      <c r="U730" s="117"/>
      <c r="V730" s="117"/>
      <c r="W730" s="117"/>
      <c r="Y730" s="46"/>
      <c r="Z730" s="5"/>
      <c r="AA730" s="5"/>
      <c r="AB730" s="5"/>
      <c r="AC730" s="46"/>
      <c r="AD730" s="5"/>
      <c r="AE730" s="5"/>
      <c r="AG730" s="46"/>
      <c r="AH730" s="46"/>
      <c r="AL730" s="46"/>
      <c r="AM730" s="46"/>
      <c r="AN730" s="5"/>
      <c r="AO730" s="5"/>
      <c r="AP730" s="5"/>
      <c r="AQ730" s="5"/>
      <c r="AS730" s="48"/>
      <c r="AT730" s="25"/>
      <c r="AU730" s="33"/>
      <c r="AW730" s="5"/>
      <c r="AX730" s="46"/>
      <c r="AY730" s="46"/>
      <c r="BA730" s="46"/>
      <c r="BB730" s="46"/>
      <c r="BD730" s="46"/>
      <c r="BE730" s="46"/>
      <c r="BF730" s="85"/>
      <c r="BG730" s="46"/>
      <c r="BH730" s="46"/>
      <c r="BI730" s="46"/>
      <c r="BJ730" s="46"/>
      <c r="BL730" s="5"/>
      <c r="BM730" s="49"/>
      <c r="BO730" s="49"/>
      <c r="BQ730" s="5"/>
      <c r="BS730" s="46"/>
      <c r="BT730" s="46"/>
      <c r="BU730" s="117"/>
      <c r="BV730" s="117"/>
      <c r="BW730" s="5"/>
      <c r="BY730" s="5"/>
      <c r="BZ730" s="5"/>
      <c r="CB730" s="46"/>
      <c r="CC730" s="46"/>
      <c r="CD730" s="5"/>
      <c r="CE730" s="5"/>
      <c r="CG730" s="46"/>
      <c r="CH730" s="46"/>
      <c r="CI730" s="117"/>
      <c r="CJ730" s="117"/>
      <c r="CK730" s="5"/>
      <c r="CL730" s="5"/>
      <c r="CM730" s="5"/>
      <c r="CN730" s="5"/>
      <c r="CO730" s="48"/>
      <c r="CP730" s="112"/>
      <c r="CQ730" s="48"/>
      <c r="CR730" s="46"/>
      <c r="CS730" s="51"/>
      <c r="CT730" s="48"/>
      <c r="CU730" s="46"/>
      <c r="CV730" s="117"/>
      <c r="CW730" s="146"/>
      <c r="CY730" s="5"/>
      <c r="CZ730" s="5"/>
      <c r="DE730" s="5"/>
      <c r="DF730" s="5"/>
      <c r="DG730" s="117"/>
      <c r="DH730" s="117"/>
      <c r="DI730" s="117"/>
      <c r="DJ730" s="117"/>
      <c r="DK730" s="117"/>
      <c r="DL730" s="165"/>
      <c r="DN730" s="33"/>
      <c r="DO730" s="154"/>
      <c r="DP730" s="46"/>
      <c r="DR730" s="80"/>
      <c r="DS730" s="46"/>
      <c r="DZ730" s="46"/>
      <c r="EA730" s="5"/>
      <c r="EB730" s="5"/>
      <c r="EC730" s="5"/>
      <c r="ED730" s="5"/>
      <c r="EE730" s="5"/>
      <c r="EF730" s="5"/>
      <c r="EG730" s="5"/>
      <c r="EH730" s="5"/>
      <c r="EI730" s="5"/>
      <c r="EJ730" s="5"/>
      <c r="EK730" s="5"/>
      <c r="EL730" s="5"/>
      <c r="EM730" s="165"/>
      <c r="EO730" s="5"/>
      <c r="EP730" s="5"/>
      <c r="EQ730" s="5"/>
      <c r="ER730" s="5"/>
      <c r="ET730" s="46"/>
      <c r="EU730" s="46"/>
      <c r="EY730" s="70"/>
      <c r="FK730" s="14"/>
      <c r="FL730" s="70"/>
    </row>
    <row r="731" spans="1:168" ht="13.8">
      <c r="A731" s="48"/>
      <c r="C731" s="117"/>
      <c r="D731" s="117"/>
      <c r="E731" s="117"/>
      <c r="F731" s="117"/>
      <c r="H731" s="47"/>
      <c r="I731" s="47"/>
      <c r="L731" s="5"/>
      <c r="M731" s="5"/>
      <c r="N731" s="5"/>
      <c r="O731" s="5"/>
      <c r="Q731" s="51"/>
      <c r="R731" s="175"/>
      <c r="S731" s="171"/>
      <c r="T731" s="117"/>
      <c r="U731" s="117"/>
      <c r="V731" s="117"/>
      <c r="W731" s="117"/>
      <c r="Y731" s="46"/>
      <c r="Z731" s="5"/>
      <c r="AA731" s="5"/>
      <c r="AB731" s="5"/>
      <c r="AC731" s="46"/>
      <c r="AD731" s="5"/>
      <c r="AE731" s="5"/>
      <c r="AG731" s="46"/>
      <c r="AH731" s="46"/>
      <c r="AL731" s="46"/>
      <c r="AM731" s="46"/>
      <c r="AN731" s="5"/>
      <c r="AO731" s="5"/>
      <c r="AP731" s="5"/>
      <c r="AQ731" s="5"/>
      <c r="AS731" s="48"/>
      <c r="AT731" s="25"/>
      <c r="AU731" s="33"/>
      <c r="AW731" s="5"/>
      <c r="AX731" s="46"/>
      <c r="AY731" s="46"/>
      <c r="BA731" s="46"/>
      <c r="BB731" s="46"/>
      <c r="BD731" s="46"/>
      <c r="BE731" s="46"/>
      <c r="BF731" s="85"/>
      <c r="BG731" s="46"/>
      <c r="BH731" s="46"/>
      <c r="BI731" s="46"/>
      <c r="BJ731" s="46"/>
      <c r="BL731" s="5"/>
      <c r="BM731" s="49"/>
      <c r="BO731" s="49"/>
      <c r="BQ731" s="5"/>
      <c r="BS731" s="46"/>
      <c r="BT731" s="46"/>
      <c r="BU731" s="117"/>
      <c r="BV731" s="117"/>
      <c r="BW731" s="5"/>
      <c r="BY731" s="5"/>
      <c r="BZ731" s="5"/>
      <c r="CB731" s="46"/>
      <c r="CC731" s="46"/>
      <c r="CD731" s="5"/>
      <c r="CE731" s="5"/>
      <c r="CG731" s="46"/>
      <c r="CH731" s="46"/>
      <c r="CI731" s="117"/>
      <c r="CJ731" s="117"/>
      <c r="CK731" s="5"/>
      <c r="CL731" s="5"/>
      <c r="CM731" s="5"/>
      <c r="CN731" s="5"/>
      <c r="CO731" s="48"/>
      <c r="CP731" s="112"/>
      <c r="CQ731" s="48"/>
      <c r="CR731" s="46"/>
      <c r="CS731" s="51"/>
      <c r="CT731" s="48"/>
      <c r="CU731" s="46"/>
      <c r="CV731" s="117"/>
      <c r="CW731" s="146"/>
      <c r="CY731" s="5"/>
      <c r="CZ731" s="5"/>
      <c r="DE731" s="5"/>
      <c r="DF731" s="5"/>
      <c r="DG731" s="117"/>
      <c r="DH731" s="117"/>
      <c r="DI731" s="117"/>
      <c r="DJ731" s="117"/>
      <c r="DK731" s="117"/>
      <c r="DL731" s="165"/>
      <c r="DN731" s="33"/>
      <c r="DO731" s="154"/>
      <c r="DP731" s="46"/>
      <c r="DR731" s="80"/>
      <c r="DS731" s="46"/>
      <c r="DZ731" s="46"/>
      <c r="EA731" s="5"/>
      <c r="EB731" s="5"/>
      <c r="EC731" s="5"/>
      <c r="ED731" s="5"/>
      <c r="EE731" s="5"/>
      <c r="EF731" s="5"/>
      <c r="EG731" s="5"/>
      <c r="EH731" s="5"/>
      <c r="EI731" s="5"/>
      <c r="EJ731" s="5"/>
      <c r="EK731" s="5"/>
      <c r="EL731" s="5"/>
      <c r="EM731" s="165"/>
      <c r="EO731" s="5"/>
      <c r="EP731" s="5"/>
      <c r="EQ731" s="5"/>
      <c r="ER731" s="5"/>
      <c r="ET731" s="46"/>
      <c r="EU731" s="46"/>
      <c r="EY731" s="70"/>
      <c r="FK731" s="14"/>
      <c r="FL731" s="70"/>
    </row>
    <row r="732" spans="1:168" ht="13.8">
      <c r="A732" s="48"/>
      <c r="C732" s="117"/>
      <c r="D732" s="117"/>
      <c r="E732" s="117"/>
      <c r="F732" s="117"/>
      <c r="H732" s="47"/>
      <c r="I732" s="47"/>
      <c r="L732" s="5"/>
      <c r="M732" s="5"/>
      <c r="N732" s="5"/>
      <c r="O732" s="5"/>
      <c r="Q732" s="51"/>
      <c r="R732" s="175"/>
      <c r="S732" s="171"/>
      <c r="T732" s="117"/>
      <c r="U732" s="117"/>
      <c r="V732" s="117"/>
      <c r="W732" s="117"/>
      <c r="Y732" s="46"/>
      <c r="Z732" s="5"/>
      <c r="AA732" s="5"/>
      <c r="AB732" s="5"/>
      <c r="AC732" s="46"/>
      <c r="AD732" s="5"/>
      <c r="AE732" s="5"/>
      <c r="AG732" s="46"/>
      <c r="AH732" s="46"/>
      <c r="AL732" s="46"/>
      <c r="AM732" s="46"/>
      <c r="AN732" s="5"/>
      <c r="AO732" s="5"/>
      <c r="AP732" s="5"/>
      <c r="AQ732" s="5"/>
      <c r="AS732" s="48"/>
      <c r="AT732" s="25"/>
      <c r="AU732" s="33"/>
      <c r="AW732" s="5"/>
      <c r="AX732" s="46"/>
      <c r="AY732" s="46"/>
      <c r="BA732" s="46"/>
      <c r="BB732" s="46"/>
      <c r="BD732" s="46"/>
      <c r="BE732" s="46"/>
      <c r="BF732" s="85"/>
      <c r="BG732" s="46"/>
      <c r="BH732" s="46"/>
      <c r="BI732" s="46"/>
      <c r="BJ732" s="46"/>
      <c r="BL732" s="5"/>
      <c r="BM732" s="49"/>
      <c r="BO732" s="49"/>
      <c r="BQ732" s="5"/>
      <c r="BS732" s="46"/>
      <c r="BT732" s="46"/>
      <c r="BU732" s="117"/>
      <c r="BV732" s="117"/>
      <c r="BW732" s="5"/>
      <c r="BY732" s="5"/>
      <c r="BZ732" s="5"/>
      <c r="CB732" s="46"/>
      <c r="CC732" s="46"/>
      <c r="CD732" s="5"/>
      <c r="CE732" s="5"/>
      <c r="CG732" s="46"/>
      <c r="CH732" s="46"/>
      <c r="CI732" s="117"/>
      <c r="CJ732" s="117"/>
      <c r="CK732" s="5"/>
      <c r="CL732" s="5"/>
      <c r="CM732" s="5"/>
      <c r="CN732" s="5"/>
      <c r="CO732" s="48"/>
      <c r="CP732" s="112"/>
      <c r="CQ732" s="48"/>
      <c r="CR732" s="46"/>
      <c r="CS732" s="51"/>
      <c r="CT732" s="48"/>
      <c r="CU732" s="46"/>
      <c r="CV732" s="117"/>
      <c r="CW732" s="146"/>
      <c r="CY732" s="5"/>
      <c r="CZ732" s="5"/>
      <c r="DE732" s="5"/>
      <c r="DF732" s="5"/>
      <c r="DG732" s="117"/>
      <c r="DH732" s="117"/>
      <c r="DI732" s="117"/>
      <c r="DJ732" s="117"/>
      <c r="DK732" s="117"/>
      <c r="DL732" s="165"/>
      <c r="DN732" s="33"/>
      <c r="DO732" s="154"/>
      <c r="DP732" s="46"/>
      <c r="DR732" s="80"/>
      <c r="DS732" s="46"/>
      <c r="DZ732" s="46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/>
      <c r="EM732" s="165"/>
      <c r="EO732" s="5"/>
      <c r="EP732" s="5"/>
      <c r="EQ732" s="5"/>
      <c r="ER732" s="5"/>
      <c r="ET732" s="46"/>
      <c r="EU732" s="46"/>
      <c r="EY732" s="70"/>
      <c r="FK732" s="14"/>
      <c r="FL732" s="70"/>
    </row>
    <row r="733" spans="1:168" ht="13.8">
      <c r="A733" s="48"/>
      <c r="C733" s="117"/>
      <c r="D733" s="117"/>
      <c r="E733" s="117"/>
      <c r="F733" s="117"/>
      <c r="H733" s="47"/>
      <c r="I733" s="47"/>
      <c r="L733" s="5"/>
      <c r="M733" s="5"/>
      <c r="N733" s="5"/>
      <c r="O733" s="5"/>
      <c r="Q733" s="51"/>
      <c r="R733" s="175"/>
      <c r="S733" s="171"/>
      <c r="T733" s="117"/>
      <c r="U733" s="117"/>
      <c r="V733" s="117"/>
      <c r="W733" s="117"/>
      <c r="Y733" s="46"/>
      <c r="Z733" s="5"/>
      <c r="AA733" s="5"/>
      <c r="AB733" s="5"/>
      <c r="AC733" s="46"/>
      <c r="AD733" s="5"/>
      <c r="AE733" s="5"/>
      <c r="AG733" s="46"/>
      <c r="AH733" s="46"/>
      <c r="AL733" s="46"/>
      <c r="AM733" s="46"/>
      <c r="AN733" s="5"/>
      <c r="AO733" s="5"/>
      <c r="AP733" s="5"/>
      <c r="AQ733" s="5"/>
      <c r="AS733" s="48"/>
      <c r="AT733" s="25"/>
      <c r="AU733" s="33"/>
      <c r="AW733" s="5"/>
      <c r="AX733" s="46"/>
      <c r="AY733" s="46"/>
      <c r="BA733" s="46"/>
      <c r="BB733" s="46"/>
      <c r="BD733" s="46"/>
      <c r="BE733" s="46"/>
      <c r="BF733" s="85"/>
      <c r="BG733" s="46"/>
      <c r="BH733" s="46"/>
      <c r="BI733" s="46"/>
      <c r="BJ733" s="46"/>
      <c r="BL733" s="5"/>
      <c r="BM733" s="49"/>
      <c r="BO733" s="49"/>
      <c r="BQ733" s="5"/>
      <c r="BS733" s="46"/>
      <c r="BT733" s="46"/>
      <c r="BU733" s="117"/>
      <c r="BV733" s="117"/>
      <c r="BW733" s="5"/>
      <c r="BY733" s="5"/>
      <c r="BZ733" s="5"/>
      <c r="CB733" s="46"/>
      <c r="CC733" s="46"/>
      <c r="CD733" s="5"/>
      <c r="CE733" s="5"/>
      <c r="CG733" s="46"/>
      <c r="CH733" s="46"/>
      <c r="CI733" s="117"/>
      <c r="CJ733" s="117"/>
      <c r="CK733" s="5"/>
      <c r="CL733" s="5"/>
      <c r="CM733" s="5"/>
      <c r="CN733" s="5"/>
      <c r="CO733" s="48"/>
      <c r="CP733" s="112"/>
      <c r="CQ733" s="48"/>
      <c r="CR733" s="46"/>
      <c r="CS733" s="51"/>
      <c r="CT733" s="48"/>
      <c r="CU733" s="46"/>
      <c r="CV733" s="117"/>
      <c r="CW733" s="146"/>
      <c r="CY733" s="5"/>
      <c r="CZ733" s="5"/>
      <c r="DE733" s="5"/>
      <c r="DF733" s="5"/>
      <c r="DG733" s="117"/>
      <c r="DH733" s="117"/>
      <c r="DI733" s="117"/>
      <c r="DJ733" s="117"/>
      <c r="DK733" s="117"/>
      <c r="DL733" s="165"/>
      <c r="DN733" s="33"/>
      <c r="DO733" s="154"/>
      <c r="DP733" s="46"/>
      <c r="DR733" s="80"/>
      <c r="DS733" s="46"/>
      <c r="DZ733" s="46"/>
      <c r="EA733" s="5"/>
      <c r="EB733" s="5"/>
      <c r="EC733" s="5"/>
      <c r="ED733" s="5"/>
      <c r="EE733" s="5"/>
      <c r="EF733" s="5"/>
      <c r="EG733" s="5"/>
      <c r="EH733" s="5"/>
      <c r="EI733" s="5"/>
      <c r="EJ733" s="5"/>
      <c r="EK733" s="5"/>
      <c r="EL733" s="5"/>
      <c r="EM733" s="165"/>
      <c r="EO733" s="5"/>
      <c r="EP733" s="5"/>
      <c r="EQ733" s="5"/>
      <c r="ER733" s="5"/>
      <c r="ET733" s="46"/>
      <c r="EU733" s="46"/>
      <c r="EY733" s="70"/>
      <c r="FK733" s="14"/>
      <c r="FL733" s="70"/>
    </row>
    <row r="734" spans="1:168" ht="13.8">
      <c r="A734" s="48"/>
      <c r="C734" s="117"/>
      <c r="D734" s="117"/>
      <c r="E734" s="117"/>
      <c r="F734" s="117"/>
      <c r="H734" s="47"/>
      <c r="I734" s="47"/>
      <c r="L734" s="5"/>
      <c r="M734" s="5"/>
      <c r="N734" s="5"/>
      <c r="O734" s="5"/>
      <c r="Q734" s="51"/>
      <c r="R734" s="175"/>
      <c r="S734" s="171"/>
      <c r="T734" s="117"/>
      <c r="U734" s="117"/>
      <c r="V734" s="117"/>
      <c r="W734" s="117"/>
      <c r="Y734" s="46"/>
      <c r="Z734" s="5"/>
      <c r="AA734" s="5"/>
      <c r="AB734" s="5"/>
      <c r="AC734" s="46"/>
      <c r="AD734" s="5"/>
      <c r="AE734" s="5"/>
      <c r="AG734" s="46"/>
      <c r="AH734" s="46"/>
      <c r="AL734" s="46"/>
      <c r="AM734" s="46"/>
      <c r="AN734" s="5"/>
      <c r="AO734" s="5"/>
      <c r="AP734" s="5"/>
      <c r="AQ734" s="5"/>
      <c r="AS734" s="48"/>
      <c r="AT734" s="25"/>
      <c r="AU734" s="33"/>
      <c r="AW734" s="5"/>
      <c r="AX734" s="46"/>
      <c r="AY734" s="46"/>
      <c r="BA734" s="46"/>
      <c r="BB734" s="46"/>
      <c r="BD734" s="46"/>
      <c r="BE734" s="46"/>
      <c r="BF734" s="85"/>
      <c r="BG734" s="46"/>
      <c r="BH734" s="46"/>
      <c r="BI734" s="46"/>
      <c r="BJ734" s="46"/>
      <c r="BL734" s="5"/>
      <c r="BM734" s="49"/>
      <c r="BO734" s="49"/>
      <c r="BQ734" s="5"/>
      <c r="BS734" s="46"/>
      <c r="BT734" s="46"/>
      <c r="BU734" s="117"/>
      <c r="BV734" s="117"/>
      <c r="BW734" s="5"/>
      <c r="BY734" s="5"/>
      <c r="BZ734" s="5"/>
      <c r="CB734" s="46"/>
      <c r="CC734" s="46"/>
      <c r="CD734" s="5"/>
      <c r="CE734" s="5"/>
      <c r="CG734" s="46"/>
      <c r="CH734" s="46"/>
      <c r="CI734" s="117"/>
      <c r="CJ734" s="117"/>
      <c r="CK734" s="5"/>
      <c r="CL734" s="5"/>
      <c r="CM734" s="5"/>
      <c r="CN734" s="5"/>
      <c r="CO734" s="48"/>
      <c r="CP734" s="112"/>
      <c r="CQ734" s="48"/>
      <c r="CR734" s="46"/>
      <c r="CS734" s="51"/>
      <c r="CT734" s="48"/>
      <c r="CU734" s="46"/>
      <c r="CV734" s="117"/>
      <c r="CW734" s="146"/>
      <c r="CY734" s="5"/>
      <c r="CZ734" s="5"/>
      <c r="DE734" s="5"/>
      <c r="DF734" s="5"/>
      <c r="DG734" s="117"/>
      <c r="DH734" s="117"/>
      <c r="DI734" s="117"/>
      <c r="DJ734" s="117"/>
      <c r="DK734" s="117"/>
      <c r="DL734" s="165"/>
      <c r="DN734" s="33"/>
      <c r="DO734" s="154"/>
      <c r="DP734" s="46"/>
      <c r="DR734" s="80"/>
      <c r="DS734" s="46"/>
      <c r="DZ734" s="46"/>
      <c r="EA734" s="5"/>
      <c r="EB734" s="5"/>
      <c r="EC734" s="5"/>
      <c r="ED734" s="5"/>
      <c r="EE734" s="5"/>
      <c r="EF734" s="5"/>
      <c r="EG734" s="5"/>
      <c r="EH734" s="5"/>
      <c r="EI734" s="5"/>
      <c r="EJ734" s="5"/>
      <c r="EK734" s="5"/>
      <c r="EL734" s="5"/>
      <c r="EM734" s="165"/>
      <c r="EO734" s="5"/>
      <c r="EP734" s="5"/>
      <c r="EQ734" s="5"/>
      <c r="ER734" s="5"/>
      <c r="ET734" s="46"/>
      <c r="EU734" s="46"/>
      <c r="EY734" s="70"/>
      <c r="FK734" s="14"/>
      <c r="FL734" s="70"/>
    </row>
    <row r="735" spans="1:168" ht="13.8">
      <c r="A735" s="48"/>
      <c r="C735" s="117"/>
      <c r="D735" s="117"/>
      <c r="E735" s="117"/>
      <c r="F735" s="117"/>
      <c r="H735" s="47"/>
      <c r="I735" s="47"/>
      <c r="L735" s="5"/>
      <c r="M735" s="5"/>
      <c r="N735" s="5"/>
      <c r="O735" s="5"/>
      <c r="Q735" s="51"/>
      <c r="R735" s="175"/>
      <c r="S735" s="171"/>
      <c r="T735" s="117"/>
      <c r="U735" s="117"/>
      <c r="V735" s="117"/>
      <c r="W735" s="117"/>
      <c r="Y735" s="46"/>
      <c r="Z735" s="5"/>
      <c r="AA735" s="5"/>
      <c r="AB735" s="5"/>
      <c r="AC735" s="46"/>
      <c r="AD735" s="5"/>
      <c r="AE735" s="5"/>
      <c r="AG735" s="46"/>
      <c r="AH735" s="46"/>
      <c r="AL735" s="46"/>
      <c r="AM735" s="46"/>
      <c r="AN735" s="5"/>
      <c r="AO735" s="5"/>
      <c r="AP735" s="5"/>
      <c r="AQ735" s="5"/>
      <c r="AS735" s="48"/>
      <c r="AT735" s="25"/>
      <c r="AU735" s="33"/>
      <c r="AW735" s="5"/>
      <c r="AX735" s="46"/>
      <c r="AY735" s="46"/>
      <c r="BA735" s="46"/>
      <c r="BB735" s="46"/>
      <c r="BD735" s="46"/>
      <c r="BE735" s="46"/>
      <c r="BF735" s="85"/>
      <c r="BG735" s="46"/>
      <c r="BH735" s="46"/>
      <c r="BI735" s="46"/>
      <c r="BJ735" s="46"/>
      <c r="BL735" s="5"/>
      <c r="BM735" s="49"/>
      <c r="BO735" s="49"/>
      <c r="BQ735" s="5"/>
      <c r="BS735" s="46"/>
      <c r="BT735" s="46"/>
      <c r="BU735" s="117"/>
      <c r="BV735" s="117"/>
      <c r="BW735" s="5"/>
      <c r="BY735" s="5"/>
      <c r="BZ735" s="5"/>
      <c r="CB735" s="46"/>
      <c r="CC735" s="46"/>
      <c r="CD735" s="5"/>
      <c r="CE735" s="5"/>
      <c r="CG735" s="46"/>
      <c r="CH735" s="46"/>
      <c r="CI735" s="117"/>
      <c r="CJ735" s="117"/>
      <c r="CK735" s="5"/>
      <c r="CL735" s="5"/>
      <c r="CM735" s="5"/>
      <c r="CN735" s="5"/>
      <c r="CO735" s="48"/>
      <c r="CP735" s="112"/>
      <c r="CQ735" s="48"/>
      <c r="CR735" s="46"/>
      <c r="CS735" s="51"/>
      <c r="CT735" s="48"/>
      <c r="CU735" s="46"/>
      <c r="CV735" s="117"/>
      <c r="CW735" s="146"/>
      <c r="CY735" s="5"/>
      <c r="CZ735" s="5"/>
      <c r="DE735" s="5"/>
      <c r="DF735" s="5"/>
      <c r="DG735" s="117"/>
      <c r="DH735" s="117"/>
      <c r="DI735" s="117"/>
      <c r="DJ735" s="117"/>
      <c r="DK735" s="117"/>
      <c r="DL735" s="165"/>
      <c r="DN735" s="33"/>
      <c r="DO735" s="154"/>
      <c r="DP735" s="46"/>
      <c r="DR735" s="80"/>
      <c r="DS735" s="46"/>
      <c r="DZ735" s="46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/>
      <c r="EM735" s="165"/>
      <c r="EO735" s="5"/>
      <c r="EP735" s="5"/>
      <c r="EQ735" s="5"/>
      <c r="ER735" s="5"/>
      <c r="ET735" s="46"/>
      <c r="EU735" s="46"/>
      <c r="EY735" s="70"/>
      <c r="FK735" s="14"/>
      <c r="FL735" s="70"/>
    </row>
    <row r="736" spans="1:168" ht="13.8">
      <c r="A736" s="48"/>
      <c r="C736" s="117"/>
      <c r="D736" s="117"/>
      <c r="E736" s="117"/>
      <c r="F736" s="117"/>
      <c r="H736" s="47"/>
      <c r="I736" s="47"/>
      <c r="L736" s="5"/>
      <c r="M736" s="5"/>
      <c r="N736" s="5"/>
      <c r="O736" s="5"/>
      <c r="Q736" s="51"/>
      <c r="R736" s="175"/>
      <c r="S736" s="171"/>
      <c r="T736" s="117"/>
      <c r="U736" s="117"/>
      <c r="V736" s="117"/>
      <c r="W736" s="117"/>
      <c r="Y736" s="46"/>
      <c r="Z736" s="5"/>
      <c r="AA736" s="5"/>
      <c r="AB736" s="5"/>
      <c r="AC736" s="46"/>
      <c r="AD736" s="5"/>
      <c r="AE736" s="5"/>
      <c r="AG736" s="46"/>
      <c r="AH736" s="46"/>
      <c r="AL736" s="46"/>
      <c r="AM736" s="46"/>
      <c r="AN736" s="5"/>
      <c r="AO736" s="5"/>
      <c r="AP736" s="5"/>
      <c r="AQ736" s="5"/>
      <c r="AS736" s="48"/>
      <c r="AT736" s="25"/>
      <c r="AU736" s="33"/>
      <c r="AW736" s="5"/>
      <c r="AX736" s="46"/>
      <c r="AY736" s="46"/>
      <c r="BA736" s="46"/>
      <c r="BB736" s="46"/>
      <c r="BD736" s="46"/>
      <c r="BE736" s="46"/>
      <c r="BF736" s="85"/>
      <c r="BG736" s="46"/>
      <c r="BH736" s="46"/>
      <c r="BI736" s="46"/>
      <c r="BJ736" s="46"/>
      <c r="BL736" s="5"/>
      <c r="BM736" s="49"/>
      <c r="BO736" s="49"/>
      <c r="BQ736" s="5"/>
      <c r="BS736" s="46"/>
      <c r="BT736" s="46"/>
      <c r="BU736" s="117"/>
      <c r="BV736" s="117"/>
      <c r="BW736" s="5"/>
      <c r="BY736" s="5"/>
      <c r="BZ736" s="5"/>
      <c r="CB736" s="46"/>
      <c r="CC736" s="46"/>
      <c r="CD736" s="5"/>
      <c r="CE736" s="5"/>
      <c r="CG736" s="46"/>
      <c r="CH736" s="46"/>
      <c r="CI736" s="117"/>
      <c r="CJ736" s="117"/>
      <c r="CK736" s="5"/>
      <c r="CL736" s="5"/>
      <c r="CM736" s="5"/>
      <c r="CN736" s="5"/>
      <c r="CO736" s="48"/>
      <c r="CP736" s="112"/>
      <c r="CQ736" s="48"/>
      <c r="CR736" s="46"/>
      <c r="CS736" s="51"/>
      <c r="CT736" s="48"/>
      <c r="CU736" s="46"/>
      <c r="CV736" s="117"/>
      <c r="CW736" s="146"/>
      <c r="CY736" s="5"/>
      <c r="CZ736" s="5"/>
      <c r="DE736" s="5"/>
      <c r="DF736" s="5"/>
      <c r="DG736" s="117"/>
      <c r="DH736" s="117"/>
      <c r="DI736" s="117"/>
      <c r="DJ736" s="117"/>
      <c r="DK736" s="117"/>
      <c r="DL736" s="165"/>
      <c r="DN736" s="33"/>
      <c r="DO736" s="154"/>
      <c r="DP736" s="46"/>
      <c r="DR736" s="80"/>
      <c r="DS736" s="46"/>
      <c r="DZ736" s="46"/>
      <c r="EA736" s="5"/>
      <c r="EB736" s="5"/>
      <c r="EC736" s="5"/>
      <c r="ED736" s="5"/>
      <c r="EE736" s="5"/>
      <c r="EF736" s="5"/>
      <c r="EG736" s="5"/>
      <c r="EH736" s="5"/>
      <c r="EI736" s="5"/>
      <c r="EJ736" s="5"/>
      <c r="EK736" s="5"/>
      <c r="EL736" s="5"/>
      <c r="EM736" s="165"/>
      <c r="EO736" s="5"/>
      <c r="EP736" s="5"/>
      <c r="EQ736" s="5"/>
      <c r="ER736" s="5"/>
      <c r="ET736" s="46"/>
      <c r="EU736" s="46"/>
      <c r="EY736" s="70"/>
      <c r="FK736" s="14"/>
      <c r="FL736" s="70"/>
    </row>
    <row r="737" spans="1:168" ht="13.8">
      <c r="A737" s="48"/>
      <c r="C737" s="117"/>
      <c r="D737" s="117"/>
      <c r="E737" s="117"/>
      <c r="F737" s="117"/>
      <c r="H737" s="47"/>
      <c r="I737" s="47"/>
      <c r="L737" s="5"/>
      <c r="M737" s="5"/>
      <c r="N737" s="5"/>
      <c r="O737" s="5"/>
      <c r="Q737" s="51"/>
      <c r="R737" s="175"/>
      <c r="S737" s="171"/>
      <c r="T737" s="117"/>
      <c r="U737" s="117"/>
      <c r="V737" s="117"/>
      <c r="W737" s="117"/>
      <c r="Y737" s="46"/>
      <c r="Z737" s="5"/>
      <c r="AA737" s="5"/>
      <c r="AB737" s="5"/>
      <c r="AC737" s="46"/>
      <c r="AD737" s="5"/>
      <c r="AE737" s="5"/>
      <c r="AG737" s="46"/>
      <c r="AH737" s="46"/>
      <c r="AL737" s="46"/>
      <c r="AM737" s="46"/>
      <c r="AN737" s="5"/>
      <c r="AO737" s="5"/>
      <c r="AP737" s="5"/>
      <c r="AQ737" s="5"/>
      <c r="AS737" s="48"/>
      <c r="AT737" s="25"/>
      <c r="AU737" s="33"/>
      <c r="AW737" s="5"/>
      <c r="AX737" s="46"/>
      <c r="AY737" s="46"/>
      <c r="BA737" s="46"/>
      <c r="BB737" s="46"/>
      <c r="BD737" s="46"/>
      <c r="BE737" s="46"/>
      <c r="BF737" s="85"/>
      <c r="BG737" s="46"/>
      <c r="BH737" s="46"/>
      <c r="BI737" s="46"/>
      <c r="BJ737" s="46"/>
      <c r="BL737" s="5"/>
      <c r="BM737" s="49"/>
      <c r="BO737" s="49"/>
      <c r="BQ737" s="5"/>
      <c r="BS737" s="46"/>
      <c r="BT737" s="46"/>
      <c r="BU737" s="117"/>
      <c r="BV737" s="117"/>
      <c r="BW737" s="5"/>
      <c r="BY737" s="5"/>
      <c r="BZ737" s="5"/>
      <c r="CB737" s="46"/>
      <c r="CC737" s="46"/>
      <c r="CD737" s="5"/>
      <c r="CE737" s="5"/>
      <c r="CG737" s="46"/>
      <c r="CH737" s="46"/>
      <c r="CI737" s="117"/>
      <c r="CJ737" s="117"/>
      <c r="CK737" s="5"/>
      <c r="CL737" s="5"/>
      <c r="CM737" s="5"/>
      <c r="CN737" s="5"/>
      <c r="CO737" s="48"/>
      <c r="CP737" s="112"/>
      <c r="CQ737" s="48"/>
      <c r="CR737" s="46"/>
      <c r="CS737" s="51"/>
      <c r="CT737" s="48"/>
      <c r="CU737" s="46"/>
      <c r="CV737" s="117"/>
      <c r="CW737" s="146"/>
      <c r="CY737" s="5"/>
      <c r="CZ737" s="5"/>
      <c r="DE737" s="5"/>
      <c r="DF737" s="5"/>
      <c r="DG737" s="117"/>
      <c r="DH737" s="117"/>
      <c r="DI737" s="117"/>
      <c r="DJ737" s="117"/>
      <c r="DK737" s="117"/>
      <c r="DL737" s="165"/>
      <c r="DN737" s="33"/>
      <c r="DO737" s="154"/>
      <c r="DP737" s="46"/>
      <c r="DR737" s="80"/>
      <c r="DS737" s="46"/>
      <c r="DZ737" s="46"/>
      <c r="EA737" s="5"/>
      <c r="EB737" s="5"/>
      <c r="EC737" s="5"/>
      <c r="ED737" s="5"/>
      <c r="EE737" s="5"/>
      <c r="EF737" s="5"/>
      <c r="EG737" s="5"/>
      <c r="EH737" s="5"/>
      <c r="EI737" s="5"/>
      <c r="EJ737" s="5"/>
      <c r="EK737" s="5"/>
      <c r="EL737" s="5"/>
      <c r="EM737" s="165"/>
      <c r="EO737" s="5"/>
      <c r="EP737" s="5"/>
      <c r="EQ737" s="5"/>
      <c r="ER737" s="5"/>
      <c r="ET737" s="46"/>
      <c r="EU737" s="46"/>
      <c r="EY737" s="70"/>
      <c r="FK737" s="14"/>
      <c r="FL737" s="70"/>
    </row>
    <row r="738" spans="1:168" ht="13.8">
      <c r="A738" s="48"/>
      <c r="C738" s="117"/>
      <c r="D738" s="117"/>
      <c r="E738" s="117"/>
      <c r="F738" s="117"/>
      <c r="H738" s="47"/>
      <c r="I738" s="47"/>
      <c r="L738" s="5"/>
      <c r="M738" s="5"/>
      <c r="N738" s="5"/>
      <c r="O738" s="5"/>
      <c r="Q738" s="51"/>
      <c r="R738" s="175"/>
      <c r="S738" s="171"/>
      <c r="T738" s="117"/>
      <c r="U738" s="117"/>
      <c r="V738" s="117"/>
      <c r="W738" s="117"/>
      <c r="Y738" s="46"/>
      <c r="Z738" s="5"/>
      <c r="AA738" s="5"/>
      <c r="AB738" s="5"/>
      <c r="AC738" s="46"/>
      <c r="AD738" s="5"/>
      <c r="AE738" s="5"/>
      <c r="AG738" s="46"/>
      <c r="AH738" s="46"/>
      <c r="AL738" s="46"/>
      <c r="AM738" s="46"/>
      <c r="AN738" s="5"/>
      <c r="AO738" s="5"/>
      <c r="AP738" s="5"/>
      <c r="AQ738" s="5"/>
      <c r="AS738" s="48"/>
      <c r="AT738" s="25"/>
      <c r="AU738" s="33"/>
      <c r="AW738" s="5"/>
      <c r="AX738" s="46"/>
      <c r="AY738" s="46"/>
      <c r="BA738" s="46"/>
      <c r="BB738" s="46"/>
      <c r="BD738" s="46"/>
      <c r="BE738" s="46"/>
      <c r="BF738" s="85"/>
      <c r="BG738" s="46"/>
      <c r="BH738" s="46"/>
      <c r="BI738" s="46"/>
      <c r="BJ738" s="46"/>
      <c r="BL738" s="5"/>
      <c r="BM738" s="49"/>
      <c r="BO738" s="49"/>
      <c r="BQ738" s="5"/>
      <c r="BS738" s="46"/>
      <c r="BT738" s="46"/>
      <c r="BU738" s="117"/>
      <c r="BV738" s="117"/>
      <c r="BW738" s="5"/>
      <c r="BY738" s="5"/>
      <c r="BZ738" s="5"/>
      <c r="CB738" s="46"/>
      <c r="CC738" s="46"/>
      <c r="CD738" s="5"/>
      <c r="CE738" s="5"/>
      <c r="CG738" s="46"/>
      <c r="CH738" s="46"/>
      <c r="CI738" s="117"/>
      <c r="CJ738" s="117"/>
      <c r="CK738" s="5"/>
      <c r="CL738" s="5"/>
      <c r="CM738" s="5"/>
      <c r="CN738" s="5"/>
      <c r="CO738" s="48"/>
      <c r="CP738" s="112"/>
      <c r="CQ738" s="48"/>
      <c r="CR738" s="46"/>
      <c r="CS738" s="51"/>
      <c r="CT738" s="48"/>
      <c r="CU738" s="46"/>
      <c r="CV738" s="117"/>
      <c r="CW738" s="146"/>
      <c r="CY738" s="5"/>
      <c r="CZ738" s="5"/>
      <c r="DE738" s="5"/>
      <c r="DF738" s="5"/>
      <c r="DG738" s="117"/>
      <c r="DH738" s="117"/>
      <c r="DI738" s="117"/>
      <c r="DJ738" s="117"/>
      <c r="DK738" s="117"/>
      <c r="DL738" s="165"/>
      <c r="DN738" s="33"/>
      <c r="DO738" s="154"/>
      <c r="DP738" s="46"/>
      <c r="DR738" s="80"/>
      <c r="DS738" s="46"/>
      <c r="DZ738" s="46"/>
      <c r="EA738" s="5"/>
      <c r="EB738" s="5"/>
      <c r="EC738" s="5"/>
      <c r="ED738" s="5"/>
      <c r="EE738" s="5"/>
      <c r="EF738" s="5"/>
      <c r="EG738" s="5"/>
      <c r="EH738" s="5"/>
      <c r="EI738" s="5"/>
      <c r="EJ738" s="5"/>
      <c r="EK738" s="5"/>
      <c r="EL738" s="5"/>
      <c r="EM738" s="165"/>
      <c r="EO738" s="5"/>
      <c r="EP738" s="5"/>
      <c r="EQ738" s="5"/>
      <c r="ER738" s="5"/>
      <c r="ET738" s="46"/>
      <c r="EU738" s="46"/>
      <c r="EY738" s="70"/>
      <c r="FK738" s="14"/>
      <c r="FL738" s="70"/>
    </row>
    <row r="739" spans="1:168" ht="13.8">
      <c r="A739" s="48"/>
      <c r="C739" s="117"/>
      <c r="D739" s="117"/>
      <c r="E739" s="117"/>
      <c r="F739" s="117"/>
      <c r="H739" s="47"/>
      <c r="I739" s="47"/>
      <c r="L739" s="5"/>
      <c r="M739" s="5"/>
      <c r="N739" s="5"/>
      <c r="O739" s="5"/>
      <c r="Q739" s="51"/>
      <c r="R739" s="175"/>
      <c r="S739" s="171"/>
      <c r="T739" s="117"/>
      <c r="U739" s="117"/>
      <c r="V739" s="117"/>
      <c r="W739" s="117"/>
      <c r="Y739" s="46"/>
      <c r="Z739" s="5"/>
      <c r="AA739" s="5"/>
      <c r="AB739" s="5"/>
      <c r="AC739" s="46"/>
      <c r="AD739" s="5"/>
      <c r="AE739" s="5"/>
      <c r="AG739" s="46"/>
      <c r="AH739" s="46"/>
      <c r="AL739" s="46"/>
      <c r="AM739" s="46"/>
      <c r="AN739" s="5"/>
      <c r="AO739" s="5"/>
      <c r="AP739" s="5"/>
      <c r="AQ739" s="5"/>
      <c r="AS739" s="48"/>
      <c r="AT739" s="25"/>
      <c r="AU739" s="33"/>
      <c r="AW739" s="5"/>
      <c r="AX739" s="46"/>
      <c r="AY739" s="46"/>
      <c r="BA739" s="46"/>
      <c r="BB739" s="46"/>
      <c r="BD739" s="46"/>
      <c r="BE739" s="46"/>
      <c r="BF739" s="85"/>
      <c r="BG739" s="46"/>
      <c r="BH739" s="46"/>
      <c r="BI739" s="46"/>
      <c r="BJ739" s="46"/>
      <c r="BL739" s="5"/>
      <c r="BM739" s="49"/>
      <c r="BO739" s="49"/>
      <c r="BQ739" s="5"/>
      <c r="BS739" s="46"/>
      <c r="BT739" s="46"/>
      <c r="BU739" s="117"/>
      <c r="BV739" s="117"/>
      <c r="BW739" s="5"/>
      <c r="BY739" s="5"/>
      <c r="BZ739" s="5"/>
      <c r="CB739" s="46"/>
      <c r="CC739" s="46"/>
      <c r="CD739" s="5"/>
      <c r="CE739" s="5"/>
      <c r="CG739" s="46"/>
      <c r="CH739" s="46"/>
      <c r="CI739" s="117"/>
      <c r="CJ739" s="117"/>
      <c r="CK739" s="5"/>
      <c r="CL739" s="5"/>
      <c r="CM739" s="5"/>
      <c r="CN739" s="5"/>
      <c r="CO739" s="48"/>
      <c r="CP739" s="112"/>
      <c r="CQ739" s="48"/>
      <c r="CR739" s="46"/>
      <c r="CS739" s="51"/>
      <c r="CT739" s="48"/>
      <c r="CU739" s="46"/>
      <c r="CV739" s="117"/>
      <c r="CW739" s="146"/>
      <c r="CY739" s="5"/>
      <c r="CZ739" s="5"/>
      <c r="DE739" s="5"/>
      <c r="DF739" s="5"/>
      <c r="DG739" s="117"/>
      <c r="DH739" s="117"/>
      <c r="DI739" s="117"/>
      <c r="DJ739" s="117"/>
      <c r="DK739" s="117"/>
      <c r="DL739" s="165"/>
      <c r="DN739" s="33"/>
      <c r="DO739" s="154"/>
      <c r="DP739" s="46"/>
      <c r="DR739" s="80"/>
      <c r="DS739" s="46"/>
      <c r="DZ739" s="46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/>
      <c r="EM739" s="165"/>
      <c r="EO739" s="5"/>
      <c r="EP739" s="5"/>
      <c r="EQ739" s="5"/>
      <c r="ER739" s="5"/>
      <c r="ET739" s="46"/>
      <c r="EU739" s="46"/>
      <c r="EY739" s="70"/>
      <c r="FK739" s="14"/>
      <c r="FL739" s="70"/>
    </row>
    <row r="740" spans="1:168" ht="13.8">
      <c r="A740" s="48"/>
      <c r="C740" s="117"/>
      <c r="D740" s="117"/>
      <c r="E740" s="117"/>
      <c r="F740" s="117"/>
      <c r="H740" s="47"/>
      <c r="I740" s="47"/>
      <c r="L740" s="5"/>
      <c r="M740" s="5"/>
      <c r="N740" s="5"/>
      <c r="O740" s="5"/>
      <c r="Q740" s="51"/>
      <c r="R740" s="175"/>
      <c r="S740" s="171"/>
      <c r="T740" s="117"/>
      <c r="U740" s="117"/>
      <c r="V740" s="117"/>
      <c r="W740" s="117"/>
      <c r="Y740" s="46"/>
      <c r="Z740" s="5"/>
      <c r="AA740" s="5"/>
      <c r="AB740" s="5"/>
      <c r="AC740" s="46"/>
      <c r="AD740" s="5"/>
      <c r="AE740" s="5"/>
      <c r="AG740" s="46"/>
      <c r="AH740" s="46"/>
      <c r="AL740" s="46"/>
      <c r="AM740" s="46"/>
      <c r="AN740" s="5"/>
      <c r="AO740" s="5"/>
      <c r="AP740" s="5"/>
      <c r="AQ740" s="5"/>
      <c r="AS740" s="48"/>
      <c r="AT740" s="25"/>
      <c r="AU740" s="33"/>
      <c r="AW740" s="5"/>
      <c r="AX740" s="46"/>
      <c r="AY740" s="46"/>
      <c r="BA740" s="46"/>
      <c r="BB740" s="46"/>
      <c r="BD740" s="46"/>
      <c r="BE740" s="46"/>
      <c r="BF740" s="85"/>
      <c r="BG740" s="46"/>
      <c r="BH740" s="46"/>
      <c r="BI740" s="46"/>
      <c r="BJ740" s="46"/>
      <c r="BL740" s="5"/>
      <c r="BM740" s="49"/>
      <c r="BO740" s="49"/>
      <c r="BQ740" s="5"/>
      <c r="BS740" s="46"/>
      <c r="BT740" s="46"/>
      <c r="BU740" s="117"/>
      <c r="BV740" s="117"/>
      <c r="BW740" s="5"/>
      <c r="BY740" s="5"/>
      <c r="BZ740" s="5"/>
      <c r="CB740" s="46"/>
      <c r="CC740" s="46"/>
      <c r="CD740" s="5"/>
      <c r="CE740" s="5"/>
      <c r="CG740" s="46"/>
      <c r="CH740" s="46"/>
      <c r="CI740" s="117"/>
      <c r="CJ740" s="117"/>
      <c r="CK740" s="5"/>
      <c r="CL740" s="5"/>
      <c r="CM740" s="5"/>
      <c r="CN740" s="5"/>
      <c r="CO740" s="48"/>
      <c r="CP740" s="112"/>
      <c r="CQ740" s="48"/>
      <c r="CR740" s="46"/>
      <c r="CS740" s="51"/>
      <c r="CT740" s="48"/>
      <c r="CU740" s="46"/>
      <c r="CV740" s="117"/>
      <c r="CW740" s="146"/>
      <c r="CY740" s="5"/>
      <c r="CZ740" s="5"/>
      <c r="DE740" s="5"/>
      <c r="DF740" s="5"/>
      <c r="DG740" s="117"/>
      <c r="DH740" s="117"/>
      <c r="DI740" s="117"/>
      <c r="DJ740" s="117"/>
      <c r="DK740" s="117"/>
      <c r="DL740" s="165"/>
      <c r="DN740" s="33"/>
      <c r="DO740" s="154"/>
      <c r="DP740" s="46"/>
      <c r="DR740" s="80"/>
      <c r="DS740" s="46"/>
      <c r="DZ740" s="46"/>
      <c r="EA740" s="5"/>
      <c r="EB740" s="5"/>
      <c r="EC740" s="5"/>
      <c r="ED740" s="5"/>
      <c r="EE740" s="5"/>
      <c r="EF740" s="5"/>
      <c r="EG740" s="5"/>
      <c r="EH740" s="5"/>
      <c r="EI740" s="5"/>
      <c r="EJ740" s="5"/>
      <c r="EK740" s="5"/>
      <c r="EL740" s="5"/>
      <c r="EM740" s="165"/>
      <c r="EO740" s="5"/>
      <c r="EP740" s="5"/>
      <c r="EQ740" s="5"/>
      <c r="ER740" s="5"/>
      <c r="ET740" s="46"/>
      <c r="EU740" s="46"/>
      <c r="EY740" s="70"/>
      <c r="FK740" s="14"/>
      <c r="FL740" s="70"/>
    </row>
    <row r="741" spans="1:168" ht="13.8">
      <c r="A741" s="48"/>
      <c r="C741" s="117"/>
      <c r="D741" s="117"/>
      <c r="E741" s="117"/>
      <c r="F741" s="117"/>
      <c r="H741" s="47"/>
      <c r="I741" s="47"/>
      <c r="L741" s="5"/>
      <c r="M741" s="5"/>
      <c r="N741" s="5"/>
      <c r="O741" s="5"/>
      <c r="Q741" s="51"/>
      <c r="R741" s="175"/>
      <c r="S741" s="171"/>
      <c r="T741" s="117"/>
      <c r="U741" s="117"/>
      <c r="V741" s="117"/>
      <c r="W741" s="117"/>
      <c r="Y741" s="46"/>
      <c r="Z741" s="5"/>
      <c r="AA741" s="5"/>
      <c r="AB741" s="5"/>
      <c r="AC741" s="46"/>
      <c r="AD741" s="5"/>
      <c r="AE741" s="5"/>
      <c r="AG741" s="46"/>
      <c r="AH741" s="46"/>
      <c r="AL741" s="46"/>
      <c r="AM741" s="46"/>
      <c r="AN741" s="5"/>
      <c r="AO741" s="5"/>
      <c r="AP741" s="5"/>
      <c r="AQ741" s="5"/>
      <c r="AS741" s="48"/>
      <c r="AT741" s="25"/>
      <c r="AU741" s="33"/>
      <c r="AW741" s="5"/>
      <c r="AX741" s="46"/>
      <c r="AY741" s="46"/>
      <c r="BA741" s="46"/>
      <c r="BB741" s="46"/>
      <c r="BD741" s="46"/>
      <c r="BE741" s="46"/>
      <c r="BF741" s="85"/>
      <c r="BG741" s="46"/>
      <c r="BH741" s="46"/>
      <c r="BI741" s="46"/>
      <c r="BJ741" s="46"/>
      <c r="BL741" s="5"/>
      <c r="BM741" s="49"/>
      <c r="BO741" s="49"/>
      <c r="BQ741" s="5"/>
      <c r="BS741" s="46"/>
      <c r="BT741" s="46"/>
      <c r="BU741" s="117"/>
      <c r="BV741" s="117"/>
      <c r="BW741" s="5"/>
      <c r="BY741" s="5"/>
      <c r="BZ741" s="5"/>
      <c r="CB741" s="46"/>
      <c r="CC741" s="46"/>
      <c r="CD741" s="5"/>
      <c r="CE741" s="5"/>
      <c r="CG741" s="46"/>
      <c r="CH741" s="46"/>
      <c r="CI741" s="117"/>
      <c r="CJ741" s="117"/>
      <c r="CK741" s="5"/>
      <c r="CL741" s="5"/>
      <c r="CM741" s="5"/>
      <c r="CN741" s="5"/>
      <c r="CO741" s="48"/>
      <c r="CP741" s="112"/>
      <c r="CQ741" s="48"/>
      <c r="CR741" s="46"/>
      <c r="CS741" s="51"/>
      <c r="CT741" s="48"/>
      <c r="CU741" s="46"/>
      <c r="CV741" s="117"/>
      <c r="CW741" s="146"/>
      <c r="CY741" s="5"/>
      <c r="CZ741" s="5"/>
      <c r="DE741" s="5"/>
      <c r="DF741" s="5"/>
      <c r="DG741" s="117"/>
      <c r="DH741" s="117"/>
      <c r="DI741" s="117"/>
      <c r="DJ741" s="117"/>
      <c r="DK741" s="117"/>
      <c r="DL741" s="165"/>
      <c r="DN741" s="33"/>
      <c r="DO741" s="154"/>
      <c r="DP741" s="46"/>
      <c r="DR741" s="80"/>
      <c r="DS741" s="46"/>
      <c r="DZ741" s="46"/>
      <c r="EA741" s="5"/>
      <c r="EB741" s="5"/>
      <c r="EC741" s="5"/>
      <c r="ED741" s="5"/>
      <c r="EE741" s="5"/>
      <c r="EF741" s="5"/>
      <c r="EG741" s="5"/>
      <c r="EH741" s="5"/>
      <c r="EI741" s="5"/>
      <c r="EJ741" s="5"/>
      <c r="EK741" s="5"/>
      <c r="EL741" s="5"/>
      <c r="EM741" s="165"/>
      <c r="EO741" s="5"/>
      <c r="EP741" s="5"/>
      <c r="EQ741" s="5"/>
      <c r="ER741" s="5"/>
      <c r="ET741" s="46"/>
      <c r="EU741" s="46"/>
      <c r="EY741" s="70"/>
      <c r="FK741" s="14"/>
      <c r="FL741" s="70"/>
    </row>
    <row r="742" spans="1:168" ht="13.8">
      <c r="A742" s="48"/>
      <c r="C742" s="117"/>
      <c r="D742" s="117"/>
      <c r="E742" s="117"/>
      <c r="F742" s="117"/>
      <c r="H742" s="47"/>
      <c r="I742" s="47"/>
      <c r="L742" s="5"/>
      <c r="M742" s="5"/>
      <c r="N742" s="5"/>
      <c r="O742" s="5"/>
      <c r="Q742" s="51"/>
      <c r="R742" s="175"/>
      <c r="S742" s="171"/>
      <c r="T742" s="117"/>
      <c r="U742" s="117"/>
      <c r="V742" s="117"/>
      <c r="W742" s="117"/>
      <c r="Y742" s="46"/>
      <c r="Z742" s="5"/>
      <c r="AA742" s="5"/>
      <c r="AB742" s="5"/>
      <c r="AC742" s="46"/>
      <c r="AD742" s="5"/>
      <c r="AE742" s="5"/>
      <c r="AG742" s="46"/>
      <c r="AH742" s="46"/>
      <c r="AL742" s="46"/>
      <c r="AM742" s="46"/>
      <c r="AN742" s="5"/>
      <c r="AO742" s="5"/>
      <c r="AP742" s="5"/>
      <c r="AQ742" s="5"/>
      <c r="AS742" s="48"/>
      <c r="AT742" s="25"/>
      <c r="AU742" s="33"/>
      <c r="AW742" s="5"/>
      <c r="AX742" s="46"/>
      <c r="AY742" s="46"/>
      <c r="BA742" s="46"/>
      <c r="BB742" s="46"/>
      <c r="BD742" s="46"/>
      <c r="BE742" s="46"/>
      <c r="BF742" s="85"/>
      <c r="BG742" s="46"/>
      <c r="BH742" s="46"/>
      <c r="BI742" s="46"/>
      <c r="BJ742" s="46"/>
      <c r="BL742" s="5"/>
      <c r="BM742" s="49"/>
      <c r="BO742" s="49"/>
      <c r="BQ742" s="5"/>
      <c r="BS742" s="46"/>
      <c r="BT742" s="46"/>
      <c r="BU742" s="117"/>
      <c r="BV742" s="117"/>
      <c r="BW742" s="5"/>
      <c r="BY742" s="5"/>
      <c r="BZ742" s="5"/>
      <c r="CB742" s="46"/>
      <c r="CC742" s="46"/>
      <c r="CD742" s="5"/>
      <c r="CE742" s="5"/>
      <c r="CG742" s="46"/>
      <c r="CH742" s="46"/>
      <c r="CI742" s="117"/>
      <c r="CJ742" s="117"/>
      <c r="CK742" s="5"/>
      <c r="CL742" s="5"/>
      <c r="CM742" s="5"/>
      <c r="CN742" s="5"/>
      <c r="CO742" s="48"/>
      <c r="CP742" s="112"/>
      <c r="CQ742" s="48"/>
      <c r="CR742" s="46"/>
      <c r="CS742" s="51"/>
      <c r="CT742" s="48"/>
      <c r="CU742" s="46"/>
      <c r="CV742" s="117"/>
      <c r="CW742" s="146"/>
      <c r="CY742" s="5"/>
      <c r="CZ742" s="5"/>
      <c r="DE742" s="5"/>
      <c r="DF742" s="5"/>
      <c r="DG742" s="117"/>
      <c r="DH742" s="117"/>
      <c r="DI742" s="117"/>
      <c r="DJ742" s="117"/>
      <c r="DK742" s="117"/>
      <c r="DL742" s="165"/>
      <c r="DN742" s="33"/>
      <c r="DO742" s="154"/>
      <c r="DP742" s="46"/>
      <c r="DR742" s="80"/>
      <c r="DS742" s="46"/>
      <c r="DZ742" s="46"/>
      <c r="EA742" s="5"/>
      <c r="EB742" s="5"/>
      <c r="EC742" s="5"/>
      <c r="ED742" s="5"/>
      <c r="EE742" s="5"/>
      <c r="EF742" s="5"/>
      <c r="EG742" s="5"/>
      <c r="EH742" s="5"/>
      <c r="EI742" s="5"/>
      <c r="EJ742" s="5"/>
      <c r="EK742" s="5"/>
      <c r="EL742" s="5"/>
      <c r="EM742" s="165"/>
      <c r="EO742" s="5"/>
      <c r="EP742" s="5"/>
      <c r="EQ742" s="5"/>
      <c r="ER742" s="5"/>
      <c r="ET742" s="46"/>
      <c r="EU742" s="46"/>
      <c r="EY742" s="70"/>
      <c r="FK742" s="14"/>
      <c r="FL742" s="70"/>
    </row>
    <row r="743" spans="1:168" ht="13.8">
      <c r="A743" s="48"/>
      <c r="C743" s="117"/>
      <c r="D743" s="117"/>
      <c r="E743" s="117"/>
      <c r="F743" s="117"/>
      <c r="H743" s="47"/>
      <c r="I743" s="47"/>
      <c r="L743" s="5"/>
      <c r="M743" s="5"/>
      <c r="N743" s="5"/>
      <c r="O743" s="5"/>
      <c r="Q743" s="51"/>
      <c r="R743" s="175"/>
      <c r="S743" s="171"/>
      <c r="T743" s="117"/>
      <c r="U743" s="117"/>
      <c r="V743" s="117"/>
      <c r="W743" s="117"/>
      <c r="Y743" s="46"/>
      <c r="Z743" s="5"/>
      <c r="AA743" s="5"/>
      <c r="AB743" s="5"/>
      <c r="AC743" s="46"/>
      <c r="AD743" s="5"/>
      <c r="AE743" s="5"/>
      <c r="AG743" s="46"/>
      <c r="AH743" s="46"/>
      <c r="AL743" s="46"/>
      <c r="AM743" s="46"/>
      <c r="AN743" s="5"/>
      <c r="AO743" s="5"/>
      <c r="AP743" s="5"/>
      <c r="AQ743" s="5"/>
      <c r="AS743" s="48"/>
      <c r="AT743" s="25"/>
      <c r="AU743" s="33"/>
      <c r="AW743" s="5"/>
      <c r="AX743" s="46"/>
      <c r="AY743" s="46"/>
      <c r="BA743" s="46"/>
      <c r="BB743" s="46"/>
      <c r="BD743" s="46"/>
      <c r="BE743" s="46"/>
      <c r="BF743" s="85"/>
      <c r="BG743" s="46"/>
      <c r="BH743" s="46"/>
      <c r="BI743" s="46"/>
      <c r="BJ743" s="46"/>
      <c r="BL743" s="5"/>
      <c r="BM743" s="49"/>
      <c r="BO743" s="49"/>
      <c r="BQ743" s="5"/>
      <c r="BS743" s="46"/>
      <c r="BT743" s="46"/>
      <c r="BU743" s="117"/>
      <c r="BV743" s="117"/>
      <c r="BW743" s="5"/>
      <c r="BY743" s="5"/>
      <c r="BZ743" s="5"/>
      <c r="CB743" s="46"/>
      <c r="CC743" s="46"/>
      <c r="CD743" s="5"/>
      <c r="CE743" s="5"/>
      <c r="CG743" s="46"/>
      <c r="CH743" s="46"/>
      <c r="CI743" s="117"/>
      <c r="CJ743" s="117"/>
      <c r="CK743" s="5"/>
      <c r="CL743" s="5"/>
      <c r="CM743" s="5"/>
      <c r="CN743" s="5"/>
      <c r="CO743" s="48"/>
      <c r="CP743" s="112"/>
      <c r="CQ743" s="48"/>
      <c r="CR743" s="46"/>
      <c r="CS743" s="51"/>
      <c r="CT743" s="48"/>
      <c r="CU743" s="46"/>
      <c r="CV743" s="117"/>
      <c r="CW743" s="146"/>
      <c r="CY743" s="5"/>
      <c r="CZ743" s="5"/>
      <c r="DE743" s="5"/>
      <c r="DF743" s="5"/>
      <c r="DG743" s="117"/>
      <c r="DH743" s="117"/>
      <c r="DI743" s="117"/>
      <c r="DJ743" s="117"/>
      <c r="DK743" s="117"/>
      <c r="DL743" s="165"/>
      <c r="DN743" s="33"/>
      <c r="DO743" s="154"/>
      <c r="DP743" s="46"/>
      <c r="DR743" s="80"/>
      <c r="DS743" s="46"/>
      <c r="DZ743" s="46"/>
      <c r="EA743" s="5"/>
      <c r="EB743" s="5"/>
      <c r="EC743" s="5"/>
      <c r="ED743" s="5"/>
      <c r="EE743" s="5"/>
      <c r="EF743" s="5"/>
      <c r="EG743" s="5"/>
      <c r="EH743" s="5"/>
      <c r="EI743" s="5"/>
      <c r="EJ743" s="5"/>
      <c r="EK743" s="5"/>
      <c r="EL743" s="5"/>
      <c r="EM743" s="165"/>
      <c r="EO743" s="5"/>
      <c r="EP743" s="5"/>
      <c r="EQ743" s="5"/>
      <c r="ER743" s="5"/>
      <c r="ET743" s="46"/>
      <c r="EU743" s="46"/>
      <c r="EY743" s="70"/>
      <c r="FK743" s="14"/>
      <c r="FL743" s="70"/>
    </row>
    <row r="744" spans="1:168" ht="13.8">
      <c r="A744" s="48"/>
      <c r="C744" s="117"/>
      <c r="D744" s="117"/>
      <c r="E744" s="117"/>
      <c r="F744" s="117"/>
      <c r="H744" s="47"/>
      <c r="I744" s="47"/>
      <c r="L744" s="5"/>
      <c r="M744" s="5"/>
      <c r="N744" s="5"/>
      <c r="O744" s="5"/>
      <c r="Q744" s="51"/>
      <c r="R744" s="175"/>
      <c r="S744" s="171"/>
      <c r="T744" s="117"/>
      <c r="U744" s="117"/>
      <c r="V744" s="117"/>
      <c r="W744" s="117"/>
      <c r="Y744" s="46"/>
      <c r="Z744" s="5"/>
      <c r="AA744" s="5"/>
      <c r="AB744" s="5"/>
      <c r="AC744" s="46"/>
      <c r="AD744" s="5"/>
      <c r="AE744" s="5"/>
      <c r="AG744" s="46"/>
      <c r="AH744" s="46"/>
      <c r="AL744" s="46"/>
      <c r="AM744" s="46"/>
      <c r="AN744" s="5"/>
      <c r="AO744" s="5"/>
      <c r="AP744" s="5"/>
      <c r="AQ744" s="5"/>
      <c r="AS744" s="48"/>
      <c r="AT744" s="25"/>
      <c r="AU744" s="33"/>
      <c r="AW744" s="5"/>
      <c r="AX744" s="46"/>
      <c r="AY744" s="46"/>
      <c r="BA744" s="46"/>
      <c r="BB744" s="46"/>
      <c r="BD744" s="46"/>
      <c r="BE744" s="46"/>
      <c r="BF744" s="85"/>
      <c r="BG744" s="46"/>
      <c r="BH744" s="46"/>
      <c r="BI744" s="46"/>
      <c r="BJ744" s="46"/>
      <c r="BL744" s="5"/>
      <c r="BM744" s="49"/>
      <c r="BO744" s="49"/>
      <c r="BQ744" s="5"/>
      <c r="BS744" s="46"/>
      <c r="BT744" s="46"/>
      <c r="BU744" s="117"/>
      <c r="BV744" s="117"/>
      <c r="BW744" s="5"/>
      <c r="BY744" s="5"/>
      <c r="BZ744" s="5"/>
      <c r="CB744" s="46"/>
      <c r="CC744" s="46"/>
      <c r="CD744" s="5"/>
      <c r="CE744" s="5"/>
      <c r="CG744" s="46"/>
      <c r="CH744" s="46"/>
      <c r="CI744" s="117"/>
      <c r="CJ744" s="117"/>
      <c r="CK744" s="5"/>
      <c r="CL744" s="5"/>
      <c r="CM744" s="5"/>
      <c r="CN744" s="5"/>
      <c r="CO744" s="48"/>
      <c r="CP744" s="112"/>
      <c r="CQ744" s="48"/>
      <c r="CR744" s="46"/>
      <c r="CS744" s="51"/>
      <c r="CT744" s="48"/>
      <c r="CU744" s="46"/>
      <c r="CV744" s="117"/>
      <c r="CW744" s="146"/>
      <c r="CY744" s="5"/>
      <c r="CZ744" s="5"/>
      <c r="DE744" s="5"/>
      <c r="DF744" s="5"/>
      <c r="DG744" s="117"/>
      <c r="DH744" s="117"/>
      <c r="DI744" s="117"/>
      <c r="DJ744" s="117"/>
      <c r="DK744" s="117"/>
      <c r="DL744" s="165"/>
      <c r="DN744" s="33"/>
      <c r="DO744" s="154"/>
      <c r="DP744" s="46"/>
      <c r="DR744" s="80"/>
      <c r="DS744" s="46"/>
      <c r="DZ744" s="46"/>
      <c r="EA744" s="5"/>
      <c r="EB744" s="5"/>
      <c r="EC744" s="5"/>
      <c r="ED744" s="5"/>
      <c r="EE744" s="5"/>
      <c r="EF744" s="5"/>
      <c r="EG744" s="5"/>
      <c r="EH744" s="5"/>
      <c r="EI744" s="5"/>
      <c r="EJ744" s="5"/>
      <c r="EK744" s="5"/>
      <c r="EL744" s="5"/>
      <c r="EM744" s="165"/>
      <c r="EO744" s="5"/>
      <c r="EP744" s="5"/>
      <c r="EQ744" s="5"/>
      <c r="ER744" s="5"/>
      <c r="ET744" s="46"/>
      <c r="EU744" s="46"/>
      <c r="EY744" s="70"/>
      <c r="FK744" s="14"/>
      <c r="FL744" s="70"/>
    </row>
    <row r="745" spans="1:168" ht="13.8">
      <c r="A745" s="48"/>
      <c r="C745" s="117"/>
      <c r="D745" s="117"/>
      <c r="E745" s="117"/>
      <c r="F745" s="117"/>
      <c r="H745" s="47"/>
      <c r="I745" s="47"/>
      <c r="L745" s="5"/>
      <c r="M745" s="5"/>
      <c r="N745" s="5"/>
      <c r="O745" s="5"/>
      <c r="Q745" s="51"/>
      <c r="R745" s="175"/>
      <c r="S745" s="171"/>
      <c r="T745" s="117"/>
      <c r="U745" s="117"/>
      <c r="V745" s="117"/>
      <c r="W745" s="117"/>
      <c r="Y745" s="46"/>
      <c r="Z745" s="5"/>
      <c r="AA745" s="5"/>
      <c r="AB745" s="5"/>
      <c r="AC745" s="46"/>
      <c r="AD745" s="5"/>
      <c r="AE745" s="5"/>
      <c r="AG745" s="46"/>
      <c r="AH745" s="46"/>
      <c r="AL745" s="46"/>
      <c r="AM745" s="46"/>
      <c r="AN745" s="5"/>
      <c r="AO745" s="5"/>
      <c r="AP745" s="5"/>
      <c r="AQ745" s="5"/>
      <c r="AS745" s="48"/>
      <c r="AT745" s="25"/>
      <c r="AU745" s="33"/>
      <c r="AW745" s="5"/>
      <c r="AX745" s="46"/>
      <c r="AY745" s="46"/>
      <c r="BA745" s="46"/>
      <c r="BB745" s="46"/>
      <c r="BD745" s="46"/>
      <c r="BE745" s="46"/>
      <c r="BF745" s="85"/>
      <c r="BG745" s="46"/>
      <c r="BH745" s="46"/>
      <c r="BI745" s="46"/>
      <c r="BJ745" s="46"/>
      <c r="BL745" s="5"/>
      <c r="BM745" s="49"/>
      <c r="BO745" s="49"/>
      <c r="BQ745" s="5"/>
      <c r="BS745" s="46"/>
      <c r="BT745" s="46"/>
      <c r="BU745" s="117"/>
      <c r="BV745" s="117"/>
      <c r="BW745" s="5"/>
      <c r="BY745" s="5"/>
      <c r="BZ745" s="5"/>
      <c r="CB745" s="46"/>
      <c r="CC745" s="46"/>
      <c r="CD745" s="5"/>
      <c r="CE745" s="5"/>
      <c r="CG745" s="46"/>
      <c r="CH745" s="46"/>
      <c r="CI745" s="117"/>
      <c r="CJ745" s="117"/>
      <c r="CK745" s="5"/>
      <c r="CL745" s="5"/>
      <c r="CM745" s="5"/>
      <c r="CN745" s="5"/>
      <c r="CO745" s="48"/>
      <c r="CP745" s="112"/>
      <c r="CQ745" s="48"/>
      <c r="CR745" s="46"/>
      <c r="CS745" s="51"/>
      <c r="CT745" s="48"/>
      <c r="CU745" s="46"/>
      <c r="CV745" s="117"/>
      <c r="CW745" s="146"/>
      <c r="CY745" s="5"/>
      <c r="CZ745" s="5"/>
      <c r="DE745" s="5"/>
      <c r="DF745" s="5"/>
      <c r="DG745" s="117"/>
      <c r="DH745" s="117"/>
      <c r="DI745" s="117"/>
      <c r="DJ745" s="117"/>
      <c r="DK745" s="117"/>
      <c r="DL745" s="165"/>
      <c r="DN745" s="33"/>
      <c r="DO745" s="154"/>
      <c r="DP745" s="46"/>
      <c r="DR745" s="80"/>
      <c r="DS745" s="46"/>
      <c r="DZ745" s="46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/>
      <c r="EM745" s="165"/>
      <c r="EO745" s="5"/>
      <c r="EP745" s="5"/>
      <c r="EQ745" s="5"/>
      <c r="ER745" s="5"/>
      <c r="ET745" s="46"/>
      <c r="EU745" s="46"/>
      <c r="EY745" s="70"/>
      <c r="FK745" s="14"/>
      <c r="FL745" s="70"/>
    </row>
    <row r="746" spans="1:168" ht="13.8">
      <c r="A746" s="48"/>
      <c r="C746" s="117"/>
      <c r="D746" s="117"/>
      <c r="E746" s="117"/>
      <c r="F746" s="117"/>
      <c r="H746" s="47"/>
      <c r="I746" s="47"/>
      <c r="L746" s="5"/>
      <c r="M746" s="5"/>
      <c r="N746" s="5"/>
      <c r="O746" s="5"/>
      <c r="Q746" s="51"/>
      <c r="R746" s="175"/>
      <c r="S746" s="171"/>
      <c r="T746" s="117"/>
      <c r="U746" s="117"/>
      <c r="V746" s="117"/>
      <c r="W746" s="117"/>
      <c r="Y746" s="46"/>
      <c r="Z746" s="5"/>
      <c r="AA746" s="5"/>
      <c r="AB746" s="5"/>
      <c r="AC746" s="46"/>
      <c r="AD746" s="5"/>
      <c r="AE746" s="5"/>
      <c r="AG746" s="46"/>
      <c r="AH746" s="46"/>
      <c r="AL746" s="46"/>
      <c r="AM746" s="46"/>
      <c r="AN746" s="5"/>
      <c r="AO746" s="5"/>
      <c r="AP746" s="5"/>
      <c r="AQ746" s="5"/>
      <c r="AS746" s="48"/>
      <c r="AT746" s="25"/>
      <c r="AU746" s="33"/>
      <c r="AW746" s="5"/>
      <c r="AX746" s="46"/>
      <c r="AY746" s="46"/>
      <c r="BA746" s="46"/>
      <c r="BB746" s="46"/>
      <c r="BD746" s="46"/>
      <c r="BE746" s="46"/>
      <c r="BF746" s="85"/>
      <c r="BG746" s="46"/>
      <c r="BH746" s="46"/>
      <c r="BI746" s="46"/>
      <c r="BJ746" s="46"/>
      <c r="BL746" s="5"/>
      <c r="BM746" s="49"/>
      <c r="BO746" s="49"/>
      <c r="BQ746" s="5"/>
      <c r="BS746" s="46"/>
      <c r="BT746" s="46"/>
      <c r="BU746" s="117"/>
      <c r="BV746" s="117"/>
      <c r="BW746" s="5"/>
      <c r="BY746" s="5"/>
      <c r="BZ746" s="5"/>
      <c r="CB746" s="46"/>
      <c r="CC746" s="46"/>
      <c r="CD746" s="5"/>
      <c r="CE746" s="5"/>
      <c r="CG746" s="46"/>
      <c r="CH746" s="46"/>
      <c r="CI746" s="117"/>
      <c r="CJ746" s="117"/>
      <c r="CK746" s="5"/>
      <c r="CL746" s="5"/>
      <c r="CM746" s="5"/>
      <c r="CN746" s="5"/>
      <c r="CO746" s="48"/>
      <c r="CP746" s="112"/>
      <c r="CQ746" s="48"/>
      <c r="CR746" s="46"/>
      <c r="CS746" s="51"/>
      <c r="CT746" s="48"/>
      <c r="CU746" s="46"/>
      <c r="CV746" s="117"/>
      <c r="CW746" s="146"/>
      <c r="CY746" s="5"/>
      <c r="CZ746" s="5"/>
      <c r="DE746" s="5"/>
      <c r="DF746" s="5"/>
      <c r="DG746" s="117"/>
      <c r="DH746" s="117"/>
      <c r="DI746" s="117"/>
      <c r="DJ746" s="117"/>
      <c r="DK746" s="117"/>
      <c r="DL746" s="165"/>
      <c r="DN746" s="33"/>
      <c r="DO746" s="154"/>
      <c r="DP746" s="46"/>
      <c r="DR746" s="80"/>
      <c r="DS746" s="46"/>
      <c r="DZ746" s="46"/>
      <c r="EA746" s="5"/>
      <c r="EB746" s="5"/>
      <c r="EC746" s="5"/>
      <c r="ED746" s="5"/>
      <c r="EE746" s="5"/>
      <c r="EF746" s="5"/>
      <c r="EG746" s="5"/>
      <c r="EH746" s="5"/>
      <c r="EI746" s="5"/>
      <c r="EJ746" s="5"/>
      <c r="EK746" s="5"/>
      <c r="EL746" s="5"/>
      <c r="EM746" s="165"/>
      <c r="EO746" s="5"/>
      <c r="EP746" s="5"/>
      <c r="EQ746" s="5"/>
      <c r="ER746" s="5"/>
      <c r="ET746" s="46"/>
      <c r="EU746" s="46"/>
      <c r="EY746" s="70"/>
      <c r="FK746" s="14"/>
      <c r="FL746" s="70"/>
    </row>
    <row r="747" spans="1:168" ht="13.8">
      <c r="A747" s="48"/>
      <c r="C747" s="117"/>
      <c r="D747" s="117"/>
      <c r="E747" s="117"/>
      <c r="F747" s="117"/>
      <c r="H747" s="47"/>
      <c r="I747" s="47"/>
      <c r="L747" s="5"/>
      <c r="M747" s="5"/>
      <c r="N747" s="5"/>
      <c r="O747" s="5"/>
      <c r="Q747" s="51"/>
      <c r="R747" s="175"/>
      <c r="S747" s="171"/>
      <c r="T747" s="117"/>
      <c r="U747" s="117"/>
      <c r="V747" s="117"/>
      <c r="W747" s="117"/>
      <c r="Y747" s="46"/>
      <c r="Z747" s="5"/>
      <c r="AA747" s="5"/>
      <c r="AB747" s="5"/>
      <c r="AC747" s="46"/>
      <c r="AD747" s="5"/>
      <c r="AE747" s="5"/>
      <c r="AG747" s="46"/>
      <c r="AH747" s="46"/>
      <c r="AL747" s="46"/>
      <c r="AM747" s="46"/>
      <c r="AN747" s="5"/>
      <c r="AO747" s="5"/>
      <c r="AP747" s="5"/>
      <c r="AQ747" s="5"/>
      <c r="AS747" s="48"/>
      <c r="AT747" s="25"/>
      <c r="AU747" s="33"/>
      <c r="AW747" s="5"/>
      <c r="AX747" s="46"/>
      <c r="AY747" s="46"/>
      <c r="BA747" s="46"/>
      <c r="BB747" s="46"/>
      <c r="BD747" s="46"/>
      <c r="BE747" s="46"/>
      <c r="BF747" s="85"/>
      <c r="BG747" s="46"/>
      <c r="BH747" s="46"/>
      <c r="BI747" s="46"/>
      <c r="BJ747" s="46"/>
      <c r="BL747" s="5"/>
      <c r="BM747" s="49"/>
      <c r="BO747" s="49"/>
      <c r="BQ747" s="5"/>
      <c r="BS747" s="46"/>
      <c r="BT747" s="46"/>
      <c r="BU747" s="117"/>
      <c r="BV747" s="117"/>
      <c r="BW747" s="5"/>
      <c r="BY747" s="5"/>
      <c r="BZ747" s="5"/>
      <c r="CB747" s="46"/>
      <c r="CC747" s="46"/>
      <c r="CD747" s="5"/>
      <c r="CE747" s="5"/>
      <c r="CG747" s="46"/>
      <c r="CH747" s="46"/>
      <c r="CI747" s="117"/>
      <c r="CJ747" s="117"/>
      <c r="CK747" s="5"/>
      <c r="CL747" s="5"/>
      <c r="CM747" s="5"/>
      <c r="CN747" s="5"/>
      <c r="CO747" s="48"/>
      <c r="CP747" s="112"/>
      <c r="CQ747" s="48"/>
      <c r="CR747" s="46"/>
      <c r="CS747" s="51"/>
      <c r="CT747" s="48"/>
      <c r="CU747" s="46"/>
      <c r="CV747" s="117"/>
      <c r="CW747" s="146"/>
      <c r="CY747" s="5"/>
      <c r="CZ747" s="5"/>
      <c r="DE747" s="5"/>
      <c r="DF747" s="5"/>
      <c r="DG747" s="117"/>
      <c r="DH747" s="117"/>
      <c r="DI747" s="117"/>
      <c r="DJ747" s="117"/>
      <c r="DK747" s="117"/>
      <c r="DL747" s="165"/>
      <c r="DN747" s="33"/>
      <c r="DO747" s="154"/>
      <c r="DP747" s="46"/>
      <c r="DR747" s="80"/>
      <c r="DS747" s="46"/>
      <c r="DZ747" s="46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165"/>
      <c r="EO747" s="5"/>
      <c r="EP747" s="5"/>
      <c r="EQ747" s="5"/>
      <c r="ER747" s="5"/>
      <c r="ET747" s="46"/>
      <c r="EU747" s="46"/>
      <c r="EY747" s="70"/>
      <c r="FK747" s="14"/>
      <c r="FL747" s="70"/>
    </row>
    <row r="748" spans="1:168" ht="13.8">
      <c r="A748" s="48"/>
      <c r="C748" s="117"/>
      <c r="D748" s="117"/>
      <c r="E748" s="117"/>
      <c r="F748" s="117"/>
      <c r="H748" s="47"/>
      <c r="I748" s="47"/>
      <c r="L748" s="5"/>
      <c r="M748" s="5"/>
      <c r="N748" s="5"/>
      <c r="O748" s="5"/>
      <c r="Q748" s="51"/>
      <c r="R748" s="175"/>
      <c r="S748" s="171"/>
      <c r="T748" s="117"/>
      <c r="U748" s="117"/>
      <c r="V748" s="117"/>
      <c r="W748" s="117"/>
      <c r="Y748" s="46"/>
      <c r="Z748" s="5"/>
      <c r="AA748" s="5"/>
      <c r="AB748" s="5"/>
      <c r="AC748" s="46"/>
      <c r="AD748" s="5"/>
      <c r="AE748" s="5"/>
      <c r="AG748" s="46"/>
      <c r="AH748" s="46"/>
      <c r="AL748" s="46"/>
      <c r="AM748" s="46"/>
      <c r="AN748" s="5"/>
      <c r="AO748" s="5"/>
      <c r="AP748" s="5"/>
      <c r="AQ748" s="5"/>
      <c r="AS748" s="48"/>
      <c r="AT748" s="25"/>
      <c r="AU748" s="33"/>
      <c r="AW748" s="5"/>
      <c r="AX748" s="46"/>
      <c r="AY748" s="46"/>
      <c r="BA748" s="46"/>
      <c r="BB748" s="46"/>
      <c r="BD748" s="46"/>
      <c r="BE748" s="46"/>
      <c r="BF748" s="85"/>
      <c r="BG748" s="46"/>
      <c r="BH748" s="46"/>
      <c r="BI748" s="46"/>
      <c r="BJ748" s="46"/>
      <c r="BL748" s="5"/>
      <c r="BM748" s="49"/>
      <c r="BO748" s="49"/>
      <c r="BQ748" s="5"/>
      <c r="BS748" s="46"/>
      <c r="BT748" s="46"/>
      <c r="BU748" s="117"/>
      <c r="BV748" s="117"/>
      <c r="BW748" s="5"/>
      <c r="BY748" s="5"/>
      <c r="BZ748" s="5"/>
      <c r="CB748" s="46"/>
      <c r="CC748" s="46"/>
      <c r="CD748" s="5"/>
      <c r="CE748" s="5"/>
      <c r="CG748" s="46"/>
      <c r="CH748" s="46"/>
      <c r="CI748" s="117"/>
      <c r="CJ748" s="117"/>
      <c r="CK748" s="5"/>
      <c r="CL748" s="5"/>
      <c r="CM748" s="5"/>
      <c r="CN748" s="5"/>
      <c r="CO748" s="48"/>
      <c r="CP748" s="112"/>
      <c r="CQ748" s="48"/>
      <c r="CR748" s="46"/>
      <c r="CS748" s="51"/>
      <c r="CT748" s="48"/>
      <c r="CU748" s="46"/>
      <c r="CV748" s="117"/>
      <c r="CW748" s="146"/>
      <c r="CY748" s="5"/>
      <c r="CZ748" s="5"/>
      <c r="DE748" s="5"/>
      <c r="DF748" s="5"/>
      <c r="DG748" s="117"/>
      <c r="DH748" s="117"/>
      <c r="DI748" s="117"/>
      <c r="DJ748" s="117"/>
      <c r="DK748" s="117"/>
      <c r="DL748" s="165"/>
      <c r="DN748" s="33"/>
      <c r="DO748" s="154"/>
      <c r="DP748" s="46"/>
      <c r="DR748" s="80"/>
      <c r="DS748" s="46"/>
      <c r="DZ748" s="46"/>
      <c r="EA748" s="5"/>
      <c r="EB748" s="5"/>
      <c r="EC748" s="5"/>
      <c r="ED748" s="5"/>
      <c r="EE748" s="5"/>
      <c r="EF748" s="5"/>
      <c r="EG748" s="5"/>
      <c r="EH748" s="5"/>
      <c r="EI748" s="5"/>
      <c r="EJ748" s="5"/>
      <c r="EK748" s="5"/>
      <c r="EL748" s="5"/>
      <c r="EM748" s="165"/>
      <c r="EO748" s="5"/>
      <c r="EP748" s="5"/>
      <c r="EQ748" s="5"/>
      <c r="ER748" s="5"/>
      <c r="ET748" s="46"/>
      <c r="EU748" s="46"/>
      <c r="EY748" s="70"/>
      <c r="FK748" s="14"/>
      <c r="FL748" s="70"/>
    </row>
    <row r="749" spans="1:168" ht="13.8">
      <c r="A749" s="48"/>
      <c r="C749" s="117"/>
      <c r="D749" s="117"/>
      <c r="E749" s="117"/>
      <c r="F749" s="117"/>
      <c r="H749" s="47"/>
      <c r="I749" s="47"/>
      <c r="L749" s="5"/>
      <c r="M749" s="5"/>
      <c r="N749" s="5"/>
      <c r="O749" s="5"/>
      <c r="Q749" s="51"/>
      <c r="R749" s="175"/>
      <c r="S749" s="171"/>
      <c r="T749" s="117"/>
      <c r="U749" s="117"/>
      <c r="V749" s="117"/>
      <c r="W749" s="117"/>
      <c r="Y749" s="46"/>
      <c r="Z749" s="5"/>
      <c r="AA749" s="5"/>
      <c r="AB749" s="5"/>
      <c r="AC749" s="46"/>
      <c r="AD749" s="5"/>
      <c r="AE749" s="5"/>
      <c r="AG749" s="46"/>
      <c r="AH749" s="46"/>
      <c r="AL749" s="46"/>
      <c r="AM749" s="46"/>
      <c r="AN749" s="5"/>
      <c r="AO749" s="5"/>
      <c r="AP749" s="5"/>
      <c r="AQ749" s="5"/>
      <c r="AS749" s="48"/>
      <c r="AT749" s="25"/>
      <c r="AU749" s="33"/>
      <c r="AW749" s="5"/>
      <c r="AX749" s="46"/>
      <c r="AY749" s="46"/>
      <c r="BA749" s="46"/>
      <c r="BB749" s="46"/>
      <c r="BD749" s="46"/>
      <c r="BE749" s="46"/>
      <c r="BF749" s="85"/>
      <c r="BG749" s="46"/>
      <c r="BH749" s="46"/>
      <c r="BI749" s="46"/>
      <c r="BJ749" s="46"/>
      <c r="BL749" s="5"/>
      <c r="BM749" s="49"/>
      <c r="BO749" s="49"/>
      <c r="BQ749" s="5"/>
      <c r="BS749" s="46"/>
      <c r="BT749" s="46"/>
      <c r="BU749" s="117"/>
      <c r="BV749" s="117"/>
      <c r="BW749" s="5"/>
      <c r="BY749" s="5"/>
      <c r="BZ749" s="5"/>
      <c r="CB749" s="46"/>
      <c r="CC749" s="46"/>
      <c r="CD749" s="5"/>
      <c r="CE749" s="5"/>
      <c r="CG749" s="46"/>
      <c r="CH749" s="46"/>
      <c r="CI749" s="117"/>
      <c r="CJ749" s="117"/>
      <c r="CK749" s="5"/>
      <c r="CL749" s="5"/>
      <c r="CM749" s="5"/>
      <c r="CN749" s="5"/>
      <c r="CO749" s="48"/>
      <c r="CP749" s="112"/>
      <c r="CQ749" s="48"/>
      <c r="CR749" s="46"/>
      <c r="CS749" s="51"/>
      <c r="CT749" s="48"/>
      <c r="CU749" s="46"/>
      <c r="CV749" s="117"/>
      <c r="CW749" s="146"/>
      <c r="CY749" s="5"/>
      <c r="CZ749" s="5"/>
      <c r="DE749" s="5"/>
      <c r="DF749" s="5"/>
      <c r="DG749" s="117"/>
      <c r="DH749" s="117"/>
      <c r="DI749" s="117"/>
      <c r="DJ749" s="117"/>
      <c r="DK749" s="117"/>
      <c r="DL749" s="165"/>
      <c r="DN749" s="33"/>
      <c r="DO749" s="154"/>
      <c r="DP749" s="46"/>
      <c r="DR749" s="80"/>
      <c r="DS749" s="46"/>
      <c r="DZ749" s="46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/>
      <c r="EM749" s="165"/>
      <c r="EO749" s="5"/>
      <c r="EP749" s="5"/>
      <c r="EQ749" s="5"/>
      <c r="ER749" s="5"/>
      <c r="ET749" s="46"/>
      <c r="EU749" s="46"/>
      <c r="EY749" s="70"/>
      <c r="FK749" s="14"/>
      <c r="FL749" s="70"/>
    </row>
    <row r="750" spans="1:168" ht="13.8">
      <c r="A750" s="48"/>
      <c r="C750" s="117"/>
      <c r="D750" s="117"/>
      <c r="E750" s="117"/>
      <c r="F750" s="117"/>
      <c r="H750" s="47"/>
      <c r="I750" s="47"/>
      <c r="L750" s="5"/>
      <c r="M750" s="5"/>
      <c r="N750" s="5"/>
      <c r="O750" s="5"/>
      <c r="Q750" s="51"/>
      <c r="R750" s="175"/>
      <c r="S750" s="171"/>
      <c r="T750" s="117"/>
      <c r="U750" s="117"/>
      <c r="V750" s="117"/>
      <c r="W750" s="117"/>
      <c r="Y750" s="46"/>
      <c r="Z750" s="5"/>
      <c r="AA750" s="5"/>
      <c r="AB750" s="5"/>
      <c r="AC750" s="46"/>
      <c r="AD750" s="5"/>
      <c r="AE750" s="5"/>
      <c r="AG750" s="46"/>
      <c r="AH750" s="46"/>
      <c r="AL750" s="46"/>
      <c r="AM750" s="46"/>
      <c r="AN750" s="5"/>
      <c r="AO750" s="5"/>
      <c r="AP750" s="5"/>
      <c r="AQ750" s="5"/>
      <c r="AS750" s="48"/>
      <c r="AT750" s="25"/>
      <c r="AU750" s="33"/>
      <c r="AW750" s="5"/>
      <c r="AX750" s="46"/>
      <c r="AY750" s="46"/>
      <c r="BA750" s="46"/>
      <c r="BB750" s="46"/>
      <c r="BD750" s="46"/>
      <c r="BE750" s="46"/>
      <c r="BF750" s="85"/>
      <c r="BG750" s="46"/>
      <c r="BH750" s="46"/>
      <c r="BI750" s="46"/>
      <c r="BJ750" s="46"/>
      <c r="BL750" s="5"/>
      <c r="BM750" s="49"/>
      <c r="BO750" s="49"/>
      <c r="BQ750" s="5"/>
      <c r="BS750" s="46"/>
      <c r="BT750" s="46"/>
      <c r="BU750" s="117"/>
      <c r="BV750" s="117"/>
      <c r="BW750" s="5"/>
      <c r="BY750" s="5"/>
      <c r="BZ750" s="5"/>
      <c r="CB750" s="46"/>
      <c r="CC750" s="46"/>
      <c r="CD750" s="5"/>
      <c r="CE750" s="5"/>
      <c r="CG750" s="46"/>
      <c r="CH750" s="46"/>
      <c r="CI750" s="117"/>
      <c r="CJ750" s="117"/>
      <c r="CK750" s="5"/>
      <c r="CL750" s="5"/>
      <c r="CM750" s="5"/>
      <c r="CN750" s="5"/>
      <c r="CO750" s="48"/>
      <c r="CP750" s="112"/>
      <c r="CQ750" s="48"/>
      <c r="CR750" s="46"/>
      <c r="CS750" s="51"/>
      <c r="CT750" s="48"/>
      <c r="CU750" s="46"/>
      <c r="CV750" s="117"/>
      <c r="CW750" s="146"/>
      <c r="CY750" s="5"/>
      <c r="CZ750" s="5"/>
      <c r="DE750" s="5"/>
      <c r="DF750" s="5"/>
      <c r="DG750" s="117"/>
      <c r="DH750" s="117"/>
      <c r="DI750" s="117"/>
      <c r="DJ750" s="117"/>
      <c r="DK750" s="117"/>
      <c r="DL750" s="165"/>
      <c r="DN750" s="33"/>
      <c r="DO750" s="154"/>
      <c r="DP750" s="46"/>
      <c r="DR750" s="80"/>
      <c r="DS750" s="46"/>
      <c r="DZ750" s="46"/>
      <c r="EA750" s="5"/>
      <c r="EB750" s="5"/>
      <c r="EC750" s="5"/>
      <c r="ED750" s="5"/>
      <c r="EE750" s="5"/>
      <c r="EF750" s="5"/>
      <c r="EG750" s="5"/>
      <c r="EH750" s="5"/>
      <c r="EI750" s="5"/>
      <c r="EJ750" s="5"/>
      <c r="EK750" s="5"/>
      <c r="EL750" s="5"/>
      <c r="EM750" s="165"/>
      <c r="EO750" s="5"/>
      <c r="EP750" s="5"/>
      <c r="EQ750" s="5"/>
      <c r="ER750" s="5"/>
      <c r="ET750" s="46"/>
      <c r="EU750" s="46"/>
      <c r="EY750" s="70"/>
      <c r="FK750" s="14"/>
      <c r="FL750" s="70"/>
    </row>
    <row r="751" spans="1:168" ht="13.8">
      <c r="A751" s="48"/>
      <c r="C751" s="117"/>
      <c r="D751" s="117"/>
      <c r="E751" s="117"/>
      <c r="F751" s="117"/>
      <c r="H751" s="47"/>
      <c r="I751" s="47"/>
      <c r="L751" s="5"/>
      <c r="M751" s="5"/>
      <c r="N751" s="5"/>
      <c r="O751" s="5"/>
      <c r="Q751" s="51"/>
      <c r="R751" s="175"/>
      <c r="S751" s="171"/>
      <c r="T751" s="117"/>
      <c r="U751" s="117"/>
      <c r="V751" s="117"/>
      <c r="W751" s="117"/>
      <c r="Y751" s="46"/>
      <c r="Z751" s="5"/>
      <c r="AA751" s="5"/>
      <c r="AB751" s="5"/>
      <c r="AC751" s="46"/>
      <c r="AD751" s="5"/>
      <c r="AE751" s="5"/>
      <c r="AG751" s="46"/>
      <c r="AH751" s="46"/>
      <c r="AL751" s="46"/>
      <c r="AM751" s="46"/>
      <c r="AN751" s="5"/>
      <c r="AO751" s="5"/>
      <c r="AP751" s="5"/>
      <c r="AQ751" s="5"/>
      <c r="AS751" s="48"/>
      <c r="AT751" s="25"/>
      <c r="AU751" s="33"/>
      <c r="AW751" s="5"/>
      <c r="AX751" s="46"/>
      <c r="AY751" s="46"/>
      <c r="BA751" s="46"/>
      <c r="BB751" s="46"/>
      <c r="BD751" s="46"/>
      <c r="BE751" s="46"/>
      <c r="BF751" s="85"/>
      <c r="BG751" s="46"/>
      <c r="BH751" s="46"/>
      <c r="BI751" s="46"/>
      <c r="BJ751" s="46"/>
      <c r="BL751" s="5"/>
      <c r="BM751" s="49"/>
      <c r="BO751" s="49"/>
      <c r="BQ751" s="5"/>
      <c r="BS751" s="46"/>
      <c r="BT751" s="46"/>
      <c r="BU751" s="117"/>
      <c r="BV751" s="117"/>
      <c r="BW751" s="5"/>
      <c r="BY751" s="5"/>
      <c r="BZ751" s="5"/>
      <c r="CB751" s="46"/>
      <c r="CC751" s="46"/>
      <c r="CD751" s="5"/>
      <c r="CE751" s="5"/>
      <c r="CG751" s="46"/>
      <c r="CH751" s="46"/>
      <c r="CI751" s="117"/>
      <c r="CJ751" s="117"/>
      <c r="CK751" s="5"/>
      <c r="CL751" s="5"/>
      <c r="CM751" s="5"/>
      <c r="CN751" s="5"/>
      <c r="CO751" s="48"/>
      <c r="CP751" s="112"/>
      <c r="CQ751" s="48"/>
      <c r="CR751" s="46"/>
      <c r="CS751" s="51"/>
      <c r="CT751" s="48"/>
      <c r="CU751" s="46"/>
      <c r="CV751" s="117"/>
      <c r="CW751" s="146"/>
      <c r="CY751" s="5"/>
      <c r="CZ751" s="5"/>
      <c r="DE751" s="5"/>
      <c r="DF751" s="5"/>
      <c r="DG751" s="117"/>
      <c r="DH751" s="117"/>
      <c r="DI751" s="117"/>
      <c r="DJ751" s="117"/>
      <c r="DK751" s="117"/>
      <c r="DL751" s="165"/>
      <c r="DN751" s="33"/>
      <c r="DO751" s="154"/>
      <c r="DP751" s="46"/>
      <c r="DR751" s="80"/>
      <c r="DS751" s="46"/>
      <c r="DZ751" s="46"/>
      <c r="EA751" s="5"/>
      <c r="EB751" s="5"/>
      <c r="EC751" s="5"/>
      <c r="ED751" s="5"/>
      <c r="EE751" s="5"/>
      <c r="EF751" s="5"/>
      <c r="EG751" s="5"/>
      <c r="EH751" s="5"/>
      <c r="EI751" s="5"/>
      <c r="EJ751" s="5"/>
      <c r="EK751" s="5"/>
      <c r="EL751" s="5"/>
      <c r="EM751" s="165"/>
      <c r="EO751" s="5"/>
      <c r="EP751" s="5"/>
      <c r="EQ751" s="5"/>
      <c r="ER751" s="5"/>
      <c r="ET751" s="46"/>
      <c r="EU751" s="46"/>
      <c r="EY751" s="70"/>
      <c r="FK751" s="14"/>
      <c r="FL751" s="70"/>
    </row>
    <row r="752" spans="1:168" ht="13.8">
      <c r="A752" s="48"/>
      <c r="C752" s="117"/>
      <c r="D752" s="117"/>
      <c r="E752" s="117"/>
      <c r="F752" s="117"/>
      <c r="H752" s="47"/>
      <c r="I752" s="47"/>
      <c r="L752" s="5"/>
      <c r="M752" s="5"/>
      <c r="N752" s="5"/>
      <c r="O752" s="5"/>
      <c r="Q752" s="51"/>
      <c r="R752" s="175"/>
      <c r="S752" s="171"/>
      <c r="T752" s="117"/>
      <c r="U752" s="117"/>
      <c r="V752" s="117"/>
      <c r="W752" s="117"/>
      <c r="Y752" s="46"/>
      <c r="Z752" s="5"/>
      <c r="AA752" s="5"/>
      <c r="AB752" s="5"/>
      <c r="AC752" s="46"/>
      <c r="AD752" s="5"/>
      <c r="AE752" s="5"/>
      <c r="AG752" s="46"/>
      <c r="AH752" s="46"/>
      <c r="AL752" s="46"/>
      <c r="AM752" s="46"/>
      <c r="AN752" s="5"/>
      <c r="AO752" s="5"/>
      <c r="AP752" s="5"/>
      <c r="AQ752" s="5"/>
      <c r="AS752" s="48"/>
      <c r="AT752" s="25"/>
      <c r="AU752" s="33"/>
      <c r="AW752" s="5"/>
      <c r="AX752" s="46"/>
      <c r="AY752" s="46"/>
      <c r="BA752" s="46"/>
      <c r="BB752" s="46"/>
      <c r="BD752" s="46"/>
      <c r="BE752" s="46"/>
      <c r="BF752" s="85"/>
      <c r="BG752" s="46"/>
      <c r="BH752" s="46"/>
      <c r="BI752" s="46"/>
      <c r="BJ752" s="46"/>
      <c r="BL752" s="5"/>
      <c r="BM752" s="49"/>
      <c r="BO752" s="49"/>
      <c r="BQ752" s="5"/>
      <c r="BS752" s="46"/>
      <c r="BT752" s="46"/>
      <c r="BU752" s="117"/>
      <c r="BV752" s="117"/>
      <c r="BW752" s="5"/>
      <c r="BY752" s="5"/>
      <c r="BZ752" s="5"/>
      <c r="CB752" s="46"/>
      <c r="CC752" s="46"/>
      <c r="CD752" s="5"/>
      <c r="CE752" s="5"/>
      <c r="CG752" s="46"/>
      <c r="CH752" s="46"/>
      <c r="CI752" s="117"/>
      <c r="CJ752" s="117"/>
      <c r="CK752" s="5"/>
      <c r="CL752" s="5"/>
      <c r="CM752" s="5"/>
      <c r="CN752" s="5"/>
      <c r="CO752" s="48"/>
      <c r="CP752" s="112"/>
      <c r="CQ752" s="48"/>
      <c r="CR752" s="46"/>
      <c r="CS752" s="51"/>
      <c r="CT752" s="48"/>
      <c r="CU752" s="46"/>
      <c r="CV752" s="117"/>
      <c r="CW752" s="146"/>
      <c r="CY752" s="5"/>
      <c r="CZ752" s="5"/>
      <c r="DE752" s="5"/>
      <c r="DF752" s="5"/>
      <c r="DG752" s="117"/>
      <c r="DH752" s="117"/>
      <c r="DI752" s="117"/>
      <c r="DJ752" s="117"/>
      <c r="DK752" s="117"/>
      <c r="DL752" s="165"/>
      <c r="DN752" s="33"/>
      <c r="DO752" s="154"/>
      <c r="DP752" s="46"/>
      <c r="DR752" s="80"/>
      <c r="DS752" s="46"/>
      <c r="DZ752" s="46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/>
      <c r="EM752" s="165"/>
      <c r="EO752" s="5"/>
      <c r="EP752" s="5"/>
      <c r="EQ752" s="5"/>
      <c r="ER752" s="5"/>
      <c r="ET752" s="46"/>
      <c r="EU752" s="46"/>
      <c r="EY752" s="70"/>
      <c r="FK752" s="14"/>
      <c r="FL752" s="70"/>
    </row>
    <row r="753" spans="1:168" ht="13.8">
      <c r="A753" s="48"/>
      <c r="C753" s="117"/>
      <c r="D753" s="117"/>
      <c r="E753" s="117"/>
      <c r="F753" s="117"/>
      <c r="H753" s="47"/>
      <c r="I753" s="47"/>
      <c r="L753" s="5"/>
      <c r="M753" s="5"/>
      <c r="N753" s="5"/>
      <c r="O753" s="5"/>
      <c r="Q753" s="51"/>
      <c r="R753" s="175"/>
      <c r="S753" s="171"/>
      <c r="T753" s="117"/>
      <c r="U753" s="117"/>
      <c r="V753" s="117"/>
      <c r="W753" s="117"/>
      <c r="Y753" s="46"/>
      <c r="Z753" s="5"/>
      <c r="AA753" s="5"/>
      <c r="AB753" s="5"/>
      <c r="AC753" s="46"/>
      <c r="AD753" s="5"/>
      <c r="AE753" s="5"/>
      <c r="AG753" s="46"/>
      <c r="AH753" s="46"/>
      <c r="AL753" s="46"/>
      <c r="AM753" s="46"/>
      <c r="AN753" s="5"/>
      <c r="AO753" s="5"/>
      <c r="AP753" s="5"/>
      <c r="AQ753" s="5"/>
      <c r="AS753" s="48"/>
      <c r="AT753" s="25"/>
      <c r="AU753" s="33"/>
      <c r="AW753" s="5"/>
      <c r="AX753" s="46"/>
      <c r="AY753" s="46"/>
      <c r="BA753" s="46"/>
      <c r="BB753" s="46"/>
      <c r="BD753" s="46"/>
      <c r="BE753" s="46"/>
      <c r="BF753" s="85"/>
      <c r="BG753" s="46"/>
      <c r="BH753" s="46"/>
      <c r="BI753" s="46"/>
      <c r="BJ753" s="46"/>
      <c r="BL753" s="5"/>
      <c r="BM753" s="49"/>
      <c r="BO753" s="49"/>
      <c r="BQ753" s="5"/>
      <c r="BS753" s="46"/>
      <c r="BT753" s="46"/>
      <c r="BU753" s="117"/>
      <c r="BV753" s="117"/>
      <c r="BW753" s="5"/>
      <c r="BY753" s="5"/>
      <c r="BZ753" s="5"/>
      <c r="CB753" s="46"/>
      <c r="CC753" s="46"/>
      <c r="CD753" s="5"/>
      <c r="CE753" s="5"/>
      <c r="CG753" s="46"/>
      <c r="CH753" s="46"/>
      <c r="CI753" s="117"/>
      <c r="CJ753" s="117"/>
      <c r="CK753" s="5"/>
      <c r="CL753" s="5"/>
      <c r="CM753" s="5"/>
      <c r="CN753" s="5"/>
      <c r="CO753" s="48"/>
      <c r="CP753" s="112"/>
      <c r="CQ753" s="48"/>
      <c r="CR753" s="46"/>
      <c r="CS753" s="51"/>
      <c r="CT753" s="48"/>
      <c r="CU753" s="46"/>
      <c r="CV753" s="117"/>
      <c r="CW753" s="146"/>
      <c r="CY753" s="5"/>
      <c r="CZ753" s="5"/>
      <c r="DE753" s="5"/>
      <c r="DF753" s="5"/>
      <c r="DG753" s="117"/>
      <c r="DH753" s="117"/>
      <c r="DI753" s="117"/>
      <c r="DJ753" s="117"/>
      <c r="DK753" s="117"/>
      <c r="DL753" s="165"/>
      <c r="DN753" s="33"/>
      <c r="DO753" s="154"/>
      <c r="DP753" s="46"/>
      <c r="DR753" s="80"/>
      <c r="DS753" s="46"/>
      <c r="DZ753" s="46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/>
      <c r="EM753" s="165"/>
      <c r="EO753" s="5"/>
      <c r="EP753" s="5"/>
      <c r="EQ753" s="5"/>
      <c r="ER753" s="5"/>
      <c r="ET753" s="46"/>
      <c r="EU753" s="46"/>
      <c r="EY753" s="70"/>
      <c r="FK753" s="14"/>
      <c r="FL753" s="70"/>
    </row>
    <row r="754" spans="1:168" ht="13.8">
      <c r="A754" s="48"/>
      <c r="C754" s="117"/>
      <c r="D754" s="117"/>
      <c r="E754" s="117"/>
      <c r="F754" s="117"/>
      <c r="H754" s="47"/>
      <c r="I754" s="47"/>
      <c r="L754" s="5"/>
      <c r="M754" s="5"/>
      <c r="N754" s="5"/>
      <c r="O754" s="5"/>
      <c r="Q754" s="51"/>
      <c r="R754" s="175"/>
      <c r="S754" s="171"/>
      <c r="T754" s="117"/>
      <c r="U754" s="117"/>
      <c r="V754" s="117"/>
      <c r="W754" s="117"/>
      <c r="Y754" s="46"/>
      <c r="Z754" s="5"/>
      <c r="AA754" s="5"/>
      <c r="AB754" s="5"/>
      <c r="AC754" s="46"/>
      <c r="AD754" s="5"/>
      <c r="AE754" s="5"/>
      <c r="AG754" s="46"/>
      <c r="AH754" s="46"/>
      <c r="AL754" s="46"/>
      <c r="AM754" s="46"/>
      <c r="AN754" s="5"/>
      <c r="AO754" s="5"/>
      <c r="AP754" s="5"/>
      <c r="AQ754" s="5"/>
      <c r="AS754" s="48"/>
      <c r="AT754" s="25"/>
      <c r="AU754" s="33"/>
      <c r="AW754" s="5"/>
      <c r="AX754" s="46"/>
      <c r="AY754" s="46"/>
      <c r="BA754" s="46"/>
      <c r="BB754" s="46"/>
      <c r="BD754" s="46"/>
      <c r="BE754" s="46"/>
      <c r="BF754" s="85"/>
      <c r="BG754" s="46"/>
      <c r="BH754" s="46"/>
      <c r="BI754" s="46"/>
      <c r="BJ754" s="46"/>
      <c r="BL754" s="5"/>
      <c r="BM754" s="49"/>
      <c r="BO754" s="49"/>
      <c r="BQ754" s="5"/>
      <c r="BS754" s="46"/>
      <c r="BT754" s="46"/>
      <c r="BU754" s="117"/>
      <c r="BV754" s="117"/>
      <c r="BW754" s="5"/>
      <c r="BY754" s="5"/>
      <c r="BZ754" s="5"/>
      <c r="CB754" s="46"/>
      <c r="CC754" s="46"/>
      <c r="CD754" s="5"/>
      <c r="CE754" s="5"/>
      <c r="CG754" s="46"/>
      <c r="CH754" s="46"/>
      <c r="CI754" s="117"/>
      <c r="CJ754" s="117"/>
      <c r="CK754" s="5"/>
      <c r="CL754" s="5"/>
      <c r="CM754" s="5"/>
      <c r="CN754" s="5"/>
      <c r="CO754" s="48"/>
      <c r="CP754" s="112"/>
      <c r="CQ754" s="48"/>
      <c r="CR754" s="46"/>
      <c r="CS754" s="51"/>
      <c r="CT754" s="48"/>
      <c r="CU754" s="46"/>
      <c r="CV754" s="117"/>
      <c r="CW754" s="146"/>
      <c r="CY754" s="5"/>
      <c r="CZ754" s="5"/>
      <c r="DE754" s="5"/>
      <c r="DF754" s="5"/>
      <c r="DG754" s="117"/>
      <c r="DH754" s="117"/>
      <c r="DI754" s="117"/>
      <c r="DJ754" s="117"/>
      <c r="DK754" s="117"/>
      <c r="DL754" s="165"/>
      <c r="DN754" s="33"/>
      <c r="DO754" s="154"/>
      <c r="DP754" s="46"/>
      <c r="DR754" s="80"/>
      <c r="DS754" s="46"/>
      <c r="DZ754" s="46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/>
      <c r="EM754" s="165"/>
      <c r="EO754" s="5"/>
      <c r="EP754" s="5"/>
      <c r="EQ754" s="5"/>
      <c r="ER754" s="5"/>
      <c r="ET754" s="46"/>
      <c r="EU754" s="46"/>
      <c r="EY754" s="70"/>
      <c r="FK754" s="14"/>
      <c r="FL754" s="70"/>
    </row>
    <row r="755" spans="1:168" ht="13.8">
      <c r="A755" s="48"/>
      <c r="C755" s="117"/>
      <c r="D755" s="117"/>
      <c r="E755" s="117"/>
      <c r="F755" s="117"/>
      <c r="H755" s="47"/>
      <c r="I755" s="47"/>
      <c r="L755" s="5"/>
      <c r="M755" s="5"/>
      <c r="N755" s="5"/>
      <c r="O755" s="5"/>
      <c r="Q755" s="51"/>
      <c r="R755" s="175"/>
      <c r="S755" s="171"/>
      <c r="T755" s="117"/>
      <c r="U755" s="117"/>
      <c r="V755" s="117"/>
      <c r="W755" s="117"/>
      <c r="Y755" s="46"/>
      <c r="Z755" s="5"/>
      <c r="AA755" s="5"/>
      <c r="AB755" s="5"/>
      <c r="AC755" s="46"/>
      <c r="AD755" s="5"/>
      <c r="AE755" s="5"/>
      <c r="AG755" s="46"/>
      <c r="AH755" s="46"/>
      <c r="AL755" s="46"/>
      <c r="AM755" s="46"/>
      <c r="AN755" s="5"/>
      <c r="AO755" s="5"/>
      <c r="AP755" s="5"/>
      <c r="AQ755" s="5"/>
      <c r="AS755" s="48"/>
      <c r="AT755" s="25"/>
      <c r="AU755" s="33"/>
      <c r="AW755" s="5"/>
      <c r="AX755" s="46"/>
      <c r="AY755" s="46"/>
      <c r="BA755" s="46"/>
      <c r="BB755" s="46"/>
      <c r="BD755" s="46"/>
      <c r="BE755" s="46"/>
      <c r="BF755" s="85"/>
      <c r="BG755" s="46"/>
      <c r="BH755" s="46"/>
      <c r="BI755" s="46"/>
      <c r="BJ755" s="46"/>
      <c r="BL755" s="5"/>
      <c r="BM755" s="49"/>
      <c r="BO755" s="49"/>
      <c r="BQ755" s="5"/>
      <c r="BS755" s="46"/>
      <c r="BT755" s="46"/>
      <c r="BU755" s="117"/>
      <c r="BV755" s="117"/>
      <c r="BW755" s="5"/>
      <c r="BY755" s="5"/>
      <c r="BZ755" s="5"/>
      <c r="CB755" s="46"/>
      <c r="CC755" s="46"/>
      <c r="CD755" s="5"/>
      <c r="CE755" s="5"/>
      <c r="CG755" s="46"/>
      <c r="CH755" s="46"/>
      <c r="CI755" s="117"/>
      <c r="CJ755" s="117"/>
      <c r="CK755" s="5"/>
      <c r="CL755" s="5"/>
      <c r="CM755" s="5"/>
      <c r="CN755" s="5"/>
      <c r="CO755" s="48"/>
      <c r="CP755" s="112"/>
      <c r="CQ755" s="48"/>
      <c r="CR755" s="46"/>
      <c r="CS755" s="51"/>
      <c r="CT755" s="48"/>
      <c r="CU755" s="46"/>
      <c r="CV755" s="117"/>
      <c r="CW755" s="146"/>
      <c r="CY755" s="5"/>
      <c r="CZ755" s="5"/>
      <c r="DE755" s="5"/>
      <c r="DF755" s="5"/>
      <c r="DG755" s="117"/>
      <c r="DH755" s="117"/>
      <c r="DI755" s="117"/>
      <c r="DJ755" s="117"/>
      <c r="DK755" s="117"/>
      <c r="DL755" s="165"/>
      <c r="DN755" s="33"/>
      <c r="DO755" s="154"/>
      <c r="DP755" s="46"/>
      <c r="DR755" s="80"/>
      <c r="DS755" s="46"/>
      <c r="DZ755" s="46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/>
      <c r="EM755" s="165"/>
      <c r="EO755" s="5"/>
      <c r="EP755" s="5"/>
      <c r="EQ755" s="5"/>
      <c r="ER755" s="5"/>
      <c r="ET755" s="46"/>
      <c r="EU755" s="46"/>
      <c r="EY755" s="70"/>
      <c r="FK755" s="14"/>
      <c r="FL755" s="70"/>
    </row>
    <row r="756" spans="1:168" ht="13.8">
      <c r="A756" s="48"/>
      <c r="C756" s="117"/>
      <c r="D756" s="117"/>
      <c r="E756" s="117"/>
      <c r="F756" s="117"/>
      <c r="H756" s="47"/>
      <c r="I756" s="47"/>
      <c r="L756" s="5"/>
      <c r="M756" s="5"/>
      <c r="N756" s="5"/>
      <c r="O756" s="5"/>
      <c r="Q756" s="51"/>
      <c r="R756" s="175"/>
      <c r="S756" s="171"/>
      <c r="T756" s="117"/>
      <c r="U756" s="117"/>
      <c r="V756" s="117"/>
      <c r="W756" s="117"/>
      <c r="Y756" s="46"/>
      <c r="Z756" s="5"/>
      <c r="AA756" s="5"/>
      <c r="AB756" s="5"/>
      <c r="AC756" s="46"/>
      <c r="AD756" s="5"/>
      <c r="AE756" s="5"/>
      <c r="AG756" s="46"/>
      <c r="AH756" s="46"/>
      <c r="AL756" s="46"/>
      <c r="AM756" s="46"/>
      <c r="AN756" s="5"/>
      <c r="AO756" s="5"/>
      <c r="AP756" s="5"/>
      <c r="AQ756" s="5"/>
      <c r="AS756" s="48"/>
      <c r="AT756" s="25"/>
      <c r="AU756" s="33"/>
      <c r="AW756" s="5"/>
      <c r="AX756" s="46"/>
      <c r="AY756" s="46"/>
      <c r="BA756" s="46"/>
      <c r="BB756" s="46"/>
      <c r="BD756" s="46"/>
      <c r="BE756" s="46"/>
      <c r="BF756" s="85"/>
      <c r="BG756" s="46"/>
      <c r="BH756" s="46"/>
      <c r="BI756" s="46"/>
      <c r="BJ756" s="46"/>
      <c r="BL756" s="5"/>
      <c r="BM756" s="49"/>
      <c r="BO756" s="49"/>
      <c r="BQ756" s="5"/>
      <c r="BS756" s="46"/>
      <c r="BT756" s="46"/>
      <c r="BU756" s="117"/>
      <c r="BV756" s="117"/>
      <c r="BW756" s="5"/>
      <c r="BY756" s="5"/>
      <c r="BZ756" s="5"/>
      <c r="CB756" s="46"/>
      <c r="CC756" s="46"/>
      <c r="CD756" s="5"/>
      <c r="CE756" s="5"/>
      <c r="CG756" s="46"/>
      <c r="CH756" s="46"/>
      <c r="CI756" s="117"/>
      <c r="CJ756" s="117"/>
      <c r="CK756" s="5"/>
      <c r="CL756" s="5"/>
      <c r="CM756" s="5"/>
      <c r="CN756" s="5"/>
      <c r="CO756" s="48"/>
      <c r="CP756" s="112"/>
      <c r="CQ756" s="48"/>
      <c r="CR756" s="46"/>
      <c r="CS756" s="51"/>
      <c r="CT756" s="48"/>
      <c r="CU756" s="46"/>
      <c r="CV756" s="117"/>
      <c r="CW756" s="146"/>
      <c r="CY756" s="5"/>
      <c r="CZ756" s="5"/>
      <c r="DE756" s="5"/>
      <c r="DF756" s="5"/>
      <c r="DG756" s="117"/>
      <c r="DH756" s="117"/>
      <c r="DI756" s="117"/>
      <c r="DJ756" s="117"/>
      <c r="DK756" s="117"/>
      <c r="DL756" s="165"/>
      <c r="DN756" s="33"/>
      <c r="DO756" s="154"/>
      <c r="DP756" s="46"/>
      <c r="DR756" s="80"/>
      <c r="DS756" s="46"/>
      <c r="DZ756" s="46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/>
      <c r="EM756" s="165"/>
      <c r="EO756" s="5"/>
      <c r="EP756" s="5"/>
      <c r="EQ756" s="5"/>
      <c r="ER756" s="5"/>
      <c r="ET756" s="46"/>
      <c r="EU756" s="46"/>
      <c r="EY756" s="70"/>
      <c r="FK756" s="14"/>
      <c r="FL756" s="70"/>
    </row>
    <row r="757" spans="1:168" ht="13.8">
      <c r="A757" s="48"/>
      <c r="C757" s="117"/>
      <c r="D757" s="117"/>
      <c r="E757" s="117"/>
      <c r="F757" s="117"/>
      <c r="H757" s="47"/>
      <c r="I757" s="47"/>
      <c r="L757" s="5"/>
      <c r="M757" s="5"/>
      <c r="N757" s="5"/>
      <c r="O757" s="5"/>
      <c r="Q757" s="51"/>
      <c r="R757" s="175"/>
      <c r="S757" s="171"/>
      <c r="T757" s="117"/>
      <c r="U757" s="117"/>
      <c r="V757" s="117"/>
      <c r="W757" s="117"/>
      <c r="Y757" s="46"/>
      <c r="Z757" s="5"/>
      <c r="AA757" s="5"/>
      <c r="AB757" s="5"/>
      <c r="AC757" s="46"/>
      <c r="AD757" s="5"/>
      <c r="AE757" s="5"/>
      <c r="AG757" s="46"/>
      <c r="AH757" s="46"/>
      <c r="AL757" s="46"/>
      <c r="AM757" s="46"/>
      <c r="AN757" s="5"/>
      <c r="AO757" s="5"/>
      <c r="AP757" s="5"/>
      <c r="AQ757" s="5"/>
      <c r="AS757" s="48"/>
      <c r="AT757" s="25"/>
      <c r="AU757" s="33"/>
      <c r="AW757" s="5"/>
      <c r="AX757" s="46"/>
      <c r="AY757" s="46"/>
      <c r="BA757" s="46"/>
      <c r="BB757" s="46"/>
      <c r="BD757" s="46"/>
      <c r="BE757" s="46"/>
      <c r="BF757" s="85"/>
      <c r="BG757" s="46"/>
      <c r="BH757" s="46"/>
      <c r="BI757" s="46"/>
      <c r="BJ757" s="46"/>
      <c r="BL757" s="5"/>
      <c r="BM757" s="49"/>
      <c r="BO757" s="49"/>
      <c r="BQ757" s="5"/>
      <c r="BS757" s="46"/>
      <c r="BT757" s="46"/>
      <c r="BU757" s="117"/>
      <c r="BV757" s="117"/>
      <c r="BW757" s="5"/>
      <c r="BY757" s="5"/>
      <c r="BZ757" s="5"/>
      <c r="CB757" s="46"/>
      <c r="CC757" s="46"/>
      <c r="CD757" s="5"/>
      <c r="CE757" s="5"/>
      <c r="CG757" s="46"/>
      <c r="CH757" s="46"/>
      <c r="CI757" s="117"/>
      <c r="CJ757" s="117"/>
      <c r="CK757" s="5"/>
      <c r="CL757" s="5"/>
      <c r="CM757" s="5"/>
      <c r="CN757" s="5"/>
      <c r="CO757" s="48"/>
      <c r="CP757" s="112"/>
      <c r="CQ757" s="48"/>
      <c r="CR757" s="46"/>
      <c r="CS757" s="51"/>
      <c r="CT757" s="48"/>
      <c r="CU757" s="46"/>
      <c r="CV757" s="117"/>
      <c r="CW757" s="146"/>
      <c r="CY757" s="5"/>
      <c r="CZ757" s="5"/>
      <c r="DE757" s="5"/>
      <c r="DF757" s="5"/>
      <c r="DG757" s="117"/>
      <c r="DH757" s="117"/>
      <c r="DI757" s="117"/>
      <c r="DJ757" s="117"/>
      <c r="DK757" s="117"/>
      <c r="DL757" s="165"/>
      <c r="DN757" s="33"/>
      <c r="DO757" s="154"/>
      <c r="DP757" s="46"/>
      <c r="DR757" s="80"/>
      <c r="DS757" s="46"/>
      <c r="DZ757" s="46"/>
      <c r="EA757" s="5"/>
      <c r="EB757" s="5"/>
      <c r="EC757" s="5"/>
      <c r="ED757" s="5"/>
      <c r="EE757" s="5"/>
      <c r="EF757" s="5"/>
      <c r="EG757" s="5"/>
      <c r="EH757" s="5"/>
      <c r="EI757" s="5"/>
      <c r="EJ757" s="5"/>
      <c r="EK757" s="5"/>
      <c r="EL757" s="5"/>
      <c r="EM757" s="165"/>
      <c r="EO757" s="5"/>
      <c r="EP757" s="5"/>
      <c r="EQ757" s="5"/>
      <c r="ER757" s="5"/>
      <c r="ET757" s="46"/>
      <c r="EU757" s="46"/>
      <c r="EY757" s="70"/>
      <c r="FK757" s="14"/>
      <c r="FL757" s="70"/>
    </row>
    <row r="758" spans="1:168" ht="13.8">
      <c r="A758" s="48"/>
      <c r="C758" s="117"/>
      <c r="D758" s="117"/>
      <c r="E758" s="117"/>
      <c r="F758" s="117"/>
      <c r="H758" s="47"/>
      <c r="I758" s="47"/>
      <c r="L758" s="5"/>
      <c r="M758" s="5"/>
      <c r="N758" s="5"/>
      <c r="O758" s="5"/>
      <c r="Q758" s="51"/>
      <c r="R758" s="175"/>
      <c r="S758" s="171"/>
      <c r="T758" s="117"/>
      <c r="U758" s="117"/>
      <c r="V758" s="117"/>
      <c r="W758" s="117"/>
      <c r="Y758" s="46"/>
      <c r="Z758" s="5"/>
      <c r="AA758" s="5"/>
      <c r="AB758" s="5"/>
      <c r="AC758" s="46"/>
      <c r="AD758" s="5"/>
      <c r="AE758" s="5"/>
      <c r="AG758" s="46"/>
      <c r="AH758" s="46"/>
      <c r="AL758" s="46"/>
      <c r="AM758" s="46"/>
      <c r="AN758" s="5"/>
      <c r="AO758" s="5"/>
      <c r="AP758" s="5"/>
      <c r="AQ758" s="5"/>
      <c r="AS758" s="48"/>
      <c r="AT758" s="25"/>
      <c r="AU758" s="33"/>
      <c r="AW758" s="5"/>
      <c r="AX758" s="46"/>
      <c r="AY758" s="46"/>
      <c r="BA758" s="46"/>
      <c r="BB758" s="46"/>
      <c r="BD758" s="46"/>
      <c r="BE758" s="46"/>
      <c r="BF758" s="85"/>
      <c r="BG758" s="46"/>
      <c r="BH758" s="46"/>
      <c r="BI758" s="46"/>
      <c r="BJ758" s="46"/>
      <c r="BL758" s="5"/>
      <c r="BM758" s="49"/>
      <c r="BO758" s="49"/>
      <c r="BQ758" s="5"/>
      <c r="BS758" s="46"/>
      <c r="BT758" s="46"/>
      <c r="BU758" s="117"/>
      <c r="BV758" s="117"/>
      <c r="BW758" s="5"/>
      <c r="BY758" s="5"/>
      <c r="BZ758" s="5"/>
      <c r="CB758" s="46"/>
      <c r="CC758" s="46"/>
      <c r="CD758" s="5"/>
      <c r="CE758" s="5"/>
      <c r="CG758" s="46"/>
      <c r="CH758" s="46"/>
      <c r="CI758" s="117"/>
      <c r="CJ758" s="117"/>
      <c r="CK758" s="5"/>
      <c r="CL758" s="5"/>
      <c r="CM758" s="5"/>
      <c r="CN758" s="5"/>
      <c r="CO758" s="48"/>
      <c r="CP758" s="112"/>
      <c r="CQ758" s="48"/>
      <c r="CR758" s="46"/>
      <c r="CS758" s="51"/>
      <c r="CT758" s="48"/>
      <c r="CU758" s="46"/>
      <c r="CV758" s="117"/>
      <c r="CW758" s="146"/>
      <c r="CY758" s="5"/>
      <c r="CZ758" s="5"/>
      <c r="DE758" s="5"/>
      <c r="DF758" s="5"/>
      <c r="DG758" s="117"/>
      <c r="DH758" s="117"/>
      <c r="DI758" s="117"/>
      <c r="DJ758" s="117"/>
      <c r="DK758" s="117"/>
      <c r="DL758" s="165"/>
      <c r="DN758" s="33"/>
      <c r="DO758" s="154"/>
      <c r="DP758" s="46"/>
      <c r="DR758" s="80"/>
      <c r="DS758" s="46"/>
      <c r="DZ758" s="46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/>
      <c r="EM758" s="165"/>
      <c r="EO758" s="5"/>
      <c r="EP758" s="5"/>
      <c r="EQ758" s="5"/>
      <c r="ER758" s="5"/>
      <c r="ET758" s="46"/>
      <c r="EU758" s="46"/>
      <c r="EY758" s="70"/>
      <c r="FK758" s="14"/>
      <c r="FL758" s="70"/>
    </row>
    <row r="759" spans="1:168" ht="13.8">
      <c r="A759" s="48"/>
      <c r="C759" s="117"/>
      <c r="D759" s="117"/>
      <c r="E759" s="117"/>
      <c r="F759" s="117"/>
      <c r="H759" s="47"/>
      <c r="I759" s="47"/>
      <c r="L759" s="5"/>
      <c r="M759" s="5"/>
      <c r="N759" s="5"/>
      <c r="O759" s="5"/>
      <c r="Q759" s="51"/>
      <c r="R759" s="175"/>
      <c r="S759" s="171"/>
      <c r="T759" s="117"/>
      <c r="U759" s="117"/>
      <c r="V759" s="117"/>
      <c r="W759" s="117"/>
      <c r="Y759" s="46"/>
      <c r="Z759" s="5"/>
      <c r="AA759" s="5"/>
      <c r="AB759" s="5"/>
      <c r="AC759" s="46"/>
      <c r="AD759" s="5"/>
      <c r="AE759" s="5"/>
      <c r="AG759" s="46"/>
      <c r="AH759" s="46"/>
      <c r="AL759" s="46"/>
      <c r="AM759" s="46"/>
      <c r="AN759" s="5"/>
      <c r="AO759" s="5"/>
      <c r="AP759" s="5"/>
      <c r="AQ759" s="5"/>
      <c r="AS759" s="48"/>
      <c r="AT759" s="25"/>
      <c r="AU759" s="33"/>
      <c r="AW759" s="5"/>
      <c r="AX759" s="46"/>
      <c r="AY759" s="46"/>
      <c r="BA759" s="46"/>
      <c r="BB759" s="46"/>
      <c r="BD759" s="46"/>
      <c r="BE759" s="46"/>
      <c r="BF759" s="85"/>
      <c r="BG759" s="46"/>
      <c r="BH759" s="46"/>
      <c r="BI759" s="46"/>
      <c r="BJ759" s="46"/>
      <c r="BL759" s="5"/>
      <c r="BM759" s="49"/>
      <c r="BO759" s="49"/>
      <c r="BQ759" s="5"/>
      <c r="BS759" s="46"/>
      <c r="BT759" s="46"/>
      <c r="BU759" s="117"/>
      <c r="BV759" s="117"/>
      <c r="BW759" s="5"/>
      <c r="BY759" s="5"/>
      <c r="BZ759" s="5"/>
      <c r="CB759" s="46"/>
      <c r="CC759" s="46"/>
      <c r="CD759" s="5"/>
      <c r="CE759" s="5"/>
      <c r="CG759" s="46"/>
      <c r="CH759" s="46"/>
      <c r="CI759" s="117"/>
      <c r="CJ759" s="117"/>
      <c r="CK759" s="5"/>
      <c r="CL759" s="5"/>
      <c r="CM759" s="5"/>
      <c r="CN759" s="5"/>
      <c r="CO759" s="48"/>
      <c r="CP759" s="112"/>
      <c r="CQ759" s="48"/>
      <c r="CR759" s="46"/>
      <c r="CS759" s="51"/>
      <c r="CT759" s="48"/>
      <c r="CU759" s="46"/>
      <c r="CV759" s="117"/>
      <c r="CW759" s="146"/>
      <c r="CY759" s="5"/>
      <c r="CZ759" s="5"/>
      <c r="DE759" s="5"/>
      <c r="DF759" s="5"/>
      <c r="DG759" s="117"/>
      <c r="DH759" s="117"/>
      <c r="DI759" s="117"/>
      <c r="DJ759" s="117"/>
      <c r="DK759" s="117"/>
      <c r="DL759" s="165"/>
      <c r="DN759" s="33"/>
      <c r="DO759" s="154"/>
      <c r="DP759" s="46"/>
      <c r="DR759" s="80"/>
      <c r="DS759" s="46"/>
      <c r="DZ759" s="46"/>
      <c r="EA759" s="5"/>
      <c r="EB759" s="5"/>
      <c r="EC759" s="5"/>
      <c r="ED759" s="5"/>
      <c r="EE759" s="5"/>
      <c r="EF759" s="5"/>
      <c r="EG759" s="5"/>
      <c r="EH759" s="5"/>
      <c r="EI759" s="5"/>
      <c r="EJ759" s="5"/>
      <c r="EK759" s="5"/>
      <c r="EL759" s="5"/>
      <c r="EM759" s="165"/>
      <c r="EO759" s="5"/>
      <c r="EP759" s="5"/>
      <c r="EQ759" s="5"/>
      <c r="ER759" s="5"/>
      <c r="ET759" s="46"/>
      <c r="EU759" s="46"/>
      <c r="EY759" s="70"/>
      <c r="FK759" s="14"/>
      <c r="FL759" s="70"/>
    </row>
    <row r="760" spans="1:168" ht="13.8">
      <c r="A760" s="48"/>
      <c r="C760" s="117"/>
      <c r="D760" s="117"/>
      <c r="E760" s="117"/>
      <c r="F760" s="117"/>
      <c r="H760" s="47"/>
      <c r="I760" s="47"/>
      <c r="L760" s="5"/>
      <c r="M760" s="5"/>
      <c r="N760" s="5"/>
      <c r="O760" s="5"/>
      <c r="Q760" s="51"/>
      <c r="R760" s="175"/>
      <c r="S760" s="171"/>
      <c r="T760" s="117"/>
      <c r="U760" s="117"/>
      <c r="V760" s="117"/>
      <c r="W760" s="117"/>
      <c r="Y760" s="46"/>
      <c r="Z760" s="5"/>
      <c r="AA760" s="5"/>
      <c r="AB760" s="5"/>
      <c r="AC760" s="46"/>
      <c r="AD760" s="5"/>
      <c r="AE760" s="5"/>
      <c r="AG760" s="46"/>
      <c r="AH760" s="46"/>
      <c r="AL760" s="46"/>
      <c r="AM760" s="46"/>
      <c r="AN760" s="5"/>
      <c r="AO760" s="5"/>
      <c r="AP760" s="5"/>
      <c r="AQ760" s="5"/>
      <c r="AS760" s="48"/>
      <c r="AT760" s="25"/>
      <c r="AU760" s="33"/>
      <c r="AW760" s="5"/>
      <c r="AX760" s="46"/>
      <c r="AY760" s="46"/>
      <c r="BA760" s="46"/>
      <c r="BB760" s="46"/>
      <c r="BD760" s="46"/>
      <c r="BE760" s="46"/>
      <c r="BF760" s="85"/>
      <c r="BG760" s="46"/>
      <c r="BH760" s="46"/>
      <c r="BI760" s="46"/>
      <c r="BJ760" s="46"/>
      <c r="BL760" s="5"/>
      <c r="BM760" s="49"/>
      <c r="BO760" s="49"/>
      <c r="BQ760" s="5"/>
      <c r="BS760" s="46"/>
      <c r="BT760" s="46"/>
      <c r="BU760" s="117"/>
      <c r="BV760" s="117"/>
      <c r="BW760" s="5"/>
      <c r="BY760" s="5"/>
      <c r="BZ760" s="5"/>
      <c r="CB760" s="46"/>
      <c r="CC760" s="46"/>
      <c r="CD760" s="5"/>
      <c r="CE760" s="5"/>
      <c r="CG760" s="46"/>
      <c r="CH760" s="46"/>
      <c r="CI760" s="117"/>
      <c r="CJ760" s="117"/>
      <c r="CK760" s="5"/>
      <c r="CL760" s="5"/>
      <c r="CM760" s="5"/>
      <c r="CN760" s="5"/>
      <c r="CO760" s="48"/>
      <c r="CP760" s="112"/>
      <c r="CQ760" s="48"/>
      <c r="CR760" s="46"/>
      <c r="CS760" s="51"/>
      <c r="CT760" s="48"/>
      <c r="CU760" s="46"/>
      <c r="CV760" s="117"/>
      <c r="CW760" s="146"/>
      <c r="CY760" s="5"/>
      <c r="CZ760" s="5"/>
      <c r="DE760" s="5"/>
      <c r="DF760" s="5"/>
      <c r="DG760" s="117"/>
      <c r="DH760" s="117"/>
      <c r="DI760" s="117"/>
      <c r="DJ760" s="117"/>
      <c r="DK760" s="117"/>
      <c r="DL760" s="165"/>
      <c r="DN760" s="33"/>
      <c r="DO760" s="154"/>
      <c r="DP760" s="46"/>
      <c r="DR760" s="80"/>
      <c r="DS760" s="46"/>
      <c r="DZ760" s="46"/>
      <c r="EA760" s="5"/>
      <c r="EB760" s="5"/>
      <c r="EC760" s="5"/>
      <c r="ED760" s="5"/>
      <c r="EE760" s="5"/>
      <c r="EF760" s="5"/>
      <c r="EG760" s="5"/>
      <c r="EH760" s="5"/>
      <c r="EI760" s="5"/>
      <c r="EJ760" s="5"/>
      <c r="EK760" s="5"/>
      <c r="EL760" s="5"/>
      <c r="EM760" s="165"/>
      <c r="EO760" s="5"/>
      <c r="EP760" s="5"/>
      <c r="EQ760" s="5"/>
      <c r="ER760" s="5"/>
      <c r="ET760" s="46"/>
      <c r="EU760" s="46"/>
      <c r="EY760" s="70"/>
      <c r="FK760" s="14"/>
      <c r="FL760" s="70"/>
    </row>
    <row r="761" spans="1:168" ht="13.8">
      <c r="A761" s="48"/>
      <c r="C761" s="117"/>
      <c r="D761" s="117"/>
      <c r="E761" s="117"/>
      <c r="F761" s="117"/>
      <c r="H761" s="47"/>
      <c r="I761" s="47"/>
      <c r="L761" s="5"/>
      <c r="M761" s="5"/>
      <c r="N761" s="5"/>
      <c r="O761" s="5"/>
      <c r="Q761" s="51"/>
      <c r="R761" s="175"/>
      <c r="S761" s="171"/>
      <c r="T761" s="117"/>
      <c r="U761" s="117"/>
      <c r="V761" s="117"/>
      <c r="W761" s="117"/>
      <c r="Y761" s="46"/>
      <c r="Z761" s="5"/>
      <c r="AA761" s="5"/>
      <c r="AB761" s="5"/>
      <c r="AC761" s="46"/>
      <c r="AD761" s="5"/>
      <c r="AE761" s="5"/>
      <c r="AG761" s="46"/>
      <c r="AH761" s="46"/>
      <c r="AL761" s="46"/>
      <c r="AM761" s="46"/>
      <c r="AN761" s="5"/>
      <c r="AO761" s="5"/>
      <c r="AP761" s="5"/>
      <c r="AQ761" s="5"/>
      <c r="AS761" s="48"/>
      <c r="AT761" s="25"/>
      <c r="AU761" s="33"/>
      <c r="AW761" s="5"/>
      <c r="AX761" s="46"/>
      <c r="AY761" s="46"/>
      <c r="BA761" s="46"/>
      <c r="BB761" s="46"/>
      <c r="BD761" s="46"/>
      <c r="BE761" s="46"/>
      <c r="BF761" s="85"/>
      <c r="BG761" s="46"/>
      <c r="BH761" s="46"/>
      <c r="BI761" s="46"/>
      <c r="BJ761" s="46"/>
      <c r="BL761" s="5"/>
      <c r="BM761" s="49"/>
      <c r="BO761" s="49"/>
      <c r="BQ761" s="5"/>
      <c r="BS761" s="46"/>
      <c r="BT761" s="46"/>
      <c r="BU761" s="117"/>
      <c r="BV761" s="117"/>
      <c r="BW761" s="5"/>
      <c r="BY761" s="5"/>
      <c r="BZ761" s="5"/>
      <c r="CB761" s="46"/>
      <c r="CC761" s="46"/>
      <c r="CD761" s="5"/>
      <c r="CE761" s="5"/>
      <c r="CG761" s="46"/>
      <c r="CH761" s="46"/>
      <c r="CI761" s="117"/>
      <c r="CJ761" s="117"/>
      <c r="CK761" s="5"/>
      <c r="CL761" s="5"/>
      <c r="CM761" s="5"/>
      <c r="CN761" s="5"/>
      <c r="CO761" s="48"/>
      <c r="CP761" s="112"/>
      <c r="CQ761" s="48"/>
      <c r="CR761" s="46"/>
      <c r="CS761" s="51"/>
      <c r="CT761" s="48"/>
      <c r="CU761" s="46"/>
      <c r="CV761" s="117"/>
      <c r="CW761" s="146"/>
      <c r="CY761" s="5"/>
      <c r="CZ761" s="5"/>
      <c r="DE761" s="5"/>
      <c r="DF761" s="5"/>
      <c r="DG761" s="117"/>
      <c r="DH761" s="117"/>
      <c r="DI761" s="117"/>
      <c r="DJ761" s="117"/>
      <c r="DK761" s="117"/>
      <c r="DL761" s="165"/>
      <c r="DN761" s="33"/>
      <c r="DO761" s="154"/>
      <c r="DP761" s="46"/>
      <c r="DR761" s="80"/>
      <c r="DS761" s="46"/>
      <c r="DZ761" s="46"/>
      <c r="EA761" s="5"/>
      <c r="EB761" s="5"/>
      <c r="EC761" s="5"/>
      <c r="ED761" s="5"/>
      <c r="EE761" s="5"/>
      <c r="EF761" s="5"/>
      <c r="EG761" s="5"/>
      <c r="EH761" s="5"/>
      <c r="EI761" s="5"/>
      <c r="EJ761" s="5"/>
      <c r="EK761" s="5"/>
      <c r="EL761" s="5"/>
      <c r="EM761" s="165"/>
      <c r="EO761" s="5"/>
      <c r="EP761" s="5"/>
      <c r="EQ761" s="5"/>
      <c r="ER761" s="5"/>
      <c r="ET761" s="46"/>
      <c r="EU761" s="46"/>
      <c r="EY761" s="70"/>
      <c r="FK761" s="14"/>
      <c r="FL761" s="70"/>
    </row>
    <row r="762" spans="1:168" ht="13.8">
      <c r="A762" s="48"/>
      <c r="C762" s="117"/>
      <c r="D762" s="117"/>
      <c r="E762" s="117"/>
      <c r="F762" s="117"/>
      <c r="H762" s="47"/>
      <c r="I762" s="47"/>
      <c r="L762" s="5"/>
      <c r="M762" s="5"/>
      <c r="N762" s="5"/>
      <c r="O762" s="5"/>
      <c r="Q762" s="51"/>
      <c r="R762" s="175"/>
      <c r="S762" s="171"/>
      <c r="T762" s="117"/>
      <c r="U762" s="117"/>
      <c r="V762" s="117"/>
      <c r="W762" s="117"/>
      <c r="Y762" s="46"/>
      <c r="Z762" s="5"/>
      <c r="AA762" s="5"/>
      <c r="AB762" s="5"/>
      <c r="AC762" s="46"/>
      <c r="AD762" s="5"/>
      <c r="AE762" s="5"/>
      <c r="AG762" s="46"/>
      <c r="AH762" s="46"/>
      <c r="AL762" s="46"/>
      <c r="AM762" s="46"/>
      <c r="AN762" s="5"/>
      <c r="AO762" s="5"/>
      <c r="AP762" s="5"/>
      <c r="AQ762" s="5"/>
      <c r="AS762" s="48"/>
      <c r="AT762" s="25"/>
      <c r="AU762" s="33"/>
      <c r="AW762" s="5"/>
      <c r="AX762" s="46"/>
      <c r="AY762" s="46"/>
      <c r="BA762" s="46"/>
      <c r="BB762" s="46"/>
      <c r="BD762" s="46"/>
      <c r="BE762" s="46"/>
      <c r="BF762" s="85"/>
      <c r="BG762" s="46"/>
      <c r="BH762" s="46"/>
      <c r="BI762" s="46"/>
      <c r="BJ762" s="46"/>
      <c r="BL762" s="5"/>
      <c r="BM762" s="49"/>
      <c r="BO762" s="49"/>
      <c r="BQ762" s="5"/>
      <c r="BS762" s="46"/>
      <c r="BT762" s="46"/>
      <c r="BU762" s="117"/>
      <c r="BV762" s="117"/>
      <c r="BW762" s="5"/>
      <c r="BY762" s="5"/>
      <c r="BZ762" s="5"/>
      <c r="CB762" s="46"/>
      <c r="CC762" s="46"/>
      <c r="CD762" s="5"/>
      <c r="CE762" s="5"/>
      <c r="CG762" s="46"/>
      <c r="CH762" s="46"/>
      <c r="CI762" s="117"/>
      <c r="CJ762" s="117"/>
      <c r="CK762" s="5"/>
      <c r="CL762" s="5"/>
      <c r="CM762" s="5"/>
      <c r="CN762" s="5"/>
      <c r="CO762" s="48"/>
      <c r="CP762" s="112"/>
      <c r="CQ762" s="48"/>
      <c r="CR762" s="46"/>
      <c r="CS762" s="51"/>
      <c r="CT762" s="48"/>
      <c r="CU762" s="46"/>
      <c r="CV762" s="117"/>
      <c r="CW762" s="146"/>
      <c r="CY762" s="5"/>
      <c r="CZ762" s="5"/>
      <c r="DE762" s="5"/>
      <c r="DF762" s="5"/>
      <c r="DG762" s="117"/>
      <c r="DH762" s="117"/>
      <c r="DI762" s="117"/>
      <c r="DJ762" s="117"/>
      <c r="DK762" s="117"/>
      <c r="DL762" s="165"/>
      <c r="DN762" s="33"/>
      <c r="DO762" s="154"/>
      <c r="DP762" s="46"/>
      <c r="DR762" s="80"/>
      <c r="DS762" s="46"/>
      <c r="DZ762" s="46"/>
      <c r="EA762" s="5"/>
      <c r="EB762" s="5"/>
      <c r="EC762" s="5"/>
      <c r="ED762" s="5"/>
      <c r="EE762" s="5"/>
      <c r="EF762" s="5"/>
      <c r="EG762" s="5"/>
      <c r="EH762" s="5"/>
      <c r="EI762" s="5"/>
      <c r="EJ762" s="5"/>
      <c r="EK762" s="5"/>
      <c r="EL762" s="5"/>
      <c r="EM762" s="165"/>
      <c r="EO762" s="5"/>
      <c r="EP762" s="5"/>
      <c r="EQ762" s="5"/>
      <c r="ER762" s="5"/>
      <c r="ET762" s="46"/>
      <c r="EU762" s="46"/>
      <c r="EY762" s="70"/>
      <c r="FK762" s="14"/>
      <c r="FL762" s="70"/>
    </row>
    <row r="763" spans="1:168" ht="13.8">
      <c r="A763" s="48"/>
      <c r="C763" s="117"/>
      <c r="D763" s="117"/>
      <c r="E763" s="117"/>
      <c r="F763" s="117"/>
      <c r="H763" s="47"/>
      <c r="I763" s="47"/>
      <c r="L763" s="5"/>
      <c r="M763" s="5"/>
      <c r="N763" s="5"/>
      <c r="O763" s="5"/>
      <c r="Q763" s="51"/>
      <c r="R763" s="175"/>
      <c r="S763" s="171"/>
      <c r="T763" s="117"/>
      <c r="U763" s="117"/>
      <c r="V763" s="117"/>
      <c r="W763" s="117"/>
      <c r="Y763" s="46"/>
      <c r="Z763" s="5"/>
      <c r="AA763" s="5"/>
      <c r="AB763" s="5"/>
      <c r="AC763" s="46"/>
      <c r="AD763" s="5"/>
      <c r="AE763" s="5"/>
      <c r="AG763" s="46"/>
      <c r="AH763" s="46"/>
      <c r="AL763" s="46"/>
      <c r="AM763" s="46"/>
      <c r="AN763" s="5"/>
      <c r="AO763" s="5"/>
      <c r="AP763" s="5"/>
      <c r="AQ763" s="5"/>
      <c r="AS763" s="48"/>
      <c r="AT763" s="25"/>
      <c r="AU763" s="33"/>
      <c r="AW763" s="5"/>
      <c r="AX763" s="46"/>
      <c r="AY763" s="46"/>
      <c r="BA763" s="46"/>
      <c r="BB763" s="46"/>
      <c r="BD763" s="46"/>
      <c r="BE763" s="46"/>
      <c r="BF763" s="85"/>
      <c r="BG763" s="46"/>
      <c r="BH763" s="46"/>
      <c r="BI763" s="46"/>
      <c r="BJ763" s="46"/>
      <c r="BL763" s="5"/>
      <c r="BM763" s="49"/>
      <c r="BO763" s="49"/>
      <c r="BQ763" s="5"/>
      <c r="BS763" s="46"/>
      <c r="BT763" s="46"/>
      <c r="BU763" s="117"/>
      <c r="BV763" s="117"/>
      <c r="BW763" s="5"/>
      <c r="BY763" s="5"/>
      <c r="BZ763" s="5"/>
      <c r="CB763" s="46"/>
      <c r="CC763" s="46"/>
      <c r="CD763" s="5"/>
      <c r="CE763" s="5"/>
      <c r="CG763" s="46"/>
      <c r="CH763" s="46"/>
      <c r="CI763" s="117"/>
      <c r="CJ763" s="117"/>
      <c r="CK763" s="5"/>
      <c r="CL763" s="5"/>
      <c r="CM763" s="5"/>
      <c r="CN763" s="5"/>
      <c r="CO763" s="48"/>
      <c r="CP763" s="112"/>
      <c r="CQ763" s="48"/>
      <c r="CR763" s="46"/>
      <c r="CS763" s="51"/>
      <c r="CT763" s="48"/>
      <c r="CU763" s="46"/>
      <c r="CV763" s="117"/>
      <c r="CW763" s="146"/>
      <c r="CY763" s="5"/>
      <c r="CZ763" s="5"/>
      <c r="DE763" s="5"/>
      <c r="DF763" s="5"/>
      <c r="DG763" s="117"/>
      <c r="DH763" s="117"/>
      <c r="DI763" s="117"/>
      <c r="DJ763" s="117"/>
      <c r="DK763" s="117"/>
      <c r="DL763" s="165"/>
      <c r="DN763" s="33"/>
      <c r="DO763" s="154"/>
      <c r="DP763" s="46"/>
      <c r="DR763" s="80"/>
      <c r="DS763" s="46"/>
      <c r="DZ763" s="46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/>
      <c r="EM763" s="165"/>
      <c r="EO763" s="5"/>
      <c r="EP763" s="5"/>
      <c r="EQ763" s="5"/>
      <c r="ER763" s="5"/>
      <c r="ET763" s="46"/>
      <c r="EU763" s="46"/>
      <c r="EY763" s="70"/>
      <c r="FK763" s="14"/>
      <c r="FL763" s="70"/>
    </row>
    <row r="764" spans="1:168" ht="13.8">
      <c r="A764" s="48"/>
      <c r="C764" s="117"/>
      <c r="D764" s="117"/>
      <c r="E764" s="117"/>
      <c r="F764" s="117"/>
      <c r="H764" s="47"/>
      <c r="I764" s="47"/>
      <c r="L764" s="5"/>
      <c r="M764" s="5"/>
      <c r="N764" s="5"/>
      <c r="O764" s="5"/>
      <c r="Q764" s="51"/>
      <c r="R764" s="175"/>
      <c r="S764" s="171"/>
      <c r="T764" s="117"/>
      <c r="U764" s="117"/>
      <c r="V764" s="117"/>
      <c r="W764" s="117"/>
      <c r="Y764" s="46"/>
      <c r="Z764" s="5"/>
      <c r="AA764" s="5"/>
      <c r="AB764" s="5"/>
      <c r="AC764" s="46"/>
      <c r="AD764" s="5"/>
      <c r="AE764" s="5"/>
      <c r="AG764" s="46"/>
      <c r="AH764" s="46"/>
      <c r="AL764" s="46"/>
      <c r="AM764" s="46"/>
      <c r="AN764" s="5"/>
      <c r="AO764" s="5"/>
      <c r="AP764" s="5"/>
      <c r="AQ764" s="5"/>
      <c r="AS764" s="48"/>
      <c r="AT764" s="25"/>
      <c r="AU764" s="33"/>
      <c r="AW764" s="5"/>
      <c r="AX764" s="46"/>
      <c r="AY764" s="46"/>
      <c r="BA764" s="46"/>
      <c r="BB764" s="46"/>
      <c r="BD764" s="46"/>
      <c r="BE764" s="46"/>
      <c r="BF764" s="85"/>
      <c r="BG764" s="46"/>
      <c r="BH764" s="46"/>
      <c r="BI764" s="46"/>
      <c r="BJ764" s="46"/>
      <c r="BL764" s="5"/>
      <c r="BM764" s="49"/>
      <c r="BO764" s="49"/>
      <c r="BQ764" s="5"/>
      <c r="BS764" s="46"/>
      <c r="BT764" s="46"/>
      <c r="BU764" s="117"/>
      <c r="BV764" s="117"/>
      <c r="BW764" s="5"/>
      <c r="BY764" s="5"/>
      <c r="BZ764" s="5"/>
      <c r="CB764" s="46"/>
      <c r="CC764" s="46"/>
      <c r="CD764" s="5"/>
      <c r="CE764" s="5"/>
      <c r="CG764" s="46"/>
      <c r="CH764" s="46"/>
      <c r="CI764" s="117"/>
      <c r="CJ764" s="117"/>
      <c r="CK764" s="5"/>
      <c r="CL764" s="5"/>
      <c r="CM764" s="5"/>
      <c r="CN764" s="5"/>
      <c r="CO764" s="48"/>
      <c r="CP764" s="112"/>
      <c r="CQ764" s="48"/>
      <c r="CR764" s="46"/>
      <c r="CS764" s="51"/>
      <c r="CT764" s="48"/>
      <c r="CU764" s="46"/>
      <c r="CV764" s="117"/>
      <c r="CW764" s="146"/>
      <c r="CY764" s="5"/>
      <c r="CZ764" s="5"/>
      <c r="DE764" s="5"/>
      <c r="DF764" s="5"/>
      <c r="DG764" s="117"/>
      <c r="DH764" s="117"/>
      <c r="DI764" s="117"/>
      <c r="DJ764" s="117"/>
      <c r="DK764" s="117"/>
      <c r="DL764" s="165"/>
      <c r="DN764" s="33"/>
      <c r="DO764" s="154"/>
      <c r="DP764" s="46"/>
      <c r="DR764" s="80"/>
      <c r="DS764" s="46"/>
      <c r="DZ764" s="46"/>
      <c r="EA764" s="5"/>
      <c r="EB764" s="5"/>
      <c r="EC764" s="5"/>
      <c r="ED764" s="5"/>
      <c r="EE764" s="5"/>
      <c r="EF764" s="5"/>
      <c r="EG764" s="5"/>
      <c r="EH764" s="5"/>
      <c r="EI764" s="5"/>
      <c r="EJ764" s="5"/>
      <c r="EK764" s="5"/>
      <c r="EL764" s="5"/>
      <c r="EM764" s="165"/>
      <c r="EO764" s="5"/>
      <c r="EP764" s="5"/>
      <c r="EQ764" s="5"/>
      <c r="ER764" s="5"/>
      <c r="ET764" s="46"/>
      <c r="EU764" s="46"/>
      <c r="EY764" s="70"/>
      <c r="FK764" s="14"/>
      <c r="FL764" s="70"/>
    </row>
    <row r="765" spans="1:168" ht="13.8">
      <c r="A765" s="48"/>
      <c r="C765" s="117"/>
      <c r="D765" s="117"/>
      <c r="E765" s="117"/>
      <c r="F765" s="117"/>
      <c r="H765" s="47"/>
      <c r="I765" s="47"/>
      <c r="L765" s="5"/>
      <c r="M765" s="5"/>
      <c r="N765" s="5"/>
      <c r="O765" s="5"/>
      <c r="Q765" s="51"/>
      <c r="R765" s="175"/>
      <c r="S765" s="171"/>
      <c r="T765" s="117"/>
      <c r="U765" s="117"/>
      <c r="V765" s="117"/>
      <c r="W765" s="117"/>
      <c r="Y765" s="46"/>
      <c r="Z765" s="5"/>
      <c r="AA765" s="5"/>
      <c r="AB765" s="5"/>
      <c r="AC765" s="46"/>
      <c r="AD765" s="5"/>
      <c r="AE765" s="5"/>
      <c r="AG765" s="46"/>
      <c r="AH765" s="46"/>
      <c r="AL765" s="46"/>
      <c r="AM765" s="46"/>
      <c r="AN765" s="5"/>
      <c r="AO765" s="5"/>
      <c r="AP765" s="5"/>
      <c r="AQ765" s="5"/>
      <c r="AS765" s="48"/>
      <c r="AT765" s="25"/>
      <c r="AU765" s="33"/>
      <c r="AW765" s="5"/>
      <c r="AX765" s="46"/>
      <c r="AY765" s="46"/>
      <c r="BA765" s="46"/>
      <c r="BB765" s="46"/>
      <c r="BD765" s="46"/>
      <c r="BE765" s="46"/>
      <c r="BF765" s="85"/>
      <c r="BG765" s="46"/>
      <c r="BH765" s="46"/>
      <c r="BI765" s="46"/>
      <c r="BJ765" s="46"/>
      <c r="BL765" s="5"/>
      <c r="BM765" s="49"/>
      <c r="BO765" s="49"/>
      <c r="BQ765" s="5"/>
      <c r="BS765" s="46"/>
      <c r="BT765" s="46"/>
      <c r="BU765" s="117"/>
      <c r="BV765" s="117"/>
      <c r="BW765" s="5"/>
      <c r="BY765" s="5"/>
      <c r="BZ765" s="5"/>
      <c r="CB765" s="46"/>
      <c r="CC765" s="46"/>
      <c r="CD765" s="5"/>
      <c r="CE765" s="5"/>
      <c r="CG765" s="46"/>
      <c r="CH765" s="46"/>
      <c r="CI765" s="117"/>
      <c r="CJ765" s="117"/>
      <c r="CK765" s="5"/>
      <c r="CL765" s="5"/>
      <c r="CM765" s="5"/>
      <c r="CN765" s="5"/>
      <c r="CO765" s="48"/>
      <c r="CP765" s="112"/>
      <c r="CQ765" s="48"/>
      <c r="CR765" s="46"/>
      <c r="CS765" s="51"/>
      <c r="CT765" s="48"/>
      <c r="CU765" s="46"/>
      <c r="CV765" s="117"/>
      <c r="CW765" s="146"/>
      <c r="CY765" s="5"/>
      <c r="CZ765" s="5"/>
      <c r="DE765" s="5"/>
      <c r="DF765" s="5"/>
      <c r="DG765" s="117"/>
      <c r="DH765" s="117"/>
      <c r="DI765" s="117"/>
      <c r="DJ765" s="117"/>
      <c r="DK765" s="117"/>
      <c r="DL765" s="165"/>
      <c r="DN765" s="33"/>
      <c r="DO765" s="154"/>
      <c r="DP765" s="46"/>
      <c r="DR765" s="80"/>
      <c r="DS765" s="46"/>
      <c r="DZ765" s="46"/>
      <c r="EA765" s="5"/>
      <c r="EB765" s="5"/>
      <c r="EC765" s="5"/>
      <c r="ED765" s="5"/>
      <c r="EE765" s="5"/>
      <c r="EF765" s="5"/>
      <c r="EG765" s="5"/>
      <c r="EH765" s="5"/>
      <c r="EI765" s="5"/>
      <c r="EJ765" s="5"/>
      <c r="EK765" s="5"/>
      <c r="EL765" s="5"/>
      <c r="EM765" s="165"/>
      <c r="EO765" s="5"/>
      <c r="EP765" s="5"/>
      <c r="EQ765" s="5"/>
      <c r="ER765" s="5"/>
      <c r="ET765" s="46"/>
      <c r="EU765" s="46"/>
      <c r="EY765" s="70"/>
      <c r="FK765" s="14"/>
      <c r="FL765" s="70"/>
    </row>
    <row r="766" spans="1:168" ht="13.8">
      <c r="A766" s="48"/>
      <c r="C766" s="117"/>
      <c r="D766" s="117"/>
      <c r="E766" s="117"/>
      <c r="F766" s="117"/>
      <c r="H766" s="47"/>
      <c r="I766" s="47"/>
      <c r="L766" s="5"/>
      <c r="M766" s="5"/>
      <c r="N766" s="5"/>
      <c r="O766" s="5"/>
      <c r="Q766" s="51"/>
      <c r="R766" s="175"/>
      <c r="S766" s="171"/>
      <c r="T766" s="117"/>
      <c r="U766" s="117"/>
      <c r="V766" s="117"/>
      <c r="W766" s="117"/>
      <c r="Y766" s="46"/>
      <c r="Z766" s="5"/>
      <c r="AA766" s="5"/>
      <c r="AB766" s="5"/>
      <c r="AC766" s="46"/>
      <c r="AD766" s="5"/>
      <c r="AE766" s="5"/>
      <c r="AG766" s="46"/>
      <c r="AH766" s="46"/>
      <c r="AL766" s="46"/>
      <c r="AM766" s="46"/>
      <c r="AN766" s="5"/>
      <c r="AO766" s="5"/>
      <c r="AP766" s="5"/>
      <c r="AQ766" s="5"/>
      <c r="AS766" s="48"/>
      <c r="AT766" s="25"/>
      <c r="AU766" s="33"/>
      <c r="AW766" s="5"/>
      <c r="AX766" s="46"/>
      <c r="AY766" s="46"/>
      <c r="BA766" s="46"/>
      <c r="BB766" s="46"/>
      <c r="BD766" s="46"/>
      <c r="BE766" s="46"/>
      <c r="BF766" s="85"/>
      <c r="BG766" s="46"/>
      <c r="BH766" s="46"/>
      <c r="BI766" s="46"/>
      <c r="BJ766" s="46"/>
      <c r="BL766" s="5"/>
      <c r="BM766" s="49"/>
      <c r="BO766" s="49"/>
      <c r="BQ766" s="5"/>
      <c r="BS766" s="46"/>
      <c r="BT766" s="46"/>
      <c r="BU766" s="117"/>
      <c r="BV766" s="117"/>
      <c r="BW766" s="5"/>
      <c r="BY766" s="5"/>
      <c r="BZ766" s="5"/>
      <c r="CB766" s="46"/>
      <c r="CC766" s="46"/>
      <c r="CD766" s="5"/>
      <c r="CE766" s="5"/>
      <c r="CG766" s="46"/>
      <c r="CH766" s="46"/>
      <c r="CI766" s="117"/>
      <c r="CJ766" s="117"/>
      <c r="CK766" s="5"/>
      <c r="CL766" s="5"/>
      <c r="CM766" s="5"/>
      <c r="CN766" s="5"/>
      <c r="CO766" s="48"/>
      <c r="CP766" s="112"/>
      <c r="CQ766" s="48"/>
      <c r="CR766" s="46"/>
      <c r="CS766" s="51"/>
      <c r="CT766" s="48"/>
      <c r="CU766" s="46"/>
      <c r="CV766" s="117"/>
      <c r="CW766" s="146"/>
      <c r="CY766" s="5"/>
      <c r="CZ766" s="5"/>
      <c r="DE766" s="5"/>
      <c r="DF766" s="5"/>
      <c r="DG766" s="117"/>
      <c r="DH766" s="117"/>
      <c r="DI766" s="117"/>
      <c r="DJ766" s="117"/>
      <c r="DK766" s="117"/>
      <c r="DL766" s="165"/>
      <c r="DN766" s="33"/>
      <c r="DO766" s="154"/>
      <c r="DP766" s="46"/>
      <c r="DR766" s="80"/>
      <c r="DS766" s="46"/>
      <c r="DZ766" s="46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/>
      <c r="EM766" s="165"/>
      <c r="EO766" s="5"/>
      <c r="EP766" s="5"/>
      <c r="EQ766" s="5"/>
      <c r="ER766" s="5"/>
      <c r="ET766" s="46"/>
      <c r="EU766" s="46"/>
      <c r="EY766" s="70"/>
      <c r="FK766" s="14"/>
      <c r="FL766" s="70"/>
    </row>
    <row r="767" spans="1:168" ht="13.8">
      <c r="A767" s="48"/>
      <c r="C767" s="117"/>
      <c r="D767" s="117"/>
      <c r="E767" s="117"/>
      <c r="F767" s="117"/>
      <c r="H767" s="47"/>
      <c r="I767" s="47"/>
      <c r="L767" s="5"/>
      <c r="M767" s="5"/>
      <c r="N767" s="5"/>
      <c r="O767" s="5"/>
      <c r="Q767" s="51"/>
      <c r="R767" s="175"/>
      <c r="S767" s="171"/>
      <c r="T767" s="117"/>
      <c r="U767" s="117"/>
      <c r="V767" s="117"/>
      <c r="W767" s="117"/>
      <c r="Y767" s="46"/>
      <c r="Z767" s="5"/>
      <c r="AA767" s="5"/>
      <c r="AB767" s="5"/>
      <c r="AC767" s="46"/>
      <c r="AD767" s="5"/>
      <c r="AE767" s="5"/>
      <c r="AG767" s="46"/>
      <c r="AH767" s="46"/>
      <c r="AL767" s="46"/>
      <c r="AM767" s="46"/>
      <c r="AN767" s="5"/>
      <c r="AO767" s="5"/>
      <c r="AP767" s="5"/>
      <c r="AQ767" s="5"/>
      <c r="AS767" s="48"/>
      <c r="AT767" s="25"/>
      <c r="AU767" s="33"/>
      <c r="AW767" s="5"/>
      <c r="AX767" s="46"/>
      <c r="AY767" s="46"/>
      <c r="BA767" s="46"/>
      <c r="BB767" s="46"/>
      <c r="BD767" s="46"/>
      <c r="BE767" s="46"/>
      <c r="BF767" s="85"/>
      <c r="BG767" s="46"/>
      <c r="BH767" s="46"/>
      <c r="BI767" s="46"/>
      <c r="BJ767" s="46"/>
      <c r="BL767" s="5"/>
      <c r="BM767" s="49"/>
      <c r="BO767" s="49"/>
      <c r="BQ767" s="5"/>
      <c r="BS767" s="46"/>
      <c r="BT767" s="46"/>
      <c r="BU767" s="117"/>
      <c r="BV767" s="117"/>
      <c r="BW767" s="5"/>
      <c r="BY767" s="5"/>
      <c r="BZ767" s="5"/>
      <c r="CB767" s="46"/>
      <c r="CC767" s="46"/>
      <c r="CD767" s="5"/>
      <c r="CE767" s="5"/>
      <c r="CG767" s="46"/>
      <c r="CH767" s="46"/>
      <c r="CI767" s="117"/>
      <c r="CJ767" s="117"/>
      <c r="CK767" s="5"/>
      <c r="CL767" s="5"/>
      <c r="CM767" s="5"/>
      <c r="CN767" s="5"/>
      <c r="CO767" s="48"/>
      <c r="CP767" s="112"/>
      <c r="CQ767" s="48"/>
      <c r="CR767" s="46"/>
      <c r="CS767" s="51"/>
      <c r="CT767" s="48"/>
      <c r="CU767" s="46"/>
      <c r="CV767" s="117"/>
      <c r="CW767" s="146"/>
      <c r="CY767" s="5"/>
      <c r="CZ767" s="5"/>
      <c r="DE767" s="5"/>
      <c r="DF767" s="5"/>
      <c r="DG767" s="117"/>
      <c r="DH767" s="117"/>
      <c r="DI767" s="117"/>
      <c r="DJ767" s="117"/>
      <c r="DK767" s="117"/>
      <c r="DL767" s="165"/>
      <c r="DN767" s="33"/>
      <c r="DO767" s="154"/>
      <c r="DP767" s="46"/>
      <c r="DR767" s="80"/>
      <c r="DS767" s="46"/>
      <c r="DZ767" s="46"/>
      <c r="EA767" s="5"/>
      <c r="EB767" s="5"/>
      <c r="EC767" s="5"/>
      <c r="ED767" s="5"/>
      <c r="EE767" s="5"/>
      <c r="EF767" s="5"/>
      <c r="EG767" s="5"/>
      <c r="EH767" s="5"/>
      <c r="EI767" s="5"/>
      <c r="EJ767" s="5"/>
      <c r="EK767" s="5"/>
      <c r="EL767" s="5"/>
      <c r="EM767" s="165"/>
      <c r="EO767" s="5"/>
      <c r="EP767" s="5"/>
      <c r="EQ767" s="5"/>
      <c r="ER767" s="5"/>
      <c r="ET767" s="46"/>
      <c r="EU767" s="46"/>
      <c r="EY767" s="70"/>
      <c r="FK767" s="14"/>
      <c r="FL767" s="70"/>
    </row>
    <row r="768" spans="1:168" ht="13.8">
      <c r="A768" s="48"/>
      <c r="C768" s="117"/>
      <c r="D768" s="117"/>
      <c r="E768" s="117"/>
      <c r="F768" s="117"/>
      <c r="H768" s="47"/>
      <c r="I768" s="47"/>
      <c r="L768" s="5"/>
      <c r="M768" s="5"/>
      <c r="N768" s="5"/>
      <c r="O768" s="5"/>
      <c r="Q768" s="51"/>
      <c r="R768" s="175"/>
      <c r="S768" s="171"/>
      <c r="T768" s="117"/>
      <c r="U768" s="117"/>
      <c r="V768" s="117"/>
      <c r="W768" s="117"/>
      <c r="Y768" s="46"/>
      <c r="Z768" s="5"/>
      <c r="AA768" s="5"/>
      <c r="AB768" s="5"/>
      <c r="AC768" s="46"/>
      <c r="AD768" s="5"/>
      <c r="AE768" s="5"/>
      <c r="AG768" s="46"/>
      <c r="AH768" s="46"/>
      <c r="AL768" s="46"/>
      <c r="AM768" s="46"/>
      <c r="AN768" s="5"/>
      <c r="AO768" s="5"/>
      <c r="AP768" s="5"/>
      <c r="AQ768" s="5"/>
      <c r="AS768" s="48"/>
      <c r="AT768" s="25"/>
      <c r="AU768" s="33"/>
      <c r="AW768" s="5"/>
      <c r="AX768" s="46"/>
      <c r="AY768" s="46"/>
      <c r="BA768" s="46"/>
      <c r="BB768" s="46"/>
      <c r="BD768" s="46"/>
      <c r="BE768" s="46"/>
      <c r="BF768" s="85"/>
      <c r="BG768" s="46"/>
      <c r="BH768" s="46"/>
      <c r="BI768" s="46"/>
      <c r="BJ768" s="46"/>
      <c r="BL768" s="5"/>
      <c r="BM768" s="49"/>
      <c r="BO768" s="49"/>
      <c r="BQ768" s="5"/>
      <c r="BS768" s="46"/>
      <c r="BT768" s="46"/>
      <c r="BU768" s="117"/>
      <c r="BV768" s="117"/>
      <c r="BW768" s="5"/>
      <c r="BY768" s="5"/>
      <c r="BZ768" s="5"/>
      <c r="CB768" s="46"/>
      <c r="CC768" s="46"/>
      <c r="CD768" s="5"/>
      <c r="CE768" s="5"/>
      <c r="CG768" s="46"/>
      <c r="CH768" s="46"/>
      <c r="CI768" s="117"/>
      <c r="CJ768" s="117"/>
      <c r="CK768" s="5"/>
      <c r="CL768" s="5"/>
      <c r="CM768" s="5"/>
      <c r="CN768" s="5"/>
      <c r="CO768" s="48"/>
      <c r="CP768" s="112"/>
      <c r="CQ768" s="48"/>
      <c r="CR768" s="46"/>
      <c r="CS768" s="51"/>
      <c r="CT768" s="48"/>
      <c r="CU768" s="46"/>
      <c r="CV768" s="117"/>
      <c r="CW768" s="146"/>
      <c r="CY768" s="5"/>
      <c r="CZ768" s="5"/>
      <c r="DE768" s="5"/>
      <c r="DF768" s="5"/>
      <c r="DG768" s="117"/>
      <c r="DH768" s="117"/>
      <c r="DI768" s="117"/>
      <c r="DJ768" s="117"/>
      <c r="DK768" s="117"/>
      <c r="DL768" s="165"/>
      <c r="DN768" s="33"/>
      <c r="DO768" s="154"/>
      <c r="DP768" s="46"/>
      <c r="DR768" s="80"/>
      <c r="DS768" s="46"/>
      <c r="DZ768" s="46"/>
      <c r="EA768" s="5"/>
      <c r="EB768" s="5"/>
      <c r="EC768" s="5"/>
      <c r="ED768" s="5"/>
      <c r="EE768" s="5"/>
      <c r="EF768" s="5"/>
      <c r="EG768" s="5"/>
      <c r="EH768" s="5"/>
      <c r="EI768" s="5"/>
      <c r="EJ768" s="5"/>
      <c r="EK768" s="5"/>
      <c r="EL768" s="5"/>
      <c r="EM768" s="165"/>
      <c r="EO768" s="5"/>
      <c r="EP768" s="5"/>
      <c r="EQ768" s="5"/>
      <c r="ER768" s="5"/>
      <c r="ET768" s="46"/>
      <c r="EU768" s="46"/>
      <c r="EY768" s="70"/>
      <c r="FK768" s="14"/>
      <c r="FL768" s="70"/>
    </row>
    <row r="769" spans="1:168" ht="13.8">
      <c r="A769" s="48"/>
      <c r="C769" s="117"/>
      <c r="D769" s="117"/>
      <c r="E769" s="117"/>
      <c r="F769" s="117"/>
      <c r="H769" s="47"/>
      <c r="I769" s="47"/>
      <c r="L769" s="5"/>
      <c r="M769" s="5"/>
      <c r="N769" s="5"/>
      <c r="O769" s="5"/>
      <c r="Q769" s="51"/>
      <c r="R769" s="175"/>
      <c r="S769" s="171"/>
      <c r="T769" s="117"/>
      <c r="U769" s="117"/>
      <c r="V769" s="117"/>
      <c r="W769" s="117"/>
      <c r="Y769" s="46"/>
      <c r="Z769" s="5"/>
      <c r="AA769" s="5"/>
      <c r="AB769" s="5"/>
      <c r="AC769" s="46"/>
      <c r="AD769" s="5"/>
      <c r="AE769" s="5"/>
      <c r="AG769" s="46"/>
      <c r="AH769" s="46"/>
      <c r="AL769" s="46"/>
      <c r="AM769" s="46"/>
      <c r="AN769" s="5"/>
      <c r="AO769" s="5"/>
      <c r="AP769" s="5"/>
      <c r="AQ769" s="5"/>
      <c r="AS769" s="48"/>
      <c r="AT769" s="25"/>
      <c r="AU769" s="33"/>
      <c r="AW769" s="5"/>
      <c r="AX769" s="46"/>
      <c r="AY769" s="46"/>
      <c r="BA769" s="46"/>
      <c r="BB769" s="46"/>
      <c r="BD769" s="46"/>
      <c r="BE769" s="46"/>
      <c r="BF769" s="85"/>
      <c r="BG769" s="46"/>
      <c r="BH769" s="46"/>
      <c r="BI769" s="46"/>
      <c r="BJ769" s="46"/>
      <c r="BL769" s="5"/>
      <c r="BM769" s="49"/>
      <c r="BO769" s="49"/>
      <c r="BQ769" s="5"/>
      <c r="BS769" s="46"/>
      <c r="BT769" s="46"/>
      <c r="BU769" s="117"/>
      <c r="BV769" s="117"/>
      <c r="BW769" s="5"/>
      <c r="BY769" s="5"/>
      <c r="BZ769" s="5"/>
      <c r="CB769" s="46"/>
      <c r="CC769" s="46"/>
      <c r="CD769" s="5"/>
      <c r="CE769" s="5"/>
      <c r="CG769" s="46"/>
      <c r="CH769" s="46"/>
      <c r="CI769" s="117"/>
      <c r="CJ769" s="117"/>
      <c r="CK769" s="5"/>
      <c r="CL769" s="5"/>
      <c r="CM769" s="5"/>
      <c r="CN769" s="5"/>
      <c r="CO769" s="48"/>
      <c r="CP769" s="112"/>
      <c r="CQ769" s="48"/>
      <c r="CR769" s="46"/>
      <c r="CS769" s="51"/>
      <c r="CT769" s="48"/>
      <c r="CU769" s="46"/>
      <c r="CV769" s="117"/>
      <c r="CW769" s="146"/>
      <c r="CY769" s="5"/>
      <c r="CZ769" s="5"/>
      <c r="DE769" s="5"/>
      <c r="DF769" s="5"/>
      <c r="DG769" s="117"/>
      <c r="DH769" s="117"/>
      <c r="DI769" s="117"/>
      <c r="DJ769" s="117"/>
      <c r="DK769" s="117"/>
      <c r="DL769" s="165"/>
      <c r="DN769" s="33"/>
      <c r="DO769" s="154"/>
      <c r="DP769" s="46"/>
      <c r="DR769" s="80"/>
      <c r="DS769" s="46"/>
      <c r="DZ769" s="46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/>
      <c r="EM769" s="165"/>
      <c r="EO769" s="5"/>
      <c r="EP769" s="5"/>
      <c r="EQ769" s="5"/>
      <c r="ER769" s="5"/>
      <c r="ET769" s="46"/>
      <c r="EU769" s="46"/>
      <c r="EY769" s="70"/>
      <c r="FK769" s="14"/>
      <c r="FL769" s="70"/>
    </row>
    <row r="770" spans="1:168" ht="13.8">
      <c r="A770" s="48"/>
      <c r="C770" s="117"/>
      <c r="D770" s="117"/>
      <c r="E770" s="117"/>
      <c r="F770" s="117"/>
      <c r="H770" s="47"/>
      <c r="I770" s="47"/>
      <c r="L770" s="5"/>
      <c r="M770" s="5"/>
      <c r="N770" s="5"/>
      <c r="O770" s="5"/>
      <c r="Q770" s="51"/>
      <c r="R770" s="175"/>
      <c r="S770" s="171"/>
      <c r="T770" s="117"/>
      <c r="U770" s="117"/>
      <c r="V770" s="117"/>
      <c r="W770" s="117"/>
      <c r="Y770" s="46"/>
      <c r="Z770" s="5"/>
      <c r="AA770" s="5"/>
      <c r="AB770" s="5"/>
      <c r="AC770" s="46"/>
      <c r="AD770" s="5"/>
      <c r="AE770" s="5"/>
      <c r="AG770" s="46"/>
      <c r="AH770" s="46"/>
      <c r="AL770" s="46"/>
      <c r="AM770" s="46"/>
      <c r="AN770" s="5"/>
      <c r="AO770" s="5"/>
      <c r="AP770" s="5"/>
      <c r="AQ770" s="5"/>
      <c r="AS770" s="48"/>
      <c r="AT770" s="25"/>
      <c r="AU770" s="33"/>
      <c r="AW770" s="5"/>
      <c r="AX770" s="46"/>
      <c r="AY770" s="46"/>
      <c r="BA770" s="46"/>
      <c r="BB770" s="46"/>
      <c r="BD770" s="46"/>
      <c r="BE770" s="46"/>
      <c r="BF770" s="85"/>
      <c r="BG770" s="46"/>
      <c r="BH770" s="46"/>
      <c r="BI770" s="46"/>
      <c r="BJ770" s="46"/>
      <c r="BL770" s="5"/>
      <c r="BM770" s="49"/>
      <c r="BO770" s="49"/>
      <c r="BQ770" s="5"/>
      <c r="BS770" s="46"/>
      <c r="BT770" s="46"/>
      <c r="BU770" s="117"/>
      <c r="BV770" s="117"/>
      <c r="BW770" s="5"/>
      <c r="BY770" s="5"/>
      <c r="BZ770" s="5"/>
      <c r="CB770" s="46"/>
      <c r="CC770" s="46"/>
      <c r="CD770" s="5"/>
      <c r="CE770" s="5"/>
      <c r="CG770" s="46"/>
      <c r="CH770" s="46"/>
      <c r="CI770" s="117"/>
      <c r="CJ770" s="117"/>
      <c r="CK770" s="5"/>
      <c r="CL770" s="5"/>
      <c r="CM770" s="5"/>
      <c r="CN770" s="5"/>
      <c r="CO770" s="48"/>
      <c r="CP770" s="112"/>
      <c r="CQ770" s="48"/>
      <c r="CR770" s="46"/>
      <c r="CS770" s="51"/>
      <c r="CT770" s="48"/>
      <c r="CU770" s="46"/>
      <c r="CV770" s="117"/>
      <c r="CW770" s="146"/>
      <c r="CY770" s="5"/>
      <c r="CZ770" s="5"/>
      <c r="DE770" s="5"/>
      <c r="DF770" s="5"/>
      <c r="DG770" s="117"/>
      <c r="DH770" s="117"/>
      <c r="DI770" s="117"/>
      <c r="DJ770" s="117"/>
      <c r="DK770" s="117"/>
      <c r="DL770" s="165"/>
      <c r="DN770" s="33"/>
      <c r="DO770" s="154"/>
      <c r="DP770" s="46"/>
      <c r="DR770" s="80"/>
      <c r="DS770" s="46"/>
      <c r="DZ770" s="46"/>
      <c r="EA770" s="5"/>
      <c r="EB770" s="5"/>
      <c r="EC770" s="5"/>
      <c r="ED770" s="5"/>
      <c r="EE770" s="5"/>
      <c r="EF770" s="5"/>
      <c r="EG770" s="5"/>
      <c r="EH770" s="5"/>
      <c r="EI770" s="5"/>
      <c r="EJ770" s="5"/>
      <c r="EK770" s="5"/>
      <c r="EL770" s="5"/>
      <c r="EM770" s="165"/>
      <c r="EO770" s="5"/>
      <c r="EP770" s="5"/>
      <c r="EQ770" s="5"/>
      <c r="ER770" s="5"/>
      <c r="ET770" s="46"/>
      <c r="EU770" s="46"/>
      <c r="EY770" s="70"/>
      <c r="FK770" s="14"/>
      <c r="FL770" s="70"/>
    </row>
    <row r="771" spans="1:168" ht="13.8">
      <c r="A771" s="48"/>
      <c r="C771" s="117"/>
      <c r="D771" s="117"/>
      <c r="E771" s="117"/>
      <c r="F771" s="117"/>
      <c r="H771" s="47"/>
      <c r="I771" s="47"/>
      <c r="L771" s="5"/>
      <c r="M771" s="5"/>
      <c r="N771" s="5"/>
      <c r="O771" s="5"/>
      <c r="Q771" s="51"/>
      <c r="R771" s="175"/>
      <c r="S771" s="171"/>
      <c r="T771" s="117"/>
      <c r="U771" s="117"/>
      <c r="V771" s="117"/>
      <c r="W771" s="117"/>
      <c r="Y771" s="46"/>
      <c r="Z771" s="5"/>
      <c r="AA771" s="5"/>
      <c r="AB771" s="5"/>
      <c r="AC771" s="46"/>
      <c r="AD771" s="5"/>
      <c r="AE771" s="5"/>
      <c r="AG771" s="46"/>
      <c r="AH771" s="46"/>
      <c r="AL771" s="46"/>
      <c r="AM771" s="46"/>
      <c r="AN771" s="5"/>
      <c r="AO771" s="5"/>
      <c r="AP771" s="5"/>
      <c r="AQ771" s="5"/>
      <c r="AS771" s="48"/>
      <c r="AT771" s="25"/>
      <c r="AU771" s="33"/>
      <c r="AW771" s="5"/>
      <c r="AX771" s="46"/>
      <c r="AY771" s="46"/>
      <c r="BA771" s="46"/>
      <c r="BB771" s="46"/>
      <c r="BD771" s="46"/>
      <c r="BE771" s="46"/>
      <c r="BF771" s="85"/>
      <c r="BG771" s="46"/>
      <c r="BH771" s="46"/>
      <c r="BI771" s="46"/>
      <c r="BJ771" s="46"/>
      <c r="BL771" s="5"/>
      <c r="BM771" s="49"/>
      <c r="BO771" s="49"/>
      <c r="BQ771" s="5"/>
      <c r="BS771" s="46"/>
      <c r="BT771" s="46"/>
      <c r="BU771" s="117"/>
      <c r="BV771" s="117"/>
      <c r="BW771" s="5"/>
      <c r="BY771" s="5"/>
      <c r="BZ771" s="5"/>
      <c r="CB771" s="46"/>
      <c r="CC771" s="46"/>
      <c r="CD771" s="5"/>
      <c r="CE771" s="5"/>
      <c r="CG771" s="46"/>
      <c r="CH771" s="46"/>
      <c r="CI771" s="117"/>
      <c r="CJ771" s="117"/>
      <c r="CK771" s="5"/>
      <c r="CL771" s="5"/>
      <c r="CM771" s="5"/>
      <c r="CN771" s="5"/>
      <c r="CO771" s="48"/>
      <c r="CP771" s="112"/>
      <c r="CQ771" s="48"/>
      <c r="CR771" s="46"/>
      <c r="CS771" s="51"/>
      <c r="CT771" s="48"/>
      <c r="CU771" s="46"/>
      <c r="CV771" s="117"/>
      <c r="CW771" s="146"/>
      <c r="CY771" s="5"/>
      <c r="CZ771" s="5"/>
      <c r="DE771" s="5"/>
      <c r="DF771" s="5"/>
      <c r="DG771" s="117"/>
      <c r="DH771" s="117"/>
      <c r="DI771" s="117"/>
      <c r="DJ771" s="117"/>
      <c r="DK771" s="117"/>
      <c r="DL771" s="165"/>
      <c r="DN771" s="33"/>
      <c r="DO771" s="154"/>
      <c r="DP771" s="46"/>
      <c r="DR771" s="80"/>
      <c r="DS771" s="46"/>
      <c r="DZ771" s="46"/>
      <c r="EA771" s="5"/>
      <c r="EB771" s="5"/>
      <c r="EC771" s="5"/>
      <c r="ED771" s="5"/>
      <c r="EE771" s="5"/>
      <c r="EF771" s="5"/>
      <c r="EG771" s="5"/>
      <c r="EH771" s="5"/>
      <c r="EI771" s="5"/>
      <c r="EJ771" s="5"/>
      <c r="EK771" s="5"/>
      <c r="EL771" s="5"/>
      <c r="EM771" s="165"/>
      <c r="EO771" s="5"/>
      <c r="EP771" s="5"/>
      <c r="EQ771" s="5"/>
      <c r="ER771" s="5"/>
      <c r="ET771" s="46"/>
      <c r="EU771" s="46"/>
      <c r="EY771" s="70"/>
      <c r="FK771" s="14"/>
      <c r="FL771" s="70"/>
    </row>
    <row r="772" spans="1:168" ht="13.8">
      <c r="A772" s="48"/>
      <c r="C772" s="117"/>
      <c r="D772" s="117"/>
      <c r="E772" s="117"/>
      <c r="F772" s="117"/>
      <c r="H772" s="47"/>
      <c r="I772" s="47"/>
      <c r="L772" s="5"/>
      <c r="M772" s="5"/>
      <c r="N772" s="5"/>
      <c r="O772" s="5"/>
      <c r="Q772" s="51"/>
      <c r="R772" s="175"/>
      <c r="S772" s="171"/>
      <c r="T772" s="117"/>
      <c r="U772" s="117"/>
      <c r="V772" s="117"/>
      <c r="W772" s="117"/>
      <c r="Y772" s="46"/>
      <c r="Z772" s="5"/>
      <c r="AA772" s="5"/>
      <c r="AB772" s="5"/>
      <c r="AC772" s="46"/>
      <c r="AD772" s="5"/>
      <c r="AE772" s="5"/>
      <c r="AG772" s="46"/>
      <c r="AH772" s="46"/>
      <c r="AL772" s="46"/>
      <c r="AM772" s="46"/>
      <c r="AN772" s="5"/>
      <c r="AO772" s="5"/>
      <c r="AP772" s="5"/>
      <c r="AQ772" s="5"/>
      <c r="AS772" s="48"/>
      <c r="AT772" s="25"/>
      <c r="AU772" s="33"/>
      <c r="AW772" s="5"/>
      <c r="AX772" s="46"/>
      <c r="AY772" s="46"/>
      <c r="BA772" s="46"/>
      <c r="BB772" s="46"/>
      <c r="BD772" s="46"/>
      <c r="BE772" s="46"/>
      <c r="BF772" s="85"/>
      <c r="BG772" s="46"/>
      <c r="BH772" s="46"/>
      <c r="BI772" s="46"/>
      <c r="BJ772" s="46"/>
      <c r="BL772" s="5"/>
      <c r="BM772" s="49"/>
      <c r="BO772" s="49"/>
      <c r="BQ772" s="5"/>
      <c r="BS772" s="46"/>
      <c r="BT772" s="46"/>
      <c r="BU772" s="117"/>
      <c r="BV772" s="117"/>
      <c r="BW772" s="5"/>
      <c r="BY772" s="5"/>
      <c r="BZ772" s="5"/>
      <c r="CB772" s="46"/>
      <c r="CC772" s="46"/>
      <c r="CD772" s="5"/>
      <c r="CE772" s="5"/>
      <c r="CG772" s="46"/>
      <c r="CH772" s="46"/>
      <c r="CI772" s="117"/>
      <c r="CJ772" s="117"/>
      <c r="CK772" s="5"/>
      <c r="CL772" s="5"/>
      <c r="CM772" s="5"/>
      <c r="CN772" s="5"/>
      <c r="CO772" s="48"/>
      <c r="CP772" s="112"/>
      <c r="CQ772" s="48"/>
      <c r="CR772" s="46"/>
      <c r="CS772" s="51"/>
      <c r="CT772" s="48"/>
      <c r="CU772" s="46"/>
      <c r="CV772" s="117"/>
      <c r="CW772" s="146"/>
      <c r="CY772" s="5"/>
      <c r="CZ772" s="5"/>
      <c r="DE772" s="5"/>
      <c r="DF772" s="5"/>
      <c r="DG772" s="117"/>
      <c r="DH772" s="117"/>
      <c r="DI772" s="117"/>
      <c r="DJ772" s="117"/>
      <c r="DK772" s="117"/>
      <c r="DL772" s="165"/>
      <c r="DN772" s="33"/>
      <c r="DO772" s="154"/>
      <c r="DP772" s="46"/>
      <c r="DR772" s="80"/>
      <c r="DS772" s="46"/>
      <c r="DZ772" s="46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/>
      <c r="EM772" s="165"/>
      <c r="EO772" s="5"/>
      <c r="EP772" s="5"/>
      <c r="EQ772" s="5"/>
      <c r="ER772" s="5"/>
      <c r="ET772" s="46"/>
      <c r="EU772" s="46"/>
      <c r="EY772" s="70"/>
      <c r="FK772" s="14"/>
      <c r="FL772" s="70"/>
    </row>
    <row r="773" spans="1:168" ht="13.8">
      <c r="A773" s="48"/>
      <c r="C773" s="117"/>
      <c r="D773" s="117"/>
      <c r="E773" s="117"/>
      <c r="F773" s="117"/>
      <c r="H773" s="47"/>
      <c r="I773" s="47"/>
      <c r="L773" s="5"/>
      <c r="M773" s="5"/>
      <c r="N773" s="5"/>
      <c r="O773" s="5"/>
      <c r="Q773" s="51"/>
      <c r="R773" s="175"/>
      <c r="S773" s="171"/>
      <c r="T773" s="117"/>
      <c r="U773" s="117"/>
      <c r="V773" s="117"/>
      <c r="W773" s="117"/>
      <c r="Y773" s="46"/>
      <c r="Z773" s="5"/>
      <c r="AA773" s="5"/>
      <c r="AB773" s="5"/>
      <c r="AC773" s="46"/>
      <c r="AD773" s="5"/>
      <c r="AE773" s="5"/>
      <c r="AG773" s="46"/>
      <c r="AH773" s="46"/>
      <c r="AL773" s="46"/>
      <c r="AM773" s="46"/>
      <c r="AN773" s="5"/>
      <c r="AO773" s="5"/>
      <c r="AP773" s="5"/>
      <c r="AQ773" s="5"/>
      <c r="AS773" s="48"/>
      <c r="AT773" s="25"/>
      <c r="AU773" s="33"/>
      <c r="AW773" s="5"/>
      <c r="AX773" s="46"/>
      <c r="AY773" s="46"/>
      <c r="BA773" s="46"/>
      <c r="BB773" s="46"/>
      <c r="BD773" s="46"/>
      <c r="BE773" s="46"/>
      <c r="BF773" s="85"/>
      <c r="BG773" s="46"/>
      <c r="BH773" s="46"/>
      <c r="BI773" s="46"/>
      <c r="BJ773" s="46"/>
      <c r="BL773" s="5"/>
      <c r="BM773" s="49"/>
      <c r="BO773" s="49"/>
      <c r="BQ773" s="5"/>
      <c r="BS773" s="46"/>
      <c r="BT773" s="46"/>
      <c r="BU773" s="117"/>
      <c r="BV773" s="117"/>
      <c r="BW773" s="5"/>
      <c r="BY773" s="5"/>
      <c r="BZ773" s="5"/>
      <c r="CB773" s="46"/>
      <c r="CC773" s="46"/>
      <c r="CD773" s="5"/>
      <c r="CE773" s="5"/>
      <c r="CG773" s="46"/>
      <c r="CH773" s="46"/>
      <c r="CI773" s="117"/>
      <c r="CJ773" s="117"/>
      <c r="CK773" s="5"/>
      <c r="CL773" s="5"/>
      <c r="CM773" s="5"/>
      <c r="CN773" s="5"/>
      <c r="CO773" s="48"/>
      <c r="CP773" s="112"/>
      <c r="CQ773" s="48"/>
      <c r="CR773" s="46"/>
      <c r="CS773" s="51"/>
      <c r="CT773" s="48"/>
      <c r="CU773" s="46"/>
      <c r="CV773" s="117"/>
      <c r="CW773" s="146"/>
      <c r="CY773" s="5"/>
      <c r="CZ773" s="5"/>
      <c r="DE773" s="5"/>
      <c r="DF773" s="5"/>
      <c r="DG773" s="117"/>
      <c r="DH773" s="117"/>
      <c r="DI773" s="117"/>
      <c r="DJ773" s="117"/>
      <c r="DK773" s="117"/>
      <c r="DL773" s="165"/>
      <c r="DN773" s="33"/>
      <c r="DO773" s="154"/>
      <c r="DP773" s="46"/>
      <c r="DR773" s="80"/>
      <c r="DS773" s="46"/>
      <c r="DZ773" s="46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/>
      <c r="EM773" s="165"/>
      <c r="EO773" s="5"/>
      <c r="EP773" s="5"/>
      <c r="EQ773" s="5"/>
      <c r="ER773" s="5"/>
      <c r="ET773" s="46"/>
      <c r="EU773" s="46"/>
      <c r="EY773" s="70"/>
      <c r="FK773" s="14"/>
      <c r="FL773" s="70"/>
    </row>
    <row r="774" spans="1:168" ht="13.8">
      <c r="A774" s="48"/>
      <c r="C774" s="117"/>
      <c r="D774" s="117"/>
      <c r="E774" s="117"/>
      <c r="F774" s="117"/>
      <c r="H774" s="47"/>
      <c r="I774" s="47"/>
      <c r="L774" s="5"/>
      <c r="M774" s="5"/>
      <c r="N774" s="5"/>
      <c r="O774" s="5"/>
      <c r="Q774" s="51"/>
      <c r="R774" s="175"/>
      <c r="S774" s="171"/>
      <c r="T774" s="117"/>
      <c r="U774" s="117"/>
      <c r="V774" s="117"/>
      <c r="W774" s="117"/>
      <c r="Y774" s="46"/>
      <c r="Z774" s="5"/>
      <c r="AA774" s="5"/>
      <c r="AB774" s="5"/>
      <c r="AC774" s="46"/>
      <c r="AD774" s="5"/>
      <c r="AE774" s="5"/>
      <c r="AG774" s="46"/>
      <c r="AH774" s="46"/>
      <c r="AL774" s="46"/>
      <c r="AM774" s="46"/>
      <c r="AN774" s="5"/>
      <c r="AO774" s="5"/>
      <c r="AP774" s="5"/>
      <c r="AQ774" s="5"/>
      <c r="AS774" s="48"/>
      <c r="AT774" s="25"/>
      <c r="AU774" s="33"/>
      <c r="AW774" s="5"/>
      <c r="AX774" s="46"/>
      <c r="AY774" s="46"/>
      <c r="BA774" s="46"/>
      <c r="BB774" s="46"/>
      <c r="BD774" s="46"/>
      <c r="BE774" s="46"/>
      <c r="BF774" s="85"/>
      <c r="BG774" s="46"/>
      <c r="BH774" s="46"/>
      <c r="BI774" s="46"/>
      <c r="BJ774" s="46"/>
      <c r="BL774" s="5"/>
      <c r="BM774" s="49"/>
      <c r="BO774" s="49"/>
      <c r="BQ774" s="5"/>
      <c r="BS774" s="46"/>
      <c r="BT774" s="46"/>
      <c r="BU774" s="117"/>
      <c r="BV774" s="117"/>
      <c r="BW774" s="5"/>
      <c r="BY774" s="5"/>
      <c r="BZ774" s="5"/>
      <c r="CB774" s="46"/>
      <c r="CC774" s="46"/>
      <c r="CD774" s="5"/>
      <c r="CE774" s="5"/>
      <c r="CG774" s="46"/>
      <c r="CH774" s="46"/>
      <c r="CI774" s="117"/>
      <c r="CJ774" s="117"/>
      <c r="CK774" s="5"/>
      <c r="CL774" s="5"/>
      <c r="CM774" s="5"/>
      <c r="CN774" s="5"/>
      <c r="CO774" s="48"/>
      <c r="CP774" s="112"/>
      <c r="CQ774" s="48"/>
      <c r="CR774" s="46"/>
      <c r="CS774" s="51"/>
      <c r="CT774" s="48"/>
      <c r="CU774" s="46"/>
      <c r="CV774" s="117"/>
      <c r="CW774" s="146"/>
      <c r="CY774" s="5"/>
      <c r="CZ774" s="5"/>
      <c r="DE774" s="5"/>
      <c r="DF774" s="5"/>
      <c r="DG774" s="117"/>
      <c r="DH774" s="117"/>
      <c r="DI774" s="117"/>
      <c r="DJ774" s="117"/>
      <c r="DK774" s="117"/>
      <c r="DL774" s="165"/>
      <c r="DN774" s="33"/>
      <c r="DO774" s="154"/>
      <c r="DP774" s="46"/>
      <c r="DR774" s="80"/>
      <c r="DS774" s="46"/>
      <c r="DZ774" s="46"/>
      <c r="EA774" s="5"/>
      <c r="EB774" s="5"/>
      <c r="EC774" s="5"/>
      <c r="ED774" s="5"/>
      <c r="EE774" s="5"/>
      <c r="EF774" s="5"/>
      <c r="EG774" s="5"/>
      <c r="EH774" s="5"/>
      <c r="EI774" s="5"/>
      <c r="EJ774" s="5"/>
      <c r="EK774" s="5"/>
      <c r="EL774" s="5"/>
      <c r="EM774" s="165"/>
      <c r="EO774" s="5"/>
      <c r="EP774" s="5"/>
      <c r="EQ774" s="5"/>
      <c r="ER774" s="5"/>
      <c r="ET774" s="46"/>
      <c r="EU774" s="46"/>
      <c r="EY774" s="70"/>
      <c r="FK774" s="14"/>
      <c r="FL774" s="70"/>
    </row>
    <row r="775" spans="1:168" ht="13.8">
      <c r="A775" s="48"/>
      <c r="C775" s="117"/>
      <c r="D775" s="117"/>
      <c r="E775" s="117"/>
      <c r="F775" s="117"/>
      <c r="H775" s="47"/>
      <c r="I775" s="47"/>
      <c r="L775" s="5"/>
      <c r="M775" s="5"/>
      <c r="N775" s="5"/>
      <c r="O775" s="5"/>
      <c r="Q775" s="51"/>
      <c r="R775" s="175"/>
      <c r="S775" s="171"/>
      <c r="T775" s="117"/>
      <c r="U775" s="117"/>
      <c r="V775" s="117"/>
      <c r="W775" s="117"/>
      <c r="Y775" s="46"/>
      <c r="Z775" s="5"/>
      <c r="AA775" s="5"/>
      <c r="AB775" s="5"/>
      <c r="AC775" s="46"/>
      <c r="AD775" s="5"/>
      <c r="AE775" s="5"/>
      <c r="AG775" s="46"/>
      <c r="AH775" s="46"/>
      <c r="AL775" s="46"/>
      <c r="AM775" s="46"/>
      <c r="AN775" s="5"/>
      <c r="AO775" s="5"/>
      <c r="AP775" s="5"/>
      <c r="AQ775" s="5"/>
      <c r="AS775" s="48"/>
      <c r="AT775" s="25"/>
      <c r="AU775" s="33"/>
      <c r="AW775" s="5"/>
      <c r="AX775" s="46"/>
      <c r="AY775" s="46"/>
      <c r="BA775" s="46"/>
      <c r="BB775" s="46"/>
      <c r="BD775" s="46"/>
      <c r="BE775" s="46"/>
      <c r="BF775" s="85"/>
      <c r="BG775" s="46"/>
      <c r="BH775" s="46"/>
      <c r="BI775" s="46"/>
      <c r="BJ775" s="46"/>
      <c r="BL775" s="5"/>
      <c r="BM775" s="49"/>
      <c r="BO775" s="49"/>
      <c r="BQ775" s="5"/>
      <c r="BS775" s="46"/>
      <c r="BT775" s="46"/>
      <c r="BU775" s="117"/>
      <c r="BV775" s="117"/>
      <c r="BW775" s="5"/>
      <c r="BY775" s="5"/>
      <c r="BZ775" s="5"/>
      <c r="CB775" s="46"/>
      <c r="CC775" s="46"/>
      <c r="CD775" s="5"/>
      <c r="CE775" s="5"/>
      <c r="CG775" s="46"/>
      <c r="CH775" s="46"/>
      <c r="CI775" s="117"/>
      <c r="CJ775" s="117"/>
      <c r="CK775" s="5"/>
      <c r="CL775" s="5"/>
      <c r="CM775" s="5"/>
      <c r="CN775" s="5"/>
      <c r="CO775" s="48"/>
      <c r="CP775" s="112"/>
      <c r="CQ775" s="48"/>
      <c r="CR775" s="46"/>
      <c r="CS775" s="51"/>
      <c r="CT775" s="48"/>
      <c r="CU775" s="46"/>
      <c r="CV775" s="117"/>
      <c r="CW775" s="146"/>
      <c r="CY775" s="5"/>
      <c r="CZ775" s="5"/>
      <c r="DE775" s="5"/>
      <c r="DF775" s="5"/>
      <c r="DG775" s="117"/>
      <c r="DH775" s="117"/>
      <c r="DI775" s="117"/>
      <c r="DJ775" s="117"/>
      <c r="DK775" s="117"/>
      <c r="DL775" s="165"/>
      <c r="DN775" s="33"/>
      <c r="DO775" s="154"/>
      <c r="DP775" s="46"/>
      <c r="DR775" s="80"/>
      <c r="DS775" s="46"/>
      <c r="DZ775" s="46"/>
      <c r="EA775" s="5"/>
      <c r="EB775" s="5"/>
      <c r="EC775" s="5"/>
      <c r="ED775" s="5"/>
      <c r="EE775" s="5"/>
      <c r="EF775" s="5"/>
      <c r="EG775" s="5"/>
      <c r="EH775" s="5"/>
      <c r="EI775" s="5"/>
      <c r="EJ775" s="5"/>
      <c r="EK775" s="5"/>
      <c r="EL775" s="5"/>
      <c r="EM775" s="165"/>
      <c r="EO775" s="5"/>
      <c r="EP775" s="5"/>
      <c r="EQ775" s="5"/>
      <c r="ER775" s="5"/>
      <c r="ET775" s="46"/>
      <c r="EU775" s="46"/>
      <c r="EY775" s="70"/>
      <c r="FK775" s="14"/>
      <c r="FL775" s="70"/>
    </row>
    <row r="776" spans="1:168" ht="13.8">
      <c r="A776" s="48"/>
      <c r="C776" s="117"/>
      <c r="D776" s="117"/>
      <c r="E776" s="117"/>
      <c r="F776" s="117"/>
      <c r="H776" s="47"/>
      <c r="I776" s="47"/>
      <c r="L776" s="5"/>
      <c r="M776" s="5"/>
      <c r="N776" s="5"/>
      <c r="O776" s="5"/>
      <c r="Q776" s="51"/>
      <c r="R776" s="175"/>
      <c r="S776" s="171"/>
      <c r="T776" s="117"/>
      <c r="U776" s="117"/>
      <c r="V776" s="117"/>
      <c r="W776" s="117"/>
      <c r="Y776" s="46"/>
      <c r="Z776" s="5"/>
      <c r="AA776" s="5"/>
      <c r="AB776" s="5"/>
      <c r="AC776" s="46"/>
      <c r="AD776" s="5"/>
      <c r="AE776" s="5"/>
      <c r="AG776" s="46"/>
      <c r="AH776" s="46"/>
      <c r="AL776" s="46"/>
      <c r="AM776" s="46"/>
      <c r="AN776" s="5"/>
      <c r="AO776" s="5"/>
      <c r="AP776" s="5"/>
      <c r="AQ776" s="5"/>
      <c r="AS776" s="48"/>
      <c r="AT776" s="25"/>
      <c r="AU776" s="33"/>
      <c r="AW776" s="5"/>
      <c r="AX776" s="46"/>
      <c r="AY776" s="46"/>
      <c r="BA776" s="46"/>
      <c r="BB776" s="46"/>
      <c r="BD776" s="46"/>
      <c r="BE776" s="46"/>
      <c r="BF776" s="85"/>
      <c r="BG776" s="46"/>
      <c r="BH776" s="46"/>
      <c r="BI776" s="46"/>
      <c r="BJ776" s="46"/>
      <c r="BL776" s="5"/>
      <c r="BM776" s="49"/>
      <c r="BO776" s="49"/>
      <c r="BQ776" s="5"/>
      <c r="BS776" s="46"/>
      <c r="BT776" s="46"/>
      <c r="BU776" s="117"/>
      <c r="BV776" s="117"/>
      <c r="BW776" s="5"/>
      <c r="BY776" s="5"/>
      <c r="BZ776" s="5"/>
      <c r="CB776" s="46"/>
      <c r="CC776" s="46"/>
      <c r="CD776" s="5"/>
      <c r="CE776" s="5"/>
      <c r="CG776" s="46"/>
      <c r="CH776" s="46"/>
      <c r="CI776" s="117"/>
      <c r="CJ776" s="117"/>
      <c r="CK776" s="5"/>
      <c r="CL776" s="5"/>
      <c r="CM776" s="5"/>
      <c r="CN776" s="5"/>
      <c r="CO776" s="48"/>
      <c r="CP776" s="112"/>
      <c r="CQ776" s="48"/>
      <c r="CR776" s="46"/>
      <c r="CS776" s="51"/>
      <c r="CT776" s="48"/>
      <c r="CU776" s="46"/>
      <c r="CV776" s="117"/>
      <c r="CW776" s="146"/>
      <c r="CY776" s="5"/>
      <c r="CZ776" s="5"/>
      <c r="DE776" s="5"/>
      <c r="DF776" s="5"/>
      <c r="DG776" s="117"/>
      <c r="DH776" s="117"/>
      <c r="DI776" s="117"/>
      <c r="DJ776" s="117"/>
      <c r="DK776" s="117"/>
      <c r="DL776" s="165"/>
      <c r="DN776" s="33"/>
      <c r="DO776" s="154"/>
      <c r="DP776" s="46"/>
      <c r="DR776" s="80"/>
      <c r="DS776" s="46"/>
      <c r="DZ776" s="46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/>
      <c r="EM776" s="165"/>
      <c r="EO776" s="5"/>
      <c r="EP776" s="5"/>
      <c r="EQ776" s="5"/>
      <c r="ER776" s="5"/>
      <c r="ET776" s="46"/>
      <c r="EU776" s="46"/>
      <c r="EY776" s="70"/>
      <c r="FK776" s="14"/>
      <c r="FL776" s="70"/>
    </row>
    <row r="777" spans="1:168" ht="13.8">
      <c r="A777" s="48"/>
      <c r="C777" s="117"/>
      <c r="D777" s="117"/>
      <c r="E777" s="117"/>
      <c r="F777" s="117"/>
      <c r="H777" s="47"/>
      <c r="I777" s="47"/>
      <c r="L777" s="5"/>
      <c r="M777" s="5"/>
      <c r="N777" s="5"/>
      <c r="O777" s="5"/>
      <c r="Q777" s="51"/>
      <c r="R777" s="175"/>
      <c r="S777" s="171"/>
      <c r="T777" s="117"/>
      <c r="U777" s="117"/>
      <c r="V777" s="117"/>
      <c r="W777" s="117"/>
      <c r="Y777" s="46"/>
      <c r="Z777" s="5"/>
      <c r="AA777" s="5"/>
      <c r="AB777" s="5"/>
      <c r="AC777" s="46"/>
      <c r="AD777" s="5"/>
      <c r="AE777" s="5"/>
      <c r="AG777" s="46"/>
      <c r="AH777" s="46"/>
      <c r="AL777" s="46"/>
      <c r="AM777" s="46"/>
      <c r="AN777" s="5"/>
      <c r="AO777" s="5"/>
      <c r="AP777" s="5"/>
      <c r="AQ777" s="5"/>
      <c r="AS777" s="48"/>
      <c r="AT777" s="25"/>
      <c r="AU777" s="33"/>
      <c r="AW777" s="5"/>
      <c r="AX777" s="46"/>
      <c r="AY777" s="46"/>
      <c r="BA777" s="46"/>
      <c r="BB777" s="46"/>
      <c r="BD777" s="46"/>
      <c r="BE777" s="46"/>
      <c r="BF777" s="85"/>
      <c r="BG777" s="46"/>
      <c r="BH777" s="46"/>
      <c r="BI777" s="46"/>
      <c r="BJ777" s="46"/>
      <c r="BL777" s="5"/>
      <c r="BM777" s="49"/>
      <c r="BO777" s="49"/>
      <c r="BQ777" s="5"/>
      <c r="BS777" s="46"/>
      <c r="BT777" s="46"/>
      <c r="BU777" s="117"/>
      <c r="BV777" s="117"/>
      <c r="BW777" s="5"/>
      <c r="BY777" s="5"/>
      <c r="BZ777" s="5"/>
      <c r="CB777" s="46"/>
      <c r="CC777" s="46"/>
      <c r="CD777" s="5"/>
      <c r="CE777" s="5"/>
      <c r="CG777" s="46"/>
      <c r="CH777" s="46"/>
      <c r="CI777" s="117"/>
      <c r="CJ777" s="117"/>
      <c r="CK777" s="5"/>
      <c r="CL777" s="5"/>
      <c r="CM777" s="5"/>
      <c r="CN777" s="5"/>
      <c r="CO777" s="48"/>
      <c r="CP777" s="112"/>
      <c r="CQ777" s="48"/>
      <c r="CR777" s="46"/>
      <c r="CS777" s="51"/>
      <c r="CT777" s="48"/>
      <c r="CU777" s="46"/>
      <c r="CV777" s="117"/>
      <c r="CW777" s="146"/>
      <c r="CY777" s="5"/>
      <c r="CZ777" s="5"/>
      <c r="DE777" s="5"/>
      <c r="DF777" s="5"/>
      <c r="DG777" s="117"/>
      <c r="DH777" s="117"/>
      <c r="DI777" s="117"/>
      <c r="DJ777" s="117"/>
      <c r="DK777" s="117"/>
      <c r="DL777" s="165"/>
      <c r="DN777" s="33"/>
      <c r="DO777" s="154"/>
      <c r="DP777" s="46"/>
      <c r="DR777" s="80"/>
      <c r="DS777" s="46"/>
      <c r="DZ777" s="46"/>
      <c r="EA777" s="5"/>
      <c r="EB777" s="5"/>
      <c r="EC777" s="5"/>
      <c r="ED777" s="5"/>
      <c r="EE777" s="5"/>
      <c r="EF777" s="5"/>
      <c r="EG777" s="5"/>
      <c r="EH777" s="5"/>
      <c r="EI777" s="5"/>
      <c r="EJ777" s="5"/>
      <c r="EK777" s="5"/>
      <c r="EL777" s="5"/>
      <c r="EM777" s="165"/>
      <c r="EO777" s="5"/>
      <c r="EP777" s="5"/>
      <c r="EQ777" s="5"/>
      <c r="ER777" s="5"/>
      <c r="ET777" s="46"/>
      <c r="EU777" s="46"/>
      <c r="EY777" s="70"/>
      <c r="FK777" s="14"/>
      <c r="FL777" s="70"/>
    </row>
    <row r="778" spans="1:168" ht="13.8">
      <c r="A778" s="47"/>
      <c r="C778" s="117"/>
      <c r="D778" s="117"/>
      <c r="E778" s="117"/>
      <c r="F778" s="117"/>
      <c r="H778" s="47"/>
      <c r="I778" s="47"/>
      <c r="L778" s="5"/>
      <c r="M778" s="5"/>
      <c r="N778" s="5"/>
      <c r="O778" s="5"/>
      <c r="Q778" s="51"/>
      <c r="S778" s="51"/>
      <c r="T778" s="117"/>
      <c r="U778" s="117"/>
      <c r="V778" s="117"/>
      <c r="W778" s="117"/>
      <c r="Y778" s="5"/>
      <c r="Z778" s="5"/>
      <c r="AA778" s="5"/>
      <c r="AB778" s="5"/>
      <c r="AD778" s="5"/>
      <c r="AE778" s="5"/>
      <c r="AK778" s="24"/>
      <c r="AL778" s="158"/>
      <c r="AM778" s="158"/>
      <c r="AN778" s="5"/>
      <c r="AO778" s="5"/>
      <c r="AP778" s="5"/>
      <c r="AQ778" s="5"/>
      <c r="AS778" s="51"/>
      <c r="AT778" s="25"/>
      <c r="AU778" s="33"/>
      <c r="AW778" s="5"/>
      <c r="AX778" s="5"/>
      <c r="AY778" s="14"/>
      <c r="BA778" s="42"/>
      <c r="BB778" s="42"/>
      <c r="BF778" s="85"/>
      <c r="BJ778" s="5"/>
      <c r="BL778" s="5"/>
      <c r="BM778" s="49"/>
      <c r="BO778" s="49"/>
      <c r="BQ778" s="5"/>
      <c r="BU778" s="117"/>
      <c r="BV778" s="117"/>
      <c r="BW778" s="5"/>
      <c r="BY778" s="5"/>
      <c r="BZ778" s="5"/>
      <c r="CA778" s="24"/>
      <c r="CB778" s="158"/>
      <c r="CC778" s="158"/>
      <c r="CD778" s="5"/>
      <c r="CE778" s="5"/>
      <c r="CG778" s="87"/>
      <c r="CH778" s="87"/>
      <c r="CI778" s="117"/>
      <c r="CJ778" s="117"/>
      <c r="CK778" s="5"/>
      <c r="CL778" s="5"/>
      <c r="CM778" s="5"/>
      <c r="CN778" s="5"/>
      <c r="CO778" s="48"/>
      <c r="CP778" s="112"/>
      <c r="CQ778" s="48"/>
      <c r="CR778" s="46"/>
      <c r="CS778" s="51"/>
      <c r="CT778" s="48"/>
      <c r="CU778" s="46"/>
      <c r="CV778" s="117"/>
      <c r="CW778" s="146"/>
      <c r="CY778" s="5"/>
      <c r="CZ778" s="5"/>
      <c r="DE778" s="5"/>
      <c r="DF778" s="5"/>
      <c r="DG778" s="117"/>
      <c r="DH778" s="117"/>
      <c r="DI778" s="117"/>
      <c r="DJ778" s="117"/>
      <c r="DK778" s="117"/>
      <c r="DL778" s="165"/>
      <c r="DN778" s="33"/>
      <c r="DO778" s="154"/>
      <c r="DP778" s="158"/>
      <c r="DQ778" s="24"/>
      <c r="DR778" s="165"/>
      <c r="DS778"/>
      <c r="EA778" s="5"/>
      <c r="EB778" s="5"/>
      <c r="EC778" s="5"/>
      <c r="ED778" s="5"/>
      <c r="EE778" s="5"/>
      <c r="EF778" s="5"/>
      <c r="EG778" s="5"/>
      <c r="EH778" s="5"/>
      <c r="EI778" s="5"/>
      <c r="EJ778" s="5"/>
      <c r="EK778" s="5"/>
      <c r="EL778" s="5"/>
      <c r="EM778" s="165"/>
      <c r="EO778" s="5"/>
      <c r="EP778" s="5"/>
      <c r="EQ778" s="5"/>
      <c r="ER778" s="5"/>
      <c r="EY778" s="70"/>
      <c r="FK778" s="14"/>
      <c r="FL778" s="70"/>
    </row>
    <row r="779" spans="1:168" ht="13.8">
      <c r="A779" s="47"/>
      <c r="C779" s="117"/>
      <c r="D779" s="117"/>
      <c r="E779" s="117"/>
      <c r="F779" s="117"/>
      <c r="H779" s="47"/>
      <c r="I779" s="47"/>
      <c r="L779" s="5"/>
      <c r="M779" s="5"/>
      <c r="N779" s="5"/>
      <c r="O779" s="5"/>
      <c r="Q779" s="51"/>
      <c r="S779" s="51"/>
      <c r="T779" s="117"/>
      <c r="U779" s="117"/>
      <c r="V779" s="117"/>
      <c r="W779" s="117"/>
      <c r="Y779" s="5"/>
      <c r="Z779" s="5"/>
      <c r="AA779" s="5"/>
      <c r="AB779" s="5"/>
      <c r="AD779" s="5"/>
      <c r="AE779" s="5"/>
      <c r="AK779" s="24"/>
      <c r="AL779" s="158"/>
      <c r="AM779" s="158"/>
      <c r="AN779" s="5"/>
      <c r="AO779" s="5"/>
      <c r="AP779" s="5"/>
      <c r="AQ779" s="5"/>
      <c r="AS779" s="51"/>
      <c r="AT779" s="25"/>
      <c r="AU779" s="33"/>
      <c r="AW779" s="5"/>
      <c r="AX779" s="5"/>
      <c r="AY779" s="14"/>
      <c r="BA779" s="42"/>
      <c r="BB779" s="42"/>
      <c r="BF779" s="85"/>
      <c r="BJ779" s="5"/>
      <c r="BL779" s="5"/>
      <c r="BM779" s="49"/>
      <c r="BO779" s="49"/>
      <c r="BQ779" s="5"/>
      <c r="BU779" s="117"/>
      <c r="BV779" s="117"/>
      <c r="BW779" s="5"/>
      <c r="BY779" s="5"/>
      <c r="BZ779" s="5"/>
      <c r="CA779" s="24"/>
      <c r="CB779" s="158"/>
      <c r="CC779" s="158"/>
      <c r="CD779" s="5"/>
      <c r="CE779" s="5"/>
      <c r="CG779" s="87"/>
      <c r="CH779" s="87"/>
      <c r="CI779" s="117"/>
      <c r="CJ779" s="117"/>
      <c r="CK779" s="5"/>
      <c r="CL779" s="5"/>
      <c r="CM779" s="5"/>
      <c r="CN779" s="5"/>
      <c r="CO779" s="112"/>
      <c r="CP779" s="112"/>
      <c r="CQ779" s="112"/>
      <c r="CS779" s="51"/>
      <c r="CT779" s="48"/>
      <c r="CU779" s="46"/>
      <c r="CV779" s="117"/>
      <c r="CW779" s="146"/>
      <c r="CY779" s="5"/>
      <c r="CZ779" s="5"/>
      <c r="DE779" s="5"/>
      <c r="DF779" s="5"/>
      <c r="DG779" s="117"/>
      <c r="DH779" s="117"/>
      <c r="DI779" s="117"/>
      <c r="DJ779" s="117"/>
      <c r="DK779" s="117"/>
      <c r="DL779" s="165"/>
      <c r="DN779" s="33"/>
      <c r="DO779" s="154"/>
      <c r="DP779" s="158"/>
      <c r="DQ779" s="24"/>
      <c r="DR779" s="165"/>
      <c r="DS779"/>
      <c r="EA779" s="5"/>
      <c r="EB779" s="5"/>
      <c r="EC779" s="5"/>
      <c r="ED779" s="5"/>
      <c r="EE779" s="5"/>
      <c r="EF779" s="5"/>
      <c r="EG779" s="5"/>
      <c r="EH779" s="5"/>
      <c r="EI779" s="5"/>
      <c r="EJ779" s="5"/>
      <c r="EK779" s="5"/>
      <c r="EL779" s="5"/>
      <c r="EM779" s="165"/>
      <c r="EO779" s="5"/>
      <c r="EP779" s="5"/>
      <c r="EQ779" s="5"/>
      <c r="ER779" s="5"/>
      <c r="EY779" s="70"/>
      <c r="FK779" s="14"/>
      <c r="FL779" s="70"/>
    </row>
    <row r="780" spans="1:168" ht="13.8">
      <c r="A780" s="47"/>
      <c r="C780" s="117"/>
      <c r="D780" s="117"/>
      <c r="E780" s="117"/>
      <c r="F780" s="117"/>
      <c r="H780" s="47"/>
      <c r="I780" s="47"/>
      <c r="L780" s="5"/>
      <c r="M780" s="5"/>
      <c r="N780" s="5"/>
      <c r="O780" s="5"/>
      <c r="Q780" s="51"/>
      <c r="S780" s="51"/>
      <c r="T780" s="117"/>
      <c r="U780" s="117"/>
      <c r="V780" s="117"/>
      <c r="W780" s="117"/>
      <c r="Y780" s="5"/>
      <c r="Z780" s="5"/>
      <c r="AA780" s="5"/>
      <c r="AB780" s="5"/>
      <c r="AD780" s="5"/>
      <c r="AE780" s="5"/>
      <c r="AK780" s="24"/>
      <c r="AL780" s="158"/>
      <c r="AM780" s="158"/>
      <c r="AN780" s="5"/>
      <c r="AO780" s="5"/>
      <c r="AP780" s="5"/>
      <c r="AQ780" s="5"/>
      <c r="AS780" s="51"/>
      <c r="AT780" s="25"/>
      <c r="AU780" s="33"/>
      <c r="AW780" s="5"/>
      <c r="AX780" s="5"/>
      <c r="AY780" s="14"/>
      <c r="BA780" s="42"/>
      <c r="BB780" s="42"/>
      <c r="BF780" s="85"/>
      <c r="BJ780" s="5"/>
      <c r="BL780" s="5"/>
      <c r="BM780" s="49"/>
      <c r="BO780" s="49"/>
      <c r="BQ780" s="5"/>
      <c r="BU780" s="117"/>
      <c r="BV780" s="117"/>
      <c r="BW780" s="5"/>
      <c r="BY780" s="5"/>
      <c r="BZ780" s="5"/>
      <c r="CA780" s="24"/>
      <c r="CB780" s="158"/>
      <c r="CC780" s="158"/>
      <c r="CD780" s="5"/>
      <c r="CE780" s="5"/>
      <c r="CG780" s="87"/>
      <c r="CH780" s="87"/>
      <c r="CI780" s="117"/>
      <c r="CJ780" s="117"/>
      <c r="CK780" s="5"/>
      <c r="CL780" s="5"/>
      <c r="CM780" s="5"/>
      <c r="CN780" s="5"/>
      <c r="CO780" s="112"/>
      <c r="CP780" s="112"/>
      <c r="CQ780" s="112"/>
      <c r="CS780" s="51"/>
      <c r="CT780" s="112"/>
      <c r="CU780" s="51"/>
      <c r="CV780" s="117"/>
      <c r="CW780" s="146"/>
      <c r="CY780" s="5"/>
      <c r="CZ780" s="5"/>
      <c r="DE780" s="5"/>
      <c r="DF780" s="5"/>
      <c r="DG780" s="117"/>
      <c r="DH780" s="117"/>
      <c r="DI780" s="117"/>
      <c r="DJ780" s="117"/>
      <c r="DK780" s="117"/>
      <c r="DL780" s="165"/>
      <c r="DN780" s="33"/>
      <c r="DO780" s="154"/>
      <c r="DP780" s="158"/>
      <c r="DQ780" s="24"/>
      <c r="DR780" s="165"/>
      <c r="DS780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/>
      <c r="EM780" s="165"/>
      <c r="EO780" s="5"/>
      <c r="EP780" s="5"/>
      <c r="EQ780" s="5"/>
      <c r="ER780" s="5"/>
      <c r="EY780" s="70"/>
      <c r="FK780" s="14"/>
      <c r="FL780" s="70"/>
    </row>
    <row r="781" spans="1:168" ht="13.8">
      <c r="A781" s="47"/>
      <c r="C781" s="117"/>
      <c r="D781" s="117"/>
      <c r="E781" s="117"/>
      <c r="F781" s="117"/>
      <c r="H781" s="47"/>
      <c r="I781" s="47"/>
      <c r="L781" s="5"/>
      <c r="M781" s="5"/>
      <c r="N781" s="5"/>
      <c r="O781" s="5"/>
      <c r="Q781" s="51"/>
      <c r="S781" s="51"/>
      <c r="T781" s="117"/>
      <c r="U781" s="117"/>
      <c r="V781" s="117"/>
      <c r="W781" s="117"/>
      <c r="Y781" s="5"/>
      <c r="Z781" s="5"/>
      <c r="AA781" s="5"/>
      <c r="AB781" s="5"/>
      <c r="AD781" s="5"/>
      <c r="AE781" s="5"/>
      <c r="AK781" s="24"/>
      <c r="AL781" s="158"/>
      <c r="AM781" s="158"/>
      <c r="AN781" s="5"/>
      <c r="AO781" s="5"/>
      <c r="AP781" s="5"/>
      <c r="AQ781" s="5"/>
      <c r="AS781" s="51"/>
      <c r="AT781" s="25"/>
      <c r="AU781" s="33"/>
      <c r="AW781" s="5"/>
      <c r="AX781" s="5"/>
      <c r="AY781" s="14"/>
      <c r="BA781" s="42"/>
      <c r="BB781" s="42"/>
      <c r="BF781" s="85"/>
      <c r="BJ781" s="5"/>
      <c r="BL781" s="5"/>
      <c r="BM781" s="49"/>
      <c r="BO781" s="49"/>
      <c r="BQ781" s="5"/>
      <c r="BU781" s="117"/>
      <c r="BV781" s="117"/>
      <c r="BW781" s="5"/>
      <c r="BY781" s="5"/>
      <c r="BZ781" s="5"/>
      <c r="CA781" s="24"/>
      <c r="CB781" s="158"/>
      <c r="CC781" s="158"/>
      <c r="CD781" s="5"/>
      <c r="CE781" s="5"/>
      <c r="CG781" s="87"/>
      <c r="CH781" s="87"/>
      <c r="CI781" s="117"/>
      <c r="CJ781" s="117"/>
      <c r="CK781" s="5"/>
      <c r="CL781" s="5"/>
      <c r="CM781" s="5"/>
      <c r="CN781" s="5"/>
      <c r="CO781" s="112"/>
      <c r="CP781" s="112"/>
      <c r="CQ781" s="112"/>
      <c r="CS781" s="51"/>
      <c r="CT781" s="112"/>
      <c r="CU781" s="51"/>
      <c r="CV781" s="117"/>
      <c r="CW781" s="146"/>
      <c r="CY781" s="5"/>
      <c r="CZ781" s="5"/>
      <c r="DE781" s="5"/>
      <c r="DF781" s="5"/>
      <c r="DG781" s="117"/>
      <c r="DH781" s="117"/>
      <c r="DI781" s="117"/>
      <c r="DJ781" s="117"/>
      <c r="DK781" s="117"/>
      <c r="DL781" s="165"/>
      <c r="DN781" s="33"/>
      <c r="DO781" s="154"/>
      <c r="DP781" s="158"/>
      <c r="DQ781" s="24"/>
      <c r="DR781" s="165"/>
      <c r="DS781"/>
      <c r="EA781" s="5"/>
      <c r="EB781" s="5"/>
      <c r="EC781" s="5"/>
      <c r="ED781" s="5"/>
      <c r="EE781" s="5"/>
      <c r="EF781" s="5"/>
      <c r="EG781" s="5"/>
      <c r="EH781" s="5"/>
      <c r="EI781" s="5"/>
      <c r="EJ781" s="5"/>
      <c r="EK781" s="5"/>
      <c r="EL781" s="5"/>
      <c r="EM781" s="165"/>
      <c r="EO781" s="5"/>
      <c r="EP781" s="5"/>
      <c r="EQ781" s="5"/>
      <c r="ER781" s="5"/>
      <c r="EY781" s="70"/>
      <c r="FK781" s="14"/>
      <c r="FL781" s="70"/>
    </row>
    <row r="782" spans="1:168" ht="13.8">
      <c r="A782" s="47"/>
      <c r="C782" s="117"/>
      <c r="D782" s="117"/>
      <c r="E782" s="117"/>
      <c r="F782" s="117"/>
      <c r="H782" s="47"/>
      <c r="I782" s="47"/>
      <c r="L782" s="5"/>
      <c r="M782" s="5"/>
      <c r="N782" s="5"/>
      <c r="O782" s="5"/>
      <c r="Q782" s="51"/>
      <c r="S782" s="51"/>
      <c r="T782" s="117"/>
      <c r="U782" s="117"/>
      <c r="V782" s="117"/>
      <c r="W782" s="117"/>
      <c r="Y782" s="5"/>
      <c r="Z782" s="5"/>
      <c r="AA782" s="5"/>
      <c r="AB782" s="5"/>
      <c r="AD782" s="5"/>
      <c r="AE782" s="5"/>
      <c r="AK782" s="24"/>
      <c r="AL782" s="158"/>
      <c r="AM782" s="158"/>
      <c r="AN782" s="5"/>
      <c r="AO782" s="5"/>
      <c r="AP782" s="5"/>
      <c r="AQ782" s="5"/>
      <c r="AS782" s="51"/>
      <c r="AT782" s="25"/>
      <c r="AU782" s="33"/>
      <c r="AW782" s="5"/>
      <c r="AX782" s="5"/>
      <c r="AY782" s="14"/>
      <c r="BA782" s="42"/>
      <c r="BB782" s="42"/>
      <c r="BF782" s="85"/>
      <c r="BJ782" s="5"/>
      <c r="BL782" s="5"/>
      <c r="BM782" s="49"/>
      <c r="BO782" s="49"/>
      <c r="BQ782" s="5"/>
      <c r="BU782" s="117"/>
      <c r="BV782" s="117"/>
      <c r="BW782" s="5"/>
      <c r="BY782" s="5"/>
      <c r="BZ782" s="5"/>
      <c r="CA782" s="24"/>
      <c r="CB782" s="158"/>
      <c r="CC782" s="158"/>
      <c r="CD782" s="5"/>
      <c r="CE782" s="5"/>
      <c r="CG782" s="87"/>
      <c r="CH782" s="87"/>
      <c r="CI782" s="117"/>
      <c r="CJ782" s="117"/>
      <c r="CK782" s="5"/>
      <c r="CL782" s="5"/>
      <c r="CM782" s="5"/>
      <c r="CN782" s="5"/>
      <c r="CO782" s="112"/>
      <c r="CP782" s="112"/>
      <c r="CQ782" s="112"/>
      <c r="CS782" s="51"/>
      <c r="CT782" s="112"/>
      <c r="CU782" s="51"/>
      <c r="CV782" s="117"/>
      <c r="CW782" s="146"/>
      <c r="CY782" s="5"/>
      <c r="CZ782" s="5"/>
      <c r="DE782" s="5"/>
      <c r="DF782" s="5"/>
      <c r="DG782" s="117"/>
      <c r="DH782" s="117"/>
      <c r="DI782" s="117"/>
      <c r="DJ782" s="117"/>
      <c r="DK782" s="117"/>
      <c r="DL782" s="165"/>
      <c r="DN782" s="33"/>
      <c r="DO782" s="154"/>
      <c r="DP782" s="158"/>
      <c r="DQ782" s="24"/>
      <c r="DR782" s="165"/>
      <c r="DS782"/>
      <c r="EA782" s="5"/>
      <c r="EB782" s="5"/>
      <c r="EC782" s="5"/>
      <c r="ED782" s="5"/>
      <c r="EE782" s="5"/>
      <c r="EF782" s="5"/>
      <c r="EG782" s="5"/>
      <c r="EH782" s="5"/>
      <c r="EI782" s="5"/>
      <c r="EJ782" s="5"/>
      <c r="EK782" s="5"/>
      <c r="EL782" s="5"/>
      <c r="EM782" s="165"/>
      <c r="EO782" s="5"/>
      <c r="EP782" s="5"/>
      <c r="EQ782" s="5"/>
      <c r="ER782" s="5"/>
      <c r="EY782" s="70"/>
      <c r="FK782" s="14"/>
      <c r="FL782" s="70"/>
    </row>
    <row r="783" spans="1:168" ht="13.8">
      <c r="A783" s="47"/>
      <c r="C783" s="117"/>
      <c r="D783" s="117"/>
      <c r="E783" s="117"/>
      <c r="F783" s="117"/>
      <c r="H783" s="47"/>
      <c r="I783" s="47"/>
      <c r="L783" s="5"/>
      <c r="M783" s="5"/>
      <c r="N783" s="5"/>
      <c r="O783" s="5"/>
      <c r="Q783" s="51"/>
      <c r="S783" s="51"/>
      <c r="T783" s="117"/>
      <c r="U783" s="117"/>
      <c r="V783" s="117"/>
      <c r="W783" s="117"/>
      <c r="Y783" s="5"/>
      <c r="Z783" s="5"/>
      <c r="AA783" s="5"/>
      <c r="AB783" s="5"/>
      <c r="AD783" s="5"/>
      <c r="AE783" s="5"/>
      <c r="AK783" s="24"/>
      <c r="AL783" s="158"/>
      <c r="AM783" s="158"/>
      <c r="AN783" s="5"/>
      <c r="AO783" s="5"/>
      <c r="AP783" s="5"/>
      <c r="AQ783" s="5"/>
      <c r="AS783" s="51"/>
      <c r="AT783" s="25"/>
      <c r="AU783" s="33"/>
      <c r="AW783" s="5"/>
      <c r="AX783" s="5"/>
      <c r="AY783" s="14"/>
      <c r="BA783" s="42"/>
      <c r="BB783" s="42"/>
      <c r="BF783" s="85"/>
      <c r="BJ783" s="5"/>
      <c r="BL783" s="5"/>
      <c r="BM783" s="49"/>
      <c r="BO783" s="49"/>
      <c r="BQ783" s="5"/>
      <c r="BU783" s="117"/>
      <c r="BV783" s="117"/>
      <c r="BW783" s="5"/>
      <c r="BY783" s="5"/>
      <c r="BZ783" s="5"/>
      <c r="CA783" s="24"/>
      <c r="CB783" s="158"/>
      <c r="CC783" s="158"/>
      <c r="CD783" s="5"/>
      <c r="CE783" s="5"/>
      <c r="CG783" s="87"/>
      <c r="CH783" s="87"/>
      <c r="CI783" s="117"/>
      <c r="CJ783" s="117"/>
      <c r="CK783" s="5"/>
      <c r="CL783" s="5"/>
      <c r="CM783" s="5"/>
      <c r="CN783" s="5"/>
      <c r="CO783" s="112"/>
      <c r="CP783" s="112"/>
      <c r="CQ783" s="112"/>
      <c r="CS783" s="51"/>
      <c r="CT783" s="112"/>
      <c r="CU783" s="51"/>
      <c r="CV783" s="117"/>
      <c r="CW783" s="146"/>
      <c r="CY783" s="5"/>
      <c r="CZ783" s="5"/>
      <c r="DE783" s="5"/>
      <c r="DF783" s="5"/>
      <c r="DG783" s="117"/>
      <c r="DH783" s="117"/>
      <c r="DI783" s="117"/>
      <c r="DJ783" s="117"/>
      <c r="DK783" s="117"/>
      <c r="DL783" s="165"/>
      <c r="DN783" s="33"/>
      <c r="DO783" s="154"/>
      <c r="DP783" s="158"/>
      <c r="DQ783" s="24"/>
      <c r="DR783" s="165"/>
      <c r="DS783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165"/>
      <c r="EO783" s="5"/>
      <c r="EP783" s="5"/>
      <c r="EQ783" s="5"/>
      <c r="ER783" s="5"/>
      <c r="EY783" s="70"/>
      <c r="FK783" s="14"/>
      <c r="FL783" s="70"/>
    </row>
    <row r="784" spans="1:168" ht="13.8">
      <c r="A784" s="47"/>
      <c r="C784" s="117"/>
      <c r="D784" s="117"/>
      <c r="E784" s="117"/>
      <c r="F784" s="117"/>
      <c r="H784" s="47"/>
      <c r="I784" s="47"/>
      <c r="L784" s="5"/>
      <c r="M784" s="5"/>
      <c r="N784" s="5"/>
      <c r="O784" s="5"/>
      <c r="Q784" s="51"/>
      <c r="S784" s="51"/>
      <c r="T784" s="117"/>
      <c r="U784" s="117"/>
      <c r="V784" s="117"/>
      <c r="W784" s="117"/>
      <c r="Y784" s="5"/>
      <c r="Z784" s="5"/>
      <c r="AA784" s="5"/>
      <c r="AB784" s="5"/>
      <c r="AD784" s="5"/>
      <c r="AE784" s="5"/>
      <c r="AK784" s="24"/>
      <c r="AL784" s="158"/>
      <c r="AM784" s="158"/>
      <c r="AN784" s="5"/>
      <c r="AO784" s="5"/>
      <c r="AP784" s="5"/>
      <c r="AQ784" s="5"/>
      <c r="AS784" s="51"/>
      <c r="AT784" s="25"/>
      <c r="AU784" s="33"/>
      <c r="AW784" s="5"/>
      <c r="AX784" s="5"/>
      <c r="AY784" s="14"/>
      <c r="BA784" s="42"/>
      <c r="BB784" s="42"/>
      <c r="BF784" s="85"/>
      <c r="BJ784" s="5"/>
      <c r="BL784" s="5"/>
      <c r="BM784" s="49"/>
      <c r="BO784" s="49"/>
      <c r="BQ784" s="5"/>
      <c r="BU784" s="117"/>
      <c r="BV784" s="117"/>
      <c r="BW784" s="5"/>
      <c r="BY784" s="5"/>
      <c r="BZ784" s="5"/>
      <c r="CA784" s="24"/>
      <c r="CB784" s="158"/>
      <c r="CC784" s="158"/>
      <c r="CD784" s="5"/>
      <c r="CE784" s="5"/>
      <c r="CG784" s="87"/>
      <c r="CH784" s="87"/>
      <c r="CI784" s="117"/>
      <c r="CJ784" s="117"/>
      <c r="CK784" s="5"/>
      <c r="CL784" s="5"/>
      <c r="CM784" s="5"/>
      <c r="CN784" s="5"/>
      <c r="CO784" s="112"/>
      <c r="CP784" s="112"/>
      <c r="CQ784" s="112"/>
      <c r="CS784" s="51"/>
      <c r="CT784" s="112"/>
      <c r="CU784" s="51"/>
      <c r="CV784" s="117"/>
      <c r="CW784" s="146"/>
      <c r="CY784" s="5"/>
      <c r="CZ784" s="5"/>
      <c r="DE784" s="5"/>
      <c r="DF784" s="5"/>
      <c r="DG784" s="117"/>
      <c r="DH784" s="117"/>
      <c r="DI784" s="117"/>
      <c r="DJ784" s="117"/>
      <c r="DK784" s="117"/>
      <c r="DL784" s="165"/>
      <c r="DN784" s="33"/>
      <c r="DO784" s="154"/>
      <c r="DP784" s="158"/>
      <c r="DQ784" s="24"/>
      <c r="DR784" s="165"/>
      <c r="DS784"/>
      <c r="EA784" s="5"/>
      <c r="EB784" s="5"/>
      <c r="EC784" s="5"/>
      <c r="ED784" s="5"/>
      <c r="EE784" s="5"/>
      <c r="EF784" s="5"/>
      <c r="EG784" s="5"/>
      <c r="EH784" s="5"/>
      <c r="EI784" s="5"/>
      <c r="EJ784" s="5"/>
      <c r="EK784" s="5"/>
      <c r="EL784" s="5"/>
      <c r="EM784" s="165"/>
      <c r="EO784" s="5"/>
      <c r="EP784" s="5"/>
      <c r="EQ784" s="5"/>
      <c r="ER784" s="5"/>
      <c r="EY784" s="70"/>
      <c r="FK784" s="14"/>
      <c r="FL784" s="70"/>
    </row>
    <row r="785" spans="1:168" ht="13.8">
      <c r="A785" s="47"/>
      <c r="C785" s="117"/>
      <c r="D785" s="117"/>
      <c r="E785" s="117"/>
      <c r="F785" s="117"/>
      <c r="H785" s="47"/>
      <c r="I785" s="47"/>
      <c r="L785" s="5"/>
      <c r="M785" s="5"/>
      <c r="N785" s="5"/>
      <c r="O785" s="5"/>
      <c r="Q785" s="51"/>
      <c r="S785" s="51"/>
      <c r="T785" s="117"/>
      <c r="U785" s="117"/>
      <c r="V785" s="117"/>
      <c r="W785" s="117"/>
      <c r="Y785" s="5"/>
      <c r="Z785" s="5"/>
      <c r="AA785" s="5"/>
      <c r="AB785" s="5"/>
      <c r="AD785" s="5"/>
      <c r="AE785" s="5"/>
      <c r="AK785" s="24"/>
      <c r="AL785" s="158"/>
      <c r="AM785" s="158"/>
      <c r="AN785" s="5"/>
      <c r="AO785" s="5"/>
      <c r="AP785" s="5"/>
      <c r="AQ785" s="5"/>
      <c r="AS785" s="51"/>
      <c r="AT785" s="25"/>
      <c r="AU785" s="33"/>
      <c r="AW785" s="5"/>
      <c r="AX785" s="5"/>
      <c r="AY785" s="14"/>
      <c r="BA785" s="42"/>
      <c r="BB785" s="42"/>
      <c r="BF785" s="85"/>
      <c r="BJ785" s="5"/>
      <c r="BL785" s="5"/>
      <c r="BM785" s="49"/>
      <c r="BO785" s="49"/>
      <c r="BQ785" s="5"/>
      <c r="BU785" s="117"/>
      <c r="BV785" s="117"/>
      <c r="BW785" s="5"/>
      <c r="BY785" s="5"/>
      <c r="BZ785" s="5"/>
      <c r="CA785" s="24"/>
      <c r="CB785" s="158"/>
      <c r="CC785" s="158"/>
      <c r="CD785" s="5"/>
      <c r="CE785" s="5"/>
      <c r="CG785" s="87"/>
      <c r="CH785" s="87"/>
      <c r="CI785" s="117"/>
      <c r="CJ785" s="117"/>
      <c r="CK785" s="5"/>
      <c r="CL785" s="5"/>
      <c r="CM785" s="5"/>
      <c r="CN785" s="5"/>
      <c r="CO785" s="112"/>
      <c r="CP785" s="112"/>
      <c r="CQ785" s="112"/>
      <c r="CS785" s="51"/>
      <c r="CT785" s="112"/>
      <c r="CU785" s="51"/>
      <c r="CV785" s="117"/>
      <c r="CW785" s="146"/>
      <c r="CY785" s="5"/>
      <c r="CZ785" s="5"/>
      <c r="DE785" s="5"/>
      <c r="DF785" s="5"/>
      <c r="DG785" s="117"/>
      <c r="DH785" s="117"/>
      <c r="DI785" s="117"/>
      <c r="DJ785" s="117"/>
      <c r="DK785" s="117"/>
      <c r="DL785" s="165"/>
      <c r="DN785" s="33"/>
      <c r="DO785" s="154"/>
      <c r="DP785" s="158"/>
      <c r="DQ785" s="24"/>
      <c r="DR785" s="165"/>
      <c r="DS785"/>
      <c r="EA785" s="5"/>
      <c r="EB785" s="5"/>
      <c r="EC785" s="5"/>
      <c r="ED785" s="5"/>
      <c r="EE785" s="5"/>
      <c r="EF785" s="5"/>
      <c r="EG785" s="5"/>
      <c r="EH785" s="5"/>
      <c r="EI785" s="5"/>
      <c r="EJ785" s="5"/>
      <c r="EK785" s="5"/>
      <c r="EL785" s="5"/>
      <c r="EM785" s="165"/>
      <c r="EO785" s="5"/>
      <c r="EP785" s="5"/>
      <c r="EQ785" s="5"/>
      <c r="ER785" s="5"/>
      <c r="EY785" s="70"/>
      <c r="FK785" s="14"/>
      <c r="FL785" s="70"/>
    </row>
    <row r="786" spans="1:168" ht="13.8">
      <c r="A786" s="47"/>
      <c r="C786" s="117"/>
      <c r="D786" s="117"/>
      <c r="E786" s="117"/>
      <c r="F786" s="117"/>
      <c r="H786" s="47"/>
      <c r="I786" s="47"/>
      <c r="L786" s="5"/>
      <c r="M786" s="5"/>
      <c r="N786" s="5"/>
      <c r="O786" s="5"/>
      <c r="Q786" s="51"/>
      <c r="S786" s="51"/>
      <c r="T786" s="117"/>
      <c r="U786" s="117"/>
      <c r="V786" s="117"/>
      <c r="W786" s="117"/>
      <c r="Y786" s="5"/>
      <c r="Z786" s="5"/>
      <c r="AA786" s="5"/>
      <c r="AB786" s="5"/>
      <c r="AD786" s="5"/>
      <c r="AE786" s="5"/>
      <c r="AK786" s="24"/>
      <c r="AL786" s="158"/>
      <c r="AM786" s="158"/>
      <c r="AN786" s="5"/>
      <c r="AO786" s="5"/>
      <c r="AP786" s="5"/>
      <c r="AQ786" s="5"/>
      <c r="AS786" s="51"/>
      <c r="AT786" s="25"/>
      <c r="AU786" s="33"/>
      <c r="AW786" s="5"/>
      <c r="AX786" s="5"/>
      <c r="AY786" s="14"/>
      <c r="BA786" s="42"/>
      <c r="BB786" s="42"/>
      <c r="BF786" s="85"/>
      <c r="BJ786" s="5"/>
      <c r="BL786" s="5"/>
      <c r="BM786" s="49"/>
      <c r="BO786" s="49"/>
      <c r="BQ786" s="5"/>
      <c r="BU786" s="117"/>
      <c r="BV786" s="117"/>
      <c r="BW786" s="5"/>
      <c r="BY786" s="5"/>
      <c r="BZ786" s="5"/>
      <c r="CA786" s="24"/>
      <c r="CB786" s="158"/>
      <c r="CC786" s="158"/>
      <c r="CD786" s="5"/>
      <c r="CE786" s="5"/>
      <c r="CG786" s="87"/>
      <c r="CH786" s="87"/>
      <c r="CI786" s="117"/>
      <c r="CJ786" s="117"/>
      <c r="CK786" s="5"/>
      <c r="CL786" s="5"/>
      <c r="CM786" s="5"/>
      <c r="CN786" s="5"/>
      <c r="CO786" s="112"/>
      <c r="CP786" s="112"/>
      <c r="CQ786" s="112"/>
      <c r="CS786" s="51"/>
      <c r="CT786" s="112"/>
      <c r="CU786" s="51"/>
      <c r="CV786" s="117"/>
      <c r="CW786" s="146"/>
      <c r="CY786" s="5"/>
      <c r="CZ786" s="5"/>
      <c r="DE786" s="5"/>
      <c r="DF786" s="5"/>
      <c r="DG786" s="117"/>
      <c r="DH786" s="117"/>
      <c r="DI786" s="117"/>
      <c r="DJ786" s="117"/>
      <c r="DK786" s="117"/>
      <c r="DL786" s="165"/>
      <c r="DN786" s="33"/>
      <c r="DO786" s="154"/>
      <c r="DP786" s="158"/>
      <c r="DQ786" s="24"/>
      <c r="DR786" s="165"/>
      <c r="DS786"/>
      <c r="EA786" s="5"/>
      <c r="EB786" s="5"/>
      <c r="EC786" s="5"/>
      <c r="ED786" s="5"/>
      <c r="EE786" s="5"/>
      <c r="EF786" s="5"/>
      <c r="EG786" s="5"/>
      <c r="EH786" s="5"/>
      <c r="EI786" s="5"/>
      <c r="EJ786" s="5"/>
      <c r="EK786" s="5"/>
      <c r="EL786" s="5"/>
      <c r="EM786" s="165"/>
      <c r="EO786" s="5"/>
      <c r="EP786" s="5"/>
      <c r="EQ786" s="5"/>
      <c r="ER786" s="5"/>
      <c r="EY786" s="70"/>
      <c r="FK786" s="14"/>
      <c r="FL786" s="70"/>
    </row>
    <row r="787" spans="1:168" ht="13.8">
      <c r="A787" s="47"/>
      <c r="C787" s="117"/>
      <c r="D787" s="117"/>
      <c r="E787" s="117"/>
      <c r="F787" s="117"/>
      <c r="H787" s="47"/>
      <c r="I787" s="47"/>
      <c r="L787" s="5"/>
      <c r="M787" s="5"/>
      <c r="N787" s="5"/>
      <c r="O787" s="5"/>
      <c r="Q787" s="51"/>
      <c r="S787" s="51"/>
      <c r="T787" s="117"/>
      <c r="U787" s="117"/>
      <c r="V787" s="117"/>
      <c r="W787" s="117"/>
      <c r="Y787" s="5"/>
      <c r="Z787" s="5"/>
      <c r="AA787" s="5"/>
      <c r="AB787" s="5"/>
      <c r="AD787" s="5"/>
      <c r="AE787" s="5"/>
      <c r="AK787" s="24"/>
      <c r="AL787" s="158"/>
      <c r="AM787" s="158"/>
      <c r="AN787" s="5"/>
      <c r="AO787" s="5"/>
      <c r="AP787" s="5"/>
      <c r="AQ787" s="5"/>
      <c r="AS787" s="51"/>
      <c r="AT787" s="25"/>
      <c r="AU787" s="33"/>
      <c r="AW787" s="5"/>
      <c r="AX787" s="5"/>
      <c r="AY787" s="14"/>
      <c r="BA787" s="42"/>
      <c r="BB787" s="42"/>
      <c r="BF787" s="85"/>
      <c r="BJ787" s="5"/>
      <c r="BL787" s="5"/>
      <c r="BM787" s="49"/>
      <c r="BO787" s="49"/>
      <c r="BQ787" s="5"/>
      <c r="BU787" s="117"/>
      <c r="BV787" s="117"/>
      <c r="BW787" s="5"/>
      <c r="BY787" s="5"/>
      <c r="BZ787" s="5"/>
      <c r="CA787" s="24"/>
      <c r="CB787" s="158"/>
      <c r="CC787" s="158"/>
      <c r="CD787" s="5"/>
      <c r="CE787" s="5"/>
      <c r="CG787" s="87"/>
      <c r="CH787" s="87"/>
      <c r="CI787" s="117"/>
      <c r="CJ787" s="117"/>
      <c r="CK787" s="5"/>
      <c r="CL787" s="5"/>
      <c r="CM787" s="5"/>
      <c r="CN787" s="5"/>
      <c r="CO787" s="112"/>
      <c r="CP787" s="112"/>
      <c r="CQ787" s="112"/>
      <c r="CS787" s="51"/>
      <c r="CT787" s="112"/>
      <c r="CU787" s="51"/>
      <c r="CV787" s="117"/>
      <c r="CW787" s="146"/>
      <c r="CY787" s="5"/>
      <c r="CZ787" s="5"/>
      <c r="DE787" s="5"/>
      <c r="DF787" s="5"/>
      <c r="DG787" s="117"/>
      <c r="DH787" s="117"/>
      <c r="DI787" s="117"/>
      <c r="DJ787" s="117"/>
      <c r="DK787" s="117"/>
      <c r="DL787" s="165"/>
      <c r="DN787" s="33"/>
      <c r="DO787" s="154"/>
      <c r="DP787" s="158"/>
      <c r="DQ787" s="24"/>
      <c r="DR787" s="165"/>
      <c r="DS787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/>
      <c r="EM787" s="165"/>
      <c r="EO787" s="5"/>
      <c r="EP787" s="5"/>
      <c r="EQ787" s="5"/>
      <c r="ER787" s="5"/>
      <c r="EY787" s="70"/>
      <c r="FK787" s="14"/>
      <c r="FL787" s="70"/>
    </row>
    <row r="788" spans="1:168" ht="13.8">
      <c r="A788" s="47"/>
      <c r="C788" s="117"/>
      <c r="D788" s="117"/>
      <c r="E788" s="117"/>
      <c r="F788" s="117"/>
      <c r="H788" s="47"/>
      <c r="I788" s="47"/>
      <c r="L788" s="5"/>
      <c r="M788" s="5"/>
      <c r="N788" s="5"/>
      <c r="O788" s="5"/>
      <c r="Q788" s="51"/>
      <c r="S788" s="51"/>
      <c r="T788" s="117"/>
      <c r="U788" s="117"/>
      <c r="V788" s="117"/>
      <c r="W788" s="117"/>
      <c r="Y788" s="5"/>
      <c r="Z788" s="5"/>
      <c r="AA788" s="5"/>
      <c r="AB788" s="5"/>
      <c r="AD788" s="5"/>
      <c r="AE788" s="5"/>
      <c r="AK788" s="24"/>
      <c r="AL788" s="158"/>
      <c r="AM788" s="158"/>
      <c r="AN788" s="5"/>
      <c r="AO788" s="5"/>
      <c r="AP788" s="5"/>
      <c r="AQ788" s="5"/>
      <c r="AS788" s="51"/>
      <c r="AT788" s="25"/>
      <c r="AU788" s="33"/>
      <c r="AW788" s="5"/>
      <c r="AX788" s="5"/>
      <c r="AY788" s="14"/>
      <c r="BA788" s="42"/>
      <c r="BB788" s="42"/>
      <c r="BF788" s="85"/>
      <c r="BJ788" s="5"/>
      <c r="BL788" s="5"/>
      <c r="BM788" s="49"/>
      <c r="BO788" s="49"/>
      <c r="BQ788" s="5"/>
      <c r="BU788" s="117"/>
      <c r="BV788" s="117"/>
      <c r="BW788" s="5"/>
      <c r="BY788" s="5"/>
      <c r="BZ788" s="5"/>
      <c r="CA788" s="24"/>
      <c r="CB788" s="158"/>
      <c r="CC788" s="158"/>
      <c r="CD788" s="5"/>
      <c r="CE788" s="5"/>
      <c r="CG788" s="87"/>
      <c r="CH788" s="87"/>
      <c r="CI788" s="117"/>
      <c r="CJ788" s="117"/>
      <c r="CK788" s="5"/>
      <c r="CL788" s="5"/>
      <c r="CM788" s="5"/>
      <c r="CN788" s="5"/>
      <c r="CO788" s="112"/>
      <c r="CP788" s="112"/>
      <c r="CQ788" s="112"/>
      <c r="CS788" s="51"/>
      <c r="CT788" s="112"/>
      <c r="CU788" s="51"/>
      <c r="CV788" s="117"/>
      <c r="CW788" s="146"/>
      <c r="CY788" s="5"/>
      <c r="CZ788" s="5"/>
      <c r="DE788" s="5"/>
      <c r="DF788" s="5"/>
      <c r="DG788" s="117"/>
      <c r="DH788" s="117"/>
      <c r="DI788" s="117"/>
      <c r="DJ788" s="117"/>
      <c r="DK788" s="117"/>
      <c r="DL788" s="165"/>
      <c r="DN788" s="33"/>
      <c r="DO788" s="154"/>
      <c r="DP788" s="158"/>
      <c r="DQ788" s="24"/>
      <c r="DR788" s="165"/>
      <c r="DS788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165"/>
      <c r="EO788" s="5"/>
      <c r="EP788" s="5"/>
      <c r="EQ788" s="5"/>
      <c r="ER788" s="5"/>
      <c r="EY788" s="70"/>
      <c r="FK788" s="14"/>
      <c r="FL788" s="70"/>
    </row>
    <row r="789" spans="1:168" ht="13.8">
      <c r="A789" s="47"/>
      <c r="C789" s="117"/>
      <c r="D789" s="117"/>
      <c r="E789" s="117"/>
      <c r="F789" s="117"/>
      <c r="H789" s="47"/>
      <c r="I789" s="47"/>
      <c r="L789" s="5"/>
      <c r="M789" s="5"/>
      <c r="N789" s="5"/>
      <c r="O789" s="5"/>
      <c r="Q789" s="51"/>
      <c r="S789" s="51"/>
      <c r="T789" s="117"/>
      <c r="U789" s="117"/>
      <c r="V789" s="117"/>
      <c r="W789" s="117"/>
      <c r="Y789" s="5"/>
      <c r="Z789" s="5"/>
      <c r="AA789" s="5"/>
      <c r="AB789" s="5"/>
      <c r="AD789" s="5"/>
      <c r="AE789" s="5"/>
      <c r="AK789" s="24"/>
      <c r="AL789" s="158"/>
      <c r="AM789" s="158"/>
      <c r="AN789" s="5"/>
      <c r="AO789" s="5"/>
      <c r="AP789" s="5"/>
      <c r="AQ789" s="5"/>
      <c r="AS789" s="51"/>
      <c r="AT789" s="25"/>
      <c r="AU789" s="33"/>
      <c r="AW789" s="5"/>
      <c r="AX789" s="5"/>
      <c r="AY789" s="14"/>
      <c r="BA789" s="42"/>
      <c r="BB789" s="42"/>
      <c r="BF789" s="85"/>
      <c r="BJ789" s="5"/>
      <c r="BL789" s="5"/>
      <c r="BM789" s="49"/>
      <c r="BO789" s="49"/>
      <c r="BQ789" s="5"/>
      <c r="BU789" s="117"/>
      <c r="BV789" s="117"/>
      <c r="BW789" s="5"/>
      <c r="BY789" s="5"/>
      <c r="BZ789" s="5"/>
      <c r="CA789" s="24"/>
      <c r="CB789" s="158"/>
      <c r="CC789" s="158"/>
      <c r="CD789" s="5"/>
      <c r="CE789" s="5"/>
      <c r="CG789" s="87"/>
      <c r="CH789" s="87"/>
      <c r="CI789" s="117"/>
      <c r="CJ789" s="117"/>
      <c r="CK789" s="5"/>
      <c r="CL789" s="5"/>
      <c r="CM789" s="5"/>
      <c r="CN789" s="5"/>
      <c r="CO789" s="112"/>
      <c r="CP789" s="112"/>
      <c r="CQ789" s="112"/>
      <c r="CS789" s="51"/>
      <c r="CT789" s="112"/>
      <c r="CU789" s="51"/>
      <c r="CV789" s="117"/>
      <c r="CW789" s="146"/>
      <c r="CY789" s="5"/>
      <c r="CZ789" s="5"/>
      <c r="DE789" s="5"/>
      <c r="DF789" s="5"/>
      <c r="DG789" s="117"/>
      <c r="DH789" s="117"/>
      <c r="DI789" s="117"/>
      <c r="DJ789" s="117"/>
      <c r="DK789" s="117"/>
      <c r="DL789" s="165"/>
      <c r="DN789" s="33"/>
      <c r="DO789" s="154"/>
      <c r="DP789" s="158"/>
      <c r="DQ789" s="24"/>
      <c r="DR789" s="165"/>
      <c r="DS789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165"/>
      <c r="EO789" s="5"/>
      <c r="EP789" s="5"/>
      <c r="EQ789" s="5"/>
      <c r="ER789" s="5"/>
      <c r="EY789" s="70"/>
      <c r="FK789" s="14"/>
      <c r="FL789" s="70"/>
    </row>
    <row r="790" spans="1:168" ht="13.8">
      <c r="A790" s="47"/>
      <c r="C790" s="117"/>
      <c r="D790" s="117"/>
      <c r="E790" s="117"/>
      <c r="F790" s="117"/>
      <c r="H790" s="47"/>
      <c r="I790" s="47"/>
      <c r="L790" s="5"/>
      <c r="M790" s="5"/>
      <c r="N790" s="5"/>
      <c r="O790" s="5"/>
      <c r="Q790" s="51"/>
      <c r="S790" s="51"/>
      <c r="T790" s="117"/>
      <c r="U790" s="117"/>
      <c r="V790" s="117"/>
      <c r="W790" s="117"/>
      <c r="Y790" s="5"/>
      <c r="Z790" s="5"/>
      <c r="AA790" s="5"/>
      <c r="AB790" s="5"/>
      <c r="AD790" s="5"/>
      <c r="AE790" s="5"/>
      <c r="AK790" s="24"/>
      <c r="AL790" s="158"/>
      <c r="AM790" s="158"/>
      <c r="AN790" s="5"/>
      <c r="AO790" s="5"/>
      <c r="AP790" s="5"/>
      <c r="AQ790" s="5"/>
      <c r="AS790" s="51"/>
      <c r="AT790" s="25"/>
      <c r="AU790" s="33"/>
      <c r="AW790" s="5"/>
      <c r="AX790" s="5"/>
      <c r="AY790" s="14"/>
      <c r="BA790" s="42"/>
      <c r="BB790" s="42"/>
      <c r="BF790" s="85"/>
      <c r="BJ790" s="5"/>
      <c r="BL790" s="5"/>
      <c r="BM790" s="49"/>
      <c r="BO790" s="49"/>
      <c r="BQ790" s="5"/>
      <c r="BU790" s="117"/>
      <c r="BV790" s="117"/>
      <c r="BW790" s="5"/>
      <c r="BY790" s="5"/>
      <c r="BZ790" s="5"/>
      <c r="CA790" s="24"/>
      <c r="CB790" s="158"/>
      <c r="CC790" s="158"/>
      <c r="CD790" s="5"/>
      <c r="CE790" s="5"/>
      <c r="CG790" s="87"/>
      <c r="CH790" s="87"/>
      <c r="CI790" s="117"/>
      <c r="CJ790" s="117"/>
      <c r="CK790" s="5"/>
      <c r="CL790" s="5"/>
      <c r="CM790" s="5"/>
      <c r="CN790" s="5"/>
      <c r="CO790" s="112"/>
      <c r="CP790" s="112"/>
      <c r="CQ790" s="112"/>
      <c r="CS790" s="51"/>
      <c r="CT790" s="112"/>
      <c r="CU790" s="51"/>
      <c r="CV790" s="117"/>
      <c r="CW790" s="146"/>
      <c r="CY790" s="5"/>
      <c r="CZ790" s="5"/>
      <c r="DE790" s="5"/>
      <c r="DF790" s="5"/>
      <c r="DG790" s="117"/>
      <c r="DH790" s="117"/>
      <c r="DI790" s="117"/>
      <c r="DJ790" s="117"/>
      <c r="DK790" s="117"/>
      <c r="DL790" s="165"/>
      <c r="DN790" s="33"/>
      <c r="DO790" s="154"/>
      <c r="DP790" s="158"/>
      <c r="DQ790" s="24"/>
      <c r="DR790" s="165"/>
      <c r="DS790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165"/>
      <c r="EO790" s="5"/>
      <c r="EP790" s="5"/>
      <c r="EQ790" s="5"/>
      <c r="ER790" s="5"/>
      <c r="EY790" s="70"/>
      <c r="FK790" s="14"/>
      <c r="FL790" s="70"/>
    </row>
    <row r="791" spans="1:168" ht="14.4">
      <c r="A791" s="83">
        <v>178138</v>
      </c>
      <c r="B791" s="57">
        <v>178138</v>
      </c>
      <c r="C791" s="118"/>
      <c r="D791" s="118"/>
      <c r="E791" s="118"/>
      <c r="F791" s="118"/>
      <c r="G791" s="57">
        <v>178138</v>
      </c>
      <c r="H791" s="3"/>
      <c r="I791" s="57">
        <v>178138</v>
      </c>
      <c r="J791" s="5" t="str">
        <f t="shared" ref="J791:J854" si="100">CONCATENATE(BM791," ",CR792," ",BG791," ",BS791," ",R791,S791," x ",DR791,DS791,"/",DU791,DV791)</f>
        <v>FIN amlodipine besilate Accord Healthcare B.V. tablet 100 x 5mg/</v>
      </c>
      <c r="K791" s="5" t="str">
        <f t="shared" ref="K791:K854" si="101">CONCATENATE(BM791," ",CR792," ",BG791," ",BS791," ",R791,S791," x ",DR791,DS791,"/",DU791,DV791)</f>
        <v>FIN amlodipine besilate Accord Healthcare B.V. tablet 100 x 5mg/</v>
      </c>
      <c r="L791" s="5"/>
      <c r="M791" s="5"/>
      <c r="N791" s="5"/>
      <c r="O791" s="5"/>
      <c r="P791">
        <v>100</v>
      </c>
      <c r="Q791" s="5"/>
      <c r="R791">
        <v>100</v>
      </c>
      <c r="S791" s="5"/>
      <c r="T791" s="118"/>
      <c r="U791" s="118"/>
      <c r="V791" s="118"/>
      <c r="W791" s="118"/>
      <c r="X791">
        <v>98</v>
      </c>
      <c r="Y791" t="s">
        <v>1097</v>
      </c>
      <c r="Z791" t="s">
        <v>1097</v>
      </c>
      <c r="AA791">
        <v>100</v>
      </c>
      <c r="AB791" s="5"/>
      <c r="AC791" s="5"/>
      <c r="AD791" s="5"/>
      <c r="AE791" s="5"/>
      <c r="AF791" s="61">
        <v>100000073664</v>
      </c>
      <c r="AG791" t="s">
        <v>173</v>
      </c>
      <c r="AI791" t="s">
        <v>1194</v>
      </c>
      <c r="AJ791" t="s">
        <v>1208</v>
      </c>
      <c r="AK791" s="71">
        <v>10221000</v>
      </c>
      <c r="AL791" s="70" t="s">
        <v>1220</v>
      </c>
      <c r="AM791" s="70"/>
      <c r="AN791" s="5"/>
      <c r="AO791" s="5"/>
      <c r="AP791" s="5"/>
      <c r="AQ791" s="5"/>
      <c r="AR791" s="5"/>
      <c r="AS791" s="57">
        <v>50158</v>
      </c>
      <c r="AT791" s="25" t="str">
        <f t="shared" ref="AT791:AT854" si="102">CONCATENATE(BM791," ",CR792," ",BG791," ",BS791," ",DR791,DS791,"/",DU791,DV791)</f>
        <v>FIN amlodipine besilate Accord Healthcare B.V. tablet 5mg/</v>
      </c>
      <c r="AU791" s="33"/>
      <c r="AW791" s="57">
        <v>50158</v>
      </c>
      <c r="AX791" s="57"/>
      <c r="AY791" s="5"/>
      <c r="AZ791" t="s">
        <v>65</v>
      </c>
      <c r="BA791" s="5"/>
      <c r="BB791" s="5"/>
      <c r="BC791" s="76">
        <v>10221000</v>
      </c>
      <c r="BD791" t="s">
        <v>173</v>
      </c>
      <c r="BF791">
        <v>34720</v>
      </c>
      <c r="BG791" t="s">
        <v>976</v>
      </c>
      <c r="BJ791" s="5"/>
      <c r="BK791" t="s">
        <v>976</v>
      </c>
      <c r="BL791">
        <v>34720</v>
      </c>
      <c r="BM791" s="55" t="s">
        <v>964</v>
      </c>
      <c r="BN791" t="str">
        <f t="shared" ref="BN791:BN854" si="103">CONCATENATE(CR792," ",BS791," ",DR791,DS791,"/",DU791,DV791)</f>
        <v>amlodipine besilate tablet 5mg/</v>
      </c>
      <c r="BO791" s="55"/>
      <c r="BP791" t="str">
        <f t="shared" ref="BP791:BP854" si="104">CONCATENATE(CR792," ",BS791," ",DR791,DS791,"/",DU791,DV791)</f>
        <v>amlodipine besilate tablet 5mg/</v>
      </c>
      <c r="BQ791" s="5"/>
      <c r="BR791" s="46">
        <v>10219000</v>
      </c>
      <c r="BS791" t="s">
        <v>173</v>
      </c>
      <c r="BU791" s="118"/>
      <c r="BV791" s="118"/>
      <c r="BW791" s="61">
        <v>100000073664</v>
      </c>
      <c r="BX791" s="5"/>
      <c r="BY791" s="5"/>
      <c r="BZ791" s="5"/>
      <c r="CB791" s="45"/>
      <c r="CC791" s="45"/>
      <c r="CD791" s="5"/>
      <c r="CE791" s="5"/>
      <c r="CF791">
        <v>20053000</v>
      </c>
      <c r="CG791" t="s">
        <v>175</v>
      </c>
      <c r="CI791" s="118"/>
      <c r="CJ791" s="118"/>
      <c r="CK791">
        <v>100000073619</v>
      </c>
      <c r="CM791" t="s">
        <v>1228</v>
      </c>
      <c r="CN791" t="s">
        <v>3382</v>
      </c>
      <c r="CO791" s="112"/>
      <c r="CP791" s="5"/>
      <c r="CQ791" s="112"/>
      <c r="CS791" s="51"/>
      <c r="CT791" s="112"/>
      <c r="CU791" s="51"/>
      <c r="CV791" s="118"/>
      <c r="CW791" s="147"/>
      <c r="CX791" t="s">
        <v>2984</v>
      </c>
      <c r="CY791" s="5"/>
      <c r="CZ791" s="5"/>
      <c r="DA791" s="5"/>
      <c r="DB791" s="5"/>
      <c r="DC791" s="5"/>
      <c r="DD791" s="5"/>
      <c r="DE791" s="5"/>
      <c r="DF791" s="5"/>
      <c r="DG791" s="118"/>
      <c r="DH791" s="118"/>
      <c r="DI791" s="118"/>
      <c r="DJ791" s="118"/>
      <c r="DK791" s="118"/>
      <c r="DL791" s="47">
        <v>40</v>
      </c>
      <c r="DM791" t="s">
        <v>164</v>
      </c>
      <c r="DN791" s="74"/>
      <c r="DO791" s="74"/>
      <c r="DP791" s="70" t="s">
        <v>1220</v>
      </c>
      <c r="DQ791" s="5"/>
      <c r="DR791" s="74">
        <v>5</v>
      </c>
      <c r="DS791" s="74" t="s">
        <v>164</v>
      </c>
      <c r="DZ791" t="s">
        <v>1245</v>
      </c>
      <c r="EA791" t="s">
        <v>1266</v>
      </c>
      <c r="EB791" s="5"/>
      <c r="EC791" s="5"/>
      <c r="ED791" s="5"/>
      <c r="EE791" s="5"/>
      <c r="EF791" s="5"/>
      <c r="EG791" s="5"/>
      <c r="EH791" s="5"/>
      <c r="EI791" s="5"/>
      <c r="EJ791" s="5"/>
      <c r="EK791" s="5"/>
      <c r="EL791" s="5"/>
      <c r="EM791" s="5"/>
      <c r="EN791" s="5"/>
      <c r="EO791" s="5"/>
      <c r="EP791" s="5"/>
      <c r="EQ791" s="5"/>
      <c r="ER791" s="5"/>
      <c r="EY791" s="70" t="str">
        <f t="shared" ref="EY791:EY854" si="105">CONCATENATE(CU793," ",FK791," ",DR791,DS791,"/",DU791,DV791)</f>
        <v>amlodipine oral 5mg/</v>
      </c>
      <c r="FK791" s="14" t="s">
        <v>163</v>
      </c>
      <c r="FL791" s="70" t="str">
        <f t="shared" ref="FL791:FL854" si="106">CONCATENATE(CU793," ",FK791," ",DR791,DS791,"/",DU791,DV791)</f>
        <v>amlodipine oral 5mg/</v>
      </c>
    </row>
    <row r="792" spans="1:168" ht="14.4">
      <c r="A792" s="83">
        <v>178139</v>
      </c>
      <c r="B792" s="57">
        <v>178139</v>
      </c>
      <c r="C792" s="118"/>
      <c r="D792" s="118"/>
      <c r="E792" s="118"/>
      <c r="F792" s="118"/>
      <c r="G792" s="57">
        <v>178139</v>
      </c>
      <c r="H792" s="3"/>
      <c r="I792" s="57">
        <v>178139</v>
      </c>
      <c r="J792" s="5" t="str">
        <f t="shared" si="100"/>
        <v>FIN amlodipine besilate Accord Healthcare B.V. tablet 10 x 5mg/</v>
      </c>
      <c r="K792" s="5" t="str">
        <f t="shared" si="101"/>
        <v>FIN amlodipine besilate Accord Healthcare B.V. tablet 10 x 5mg/</v>
      </c>
      <c r="L792" s="5"/>
      <c r="M792" s="5"/>
      <c r="N792" s="5"/>
      <c r="O792" s="5"/>
      <c r="P792">
        <v>14</v>
      </c>
      <c r="Q792" s="5"/>
      <c r="R792">
        <v>10</v>
      </c>
      <c r="S792" s="5"/>
      <c r="T792" s="118"/>
      <c r="U792" s="118"/>
      <c r="V792" s="118"/>
      <c r="W792" s="118"/>
      <c r="X792">
        <v>250</v>
      </c>
      <c r="Y792" t="s">
        <v>1097</v>
      </c>
      <c r="Z792" t="s">
        <v>1097</v>
      </c>
      <c r="AA792">
        <v>10</v>
      </c>
      <c r="AB792" s="5"/>
      <c r="AC792" s="5"/>
      <c r="AD792" s="5"/>
      <c r="AE792" s="5"/>
      <c r="AF792" s="61">
        <v>100000073664</v>
      </c>
      <c r="AG792" t="s">
        <v>173</v>
      </c>
      <c r="AI792" t="s">
        <v>1194</v>
      </c>
      <c r="AJ792" t="s">
        <v>1208</v>
      </c>
      <c r="AK792" s="71">
        <v>10221000</v>
      </c>
      <c r="AL792" s="70" t="s">
        <v>1220</v>
      </c>
      <c r="AM792" s="70"/>
      <c r="AN792" s="5"/>
      <c r="AO792" s="5"/>
      <c r="AP792" s="5"/>
      <c r="AQ792" s="5"/>
      <c r="AR792" s="5"/>
      <c r="AS792" s="57">
        <v>50158</v>
      </c>
      <c r="AT792" s="25" t="str">
        <f t="shared" si="102"/>
        <v>FIN amlodipine besilate Accord Healthcare B.V. tablet 5mg/</v>
      </c>
      <c r="AU792" s="33"/>
      <c r="AW792" s="57">
        <v>50158</v>
      </c>
      <c r="AX792" s="57"/>
      <c r="AY792" s="5"/>
      <c r="AZ792" t="s">
        <v>65</v>
      </c>
      <c r="BA792" s="5"/>
      <c r="BB792" s="5"/>
      <c r="BC792" s="76">
        <v>11210000</v>
      </c>
      <c r="BD792" t="s">
        <v>173</v>
      </c>
      <c r="BF792" s="46" t="s">
        <v>996</v>
      </c>
      <c r="BG792" t="s">
        <v>976</v>
      </c>
      <c r="BJ792" s="5"/>
      <c r="BK792" t="s">
        <v>976</v>
      </c>
      <c r="BL792" t="s">
        <v>996</v>
      </c>
      <c r="BM792" s="55" t="s">
        <v>964</v>
      </c>
      <c r="BN792" t="str">
        <f t="shared" si="103"/>
        <v>amlodipine besilate tablet 5mg/</v>
      </c>
      <c r="BO792" s="55"/>
      <c r="BP792" t="str">
        <f t="shared" si="104"/>
        <v>amlodipine besilate tablet 5mg/</v>
      </c>
      <c r="BQ792" s="5"/>
      <c r="BR792" s="46">
        <v>10219000</v>
      </c>
      <c r="BS792" t="s">
        <v>173</v>
      </c>
      <c r="BU792" s="118"/>
      <c r="BV792" s="118"/>
      <c r="BW792" s="61">
        <v>100000073664</v>
      </c>
      <c r="BX792" s="5"/>
      <c r="BY792" s="5"/>
      <c r="BZ792" s="5"/>
      <c r="CB792" s="45"/>
      <c r="CC792" s="45"/>
      <c r="CD792" s="5"/>
      <c r="CE792" s="5"/>
      <c r="CF792" t="s">
        <v>1242</v>
      </c>
      <c r="CG792" t="s">
        <v>175</v>
      </c>
      <c r="CI792" s="118"/>
      <c r="CJ792" s="118"/>
      <c r="CK792" t="s">
        <v>1239</v>
      </c>
      <c r="CM792" t="s">
        <v>1228</v>
      </c>
      <c r="CN792" t="s">
        <v>3382</v>
      </c>
      <c r="CO792" s="14">
        <v>100000090079</v>
      </c>
      <c r="CP792" s="5"/>
      <c r="CQ792">
        <v>100000090079</v>
      </c>
      <c r="CR792" s="46" t="s">
        <v>2984</v>
      </c>
      <c r="CS792" s="5"/>
      <c r="CT792" s="112"/>
      <c r="CU792" s="51"/>
      <c r="CV792" s="118"/>
      <c r="CW792" s="147"/>
      <c r="CX792" t="s">
        <v>2984</v>
      </c>
      <c r="CY792" s="5"/>
      <c r="CZ792" s="5"/>
      <c r="DA792" s="5"/>
      <c r="DB792" s="5"/>
      <c r="DC792" s="5"/>
      <c r="DD792" s="5"/>
      <c r="DE792" s="5"/>
      <c r="DF792" s="5"/>
      <c r="DG792" s="118"/>
      <c r="DH792" s="118"/>
      <c r="DI792" s="118"/>
      <c r="DJ792" s="118"/>
      <c r="DK792" s="118"/>
      <c r="DL792" s="165" t="s">
        <v>1291</v>
      </c>
      <c r="DM792" t="s">
        <v>164</v>
      </c>
      <c r="DN792" s="74"/>
      <c r="DO792" s="74"/>
      <c r="DP792" s="70" t="s">
        <v>1220</v>
      </c>
      <c r="DQ792" s="5"/>
      <c r="DR792" s="74">
        <v>5</v>
      </c>
      <c r="DS792" s="74" t="s">
        <v>164</v>
      </c>
      <c r="DZ792" t="s">
        <v>1245</v>
      </c>
      <c r="EA792" t="s">
        <v>1266</v>
      </c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Y792" s="70" t="str">
        <f t="shared" si="105"/>
        <v>amlodipine oral 5mg/</v>
      </c>
      <c r="FK792" s="14" t="s">
        <v>163</v>
      </c>
      <c r="FL792" s="70" t="str">
        <f t="shared" si="106"/>
        <v>amlodipine oral 5mg/</v>
      </c>
    </row>
    <row r="793" spans="1:168" ht="14.4">
      <c r="A793" s="83">
        <v>178140</v>
      </c>
      <c r="B793" s="57">
        <v>178140</v>
      </c>
      <c r="C793" s="118"/>
      <c r="D793" s="118"/>
      <c r="E793" s="118"/>
      <c r="F793" s="118"/>
      <c r="G793" s="57">
        <v>178140</v>
      </c>
      <c r="H793" s="3"/>
      <c r="I793" s="57">
        <v>178140</v>
      </c>
      <c r="J793" s="5" t="str">
        <f t="shared" si="100"/>
        <v>FIN amlodipine besilate Accord Healthcare B.V. tablet 14 x 5mg/</v>
      </c>
      <c r="K793" s="5" t="str">
        <f t="shared" si="101"/>
        <v>FIN amlodipine besilate Accord Healthcare B.V. tablet 14 x 5mg/</v>
      </c>
      <c r="L793" s="5"/>
      <c r="M793" s="5"/>
      <c r="N793" s="5"/>
      <c r="O793" s="5"/>
      <c r="P793">
        <v>30</v>
      </c>
      <c r="Q793" s="5"/>
      <c r="R793">
        <v>14</v>
      </c>
      <c r="S793" s="5"/>
      <c r="T793" s="118"/>
      <c r="U793" s="118"/>
      <c r="V793" s="118"/>
      <c r="W793" s="118"/>
      <c r="X793" t="s">
        <v>1304</v>
      </c>
      <c r="Y793" t="s">
        <v>1097</v>
      </c>
      <c r="Z793" t="s">
        <v>1097</v>
      </c>
      <c r="AA793" t="s">
        <v>1296</v>
      </c>
      <c r="AB793" s="5"/>
      <c r="AC793" s="5"/>
      <c r="AD793" s="5"/>
      <c r="AE793" s="5"/>
      <c r="AF793" s="61">
        <v>100000073664</v>
      </c>
      <c r="AG793" t="s">
        <v>173</v>
      </c>
      <c r="AI793" t="s">
        <v>1194</v>
      </c>
      <c r="AJ793" t="s">
        <v>1208</v>
      </c>
      <c r="AK793" s="71">
        <v>10221000</v>
      </c>
      <c r="AL793" s="70" t="s">
        <v>1220</v>
      </c>
      <c r="AM793" s="70"/>
      <c r="AN793" s="5"/>
      <c r="AO793" s="5"/>
      <c r="AP793" s="5"/>
      <c r="AQ793" s="5"/>
      <c r="AR793" s="5"/>
      <c r="AS793" s="57">
        <v>50158</v>
      </c>
      <c r="AT793" s="25" t="str">
        <f t="shared" si="102"/>
        <v>FIN amlodipine besilate Accord Healthcare B.V. tablet 5mg/</v>
      </c>
      <c r="AU793" s="33"/>
      <c r="AW793" s="57">
        <v>50158</v>
      </c>
      <c r="AX793" s="57"/>
      <c r="AY793" s="5"/>
      <c r="AZ793" t="s">
        <v>65</v>
      </c>
      <c r="BA793" s="5"/>
      <c r="BB793" s="5"/>
      <c r="BC793" s="76">
        <v>10211000</v>
      </c>
      <c r="BD793" t="s">
        <v>173</v>
      </c>
      <c r="BF793" s="46" t="s">
        <v>996</v>
      </c>
      <c r="BG793" t="s">
        <v>976</v>
      </c>
      <c r="BJ793" s="5"/>
      <c r="BK793" t="s">
        <v>976</v>
      </c>
      <c r="BL793" t="s">
        <v>996</v>
      </c>
      <c r="BM793" s="55" t="s">
        <v>964</v>
      </c>
      <c r="BN793" t="str">
        <f t="shared" si="103"/>
        <v>amlodipine besilate tablet 5mg/</v>
      </c>
      <c r="BO793" s="55"/>
      <c r="BP793" t="str">
        <f t="shared" si="104"/>
        <v>amlodipine besilate tablet 5mg/</v>
      </c>
      <c r="BQ793" s="5"/>
      <c r="BR793" s="46">
        <v>10219000</v>
      </c>
      <c r="BS793" t="s">
        <v>173</v>
      </c>
      <c r="BU793" s="118"/>
      <c r="BV793" s="118"/>
      <c r="BW793" s="61">
        <v>100000073664</v>
      </c>
      <c r="BX793" s="5"/>
      <c r="BY793" s="5"/>
      <c r="BZ793" s="5"/>
      <c r="CB793" s="45"/>
      <c r="CC793" s="45"/>
      <c r="CD793" s="5"/>
      <c r="CE793" s="5"/>
      <c r="CF793" t="s">
        <v>1242</v>
      </c>
      <c r="CG793" t="s">
        <v>175</v>
      </c>
      <c r="CI793" s="118"/>
      <c r="CJ793" s="118"/>
      <c r="CK793" t="s">
        <v>1239</v>
      </c>
      <c r="CM793" t="s">
        <v>1228</v>
      </c>
      <c r="CN793" t="s">
        <v>3382</v>
      </c>
      <c r="CO793" s="46" t="s">
        <v>2254</v>
      </c>
      <c r="CP793" s="5"/>
      <c r="CQ793" s="46" t="s">
        <v>2254</v>
      </c>
      <c r="CR793" s="46" t="s">
        <v>2984</v>
      </c>
      <c r="CS793" s="5"/>
      <c r="CT793" s="52">
        <v>100000085259</v>
      </c>
      <c r="CU793" s="51" t="s">
        <v>149</v>
      </c>
      <c r="CV793" s="118"/>
      <c r="CW793" s="147"/>
      <c r="CX793" t="s">
        <v>2984</v>
      </c>
      <c r="CY793" s="5"/>
      <c r="CZ793" s="5"/>
      <c r="DA793" s="5"/>
      <c r="DB793" s="5"/>
      <c r="DC793" s="5"/>
      <c r="DD793" s="5"/>
      <c r="DE793" s="5"/>
      <c r="DF793" s="5"/>
      <c r="DG793" s="118"/>
      <c r="DH793" s="118"/>
      <c r="DI793" s="118"/>
      <c r="DJ793" s="118"/>
      <c r="DK793" s="118"/>
      <c r="DL793" s="165" t="s">
        <v>1290</v>
      </c>
      <c r="DM793" t="s">
        <v>164</v>
      </c>
      <c r="DN793" s="74"/>
      <c r="DO793" s="74"/>
      <c r="DP793" s="70" t="s">
        <v>1220</v>
      </c>
      <c r="DQ793" s="5"/>
      <c r="DR793" s="74">
        <v>5</v>
      </c>
      <c r="DS793" s="74" t="s">
        <v>164</v>
      </c>
      <c r="DZ793" t="s">
        <v>1245</v>
      </c>
      <c r="EA793" t="s">
        <v>1266</v>
      </c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Y793" s="70" t="str">
        <f t="shared" si="105"/>
        <v>amlodipine oral 5mg/</v>
      </c>
      <c r="FK793" s="14" t="s">
        <v>163</v>
      </c>
      <c r="FL793" s="70" t="str">
        <f t="shared" si="106"/>
        <v>amlodipine oral 5mg/</v>
      </c>
    </row>
    <row r="794" spans="1:168" ht="14.4">
      <c r="A794" s="83">
        <v>178141</v>
      </c>
      <c r="B794" s="57">
        <v>178141</v>
      </c>
      <c r="C794" s="118"/>
      <c r="D794" s="118"/>
      <c r="E794" s="118"/>
      <c r="F794" s="118"/>
      <c r="G794" s="57">
        <v>178141</v>
      </c>
      <c r="H794" s="3"/>
      <c r="I794" s="57">
        <v>178141</v>
      </c>
      <c r="J794" s="5" t="str">
        <f t="shared" si="100"/>
        <v>FIN amlodipine besilate Accord Healthcare B.V. tablet 20 x 5mg/</v>
      </c>
      <c r="K794" s="5" t="str">
        <f t="shared" si="101"/>
        <v>FIN amlodipine besilate Accord Healthcare B.V. tablet 20 x 5mg/</v>
      </c>
      <c r="L794" s="5"/>
      <c r="M794" s="5"/>
      <c r="N794" s="5"/>
      <c r="O794" s="5"/>
      <c r="P794">
        <v>30</v>
      </c>
      <c r="Q794" s="5"/>
      <c r="R794">
        <v>20</v>
      </c>
      <c r="S794" s="5"/>
      <c r="T794" s="118"/>
      <c r="U794" s="118"/>
      <c r="V794" s="118"/>
      <c r="W794" s="118"/>
      <c r="X794" t="s">
        <v>1305</v>
      </c>
      <c r="Y794" t="s">
        <v>1097</v>
      </c>
      <c r="Z794" t="s">
        <v>1097</v>
      </c>
      <c r="AA794" t="s">
        <v>1291</v>
      </c>
      <c r="AB794" s="5"/>
      <c r="AC794" s="5"/>
      <c r="AD794" s="5"/>
      <c r="AE794" s="5"/>
      <c r="AF794" s="61">
        <v>100000073664</v>
      </c>
      <c r="AG794" t="s">
        <v>173</v>
      </c>
      <c r="AI794" t="s">
        <v>1194</v>
      </c>
      <c r="AJ794" t="s">
        <v>1208</v>
      </c>
      <c r="AK794" s="71">
        <v>10221000</v>
      </c>
      <c r="AL794" s="70" t="s">
        <v>1220</v>
      </c>
      <c r="AM794" s="70"/>
      <c r="AN794" s="5"/>
      <c r="AO794" s="5"/>
      <c r="AP794" s="5"/>
      <c r="AQ794" s="5"/>
      <c r="AR794" s="5"/>
      <c r="AS794" s="57">
        <v>50158</v>
      </c>
      <c r="AT794" s="25" t="str">
        <f t="shared" si="102"/>
        <v>FIN amlodipine besilate Accord Healthcare B.V. tablet 5mg/</v>
      </c>
      <c r="AU794" s="33"/>
      <c r="AW794" s="57">
        <v>50158</v>
      </c>
      <c r="AX794" s="57"/>
      <c r="AY794" s="5"/>
      <c r="AZ794" t="s">
        <v>65</v>
      </c>
      <c r="BA794" s="5"/>
      <c r="BB794" s="5"/>
      <c r="BC794" s="76">
        <v>10211000</v>
      </c>
      <c r="BD794" t="s">
        <v>173</v>
      </c>
      <c r="BF794" s="46" t="s">
        <v>996</v>
      </c>
      <c r="BG794" t="s">
        <v>976</v>
      </c>
      <c r="BJ794" s="5"/>
      <c r="BK794" t="s">
        <v>976</v>
      </c>
      <c r="BL794" t="s">
        <v>996</v>
      </c>
      <c r="BM794" s="55" t="s">
        <v>964</v>
      </c>
      <c r="BN794" t="str">
        <f t="shared" si="103"/>
        <v>amlodipine besilate tablet 5mg/</v>
      </c>
      <c r="BO794" s="55"/>
      <c r="BP794" t="str">
        <f t="shared" si="104"/>
        <v>amlodipine besilate tablet 5mg/</v>
      </c>
      <c r="BQ794" s="5"/>
      <c r="BR794" s="46">
        <v>10219000</v>
      </c>
      <c r="BS794" t="s">
        <v>173</v>
      </c>
      <c r="BU794" s="118"/>
      <c r="BV794" s="118"/>
      <c r="BW794" s="61">
        <v>100000073664</v>
      </c>
      <c r="BX794" s="5"/>
      <c r="BY794" s="5"/>
      <c r="BZ794" s="5"/>
      <c r="CB794" s="45"/>
      <c r="CC794" s="45"/>
      <c r="CD794" s="5"/>
      <c r="CE794" s="5"/>
      <c r="CF794" t="s">
        <v>1242</v>
      </c>
      <c r="CG794" t="s">
        <v>175</v>
      </c>
      <c r="CI794" s="118"/>
      <c r="CJ794" s="118"/>
      <c r="CK794" t="s">
        <v>1239</v>
      </c>
      <c r="CM794" t="s">
        <v>1228</v>
      </c>
      <c r="CN794" t="s">
        <v>3382</v>
      </c>
      <c r="CO794" s="46" t="s">
        <v>2254</v>
      </c>
      <c r="CP794" s="5"/>
      <c r="CQ794" s="46" t="s">
        <v>2254</v>
      </c>
      <c r="CR794" s="46" t="s">
        <v>2984</v>
      </c>
      <c r="CS794" s="5"/>
      <c r="CT794" s="52">
        <v>100000085259</v>
      </c>
      <c r="CU794" s="51" t="s">
        <v>149</v>
      </c>
      <c r="CV794" s="118"/>
      <c r="CW794" s="147"/>
      <c r="CX794" t="s">
        <v>2984</v>
      </c>
      <c r="CY794" s="5"/>
      <c r="CZ794" s="5"/>
      <c r="DA794" s="5"/>
      <c r="DB794" s="5"/>
      <c r="DC794" s="5"/>
      <c r="DD794" s="5"/>
      <c r="DE794" s="5"/>
      <c r="DF794" s="5"/>
      <c r="DG794" s="118"/>
      <c r="DH794" s="118"/>
      <c r="DI794" s="118"/>
      <c r="DJ794" s="118"/>
      <c r="DK794" s="118"/>
      <c r="DL794" s="165" t="s">
        <v>1290</v>
      </c>
      <c r="DM794" t="s">
        <v>164</v>
      </c>
      <c r="DN794" s="74"/>
      <c r="DO794" s="74"/>
      <c r="DP794" s="70" t="s">
        <v>1220</v>
      </c>
      <c r="DQ794" s="5"/>
      <c r="DR794" s="74">
        <v>5</v>
      </c>
      <c r="DS794" s="74" t="s">
        <v>164</v>
      </c>
      <c r="DZ794" t="s">
        <v>1245</v>
      </c>
      <c r="EA794" t="s">
        <v>1266</v>
      </c>
      <c r="EB794" s="5"/>
      <c r="EC794" s="5"/>
      <c r="ED794" s="5"/>
      <c r="EE794" s="5"/>
      <c r="EF794" s="5"/>
      <c r="EG794" s="5"/>
      <c r="EH794" s="5"/>
      <c r="EI794" s="5"/>
      <c r="EJ794" s="5"/>
      <c r="EK794" s="5"/>
      <c r="EL794" s="5"/>
      <c r="EM794" s="5"/>
      <c r="EN794" s="5"/>
      <c r="EO794" s="5"/>
      <c r="EP794" s="5"/>
      <c r="EQ794" s="5"/>
      <c r="ER794" s="5"/>
      <c r="EY794" s="70" t="str">
        <f t="shared" si="105"/>
        <v>amlodipine oral 5mg/</v>
      </c>
      <c r="FK794" s="14" t="s">
        <v>163</v>
      </c>
      <c r="FL794" s="70" t="str">
        <f t="shared" si="106"/>
        <v>amlodipine oral 5mg/</v>
      </c>
    </row>
    <row r="795" spans="1:168" ht="14.4">
      <c r="A795" s="83">
        <v>178142</v>
      </c>
      <c r="B795" s="57">
        <v>178142</v>
      </c>
      <c r="C795" s="118"/>
      <c r="D795" s="118"/>
      <c r="E795" s="118"/>
      <c r="F795" s="118"/>
      <c r="G795" s="57">
        <v>178142</v>
      </c>
      <c r="H795" s="3"/>
      <c r="I795" s="57">
        <v>178142</v>
      </c>
      <c r="J795" s="5" t="str">
        <f t="shared" si="100"/>
        <v>FIN amlodipine besilate Accord Healthcare B.V. tablet 28 x 5mg/</v>
      </c>
      <c r="K795" s="5" t="str">
        <f t="shared" si="101"/>
        <v>FIN amlodipine besilate Accord Healthcare B.V. tablet 28 x 5mg/</v>
      </c>
      <c r="L795" s="5"/>
      <c r="M795" s="5"/>
      <c r="N795" s="5"/>
      <c r="O795" s="5"/>
      <c r="P795">
        <v>14</v>
      </c>
      <c r="Q795" s="5"/>
      <c r="R795">
        <v>28</v>
      </c>
      <c r="S795" s="5"/>
      <c r="T795" s="118"/>
      <c r="U795" s="118"/>
      <c r="V795" s="118"/>
      <c r="W795" s="118"/>
      <c r="X795" t="s">
        <v>1306</v>
      </c>
      <c r="Y795" t="s">
        <v>1097</v>
      </c>
      <c r="Z795" t="s">
        <v>1097</v>
      </c>
      <c r="AA795" t="s">
        <v>1297</v>
      </c>
      <c r="AB795" s="5"/>
      <c r="AC795" s="5"/>
      <c r="AD795" s="5"/>
      <c r="AE795" s="5"/>
      <c r="AF795" s="61">
        <v>100000073664</v>
      </c>
      <c r="AG795" t="s">
        <v>173</v>
      </c>
      <c r="AI795" t="s">
        <v>1194</v>
      </c>
      <c r="AJ795" t="s">
        <v>1208</v>
      </c>
      <c r="AK795" s="71">
        <v>10221000</v>
      </c>
      <c r="AL795" s="70" t="s">
        <v>1220</v>
      </c>
      <c r="AM795" s="70"/>
      <c r="AN795" s="5"/>
      <c r="AO795" s="5"/>
      <c r="AP795" s="5"/>
      <c r="AQ795" s="5"/>
      <c r="AR795" s="5"/>
      <c r="AS795" s="57">
        <v>50158</v>
      </c>
      <c r="AT795" s="25" t="str">
        <f t="shared" si="102"/>
        <v>FIN amlodipine besilate Accord Healthcare B.V. tablet 5mg/</v>
      </c>
      <c r="AU795" s="33"/>
      <c r="AW795" s="57">
        <v>50158</v>
      </c>
      <c r="AX795" s="57"/>
      <c r="AY795" s="5"/>
      <c r="AZ795" t="s">
        <v>65</v>
      </c>
      <c r="BA795" s="5"/>
      <c r="BB795" s="5"/>
      <c r="BC795" s="76">
        <v>10106000</v>
      </c>
      <c r="BD795" t="s">
        <v>173</v>
      </c>
      <c r="BF795" s="46" t="s">
        <v>996</v>
      </c>
      <c r="BG795" t="s">
        <v>976</v>
      </c>
      <c r="BJ795" s="5"/>
      <c r="BK795" t="s">
        <v>976</v>
      </c>
      <c r="BL795" t="s">
        <v>996</v>
      </c>
      <c r="BM795" s="55" t="s">
        <v>964</v>
      </c>
      <c r="BN795" t="str">
        <f t="shared" si="103"/>
        <v>amlodipine besilate tablet 5mg/</v>
      </c>
      <c r="BO795" s="55"/>
      <c r="BP795" t="str">
        <f t="shared" si="104"/>
        <v>amlodipine besilate tablet 5mg/</v>
      </c>
      <c r="BQ795" s="5"/>
      <c r="BR795" s="46">
        <v>10219000</v>
      </c>
      <c r="BS795" t="s">
        <v>173</v>
      </c>
      <c r="BU795" s="118"/>
      <c r="BV795" s="118"/>
      <c r="BW795" s="61">
        <v>100000073664</v>
      </c>
      <c r="BX795" s="5"/>
      <c r="BY795" s="5"/>
      <c r="BZ795" s="5"/>
      <c r="CB795" s="45"/>
      <c r="CC795" s="45"/>
      <c r="CD795" s="5"/>
      <c r="CE795" s="5"/>
      <c r="CF795" t="s">
        <v>1242</v>
      </c>
      <c r="CG795" t="s">
        <v>175</v>
      </c>
      <c r="CI795" s="118"/>
      <c r="CJ795" s="118"/>
      <c r="CK795" t="s">
        <v>1239</v>
      </c>
      <c r="CM795" t="s">
        <v>1228</v>
      </c>
      <c r="CN795" t="s">
        <v>3382</v>
      </c>
      <c r="CO795" s="46" t="s">
        <v>2254</v>
      </c>
      <c r="CP795" s="5"/>
      <c r="CQ795" s="46" t="s">
        <v>2254</v>
      </c>
      <c r="CR795" s="46" t="s">
        <v>2984</v>
      </c>
      <c r="CS795" s="5"/>
      <c r="CT795" s="52">
        <v>100000085259</v>
      </c>
      <c r="CU795" s="51" t="s">
        <v>149</v>
      </c>
      <c r="CV795" s="118"/>
      <c r="CW795" s="147"/>
      <c r="CX795" t="s">
        <v>2984</v>
      </c>
      <c r="CY795" s="5"/>
      <c r="CZ795" s="5"/>
      <c r="DA795" s="5"/>
      <c r="DB795" s="5"/>
      <c r="DC795" s="5"/>
      <c r="DD795" s="5"/>
      <c r="DE795" s="5"/>
      <c r="DF795" s="5"/>
      <c r="DG795" s="118"/>
      <c r="DH795" s="118"/>
      <c r="DI795" s="118"/>
      <c r="DJ795" s="118"/>
      <c r="DK795" s="118"/>
      <c r="DL795" s="165" t="s">
        <v>1291</v>
      </c>
      <c r="DM795" t="s">
        <v>164</v>
      </c>
      <c r="DN795" s="74"/>
      <c r="DO795" s="74"/>
      <c r="DP795" s="70" t="s">
        <v>1220</v>
      </c>
      <c r="DQ795" s="5"/>
      <c r="DR795" s="74">
        <v>5</v>
      </c>
      <c r="DS795" s="74" t="s">
        <v>164</v>
      </c>
      <c r="DZ795" t="s">
        <v>1245</v>
      </c>
      <c r="EA795" t="s">
        <v>1266</v>
      </c>
      <c r="EB795" s="5"/>
      <c r="EC795" s="5"/>
      <c r="ED795" s="5"/>
      <c r="EE795" s="5"/>
      <c r="EF795" s="5"/>
      <c r="EG795" s="5"/>
      <c r="EH795" s="5"/>
      <c r="EI795" s="5"/>
      <c r="EJ795" s="5"/>
      <c r="EK795" s="5"/>
      <c r="EL795" s="5"/>
      <c r="EM795" s="5"/>
      <c r="EN795" s="5"/>
      <c r="EO795" s="5"/>
      <c r="EP795" s="5"/>
      <c r="EQ795" s="5"/>
      <c r="ER795" s="5"/>
      <c r="EY795" s="70" t="str">
        <f t="shared" si="105"/>
        <v>amlodipine oral 5mg/</v>
      </c>
      <c r="FK795" s="14" t="s">
        <v>163</v>
      </c>
      <c r="FL795" s="70" t="str">
        <f t="shared" si="106"/>
        <v>amlodipine oral 5mg/</v>
      </c>
    </row>
    <row r="796" spans="1:168" ht="14.4">
      <c r="A796" s="83">
        <v>178143</v>
      </c>
      <c r="B796" s="57">
        <v>178143</v>
      </c>
      <c r="C796" s="118"/>
      <c r="D796" s="118"/>
      <c r="E796" s="118"/>
      <c r="F796" s="118"/>
      <c r="G796" s="57">
        <v>178143</v>
      </c>
      <c r="H796" s="3"/>
      <c r="I796" s="57">
        <v>178143</v>
      </c>
      <c r="J796" s="5" t="str">
        <f t="shared" si="100"/>
        <v>FIN amlodipine besilate Accord Healthcare B.V. tablet 30 x 5mg/</v>
      </c>
      <c r="K796" s="5" t="str">
        <f t="shared" si="101"/>
        <v>FIN amlodipine besilate Accord Healthcare B.V. tablet 30 x 5mg/</v>
      </c>
      <c r="L796" s="5"/>
      <c r="M796" s="5"/>
      <c r="N796" s="5"/>
      <c r="O796" s="5"/>
      <c r="P796">
        <v>28</v>
      </c>
      <c r="Q796" s="5"/>
      <c r="R796">
        <v>30</v>
      </c>
      <c r="S796" s="5"/>
      <c r="T796" s="118"/>
      <c r="U796" s="118"/>
      <c r="V796" s="118"/>
      <c r="W796" s="118"/>
      <c r="X796" t="s">
        <v>1298</v>
      </c>
      <c r="Y796" t="s">
        <v>1097</v>
      </c>
      <c r="Z796" t="s">
        <v>1097</v>
      </c>
      <c r="AA796" t="s">
        <v>1298</v>
      </c>
      <c r="AB796" s="5"/>
      <c r="AC796" s="5"/>
      <c r="AD796" s="5"/>
      <c r="AE796" s="5"/>
      <c r="AF796" s="61">
        <v>100000073664</v>
      </c>
      <c r="AG796" t="s">
        <v>173</v>
      </c>
      <c r="AI796" t="s">
        <v>1194</v>
      </c>
      <c r="AJ796" t="s">
        <v>1208</v>
      </c>
      <c r="AK796" s="71">
        <v>10221000</v>
      </c>
      <c r="AL796" s="70" t="s">
        <v>1220</v>
      </c>
      <c r="AM796" s="70"/>
      <c r="AN796" s="5"/>
      <c r="AO796" s="5"/>
      <c r="AP796" s="5"/>
      <c r="AQ796" s="5"/>
      <c r="AR796" s="5"/>
      <c r="AS796" s="57">
        <v>50158</v>
      </c>
      <c r="AT796" s="25" t="str">
        <f t="shared" si="102"/>
        <v>FIN amlodipine besilate Accord Healthcare B.V. tablet 5mg/</v>
      </c>
      <c r="AU796" s="33"/>
      <c r="AW796" s="57">
        <v>50158</v>
      </c>
      <c r="AX796" s="57"/>
      <c r="AY796" s="5"/>
      <c r="AZ796" t="s">
        <v>65</v>
      </c>
      <c r="BA796" s="5"/>
      <c r="BB796" s="5"/>
      <c r="BC796" s="76">
        <v>10106000</v>
      </c>
      <c r="BD796" t="s">
        <v>173</v>
      </c>
      <c r="BF796" s="46" t="s">
        <v>996</v>
      </c>
      <c r="BG796" t="s">
        <v>976</v>
      </c>
      <c r="BJ796" s="5"/>
      <c r="BK796" t="s">
        <v>976</v>
      </c>
      <c r="BL796" t="s">
        <v>996</v>
      </c>
      <c r="BM796" s="55" t="s">
        <v>964</v>
      </c>
      <c r="BN796" t="str">
        <f t="shared" si="103"/>
        <v>amlodipine besilate tablet 5mg/</v>
      </c>
      <c r="BO796" s="55"/>
      <c r="BP796" t="str">
        <f t="shared" si="104"/>
        <v>amlodipine besilate tablet 5mg/</v>
      </c>
      <c r="BQ796" s="5"/>
      <c r="BR796" s="46">
        <v>10219000</v>
      </c>
      <c r="BS796" t="s">
        <v>173</v>
      </c>
      <c r="BU796" s="118"/>
      <c r="BV796" s="118"/>
      <c r="BW796" s="61">
        <v>100000073664</v>
      </c>
      <c r="BX796" s="5"/>
      <c r="BY796" s="5"/>
      <c r="BZ796" s="5"/>
      <c r="CB796" s="45"/>
      <c r="CC796" s="45"/>
      <c r="CD796" s="5"/>
      <c r="CE796" s="5"/>
      <c r="CF796" t="s">
        <v>1242</v>
      </c>
      <c r="CG796" t="s">
        <v>175</v>
      </c>
      <c r="CI796" s="118"/>
      <c r="CJ796" s="118"/>
      <c r="CK796" t="s">
        <v>1239</v>
      </c>
      <c r="CM796" t="s">
        <v>1228</v>
      </c>
      <c r="CN796" t="s">
        <v>3382</v>
      </c>
      <c r="CO796" s="46" t="s">
        <v>2254</v>
      </c>
      <c r="CP796" s="5"/>
      <c r="CQ796" s="46" t="s">
        <v>2254</v>
      </c>
      <c r="CR796" s="46" t="s">
        <v>2984</v>
      </c>
      <c r="CS796" s="5"/>
      <c r="CT796" s="52">
        <v>100000085259</v>
      </c>
      <c r="CU796" s="51" t="s">
        <v>149</v>
      </c>
      <c r="CV796" s="118"/>
      <c r="CW796" s="147"/>
      <c r="CX796" t="s">
        <v>2984</v>
      </c>
      <c r="CY796" s="5"/>
      <c r="CZ796" s="5"/>
      <c r="DA796" s="5"/>
      <c r="DB796" s="5"/>
      <c r="DC796" s="5"/>
      <c r="DD796" s="5"/>
      <c r="DE796" s="5"/>
      <c r="DF796" s="5"/>
      <c r="DG796" s="118"/>
      <c r="DH796" s="118"/>
      <c r="DI796" s="118"/>
      <c r="DJ796" s="118"/>
      <c r="DK796" s="118"/>
      <c r="DL796" s="165" t="s">
        <v>1291</v>
      </c>
      <c r="DM796" t="s">
        <v>164</v>
      </c>
      <c r="DN796" s="74"/>
      <c r="DO796" s="74"/>
      <c r="DP796" s="70" t="s">
        <v>1220</v>
      </c>
      <c r="DQ796" s="5"/>
      <c r="DR796" s="74">
        <v>5</v>
      </c>
      <c r="DS796" s="74" t="s">
        <v>164</v>
      </c>
      <c r="DZ796" t="s">
        <v>1245</v>
      </c>
      <c r="EA796" t="s">
        <v>1266</v>
      </c>
      <c r="EB796" s="5"/>
      <c r="EC796" s="5"/>
      <c r="ED796" s="5"/>
      <c r="EE796" s="5"/>
      <c r="EF796" s="5"/>
      <c r="EG796" s="5"/>
      <c r="EH796" s="5"/>
      <c r="EI796" s="5"/>
      <c r="EJ796" s="5"/>
      <c r="EK796" s="5"/>
      <c r="EL796" s="5"/>
      <c r="EM796" s="5"/>
      <c r="EN796" s="5"/>
      <c r="EO796" s="5"/>
      <c r="EP796" s="5"/>
      <c r="EQ796" s="5"/>
      <c r="ER796" s="5"/>
      <c r="EY796" s="70" t="str">
        <f t="shared" si="105"/>
        <v>amlodipine oral 5mg/</v>
      </c>
      <c r="FK796" s="14" t="s">
        <v>163</v>
      </c>
      <c r="FL796" s="70" t="str">
        <f t="shared" si="106"/>
        <v>amlodipine oral 5mg/</v>
      </c>
    </row>
    <row r="797" spans="1:168" ht="14.4">
      <c r="A797" s="83">
        <v>178144</v>
      </c>
      <c r="B797" s="57">
        <v>178144</v>
      </c>
      <c r="C797" s="118"/>
      <c r="D797" s="118"/>
      <c r="E797" s="118"/>
      <c r="F797" s="118"/>
      <c r="G797" s="57">
        <v>178144</v>
      </c>
      <c r="H797" s="3"/>
      <c r="I797" s="57">
        <v>178144</v>
      </c>
      <c r="J797" s="5" t="str">
        <f t="shared" si="100"/>
        <v>FIN amlodipine besilate Accord Healthcare B.V. tablet 50 x 5mg/</v>
      </c>
      <c r="K797" s="5" t="str">
        <f t="shared" si="101"/>
        <v>FIN amlodipine besilate Accord Healthcare B.V. tablet 50 x 5mg/</v>
      </c>
      <c r="L797" s="5"/>
      <c r="M797" s="5"/>
      <c r="N797" s="5"/>
      <c r="O797" s="5"/>
      <c r="P797">
        <v>14</v>
      </c>
      <c r="Q797" s="5"/>
      <c r="R797">
        <v>50</v>
      </c>
      <c r="S797" s="5"/>
      <c r="T797" s="118"/>
      <c r="U797" s="118"/>
      <c r="V797" s="118"/>
      <c r="W797" s="118"/>
      <c r="X797" t="s">
        <v>1300</v>
      </c>
      <c r="Y797" t="s">
        <v>1097</v>
      </c>
      <c r="Z797" t="s">
        <v>1097</v>
      </c>
      <c r="AA797" t="s">
        <v>1299</v>
      </c>
      <c r="AB797" s="5"/>
      <c r="AC797" s="5"/>
      <c r="AD797" s="5"/>
      <c r="AE797" s="5"/>
      <c r="AF797" s="61">
        <v>100000073664</v>
      </c>
      <c r="AG797" t="s">
        <v>173</v>
      </c>
      <c r="AI797" t="s">
        <v>1194</v>
      </c>
      <c r="AJ797" t="s">
        <v>1208</v>
      </c>
      <c r="AK797" s="71">
        <v>10221000</v>
      </c>
      <c r="AL797" s="70" t="s">
        <v>1220</v>
      </c>
      <c r="AM797" s="70"/>
      <c r="AN797" s="5"/>
      <c r="AO797" s="5"/>
      <c r="AP797" s="5"/>
      <c r="AQ797" s="5"/>
      <c r="AR797" s="5"/>
      <c r="AS797" s="57">
        <v>50158</v>
      </c>
      <c r="AT797" s="25" t="str">
        <f t="shared" si="102"/>
        <v>FIN amlodipine besilate Accord Healthcare B.V. tablet 5mg/</v>
      </c>
      <c r="AU797" s="33"/>
      <c r="AW797" s="57">
        <v>50158</v>
      </c>
      <c r="AX797" s="57"/>
      <c r="AY797" s="5"/>
      <c r="AZ797" t="s">
        <v>65</v>
      </c>
      <c r="BA797" s="5"/>
      <c r="BB797" s="5"/>
      <c r="BC797" s="76">
        <v>10221000</v>
      </c>
      <c r="BD797" t="s">
        <v>173</v>
      </c>
      <c r="BF797" s="46" t="s">
        <v>996</v>
      </c>
      <c r="BG797" t="s">
        <v>976</v>
      </c>
      <c r="BJ797" s="5"/>
      <c r="BK797" t="s">
        <v>976</v>
      </c>
      <c r="BL797" t="s">
        <v>996</v>
      </c>
      <c r="BM797" s="55" t="s">
        <v>964</v>
      </c>
      <c r="BN797" t="str">
        <f t="shared" si="103"/>
        <v>amlodipine besilate tablet 5mg/</v>
      </c>
      <c r="BO797" s="55"/>
      <c r="BP797" t="str">
        <f t="shared" si="104"/>
        <v>amlodipine besilate tablet 5mg/</v>
      </c>
      <c r="BQ797" s="5"/>
      <c r="BR797" s="46">
        <v>10219000</v>
      </c>
      <c r="BS797" t="s">
        <v>173</v>
      </c>
      <c r="BU797" s="118"/>
      <c r="BV797" s="118"/>
      <c r="BW797" s="61">
        <v>100000073664</v>
      </c>
      <c r="BX797" s="5"/>
      <c r="BY797" s="5"/>
      <c r="BZ797" s="5"/>
      <c r="CB797" s="45"/>
      <c r="CC797" s="45"/>
      <c r="CD797" s="5"/>
      <c r="CE797" s="5"/>
      <c r="CF797" t="s">
        <v>1242</v>
      </c>
      <c r="CG797" t="s">
        <v>175</v>
      </c>
      <c r="CI797" s="118"/>
      <c r="CJ797" s="118"/>
      <c r="CK797" t="s">
        <v>1239</v>
      </c>
      <c r="CM797" t="s">
        <v>1228</v>
      </c>
      <c r="CN797" t="s">
        <v>3382</v>
      </c>
      <c r="CO797" s="46" t="s">
        <v>2254</v>
      </c>
      <c r="CP797" s="5"/>
      <c r="CQ797" s="46" t="s">
        <v>2254</v>
      </c>
      <c r="CR797" s="46" t="s">
        <v>2984</v>
      </c>
      <c r="CS797" s="5"/>
      <c r="CT797" s="52">
        <v>100000085259</v>
      </c>
      <c r="CU797" s="51" t="s">
        <v>149</v>
      </c>
      <c r="CV797" s="118"/>
      <c r="CW797" s="147"/>
      <c r="CX797" t="s">
        <v>2984</v>
      </c>
      <c r="CY797" s="5"/>
      <c r="CZ797" s="5"/>
      <c r="DA797" s="5"/>
      <c r="DB797" s="5"/>
      <c r="DC797" s="5"/>
      <c r="DD797" s="5"/>
      <c r="DE797" s="5"/>
      <c r="DF797" s="5"/>
      <c r="DG797" s="118"/>
      <c r="DH797" s="118"/>
      <c r="DI797" s="118"/>
      <c r="DJ797" s="118"/>
      <c r="DK797" s="118"/>
      <c r="DL797" s="165" t="s">
        <v>1290</v>
      </c>
      <c r="DM797" t="s">
        <v>164</v>
      </c>
      <c r="DN797" s="74"/>
      <c r="DO797" s="74"/>
      <c r="DP797" s="70" t="s">
        <v>1220</v>
      </c>
      <c r="DQ797" s="5"/>
      <c r="DR797" s="74">
        <v>5</v>
      </c>
      <c r="DS797" s="74" t="s">
        <v>164</v>
      </c>
      <c r="DZ797" t="s">
        <v>1245</v>
      </c>
      <c r="EA797" t="s">
        <v>1266</v>
      </c>
      <c r="EB797" s="5"/>
      <c r="EC797" s="5"/>
      <c r="ED797" s="5"/>
      <c r="EE797" s="5"/>
      <c r="EF797" s="5"/>
      <c r="EG797" s="5"/>
      <c r="EH797" s="5"/>
      <c r="EI797" s="5"/>
      <c r="EJ797" s="5"/>
      <c r="EK797" s="5"/>
      <c r="EL797" s="5"/>
      <c r="EM797" s="5"/>
      <c r="EN797" s="5"/>
      <c r="EO797" s="5"/>
      <c r="EP797" s="5"/>
      <c r="EQ797" s="5"/>
      <c r="ER797" s="5"/>
      <c r="EY797" s="70" t="str">
        <f t="shared" si="105"/>
        <v>amlodipine oral 5mg/</v>
      </c>
      <c r="FK797" s="14" t="s">
        <v>163</v>
      </c>
      <c r="FL797" s="70" t="str">
        <f t="shared" si="106"/>
        <v>amlodipine oral 5mg/</v>
      </c>
    </row>
    <row r="798" spans="1:168" ht="14.4">
      <c r="A798" s="83">
        <v>178145</v>
      </c>
      <c r="B798" s="57">
        <v>178145</v>
      </c>
      <c r="C798" s="118"/>
      <c r="D798" s="118"/>
      <c r="E798" s="118"/>
      <c r="F798" s="118"/>
      <c r="G798" s="57">
        <v>178145</v>
      </c>
      <c r="H798" s="3"/>
      <c r="I798" s="57">
        <v>178145</v>
      </c>
      <c r="J798" s="5" t="str">
        <f t="shared" si="100"/>
        <v>FIN amlodipine besilate Accord Healthcare B.V. tablet 60 x 5mg/</v>
      </c>
      <c r="K798" s="5" t="str">
        <f t="shared" si="101"/>
        <v>FIN amlodipine besilate Accord Healthcare B.V. tablet 60 x 5mg/</v>
      </c>
      <c r="L798" s="5"/>
      <c r="M798" s="5"/>
      <c r="N798" s="5"/>
      <c r="O798" s="5"/>
      <c r="P798">
        <v>14</v>
      </c>
      <c r="Q798" s="5"/>
      <c r="R798">
        <v>60</v>
      </c>
      <c r="S798" s="5"/>
      <c r="T798" s="118"/>
      <c r="U798" s="118"/>
      <c r="V798" s="118"/>
      <c r="W798" s="118"/>
      <c r="X798" t="s">
        <v>1289</v>
      </c>
      <c r="Y798" t="s">
        <v>1097</v>
      </c>
      <c r="Z798" t="s">
        <v>1097</v>
      </c>
      <c r="AA798" t="s">
        <v>1300</v>
      </c>
      <c r="AB798" s="5"/>
      <c r="AC798" s="5"/>
      <c r="AD798" s="5"/>
      <c r="AE798" s="5"/>
      <c r="AF798" s="61">
        <v>100000073664</v>
      </c>
      <c r="AG798" t="s">
        <v>173</v>
      </c>
      <c r="AI798" t="s">
        <v>1194</v>
      </c>
      <c r="AJ798" t="s">
        <v>1208</v>
      </c>
      <c r="AK798" s="71">
        <v>10221000</v>
      </c>
      <c r="AL798" s="70" t="s">
        <v>1220</v>
      </c>
      <c r="AM798" s="70"/>
      <c r="AN798" s="5"/>
      <c r="AO798" s="5"/>
      <c r="AP798" s="5"/>
      <c r="AQ798" s="5"/>
      <c r="AR798" s="5"/>
      <c r="AS798" s="57">
        <v>50158</v>
      </c>
      <c r="AT798" s="25" t="str">
        <f t="shared" si="102"/>
        <v>FIN amlodipine besilate Accord Healthcare B.V. tablet 5mg/</v>
      </c>
      <c r="AU798" s="33"/>
      <c r="AW798" s="57">
        <v>50158</v>
      </c>
      <c r="AX798" s="57"/>
      <c r="AY798" s="5"/>
      <c r="AZ798" t="s">
        <v>65</v>
      </c>
      <c r="BA798" s="5"/>
      <c r="BB798" s="5"/>
      <c r="BC798" s="76">
        <v>10221000</v>
      </c>
      <c r="BD798" t="s">
        <v>173</v>
      </c>
      <c r="BF798" s="46" t="s">
        <v>996</v>
      </c>
      <c r="BG798" t="s">
        <v>976</v>
      </c>
      <c r="BJ798" s="5"/>
      <c r="BK798" t="s">
        <v>976</v>
      </c>
      <c r="BL798" t="s">
        <v>996</v>
      </c>
      <c r="BM798" s="55" t="s">
        <v>964</v>
      </c>
      <c r="BN798" t="str">
        <f t="shared" si="103"/>
        <v>amlodipine besilate tablet 5mg/</v>
      </c>
      <c r="BO798" s="55"/>
      <c r="BP798" t="str">
        <f t="shared" si="104"/>
        <v>amlodipine besilate tablet 5mg/</v>
      </c>
      <c r="BQ798" s="5"/>
      <c r="BR798" s="46">
        <v>10219000</v>
      </c>
      <c r="BS798" t="s">
        <v>173</v>
      </c>
      <c r="BU798" s="118"/>
      <c r="BV798" s="118"/>
      <c r="BW798" s="61">
        <v>100000073664</v>
      </c>
      <c r="BX798" s="5"/>
      <c r="BY798" s="5"/>
      <c r="BZ798" s="5"/>
      <c r="CB798" s="45"/>
      <c r="CC798" s="45"/>
      <c r="CD798" s="5"/>
      <c r="CE798" s="5"/>
      <c r="CF798" t="s">
        <v>1242</v>
      </c>
      <c r="CG798" t="s">
        <v>175</v>
      </c>
      <c r="CI798" s="118"/>
      <c r="CJ798" s="118"/>
      <c r="CK798" t="s">
        <v>1239</v>
      </c>
      <c r="CM798" t="s">
        <v>1228</v>
      </c>
      <c r="CN798" t="s">
        <v>3382</v>
      </c>
      <c r="CO798" s="46" t="s">
        <v>2254</v>
      </c>
      <c r="CP798" s="5"/>
      <c r="CQ798" s="46" t="s">
        <v>2254</v>
      </c>
      <c r="CR798" s="46" t="s">
        <v>2984</v>
      </c>
      <c r="CS798" s="5"/>
      <c r="CT798" s="52">
        <v>100000085259</v>
      </c>
      <c r="CU798" s="51" t="s">
        <v>149</v>
      </c>
      <c r="CV798" s="118"/>
      <c r="CW798" s="147"/>
      <c r="CX798" t="s">
        <v>2984</v>
      </c>
      <c r="CY798" s="5"/>
      <c r="CZ798" s="5"/>
      <c r="DA798" s="5"/>
      <c r="DB798" s="5"/>
      <c r="DC798" s="5"/>
      <c r="DD798" s="5"/>
      <c r="DE798" s="5"/>
      <c r="DF798" s="5"/>
      <c r="DG798" s="118"/>
      <c r="DH798" s="118"/>
      <c r="DI798" s="118"/>
      <c r="DJ798" s="118"/>
      <c r="DK798" s="118"/>
      <c r="DL798" s="165" t="s">
        <v>1291</v>
      </c>
      <c r="DM798" t="s">
        <v>164</v>
      </c>
      <c r="DN798" s="74"/>
      <c r="DO798" s="74"/>
      <c r="DP798" s="70" t="s">
        <v>1220</v>
      </c>
      <c r="DQ798" s="5"/>
      <c r="DR798" s="74">
        <v>5</v>
      </c>
      <c r="DS798" s="74" t="s">
        <v>164</v>
      </c>
      <c r="DZ798" t="s">
        <v>1245</v>
      </c>
      <c r="EA798" t="s">
        <v>1266</v>
      </c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Y798" s="70" t="str">
        <f t="shared" si="105"/>
        <v>amlodipine oral 5mg/</v>
      </c>
      <c r="FK798" s="14" t="s">
        <v>163</v>
      </c>
      <c r="FL798" s="70" t="str">
        <f t="shared" si="106"/>
        <v>amlodipine oral 5mg/</v>
      </c>
    </row>
    <row r="799" spans="1:168" ht="14.4">
      <c r="A799" s="83">
        <v>178146</v>
      </c>
      <c r="B799" s="57">
        <v>178146</v>
      </c>
      <c r="C799" s="118"/>
      <c r="D799" s="118"/>
      <c r="E799" s="118"/>
      <c r="F799" s="118"/>
      <c r="G799" s="57">
        <v>178146</v>
      </c>
      <c r="H799" s="3"/>
      <c r="I799" s="57">
        <v>178146</v>
      </c>
      <c r="J799" s="5" t="str">
        <f t="shared" si="100"/>
        <v>FIN amlodipine besilate Accord Healthcare B.V. tablet 90 x 5mg/</v>
      </c>
      <c r="K799" s="5" t="str">
        <f t="shared" si="101"/>
        <v>FIN amlodipine besilate Accord Healthcare B.V. tablet 90 x 5mg/</v>
      </c>
      <c r="L799" s="5"/>
      <c r="M799" s="5"/>
      <c r="N799" s="5"/>
      <c r="O799" s="5"/>
      <c r="P799">
        <v>28</v>
      </c>
      <c r="Q799" s="5"/>
      <c r="R799">
        <v>90</v>
      </c>
      <c r="S799" s="5"/>
      <c r="T799" s="118"/>
      <c r="U799" s="118"/>
      <c r="V799" s="118"/>
      <c r="W799" s="118"/>
      <c r="X799" t="s">
        <v>1301</v>
      </c>
      <c r="Y799" t="s">
        <v>1097</v>
      </c>
      <c r="Z799" t="s">
        <v>1097</v>
      </c>
      <c r="AA799" t="s">
        <v>1301</v>
      </c>
      <c r="AB799" s="5"/>
      <c r="AC799" s="5"/>
      <c r="AD799" s="5"/>
      <c r="AE799" s="5"/>
      <c r="AF799" s="61">
        <v>100000073664</v>
      </c>
      <c r="AG799" t="s">
        <v>173</v>
      </c>
      <c r="AI799" t="s">
        <v>1194</v>
      </c>
      <c r="AJ799" t="s">
        <v>1208</v>
      </c>
      <c r="AK799" s="71">
        <v>10221000</v>
      </c>
      <c r="AL799" s="70" t="s">
        <v>1220</v>
      </c>
      <c r="AM799" s="70"/>
      <c r="AN799" s="5"/>
      <c r="AO799" s="5"/>
      <c r="AP799" s="5"/>
      <c r="AQ799" s="5"/>
      <c r="AR799" s="5"/>
      <c r="AS799" s="57">
        <v>50158</v>
      </c>
      <c r="AT799" s="25" t="str">
        <f t="shared" si="102"/>
        <v>FIN amlodipine besilate Accord Healthcare B.V. tablet 5mg/</v>
      </c>
      <c r="AU799" s="33"/>
      <c r="AW799" s="57">
        <v>50158</v>
      </c>
      <c r="AX799" s="57"/>
      <c r="AY799" s="5"/>
      <c r="AZ799" t="s">
        <v>65</v>
      </c>
      <c r="BA799" s="5"/>
      <c r="BB799" s="5"/>
      <c r="BC799" s="76">
        <v>10221000</v>
      </c>
      <c r="BD799" t="s">
        <v>173</v>
      </c>
      <c r="BF799" s="46" t="s">
        <v>996</v>
      </c>
      <c r="BG799" t="s">
        <v>976</v>
      </c>
      <c r="BJ799" s="5"/>
      <c r="BK799" t="s">
        <v>976</v>
      </c>
      <c r="BL799" t="s">
        <v>996</v>
      </c>
      <c r="BM799" s="55" t="s">
        <v>964</v>
      </c>
      <c r="BN799" t="str">
        <f t="shared" si="103"/>
        <v>amlodipine besilate tablet 5mg/</v>
      </c>
      <c r="BO799" s="55"/>
      <c r="BP799" t="str">
        <f t="shared" si="104"/>
        <v>amlodipine besilate tablet 5mg/</v>
      </c>
      <c r="BQ799" s="5"/>
      <c r="BR799" s="46">
        <v>10219000</v>
      </c>
      <c r="BS799" t="s">
        <v>173</v>
      </c>
      <c r="BU799" s="118"/>
      <c r="BV799" s="118"/>
      <c r="BW799" s="61">
        <v>100000073664</v>
      </c>
      <c r="BX799" s="5"/>
      <c r="BY799" s="5"/>
      <c r="BZ799" s="5"/>
      <c r="CB799" s="45"/>
      <c r="CC799" s="45"/>
      <c r="CD799" s="5"/>
      <c r="CE799" s="5"/>
      <c r="CF799" t="s">
        <v>1242</v>
      </c>
      <c r="CG799" t="s">
        <v>175</v>
      </c>
      <c r="CI799" s="118"/>
      <c r="CJ799" s="118"/>
      <c r="CK799" t="s">
        <v>1239</v>
      </c>
      <c r="CM799" t="s">
        <v>1228</v>
      </c>
      <c r="CN799" t="s">
        <v>3382</v>
      </c>
      <c r="CO799" s="46" t="s">
        <v>2254</v>
      </c>
      <c r="CP799" s="5"/>
      <c r="CQ799" s="46" t="s">
        <v>2254</v>
      </c>
      <c r="CR799" s="46" t="s">
        <v>2984</v>
      </c>
      <c r="CS799" s="5"/>
      <c r="CT799" s="52">
        <v>100000085259</v>
      </c>
      <c r="CU799" s="51" t="s">
        <v>149</v>
      </c>
      <c r="CV799" s="118"/>
      <c r="CW799" s="147"/>
      <c r="CX799" t="s">
        <v>2984</v>
      </c>
      <c r="CY799" s="5"/>
      <c r="CZ799" s="5"/>
      <c r="DA799" s="5"/>
      <c r="DB799" s="5"/>
      <c r="DC799" s="5"/>
      <c r="DD799" s="5"/>
      <c r="DE799" s="5"/>
      <c r="DF799" s="5"/>
      <c r="DG799" s="118"/>
      <c r="DH799" s="118"/>
      <c r="DI799" s="118"/>
      <c r="DJ799" s="118"/>
      <c r="DK799" s="118"/>
      <c r="DL799" s="165" t="s">
        <v>1291</v>
      </c>
      <c r="DM799" t="s">
        <v>164</v>
      </c>
      <c r="DN799" s="74"/>
      <c r="DO799" s="74"/>
      <c r="DP799" s="70" t="s">
        <v>1220</v>
      </c>
      <c r="DQ799" s="5"/>
      <c r="DR799" s="74">
        <v>5</v>
      </c>
      <c r="DS799" s="74" t="s">
        <v>164</v>
      </c>
      <c r="DZ799" t="s">
        <v>1245</v>
      </c>
      <c r="EA799" t="s">
        <v>1266</v>
      </c>
      <c r="EB799" s="5"/>
      <c r="EC799" s="5"/>
      <c r="ED799" s="5"/>
      <c r="EE799" s="5"/>
      <c r="EF799" s="5"/>
      <c r="EG799" s="5"/>
      <c r="EH799" s="5"/>
      <c r="EI799" s="5"/>
      <c r="EJ799" s="5"/>
      <c r="EK799" s="5"/>
      <c r="EL799" s="5"/>
      <c r="EM799" s="5"/>
      <c r="EN799" s="5"/>
      <c r="EO799" s="5"/>
      <c r="EP799" s="5"/>
      <c r="EQ799" s="5"/>
      <c r="ER799" s="5"/>
      <c r="EY799" s="70" t="str">
        <f t="shared" si="105"/>
        <v>amlodipine oral 5mg/</v>
      </c>
      <c r="FK799" s="14" t="s">
        <v>163</v>
      </c>
      <c r="FL799" s="70" t="str">
        <f t="shared" si="106"/>
        <v>amlodipine oral 5mg/</v>
      </c>
    </row>
    <row r="800" spans="1:168" ht="14.4">
      <c r="A800" s="83">
        <v>178147</v>
      </c>
      <c r="B800" s="57">
        <v>178147</v>
      </c>
      <c r="C800" s="118"/>
      <c r="D800" s="118"/>
      <c r="E800" s="118"/>
      <c r="F800" s="118"/>
      <c r="G800" s="57">
        <v>178147</v>
      </c>
      <c r="H800" s="3"/>
      <c r="I800" s="57">
        <v>178147</v>
      </c>
      <c r="J800" s="5" t="str">
        <f t="shared" si="100"/>
        <v>FIN amlodipine besilate Accord Healthcare B.V. tablet 98 x 5mg/</v>
      </c>
      <c r="K800" s="5" t="str">
        <f t="shared" si="101"/>
        <v>FIN amlodipine besilate Accord Healthcare B.V. tablet 98 x 5mg/</v>
      </c>
      <c r="L800" s="5"/>
      <c r="M800" s="5"/>
      <c r="N800" s="5"/>
      <c r="O800" s="5"/>
      <c r="P800">
        <v>28</v>
      </c>
      <c r="Q800" s="5"/>
      <c r="R800">
        <v>98</v>
      </c>
      <c r="S800" s="5"/>
      <c r="T800" s="118"/>
      <c r="U800" s="118"/>
      <c r="V800" s="118"/>
      <c r="W800" s="118"/>
      <c r="X800" t="s">
        <v>1298</v>
      </c>
      <c r="Y800" t="s">
        <v>1097</v>
      </c>
      <c r="Z800" t="s">
        <v>1097</v>
      </c>
      <c r="AA800" t="s">
        <v>1302</v>
      </c>
      <c r="AB800" s="5"/>
      <c r="AC800" s="5"/>
      <c r="AD800" s="5"/>
      <c r="AE800" s="5"/>
      <c r="AF800" s="61">
        <v>100000073664</v>
      </c>
      <c r="AG800" t="s">
        <v>173</v>
      </c>
      <c r="AI800" t="s">
        <v>1194</v>
      </c>
      <c r="AJ800" t="s">
        <v>1208</v>
      </c>
      <c r="AK800" s="71">
        <v>10221000</v>
      </c>
      <c r="AL800" s="70" t="s">
        <v>1220</v>
      </c>
      <c r="AM800" s="70"/>
      <c r="AN800" s="5"/>
      <c r="AO800" s="5"/>
      <c r="AP800" s="5"/>
      <c r="AQ800" s="5"/>
      <c r="AR800" s="5"/>
      <c r="AS800" s="57">
        <v>50158</v>
      </c>
      <c r="AT800" s="25" t="str">
        <f t="shared" si="102"/>
        <v>FIN amlodipine besilate Accord Healthcare B.V. tablet 5mg/</v>
      </c>
      <c r="AU800" s="33"/>
      <c r="AW800" s="57">
        <v>50158</v>
      </c>
      <c r="AX800" s="57"/>
      <c r="AY800" s="5"/>
      <c r="AZ800" t="s">
        <v>65</v>
      </c>
      <c r="BA800" s="5"/>
      <c r="BB800" s="5"/>
      <c r="BC800" s="76">
        <v>10221000</v>
      </c>
      <c r="BD800" t="s">
        <v>173</v>
      </c>
      <c r="BF800" s="46" t="s">
        <v>996</v>
      </c>
      <c r="BG800" t="s">
        <v>976</v>
      </c>
      <c r="BJ800" s="5"/>
      <c r="BK800" t="s">
        <v>976</v>
      </c>
      <c r="BL800" t="s">
        <v>996</v>
      </c>
      <c r="BM800" s="55" t="s">
        <v>964</v>
      </c>
      <c r="BN800" t="str">
        <f t="shared" si="103"/>
        <v>amlodipine besilate tablet 5mg/</v>
      </c>
      <c r="BO800" s="55"/>
      <c r="BP800" t="str">
        <f t="shared" si="104"/>
        <v>amlodipine besilate tablet 5mg/</v>
      </c>
      <c r="BQ800" s="5"/>
      <c r="BR800" s="46">
        <v>10219000</v>
      </c>
      <c r="BS800" t="s">
        <v>173</v>
      </c>
      <c r="BU800" s="118"/>
      <c r="BV800" s="118"/>
      <c r="BW800" s="61">
        <v>100000073664</v>
      </c>
      <c r="BX800" s="5"/>
      <c r="BY800" s="5"/>
      <c r="BZ800" s="5"/>
      <c r="CB800" s="45"/>
      <c r="CC800" s="45"/>
      <c r="CD800" s="5"/>
      <c r="CE800" s="5"/>
      <c r="CF800" t="s">
        <v>1242</v>
      </c>
      <c r="CG800" t="s">
        <v>175</v>
      </c>
      <c r="CI800" s="118"/>
      <c r="CJ800" s="118"/>
      <c r="CK800" t="s">
        <v>1239</v>
      </c>
      <c r="CM800" t="s">
        <v>1228</v>
      </c>
      <c r="CN800" t="s">
        <v>3382</v>
      </c>
      <c r="CO800" s="46" t="s">
        <v>2254</v>
      </c>
      <c r="CP800" s="5"/>
      <c r="CQ800" s="46" t="s">
        <v>2254</v>
      </c>
      <c r="CR800" s="46" t="s">
        <v>2984</v>
      </c>
      <c r="CS800" s="5"/>
      <c r="CT800" s="52">
        <v>100000085259</v>
      </c>
      <c r="CU800" s="51" t="s">
        <v>149</v>
      </c>
      <c r="CV800" s="118"/>
      <c r="CW800" s="147"/>
      <c r="CX800" t="s">
        <v>2984</v>
      </c>
      <c r="CY800" s="5"/>
      <c r="CZ800" s="5"/>
      <c r="DA800" s="5"/>
      <c r="DB800" s="5"/>
      <c r="DC800" s="5"/>
      <c r="DD800" s="5"/>
      <c r="DE800" s="5"/>
      <c r="DF800" s="5"/>
      <c r="DG800" s="118"/>
      <c r="DH800" s="118"/>
      <c r="DI800" s="118"/>
      <c r="DJ800" s="118"/>
      <c r="DK800" s="118"/>
      <c r="DL800" s="165" t="s">
        <v>1291</v>
      </c>
      <c r="DM800" t="s">
        <v>164</v>
      </c>
      <c r="DN800" s="74"/>
      <c r="DO800" s="74"/>
      <c r="DP800" s="70" t="s">
        <v>1220</v>
      </c>
      <c r="DQ800" s="5"/>
      <c r="DR800" s="74">
        <v>5</v>
      </c>
      <c r="DS800" s="74" t="s">
        <v>164</v>
      </c>
      <c r="DZ800" t="s">
        <v>1245</v>
      </c>
      <c r="EA800" t="s">
        <v>1266</v>
      </c>
      <c r="EB800" s="5"/>
      <c r="EC800" s="5"/>
      <c r="ED800" s="5"/>
      <c r="EE800" s="5"/>
      <c r="EF800" s="5"/>
      <c r="EG800" s="5"/>
      <c r="EH800" s="5"/>
      <c r="EI800" s="5"/>
      <c r="EJ800" s="5"/>
      <c r="EK800" s="5"/>
      <c r="EL800" s="5"/>
      <c r="EM800" s="5"/>
      <c r="EN800" s="5"/>
      <c r="EO800" s="5"/>
      <c r="EP800" s="5"/>
      <c r="EQ800" s="5"/>
      <c r="ER800" s="5"/>
      <c r="EY800" s="70" t="str">
        <f t="shared" si="105"/>
        <v>amlodipine oral 5mg/</v>
      </c>
      <c r="FK800" s="14" t="s">
        <v>163</v>
      </c>
      <c r="FL800" s="70" t="str">
        <f t="shared" si="106"/>
        <v>amlodipine oral 5mg/</v>
      </c>
    </row>
    <row r="801" spans="1:168" ht="14.4">
      <c r="A801" s="83">
        <v>187484</v>
      </c>
      <c r="B801" s="57">
        <v>187484</v>
      </c>
      <c r="C801" s="118"/>
      <c r="D801" s="118"/>
      <c r="E801" s="118"/>
      <c r="F801" s="118"/>
      <c r="G801" s="57">
        <v>187484</v>
      </c>
      <c r="H801" s="3"/>
      <c r="I801" s="57">
        <v>187484</v>
      </c>
      <c r="J801" s="5" t="str">
        <f t="shared" si="100"/>
        <v>FIN amlodipine besilate Accord Healthcare B.V. tablet 250 x 5mg/</v>
      </c>
      <c r="K801" s="5" t="str">
        <f t="shared" si="101"/>
        <v>FIN amlodipine besilate Accord Healthcare B.V. tablet 250 x 5mg/</v>
      </c>
      <c r="L801" s="5"/>
      <c r="M801" s="5"/>
      <c r="N801" s="5"/>
      <c r="O801" s="5"/>
      <c r="P801">
        <v>14</v>
      </c>
      <c r="Q801" s="5"/>
      <c r="R801">
        <v>250</v>
      </c>
      <c r="S801" s="5"/>
      <c r="T801" s="118"/>
      <c r="U801" s="118"/>
      <c r="V801" s="118"/>
      <c r="W801" s="118"/>
      <c r="X801" t="s">
        <v>1300</v>
      </c>
      <c r="Y801" t="s">
        <v>1097</v>
      </c>
      <c r="Z801" t="s">
        <v>1097</v>
      </c>
      <c r="AA801" t="s">
        <v>1303</v>
      </c>
      <c r="AB801" s="5"/>
      <c r="AC801" s="5"/>
      <c r="AD801" s="5"/>
      <c r="AE801" s="5"/>
      <c r="AF801" s="61">
        <v>100000073664</v>
      </c>
      <c r="AG801" t="s">
        <v>173</v>
      </c>
      <c r="AI801" t="s">
        <v>1194</v>
      </c>
      <c r="AJ801" t="s">
        <v>1208</v>
      </c>
      <c r="AK801" s="5"/>
      <c r="AL801" s="5"/>
      <c r="AM801" s="5"/>
      <c r="AN801" s="5"/>
      <c r="AO801" s="5"/>
      <c r="AP801" s="5"/>
      <c r="AQ801" s="5"/>
      <c r="AR801" s="5"/>
      <c r="AS801" s="57">
        <v>50158</v>
      </c>
      <c r="AT801" s="25" t="str">
        <f t="shared" si="102"/>
        <v>FIN amlodipine besilate Accord Healthcare B.V. tablet 5mg/</v>
      </c>
      <c r="AU801" s="33"/>
      <c r="AW801" s="57">
        <v>50158</v>
      </c>
      <c r="AX801" s="57"/>
      <c r="AY801" s="5"/>
      <c r="AZ801" t="s">
        <v>65</v>
      </c>
      <c r="BA801" s="5"/>
      <c r="BB801" s="5"/>
      <c r="BC801" s="76">
        <v>10221000</v>
      </c>
      <c r="BD801" t="s">
        <v>173</v>
      </c>
      <c r="BF801" s="46" t="s">
        <v>996</v>
      </c>
      <c r="BG801" t="s">
        <v>976</v>
      </c>
      <c r="BJ801" s="5"/>
      <c r="BK801" t="s">
        <v>976</v>
      </c>
      <c r="BL801" t="s">
        <v>996</v>
      </c>
      <c r="BM801" s="55" t="s">
        <v>964</v>
      </c>
      <c r="BN801" t="str">
        <f t="shared" si="103"/>
        <v>amlodipine besilate tablet 5mg/</v>
      </c>
      <c r="BO801" s="55"/>
      <c r="BP801" t="str">
        <f t="shared" si="104"/>
        <v>amlodipine besilate tablet 5mg/</v>
      </c>
      <c r="BQ801" s="5"/>
      <c r="BR801" s="46">
        <v>10219000</v>
      </c>
      <c r="BS801" t="s">
        <v>173</v>
      </c>
      <c r="BU801" s="118"/>
      <c r="BV801" s="118"/>
      <c r="BW801" s="61">
        <v>100000073664</v>
      </c>
      <c r="BX801" s="5"/>
      <c r="BY801" s="5"/>
      <c r="BZ801" s="5"/>
      <c r="CB801" s="45"/>
      <c r="CC801" s="45"/>
      <c r="CD801" s="5"/>
      <c r="CE801" s="5"/>
      <c r="CF801" t="s">
        <v>1242</v>
      </c>
      <c r="CG801" t="s">
        <v>175</v>
      </c>
      <c r="CI801" s="118"/>
      <c r="CJ801" s="118"/>
      <c r="CK801" t="s">
        <v>1239</v>
      </c>
      <c r="CM801" t="s">
        <v>1228</v>
      </c>
      <c r="CN801" t="s">
        <v>3382</v>
      </c>
      <c r="CO801" s="46" t="s">
        <v>2254</v>
      </c>
      <c r="CP801" s="5"/>
      <c r="CQ801" s="46" t="s">
        <v>2254</v>
      </c>
      <c r="CR801" s="46" t="s">
        <v>2984</v>
      </c>
      <c r="CS801" s="5"/>
      <c r="CT801" s="52">
        <v>100000085259</v>
      </c>
      <c r="CU801" s="51" t="s">
        <v>149</v>
      </c>
      <c r="CV801" s="118"/>
      <c r="CW801" s="147"/>
      <c r="CX801" t="s">
        <v>2984</v>
      </c>
      <c r="CY801" s="5"/>
      <c r="CZ801" s="5"/>
      <c r="DA801" s="5"/>
      <c r="DB801" s="5"/>
      <c r="DC801" s="5"/>
      <c r="DD801" s="5"/>
      <c r="DE801" s="5"/>
      <c r="DF801" s="5"/>
      <c r="DG801" s="118"/>
      <c r="DH801" s="118"/>
      <c r="DI801" s="118"/>
      <c r="DJ801" s="118"/>
      <c r="DK801" s="118"/>
      <c r="DL801" s="165" t="s">
        <v>1290</v>
      </c>
      <c r="DM801" t="s">
        <v>164</v>
      </c>
      <c r="DN801" s="74"/>
      <c r="DO801" s="74"/>
      <c r="DP801" s="74"/>
      <c r="DQ801" s="5"/>
      <c r="DR801" s="74">
        <v>5</v>
      </c>
      <c r="DS801" s="74" t="s">
        <v>164</v>
      </c>
      <c r="DZ801" t="s">
        <v>1245</v>
      </c>
      <c r="EA801" t="s">
        <v>1266</v>
      </c>
      <c r="EB801" s="5"/>
      <c r="EC801" s="5"/>
      <c r="ED801" s="5"/>
      <c r="EE801" s="5"/>
      <c r="EF801" s="5"/>
      <c r="EG801" s="5"/>
      <c r="EH801" s="5"/>
      <c r="EI801" s="5"/>
      <c r="EJ801" s="5"/>
      <c r="EK801" s="5"/>
      <c r="EL801" s="5"/>
      <c r="EM801" s="5"/>
      <c r="EN801" s="5"/>
      <c r="EO801" s="5"/>
      <c r="EP801" s="5"/>
      <c r="EQ801" s="5"/>
      <c r="ER801" s="5"/>
      <c r="EY801" s="70" t="str">
        <f t="shared" si="105"/>
        <v>amlodipine oral 5mg/</v>
      </c>
      <c r="FK801" s="14" t="s">
        <v>163</v>
      </c>
      <c r="FL801" s="70" t="str">
        <f t="shared" si="106"/>
        <v>amlodipine oral 5mg/</v>
      </c>
    </row>
    <row r="802" spans="1:168" ht="14.4">
      <c r="A802" s="83">
        <v>187485</v>
      </c>
      <c r="B802" s="57">
        <v>187485</v>
      </c>
      <c r="C802" s="118"/>
      <c r="D802" s="118"/>
      <c r="E802" s="118"/>
      <c r="F802" s="118"/>
      <c r="G802" s="57">
        <v>187485</v>
      </c>
      <c r="H802" s="3"/>
      <c r="I802" s="57">
        <v>187485</v>
      </c>
      <c r="J802" s="5" t="str">
        <f t="shared" si="100"/>
        <v>FIN amlodipine besilate Accord Healthcare B.V. tablet 500 x 5mg/</v>
      </c>
      <c r="K802" s="5" t="str">
        <f t="shared" si="101"/>
        <v>FIN amlodipine besilate Accord Healthcare B.V. tablet 500 x 5mg/</v>
      </c>
      <c r="L802" s="5"/>
      <c r="M802" s="5"/>
      <c r="N802" s="5"/>
      <c r="O802" s="5"/>
      <c r="P802">
        <v>14</v>
      </c>
      <c r="Q802" s="5"/>
      <c r="R802">
        <v>500</v>
      </c>
      <c r="S802" s="5"/>
      <c r="T802" s="118"/>
      <c r="U802" s="118"/>
      <c r="V802" s="118"/>
      <c r="W802" s="118"/>
      <c r="X802" t="s">
        <v>1289</v>
      </c>
      <c r="Y802" t="s">
        <v>1097</v>
      </c>
      <c r="Z802" t="s">
        <v>1097</v>
      </c>
      <c r="AA802" t="s">
        <v>1304</v>
      </c>
      <c r="AB802" s="5"/>
      <c r="AC802" s="5"/>
      <c r="AD802" s="5"/>
      <c r="AE802" s="5"/>
      <c r="AF802" s="61">
        <v>100000073664</v>
      </c>
      <c r="AG802" t="s">
        <v>173</v>
      </c>
      <c r="AI802" t="s">
        <v>1194</v>
      </c>
      <c r="AJ802" t="s">
        <v>1208</v>
      </c>
      <c r="AK802" s="5"/>
      <c r="AL802" s="5"/>
      <c r="AM802" s="5"/>
      <c r="AN802" s="5"/>
      <c r="AO802" s="5"/>
      <c r="AP802" s="5"/>
      <c r="AQ802" s="5"/>
      <c r="AR802" s="5"/>
      <c r="AS802" s="57">
        <v>50158</v>
      </c>
      <c r="AT802" s="25" t="str">
        <f t="shared" si="102"/>
        <v>FIN amlodipine besilate Accord Healthcare B.V. tablet 5mg/</v>
      </c>
      <c r="AU802" s="33"/>
      <c r="AW802" s="57">
        <v>50158</v>
      </c>
      <c r="AX802" s="57"/>
      <c r="AY802" s="5"/>
      <c r="AZ802" t="s">
        <v>65</v>
      </c>
      <c r="BA802" s="5"/>
      <c r="BB802" s="5"/>
      <c r="BC802" s="76">
        <v>10221000</v>
      </c>
      <c r="BD802" t="s">
        <v>173</v>
      </c>
      <c r="BF802" s="46" t="s">
        <v>996</v>
      </c>
      <c r="BG802" t="s">
        <v>976</v>
      </c>
      <c r="BJ802" s="5"/>
      <c r="BK802" t="s">
        <v>976</v>
      </c>
      <c r="BL802" t="s">
        <v>996</v>
      </c>
      <c r="BM802" s="55" t="s">
        <v>964</v>
      </c>
      <c r="BN802" t="str">
        <f t="shared" si="103"/>
        <v>amlodipine besilate tablet 5mg/</v>
      </c>
      <c r="BO802" s="55"/>
      <c r="BP802" t="str">
        <f t="shared" si="104"/>
        <v>amlodipine besilate tablet 5mg/</v>
      </c>
      <c r="BQ802" s="5"/>
      <c r="BR802" s="46">
        <v>10219000</v>
      </c>
      <c r="BS802" t="s">
        <v>173</v>
      </c>
      <c r="BU802" s="118"/>
      <c r="BV802" s="118"/>
      <c r="BW802" s="61">
        <v>100000073664</v>
      </c>
      <c r="BX802" s="5"/>
      <c r="BY802" s="5"/>
      <c r="BZ802" s="5"/>
      <c r="CB802" s="45"/>
      <c r="CC802" s="45"/>
      <c r="CD802" s="5"/>
      <c r="CE802" s="5"/>
      <c r="CF802" t="s">
        <v>1242</v>
      </c>
      <c r="CG802" t="s">
        <v>175</v>
      </c>
      <c r="CI802" s="118"/>
      <c r="CJ802" s="118"/>
      <c r="CK802" t="s">
        <v>1239</v>
      </c>
      <c r="CM802" t="s">
        <v>1228</v>
      </c>
      <c r="CN802" t="s">
        <v>3382</v>
      </c>
      <c r="CO802" s="46" t="s">
        <v>2254</v>
      </c>
      <c r="CP802" s="5"/>
      <c r="CQ802" s="46" t="s">
        <v>2254</v>
      </c>
      <c r="CR802" s="46" t="s">
        <v>2984</v>
      </c>
      <c r="CS802" s="5"/>
      <c r="CT802" s="52">
        <v>100000085259</v>
      </c>
      <c r="CU802" s="51" t="s">
        <v>149</v>
      </c>
      <c r="CV802" s="118"/>
      <c r="CW802" s="147"/>
      <c r="CX802" t="s">
        <v>2984</v>
      </c>
      <c r="CY802" s="5"/>
      <c r="CZ802" s="5"/>
      <c r="DA802" s="5"/>
      <c r="DB802" s="5"/>
      <c r="DC802" s="5"/>
      <c r="DD802" s="5"/>
      <c r="DE802" s="5"/>
      <c r="DF802" s="5"/>
      <c r="DG802" s="118"/>
      <c r="DH802" s="118"/>
      <c r="DI802" s="118"/>
      <c r="DJ802" s="118"/>
      <c r="DK802" s="118"/>
      <c r="DL802" s="165" t="s">
        <v>1290</v>
      </c>
      <c r="DM802" t="s">
        <v>164</v>
      </c>
      <c r="DN802" s="74"/>
      <c r="DO802" s="74"/>
      <c r="DP802" s="74"/>
      <c r="DQ802" s="5"/>
      <c r="DR802" s="74">
        <v>5</v>
      </c>
      <c r="DS802" s="74" t="s">
        <v>164</v>
      </c>
      <c r="DZ802" t="s">
        <v>1245</v>
      </c>
      <c r="EA802" t="s">
        <v>1266</v>
      </c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/>
      <c r="EM802" s="5"/>
      <c r="EN802" s="5"/>
      <c r="EO802" s="5"/>
      <c r="EP802" s="5"/>
      <c r="EQ802" s="5"/>
      <c r="ER802" s="5"/>
      <c r="EY802" s="70" t="str">
        <f t="shared" si="105"/>
        <v>amlodipine oral 5mg/</v>
      </c>
      <c r="FK802" s="14" t="s">
        <v>163</v>
      </c>
      <c r="FL802" s="70" t="str">
        <f t="shared" si="106"/>
        <v>amlodipine oral 5mg/</v>
      </c>
    </row>
    <row r="803" spans="1:168" ht="14.4">
      <c r="A803" s="83">
        <v>187486</v>
      </c>
      <c r="B803" s="57">
        <v>187486</v>
      </c>
      <c r="C803" s="118"/>
      <c r="D803" s="118"/>
      <c r="E803" s="118"/>
      <c r="F803" s="118"/>
      <c r="G803" s="57">
        <v>187486</v>
      </c>
      <c r="H803" s="3"/>
      <c r="I803" s="57">
        <v>187486</v>
      </c>
      <c r="J803" s="5" t="str">
        <f t="shared" si="100"/>
        <v>FIN amlodipine besilate Accord Healthcare B.V. tablet 1000 x 5mg/</v>
      </c>
      <c r="K803" s="5" t="str">
        <f t="shared" si="101"/>
        <v>FIN amlodipine besilate Accord Healthcare B.V. tablet 1000 x 5mg/</v>
      </c>
      <c r="L803" s="5"/>
      <c r="M803" s="5"/>
      <c r="N803" s="5"/>
      <c r="O803" s="5"/>
      <c r="P803">
        <v>30</v>
      </c>
      <c r="Q803" s="5"/>
      <c r="R803" s="79">
        <v>1000</v>
      </c>
      <c r="S803" s="5"/>
      <c r="T803" s="118"/>
      <c r="U803" s="118"/>
      <c r="V803" s="118"/>
      <c r="W803" s="118"/>
      <c r="X803" t="s">
        <v>1301</v>
      </c>
      <c r="Y803" t="s">
        <v>1097</v>
      </c>
      <c r="Z803" t="s">
        <v>1097</v>
      </c>
      <c r="AA803" t="s">
        <v>1305</v>
      </c>
      <c r="AB803" s="5"/>
      <c r="AC803" s="5"/>
      <c r="AD803" s="5"/>
      <c r="AE803" s="5"/>
      <c r="AF803" s="61">
        <v>100000073664</v>
      </c>
      <c r="AG803" t="s">
        <v>173</v>
      </c>
      <c r="AI803" t="s">
        <v>1194</v>
      </c>
      <c r="AJ803" t="s">
        <v>1208</v>
      </c>
      <c r="AK803" s="5"/>
      <c r="AL803" s="5"/>
      <c r="AM803" s="5"/>
      <c r="AN803" s="5"/>
      <c r="AO803" s="5"/>
      <c r="AP803" s="5"/>
      <c r="AQ803" s="5"/>
      <c r="AR803" s="5"/>
      <c r="AS803" s="57">
        <v>50158</v>
      </c>
      <c r="AT803" s="25" t="str">
        <f t="shared" si="102"/>
        <v>FIN amlodipine besilate Accord Healthcare B.V. tablet 5mg/</v>
      </c>
      <c r="AU803" s="33"/>
      <c r="AW803" s="57">
        <v>50158</v>
      </c>
      <c r="AX803" s="57"/>
      <c r="AY803" s="5"/>
      <c r="AZ803" t="s">
        <v>65</v>
      </c>
      <c r="BA803" s="5"/>
      <c r="BB803" s="5"/>
      <c r="BC803" s="76">
        <v>10221000</v>
      </c>
      <c r="BD803" t="s">
        <v>173</v>
      </c>
      <c r="BF803" s="46" t="s">
        <v>996</v>
      </c>
      <c r="BG803" t="s">
        <v>976</v>
      </c>
      <c r="BJ803" s="5"/>
      <c r="BK803" t="s">
        <v>976</v>
      </c>
      <c r="BL803" t="s">
        <v>996</v>
      </c>
      <c r="BM803" s="55" t="s">
        <v>964</v>
      </c>
      <c r="BN803" t="str">
        <f t="shared" si="103"/>
        <v>amlodipine besilate tablet 5mg/</v>
      </c>
      <c r="BO803" s="55"/>
      <c r="BP803" t="str">
        <f t="shared" si="104"/>
        <v>amlodipine besilate tablet 5mg/</v>
      </c>
      <c r="BQ803" s="5"/>
      <c r="BR803" s="46">
        <v>10219000</v>
      </c>
      <c r="BS803" t="s">
        <v>173</v>
      </c>
      <c r="BU803" s="118"/>
      <c r="BV803" s="118"/>
      <c r="BW803" s="61">
        <v>100000073664</v>
      </c>
      <c r="BX803" s="5"/>
      <c r="BY803" s="5"/>
      <c r="BZ803" s="5"/>
      <c r="CB803" s="45"/>
      <c r="CC803" s="45"/>
      <c r="CD803" s="5"/>
      <c r="CE803" s="5"/>
      <c r="CF803" t="s">
        <v>1242</v>
      </c>
      <c r="CG803" t="s">
        <v>175</v>
      </c>
      <c r="CI803" s="118"/>
      <c r="CJ803" s="118"/>
      <c r="CK803" t="s">
        <v>1239</v>
      </c>
      <c r="CM803" t="s">
        <v>1228</v>
      </c>
      <c r="CN803" t="s">
        <v>3382</v>
      </c>
      <c r="CO803" s="46" t="s">
        <v>2254</v>
      </c>
      <c r="CP803" s="5"/>
      <c r="CQ803" s="46" t="s">
        <v>2254</v>
      </c>
      <c r="CR803" s="46" t="s">
        <v>2984</v>
      </c>
      <c r="CS803" s="5"/>
      <c r="CT803" s="52">
        <v>100000085259</v>
      </c>
      <c r="CU803" s="51" t="s">
        <v>149</v>
      </c>
      <c r="CV803" s="118"/>
      <c r="CW803" s="147"/>
      <c r="CX803" t="s">
        <v>2984</v>
      </c>
      <c r="CY803" s="5"/>
      <c r="CZ803" s="5"/>
      <c r="DA803" s="5"/>
      <c r="DB803" s="5"/>
      <c r="DC803" s="5"/>
      <c r="DD803" s="5"/>
      <c r="DE803" s="5"/>
      <c r="DF803" s="5"/>
      <c r="DG803" s="118"/>
      <c r="DH803" s="118"/>
      <c r="DI803" s="118"/>
      <c r="DJ803" s="118"/>
      <c r="DK803" s="118"/>
      <c r="DL803" s="165" t="s">
        <v>1291</v>
      </c>
      <c r="DM803" t="s">
        <v>164</v>
      </c>
      <c r="DN803" s="74"/>
      <c r="DO803" s="74"/>
      <c r="DP803" s="74"/>
      <c r="DQ803" s="5"/>
      <c r="DR803" s="74">
        <v>5</v>
      </c>
      <c r="DS803" s="74" t="s">
        <v>164</v>
      </c>
      <c r="DZ803" t="s">
        <v>1245</v>
      </c>
      <c r="EA803" t="s">
        <v>1266</v>
      </c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/>
      <c r="EM803" s="5"/>
      <c r="EN803" s="5"/>
      <c r="EO803" s="5"/>
      <c r="EP803" s="5"/>
      <c r="EQ803" s="5"/>
      <c r="ER803" s="5"/>
      <c r="EY803" s="70" t="str">
        <f t="shared" si="105"/>
        <v>amlodipine oral 5mg/</v>
      </c>
      <c r="FK803" s="14" t="s">
        <v>163</v>
      </c>
      <c r="FL803" s="70" t="str">
        <f t="shared" si="106"/>
        <v>amlodipine oral 5mg/</v>
      </c>
    </row>
    <row r="804" spans="1:168" ht="14.4">
      <c r="A804" s="83">
        <v>178148</v>
      </c>
      <c r="B804" s="57">
        <v>178148</v>
      </c>
      <c r="C804" s="118"/>
      <c r="D804" s="118"/>
      <c r="E804" s="118"/>
      <c r="F804" s="118"/>
      <c r="G804" s="57">
        <v>178148</v>
      </c>
      <c r="H804" s="3"/>
      <c r="I804" s="57">
        <v>178148</v>
      </c>
      <c r="J804" s="5" t="str">
        <f t="shared" si="100"/>
        <v>FIN amlodipine besilate Accord Healthcare B.V. tablet 100 x 10mg/</v>
      </c>
      <c r="K804" s="5" t="str">
        <f t="shared" si="101"/>
        <v>FIN amlodipine besilate Accord Healthcare B.V. tablet 100 x 10mg/</v>
      </c>
      <c r="L804" s="5"/>
      <c r="M804" s="5"/>
      <c r="N804" s="5"/>
      <c r="O804" s="5"/>
      <c r="P804">
        <v>30</v>
      </c>
      <c r="Q804" s="5"/>
      <c r="R804">
        <v>100</v>
      </c>
      <c r="S804" s="5"/>
      <c r="T804" s="118"/>
      <c r="U804" s="118"/>
      <c r="V804" s="118"/>
      <c r="W804" s="118"/>
      <c r="X804" t="s">
        <v>1292</v>
      </c>
      <c r="Y804" t="s">
        <v>1098</v>
      </c>
      <c r="Z804" t="s">
        <v>1098</v>
      </c>
      <c r="AA804" t="s">
        <v>1289</v>
      </c>
      <c r="AB804" s="5"/>
      <c r="AC804" s="5"/>
      <c r="AD804" s="5"/>
      <c r="AE804" s="5"/>
      <c r="AF804" s="61">
        <v>100000073664</v>
      </c>
      <c r="AG804" t="s">
        <v>173</v>
      </c>
      <c r="AI804" t="s">
        <v>1194</v>
      </c>
      <c r="AJ804" t="s">
        <v>1208</v>
      </c>
      <c r="AK804" s="5"/>
      <c r="AL804" s="5"/>
      <c r="AM804" s="5"/>
      <c r="AN804" s="5"/>
      <c r="AO804" s="5"/>
      <c r="AP804" s="5"/>
      <c r="AQ804" s="5"/>
      <c r="AR804" s="5"/>
      <c r="AS804" s="57">
        <v>50160</v>
      </c>
      <c r="AT804" s="25" t="str">
        <f t="shared" si="102"/>
        <v>FIN amlodipine besilate Accord Healthcare B.V. tablet 10mg/</v>
      </c>
      <c r="AU804" s="33"/>
      <c r="AW804" s="57">
        <v>50160</v>
      </c>
      <c r="AX804" s="57"/>
      <c r="AY804" s="5"/>
      <c r="AZ804" t="s">
        <v>65</v>
      </c>
      <c r="BA804" s="5"/>
      <c r="BB804" s="5"/>
      <c r="BC804" s="76">
        <v>10221000</v>
      </c>
      <c r="BD804" t="s">
        <v>173</v>
      </c>
      <c r="BF804" s="46" t="s">
        <v>997</v>
      </c>
      <c r="BG804" t="s">
        <v>976</v>
      </c>
      <c r="BJ804" s="5"/>
      <c r="BK804" t="s">
        <v>976</v>
      </c>
      <c r="BL804" t="s">
        <v>997</v>
      </c>
      <c r="BM804" s="55" t="s">
        <v>964</v>
      </c>
      <c r="BN804" t="str">
        <f t="shared" si="103"/>
        <v>amlodipine besilate tablet 10mg/</v>
      </c>
      <c r="BO804" s="55"/>
      <c r="BP804" t="str">
        <f t="shared" si="104"/>
        <v>amlodipine besilate tablet 10mg/</v>
      </c>
      <c r="BQ804" s="5"/>
      <c r="BR804" s="46">
        <v>10219000</v>
      </c>
      <c r="BS804" t="s">
        <v>173</v>
      </c>
      <c r="BU804" s="118"/>
      <c r="BV804" s="118"/>
      <c r="BW804" s="61">
        <v>100000073664</v>
      </c>
      <c r="BX804" s="5"/>
      <c r="BY804" s="5"/>
      <c r="BZ804" s="5"/>
      <c r="CB804" s="45"/>
      <c r="CC804" s="45"/>
      <c r="CD804" s="5"/>
      <c r="CE804" s="5"/>
      <c r="CF804" t="s">
        <v>1242</v>
      </c>
      <c r="CG804" t="s">
        <v>175</v>
      </c>
      <c r="CI804" s="118"/>
      <c r="CJ804" s="118"/>
      <c r="CK804" t="s">
        <v>1239</v>
      </c>
      <c r="CM804" t="s">
        <v>1228</v>
      </c>
      <c r="CN804" t="s">
        <v>3382</v>
      </c>
      <c r="CO804" s="46" t="s">
        <v>2254</v>
      </c>
      <c r="CP804" s="5"/>
      <c r="CQ804" s="46" t="s">
        <v>2254</v>
      </c>
      <c r="CR804" s="46" t="s">
        <v>2984</v>
      </c>
      <c r="CS804" s="5"/>
      <c r="CT804" s="52">
        <v>100000085259</v>
      </c>
      <c r="CU804" s="51" t="s">
        <v>149</v>
      </c>
      <c r="CV804" s="118"/>
      <c r="CW804" s="147"/>
      <c r="CX804" t="s">
        <v>2984</v>
      </c>
      <c r="CY804" s="5"/>
      <c r="CZ804" s="5"/>
      <c r="DA804" s="5"/>
      <c r="DB804" s="5"/>
      <c r="DC804" s="5"/>
      <c r="DD804" s="5"/>
      <c r="DE804" s="5"/>
      <c r="DF804" s="5"/>
      <c r="DG804" s="118"/>
      <c r="DH804" s="118"/>
      <c r="DI804" s="118"/>
      <c r="DJ804" s="118"/>
      <c r="DK804" s="118"/>
      <c r="DL804" s="165" t="s">
        <v>1290</v>
      </c>
      <c r="DM804" t="s">
        <v>164</v>
      </c>
      <c r="DN804" s="74"/>
      <c r="DO804" s="74"/>
      <c r="DP804" s="74"/>
      <c r="DQ804" s="5"/>
      <c r="DR804" s="74">
        <v>10</v>
      </c>
      <c r="DS804" s="74" t="s">
        <v>164</v>
      </c>
      <c r="DZ804" t="s">
        <v>1246</v>
      </c>
      <c r="EA804" t="s">
        <v>1267</v>
      </c>
      <c r="EB804" s="5"/>
      <c r="EC804" s="5"/>
      <c r="ED804" s="5"/>
      <c r="EE804" s="5"/>
      <c r="EF804" s="5"/>
      <c r="EG804" s="5"/>
      <c r="EH804" s="5"/>
      <c r="EI804" s="5"/>
      <c r="EJ804" s="5"/>
      <c r="EK804" s="5"/>
      <c r="EL804" s="5"/>
      <c r="EM804" s="5"/>
      <c r="EN804" s="5"/>
      <c r="EO804" s="5"/>
      <c r="EP804" s="5"/>
      <c r="EQ804" s="5"/>
      <c r="ER804" s="5"/>
      <c r="EY804" s="70" t="str">
        <f t="shared" si="105"/>
        <v>amlodipine oral 10mg/</v>
      </c>
      <c r="FK804" s="14" t="s">
        <v>163</v>
      </c>
      <c r="FL804" s="70" t="str">
        <f t="shared" si="106"/>
        <v>amlodipine oral 10mg/</v>
      </c>
    </row>
    <row r="805" spans="1:168" ht="14.4">
      <c r="A805" s="83">
        <v>178149</v>
      </c>
      <c r="B805" s="57">
        <v>178149</v>
      </c>
      <c r="C805" s="118"/>
      <c r="D805" s="118"/>
      <c r="E805" s="118"/>
      <c r="F805" s="118"/>
      <c r="G805" s="57">
        <v>178149</v>
      </c>
      <c r="H805" s="4"/>
      <c r="I805" s="57">
        <v>178149</v>
      </c>
      <c r="J805" s="5" t="str">
        <f t="shared" si="100"/>
        <v>FIN amlodipine besilate Accord Healthcare B.V. tablet 10 x 10mg/</v>
      </c>
      <c r="K805" s="5" t="str">
        <f t="shared" si="101"/>
        <v>FIN amlodipine besilate Accord Healthcare B.V. tablet 10 x 10mg/</v>
      </c>
      <c r="L805" s="5"/>
      <c r="M805" s="5"/>
      <c r="N805" s="5"/>
      <c r="O805" s="5"/>
      <c r="P805">
        <v>14</v>
      </c>
      <c r="Q805" s="5"/>
      <c r="R805">
        <v>10</v>
      </c>
      <c r="S805" s="5"/>
      <c r="T805" s="118"/>
      <c r="U805" s="118"/>
      <c r="V805" s="118"/>
      <c r="W805" s="118"/>
      <c r="X805" t="s">
        <v>1296</v>
      </c>
      <c r="Y805" t="s">
        <v>1098</v>
      </c>
      <c r="Z805" t="s">
        <v>1098</v>
      </c>
      <c r="AA805" t="s">
        <v>1292</v>
      </c>
      <c r="AB805" s="5"/>
      <c r="AC805" s="5"/>
      <c r="AD805" s="5"/>
      <c r="AE805" s="5"/>
      <c r="AF805" s="61">
        <v>100000073664</v>
      </c>
      <c r="AG805" t="s">
        <v>173</v>
      </c>
      <c r="AI805" t="s">
        <v>1194</v>
      </c>
      <c r="AJ805" t="s">
        <v>1208</v>
      </c>
      <c r="AK805" s="5"/>
      <c r="AL805" s="5"/>
      <c r="AM805" s="5"/>
      <c r="AN805" s="5"/>
      <c r="AO805" s="5"/>
      <c r="AP805" s="5"/>
      <c r="AQ805" s="5"/>
      <c r="AR805" s="5"/>
      <c r="AS805" s="57">
        <v>50160</v>
      </c>
      <c r="AT805" s="25" t="str">
        <f t="shared" si="102"/>
        <v>FIN amlodipine besilate Accord Healthcare B.V. tablet 10mg/</v>
      </c>
      <c r="AU805" s="33"/>
      <c r="AW805" s="57">
        <v>50160</v>
      </c>
      <c r="AX805" s="57"/>
      <c r="AY805" s="5"/>
      <c r="AZ805" t="s">
        <v>65</v>
      </c>
      <c r="BA805" s="5"/>
      <c r="BB805" s="5"/>
      <c r="BC805" s="76">
        <v>10221000</v>
      </c>
      <c r="BD805" t="s">
        <v>173</v>
      </c>
      <c r="BF805" s="46" t="s">
        <v>997</v>
      </c>
      <c r="BG805" t="s">
        <v>976</v>
      </c>
      <c r="BJ805" s="5"/>
      <c r="BK805" t="s">
        <v>976</v>
      </c>
      <c r="BL805" t="s">
        <v>997</v>
      </c>
      <c r="BM805" s="55" t="s">
        <v>964</v>
      </c>
      <c r="BN805" t="str">
        <f t="shared" si="103"/>
        <v>amlodipine besilate tablet 10mg/</v>
      </c>
      <c r="BO805" s="55"/>
      <c r="BP805" t="str">
        <f t="shared" si="104"/>
        <v>amlodipine besilate tablet 10mg/</v>
      </c>
      <c r="BQ805" s="5"/>
      <c r="BR805" s="46">
        <v>10219000</v>
      </c>
      <c r="BS805" t="s">
        <v>173</v>
      </c>
      <c r="BU805" s="118"/>
      <c r="BV805" s="118"/>
      <c r="BW805" s="61">
        <v>100000073664</v>
      </c>
      <c r="BX805" s="5"/>
      <c r="BY805" s="5"/>
      <c r="BZ805" s="5"/>
      <c r="CB805" s="45"/>
      <c r="CC805" s="45"/>
      <c r="CD805" s="5"/>
      <c r="CE805" s="5"/>
      <c r="CF805" t="s">
        <v>1242</v>
      </c>
      <c r="CG805" t="s">
        <v>175</v>
      </c>
      <c r="CI805" s="118"/>
      <c r="CJ805" s="118"/>
      <c r="CK805" t="s">
        <v>1239</v>
      </c>
      <c r="CM805" t="s">
        <v>1228</v>
      </c>
      <c r="CN805" t="s">
        <v>3382</v>
      </c>
      <c r="CO805" s="46" t="s">
        <v>2254</v>
      </c>
      <c r="CP805" s="5"/>
      <c r="CQ805" s="46" t="s">
        <v>2254</v>
      </c>
      <c r="CR805" s="46" t="s">
        <v>2984</v>
      </c>
      <c r="CS805" s="5"/>
      <c r="CT805" s="52">
        <v>100000085259</v>
      </c>
      <c r="CU805" s="51" t="s">
        <v>149</v>
      </c>
      <c r="CV805" s="118"/>
      <c r="CW805" s="147"/>
      <c r="CX805" t="s">
        <v>2984</v>
      </c>
      <c r="CY805" s="5"/>
      <c r="CZ805" s="5"/>
      <c r="DA805" s="5"/>
      <c r="DB805" s="5"/>
      <c r="DC805" s="5"/>
      <c r="DD805" s="5"/>
      <c r="DE805" s="5"/>
      <c r="DF805" s="5"/>
      <c r="DG805" s="118"/>
      <c r="DH805" s="118"/>
      <c r="DI805" s="118"/>
      <c r="DJ805" s="118"/>
      <c r="DK805" s="118"/>
      <c r="DL805" s="165" t="s">
        <v>1290</v>
      </c>
      <c r="DM805" t="s">
        <v>164</v>
      </c>
      <c r="DN805" s="74"/>
      <c r="DO805" s="74"/>
      <c r="DP805" s="74"/>
      <c r="DQ805" s="5"/>
      <c r="DR805" s="74">
        <v>10</v>
      </c>
      <c r="DS805" s="74" t="s">
        <v>164</v>
      </c>
      <c r="DZ805" t="s">
        <v>1246</v>
      </c>
      <c r="EA805" t="s">
        <v>1267</v>
      </c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/>
      <c r="EM805" s="5"/>
      <c r="EN805" s="5"/>
      <c r="EO805" s="5"/>
      <c r="EP805" s="5"/>
      <c r="EQ805" s="5"/>
      <c r="ER805" s="5"/>
      <c r="EY805" s="70" t="str">
        <f t="shared" si="105"/>
        <v>amlodipine oral 10mg/</v>
      </c>
      <c r="FK805" s="14" t="s">
        <v>163</v>
      </c>
      <c r="FL805" s="70" t="str">
        <f t="shared" si="106"/>
        <v>amlodipine oral 10mg/</v>
      </c>
    </row>
    <row r="806" spans="1:168" ht="14.4">
      <c r="A806" s="83">
        <v>178150</v>
      </c>
      <c r="B806" s="57">
        <v>178150</v>
      </c>
      <c r="C806" s="118"/>
      <c r="D806" s="118"/>
      <c r="E806" s="118"/>
      <c r="F806" s="118"/>
      <c r="G806" s="57">
        <v>178150</v>
      </c>
      <c r="H806" s="3"/>
      <c r="I806" s="57">
        <v>178150</v>
      </c>
      <c r="J806" s="5" t="str">
        <f t="shared" si="100"/>
        <v>FIN amlodipine besilate Accord Healthcare B.V. tablet 14 x 10mg/</v>
      </c>
      <c r="K806" s="5" t="str">
        <f t="shared" si="101"/>
        <v>FIN amlodipine besilate Accord Healthcare B.V. tablet 14 x 10mg/</v>
      </c>
      <c r="L806" s="5"/>
      <c r="M806" s="5"/>
      <c r="N806" s="5"/>
      <c r="O806" s="5"/>
      <c r="P806">
        <v>28</v>
      </c>
      <c r="Q806" s="5"/>
      <c r="R806">
        <v>14</v>
      </c>
      <c r="S806" s="5"/>
      <c r="T806" s="118"/>
      <c r="U806" s="118"/>
      <c r="V806" s="118"/>
      <c r="W806" s="118"/>
      <c r="X806" t="s">
        <v>1291</v>
      </c>
      <c r="Y806" t="s">
        <v>1098</v>
      </c>
      <c r="Z806" t="s">
        <v>1098</v>
      </c>
      <c r="AA806" t="s">
        <v>1296</v>
      </c>
      <c r="AB806" s="5"/>
      <c r="AC806" s="5"/>
      <c r="AD806" s="5"/>
      <c r="AE806" s="5"/>
      <c r="AF806" s="61">
        <v>100000073664</v>
      </c>
      <c r="AG806" t="s">
        <v>173</v>
      </c>
      <c r="AI806" t="s">
        <v>1194</v>
      </c>
      <c r="AJ806" t="s">
        <v>1208</v>
      </c>
      <c r="AK806" s="5"/>
      <c r="AL806" s="5"/>
      <c r="AM806" s="5"/>
      <c r="AN806" s="5"/>
      <c r="AO806" s="5"/>
      <c r="AP806" s="5"/>
      <c r="AQ806" s="5"/>
      <c r="AR806" s="5"/>
      <c r="AS806" s="57">
        <v>50160</v>
      </c>
      <c r="AT806" s="25" t="str">
        <f t="shared" si="102"/>
        <v>FIN amlodipine besilate Accord Healthcare B.V. tablet 10mg/</v>
      </c>
      <c r="AU806" s="33"/>
      <c r="AW806" s="57">
        <v>50160</v>
      </c>
      <c r="AX806" s="57"/>
      <c r="AY806" s="5"/>
      <c r="AZ806" t="s">
        <v>65</v>
      </c>
      <c r="BA806" s="5"/>
      <c r="BB806" s="5"/>
      <c r="BC806" s="76">
        <v>10221000</v>
      </c>
      <c r="BD806" t="s">
        <v>173</v>
      </c>
      <c r="BF806" s="46" t="s">
        <v>997</v>
      </c>
      <c r="BG806" t="s">
        <v>976</v>
      </c>
      <c r="BJ806" s="5"/>
      <c r="BK806" t="s">
        <v>976</v>
      </c>
      <c r="BL806" t="s">
        <v>997</v>
      </c>
      <c r="BM806" s="55" t="s">
        <v>964</v>
      </c>
      <c r="BN806" t="str">
        <f t="shared" si="103"/>
        <v>amlodipine besilate tablet 10mg/</v>
      </c>
      <c r="BO806" s="55"/>
      <c r="BP806" t="str">
        <f t="shared" si="104"/>
        <v>amlodipine besilate tablet 10mg/</v>
      </c>
      <c r="BQ806" s="5"/>
      <c r="BR806" s="46">
        <v>10219000</v>
      </c>
      <c r="BS806" t="s">
        <v>173</v>
      </c>
      <c r="BU806" s="118"/>
      <c r="BV806" s="118"/>
      <c r="BW806" s="61">
        <v>100000073664</v>
      </c>
      <c r="BX806" s="5"/>
      <c r="BY806" s="5"/>
      <c r="BZ806" s="5"/>
      <c r="CB806" s="45"/>
      <c r="CC806" s="45"/>
      <c r="CD806" s="5"/>
      <c r="CE806" s="5"/>
      <c r="CF806" t="s">
        <v>1242</v>
      </c>
      <c r="CG806" t="s">
        <v>175</v>
      </c>
      <c r="CI806" s="118"/>
      <c r="CJ806" s="118"/>
      <c r="CK806" t="s">
        <v>1239</v>
      </c>
      <c r="CM806" t="s">
        <v>1228</v>
      </c>
      <c r="CN806" t="s">
        <v>3382</v>
      </c>
      <c r="CO806" s="46" t="s">
        <v>2254</v>
      </c>
      <c r="CP806" s="5"/>
      <c r="CQ806" s="46" t="s">
        <v>2254</v>
      </c>
      <c r="CR806" s="46" t="s">
        <v>2984</v>
      </c>
      <c r="CS806" s="5"/>
      <c r="CT806" s="52">
        <v>100000085259</v>
      </c>
      <c r="CU806" s="51" t="s">
        <v>149</v>
      </c>
      <c r="CV806" s="118"/>
      <c r="CW806" s="147"/>
      <c r="CX806" t="s">
        <v>2984</v>
      </c>
      <c r="CY806" s="5"/>
      <c r="CZ806" s="5"/>
      <c r="DA806" s="5"/>
      <c r="DB806" s="5"/>
      <c r="DC806" s="5"/>
      <c r="DD806" s="5"/>
      <c r="DE806" s="5"/>
      <c r="DF806" s="5"/>
      <c r="DG806" s="118"/>
      <c r="DH806" s="118"/>
      <c r="DI806" s="118"/>
      <c r="DJ806" s="118"/>
      <c r="DK806" s="118"/>
      <c r="DL806" s="165" t="s">
        <v>1290</v>
      </c>
      <c r="DM806" t="s">
        <v>164</v>
      </c>
      <c r="DN806" s="74"/>
      <c r="DO806" s="74"/>
      <c r="DP806" s="74"/>
      <c r="DQ806" s="5"/>
      <c r="DR806" s="74">
        <v>10</v>
      </c>
      <c r="DS806" s="74" t="s">
        <v>164</v>
      </c>
      <c r="DZ806" t="s">
        <v>1246</v>
      </c>
      <c r="EA806" t="s">
        <v>1267</v>
      </c>
      <c r="EB806" s="5"/>
      <c r="EC806" s="5"/>
      <c r="ED806" s="5"/>
      <c r="EE806" s="5"/>
      <c r="EF806" s="5"/>
      <c r="EG806" s="5"/>
      <c r="EH806" s="5"/>
      <c r="EI806" s="5"/>
      <c r="EJ806" s="5"/>
      <c r="EK806" s="5"/>
      <c r="EL806" s="5"/>
      <c r="EM806" s="5"/>
      <c r="EN806" s="5"/>
      <c r="EO806" s="5"/>
      <c r="EP806" s="5"/>
      <c r="EQ806" s="5"/>
      <c r="ER806" s="5"/>
      <c r="EY806" s="70" t="str">
        <f t="shared" si="105"/>
        <v>amlodipine oral 10mg/</v>
      </c>
      <c r="FK806" s="14" t="s">
        <v>163</v>
      </c>
      <c r="FL806" s="70" t="str">
        <f t="shared" si="106"/>
        <v>amlodipine oral 10mg/</v>
      </c>
    </row>
    <row r="807" spans="1:168" ht="14.4">
      <c r="A807" s="83">
        <v>178151</v>
      </c>
      <c r="B807" s="57">
        <v>178151</v>
      </c>
      <c r="C807" s="118"/>
      <c r="D807" s="118"/>
      <c r="E807" s="118"/>
      <c r="F807" s="118"/>
      <c r="G807" s="57">
        <v>178151</v>
      </c>
      <c r="H807" s="3"/>
      <c r="I807" s="57">
        <v>178151</v>
      </c>
      <c r="J807" s="5" t="str">
        <f t="shared" si="100"/>
        <v>FIN amlodipine besilate Accord Healthcare B.V. tablet 20 x 10mg/</v>
      </c>
      <c r="K807" s="5" t="str">
        <f t="shared" si="101"/>
        <v>FIN amlodipine besilate Accord Healthcare B.V. tablet 20 x 10mg/</v>
      </c>
      <c r="L807" s="5"/>
      <c r="M807" s="5"/>
      <c r="N807" s="5"/>
      <c r="O807" s="5"/>
      <c r="P807">
        <v>14</v>
      </c>
      <c r="Q807" s="5"/>
      <c r="R807">
        <v>20</v>
      </c>
      <c r="S807" s="5"/>
      <c r="T807" s="118"/>
      <c r="U807" s="118"/>
      <c r="V807" s="118"/>
      <c r="W807" s="118"/>
      <c r="X807" t="s">
        <v>1297</v>
      </c>
      <c r="Y807" t="s">
        <v>1098</v>
      </c>
      <c r="Z807" t="s">
        <v>1098</v>
      </c>
      <c r="AA807" t="s">
        <v>1291</v>
      </c>
      <c r="AB807" s="5"/>
      <c r="AC807" s="5"/>
      <c r="AD807" s="5"/>
      <c r="AE807" s="5"/>
      <c r="AF807" s="61">
        <v>100000073664</v>
      </c>
      <c r="AG807" t="s">
        <v>173</v>
      </c>
      <c r="AI807" t="s">
        <v>1194</v>
      </c>
      <c r="AJ807" t="s">
        <v>1208</v>
      </c>
      <c r="AK807" s="5"/>
      <c r="AL807" s="5"/>
      <c r="AM807" s="5"/>
      <c r="AN807" s="5"/>
      <c r="AO807" s="5"/>
      <c r="AP807" s="5"/>
      <c r="AQ807" s="5"/>
      <c r="AR807" s="5"/>
      <c r="AS807" s="57">
        <v>50160</v>
      </c>
      <c r="AT807" s="25" t="str">
        <f t="shared" si="102"/>
        <v>FIN amlodipine besilate Accord Healthcare B.V. tablet 10mg/</v>
      </c>
      <c r="AU807" s="33"/>
      <c r="AW807" s="57">
        <v>50160</v>
      </c>
      <c r="AX807" s="57"/>
      <c r="AY807" s="5"/>
      <c r="AZ807" t="s">
        <v>65</v>
      </c>
      <c r="BA807" s="5"/>
      <c r="BB807" s="5"/>
      <c r="BC807" s="76">
        <v>10221000</v>
      </c>
      <c r="BD807" t="s">
        <v>173</v>
      </c>
      <c r="BF807" s="46" t="s">
        <v>997</v>
      </c>
      <c r="BG807" t="s">
        <v>976</v>
      </c>
      <c r="BJ807" s="5"/>
      <c r="BK807" t="s">
        <v>976</v>
      </c>
      <c r="BL807" t="s">
        <v>997</v>
      </c>
      <c r="BM807" s="55" t="s">
        <v>964</v>
      </c>
      <c r="BN807" t="str">
        <f t="shared" si="103"/>
        <v>amlodipine besilate tablet 10mg/</v>
      </c>
      <c r="BO807" s="55"/>
      <c r="BP807" t="str">
        <f t="shared" si="104"/>
        <v>amlodipine besilate tablet 10mg/</v>
      </c>
      <c r="BQ807" s="5"/>
      <c r="BR807" s="46">
        <v>10219000</v>
      </c>
      <c r="BS807" t="s">
        <v>173</v>
      </c>
      <c r="BU807" s="118"/>
      <c r="BV807" s="118"/>
      <c r="BW807" s="61">
        <v>100000073664</v>
      </c>
      <c r="BX807" s="5"/>
      <c r="BY807" s="5"/>
      <c r="BZ807" s="5"/>
      <c r="CB807" s="45"/>
      <c r="CC807" s="45"/>
      <c r="CD807" s="5"/>
      <c r="CE807" s="5"/>
      <c r="CF807" t="s">
        <v>1242</v>
      </c>
      <c r="CG807" t="s">
        <v>175</v>
      </c>
      <c r="CI807" s="118"/>
      <c r="CJ807" s="118"/>
      <c r="CK807" t="s">
        <v>1239</v>
      </c>
      <c r="CM807" t="s">
        <v>1228</v>
      </c>
      <c r="CN807" t="s">
        <v>3382</v>
      </c>
      <c r="CO807" s="46" t="s">
        <v>2254</v>
      </c>
      <c r="CP807" s="5"/>
      <c r="CQ807" s="46" t="s">
        <v>2254</v>
      </c>
      <c r="CR807" s="46" t="s">
        <v>2984</v>
      </c>
      <c r="CS807" s="5"/>
      <c r="CT807" s="52">
        <v>100000085259</v>
      </c>
      <c r="CU807" s="51" t="s">
        <v>149</v>
      </c>
      <c r="CV807" s="118"/>
      <c r="CW807" s="147"/>
      <c r="CX807" t="s">
        <v>2984</v>
      </c>
      <c r="CY807" s="5"/>
      <c r="CZ807" s="5"/>
      <c r="DA807" s="5"/>
      <c r="DB807" s="5"/>
      <c r="DC807" s="5"/>
      <c r="DD807" s="5"/>
      <c r="DE807" s="5"/>
      <c r="DF807" s="5"/>
      <c r="DG807" s="118"/>
      <c r="DH807" s="118"/>
      <c r="DI807" s="118"/>
      <c r="DJ807" s="118"/>
      <c r="DK807" s="118"/>
      <c r="DL807" s="165" t="s">
        <v>1290</v>
      </c>
      <c r="DM807" t="s">
        <v>164</v>
      </c>
      <c r="DN807" s="74"/>
      <c r="DO807" s="74"/>
      <c r="DP807" s="74"/>
      <c r="DQ807" s="5"/>
      <c r="DR807" s="74">
        <v>10</v>
      </c>
      <c r="DS807" s="74" t="s">
        <v>164</v>
      </c>
      <c r="DZ807" t="s">
        <v>1246</v>
      </c>
      <c r="EA807" t="s">
        <v>1267</v>
      </c>
      <c r="EB807" s="5"/>
      <c r="EC807" s="5"/>
      <c r="ED807" s="5"/>
      <c r="EE807" s="5"/>
      <c r="EF807" s="5"/>
      <c r="EG807" s="5"/>
      <c r="EH807" s="5"/>
      <c r="EI807" s="5"/>
      <c r="EJ807" s="5"/>
      <c r="EK807" s="5"/>
      <c r="EL807" s="5"/>
      <c r="EM807" s="5"/>
      <c r="EN807" s="5"/>
      <c r="EO807" s="5"/>
      <c r="EP807" s="5"/>
      <c r="EQ807" s="5"/>
      <c r="ER807" s="5"/>
      <c r="EY807" s="70" t="str">
        <f t="shared" si="105"/>
        <v>amlodipine oral 10mg/</v>
      </c>
      <c r="FK807" s="14" t="s">
        <v>163</v>
      </c>
      <c r="FL807" s="70" t="str">
        <f t="shared" si="106"/>
        <v>amlodipine oral 10mg/</v>
      </c>
    </row>
    <row r="808" spans="1:168" ht="14.4">
      <c r="A808" s="83">
        <v>178152</v>
      </c>
      <c r="B808" s="57">
        <v>178152</v>
      </c>
      <c r="C808" s="118"/>
      <c r="D808" s="118"/>
      <c r="E808" s="118"/>
      <c r="F808" s="118"/>
      <c r="G808" s="57">
        <v>178152</v>
      </c>
      <c r="H808" s="3"/>
      <c r="I808" s="57">
        <v>178152</v>
      </c>
      <c r="J808" s="5" t="str">
        <f t="shared" si="100"/>
        <v>FIN amlodipine besilate Accord Healthcare B.V. tablet 28 x 10mg/</v>
      </c>
      <c r="K808" s="5" t="str">
        <f t="shared" si="101"/>
        <v>FIN amlodipine besilate Accord Healthcare B.V. tablet 28 x 10mg/</v>
      </c>
      <c r="L808" s="5"/>
      <c r="M808" s="5"/>
      <c r="N808" s="5"/>
      <c r="O808" s="5"/>
      <c r="P808">
        <v>28</v>
      </c>
      <c r="Q808" s="5"/>
      <c r="R808">
        <v>28</v>
      </c>
      <c r="S808" s="5"/>
      <c r="T808" s="118"/>
      <c r="U808" s="118"/>
      <c r="V808" s="118"/>
      <c r="W808" s="118"/>
      <c r="X808" t="s">
        <v>1298</v>
      </c>
      <c r="Y808" t="s">
        <v>1098</v>
      </c>
      <c r="Z808" t="s">
        <v>1098</v>
      </c>
      <c r="AA808" t="s">
        <v>1297</v>
      </c>
      <c r="AB808" s="5"/>
      <c r="AC808" s="5"/>
      <c r="AD808" s="5"/>
      <c r="AE808" s="5"/>
      <c r="AF808" s="61">
        <v>100000073664</v>
      </c>
      <c r="AG808" t="s">
        <v>173</v>
      </c>
      <c r="AI808" t="s">
        <v>1194</v>
      </c>
      <c r="AJ808" t="s">
        <v>1208</v>
      </c>
      <c r="AK808" s="5"/>
      <c r="AL808" s="5"/>
      <c r="AM808" s="5"/>
      <c r="AN808" s="5"/>
      <c r="AO808" s="5"/>
      <c r="AP808" s="5"/>
      <c r="AQ808" s="5"/>
      <c r="AR808" s="5"/>
      <c r="AS808" s="57">
        <v>50160</v>
      </c>
      <c r="AT808" s="25" t="str">
        <f t="shared" si="102"/>
        <v>FIN amlodipine besilate Accord Healthcare B.V. tablet 10mg/</v>
      </c>
      <c r="AU808" s="33"/>
      <c r="AW808" s="57">
        <v>50160</v>
      </c>
      <c r="AX808" s="57"/>
      <c r="AY808" s="5"/>
      <c r="AZ808" t="s">
        <v>65</v>
      </c>
      <c r="BA808" s="5"/>
      <c r="BB808" s="5"/>
      <c r="BC808" s="76">
        <v>10221000</v>
      </c>
      <c r="BD808" t="s">
        <v>173</v>
      </c>
      <c r="BF808" s="46" t="s">
        <v>997</v>
      </c>
      <c r="BG808" t="s">
        <v>976</v>
      </c>
      <c r="BJ808" s="5"/>
      <c r="BK808" t="s">
        <v>976</v>
      </c>
      <c r="BL808" t="s">
        <v>997</v>
      </c>
      <c r="BM808" s="55" t="s">
        <v>964</v>
      </c>
      <c r="BN808" t="str">
        <f t="shared" si="103"/>
        <v>amlodipine besilate tablet 10mg/</v>
      </c>
      <c r="BO808" s="55"/>
      <c r="BP808" t="str">
        <f t="shared" si="104"/>
        <v>amlodipine besilate tablet 10mg/</v>
      </c>
      <c r="BQ808" s="5"/>
      <c r="BR808" s="46">
        <v>10219000</v>
      </c>
      <c r="BS808" t="s">
        <v>173</v>
      </c>
      <c r="BU808" s="118"/>
      <c r="BV808" s="118"/>
      <c r="BW808" s="61">
        <v>100000073664</v>
      </c>
      <c r="BX808" s="5"/>
      <c r="BY808" s="5"/>
      <c r="BZ808" s="5"/>
      <c r="CB808" s="45"/>
      <c r="CC808" s="45"/>
      <c r="CD808" s="5"/>
      <c r="CE808" s="5"/>
      <c r="CF808" t="s">
        <v>1242</v>
      </c>
      <c r="CG808" t="s">
        <v>175</v>
      </c>
      <c r="CI808" s="118"/>
      <c r="CJ808" s="118"/>
      <c r="CK808" t="s">
        <v>1239</v>
      </c>
      <c r="CM808" t="s">
        <v>1228</v>
      </c>
      <c r="CN808" t="s">
        <v>3382</v>
      </c>
      <c r="CO808" s="46" t="s">
        <v>2254</v>
      </c>
      <c r="CP808" s="5"/>
      <c r="CQ808" s="46" t="s">
        <v>2254</v>
      </c>
      <c r="CR808" s="46" t="s">
        <v>2984</v>
      </c>
      <c r="CS808" s="5"/>
      <c r="CT808" s="52">
        <v>100000085259</v>
      </c>
      <c r="CU808" s="51" t="s">
        <v>149</v>
      </c>
      <c r="CV808" s="118"/>
      <c r="CW808" s="147"/>
      <c r="CX808" t="s">
        <v>2984</v>
      </c>
      <c r="CY808" s="5"/>
      <c r="CZ808" s="5"/>
      <c r="DA808" s="5"/>
      <c r="DB808" s="5"/>
      <c r="DC808" s="5"/>
      <c r="DD808" s="5"/>
      <c r="DE808" s="5"/>
      <c r="DF808" s="5"/>
      <c r="DG808" s="118"/>
      <c r="DH808" s="118"/>
      <c r="DI808" s="118"/>
      <c r="DJ808" s="118"/>
      <c r="DK808" s="118"/>
      <c r="DL808" s="165" t="s">
        <v>1290</v>
      </c>
      <c r="DM808" t="s">
        <v>164</v>
      </c>
      <c r="DN808" s="74"/>
      <c r="DO808" s="74"/>
      <c r="DP808" s="74"/>
      <c r="DQ808" s="5"/>
      <c r="DR808" s="74">
        <v>10</v>
      </c>
      <c r="DS808" s="74" t="s">
        <v>164</v>
      </c>
      <c r="DZ808" t="s">
        <v>1246</v>
      </c>
      <c r="EA808" t="s">
        <v>1267</v>
      </c>
      <c r="EB808" s="5"/>
      <c r="EC808" s="5"/>
      <c r="ED808" s="5"/>
      <c r="EE808" s="5"/>
      <c r="EF808" s="5"/>
      <c r="EG808" s="5"/>
      <c r="EH808" s="5"/>
      <c r="EI808" s="5"/>
      <c r="EJ808" s="5"/>
      <c r="EK808" s="5"/>
      <c r="EL808" s="5"/>
      <c r="EM808" s="5"/>
      <c r="EN808" s="5"/>
      <c r="EO808" s="5"/>
      <c r="EP808" s="5"/>
      <c r="EQ808" s="5"/>
      <c r="ER808" s="5"/>
      <c r="EY808" s="70" t="str">
        <f t="shared" si="105"/>
        <v>amlodipine oral 10mg/</v>
      </c>
      <c r="FK808" s="14" t="s">
        <v>163</v>
      </c>
      <c r="FL808" s="70" t="str">
        <f t="shared" si="106"/>
        <v>amlodipine oral 10mg/</v>
      </c>
    </row>
    <row r="809" spans="1:168" ht="14.4">
      <c r="A809" s="83">
        <v>178153</v>
      </c>
      <c r="B809" s="57">
        <v>178153</v>
      </c>
      <c r="C809" s="118"/>
      <c r="D809" s="118"/>
      <c r="E809" s="118"/>
      <c r="F809" s="118"/>
      <c r="G809" s="57">
        <v>178153</v>
      </c>
      <c r="H809" s="3"/>
      <c r="I809" s="57">
        <v>178153</v>
      </c>
      <c r="J809" s="5" t="str">
        <f t="shared" si="100"/>
        <v>FIN amlodipine besilate Accord Healthcare B.V. tablet 30 x 10mg/</v>
      </c>
      <c r="K809" s="5" t="str">
        <f t="shared" si="101"/>
        <v>FIN amlodipine besilate Accord Healthcare B.V. tablet 30 x 10mg/</v>
      </c>
      <c r="L809" s="5"/>
      <c r="M809" s="5"/>
      <c r="N809" s="5"/>
      <c r="O809" s="5"/>
      <c r="P809">
        <v>14</v>
      </c>
      <c r="Q809" s="5"/>
      <c r="R809">
        <v>30</v>
      </c>
      <c r="S809" s="5"/>
      <c r="T809" s="118"/>
      <c r="U809" s="118"/>
      <c r="V809" s="118"/>
      <c r="W809" s="118"/>
      <c r="X809" t="s">
        <v>1299</v>
      </c>
      <c r="Y809" t="s">
        <v>1098</v>
      </c>
      <c r="Z809" t="s">
        <v>1098</v>
      </c>
      <c r="AA809" t="s">
        <v>1298</v>
      </c>
      <c r="AB809" s="5"/>
      <c r="AC809" s="5"/>
      <c r="AD809" s="5"/>
      <c r="AE809" s="5"/>
      <c r="AF809" s="61">
        <v>100000073664</v>
      </c>
      <c r="AG809" t="s">
        <v>173</v>
      </c>
      <c r="AI809" t="s">
        <v>1194</v>
      </c>
      <c r="AJ809" t="s">
        <v>1208</v>
      </c>
      <c r="AK809" s="5"/>
      <c r="AL809" s="5"/>
      <c r="AM809" s="5"/>
      <c r="AN809" s="5"/>
      <c r="AO809" s="5"/>
      <c r="AP809" s="5"/>
      <c r="AQ809" s="5"/>
      <c r="AR809" s="5"/>
      <c r="AS809" s="57">
        <v>50160</v>
      </c>
      <c r="AT809" s="25" t="str">
        <f t="shared" si="102"/>
        <v>FIN amlodipine besilate Accord Healthcare B.V. tablet 10mg/</v>
      </c>
      <c r="AU809" s="33"/>
      <c r="AW809" s="57">
        <v>50160</v>
      </c>
      <c r="AX809" s="57"/>
      <c r="AY809" s="5"/>
      <c r="AZ809" t="s">
        <v>65</v>
      </c>
      <c r="BA809" s="5"/>
      <c r="BB809" s="5"/>
      <c r="BC809" s="76">
        <v>10221000</v>
      </c>
      <c r="BD809" t="s">
        <v>173</v>
      </c>
      <c r="BF809" s="46" t="s">
        <v>997</v>
      </c>
      <c r="BG809" t="s">
        <v>976</v>
      </c>
      <c r="BJ809" s="5"/>
      <c r="BK809" t="s">
        <v>976</v>
      </c>
      <c r="BL809" t="s">
        <v>997</v>
      </c>
      <c r="BM809" s="55" t="s">
        <v>964</v>
      </c>
      <c r="BN809" t="str">
        <f t="shared" si="103"/>
        <v>amlodipine besilate tablet 10mg/</v>
      </c>
      <c r="BO809" s="55"/>
      <c r="BP809" t="str">
        <f t="shared" si="104"/>
        <v>amlodipine besilate tablet 10mg/</v>
      </c>
      <c r="BQ809" s="5"/>
      <c r="BR809" s="46">
        <v>10219000</v>
      </c>
      <c r="BS809" t="s">
        <v>173</v>
      </c>
      <c r="BU809" s="118"/>
      <c r="BV809" s="118"/>
      <c r="BW809" s="61">
        <v>100000073664</v>
      </c>
      <c r="BX809" s="5"/>
      <c r="BY809" s="5"/>
      <c r="BZ809" s="5"/>
      <c r="CB809" s="45"/>
      <c r="CC809" s="45"/>
      <c r="CD809" s="5"/>
      <c r="CE809" s="5"/>
      <c r="CF809" t="s">
        <v>1242</v>
      </c>
      <c r="CG809" t="s">
        <v>175</v>
      </c>
      <c r="CI809" s="118"/>
      <c r="CJ809" s="118"/>
      <c r="CK809" t="s">
        <v>1239</v>
      </c>
      <c r="CM809" t="s">
        <v>1228</v>
      </c>
      <c r="CN809" t="s">
        <v>3382</v>
      </c>
      <c r="CO809" s="46" t="s">
        <v>2254</v>
      </c>
      <c r="CP809" s="5"/>
      <c r="CQ809" s="46" t="s">
        <v>2254</v>
      </c>
      <c r="CR809" s="46" t="s">
        <v>2984</v>
      </c>
      <c r="CS809" s="5"/>
      <c r="CT809" s="52">
        <v>100000085259</v>
      </c>
      <c r="CU809" s="51" t="s">
        <v>149</v>
      </c>
      <c r="CV809" s="118"/>
      <c r="CW809" s="147"/>
      <c r="CX809" t="s">
        <v>2984</v>
      </c>
      <c r="CY809" s="5"/>
      <c r="CZ809" s="5"/>
      <c r="DA809" s="5"/>
      <c r="DB809" s="5"/>
      <c r="DC809" s="5"/>
      <c r="DD809" s="5"/>
      <c r="DE809" s="5"/>
      <c r="DF809" s="5"/>
      <c r="DG809" s="118"/>
      <c r="DH809" s="118"/>
      <c r="DI809" s="118"/>
      <c r="DJ809" s="118"/>
      <c r="DK809" s="118"/>
      <c r="DL809" s="165" t="s">
        <v>1291</v>
      </c>
      <c r="DM809" t="s">
        <v>164</v>
      </c>
      <c r="DN809" s="74"/>
      <c r="DO809" s="74"/>
      <c r="DP809" s="74"/>
      <c r="DQ809" s="5"/>
      <c r="DR809" s="74">
        <v>10</v>
      </c>
      <c r="DS809" s="74" t="s">
        <v>164</v>
      </c>
      <c r="DZ809" t="s">
        <v>1246</v>
      </c>
      <c r="EA809" t="s">
        <v>1267</v>
      </c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/>
      <c r="EM809" s="5"/>
      <c r="EN809" s="5"/>
      <c r="EO809" s="5"/>
      <c r="EP809" s="5"/>
      <c r="EQ809" s="5"/>
      <c r="ER809" s="5"/>
      <c r="EY809" s="70" t="str">
        <f t="shared" si="105"/>
        <v>amlodipine oral 10mg/</v>
      </c>
      <c r="FK809" s="14" t="s">
        <v>163</v>
      </c>
      <c r="FL809" s="70" t="str">
        <f t="shared" si="106"/>
        <v>amlodipine oral 10mg/</v>
      </c>
    </row>
    <row r="810" spans="1:168" ht="14.4">
      <c r="A810" s="83">
        <v>178154</v>
      </c>
      <c r="B810" s="57">
        <v>178154</v>
      </c>
      <c r="C810" s="118"/>
      <c r="D810" s="118"/>
      <c r="E810" s="118"/>
      <c r="F810" s="118"/>
      <c r="G810" s="57">
        <v>178154</v>
      </c>
      <c r="H810" s="3"/>
      <c r="I810" s="57">
        <v>178154</v>
      </c>
      <c r="J810" s="5" t="str">
        <f t="shared" si="100"/>
        <v>FIN amlodipine besilate Accord Healthcare B.V. tablet 50 x 10mg/</v>
      </c>
      <c r="K810" s="5" t="str">
        <f t="shared" si="101"/>
        <v>FIN amlodipine besilate Accord Healthcare B.V. tablet 50 x 10mg/</v>
      </c>
      <c r="L810" s="5"/>
      <c r="M810" s="5"/>
      <c r="N810" s="5"/>
      <c r="O810" s="5"/>
      <c r="P810">
        <v>30</v>
      </c>
      <c r="Q810" s="5"/>
      <c r="R810">
        <v>50</v>
      </c>
      <c r="S810" s="5"/>
      <c r="T810" s="118"/>
      <c r="U810" s="118"/>
      <c r="V810" s="118"/>
      <c r="W810" s="118"/>
      <c r="X810" t="s">
        <v>1307</v>
      </c>
      <c r="Y810" t="s">
        <v>1098</v>
      </c>
      <c r="Z810" t="s">
        <v>1098</v>
      </c>
      <c r="AA810" t="s">
        <v>1299</v>
      </c>
      <c r="AB810" s="5"/>
      <c r="AC810" s="5"/>
      <c r="AD810" s="5"/>
      <c r="AE810" s="5"/>
      <c r="AF810" s="61">
        <v>100000073664</v>
      </c>
      <c r="AG810" t="s">
        <v>173</v>
      </c>
      <c r="AI810" t="s">
        <v>1194</v>
      </c>
      <c r="AJ810" t="s">
        <v>1208</v>
      </c>
      <c r="AK810" s="5"/>
      <c r="AL810" s="5"/>
      <c r="AM810" s="5"/>
      <c r="AN810" s="5"/>
      <c r="AO810" s="5"/>
      <c r="AP810" s="5"/>
      <c r="AQ810" s="5"/>
      <c r="AR810" s="5"/>
      <c r="AS810" s="57">
        <v>50160</v>
      </c>
      <c r="AT810" s="25" t="str">
        <f t="shared" si="102"/>
        <v>FIN amlodipine besilate Accord Healthcare B.V. tablet 10mg/</v>
      </c>
      <c r="AU810" s="33"/>
      <c r="AW810" s="57">
        <v>50160</v>
      </c>
      <c r="AX810" s="57"/>
      <c r="AY810" s="5"/>
      <c r="AZ810" t="s">
        <v>65</v>
      </c>
      <c r="BA810" s="5"/>
      <c r="BB810" s="5"/>
      <c r="BC810" s="76">
        <v>10221000</v>
      </c>
      <c r="BD810" t="s">
        <v>173</v>
      </c>
      <c r="BF810" s="46" t="s">
        <v>997</v>
      </c>
      <c r="BG810" t="s">
        <v>976</v>
      </c>
      <c r="BJ810" s="5"/>
      <c r="BK810" t="s">
        <v>976</v>
      </c>
      <c r="BL810" t="s">
        <v>997</v>
      </c>
      <c r="BM810" s="55" t="s">
        <v>964</v>
      </c>
      <c r="BN810" t="str">
        <f t="shared" si="103"/>
        <v>amlodipine besilate tablet 10mg/</v>
      </c>
      <c r="BO810" s="55"/>
      <c r="BP810" t="str">
        <f t="shared" si="104"/>
        <v>amlodipine besilate tablet 10mg/</v>
      </c>
      <c r="BQ810" s="5"/>
      <c r="BR810" s="46">
        <v>10219000</v>
      </c>
      <c r="BS810" t="s">
        <v>173</v>
      </c>
      <c r="BU810" s="118"/>
      <c r="BV810" s="118"/>
      <c r="BW810" s="61">
        <v>100000073664</v>
      </c>
      <c r="BX810" s="5"/>
      <c r="BY810" s="5"/>
      <c r="BZ810" s="5"/>
      <c r="CB810" s="45"/>
      <c r="CC810" s="45"/>
      <c r="CD810" s="5"/>
      <c r="CE810" s="5"/>
      <c r="CF810" t="s">
        <v>1242</v>
      </c>
      <c r="CG810" t="s">
        <v>175</v>
      </c>
      <c r="CI810" s="118"/>
      <c r="CJ810" s="118"/>
      <c r="CK810" t="s">
        <v>1239</v>
      </c>
      <c r="CM810" t="s">
        <v>1228</v>
      </c>
      <c r="CN810" t="s">
        <v>3382</v>
      </c>
      <c r="CO810" s="46" t="s">
        <v>2254</v>
      </c>
      <c r="CP810" s="5"/>
      <c r="CQ810" s="46" t="s">
        <v>2254</v>
      </c>
      <c r="CR810" s="46" t="s">
        <v>2984</v>
      </c>
      <c r="CS810" s="5"/>
      <c r="CT810" s="52">
        <v>100000085259</v>
      </c>
      <c r="CU810" s="51" t="s">
        <v>149</v>
      </c>
      <c r="CV810" s="118"/>
      <c r="CW810" s="147"/>
      <c r="CX810" t="s">
        <v>2984</v>
      </c>
      <c r="CY810" s="5"/>
      <c r="CZ810" s="5"/>
      <c r="DA810" s="5"/>
      <c r="DB810" s="5"/>
      <c r="DC810" s="5"/>
      <c r="DD810" s="5"/>
      <c r="DE810" s="5"/>
      <c r="DF810" s="5"/>
      <c r="DG810" s="118"/>
      <c r="DH810" s="118"/>
      <c r="DI810" s="118"/>
      <c r="DJ810" s="118"/>
      <c r="DK810" s="118"/>
      <c r="DL810" s="165" t="s">
        <v>1290</v>
      </c>
      <c r="DM810" t="s">
        <v>164</v>
      </c>
      <c r="DN810" s="74"/>
      <c r="DO810" s="74"/>
      <c r="DP810" s="74"/>
      <c r="DQ810" s="5"/>
      <c r="DR810" s="74">
        <v>10</v>
      </c>
      <c r="DS810" s="74" t="s">
        <v>164</v>
      </c>
      <c r="DZ810" t="s">
        <v>1246</v>
      </c>
      <c r="EA810" t="s">
        <v>1267</v>
      </c>
      <c r="EB810" s="5"/>
      <c r="EC810" s="5"/>
      <c r="ED810" s="5"/>
      <c r="EE810" s="5"/>
      <c r="EF810" s="5"/>
      <c r="EG810" s="5"/>
      <c r="EH810" s="5"/>
      <c r="EI810" s="5"/>
      <c r="EJ810" s="5"/>
      <c r="EK810" s="5"/>
      <c r="EL810" s="5"/>
      <c r="EM810" s="5"/>
      <c r="EN810" s="5"/>
      <c r="EO810" s="5"/>
      <c r="EP810" s="5"/>
      <c r="EQ810" s="5"/>
      <c r="ER810" s="5"/>
      <c r="EY810" s="70" t="str">
        <f t="shared" si="105"/>
        <v>amlodipine oral 10mg/</v>
      </c>
      <c r="FK810" s="14" t="s">
        <v>163</v>
      </c>
      <c r="FL810" s="70" t="str">
        <f t="shared" si="106"/>
        <v>amlodipine oral 10mg/</v>
      </c>
    </row>
    <row r="811" spans="1:168" ht="14.4">
      <c r="A811" s="83">
        <v>178155</v>
      </c>
      <c r="B811" s="57">
        <v>178155</v>
      </c>
      <c r="C811" s="118"/>
      <c r="D811" s="118"/>
      <c r="E811" s="118"/>
      <c r="F811" s="118"/>
      <c r="G811" s="57">
        <v>178155</v>
      </c>
      <c r="H811" s="3"/>
      <c r="I811" s="57">
        <v>178155</v>
      </c>
      <c r="J811" s="5" t="str">
        <f t="shared" si="100"/>
        <v>FIN amlodipine besilate Accord Healthcare B.V. tablet 60 x 10mg/</v>
      </c>
      <c r="K811" s="5" t="str">
        <f t="shared" si="101"/>
        <v>FIN amlodipine besilate Accord Healthcare B.V. tablet 60 x 10mg/</v>
      </c>
      <c r="L811" s="5"/>
      <c r="M811" s="5"/>
      <c r="N811" s="5"/>
      <c r="O811" s="5"/>
      <c r="P811">
        <v>30</v>
      </c>
      <c r="Q811" s="5"/>
      <c r="R811">
        <v>60</v>
      </c>
      <c r="S811" s="5"/>
      <c r="T811" s="118"/>
      <c r="U811" s="118"/>
      <c r="V811" s="118"/>
      <c r="W811" s="118"/>
      <c r="X811" t="s">
        <v>1300</v>
      </c>
      <c r="Y811" t="s">
        <v>1098</v>
      </c>
      <c r="Z811" t="s">
        <v>1098</v>
      </c>
      <c r="AA811" t="s">
        <v>1300</v>
      </c>
      <c r="AB811" s="5"/>
      <c r="AC811" s="5"/>
      <c r="AD811" s="5"/>
      <c r="AE811" s="5"/>
      <c r="AF811" s="61">
        <v>100000073664</v>
      </c>
      <c r="AG811" t="s">
        <v>173</v>
      </c>
      <c r="AI811" t="s">
        <v>1194</v>
      </c>
      <c r="AJ811" t="s">
        <v>1208</v>
      </c>
      <c r="AK811" s="5"/>
      <c r="AL811" s="5"/>
      <c r="AM811" s="5"/>
      <c r="AN811" s="5"/>
      <c r="AO811" s="5"/>
      <c r="AP811" s="5"/>
      <c r="AQ811" s="5"/>
      <c r="AR811" s="5"/>
      <c r="AS811" s="57">
        <v>50160</v>
      </c>
      <c r="AT811" s="25" t="str">
        <f t="shared" si="102"/>
        <v>FIN amlodipine besilate Accord Healthcare B.V. tablet 10mg/</v>
      </c>
      <c r="AU811" s="33"/>
      <c r="AW811" s="57">
        <v>50160</v>
      </c>
      <c r="AX811" s="57"/>
      <c r="AY811" s="5"/>
      <c r="AZ811" t="s">
        <v>65</v>
      </c>
      <c r="BA811" s="5"/>
      <c r="BB811" s="5"/>
      <c r="BC811" s="76">
        <v>10211000</v>
      </c>
      <c r="BD811" t="s">
        <v>173</v>
      </c>
      <c r="BF811" s="46" t="s">
        <v>997</v>
      </c>
      <c r="BG811" t="s">
        <v>976</v>
      </c>
      <c r="BJ811" s="5"/>
      <c r="BK811" t="s">
        <v>976</v>
      </c>
      <c r="BL811" t="s">
        <v>997</v>
      </c>
      <c r="BM811" s="55" t="s">
        <v>964</v>
      </c>
      <c r="BN811" t="str">
        <f t="shared" si="103"/>
        <v>amlodipine besilate tablet 10mg/</v>
      </c>
      <c r="BO811" s="55"/>
      <c r="BP811" t="str">
        <f t="shared" si="104"/>
        <v>amlodipine besilate tablet 10mg/</v>
      </c>
      <c r="BQ811" s="5"/>
      <c r="BR811" s="46">
        <v>10219000</v>
      </c>
      <c r="BS811" t="s">
        <v>173</v>
      </c>
      <c r="BU811" s="118"/>
      <c r="BV811" s="118"/>
      <c r="BW811" s="61">
        <v>100000073664</v>
      </c>
      <c r="BX811" s="5"/>
      <c r="BY811" s="5"/>
      <c r="BZ811" s="5"/>
      <c r="CB811" s="45"/>
      <c r="CC811" s="45"/>
      <c r="CD811" s="5"/>
      <c r="CE811" s="5"/>
      <c r="CF811" t="s">
        <v>1242</v>
      </c>
      <c r="CG811" t="s">
        <v>175</v>
      </c>
      <c r="CI811" s="118"/>
      <c r="CJ811" s="118"/>
      <c r="CK811" t="s">
        <v>1239</v>
      </c>
      <c r="CM811" t="s">
        <v>1228</v>
      </c>
      <c r="CN811" t="s">
        <v>3382</v>
      </c>
      <c r="CO811" s="46" t="s">
        <v>2254</v>
      </c>
      <c r="CP811" s="5"/>
      <c r="CQ811" s="46" t="s">
        <v>2254</v>
      </c>
      <c r="CR811" s="46" t="s">
        <v>2984</v>
      </c>
      <c r="CS811" s="5"/>
      <c r="CT811" s="52">
        <v>100000085259</v>
      </c>
      <c r="CU811" s="51" t="s">
        <v>149</v>
      </c>
      <c r="CV811" s="118"/>
      <c r="CW811" s="147"/>
      <c r="CX811" t="s">
        <v>2984</v>
      </c>
      <c r="CY811" s="5"/>
      <c r="CZ811" s="5"/>
      <c r="DA811" s="5"/>
      <c r="DB811" s="5"/>
      <c r="DC811" s="5"/>
      <c r="DD811" s="5"/>
      <c r="DE811" s="5"/>
      <c r="DF811" s="5"/>
      <c r="DG811" s="118"/>
      <c r="DH811" s="118"/>
      <c r="DI811" s="118"/>
      <c r="DJ811" s="118"/>
      <c r="DK811" s="118"/>
      <c r="DL811" s="165" t="s">
        <v>1291</v>
      </c>
      <c r="DM811" t="s">
        <v>164</v>
      </c>
      <c r="DN811" s="74"/>
      <c r="DO811" s="74"/>
      <c r="DP811" s="74"/>
      <c r="DQ811" s="5"/>
      <c r="DR811" s="74">
        <v>10</v>
      </c>
      <c r="DS811" s="74" t="s">
        <v>164</v>
      </c>
      <c r="DZ811" t="s">
        <v>1246</v>
      </c>
      <c r="EA811" t="s">
        <v>1267</v>
      </c>
      <c r="EB811" s="5"/>
      <c r="EC811" s="5"/>
      <c r="ED811" s="5"/>
      <c r="EE811" s="5"/>
      <c r="EF811" s="5"/>
      <c r="EG811" s="5"/>
      <c r="EH811" s="5"/>
      <c r="EI811" s="5"/>
      <c r="EJ811" s="5"/>
      <c r="EK811" s="5"/>
      <c r="EL811" s="5"/>
      <c r="EM811" s="5"/>
      <c r="EN811" s="5"/>
      <c r="EO811" s="5"/>
      <c r="EP811" s="5"/>
      <c r="EQ811" s="5"/>
      <c r="ER811" s="5"/>
      <c r="EY811" s="70" t="str">
        <f t="shared" si="105"/>
        <v>amlodipine oral 10mg/</v>
      </c>
      <c r="FK811" s="14" t="s">
        <v>163</v>
      </c>
      <c r="FL811" s="70" t="str">
        <f t="shared" si="106"/>
        <v>amlodipine oral 10mg/</v>
      </c>
    </row>
    <row r="812" spans="1:168" ht="14.4">
      <c r="A812" s="83">
        <v>178156</v>
      </c>
      <c r="B812" s="57">
        <v>178156</v>
      </c>
      <c r="C812" s="118"/>
      <c r="D812" s="118"/>
      <c r="E812" s="118"/>
      <c r="F812" s="118"/>
      <c r="G812" s="57">
        <v>178156</v>
      </c>
      <c r="H812" s="3"/>
      <c r="I812" s="57">
        <v>178156</v>
      </c>
      <c r="J812" s="5" t="str">
        <f t="shared" si="100"/>
        <v>FIN amlodipine besilate Accord Healthcare B.V. tablet 90 x 10mg/</v>
      </c>
      <c r="K812" s="5" t="str">
        <f t="shared" si="101"/>
        <v>FIN amlodipine besilate Accord Healthcare B.V. tablet 90 x 10mg/</v>
      </c>
      <c r="L812" s="5"/>
      <c r="M812" s="5"/>
      <c r="N812" s="5"/>
      <c r="O812" s="5"/>
      <c r="P812">
        <v>14</v>
      </c>
      <c r="Q812" s="5"/>
      <c r="R812">
        <v>90</v>
      </c>
      <c r="S812" s="5"/>
      <c r="T812" s="118"/>
      <c r="U812" s="118"/>
      <c r="V812" s="118"/>
      <c r="W812" s="118"/>
      <c r="X812" t="s">
        <v>1301</v>
      </c>
      <c r="Y812" t="s">
        <v>1098</v>
      </c>
      <c r="Z812" t="s">
        <v>1098</v>
      </c>
      <c r="AA812" t="s">
        <v>1301</v>
      </c>
      <c r="AB812" s="5"/>
      <c r="AC812" s="5"/>
      <c r="AD812" s="5"/>
      <c r="AE812" s="5"/>
      <c r="AF812" s="61">
        <v>100000073664</v>
      </c>
      <c r="AG812" t="s">
        <v>173</v>
      </c>
      <c r="AI812" t="s">
        <v>1194</v>
      </c>
      <c r="AJ812" t="s">
        <v>1208</v>
      </c>
      <c r="AK812" s="5"/>
      <c r="AL812" s="5"/>
      <c r="AM812" s="5"/>
      <c r="AN812" s="5"/>
      <c r="AO812" s="5"/>
      <c r="AP812" s="5"/>
      <c r="AQ812" s="5"/>
      <c r="AR812" s="5"/>
      <c r="AS812" s="57">
        <v>50160</v>
      </c>
      <c r="AT812" s="25" t="str">
        <f t="shared" si="102"/>
        <v>FIN amlodipine besilate Accord Healthcare B.V. tablet 10mg/</v>
      </c>
      <c r="AU812" s="33"/>
      <c r="AW812" s="57">
        <v>50160</v>
      </c>
      <c r="AX812" s="57"/>
      <c r="AY812" s="5"/>
      <c r="AZ812" t="s">
        <v>65</v>
      </c>
      <c r="BA812" s="5"/>
      <c r="BB812" s="5"/>
      <c r="BC812" s="76">
        <v>10221000</v>
      </c>
      <c r="BD812" t="s">
        <v>173</v>
      </c>
      <c r="BF812" s="46" t="s">
        <v>997</v>
      </c>
      <c r="BG812" t="s">
        <v>976</v>
      </c>
      <c r="BJ812" s="5"/>
      <c r="BK812" t="s">
        <v>976</v>
      </c>
      <c r="BL812" t="s">
        <v>997</v>
      </c>
      <c r="BM812" s="55" t="s">
        <v>964</v>
      </c>
      <c r="BN812" t="str">
        <f t="shared" si="103"/>
        <v>amlodipine besilate tablet 10mg/</v>
      </c>
      <c r="BO812" s="55"/>
      <c r="BP812" t="str">
        <f t="shared" si="104"/>
        <v>amlodipine besilate tablet 10mg/</v>
      </c>
      <c r="BQ812" s="5"/>
      <c r="BR812" s="46">
        <v>10219000</v>
      </c>
      <c r="BS812" t="s">
        <v>173</v>
      </c>
      <c r="BU812" s="118"/>
      <c r="BV812" s="118"/>
      <c r="BW812" s="61">
        <v>100000073664</v>
      </c>
      <c r="BX812" s="5"/>
      <c r="BY812" s="5"/>
      <c r="BZ812" s="5"/>
      <c r="CB812" s="45"/>
      <c r="CC812" s="45"/>
      <c r="CD812" s="5"/>
      <c r="CE812" s="5"/>
      <c r="CF812" t="s">
        <v>1242</v>
      </c>
      <c r="CG812" t="s">
        <v>175</v>
      </c>
      <c r="CI812" s="118"/>
      <c r="CJ812" s="118"/>
      <c r="CK812" t="s">
        <v>1239</v>
      </c>
      <c r="CM812" t="s">
        <v>1228</v>
      </c>
      <c r="CN812" t="s">
        <v>3382</v>
      </c>
      <c r="CO812" s="46" t="s">
        <v>2254</v>
      </c>
      <c r="CP812" s="5"/>
      <c r="CQ812" s="46" t="s">
        <v>2254</v>
      </c>
      <c r="CR812" s="46" t="s">
        <v>2984</v>
      </c>
      <c r="CS812" s="5"/>
      <c r="CT812" s="52">
        <v>100000085259</v>
      </c>
      <c r="CU812" s="51" t="s">
        <v>149</v>
      </c>
      <c r="CV812" s="118"/>
      <c r="CW812" s="147"/>
      <c r="CX812" t="s">
        <v>2984</v>
      </c>
      <c r="CY812" s="5"/>
      <c r="CZ812" s="5"/>
      <c r="DA812" s="5"/>
      <c r="DB812" s="5"/>
      <c r="DC812" s="5"/>
      <c r="DD812" s="5"/>
      <c r="DE812" s="5"/>
      <c r="DF812" s="5"/>
      <c r="DG812" s="118"/>
      <c r="DH812" s="118"/>
      <c r="DI812" s="118"/>
      <c r="DJ812" s="118"/>
      <c r="DK812" s="118"/>
      <c r="DL812" s="165" t="s">
        <v>1290</v>
      </c>
      <c r="DM812" t="s">
        <v>164</v>
      </c>
      <c r="DN812" s="74"/>
      <c r="DO812" s="74"/>
      <c r="DP812" s="74"/>
      <c r="DQ812" s="5"/>
      <c r="DR812" s="74">
        <v>10</v>
      </c>
      <c r="DS812" s="74" t="s">
        <v>164</v>
      </c>
      <c r="DZ812" t="s">
        <v>1246</v>
      </c>
      <c r="EA812" t="s">
        <v>1267</v>
      </c>
      <c r="EB812" s="5"/>
      <c r="EC812" s="5"/>
      <c r="ED812" s="5"/>
      <c r="EE812" s="5"/>
      <c r="EF812" s="5"/>
      <c r="EG812" s="5"/>
      <c r="EH812" s="5"/>
      <c r="EI812" s="5"/>
      <c r="EJ812" s="5"/>
      <c r="EK812" s="5"/>
      <c r="EL812" s="5"/>
      <c r="EM812" s="5"/>
      <c r="EN812" s="5"/>
      <c r="EO812" s="5"/>
      <c r="EP812" s="5"/>
      <c r="EQ812" s="5"/>
      <c r="ER812" s="5"/>
      <c r="EY812" s="70" t="str">
        <f t="shared" si="105"/>
        <v>amlodipine oral 10mg/</v>
      </c>
      <c r="FK812" s="14" t="s">
        <v>163</v>
      </c>
      <c r="FL812" s="70" t="str">
        <f t="shared" si="106"/>
        <v>amlodipine oral 10mg/</v>
      </c>
    </row>
    <row r="813" spans="1:168" ht="14.4">
      <c r="A813" s="83">
        <v>178157</v>
      </c>
      <c r="B813" s="57">
        <v>178157</v>
      </c>
      <c r="C813" s="118"/>
      <c r="D813" s="118"/>
      <c r="E813" s="118"/>
      <c r="F813" s="118"/>
      <c r="G813" s="57">
        <v>178157</v>
      </c>
      <c r="H813" s="3"/>
      <c r="I813" s="57">
        <v>178157</v>
      </c>
      <c r="J813" s="5" t="str">
        <f t="shared" si="100"/>
        <v>FIN amlodipine besilate Accord Healthcare B.V. tablet 98 x 10mg/</v>
      </c>
      <c r="K813" s="5" t="str">
        <f t="shared" si="101"/>
        <v>FIN amlodipine besilate Accord Healthcare B.V. tablet 98 x 10mg/</v>
      </c>
      <c r="L813" s="5"/>
      <c r="M813" s="5"/>
      <c r="N813" s="5"/>
      <c r="O813" s="5"/>
      <c r="P813">
        <v>28</v>
      </c>
      <c r="Q813" s="5"/>
      <c r="R813">
        <v>98</v>
      </c>
      <c r="S813" s="5"/>
      <c r="T813" s="118"/>
      <c r="U813" s="118"/>
      <c r="V813" s="118"/>
      <c r="W813" s="118"/>
      <c r="X813" t="s">
        <v>1302</v>
      </c>
      <c r="Y813" t="s">
        <v>1098</v>
      </c>
      <c r="Z813" t="s">
        <v>1098</v>
      </c>
      <c r="AA813" t="s">
        <v>1302</v>
      </c>
      <c r="AB813" s="5"/>
      <c r="AC813" s="5"/>
      <c r="AD813" s="5"/>
      <c r="AE813" s="5"/>
      <c r="AF813" s="61">
        <v>100000073664</v>
      </c>
      <c r="AG813" t="s">
        <v>173</v>
      </c>
      <c r="AI813" t="s">
        <v>1194</v>
      </c>
      <c r="AJ813" t="s">
        <v>1208</v>
      </c>
      <c r="AK813" s="5"/>
      <c r="AL813" s="5"/>
      <c r="AM813" s="5"/>
      <c r="AN813" s="5"/>
      <c r="AO813" s="5"/>
      <c r="AP813" s="5"/>
      <c r="AQ813" s="5"/>
      <c r="AR813" s="5"/>
      <c r="AS813" s="57">
        <v>50160</v>
      </c>
      <c r="AT813" s="25" t="str">
        <f t="shared" si="102"/>
        <v>FIN amlodipine besilate Accord Healthcare B.V. tablet 10mg/</v>
      </c>
      <c r="AU813" s="33"/>
      <c r="AW813" s="57">
        <v>50160</v>
      </c>
      <c r="AX813" s="57"/>
      <c r="AY813" s="5"/>
      <c r="AZ813" t="s">
        <v>65</v>
      </c>
      <c r="BA813" s="5"/>
      <c r="BB813" s="5"/>
      <c r="BC813" s="76">
        <v>10221000</v>
      </c>
      <c r="BD813" t="s">
        <v>173</v>
      </c>
      <c r="BF813" s="46" t="s">
        <v>997</v>
      </c>
      <c r="BG813" t="s">
        <v>976</v>
      </c>
      <c r="BJ813" s="5"/>
      <c r="BK813" t="s">
        <v>976</v>
      </c>
      <c r="BL813" t="s">
        <v>997</v>
      </c>
      <c r="BM813" s="55" t="s">
        <v>964</v>
      </c>
      <c r="BN813" t="str">
        <f t="shared" si="103"/>
        <v>amlodipine besilate tablet 10mg/</v>
      </c>
      <c r="BO813" s="55"/>
      <c r="BP813" t="str">
        <f t="shared" si="104"/>
        <v>amlodipine besilate tablet 10mg/</v>
      </c>
      <c r="BQ813" s="5"/>
      <c r="BR813" s="46">
        <v>10219000</v>
      </c>
      <c r="BS813" t="s">
        <v>173</v>
      </c>
      <c r="BU813" s="118"/>
      <c r="BV813" s="118"/>
      <c r="BW813" s="61">
        <v>100000073664</v>
      </c>
      <c r="BX813" s="5"/>
      <c r="BY813" s="5"/>
      <c r="BZ813" s="5"/>
      <c r="CB813" s="45"/>
      <c r="CC813" s="45"/>
      <c r="CD813" s="5"/>
      <c r="CE813" s="5"/>
      <c r="CF813" t="s">
        <v>1242</v>
      </c>
      <c r="CG813" t="s">
        <v>175</v>
      </c>
      <c r="CI813" s="118"/>
      <c r="CJ813" s="118"/>
      <c r="CK813" t="s">
        <v>1239</v>
      </c>
      <c r="CM813" t="s">
        <v>1228</v>
      </c>
      <c r="CN813" t="s">
        <v>3382</v>
      </c>
      <c r="CO813" s="46" t="s">
        <v>2254</v>
      </c>
      <c r="CP813" s="5"/>
      <c r="CQ813" s="46" t="s">
        <v>2254</v>
      </c>
      <c r="CR813" s="46" t="s">
        <v>2984</v>
      </c>
      <c r="CS813" s="5"/>
      <c r="CT813" s="52">
        <v>100000085259</v>
      </c>
      <c r="CU813" s="51" t="s">
        <v>149</v>
      </c>
      <c r="CV813" s="118"/>
      <c r="CW813" s="147"/>
      <c r="CX813" t="s">
        <v>2984</v>
      </c>
      <c r="CY813" s="5"/>
      <c r="CZ813" s="5"/>
      <c r="DA813" s="5"/>
      <c r="DB813" s="5"/>
      <c r="DC813" s="5"/>
      <c r="DD813" s="5"/>
      <c r="DE813" s="5"/>
      <c r="DF813" s="5"/>
      <c r="DG813" s="118"/>
      <c r="DH813" s="118"/>
      <c r="DI813" s="118"/>
      <c r="DJ813" s="118"/>
      <c r="DK813" s="118"/>
      <c r="DL813" s="165" t="s">
        <v>1291</v>
      </c>
      <c r="DM813" t="s">
        <v>164</v>
      </c>
      <c r="DN813" s="74"/>
      <c r="DO813" s="74"/>
      <c r="DP813" s="74"/>
      <c r="DQ813" s="5"/>
      <c r="DR813" s="74">
        <v>10</v>
      </c>
      <c r="DS813" s="74" t="s">
        <v>164</v>
      </c>
      <c r="DZ813" t="s">
        <v>1246</v>
      </c>
      <c r="EA813" t="s">
        <v>1267</v>
      </c>
      <c r="EB813" s="5"/>
      <c r="EC813" s="5"/>
      <c r="ED813" s="5"/>
      <c r="EE813" s="5"/>
      <c r="EF813" s="5"/>
      <c r="EG813" s="5"/>
      <c r="EH813" s="5"/>
      <c r="EI813" s="5"/>
      <c r="EJ813" s="5"/>
      <c r="EK813" s="5"/>
      <c r="EL813" s="5"/>
      <c r="EM813" s="5"/>
      <c r="EN813" s="5"/>
      <c r="EO813" s="5"/>
      <c r="EP813" s="5"/>
      <c r="EQ813" s="5"/>
      <c r="ER813" s="5"/>
      <c r="EY813" s="70" t="str">
        <f t="shared" si="105"/>
        <v>amlodipine oral 10mg/</v>
      </c>
      <c r="FK813" s="14" t="s">
        <v>163</v>
      </c>
      <c r="FL813" s="70" t="str">
        <f t="shared" si="106"/>
        <v>amlodipine oral 10mg/</v>
      </c>
    </row>
    <row r="814" spans="1:168" ht="14.4">
      <c r="A814" s="83">
        <v>187487</v>
      </c>
      <c r="B814" s="57">
        <v>187487</v>
      </c>
      <c r="C814" s="118"/>
      <c r="D814" s="118"/>
      <c r="E814" s="118"/>
      <c r="F814" s="118"/>
      <c r="G814" s="57">
        <v>187487</v>
      </c>
      <c r="H814" s="3"/>
      <c r="I814" s="57">
        <v>187487</v>
      </c>
      <c r="J814" s="5" t="str">
        <f t="shared" si="100"/>
        <v>FIN amlodipine besilate Accord Healthcare B.V. tablet 250 x 10mg/</v>
      </c>
      <c r="K814" s="5" t="str">
        <f t="shared" si="101"/>
        <v>FIN amlodipine besilate Accord Healthcare B.V. tablet 250 x 10mg/</v>
      </c>
      <c r="L814" s="5"/>
      <c r="M814" s="5"/>
      <c r="N814" s="5"/>
      <c r="O814" s="5"/>
      <c r="P814">
        <v>28</v>
      </c>
      <c r="Q814" s="5"/>
      <c r="R814">
        <v>250</v>
      </c>
      <c r="S814" s="5"/>
      <c r="T814" s="118"/>
      <c r="U814" s="118"/>
      <c r="V814" s="118"/>
      <c r="W814" s="118"/>
      <c r="X814" t="s">
        <v>1289</v>
      </c>
      <c r="Y814" t="s">
        <v>1098</v>
      </c>
      <c r="Z814" t="s">
        <v>1098</v>
      </c>
      <c r="AA814" t="s">
        <v>1303</v>
      </c>
      <c r="AB814" s="5"/>
      <c r="AC814" s="5"/>
      <c r="AD814" s="5"/>
      <c r="AE814" s="5"/>
      <c r="AF814" s="61">
        <v>100000073664</v>
      </c>
      <c r="AG814" t="s">
        <v>173</v>
      </c>
      <c r="AI814" t="s">
        <v>1194</v>
      </c>
      <c r="AJ814" t="s">
        <v>1208</v>
      </c>
      <c r="AK814" s="5"/>
      <c r="AL814" s="5"/>
      <c r="AM814" s="5"/>
      <c r="AN814" s="5"/>
      <c r="AO814" s="5"/>
      <c r="AP814" s="5"/>
      <c r="AQ814" s="5"/>
      <c r="AR814" s="5"/>
      <c r="AS814" s="57">
        <v>50160</v>
      </c>
      <c r="AT814" s="25" t="str">
        <f t="shared" si="102"/>
        <v>FIN amlodipine besilate Accord Healthcare B.V. tablet 10mg/</v>
      </c>
      <c r="AU814" s="33"/>
      <c r="AW814" s="57">
        <v>50160</v>
      </c>
      <c r="AX814" s="57"/>
      <c r="AY814" s="5"/>
      <c r="AZ814" t="s">
        <v>65</v>
      </c>
      <c r="BA814" s="5"/>
      <c r="BB814" s="5"/>
      <c r="BC814" s="76">
        <v>10221000</v>
      </c>
      <c r="BD814" t="s">
        <v>173</v>
      </c>
      <c r="BF814" s="46" t="s">
        <v>997</v>
      </c>
      <c r="BG814" t="s">
        <v>976</v>
      </c>
      <c r="BJ814" s="5"/>
      <c r="BK814" t="s">
        <v>976</v>
      </c>
      <c r="BL814" t="s">
        <v>997</v>
      </c>
      <c r="BM814" s="55" t="s">
        <v>964</v>
      </c>
      <c r="BN814" t="str">
        <f t="shared" si="103"/>
        <v>amlodipine besilate tablet 10mg/</v>
      </c>
      <c r="BO814" s="55"/>
      <c r="BP814" t="str">
        <f t="shared" si="104"/>
        <v>amlodipine besilate tablet 10mg/</v>
      </c>
      <c r="BQ814" s="5"/>
      <c r="BR814" s="46">
        <v>10219000</v>
      </c>
      <c r="BS814" t="s">
        <v>173</v>
      </c>
      <c r="BU814" s="118"/>
      <c r="BV814" s="118"/>
      <c r="BW814" s="61">
        <v>100000073664</v>
      </c>
      <c r="BX814" s="5"/>
      <c r="BY814" s="5"/>
      <c r="BZ814" s="5"/>
      <c r="CB814" s="45"/>
      <c r="CC814" s="45"/>
      <c r="CD814" s="5"/>
      <c r="CE814" s="5"/>
      <c r="CF814" t="s">
        <v>1242</v>
      </c>
      <c r="CG814" t="s">
        <v>175</v>
      </c>
      <c r="CI814" s="118"/>
      <c r="CJ814" s="118"/>
      <c r="CK814" t="s">
        <v>1239</v>
      </c>
      <c r="CM814" t="s">
        <v>1228</v>
      </c>
      <c r="CN814" t="s">
        <v>3382</v>
      </c>
      <c r="CO814" s="46" t="s">
        <v>2254</v>
      </c>
      <c r="CP814" s="5"/>
      <c r="CQ814" s="46" t="s">
        <v>2254</v>
      </c>
      <c r="CR814" s="46" t="s">
        <v>2984</v>
      </c>
      <c r="CS814" s="5"/>
      <c r="CT814" s="52">
        <v>100000085259</v>
      </c>
      <c r="CU814" s="51" t="s">
        <v>149</v>
      </c>
      <c r="CV814" s="118"/>
      <c r="CW814" s="147"/>
      <c r="CX814" t="s">
        <v>2984</v>
      </c>
      <c r="CY814" s="5"/>
      <c r="CZ814" s="5"/>
      <c r="DA814" s="5"/>
      <c r="DB814" s="5"/>
      <c r="DC814" s="5"/>
      <c r="DD814" s="5"/>
      <c r="DE814" s="5"/>
      <c r="DF814" s="5"/>
      <c r="DG814" s="118"/>
      <c r="DH814" s="118"/>
      <c r="DI814" s="118"/>
      <c r="DJ814" s="118"/>
      <c r="DK814" s="118"/>
      <c r="DL814" s="165" t="s">
        <v>1292</v>
      </c>
      <c r="DM814" t="s">
        <v>164</v>
      </c>
      <c r="DN814" s="74"/>
      <c r="DO814" s="74"/>
      <c r="DP814" s="74"/>
      <c r="DQ814" s="5"/>
      <c r="DR814" s="74">
        <v>10</v>
      </c>
      <c r="DS814" s="74" t="s">
        <v>164</v>
      </c>
      <c r="DZ814" t="s">
        <v>1246</v>
      </c>
      <c r="EA814" t="s">
        <v>1267</v>
      </c>
      <c r="EB814" s="5"/>
      <c r="EC814" s="5"/>
      <c r="ED814" s="5"/>
      <c r="EE814" s="5"/>
      <c r="EF814" s="5"/>
      <c r="EG814" s="5"/>
      <c r="EH814" s="5"/>
      <c r="EI814" s="5"/>
      <c r="EJ814" s="5"/>
      <c r="EK814" s="5"/>
      <c r="EL814" s="5"/>
      <c r="EM814" s="5"/>
      <c r="EN814" s="5"/>
      <c r="EO814" s="5"/>
      <c r="EP814" s="5"/>
      <c r="EQ814" s="5"/>
      <c r="ER814" s="5"/>
      <c r="EY814" s="70" t="str">
        <f t="shared" si="105"/>
        <v>amlodipine oral 10mg/</v>
      </c>
      <c r="FK814" s="14" t="s">
        <v>163</v>
      </c>
      <c r="FL814" s="70" t="str">
        <f t="shared" si="106"/>
        <v>amlodipine oral 10mg/</v>
      </c>
    </row>
    <row r="815" spans="1:168" ht="14.4">
      <c r="A815" s="83">
        <v>187488</v>
      </c>
      <c r="B815" s="57">
        <v>187488</v>
      </c>
      <c r="C815" s="118"/>
      <c r="D815" s="118"/>
      <c r="E815" s="118"/>
      <c r="F815" s="118"/>
      <c r="G815" s="57">
        <v>187488</v>
      </c>
      <c r="H815" s="3"/>
      <c r="I815" s="57">
        <v>187488</v>
      </c>
      <c r="J815" s="5" t="str">
        <f t="shared" si="100"/>
        <v>FIN amlodipine besilate Accord Healthcare B.V. tablet 500 x 10mg/</v>
      </c>
      <c r="K815" s="5" t="str">
        <f t="shared" si="101"/>
        <v>FIN amlodipine besilate Accord Healthcare B.V. tablet 500 x 10mg/</v>
      </c>
      <c r="L815" s="5"/>
      <c r="M815" s="5"/>
      <c r="N815" s="5"/>
      <c r="O815" s="5"/>
      <c r="P815">
        <v>28</v>
      </c>
      <c r="Q815" s="5"/>
      <c r="R815">
        <v>500</v>
      </c>
      <c r="S815" s="5"/>
      <c r="T815" s="118"/>
      <c r="U815" s="118"/>
      <c r="V815" s="118"/>
      <c r="W815" s="118"/>
      <c r="X815" t="s">
        <v>1308</v>
      </c>
      <c r="Y815" t="s">
        <v>1098</v>
      </c>
      <c r="Z815" t="s">
        <v>1098</v>
      </c>
      <c r="AA815" t="s">
        <v>1304</v>
      </c>
      <c r="AB815" s="5"/>
      <c r="AC815" s="5"/>
      <c r="AD815" s="5"/>
      <c r="AE815" s="5"/>
      <c r="AF815" s="61">
        <v>100000073664</v>
      </c>
      <c r="AG815" t="s">
        <v>173</v>
      </c>
      <c r="AI815" t="s">
        <v>1194</v>
      </c>
      <c r="AJ815" t="s">
        <v>1208</v>
      </c>
      <c r="AK815" s="5"/>
      <c r="AL815" s="5"/>
      <c r="AM815" s="5"/>
      <c r="AN815" s="5"/>
      <c r="AO815" s="5"/>
      <c r="AP815" s="5"/>
      <c r="AQ815" s="5"/>
      <c r="AR815" s="5"/>
      <c r="AS815" s="57">
        <v>50160</v>
      </c>
      <c r="AT815" s="25" t="str">
        <f t="shared" si="102"/>
        <v>FIN amlodipine besilate Accord Healthcare B.V. tablet 10mg/</v>
      </c>
      <c r="AU815" s="33"/>
      <c r="AW815" s="57">
        <v>50160</v>
      </c>
      <c r="AX815" s="57"/>
      <c r="AY815" s="5"/>
      <c r="AZ815" t="s">
        <v>65</v>
      </c>
      <c r="BA815" s="5"/>
      <c r="BB815" s="5"/>
      <c r="BC815" s="76">
        <v>10221000</v>
      </c>
      <c r="BD815" t="s">
        <v>173</v>
      </c>
      <c r="BF815" s="46" t="s">
        <v>997</v>
      </c>
      <c r="BG815" t="s">
        <v>976</v>
      </c>
      <c r="BJ815" s="5"/>
      <c r="BK815" t="s">
        <v>976</v>
      </c>
      <c r="BL815" t="s">
        <v>997</v>
      </c>
      <c r="BM815" s="55" t="s">
        <v>964</v>
      </c>
      <c r="BN815" t="str">
        <f t="shared" si="103"/>
        <v>amlodipine besilate tablet 10mg/</v>
      </c>
      <c r="BO815" s="55"/>
      <c r="BP815" t="str">
        <f t="shared" si="104"/>
        <v>amlodipine besilate tablet 10mg/</v>
      </c>
      <c r="BQ815" s="5"/>
      <c r="BR815" s="46">
        <v>10219000</v>
      </c>
      <c r="BS815" t="s">
        <v>173</v>
      </c>
      <c r="BU815" s="118"/>
      <c r="BV815" s="118"/>
      <c r="BW815" s="61">
        <v>100000073664</v>
      </c>
      <c r="BX815" s="5"/>
      <c r="BY815" s="5"/>
      <c r="BZ815" s="5"/>
      <c r="CB815" s="45"/>
      <c r="CC815" s="45"/>
      <c r="CD815" s="5"/>
      <c r="CE815" s="5"/>
      <c r="CF815" t="s">
        <v>1242</v>
      </c>
      <c r="CG815" t="s">
        <v>175</v>
      </c>
      <c r="CI815" s="118"/>
      <c r="CJ815" s="118"/>
      <c r="CK815" t="s">
        <v>1239</v>
      </c>
      <c r="CM815" t="s">
        <v>1228</v>
      </c>
      <c r="CN815" t="s">
        <v>3382</v>
      </c>
      <c r="CO815" s="46" t="s">
        <v>2254</v>
      </c>
      <c r="CP815" s="5"/>
      <c r="CQ815" s="46" t="s">
        <v>2254</v>
      </c>
      <c r="CR815" s="46" t="s">
        <v>2984</v>
      </c>
      <c r="CS815" s="5"/>
      <c r="CT815" s="52">
        <v>100000085259</v>
      </c>
      <c r="CU815" s="51" t="s">
        <v>149</v>
      </c>
      <c r="CV815" s="118"/>
      <c r="CW815" s="147"/>
      <c r="CX815" t="s">
        <v>2984</v>
      </c>
      <c r="CY815" s="5"/>
      <c r="CZ815" s="5"/>
      <c r="DA815" s="5"/>
      <c r="DB815" s="5"/>
      <c r="DC815" s="5"/>
      <c r="DD815" s="5"/>
      <c r="DE815" s="5"/>
      <c r="DF815" s="5"/>
      <c r="DG815" s="118"/>
      <c r="DH815" s="118"/>
      <c r="DI815" s="118"/>
      <c r="DJ815" s="118"/>
      <c r="DK815" s="118"/>
      <c r="DL815" s="165" t="s">
        <v>1291</v>
      </c>
      <c r="DM815" t="s">
        <v>164</v>
      </c>
      <c r="DN815" s="74"/>
      <c r="DO815" s="74"/>
      <c r="DP815" s="74"/>
      <c r="DQ815" s="5"/>
      <c r="DR815" s="74">
        <v>10</v>
      </c>
      <c r="DS815" s="74" t="s">
        <v>164</v>
      </c>
      <c r="DZ815" t="s">
        <v>1246</v>
      </c>
      <c r="EA815" t="s">
        <v>1267</v>
      </c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/>
      <c r="EM815" s="5"/>
      <c r="EN815" s="5"/>
      <c r="EO815" s="5"/>
      <c r="EP815" s="5"/>
      <c r="EQ815" s="5"/>
      <c r="ER815" s="5"/>
      <c r="EY815" s="70" t="str">
        <f t="shared" si="105"/>
        <v>amlodipine oral 10mg/</v>
      </c>
      <c r="FK815" s="14" t="s">
        <v>163</v>
      </c>
      <c r="FL815" s="70" t="str">
        <f t="shared" si="106"/>
        <v>amlodipine oral 10mg/</v>
      </c>
    </row>
    <row r="816" spans="1:168" ht="14.4">
      <c r="A816" s="83">
        <v>187489</v>
      </c>
      <c r="B816" s="57">
        <v>187489</v>
      </c>
      <c r="C816" s="118"/>
      <c r="D816" s="118"/>
      <c r="E816" s="118"/>
      <c r="F816" s="118"/>
      <c r="G816" s="57">
        <v>187489</v>
      </c>
      <c r="H816" s="3"/>
      <c r="I816" s="57">
        <v>187489</v>
      </c>
      <c r="J816" s="5" t="str">
        <f t="shared" si="100"/>
        <v>FIN amlodipine besilate Accord Healthcare B.V. tablet 1000 x 10mg/</v>
      </c>
      <c r="K816" s="5" t="str">
        <f t="shared" si="101"/>
        <v>FIN amlodipine besilate Accord Healthcare B.V. tablet 1000 x 10mg/</v>
      </c>
      <c r="L816" s="5"/>
      <c r="M816" s="5"/>
      <c r="N816" s="5"/>
      <c r="O816" s="5"/>
      <c r="P816">
        <v>28</v>
      </c>
      <c r="Q816" s="5"/>
      <c r="R816" s="79">
        <v>1000</v>
      </c>
      <c r="S816" s="5"/>
      <c r="T816" s="118"/>
      <c r="U816" s="118"/>
      <c r="V816" s="118"/>
      <c r="W816" s="118"/>
      <c r="X816" t="s">
        <v>1288</v>
      </c>
      <c r="Y816" t="s">
        <v>1098</v>
      </c>
      <c r="Z816" t="s">
        <v>1098</v>
      </c>
      <c r="AA816" t="s">
        <v>1305</v>
      </c>
      <c r="AB816" s="5"/>
      <c r="AC816" s="5"/>
      <c r="AD816" s="5"/>
      <c r="AE816" s="5"/>
      <c r="AF816" s="61">
        <v>100000073664</v>
      </c>
      <c r="AG816" t="s">
        <v>173</v>
      </c>
      <c r="AI816" t="s">
        <v>1194</v>
      </c>
      <c r="AJ816" t="s">
        <v>1208</v>
      </c>
      <c r="AK816" s="5"/>
      <c r="AL816" s="5"/>
      <c r="AM816" s="5"/>
      <c r="AN816" s="5"/>
      <c r="AO816" s="5"/>
      <c r="AP816" s="5"/>
      <c r="AQ816" s="5"/>
      <c r="AR816" s="5"/>
      <c r="AS816" s="57">
        <v>50160</v>
      </c>
      <c r="AT816" s="25" t="str">
        <f t="shared" si="102"/>
        <v>FIN amlodipine besilate Accord Healthcare B.V. tablet 10mg/</v>
      </c>
      <c r="AU816" s="33"/>
      <c r="AW816" s="57">
        <v>50160</v>
      </c>
      <c r="AX816" s="57"/>
      <c r="AY816" s="5"/>
      <c r="AZ816" t="s">
        <v>65</v>
      </c>
      <c r="BA816" s="5"/>
      <c r="BB816" s="5"/>
      <c r="BC816" s="76">
        <v>10221000</v>
      </c>
      <c r="BD816" t="s">
        <v>173</v>
      </c>
      <c r="BF816" s="46" t="s">
        <v>997</v>
      </c>
      <c r="BG816" t="s">
        <v>976</v>
      </c>
      <c r="BJ816" s="5"/>
      <c r="BK816" t="s">
        <v>976</v>
      </c>
      <c r="BL816" t="s">
        <v>997</v>
      </c>
      <c r="BM816" s="55" t="s">
        <v>964</v>
      </c>
      <c r="BN816" t="str">
        <f t="shared" si="103"/>
        <v>amlodipine besilate tablet 10mg/</v>
      </c>
      <c r="BO816" s="55"/>
      <c r="BP816" t="str">
        <f t="shared" si="104"/>
        <v>amlodipine besilate tablet 10mg/</v>
      </c>
      <c r="BQ816" s="5"/>
      <c r="BR816" s="46">
        <v>10219000</v>
      </c>
      <c r="BS816" t="s">
        <v>173</v>
      </c>
      <c r="BU816" s="118"/>
      <c r="BV816" s="118"/>
      <c r="BW816" s="61">
        <v>100000073664</v>
      </c>
      <c r="BX816" s="5"/>
      <c r="BY816" s="5"/>
      <c r="BZ816" s="5"/>
      <c r="CB816" s="45"/>
      <c r="CC816" s="45"/>
      <c r="CD816" s="5"/>
      <c r="CE816" s="5"/>
      <c r="CF816" t="s">
        <v>1242</v>
      </c>
      <c r="CG816" t="s">
        <v>175</v>
      </c>
      <c r="CI816" s="118"/>
      <c r="CJ816" s="118"/>
      <c r="CK816" t="s">
        <v>1239</v>
      </c>
      <c r="CM816" t="s">
        <v>1228</v>
      </c>
      <c r="CN816" t="s">
        <v>3382</v>
      </c>
      <c r="CO816" s="46" t="s">
        <v>2254</v>
      </c>
      <c r="CP816" s="5"/>
      <c r="CQ816" s="46" t="s">
        <v>2254</v>
      </c>
      <c r="CR816" s="46" t="s">
        <v>2984</v>
      </c>
      <c r="CS816" s="5"/>
      <c r="CT816" s="52">
        <v>100000085259</v>
      </c>
      <c r="CU816" s="51" t="s">
        <v>149</v>
      </c>
      <c r="CV816" s="118"/>
      <c r="CW816" s="147"/>
      <c r="CX816" t="s">
        <v>2984</v>
      </c>
      <c r="CY816" s="5"/>
      <c r="CZ816" s="5"/>
      <c r="DA816" s="5"/>
      <c r="DB816" s="5"/>
      <c r="DC816" s="5"/>
      <c r="DD816" s="5"/>
      <c r="DE816" s="5"/>
      <c r="DF816" s="5"/>
      <c r="DG816" s="118"/>
      <c r="DH816" s="118"/>
      <c r="DI816" s="118"/>
      <c r="DJ816" s="118"/>
      <c r="DK816" s="118"/>
      <c r="DL816" s="165" t="s">
        <v>1290</v>
      </c>
      <c r="DM816" t="s">
        <v>164</v>
      </c>
      <c r="DN816" s="74"/>
      <c r="DO816" s="74"/>
      <c r="DP816" s="74"/>
      <c r="DQ816" s="5"/>
      <c r="DR816" s="74">
        <v>10</v>
      </c>
      <c r="DS816" s="74" t="s">
        <v>164</v>
      </c>
      <c r="DZ816" t="s">
        <v>1246</v>
      </c>
      <c r="EA816" t="s">
        <v>1267</v>
      </c>
      <c r="EB816" s="5"/>
      <c r="EC816" s="5"/>
      <c r="ED816" s="5"/>
      <c r="EE816" s="5"/>
      <c r="EF816" s="5"/>
      <c r="EG816" s="5"/>
      <c r="EH816" s="5"/>
      <c r="EI816" s="5"/>
      <c r="EJ816" s="5"/>
      <c r="EK816" s="5"/>
      <c r="EL816" s="5"/>
      <c r="EM816" s="5"/>
      <c r="EN816" s="5"/>
      <c r="EO816" s="5"/>
      <c r="EP816" s="5"/>
      <c r="EQ816" s="5"/>
      <c r="ER816" s="5"/>
      <c r="EY816" s="70" t="str">
        <f t="shared" si="105"/>
        <v>amlodipine oral 10mg/</v>
      </c>
      <c r="FK816" s="14" t="s">
        <v>163</v>
      </c>
      <c r="FL816" s="70" t="str">
        <f t="shared" si="106"/>
        <v>amlodipine oral 10mg/</v>
      </c>
    </row>
    <row r="817" spans="1:168" ht="14.4">
      <c r="A817" s="83">
        <v>175169</v>
      </c>
      <c r="B817" s="57">
        <v>175169</v>
      </c>
      <c r="C817" s="118"/>
      <c r="D817" s="118"/>
      <c r="E817" s="118"/>
      <c r="F817" s="118"/>
      <c r="G817" s="57">
        <v>175169</v>
      </c>
      <c r="H817" s="3"/>
      <c r="I817" s="57">
        <v>175169</v>
      </c>
      <c r="J817" s="5" t="str">
        <f t="shared" si="100"/>
        <v>FIN amlodipine besilate Essential Pharmaceuticals Ltd oral suspension 150ml x 5mg/5mL</v>
      </c>
      <c r="K817" s="5" t="str">
        <f t="shared" si="101"/>
        <v>FIN amlodipine besilate Essential Pharmaceuticals Ltd oral suspension 150ml x 5mg/5mL</v>
      </c>
      <c r="L817" s="5"/>
      <c r="M817" s="5"/>
      <c r="N817" s="5"/>
      <c r="O817" s="5"/>
      <c r="P817">
        <v>28</v>
      </c>
      <c r="Q817" s="42"/>
      <c r="R817" s="24">
        <v>150</v>
      </c>
      <c r="S817" s="42" t="s">
        <v>263</v>
      </c>
      <c r="T817" s="118"/>
      <c r="U817" s="118"/>
      <c r="V817" s="118"/>
      <c r="W817" s="118"/>
      <c r="X817" t="s">
        <v>1303</v>
      </c>
      <c r="Y817" t="s">
        <v>1099</v>
      </c>
      <c r="Z817" t="s">
        <v>1099</v>
      </c>
      <c r="AA817" t="s">
        <v>1306</v>
      </c>
      <c r="AB817" s="5"/>
      <c r="AC817" s="5"/>
      <c r="AD817" s="5"/>
      <c r="AE817" s="5"/>
      <c r="AF817" s="61">
        <v>100000073362</v>
      </c>
      <c r="AG817" t="s">
        <v>1209</v>
      </c>
      <c r="AI817" t="s">
        <v>1195</v>
      </c>
      <c r="AJ817" t="s">
        <v>1209</v>
      </c>
      <c r="AK817" s="5"/>
      <c r="AL817" s="5"/>
      <c r="AM817" s="5"/>
      <c r="AN817" s="5"/>
      <c r="AO817" s="5"/>
      <c r="AP817" s="5"/>
      <c r="AQ817" s="5"/>
      <c r="AR817" s="5"/>
      <c r="AS817" s="57">
        <v>49212</v>
      </c>
      <c r="AT817" s="25" t="str">
        <f t="shared" si="102"/>
        <v>FIN amlodipine besilate Essential Pharmaceuticals Ltd oral suspension 5mg/5mL</v>
      </c>
      <c r="AU817" s="33"/>
      <c r="AW817" s="57">
        <v>49212</v>
      </c>
      <c r="AX817" s="57"/>
      <c r="AY817" s="5"/>
      <c r="AZ817" t="s">
        <v>65</v>
      </c>
      <c r="BA817" s="5"/>
      <c r="BB817" s="5"/>
      <c r="BC817" s="76">
        <v>10221000</v>
      </c>
      <c r="BD817" t="s">
        <v>1209</v>
      </c>
      <c r="BF817" s="46" t="s">
        <v>998</v>
      </c>
      <c r="BG817" t="s">
        <v>977</v>
      </c>
      <c r="BJ817" s="5"/>
      <c r="BK817" t="s">
        <v>977</v>
      </c>
      <c r="BL817" t="s">
        <v>998</v>
      </c>
      <c r="BM817" s="55" t="s">
        <v>964</v>
      </c>
      <c r="BN817" t="str">
        <f t="shared" si="103"/>
        <v>amlodipine besilate oral suspension 5mg/5mL</v>
      </c>
      <c r="BO817" s="55"/>
      <c r="BP817" t="str">
        <f t="shared" si="104"/>
        <v>amlodipine besilate oral suspension 5mg/5mL</v>
      </c>
      <c r="BQ817" s="5"/>
      <c r="BR817" s="76">
        <v>10106000</v>
      </c>
      <c r="BS817" t="s">
        <v>1209</v>
      </c>
      <c r="BU817" s="118"/>
      <c r="BV817" s="118"/>
      <c r="BW817" s="61">
        <v>100000073362</v>
      </c>
      <c r="BX817" s="5"/>
      <c r="BY817" s="5"/>
      <c r="BZ817" s="5"/>
      <c r="CB817" s="45"/>
      <c r="CC817" s="45"/>
      <c r="CD817" s="5"/>
      <c r="CE817" s="5"/>
      <c r="CF817" t="s">
        <v>1242</v>
      </c>
      <c r="CG817" t="s">
        <v>175</v>
      </c>
      <c r="CI817" s="118"/>
      <c r="CJ817" s="118"/>
      <c r="CK817" t="s">
        <v>1239</v>
      </c>
      <c r="CM817" t="s">
        <v>1228</v>
      </c>
      <c r="CN817" t="s">
        <v>3382</v>
      </c>
      <c r="CO817" s="46" t="s">
        <v>2254</v>
      </c>
      <c r="CP817" s="5"/>
      <c r="CQ817" s="46" t="s">
        <v>2254</v>
      </c>
      <c r="CR817" s="46" t="s">
        <v>2984</v>
      </c>
      <c r="CS817" s="5"/>
      <c r="CT817" s="52">
        <v>100000085259</v>
      </c>
      <c r="CU817" s="51" t="s">
        <v>149</v>
      </c>
      <c r="CV817" s="118"/>
      <c r="CW817" s="147"/>
      <c r="CX817" t="s">
        <v>2984</v>
      </c>
      <c r="CY817" s="5"/>
      <c r="CZ817" s="5"/>
      <c r="DA817" s="74">
        <v>5</v>
      </c>
      <c r="DB817" s="74" t="s">
        <v>164</v>
      </c>
      <c r="DC817" s="74"/>
      <c r="DD817" s="74">
        <v>5</v>
      </c>
      <c r="DE817" s="74" t="s">
        <v>622</v>
      </c>
      <c r="DF817" s="5"/>
      <c r="DG817" s="118"/>
      <c r="DH817" s="118"/>
      <c r="DI817" s="118"/>
      <c r="DJ817" s="118"/>
      <c r="DK817" s="118"/>
      <c r="DL817" s="165" t="s">
        <v>1291</v>
      </c>
      <c r="DM817" t="s">
        <v>164</v>
      </c>
      <c r="DQ817" s="5"/>
      <c r="DR817" s="77">
        <v>5</v>
      </c>
      <c r="DS817" s="74" t="s">
        <v>164</v>
      </c>
      <c r="DU817" s="74">
        <v>5</v>
      </c>
      <c r="DV817" s="74" t="s">
        <v>622</v>
      </c>
      <c r="DZ817" s="62" t="s">
        <v>1247</v>
      </c>
      <c r="EA817" t="s">
        <v>1268</v>
      </c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/>
      <c r="EM817" s="5"/>
      <c r="EN817" s="5"/>
      <c r="EO817" s="5"/>
      <c r="EP817" s="5"/>
      <c r="EQ817" s="5"/>
      <c r="ER817" s="5"/>
      <c r="EY817" s="70" t="str">
        <f t="shared" si="105"/>
        <v>amlodipine oral 5mg/5mL</v>
      </c>
      <c r="FK817" s="14" t="s">
        <v>163</v>
      </c>
      <c r="FL817" s="70" t="str">
        <f t="shared" si="106"/>
        <v>amlodipine oral 5mg/5mL</v>
      </c>
    </row>
    <row r="818" spans="1:168" ht="14.4">
      <c r="A818" s="83">
        <v>128686</v>
      </c>
      <c r="B818" s="57">
        <v>128686</v>
      </c>
      <c r="C818" s="118"/>
      <c r="D818" s="118"/>
      <c r="E818" s="118"/>
      <c r="F818" s="118"/>
      <c r="G818" s="57">
        <v>128686</v>
      </c>
      <c r="H818" s="4"/>
      <c r="I818" s="57">
        <v>128686</v>
      </c>
      <c r="J818" s="5" t="str">
        <f t="shared" si="100"/>
        <v>FIN amlodipine besilate Vitabalans Oy tablet 30 x 5mg/</v>
      </c>
      <c r="K818" s="5" t="str">
        <f t="shared" si="101"/>
        <v>FIN amlodipine besilate Vitabalans Oy tablet 30 x 5mg/</v>
      </c>
      <c r="L818" s="5"/>
      <c r="M818" s="5"/>
      <c r="N818" s="5"/>
      <c r="O818" s="5"/>
      <c r="P818">
        <v>28</v>
      </c>
      <c r="Q818" s="5"/>
      <c r="R818">
        <v>30</v>
      </c>
      <c r="S818" s="5"/>
      <c r="T818" s="118"/>
      <c r="U818" s="118"/>
      <c r="V818" s="118"/>
      <c r="W818" s="118"/>
      <c r="X818" t="s">
        <v>1309</v>
      </c>
      <c r="Y818" t="s">
        <v>1100</v>
      </c>
      <c r="Z818" t="s">
        <v>1100</v>
      </c>
      <c r="AA818" t="s">
        <v>1298</v>
      </c>
      <c r="AB818" s="5"/>
      <c r="AC818" s="5"/>
      <c r="AD818" s="5"/>
      <c r="AE818" s="5"/>
      <c r="AF818" s="61">
        <v>100000073664</v>
      </c>
      <c r="AG818" t="s">
        <v>173</v>
      </c>
      <c r="AI818" t="s">
        <v>1194</v>
      </c>
      <c r="AJ818" t="s">
        <v>1208</v>
      </c>
      <c r="AK818" s="5"/>
      <c r="AL818" s="5"/>
      <c r="AM818" s="5"/>
      <c r="AN818" s="5"/>
      <c r="AO818" s="5"/>
      <c r="AP818" s="5"/>
      <c r="AQ818" s="5"/>
      <c r="AR818" s="5"/>
      <c r="AS818" s="57">
        <v>36548</v>
      </c>
      <c r="AT818" s="25" t="str">
        <f t="shared" si="102"/>
        <v>FIN amlodipine besilate Vitabalans Oy tablet 5mg/</v>
      </c>
      <c r="AU818" s="33"/>
      <c r="AW818" s="57">
        <v>36548</v>
      </c>
      <c r="AX818" s="57"/>
      <c r="AY818" s="5"/>
      <c r="AZ818" t="s">
        <v>65</v>
      </c>
      <c r="BA818" s="5"/>
      <c r="BB818" s="5"/>
      <c r="BC818" s="76">
        <v>10221000</v>
      </c>
      <c r="BD818" t="s">
        <v>173</v>
      </c>
      <c r="BF818" s="46" t="s">
        <v>999</v>
      </c>
      <c r="BG818" t="s">
        <v>978</v>
      </c>
      <c r="BJ818" s="5"/>
      <c r="BK818" t="s">
        <v>978</v>
      </c>
      <c r="BL818" t="s">
        <v>999</v>
      </c>
      <c r="BM818" s="55" t="s">
        <v>964</v>
      </c>
      <c r="BN818" t="str">
        <f t="shared" si="103"/>
        <v>amlodipine besilate tablet 5mg/</v>
      </c>
      <c r="BO818" s="55"/>
      <c r="BP818" t="str">
        <f t="shared" si="104"/>
        <v>amlodipine besilate tablet 5mg/</v>
      </c>
      <c r="BQ818" s="5"/>
      <c r="BR818" s="46">
        <v>10219000</v>
      </c>
      <c r="BS818" t="s">
        <v>173</v>
      </c>
      <c r="BU818" s="118"/>
      <c r="BV818" s="118"/>
      <c r="BW818" s="61">
        <v>100000073664</v>
      </c>
      <c r="BX818" s="5"/>
      <c r="BY818" s="5"/>
      <c r="BZ818" s="5"/>
      <c r="CB818" s="45"/>
      <c r="CC818" s="45"/>
      <c r="CD818" s="5"/>
      <c r="CE818" s="5"/>
      <c r="CF818" t="s">
        <v>1242</v>
      </c>
      <c r="CG818" t="s">
        <v>175</v>
      </c>
      <c r="CI818" s="118"/>
      <c r="CJ818" s="118"/>
      <c r="CK818" t="s">
        <v>1239</v>
      </c>
      <c r="CM818" t="s">
        <v>1228</v>
      </c>
      <c r="CN818" t="s">
        <v>3382</v>
      </c>
      <c r="CO818" s="46" t="s">
        <v>2254</v>
      </c>
      <c r="CP818" s="5"/>
      <c r="CQ818" s="46" t="s">
        <v>2254</v>
      </c>
      <c r="CR818" s="46" t="s">
        <v>2984</v>
      </c>
      <c r="CS818" s="5"/>
      <c r="CT818" s="52">
        <v>100000085259</v>
      </c>
      <c r="CU818" s="51" t="s">
        <v>149</v>
      </c>
      <c r="CV818" s="118"/>
      <c r="CW818" s="147"/>
      <c r="CX818" t="s">
        <v>2984</v>
      </c>
      <c r="CY818" s="5"/>
      <c r="CZ818" s="5"/>
      <c r="DA818" s="5"/>
      <c r="DB818" s="5"/>
      <c r="DC818" s="5"/>
      <c r="DD818" s="5"/>
      <c r="DE818" s="5"/>
      <c r="DF818" s="5"/>
      <c r="DG818" s="118"/>
      <c r="DH818" s="118"/>
      <c r="DI818" s="118"/>
      <c r="DJ818" s="118"/>
      <c r="DK818" s="118"/>
      <c r="DL818" s="165" t="s">
        <v>1290</v>
      </c>
      <c r="DM818" t="s">
        <v>164</v>
      </c>
      <c r="DN818" s="74"/>
      <c r="DO818" s="74"/>
      <c r="DP818" s="74"/>
      <c r="DQ818" s="5"/>
      <c r="DR818" s="74">
        <v>5</v>
      </c>
      <c r="DS818" s="74" t="s">
        <v>164</v>
      </c>
      <c r="DZ818" t="s">
        <v>1245</v>
      </c>
      <c r="EA818" t="s">
        <v>1269</v>
      </c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/>
      <c r="EM818" s="5"/>
      <c r="EN818" s="5"/>
      <c r="EO818" s="5"/>
      <c r="EP818" s="5"/>
      <c r="EQ818" s="5"/>
      <c r="ER818" s="5"/>
      <c r="EY818" s="70" t="str">
        <f t="shared" si="105"/>
        <v>amlodipine oral 5mg/</v>
      </c>
      <c r="FK818" s="14" t="s">
        <v>163</v>
      </c>
      <c r="FL818" s="70" t="str">
        <f t="shared" si="106"/>
        <v>amlodipine oral 5mg/</v>
      </c>
    </row>
    <row r="819" spans="1:168" ht="14.4">
      <c r="A819" s="83">
        <v>128687</v>
      </c>
      <c r="B819" s="57">
        <v>128687</v>
      </c>
      <c r="C819" s="118"/>
      <c r="D819" s="118"/>
      <c r="E819" s="118"/>
      <c r="F819" s="118"/>
      <c r="G819" s="57">
        <v>128687</v>
      </c>
      <c r="H819" s="3"/>
      <c r="I819" s="57">
        <v>128687</v>
      </c>
      <c r="J819" s="5" t="str">
        <f t="shared" si="100"/>
        <v>FIN amlodipine besilate Vitabalans Oy tablet 60 x 5mg/</v>
      </c>
      <c r="K819" s="5" t="str">
        <f t="shared" si="101"/>
        <v>FIN amlodipine besilate Vitabalans Oy tablet 60 x 5mg/</v>
      </c>
      <c r="L819" s="5"/>
      <c r="M819" s="5"/>
      <c r="N819" s="5"/>
      <c r="O819" s="5"/>
      <c r="P819">
        <v>28</v>
      </c>
      <c r="Q819" s="5"/>
      <c r="R819">
        <v>60</v>
      </c>
      <c r="S819" s="5"/>
      <c r="T819" s="118"/>
      <c r="U819" s="118"/>
      <c r="V819" s="118"/>
      <c r="W819" s="118"/>
      <c r="X819" t="s">
        <v>1310</v>
      </c>
      <c r="Y819" t="s">
        <v>1100</v>
      </c>
      <c r="Z819" t="s">
        <v>1100</v>
      </c>
      <c r="AA819" t="s">
        <v>1300</v>
      </c>
      <c r="AB819" s="5"/>
      <c r="AC819" s="5"/>
      <c r="AD819" s="5"/>
      <c r="AE819" s="5"/>
      <c r="AF819" s="61">
        <v>100000073664</v>
      </c>
      <c r="AG819" t="s">
        <v>173</v>
      </c>
      <c r="AI819" t="s">
        <v>1194</v>
      </c>
      <c r="AJ819" t="s">
        <v>1208</v>
      </c>
      <c r="AK819" s="5"/>
      <c r="AL819" s="5"/>
      <c r="AM819" s="5"/>
      <c r="AN819" s="5"/>
      <c r="AO819" s="5"/>
      <c r="AP819" s="5"/>
      <c r="AQ819" s="5"/>
      <c r="AR819" s="5"/>
      <c r="AS819" s="57">
        <v>36548</v>
      </c>
      <c r="AT819" s="25" t="str">
        <f t="shared" si="102"/>
        <v>FIN amlodipine besilate Vitabalans Oy tablet 5mg/</v>
      </c>
      <c r="AU819" s="33"/>
      <c r="AW819" s="57">
        <v>36548</v>
      </c>
      <c r="AX819" s="57"/>
      <c r="AY819" s="5"/>
      <c r="AZ819" t="s">
        <v>65</v>
      </c>
      <c r="BA819" s="5"/>
      <c r="BB819" s="5"/>
      <c r="BC819" s="76">
        <v>10221000</v>
      </c>
      <c r="BD819" t="s">
        <v>173</v>
      </c>
      <c r="BF819" s="46" t="s">
        <v>999</v>
      </c>
      <c r="BG819" t="s">
        <v>978</v>
      </c>
      <c r="BJ819" s="5"/>
      <c r="BK819" t="s">
        <v>978</v>
      </c>
      <c r="BL819" t="s">
        <v>999</v>
      </c>
      <c r="BM819" s="55" t="s">
        <v>964</v>
      </c>
      <c r="BN819" t="str">
        <f t="shared" si="103"/>
        <v>amlodipine besilate tablet 5mg/</v>
      </c>
      <c r="BO819" s="55"/>
      <c r="BP819" t="str">
        <f t="shared" si="104"/>
        <v>amlodipine besilate tablet 5mg/</v>
      </c>
      <c r="BQ819" s="5"/>
      <c r="BR819" s="46">
        <v>10219000</v>
      </c>
      <c r="BS819" t="s">
        <v>173</v>
      </c>
      <c r="BU819" s="118"/>
      <c r="BV819" s="118"/>
      <c r="BW819" s="61">
        <v>100000073664</v>
      </c>
      <c r="BX819" s="5"/>
      <c r="BY819" s="5"/>
      <c r="BZ819" s="5"/>
      <c r="CB819" s="45"/>
      <c r="CC819" s="45"/>
      <c r="CD819" s="5"/>
      <c r="CE819" s="5"/>
      <c r="CF819" t="s">
        <v>1242</v>
      </c>
      <c r="CG819" t="s">
        <v>175</v>
      </c>
      <c r="CI819" s="118"/>
      <c r="CJ819" s="118"/>
      <c r="CK819" t="s">
        <v>1239</v>
      </c>
      <c r="CM819" t="s">
        <v>1228</v>
      </c>
      <c r="CN819" t="s">
        <v>3382</v>
      </c>
      <c r="CO819" s="46" t="s">
        <v>2254</v>
      </c>
      <c r="CP819" s="5"/>
      <c r="CQ819" s="46" t="s">
        <v>2254</v>
      </c>
      <c r="CR819" s="46" t="s">
        <v>2984</v>
      </c>
      <c r="CS819" s="5"/>
      <c r="CT819" s="52">
        <v>100000085259</v>
      </c>
      <c r="CU819" s="51" t="s">
        <v>149</v>
      </c>
      <c r="CV819" s="118"/>
      <c r="CW819" s="147"/>
      <c r="CX819" t="s">
        <v>2984</v>
      </c>
      <c r="CY819" s="5"/>
      <c r="CZ819" s="5"/>
      <c r="DA819" s="5"/>
      <c r="DB819" s="5"/>
      <c r="DC819" s="5"/>
      <c r="DD819" s="5"/>
      <c r="DE819" s="5"/>
      <c r="DF819" s="5"/>
      <c r="DG819" s="118"/>
      <c r="DH819" s="118"/>
      <c r="DI819" s="118"/>
      <c r="DJ819" s="118"/>
      <c r="DK819" s="118"/>
      <c r="DL819" s="165" t="s">
        <v>1291</v>
      </c>
      <c r="DM819" t="s">
        <v>164</v>
      </c>
      <c r="DN819" s="74"/>
      <c r="DO819" s="74"/>
      <c r="DP819" s="74"/>
      <c r="DQ819" s="5"/>
      <c r="DR819" s="74">
        <v>5</v>
      </c>
      <c r="DS819" s="74" t="s">
        <v>164</v>
      </c>
      <c r="DZ819" t="s">
        <v>1245</v>
      </c>
      <c r="EA819" t="s">
        <v>1269</v>
      </c>
      <c r="EB819" s="5"/>
      <c r="EC819" s="5"/>
      <c r="ED819" s="5"/>
      <c r="EE819" s="5"/>
      <c r="EF819" s="5"/>
      <c r="EG819" s="5"/>
      <c r="EH819" s="5"/>
      <c r="EI819" s="5"/>
      <c r="EJ819" s="5"/>
      <c r="EK819" s="5"/>
      <c r="EL819" s="5"/>
      <c r="EM819" s="5"/>
      <c r="EN819" s="5"/>
      <c r="EO819" s="5"/>
      <c r="EP819" s="5"/>
      <c r="EQ819" s="5"/>
      <c r="ER819" s="5"/>
      <c r="EY819" s="70" t="str">
        <f t="shared" si="105"/>
        <v>amlodipine oral 5mg/</v>
      </c>
      <c r="FK819" s="14" t="s">
        <v>163</v>
      </c>
      <c r="FL819" s="70" t="str">
        <f t="shared" si="106"/>
        <v>amlodipine oral 5mg/</v>
      </c>
    </row>
    <row r="820" spans="1:168" ht="14.4">
      <c r="A820" s="83">
        <v>128688</v>
      </c>
      <c r="B820" s="57">
        <v>128688</v>
      </c>
      <c r="C820" s="118"/>
      <c r="D820" s="118"/>
      <c r="E820" s="118"/>
      <c r="F820" s="118"/>
      <c r="G820" s="57">
        <v>128688</v>
      </c>
      <c r="H820" s="3"/>
      <c r="I820" s="57">
        <v>128688</v>
      </c>
      <c r="J820" s="5" t="str">
        <f t="shared" si="100"/>
        <v>FIN amlodipine besilate Vitabalans Oy tablet 100 x 5mg/</v>
      </c>
      <c r="K820" s="5" t="str">
        <f t="shared" si="101"/>
        <v>FIN amlodipine besilate Vitabalans Oy tablet 100 x 5mg/</v>
      </c>
      <c r="L820" s="5"/>
      <c r="M820" s="5"/>
      <c r="N820" s="5"/>
      <c r="O820" s="5"/>
      <c r="P820">
        <v>28</v>
      </c>
      <c r="Q820" s="5"/>
      <c r="R820">
        <v>100</v>
      </c>
      <c r="S820" s="5"/>
      <c r="T820" s="118"/>
      <c r="U820" s="118"/>
      <c r="V820" s="118"/>
      <c r="W820" s="118"/>
      <c r="X820" t="s">
        <v>1292</v>
      </c>
      <c r="Y820" t="s">
        <v>1100</v>
      </c>
      <c r="Z820" t="s">
        <v>1100</v>
      </c>
      <c r="AA820" t="s">
        <v>1289</v>
      </c>
      <c r="AB820" s="5"/>
      <c r="AC820" s="5"/>
      <c r="AD820" s="5"/>
      <c r="AE820" s="5"/>
      <c r="AF820" s="61">
        <v>100000073664</v>
      </c>
      <c r="AG820" t="s">
        <v>173</v>
      </c>
      <c r="AI820" t="s">
        <v>1194</v>
      </c>
      <c r="AJ820" t="s">
        <v>1208</v>
      </c>
      <c r="AK820" s="5"/>
      <c r="AL820" s="5"/>
      <c r="AM820" s="5"/>
      <c r="AN820" s="5"/>
      <c r="AO820" s="5"/>
      <c r="AP820" s="5"/>
      <c r="AQ820" s="5"/>
      <c r="AR820" s="5"/>
      <c r="AS820" s="57">
        <v>36548</v>
      </c>
      <c r="AT820" s="25" t="str">
        <f t="shared" si="102"/>
        <v>FIN amlodipine besilate Vitabalans Oy tablet 5mg/</v>
      </c>
      <c r="AU820" s="33"/>
      <c r="AW820" s="57">
        <v>36548</v>
      </c>
      <c r="AX820" s="57"/>
      <c r="AY820" s="5"/>
      <c r="AZ820" t="s">
        <v>65</v>
      </c>
      <c r="BA820" s="5"/>
      <c r="BB820" s="5"/>
      <c r="BC820" s="76">
        <v>10221000</v>
      </c>
      <c r="BD820" t="s">
        <v>173</v>
      </c>
      <c r="BF820" s="46" t="s">
        <v>999</v>
      </c>
      <c r="BG820" t="s">
        <v>978</v>
      </c>
      <c r="BJ820" s="5"/>
      <c r="BK820" t="s">
        <v>978</v>
      </c>
      <c r="BL820" t="s">
        <v>999</v>
      </c>
      <c r="BM820" s="55" t="s">
        <v>964</v>
      </c>
      <c r="BN820" t="str">
        <f t="shared" si="103"/>
        <v>amlodipine besilate tablet 5mg/</v>
      </c>
      <c r="BO820" s="55"/>
      <c r="BP820" t="str">
        <f t="shared" si="104"/>
        <v>amlodipine besilate tablet 5mg/</v>
      </c>
      <c r="BQ820" s="5"/>
      <c r="BR820" s="46">
        <v>10219000</v>
      </c>
      <c r="BS820" t="s">
        <v>173</v>
      </c>
      <c r="BU820" s="118"/>
      <c r="BV820" s="118"/>
      <c r="BW820" s="61">
        <v>100000073664</v>
      </c>
      <c r="BX820" s="5"/>
      <c r="BY820" s="5"/>
      <c r="BZ820" s="5"/>
      <c r="CB820" s="45"/>
      <c r="CC820" s="45"/>
      <c r="CD820" s="5"/>
      <c r="CE820" s="5"/>
      <c r="CF820" t="s">
        <v>1242</v>
      </c>
      <c r="CG820" t="s">
        <v>175</v>
      </c>
      <c r="CI820" s="118"/>
      <c r="CJ820" s="118"/>
      <c r="CK820" t="s">
        <v>1239</v>
      </c>
      <c r="CM820" t="s">
        <v>1228</v>
      </c>
      <c r="CN820" t="s">
        <v>3382</v>
      </c>
      <c r="CO820" s="46" t="s">
        <v>2254</v>
      </c>
      <c r="CP820" s="5"/>
      <c r="CQ820" s="46" t="s">
        <v>2254</v>
      </c>
      <c r="CR820" s="46" t="s">
        <v>2984</v>
      </c>
      <c r="CS820" s="5"/>
      <c r="CT820" s="52">
        <v>100000085259</v>
      </c>
      <c r="CU820" s="51" t="s">
        <v>149</v>
      </c>
      <c r="CV820" s="118"/>
      <c r="CW820" s="147"/>
      <c r="CX820" t="s">
        <v>2984</v>
      </c>
      <c r="CY820" s="5"/>
      <c r="CZ820" s="5"/>
      <c r="DA820" s="5"/>
      <c r="DB820" s="5"/>
      <c r="DC820" s="5"/>
      <c r="DD820" s="5"/>
      <c r="DE820" s="5"/>
      <c r="DF820" s="5"/>
      <c r="DG820" s="118"/>
      <c r="DH820" s="118"/>
      <c r="DI820" s="118"/>
      <c r="DJ820" s="118"/>
      <c r="DK820" s="118"/>
      <c r="DL820" s="165" t="s">
        <v>1291</v>
      </c>
      <c r="DM820" t="s">
        <v>164</v>
      </c>
      <c r="DN820" s="74"/>
      <c r="DO820" s="74"/>
      <c r="DP820" s="74"/>
      <c r="DQ820" s="5"/>
      <c r="DR820" s="74">
        <v>5</v>
      </c>
      <c r="DS820" s="74" t="s">
        <v>164</v>
      </c>
      <c r="DZ820" t="s">
        <v>1245</v>
      </c>
      <c r="EA820" t="s">
        <v>1269</v>
      </c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/>
      <c r="EM820" s="5"/>
      <c r="EN820" s="5"/>
      <c r="EO820" s="5"/>
      <c r="EP820" s="5"/>
      <c r="EQ820" s="5"/>
      <c r="ER820" s="5"/>
      <c r="EY820" s="70" t="str">
        <f t="shared" si="105"/>
        <v>amlodipine oral 5mg/</v>
      </c>
      <c r="FK820" s="14" t="s">
        <v>163</v>
      </c>
      <c r="FL820" s="70" t="str">
        <f t="shared" si="106"/>
        <v>amlodipine oral 5mg/</v>
      </c>
    </row>
    <row r="821" spans="1:168" ht="14.4">
      <c r="A821" s="83">
        <v>205788</v>
      </c>
      <c r="B821" s="57">
        <v>205788</v>
      </c>
      <c r="C821" s="118"/>
      <c r="D821" s="118"/>
      <c r="E821" s="118"/>
      <c r="F821" s="118"/>
      <c r="G821" s="57">
        <v>205788</v>
      </c>
      <c r="H821" s="3"/>
      <c r="I821" s="57">
        <v>205788</v>
      </c>
      <c r="J821" s="5" t="str">
        <f t="shared" si="100"/>
        <v>FIN amlodipine besilate Vitabalans Oy tablet 90 x 5mg/</v>
      </c>
      <c r="K821" s="5" t="str">
        <f t="shared" si="101"/>
        <v>FIN amlodipine besilate Vitabalans Oy tablet 90 x 5mg/</v>
      </c>
      <c r="L821" s="5"/>
      <c r="M821" s="5"/>
      <c r="N821" s="5"/>
      <c r="O821" s="5"/>
      <c r="P821">
        <v>14</v>
      </c>
      <c r="Q821" s="5"/>
      <c r="R821">
        <v>90</v>
      </c>
      <c r="S821" s="5"/>
      <c r="T821" s="118"/>
      <c r="U821" s="118"/>
      <c r="V821" s="118"/>
      <c r="W821" s="118"/>
      <c r="X821" t="s">
        <v>1296</v>
      </c>
      <c r="Y821" t="s">
        <v>1100</v>
      </c>
      <c r="Z821" t="s">
        <v>1100</v>
      </c>
      <c r="AA821" t="s">
        <v>1301</v>
      </c>
      <c r="AB821" s="5"/>
      <c r="AC821" s="5"/>
      <c r="AD821" s="5"/>
      <c r="AE821" s="5"/>
      <c r="AF821" s="61">
        <v>100000073664</v>
      </c>
      <c r="AG821" t="s">
        <v>173</v>
      </c>
      <c r="AI821" t="s">
        <v>1194</v>
      </c>
      <c r="AJ821" t="s">
        <v>1208</v>
      </c>
      <c r="AK821" s="5"/>
      <c r="AL821" s="5"/>
      <c r="AM821" s="5"/>
      <c r="AN821" s="5"/>
      <c r="AO821" s="5"/>
      <c r="AP821" s="5"/>
      <c r="AQ821" s="5"/>
      <c r="AR821" s="5"/>
      <c r="AS821" s="57">
        <v>36548</v>
      </c>
      <c r="AT821" s="25" t="str">
        <f t="shared" si="102"/>
        <v>FIN amlodipine besilate Vitabalans Oy tablet 5mg/</v>
      </c>
      <c r="AU821" s="33"/>
      <c r="AW821" s="57">
        <v>36548</v>
      </c>
      <c r="AX821" s="57"/>
      <c r="AY821" s="5"/>
      <c r="AZ821" t="s">
        <v>65</v>
      </c>
      <c r="BA821" s="5"/>
      <c r="BB821" s="5"/>
      <c r="BC821" s="76">
        <v>10221000</v>
      </c>
      <c r="BD821" t="s">
        <v>173</v>
      </c>
      <c r="BF821" s="46" t="s">
        <v>999</v>
      </c>
      <c r="BG821" t="s">
        <v>978</v>
      </c>
      <c r="BJ821" s="5"/>
      <c r="BK821" t="s">
        <v>978</v>
      </c>
      <c r="BL821" t="s">
        <v>999</v>
      </c>
      <c r="BM821" s="55" t="s">
        <v>964</v>
      </c>
      <c r="BN821" t="str">
        <f t="shared" si="103"/>
        <v>amlodipine besilate tablet 5mg/</v>
      </c>
      <c r="BO821" s="55"/>
      <c r="BP821" t="str">
        <f t="shared" si="104"/>
        <v>amlodipine besilate tablet 5mg/</v>
      </c>
      <c r="BQ821" s="5"/>
      <c r="BR821" s="46">
        <v>10219000</v>
      </c>
      <c r="BS821" t="s">
        <v>173</v>
      </c>
      <c r="BU821" s="118"/>
      <c r="BV821" s="118"/>
      <c r="BW821" s="61">
        <v>100000073664</v>
      </c>
      <c r="BX821" s="5"/>
      <c r="BY821" s="5"/>
      <c r="BZ821" s="5"/>
      <c r="CB821" s="45"/>
      <c r="CC821" s="45"/>
      <c r="CD821" s="5"/>
      <c r="CE821" s="5"/>
      <c r="CF821" t="s">
        <v>1242</v>
      </c>
      <c r="CG821" t="s">
        <v>175</v>
      </c>
      <c r="CI821" s="118"/>
      <c r="CJ821" s="118"/>
      <c r="CK821" t="s">
        <v>1239</v>
      </c>
      <c r="CM821" t="s">
        <v>1228</v>
      </c>
      <c r="CN821" t="s">
        <v>3382</v>
      </c>
      <c r="CO821" s="46" t="s">
        <v>2254</v>
      </c>
      <c r="CP821" s="5"/>
      <c r="CQ821" s="46" t="s">
        <v>2254</v>
      </c>
      <c r="CR821" s="46" t="s">
        <v>2984</v>
      </c>
      <c r="CS821" s="5"/>
      <c r="CT821" s="52">
        <v>100000085259</v>
      </c>
      <c r="CU821" s="51" t="s">
        <v>149</v>
      </c>
      <c r="CV821" s="118"/>
      <c r="CW821" s="147"/>
      <c r="CX821" t="s">
        <v>2984</v>
      </c>
      <c r="CY821" s="5"/>
      <c r="CZ821" s="5"/>
      <c r="DA821" s="5"/>
      <c r="DB821" s="5"/>
      <c r="DC821" s="5"/>
      <c r="DD821" s="5"/>
      <c r="DE821" s="5"/>
      <c r="DF821" s="5"/>
      <c r="DG821" s="118"/>
      <c r="DH821" s="118"/>
      <c r="DI821" s="118"/>
      <c r="DJ821" s="118"/>
      <c r="DK821" s="118"/>
      <c r="DL821" s="165" t="s">
        <v>1290</v>
      </c>
      <c r="DM821" t="s">
        <v>164</v>
      </c>
      <c r="DN821" s="74"/>
      <c r="DO821" s="74"/>
      <c r="DP821" s="74"/>
      <c r="DQ821" s="5"/>
      <c r="DR821" s="74">
        <v>5</v>
      </c>
      <c r="DS821" s="74" t="s">
        <v>164</v>
      </c>
      <c r="DZ821" t="s">
        <v>1245</v>
      </c>
      <c r="EA821" t="s">
        <v>1269</v>
      </c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/>
      <c r="EM821" s="5"/>
      <c r="EN821" s="5"/>
      <c r="EO821" s="5"/>
      <c r="EP821" s="5"/>
      <c r="EQ821" s="5"/>
      <c r="ER821" s="5"/>
      <c r="EY821" s="70" t="str">
        <f t="shared" si="105"/>
        <v>amlodipine oral 5mg/</v>
      </c>
      <c r="FK821" s="14" t="s">
        <v>163</v>
      </c>
      <c r="FL821" s="70" t="str">
        <f t="shared" si="106"/>
        <v>amlodipine oral 5mg/</v>
      </c>
    </row>
    <row r="822" spans="1:168" ht="14.4">
      <c r="A822" s="83">
        <v>128689</v>
      </c>
      <c r="B822" s="57">
        <v>128689</v>
      </c>
      <c r="C822" s="118"/>
      <c r="D822" s="118"/>
      <c r="E822" s="118"/>
      <c r="F822" s="118"/>
      <c r="G822" s="57">
        <v>128689</v>
      </c>
      <c r="H822" s="3"/>
      <c r="I822" s="57">
        <v>128689</v>
      </c>
      <c r="J822" s="5" t="str">
        <f t="shared" si="100"/>
        <v>FIN amlodipine besilate Vitabalans Oy tablet 30 x 10mg/</v>
      </c>
      <c r="K822" s="5" t="str">
        <f t="shared" si="101"/>
        <v>FIN amlodipine besilate Vitabalans Oy tablet 30 x 10mg/</v>
      </c>
      <c r="L822" s="5"/>
      <c r="M822" s="5"/>
      <c r="N822" s="5"/>
      <c r="O822" s="5"/>
      <c r="P822">
        <v>28</v>
      </c>
      <c r="Q822" s="5"/>
      <c r="R822">
        <v>30</v>
      </c>
      <c r="S822" s="5"/>
      <c r="T822" s="118"/>
      <c r="U822" s="118"/>
      <c r="V822" s="118"/>
      <c r="W822" s="118"/>
      <c r="X822" t="s">
        <v>1291</v>
      </c>
      <c r="Y822" t="s">
        <v>1101</v>
      </c>
      <c r="Z822" t="s">
        <v>1101</v>
      </c>
      <c r="AA822" t="s">
        <v>1298</v>
      </c>
      <c r="AB822" s="5"/>
      <c r="AC822" s="5"/>
      <c r="AD822" s="5"/>
      <c r="AE822" s="5"/>
      <c r="AF822" s="61">
        <v>100000073664</v>
      </c>
      <c r="AG822" t="s">
        <v>173</v>
      </c>
      <c r="AI822" t="s">
        <v>1194</v>
      </c>
      <c r="AJ822" t="s">
        <v>1208</v>
      </c>
      <c r="AK822" s="5"/>
      <c r="AL822" s="5"/>
      <c r="AM822" s="5"/>
      <c r="AN822" s="5"/>
      <c r="AO822" s="5"/>
      <c r="AP822" s="5"/>
      <c r="AQ822" s="5"/>
      <c r="AR822" s="5"/>
      <c r="AS822" s="57">
        <v>36552</v>
      </c>
      <c r="AT822" s="25" t="str">
        <f t="shared" si="102"/>
        <v>FIN amlodipine besilate Vitabalans Oy tablet 10mg/</v>
      </c>
      <c r="AU822" s="33"/>
      <c r="AW822" s="57">
        <v>36552</v>
      </c>
      <c r="AX822" s="57"/>
      <c r="AY822" s="5"/>
      <c r="AZ822" t="s">
        <v>65</v>
      </c>
      <c r="BA822" s="5"/>
      <c r="BB822" s="5"/>
      <c r="BC822" s="76">
        <v>10221000</v>
      </c>
      <c r="BD822" t="s">
        <v>173</v>
      </c>
      <c r="BF822" s="46" t="s">
        <v>1000</v>
      </c>
      <c r="BG822" t="s">
        <v>978</v>
      </c>
      <c r="BJ822" s="5"/>
      <c r="BK822" t="s">
        <v>978</v>
      </c>
      <c r="BL822" t="s">
        <v>1000</v>
      </c>
      <c r="BM822" s="55" t="s">
        <v>964</v>
      </c>
      <c r="BN822" t="str">
        <f t="shared" si="103"/>
        <v>amlodipine besilate tablet 10mg/</v>
      </c>
      <c r="BO822" s="55"/>
      <c r="BP822" t="str">
        <f t="shared" si="104"/>
        <v>amlodipine besilate tablet 10mg/</v>
      </c>
      <c r="BQ822" s="5"/>
      <c r="BR822" s="46">
        <v>10219000</v>
      </c>
      <c r="BS822" t="s">
        <v>173</v>
      </c>
      <c r="BU822" s="118"/>
      <c r="BV822" s="118"/>
      <c r="BW822" s="61">
        <v>100000073664</v>
      </c>
      <c r="BX822" s="5"/>
      <c r="BY822" s="5"/>
      <c r="BZ822" s="5"/>
      <c r="CB822" s="45"/>
      <c r="CC822" s="45"/>
      <c r="CD822" s="5"/>
      <c r="CE822" s="5"/>
      <c r="CF822" t="s">
        <v>1242</v>
      </c>
      <c r="CG822" t="s">
        <v>175</v>
      </c>
      <c r="CI822" s="118"/>
      <c r="CJ822" s="118"/>
      <c r="CK822" t="s">
        <v>1239</v>
      </c>
      <c r="CM822" t="s">
        <v>1228</v>
      </c>
      <c r="CN822" t="s">
        <v>3382</v>
      </c>
      <c r="CO822" s="46" t="s">
        <v>2254</v>
      </c>
      <c r="CP822" s="5"/>
      <c r="CQ822" s="46" t="s">
        <v>2254</v>
      </c>
      <c r="CR822" s="46" t="s">
        <v>2984</v>
      </c>
      <c r="CS822" s="5"/>
      <c r="CT822" s="52">
        <v>100000085259</v>
      </c>
      <c r="CU822" s="51" t="s">
        <v>149</v>
      </c>
      <c r="CV822" s="118"/>
      <c r="CW822" s="147"/>
      <c r="CX822" t="s">
        <v>2984</v>
      </c>
      <c r="CY822" s="5"/>
      <c r="CZ822" s="5"/>
      <c r="DA822" s="5"/>
      <c r="DB822" s="5"/>
      <c r="DC822" s="5"/>
      <c r="DD822" s="5"/>
      <c r="DE822" s="5"/>
      <c r="DF822" s="5"/>
      <c r="DG822" s="118"/>
      <c r="DH822" s="118"/>
      <c r="DI822" s="118"/>
      <c r="DJ822" s="118"/>
      <c r="DK822" s="118"/>
      <c r="DL822" s="165" t="s">
        <v>1290</v>
      </c>
      <c r="DM822" t="s">
        <v>164</v>
      </c>
      <c r="DN822" s="74"/>
      <c r="DO822" s="74"/>
      <c r="DP822" s="74"/>
      <c r="DQ822" s="5"/>
      <c r="DR822" s="74">
        <v>10</v>
      </c>
      <c r="DS822" s="74" t="s">
        <v>164</v>
      </c>
      <c r="DZ822" t="s">
        <v>1246</v>
      </c>
      <c r="EA822" t="s">
        <v>1270</v>
      </c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/>
      <c r="EM822" s="5"/>
      <c r="EN822" s="5"/>
      <c r="EO822" s="5"/>
      <c r="EP822" s="5"/>
      <c r="EQ822" s="5"/>
      <c r="ER822" s="5"/>
      <c r="EY822" s="70" t="str">
        <f t="shared" si="105"/>
        <v>amlodipine oral 10mg/</v>
      </c>
      <c r="FK822" s="14" t="s">
        <v>163</v>
      </c>
      <c r="FL822" s="70" t="str">
        <f t="shared" si="106"/>
        <v>amlodipine oral 10mg/</v>
      </c>
    </row>
    <row r="823" spans="1:168" ht="14.4">
      <c r="A823" s="83">
        <v>128690</v>
      </c>
      <c r="B823" s="57">
        <v>128690</v>
      </c>
      <c r="C823" s="118"/>
      <c r="D823" s="118"/>
      <c r="E823" s="118"/>
      <c r="F823" s="118"/>
      <c r="G823" s="57">
        <v>128690</v>
      </c>
      <c r="H823" s="3"/>
      <c r="I823" s="57">
        <v>128690</v>
      </c>
      <c r="J823" s="5" t="str">
        <f t="shared" si="100"/>
        <v>FIN amlodipine besilate Vitabalans Oy tablet 60 x 10mg/</v>
      </c>
      <c r="K823" s="5" t="str">
        <f t="shared" si="101"/>
        <v>FIN amlodipine besilate Vitabalans Oy tablet 60 x 10mg/</v>
      </c>
      <c r="L823" s="5"/>
      <c r="M823" s="5"/>
      <c r="N823" s="5"/>
      <c r="O823" s="5"/>
      <c r="P823">
        <v>14</v>
      </c>
      <c r="Q823" s="5"/>
      <c r="R823">
        <v>60</v>
      </c>
      <c r="S823" s="5"/>
      <c r="T823" s="118"/>
      <c r="U823" s="118"/>
      <c r="V823" s="118"/>
      <c r="W823" s="118"/>
      <c r="X823" t="s">
        <v>1297</v>
      </c>
      <c r="Y823" t="s">
        <v>1101</v>
      </c>
      <c r="Z823" t="s">
        <v>1101</v>
      </c>
      <c r="AA823" t="s">
        <v>1300</v>
      </c>
      <c r="AB823" s="5"/>
      <c r="AC823" s="5"/>
      <c r="AD823" s="5"/>
      <c r="AE823" s="5"/>
      <c r="AF823" s="61">
        <v>100000073664</v>
      </c>
      <c r="AG823" t="s">
        <v>173</v>
      </c>
      <c r="AI823" t="s">
        <v>1194</v>
      </c>
      <c r="AJ823" t="s">
        <v>1208</v>
      </c>
      <c r="AK823" s="5"/>
      <c r="AL823" s="5"/>
      <c r="AM823" s="5"/>
      <c r="AN823" s="5"/>
      <c r="AO823" s="5"/>
      <c r="AP823" s="5"/>
      <c r="AQ823" s="5"/>
      <c r="AR823" s="5"/>
      <c r="AS823" s="57">
        <v>36552</v>
      </c>
      <c r="AT823" s="25" t="str">
        <f t="shared" si="102"/>
        <v>FIN amlodipine besilate Vitabalans Oy tablet 10mg/</v>
      </c>
      <c r="AU823" s="33"/>
      <c r="AW823" s="57">
        <v>36552</v>
      </c>
      <c r="AX823" s="57"/>
      <c r="AY823" s="5"/>
      <c r="AZ823" t="s">
        <v>65</v>
      </c>
      <c r="BA823" s="5"/>
      <c r="BB823" s="5"/>
      <c r="BC823" s="76">
        <v>10221000</v>
      </c>
      <c r="BD823" t="s">
        <v>173</v>
      </c>
      <c r="BF823" s="46" t="s">
        <v>1000</v>
      </c>
      <c r="BG823" t="s">
        <v>978</v>
      </c>
      <c r="BJ823" s="5"/>
      <c r="BK823" t="s">
        <v>978</v>
      </c>
      <c r="BL823" t="s">
        <v>1000</v>
      </c>
      <c r="BM823" s="55" t="s">
        <v>964</v>
      </c>
      <c r="BN823" t="str">
        <f t="shared" si="103"/>
        <v>amlodipine besilate tablet 10mg/</v>
      </c>
      <c r="BO823" s="55"/>
      <c r="BP823" t="str">
        <f t="shared" si="104"/>
        <v>amlodipine besilate tablet 10mg/</v>
      </c>
      <c r="BQ823" s="5"/>
      <c r="BR823" s="46">
        <v>10219000</v>
      </c>
      <c r="BS823" t="s">
        <v>173</v>
      </c>
      <c r="BU823" s="118"/>
      <c r="BV823" s="118"/>
      <c r="BW823" s="61">
        <v>100000073664</v>
      </c>
      <c r="BX823" s="5"/>
      <c r="BY823" s="5"/>
      <c r="BZ823" s="5"/>
      <c r="CB823" s="45"/>
      <c r="CC823" s="45"/>
      <c r="CD823" s="5"/>
      <c r="CE823" s="5"/>
      <c r="CF823" t="s">
        <v>1242</v>
      </c>
      <c r="CG823" t="s">
        <v>175</v>
      </c>
      <c r="CI823" s="118"/>
      <c r="CJ823" s="118"/>
      <c r="CK823" t="s">
        <v>1239</v>
      </c>
      <c r="CM823" t="s">
        <v>1228</v>
      </c>
      <c r="CN823" t="s">
        <v>3382</v>
      </c>
      <c r="CO823" s="46" t="s">
        <v>2254</v>
      </c>
      <c r="CP823" s="5"/>
      <c r="CQ823" s="46" t="s">
        <v>2254</v>
      </c>
      <c r="CR823" s="46" t="s">
        <v>2984</v>
      </c>
      <c r="CS823" s="5"/>
      <c r="CT823" s="52">
        <v>100000085259</v>
      </c>
      <c r="CU823" s="51" t="s">
        <v>149</v>
      </c>
      <c r="CV823" s="118"/>
      <c r="CW823" s="147"/>
      <c r="CX823" t="s">
        <v>2984</v>
      </c>
      <c r="CY823" s="5"/>
      <c r="CZ823" s="5"/>
      <c r="DA823" s="5"/>
      <c r="DB823" s="5"/>
      <c r="DC823" s="5"/>
      <c r="DD823" s="5"/>
      <c r="DE823" s="5"/>
      <c r="DF823" s="5"/>
      <c r="DG823" s="118"/>
      <c r="DH823" s="118"/>
      <c r="DI823" s="118"/>
      <c r="DJ823" s="118"/>
      <c r="DK823" s="118"/>
      <c r="DL823" s="165" t="s">
        <v>1291</v>
      </c>
      <c r="DM823" t="s">
        <v>164</v>
      </c>
      <c r="DN823" s="74"/>
      <c r="DO823" s="74"/>
      <c r="DP823" s="74"/>
      <c r="DQ823" s="5"/>
      <c r="DR823" s="74">
        <v>10</v>
      </c>
      <c r="DS823" s="74" t="s">
        <v>164</v>
      </c>
      <c r="DZ823" t="s">
        <v>1246</v>
      </c>
      <c r="EA823" t="s">
        <v>1270</v>
      </c>
      <c r="EB823" s="5"/>
      <c r="EC823" s="5"/>
      <c r="ED823" s="5"/>
      <c r="EE823" s="5"/>
      <c r="EF823" s="5"/>
      <c r="EG823" s="5"/>
      <c r="EH823" s="5"/>
      <c r="EI823" s="5"/>
      <c r="EJ823" s="5"/>
      <c r="EK823" s="5"/>
      <c r="EL823" s="5"/>
      <c r="EM823" s="5"/>
      <c r="EN823" s="5"/>
      <c r="EO823" s="5"/>
      <c r="EP823" s="5"/>
      <c r="EQ823" s="5"/>
      <c r="ER823" s="5"/>
      <c r="EY823" s="70" t="str">
        <f t="shared" si="105"/>
        <v>amlodipine oral 10mg/</v>
      </c>
      <c r="FK823" s="14" t="s">
        <v>163</v>
      </c>
      <c r="FL823" s="70" t="str">
        <f t="shared" si="106"/>
        <v>amlodipine oral 10mg/</v>
      </c>
    </row>
    <row r="824" spans="1:168" ht="14.4">
      <c r="A824" s="83">
        <v>128691</v>
      </c>
      <c r="B824" s="57">
        <v>128691</v>
      </c>
      <c r="C824" s="118"/>
      <c r="D824" s="118"/>
      <c r="E824" s="118"/>
      <c r="F824" s="118"/>
      <c r="G824" s="57">
        <v>128691</v>
      </c>
      <c r="H824" s="3"/>
      <c r="I824" s="57">
        <v>128691</v>
      </c>
      <c r="J824" s="5" t="str">
        <f t="shared" si="100"/>
        <v>FIN amlodipine besilate Vitabalans Oy tablet 100 x 10mg/</v>
      </c>
      <c r="K824" s="5" t="str">
        <f t="shared" si="101"/>
        <v>FIN amlodipine besilate Vitabalans Oy tablet 100 x 10mg/</v>
      </c>
      <c r="L824" s="5"/>
      <c r="M824" s="5"/>
      <c r="N824" s="5"/>
      <c r="O824" s="5"/>
      <c r="P824">
        <v>28</v>
      </c>
      <c r="Q824" s="5"/>
      <c r="R824">
        <v>100</v>
      </c>
      <c r="S824" s="5"/>
      <c r="T824" s="118"/>
      <c r="U824" s="118"/>
      <c r="V824" s="118"/>
      <c r="W824" s="118"/>
      <c r="X824" t="s">
        <v>1298</v>
      </c>
      <c r="Y824" t="s">
        <v>1101</v>
      </c>
      <c r="Z824" t="s">
        <v>1101</v>
      </c>
      <c r="AA824" t="s">
        <v>1289</v>
      </c>
      <c r="AB824" s="5"/>
      <c r="AC824" s="5"/>
      <c r="AD824" s="5"/>
      <c r="AE824" s="5"/>
      <c r="AF824" s="61">
        <v>100000073664</v>
      </c>
      <c r="AG824" t="s">
        <v>173</v>
      </c>
      <c r="AI824" t="s">
        <v>1194</v>
      </c>
      <c r="AJ824" t="s">
        <v>1208</v>
      </c>
      <c r="AK824" s="5"/>
      <c r="AL824" s="5"/>
      <c r="AM824" s="5"/>
      <c r="AN824" s="5"/>
      <c r="AO824" s="5"/>
      <c r="AP824" s="5"/>
      <c r="AQ824" s="5"/>
      <c r="AR824" s="5"/>
      <c r="AS824" s="57">
        <v>36552</v>
      </c>
      <c r="AT824" s="25" t="str">
        <f t="shared" si="102"/>
        <v>FIN amlodipine besilate Vitabalans Oy tablet 10mg/</v>
      </c>
      <c r="AU824" s="33"/>
      <c r="AW824" s="57">
        <v>36552</v>
      </c>
      <c r="AX824" s="57"/>
      <c r="AY824" s="5"/>
      <c r="AZ824" t="s">
        <v>65</v>
      </c>
      <c r="BA824" s="5"/>
      <c r="BB824" s="5"/>
      <c r="BC824" s="76">
        <v>10211000</v>
      </c>
      <c r="BD824" t="s">
        <v>173</v>
      </c>
      <c r="BF824" s="46" t="s">
        <v>1000</v>
      </c>
      <c r="BG824" t="s">
        <v>978</v>
      </c>
      <c r="BJ824" s="5"/>
      <c r="BK824" t="s">
        <v>978</v>
      </c>
      <c r="BL824" t="s">
        <v>1000</v>
      </c>
      <c r="BM824" s="55" t="s">
        <v>964</v>
      </c>
      <c r="BN824" t="str">
        <f t="shared" si="103"/>
        <v>amlodipine besilate tablet 10mg/</v>
      </c>
      <c r="BO824" s="55"/>
      <c r="BP824" t="str">
        <f t="shared" si="104"/>
        <v>amlodipine besilate tablet 10mg/</v>
      </c>
      <c r="BQ824" s="5"/>
      <c r="BR824" s="46">
        <v>10219000</v>
      </c>
      <c r="BS824" t="s">
        <v>173</v>
      </c>
      <c r="BU824" s="118"/>
      <c r="BV824" s="118"/>
      <c r="BW824" s="61">
        <v>100000073664</v>
      </c>
      <c r="BX824" s="5"/>
      <c r="BY824" s="5"/>
      <c r="BZ824" s="5"/>
      <c r="CB824" s="45"/>
      <c r="CC824" s="45"/>
      <c r="CD824" s="5"/>
      <c r="CE824" s="5"/>
      <c r="CF824" t="s">
        <v>1242</v>
      </c>
      <c r="CG824" t="s">
        <v>175</v>
      </c>
      <c r="CI824" s="118"/>
      <c r="CJ824" s="118"/>
      <c r="CK824" t="s">
        <v>1239</v>
      </c>
      <c r="CM824" t="s">
        <v>1228</v>
      </c>
      <c r="CN824" t="s">
        <v>3382</v>
      </c>
      <c r="CO824" s="46" t="s">
        <v>2254</v>
      </c>
      <c r="CP824" s="5"/>
      <c r="CQ824" s="46" t="s">
        <v>2254</v>
      </c>
      <c r="CR824" s="46" t="s">
        <v>2984</v>
      </c>
      <c r="CS824" s="5"/>
      <c r="CT824" s="52">
        <v>100000085259</v>
      </c>
      <c r="CU824" s="51" t="s">
        <v>149</v>
      </c>
      <c r="CV824" s="118"/>
      <c r="CW824" s="147"/>
      <c r="CX824" t="s">
        <v>2984</v>
      </c>
      <c r="CY824" s="5"/>
      <c r="CZ824" s="5"/>
      <c r="DA824" s="5"/>
      <c r="DB824" s="5"/>
      <c r="DC824" s="5"/>
      <c r="DD824" s="5"/>
      <c r="DE824" s="5"/>
      <c r="DF824" s="5"/>
      <c r="DG824" s="118"/>
      <c r="DH824" s="118"/>
      <c r="DI824" s="118"/>
      <c r="DJ824" s="118"/>
      <c r="DK824" s="118"/>
      <c r="DL824" s="165" t="s">
        <v>1290</v>
      </c>
      <c r="DM824" t="s">
        <v>164</v>
      </c>
      <c r="DN824" s="74"/>
      <c r="DO824" s="74"/>
      <c r="DP824" s="74"/>
      <c r="DQ824" s="5"/>
      <c r="DR824" s="74">
        <v>10</v>
      </c>
      <c r="DS824" s="74" t="s">
        <v>164</v>
      </c>
      <c r="DZ824" t="s">
        <v>1246</v>
      </c>
      <c r="EA824" t="s">
        <v>1270</v>
      </c>
      <c r="EB824" s="5"/>
      <c r="EC824" s="5"/>
      <c r="ED824" s="5"/>
      <c r="EE824" s="5"/>
      <c r="EF824" s="5"/>
      <c r="EG824" s="5"/>
      <c r="EH824" s="5"/>
      <c r="EI824" s="5"/>
      <c r="EJ824" s="5"/>
      <c r="EK824" s="5"/>
      <c r="EL824" s="5"/>
      <c r="EM824" s="5"/>
      <c r="EN824" s="5"/>
      <c r="EO824" s="5"/>
      <c r="EP824" s="5"/>
      <c r="EQ824" s="5"/>
      <c r="ER824" s="5"/>
      <c r="EY824" s="70" t="str">
        <f t="shared" si="105"/>
        <v>amlodipine oral 10mg/</v>
      </c>
      <c r="FK824" s="14" t="s">
        <v>163</v>
      </c>
      <c r="FL824" s="70" t="str">
        <f t="shared" si="106"/>
        <v>amlodipine oral 10mg/</v>
      </c>
    </row>
    <row r="825" spans="1:168" ht="14.4">
      <c r="A825" s="83">
        <v>205789</v>
      </c>
      <c r="B825" s="57">
        <v>205789</v>
      </c>
      <c r="C825" s="118"/>
      <c r="D825" s="118"/>
      <c r="E825" s="118"/>
      <c r="F825" s="118"/>
      <c r="G825" s="57">
        <v>205789</v>
      </c>
      <c r="H825" s="3"/>
      <c r="I825" s="57">
        <v>205789</v>
      </c>
      <c r="J825" s="5" t="str">
        <f t="shared" si="100"/>
        <v>FIN amlodipine besilate Vitabalans Oy tablet 90 x 10mg/</v>
      </c>
      <c r="K825" s="5" t="str">
        <f t="shared" si="101"/>
        <v>FIN amlodipine besilate Vitabalans Oy tablet 90 x 10mg/</v>
      </c>
      <c r="L825" s="5"/>
      <c r="M825" s="5"/>
      <c r="N825" s="5"/>
      <c r="O825" s="5"/>
      <c r="P825">
        <v>14</v>
      </c>
      <c r="Q825" s="5"/>
      <c r="R825">
        <v>90</v>
      </c>
      <c r="S825" s="5"/>
      <c r="T825" s="118"/>
      <c r="U825" s="118"/>
      <c r="V825" s="118"/>
      <c r="W825" s="118"/>
      <c r="X825" t="s">
        <v>1299</v>
      </c>
      <c r="Y825" t="s">
        <v>1101</v>
      </c>
      <c r="Z825" t="s">
        <v>1101</v>
      </c>
      <c r="AA825" t="s">
        <v>1301</v>
      </c>
      <c r="AB825" s="5"/>
      <c r="AC825" s="5"/>
      <c r="AD825" s="5"/>
      <c r="AE825" s="5"/>
      <c r="AF825" s="61">
        <v>100000073664</v>
      </c>
      <c r="AG825" t="s">
        <v>173</v>
      </c>
      <c r="AI825" t="s">
        <v>1194</v>
      </c>
      <c r="AJ825" t="s">
        <v>1208</v>
      </c>
      <c r="AK825" s="5"/>
      <c r="AL825" s="5"/>
      <c r="AM825" s="5"/>
      <c r="AN825" s="5"/>
      <c r="AO825" s="5"/>
      <c r="AP825" s="5"/>
      <c r="AQ825" s="5"/>
      <c r="AR825" s="5"/>
      <c r="AS825" s="57">
        <v>36552</v>
      </c>
      <c r="AT825" s="25" t="str">
        <f t="shared" si="102"/>
        <v>FIN amlodipine besilate Vitabalans Oy tablet 10mg/</v>
      </c>
      <c r="AU825" s="33"/>
      <c r="AW825" s="57">
        <v>36552</v>
      </c>
      <c r="AX825" s="57"/>
      <c r="AY825" s="5"/>
      <c r="AZ825" t="s">
        <v>65</v>
      </c>
      <c r="BA825" s="5"/>
      <c r="BB825" s="5"/>
      <c r="BC825" s="76">
        <v>10221000</v>
      </c>
      <c r="BD825" t="s">
        <v>173</v>
      </c>
      <c r="BF825" s="46" t="s">
        <v>1000</v>
      </c>
      <c r="BG825" t="s">
        <v>978</v>
      </c>
      <c r="BJ825" s="5"/>
      <c r="BK825" t="s">
        <v>978</v>
      </c>
      <c r="BL825" t="s">
        <v>1000</v>
      </c>
      <c r="BM825" s="55" t="s">
        <v>964</v>
      </c>
      <c r="BN825" t="str">
        <f t="shared" si="103"/>
        <v>amlodipine besilate tablet 10mg/</v>
      </c>
      <c r="BO825" s="55"/>
      <c r="BP825" t="str">
        <f t="shared" si="104"/>
        <v>amlodipine besilate tablet 10mg/</v>
      </c>
      <c r="BQ825" s="5"/>
      <c r="BR825" s="46">
        <v>10219000</v>
      </c>
      <c r="BS825" t="s">
        <v>173</v>
      </c>
      <c r="BU825" s="118"/>
      <c r="BV825" s="118"/>
      <c r="BW825" s="61">
        <v>100000073664</v>
      </c>
      <c r="BX825" s="5"/>
      <c r="BY825" s="5"/>
      <c r="BZ825" s="5"/>
      <c r="CB825" s="45"/>
      <c r="CC825" s="45"/>
      <c r="CD825" s="5"/>
      <c r="CE825" s="5"/>
      <c r="CF825" t="s">
        <v>1242</v>
      </c>
      <c r="CG825" t="s">
        <v>175</v>
      </c>
      <c r="CI825" s="118"/>
      <c r="CJ825" s="118"/>
      <c r="CK825" t="s">
        <v>1239</v>
      </c>
      <c r="CM825" t="s">
        <v>1228</v>
      </c>
      <c r="CN825" t="s">
        <v>3382</v>
      </c>
      <c r="CO825" s="46" t="s">
        <v>2254</v>
      </c>
      <c r="CP825" s="5"/>
      <c r="CQ825" s="46" t="s">
        <v>2254</v>
      </c>
      <c r="CR825" s="46" t="s">
        <v>2984</v>
      </c>
      <c r="CS825" s="5"/>
      <c r="CT825" s="52">
        <v>100000085259</v>
      </c>
      <c r="CU825" s="51" t="s">
        <v>149</v>
      </c>
      <c r="CV825" s="118"/>
      <c r="CW825" s="147"/>
      <c r="CX825" t="s">
        <v>2984</v>
      </c>
      <c r="CY825" s="5"/>
      <c r="CZ825" s="5"/>
      <c r="DA825" s="5"/>
      <c r="DB825" s="5"/>
      <c r="DC825" s="5"/>
      <c r="DD825" s="5"/>
      <c r="DE825" s="5"/>
      <c r="DF825" s="5"/>
      <c r="DG825" s="118"/>
      <c r="DH825" s="118"/>
      <c r="DI825" s="118"/>
      <c r="DJ825" s="118"/>
      <c r="DK825" s="118"/>
      <c r="DL825" s="165" t="s">
        <v>1290</v>
      </c>
      <c r="DM825" t="s">
        <v>164</v>
      </c>
      <c r="DN825" s="74"/>
      <c r="DO825" s="74"/>
      <c r="DP825" s="74"/>
      <c r="DQ825" s="5"/>
      <c r="DR825" s="74">
        <v>10</v>
      </c>
      <c r="DS825" s="74" t="s">
        <v>164</v>
      </c>
      <c r="DZ825" t="s">
        <v>1246</v>
      </c>
      <c r="EA825" t="s">
        <v>1270</v>
      </c>
      <c r="EB825" s="5"/>
      <c r="EC825" s="5"/>
      <c r="ED825" s="5"/>
      <c r="EE825" s="5"/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Y825" s="70" t="str">
        <f t="shared" si="105"/>
        <v>amlodipine oral 10mg/</v>
      </c>
      <c r="FK825" s="14" t="s">
        <v>163</v>
      </c>
      <c r="FL825" s="70" t="str">
        <f t="shared" si="106"/>
        <v>amlodipine oral 10mg/</v>
      </c>
    </row>
    <row r="826" spans="1:168" ht="14.4">
      <c r="A826" s="83">
        <v>82995</v>
      </c>
      <c r="B826" s="57">
        <v>82995</v>
      </c>
      <c r="C826" s="118"/>
      <c r="D826" s="118"/>
      <c r="E826" s="118"/>
      <c r="F826" s="118"/>
      <c r="G826" s="57">
        <v>82995</v>
      </c>
      <c r="H826" s="3"/>
      <c r="I826" s="57">
        <v>82995</v>
      </c>
      <c r="J826" s="5" t="str">
        <f t="shared" si="100"/>
        <v>FIN amlodipine besilate KRKA Sverige AB tablet 10 x 5mg/</v>
      </c>
      <c r="K826" s="5" t="str">
        <f t="shared" si="101"/>
        <v>FIN amlodipine besilate KRKA Sverige AB tablet 10 x 5mg/</v>
      </c>
      <c r="L826" s="5"/>
      <c r="M826" s="5"/>
      <c r="N826" s="5"/>
      <c r="O826" s="5"/>
      <c r="P826">
        <v>30</v>
      </c>
      <c r="Q826" s="5"/>
      <c r="R826">
        <v>10</v>
      </c>
      <c r="S826" s="5"/>
      <c r="T826" s="118"/>
      <c r="U826" s="118"/>
      <c r="V826" s="118"/>
      <c r="W826" s="118"/>
      <c r="X826" t="s">
        <v>1307</v>
      </c>
      <c r="Y826" t="s">
        <v>1102</v>
      </c>
      <c r="Z826" t="s">
        <v>1102</v>
      </c>
      <c r="AA826" t="s">
        <v>1292</v>
      </c>
      <c r="AB826" s="5"/>
      <c r="AC826" s="5"/>
      <c r="AD826" s="5"/>
      <c r="AE826" s="5"/>
      <c r="AF826" s="61">
        <v>100000073664</v>
      </c>
      <c r="AG826" t="s">
        <v>173</v>
      </c>
      <c r="AI826" t="s">
        <v>1194</v>
      </c>
      <c r="AJ826" t="s">
        <v>1208</v>
      </c>
      <c r="AK826" s="5"/>
      <c r="AL826" s="5"/>
      <c r="AM826" s="5"/>
      <c r="AN826" s="5"/>
      <c r="AO826" s="5"/>
      <c r="AP826" s="5"/>
      <c r="AQ826" s="5"/>
      <c r="AR826" s="5"/>
      <c r="AS826" s="57">
        <v>26262</v>
      </c>
      <c r="AT826" s="25" t="str">
        <f t="shared" si="102"/>
        <v>FIN amlodipine besilate KRKA Sverige AB tablet 5mg/</v>
      </c>
      <c r="AU826" s="33"/>
      <c r="AW826" s="57">
        <v>26262</v>
      </c>
      <c r="AX826" s="57"/>
      <c r="AY826" s="5"/>
      <c r="AZ826" t="s">
        <v>65</v>
      </c>
      <c r="BA826" s="5"/>
      <c r="BB826" s="5"/>
      <c r="BC826" s="76">
        <v>10221000</v>
      </c>
      <c r="BD826" t="s">
        <v>173</v>
      </c>
      <c r="BF826" s="46" t="s">
        <v>1001</v>
      </c>
      <c r="BG826" t="s">
        <v>979</v>
      </c>
      <c r="BJ826" s="5"/>
      <c r="BK826" t="s">
        <v>979</v>
      </c>
      <c r="BL826" t="s">
        <v>1001</v>
      </c>
      <c r="BM826" s="55" t="s">
        <v>964</v>
      </c>
      <c r="BN826" t="str">
        <f t="shared" si="103"/>
        <v>amlodipine besilate tablet 5mg/</v>
      </c>
      <c r="BO826" s="55"/>
      <c r="BP826" t="str">
        <f t="shared" si="104"/>
        <v>amlodipine besilate tablet 5mg/</v>
      </c>
      <c r="BQ826" s="5"/>
      <c r="BR826" s="46">
        <v>10219000</v>
      </c>
      <c r="BS826" t="s">
        <v>173</v>
      </c>
      <c r="BU826" s="118"/>
      <c r="BV826" s="118"/>
      <c r="BW826" s="61">
        <v>100000073664</v>
      </c>
      <c r="BX826" s="5"/>
      <c r="BY826" s="5"/>
      <c r="BZ826" s="5"/>
      <c r="CB826" s="45"/>
      <c r="CC826" s="45"/>
      <c r="CD826" s="5"/>
      <c r="CE826" s="5"/>
      <c r="CF826" t="s">
        <v>1242</v>
      </c>
      <c r="CG826" t="s">
        <v>175</v>
      </c>
      <c r="CI826" s="118"/>
      <c r="CJ826" s="118"/>
      <c r="CK826" t="s">
        <v>1239</v>
      </c>
      <c r="CM826" t="s">
        <v>1228</v>
      </c>
      <c r="CN826" t="s">
        <v>3382</v>
      </c>
      <c r="CO826" s="46" t="s">
        <v>2254</v>
      </c>
      <c r="CP826" s="5"/>
      <c r="CQ826" s="46" t="s">
        <v>2254</v>
      </c>
      <c r="CR826" s="46" t="s">
        <v>2984</v>
      </c>
      <c r="CS826" s="5"/>
      <c r="CT826" s="52">
        <v>100000085259</v>
      </c>
      <c r="CU826" s="51" t="s">
        <v>149</v>
      </c>
      <c r="CV826" s="118"/>
      <c r="CW826" s="147"/>
      <c r="CX826" t="s">
        <v>2984</v>
      </c>
      <c r="CY826" s="5"/>
      <c r="CZ826" s="5"/>
      <c r="DA826" s="5"/>
      <c r="DB826" s="5"/>
      <c r="DC826" s="5"/>
      <c r="DD826" s="5"/>
      <c r="DE826" s="5"/>
      <c r="DF826" s="5"/>
      <c r="DG826" s="118"/>
      <c r="DH826" s="118"/>
      <c r="DI826" s="118"/>
      <c r="DJ826" s="118"/>
      <c r="DK826" s="118"/>
      <c r="DL826" s="165" t="s">
        <v>1290</v>
      </c>
      <c r="DM826" t="s">
        <v>164</v>
      </c>
      <c r="DN826" s="74"/>
      <c r="DO826" s="74"/>
      <c r="DP826" s="74"/>
      <c r="DQ826" s="5"/>
      <c r="DR826" s="74">
        <v>5</v>
      </c>
      <c r="DS826" s="74" t="s">
        <v>164</v>
      </c>
      <c r="DZ826" t="s">
        <v>1245</v>
      </c>
      <c r="EA826" t="s">
        <v>1271</v>
      </c>
      <c r="EB826" s="5"/>
      <c r="EC826" s="5"/>
      <c r="ED826" s="5"/>
      <c r="EE826" s="5"/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Y826" s="70" t="str">
        <f t="shared" si="105"/>
        <v>amlodipine oral 5mg/</v>
      </c>
      <c r="FK826" s="14" t="s">
        <v>163</v>
      </c>
      <c r="FL826" s="70" t="str">
        <f t="shared" si="106"/>
        <v>amlodipine oral 5mg/</v>
      </c>
    </row>
    <row r="827" spans="1:168" ht="14.4">
      <c r="A827" s="83">
        <v>82996</v>
      </c>
      <c r="B827" s="57">
        <v>82996</v>
      </c>
      <c r="C827" s="118"/>
      <c r="D827" s="118"/>
      <c r="E827" s="118"/>
      <c r="F827" s="118"/>
      <c r="G827" s="57">
        <v>82996</v>
      </c>
      <c r="H827" s="3"/>
      <c r="I827" s="57">
        <v>82996</v>
      </c>
      <c r="J827" s="5" t="str">
        <f t="shared" si="100"/>
        <v>FIN amlodipine besilate KRKA Sverige AB tablet 14 x 5mg/</v>
      </c>
      <c r="K827" s="5" t="str">
        <f t="shared" si="101"/>
        <v>FIN amlodipine besilate KRKA Sverige AB tablet 14 x 5mg/</v>
      </c>
      <c r="L827" s="5"/>
      <c r="M827" s="5"/>
      <c r="N827" s="5"/>
      <c r="O827" s="5"/>
      <c r="P827">
        <v>14</v>
      </c>
      <c r="Q827" s="5"/>
      <c r="R827">
        <v>14</v>
      </c>
      <c r="S827" s="5"/>
      <c r="T827" s="118"/>
      <c r="U827" s="118"/>
      <c r="V827" s="118"/>
      <c r="W827" s="118"/>
      <c r="X827" t="s">
        <v>1300</v>
      </c>
      <c r="Y827" t="s">
        <v>1102</v>
      </c>
      <c r="Z827" t="s">
        <v>1102</v>
      </c>
      <c r="AA827" t="s">
        <v>1296</v>
      </c>
      <c r="AB827" s="5"/>
      <c r="AC827" s="5"/>
      <c r="AD827" s="5"/>
      <c r="AE827" s="5"/>
      <c r="AF827" s="61">
        <v>100000073664</v>
      </c>
      <c r="AG827" t="s">
        <v>173</v>
      </c>
      <c r="AI827" t="s">
        <v>1194</v>
      </c>
      <c r="AJ827" t="s">
        <v>1208</v>
      </c>
      <c r="AK827" s="5"/>
      <c r="AL827" s="5"/>
      <c r="AM827" s="5"/>
      <c r="AN827" s="5"/>
      <c r="AO827" s="5"/>
      <c r="AP827" s="5"/>
      <c r="AQ827" s="5"/>
      <c r="AR827" s="5"/>
      <c r="AS827" s="57">
        <v>26262</v>
      </c>
      <c r="AT827" s="25" t="str">
        <f t="shared" si="102"/>
        <v>FIN amlodipine besilate KRKA Sverige AB tablet 5mg/</v>
      </c>
      <c r="AU827" s="33"/>
      <c r="AW827" s="57">
        <v>26262</v>
      </c>
      <c r="AX827" s="57"/>
      <c r="AY827" s="5"/>
      <c r="AZ827" t="s">
        <v>65</v>
      </c>
      <c r="BA827" s="5"/>
      <c r="BB827" s="5"/>
      <c r="BC827" s="76">
        <v>10503000</v>
      </c>
      <c r="BD827" t="s">
        <v>173</v>
      </c>
      <c r="BF827" s="46" t="s">
        <v>1001</v>
      </c>
      <c r="BG827" t="s">
        <v>979</v>
      </c>
      <c r="BJ827" s="5"/>
      <c r="BK827" t="s">
        <v>979</v>
      </c>
      <c r="BL827" t="s">
        <v>1001</v>
      </c>
      <c r="BM827" s="55" t="s">
        <v>964</v>
      </c>
      <c r="BN827" t="str">
        <f t="shared" si="103"/>
        <v>amlodipine besilate tablet 5mg/</v>
      </c>
      <c r="BO827" s="55"/>
      <c r="BP827" t="str">
        <f t="shared" si="104"/>
        <v>amlodipine besilate tablet 5mg/</v>
      </c>
      <c r="BQ827" s="5"/>
      <c r="BR827" s="46">
        <v>10219000</v>
      </c>
      <c r="BS827" t="s">
        <v>173</v>
      </c>
      <c r="BU827" s="118"/>
      <c r="BV827" s="118"/>
      <c r="BW827" s="61">
        <v>100000073664</v>
      </c>
      <c r="BX827" s="5"/>
      <c r="BY827" s="5"/>
      <c r="BZ827" s="5"/>
      <c r="CB827" s="45"/>
      <c r="CC827" s="45"/>
      <c r="CD827" s="5"/>
      <c r="CE827" s="5"/>
      <c r="CF827" t="s">
        <v>1242</v>
      </c>
      <c r="CG827" t="s">
        <v>175</v>
      </c>
      <c r="CI827" s="118"/>
      <c r="CJ827" s="118"/>
      <c r="CK827" t="s">
        <v>1239</v>
      </c>
      <c r="CM827" t="s">
        <v>1228</v>
      </c>
      <c r="CN827" t="s">
        <v>3382</v>
      </c>
      <c r="CO827" s="46" t="s">
        <v>2254</v>
      </c>
      <c r="CP827" s="5"/>
      <c r="CQ827" s="46" t="s">
        <v>2254</v>
      </c>
      <c r="CR827" s="46" t="s">
        <v>2984</v>
      </c>
      <c r="CS827" s="5"/>
      <c r="CT827" s="52">
        <v>100000085259</v>
      </c>
      <c r="CU827" s="51" t="s">
        <v>149</v>
      </c>
      <c r="CV827" s="118"/>
      <c r="CW827" s="147"/>
      <c r="CX827" t="s">
        <v>2984</v>
      </c>
      <c r="CY827" s="5"/>
      <c r="CZ827" s="5"/>
      <c r="DA827" s="5"/>
      <c r="DB827" s="5"/>
      <c r="DC827" s="5"/>
      <c r="DD827" s="5"/>
      <c r="DE827" s="5"/>
      <c r="DF827" s="5"/>
      <c r="DG827" s="118"/>
      <c r="DH827" s="118"/>
      <c r="DI827" s="118"/>
      <c r="DJ827" s="118"/>
      <c r="DK827" s="118"/>
      <c r="DL827" s="165" t="s">
        <v>1291</v>
      </c>
      <c r="DM827" t="s">
        <v>164</v>
      </c>
      <c r="DN827" s="74"/>
      <c r="DO827" s="74"/>
      <c r="DP827" s="74"/>
      <c r="DQ827" s="5"/>
      <c r="DR827" s="74">
        <v>5</v>
      </c>
      <c r="DS827" s="74" t="s">
        <v>164</v>
      </c>
      <c r="DZ827" t="s">
        <v>1245</v>
      </c>
      <c r="EA827" t="s">
        <v>1271</v>
      </c>
      <c r="EB827" s="5"/>
      <c r="EC827" s="5"/>
      <c r="ED827" s="5"/>
      <c r="EE827" s="5"/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Y827" s="70" t="str">
        <f t="shared" si="105"/>
        <v>amlodipine oral 5mg/</v>
      </c>
      <c r="FK827" s="14" t="s">
        <v>163</v>
      </c>
      <c r="FL827" s="70" t="str">
        <f t="shared" si="106"/>
        <v>amlodipine oral 5mg/</v>
      </c>
    </row>
    <row r="828" spans="1:168" ht="14.4">
      <c r="A828" s="83">
        <v>82997</v>
      </c>
      <c r="B828" s="57">
        <v>82997</v>
      </c>
      <c r="C828" s="118"/>
      <c r="D828" s="118"/>
      <c r="E828" s="118"/>
      <c r="F828" s="118"/>
      <c r="G828" s="57">
        <v>82997</v>
      </c>
      <c r="H828" s="3"/>
      <c r="I828" s="57">
        <v>82997</v>
      </c>
      <c r="J828" s="5" t="str">
        <f t="shared" si="100"/>
        <v>FIN amlodipine besilate KRKA Sverige AB tablet 20 x 5mg/</v>
      </c>
      <c r="K828" s="5" t="str">
        <f t="shared" si="101"/>
        <v>FIN amlodipine besilate KRKA Sverige AB tablet 20 x 5mg/</v>
      </c>
      <c r="L828" s="5"/>
      <c r="M828" s="5"/>
      <c r="N828" s="5"/>
      <c r="O828" s="5"/>
      <c r="P828">
        <v>30</v>
      </c>
      <c r="Q828" s="5"/>
      <c r="R828">
        <v>20</v>
      </c>
      <c r="S828" s="5"/>
      <c r="T828" s="118"/>
      <c r="U828" s="118"/>
      <c r="V828" s="118"/>
      <c r="W828" s="118"/>
      <c r="X828" t="s">
        <v>1301</v>
      </c>
      <c r="Y828" t="s">
        <v>1102</v>
      </c>
      <c r="Z828" t="s">
        <v>1102</v>
      </c>
      <c r="AA828" t="s">
        <v>1291</v>
      </c>
      <c r="AB828" s="5"/>
      <c r="AC828" s="5"/>
      <c r="AD828" s="5"/>
      <c r="AE828" s="5"/>
      <c r="AF828" s="61">
        <v>100000073664</v>
      </c>
      <c r="AG828" t="s">
        <v>173</v>
      </c>
      <c r="AI828" t="s">
        <v>1194</v>
      </c>
      <c r="AJ828" t="s">
        <v>1208</v>
      </c>
      <c r="AK828" s="5"/>
      <c r="AL828" s="5"/>
      <c r="AM828" s="5"/>
      <c r="AN828" s="5"/>
      <c r="AO828" s="5"/>
      <c r="AP828" s="5"/>
      <c r="AQ828" s="5"/>
      <c r="AR828" s="5"/>
      <c r="AS828" s="57">
        <v>26262</v>
      </c>
      <c r="AT828" s="25" t="str">
        <f t="shared" si="102"/>
        <v>FIN amlodipine besilate KRKA Sverige AB tablet 5mg/</v>
      </c>
      <c r="AU828" s="33"/>
      <c r="AW828" s="57">
        <v>26262</v>
      </c>
      <c r="AX828" s="57"/>
      <c r="AY828" s="5"/>
      <c r="AZ828" t="s">
        <v>65</v>
      </c>
      <c r="BA828" s="5"/>
      <c r="BB828" s="5"/>
      <c r="BC828" s="76">
        <v>10503000</v>
      </c>
      <c r="BD828" t="s">
        <v>173</v>
      </c>
      <c r="BF828" s="46" t="s">
        <v>1001</v>
      </c>
      <c r="BG828" t="s">
        <v>979</v>
      </c>
      <c r="BJ828" s="5"/>
      <c r="BK828" t="s">
        <v>979</v>
      </c>
      <c r="BL828" t="s">
        <v>1001</v>
      </c>
      <c r="BM828" s="55" t="s">
        <v>964</v>
      </c>
      <c r="BN828" t="str">
        <f t="shared" si="103"/>
        <v>amlodipine besilate tablet 5mg/</v>
      </c>
      <c r="BO828" s="55"/>
      <c r="BP828" t="str">
        <f t="shared" si="104"/>
        <v>amlodipine besilate tablet 5mg/</v>
      </c>
      <c r="BQ828" s="5"/>
      <c r="BR828" s="46">
        <v>10219000</v>
      </c>
      <c r="BS828" t="s">
        <v>173</v>
      </c>
      <c r="BU828" s="118"/>
      <c r="BV828" s="118"/>
      <c r="BW828" s="61">
        <v>100000073664</v>
      </c>
      <c r="BX828" s="5"/>
      <c r="BY828" s="5"/>
      <c r="BZ828" s="5"/>
      <c r="CB828" s="45"/>
      <c r="CC828" s="45"/>
      <c r="CD828" s="5"/>
      <c r="CE828" s="5"/>
      <c r="CF828" t="s">
        <v>1242</v>
      </c>
      <c r="CG828" t="s">
        <v>175</v>
      </c>
      <c r="CI828" s="118"/>
      <c r="CJ828" s="118"/>
      <c r="CK828" t="s">
        <v>1239</v>
      </c>
      <c r="CM828" t="s">
        <v>1228</v>
      </c>
      <c r="CN828" t="s">
        <v>3382</v>
      </c>
      <c r="CO828" s="46" t="s">
        <v>2254</v>
      </c>
      <c r="CP828" s="5"/>
      <c r="CQ828" s="46" t="s">
        <v>2254</v>
      </c>
      <c r="CR828" s="46" t="s">
        <v>2984</v>
      </c>
      <c r="CS828" s="5"/>
      <c r="CT828" s="52">
        <v>100000085259</v>
      </c>
      <c r="CU828" s="51" t="s">
        <v>149</v>
      </c>
      <c r="CV828" s="118"/>
      <c r="CW828" s="147"/>
      <c r="CX828" t="s">
        <v>2984</v>
      </c>
      <c r="CY828" s="5"/>
      <c r="CZ828" s="5"/>
      <c r="DA828" s="5"/>
      <c r="DB828" s="5"/>
      <c r="DC828" s="5"/>
      <c r="DD828" s="5"/>
      <c r="DE828" s="5"/>
      <c r="DF828" s="5"/>
      <c r="DG828" s="118"/>
      <c r="DH828" s="118"/>
      <c r="DI828" s="118"/>
      <c r="DJ828" s="118"/>
      <c r="DK828" s="118"/>
      <c r="DL828" s="165" t="s">
        <v>1290</v>
      </c>
      <c r="DM828" t="s">
        <v>164</v>
      </c>
      <c r="DN828" s="74"/>
      <c r="DO828" s="74"/>
      <c r="DP828" s="74"/>
      <c r="DQ828" s="5"/>
      <c r="DR828" s="74">
        <v>5</v>
      </c>
      <c r="DS828" s="74" t="s">
        <v>164</v>
      </c>
      <c r="DZ828" t="s">
        <v>1245</v>
      </c>
      <c r="EA828" t="s">
        <v>1271</v>
      </c>
      <c r="EB828" s="5"/>
      <c r="EC828" s="5"/>
      <c r="ED828" s="5"/>
      <c r="EE828" s="5"/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Y828" s="70" t="str">
        <f t="shared" si="105"/>
        <v>amlodipine oral 5mg/</v>
      </c>
      <c r="FK828" s="14" t="s">
        <v>163</v>
      </c>
      <c r="FL828" s="70" t="str">
        <f t="shared" si="106"/>
        <v>amlodipine oral 5mg/</v>
      </c>
    </row>
    <row r="829" spans="1:168" ht="14.4">
      <c r="A829" s="83">
        <v>82998</v>
      </c>
      <c r="B829" s="57">
        <v>82998</v>
      </c>
      <c r="C829" s="118"/>
      <c r="D829" s="118"/>
      <c r="E829" s="118"/>
      <c r="F829" s="118"/>
      <c r="G829" s="57">
        <v>82998</v>
      </c>
      <c r="H829" s="3"/>
      <c r="I829" s="57">
        <v>82998</v>
      </c>
      <c r="J829" s="5" t="str">
        <f t="shared" si="100"/>
        <v>FIN amlodipine besilate KRKA Sverige AB tablet 28 x 5mg/</v>
      </c>
      <c r="K829" s="5" t="str">
        <f t="shared" si="101"/>
        <v>FIN amlodipine besilate KRKA Sverige AB tablet 28 x 5mg/</v>
      </c>
      <c r="L829" s="5"/>
      <c r="M829" s="5"/>
      <c r="N829" s="5"/>
      <c r="O829" s="5"/>
      <c r="P829">
        <v>30</v>
      </c>
      <c r="Q829" s="5"/>
      <c r="R829">
        <v>28</v>
      </c>
      <c r="S829" s="5"/>
      <c r="T829" s="118"/>
      <c r="U829" s="118"/>
      <c r="V829" s="118"/>
      <c r="W829" s="118"/>
      <c r="X829" t="s">
        <v>1302</v>
      </c>
      <c r="Y829" t="s">
        <v>1102</v>
      </c>
      <c r="Z829" t="s">
        <v>1102</v>
      </c>
      <c r="AA829" t="s">
        <v>1297</v>
      </c>
      <c r="AB829" s="5"/>
      <c r="AC829" s="5"/>
      <c r="AD829" s="5"/>
      <c r="AE829" s="5"/>
      <c r="AF829" s="61">
        <v>100000073664</v>
      </c>
      <c r="AG829" t="s">
        <v>173</v>
      </c>
      <c r="AI829" t="s">
        <v>1194</v>
      </c>
      <c r="AJ829" t="s">
        <v>1208</v>
      </c>
      <c r="AK829" s="5"/>
      <c r="AL829" s="5"/>
      <c r="AM829" s="5"/>
      <c r="AN829" s="5"/>
      <c r="AO829" s="5"/>
      <c r="AP829" s="5"/>
      <c r="AQ829" s="5"/>
      <c r="AR829" s="5"/>
      <c r="AS829" s="57">
        <v>26262</v>
      </c>
      <c r="AT829" s="25" t="str">
        <f t="shared" si="102"/>
        <v>FIN amlodipine besilate KRKA Sverige AB tablet 5mg/</v>
      </c>
      <c r="AU829" s="33"/>
      <c r="AW829" s="57">
        <v>26262</v>
      </c>
      <c r="AX829" s="57"/>
      <c r="AY829" s="5"/>
      <c r="AZ829" t="s">
        <v>65</v>
      </c>
      <c r="BA829" s="5"/>
      <c r="BB829" s="5"/>
      <c r="BC829" s="76">
        <v>10503000</v>
      </c>
      <c r="BD829" t="s">
        <v>173</v>
      </c>
      <c r="BF829" s="46" t="s">
        <v>1001</v>
      </c>
      <c r="BG829" t="s">
        <v>979</v>
      </c>
      <c r="BJ829" s="5"/>
      <c r="BK829" t="s">
        <v>979</v>
      </c>
      <c r="BL829" t="s">
        <v>1001</v>
      </c>
      <c r="BM829" s="55" t="s">
        <v>964</v>
      </c>
      <c r="BN829" t="str">
        <f t="shared" si="103"/>
        <v>amlodipine besilate tablet 5mg/</v>
      </c>
      <c r="BO829" s="55"/>
      <c r="BP829" t="str">
        <f t="shared" si="104"/>
        <v>amlodipine besilate tablet 5mg/</v>
      </c>
      <c r="BQ829" s="5"/>
      <c r="BR829" s="46">
        <v>10219000</v>
      </c>
      <c r="BS829" t="s">
        <v>173</v>
      </c>
      <c r="BU829" s="118"/>
      <c r="BV829" s="118"/>
      <c r="BW829" s="61">
        <v>100000073664</v>
      </c>
      <c r="BX829" s="5"/>
      <c r="BY829" s="5"/>
      <c r="BZ829" s="5"/>
      <c r="CB829" s="45"/>
      <c r="CC829" s="45"/>
      <c r="CD829" s="5"/>
      <c r="CE829" s="5"/>
      <c r="CF829" t="s">
        <v>1242</v>
      </c>
      <c r="CG829" t="s">
        <v>175</v>
      </c>
      <c r="CI829" s="118"/>
      <c r="CJ829" s="118"/>
      <c r="CK829" t="s">
        <v>1239</v>
      </c>
      <c r="CM829" t="s">
        <v>1228</v>
      </c>
      <c r="CN829" t="s">
        <v>3382</v>
      </c>
      <c r="CO829" s="46" t="s">
        <v>2254</v>
      </c>
      <c r="CP829" s="5"/>
      <c r="CQ829" s="46" t="s">
        <v>2254</v>
      </c>
      <c r="CR829" s="46" t="s">
        <v>2984</v>
      </c>
      <c r="CS829" s="5"/>
      <c r="CT829" s="52">
        <v>100000085259</v>
      </c>
      <c r="CU829" s="51" t="s">
        <v>149</v>
      </c>
      <c r="CV829" s="118"/>
      <c r="CW829" s="147"/>
      <c r="CX829" t="s">
        <v>2984</v>
      </c>
      <c r="CY829" s="5"/>
      <c r="CZ829" s="5"/>
      <c r="DA829" s="5"/>
      <c r="DB829" s="5"/>
      <c r="DC829" s="5"/>
      <c r="DD829" s="5"/>
      <c r="DE829" s="5"/>
      <c r="DF829" s="5"/>
      <c r="DG829" s="118"/>
      <c r="DH829" s="118"/>
      <c r="DI829" s="118"/>
      <c r="DJ829" s="118"/>
      <c r="DK829" s="118"/>
      <c r="DL829" s="165" t="s">
        <v>1291</v>
      </c>
      <c r="DM829" t="s">
        <v>164</v>
      </c>
      <c r="DN829" s="74"/>
      <c r="DO829" s="74"/>
      <c r="DP829" s="74"/>
      <c r="DQ829" s="5"/>
      <c r="DR829" s="74">
        <v>5</v>
      </c>
      <c r="DS829" s="74" t="s">
        <v>164</v>
      </c>
      <c r="DZ829" t="s">
        <v>1245</v>
      </c>
      <c r="EA829" t="s">
        <v>1271</v>
      </c>
      <c r="EB829" s="5"/>
      <c r="EC829" s="5"/>
      <c r="ED829" s="5"/>
      <c r="EE829" s="5"/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Y829" s="70" t="str">
        <f t="shared" si="105"/>
        <v>amlodipine oral 5mg/</v>
      </c>
      <c r="FK829" s="14" t="s">
        <v>163</v>
      </c>
      <c r="FL829" s="70" t="str">
        <f t="shared" si="106"/>
        <v>amlodipine oral 5mg/</v>
      </c>
    </row>
    <row r="830" spans="1:168" ht="14.4">
      <c r="A830" s="83">
        <v>82999</v>
      </c>
      <c r="B830" s="57">
        <v>82999</v>
      </c>
      <c r="C830" s="118"/>
      <c r="D830" s="118"/>
      <c r="E830" s="118"/>
      <c r="F830" s="118"/>
      <c r="G830" s="57">
        <v>82999</v>
      </c>
      <c r="H830" s="3"/>
      <c r="I830" s="57">
        <v>82999</v>
      </c>
      <c r="J830" s="5" t="str">
        <f t="shared" si="100"/>
        <v>FIN amlodipine besilate KRKA Sverige AB tablet 30 x 5mg/</v>
      </c>
      <c r="K830" s="5" t="str">
        <f t="shared" si="101"/>
        <v>FIN amlodipine besilate KRKA Sverige AB tablet 30 x 5mg/</v>
      </c>
      <c r="L830" s="5"/>
      <c r="M830" s="5"/>
      <c r="N830" s="5"/>
      <c r="O830" s="5"/>
      <c r="P830">
        <v>30</v>
      </c>
      <c r="Q830" s="5"/>
      <c r="R830">
        <v>30</v>
      </c>
      <c r="S830" s="5"/>
      <c r="T830" s="118"/>
      <c r="U830" s="118"/>
      <c r="V830" s="118"/>
      <c r="W830" s="118"/>
      <c r="X830" t="s">
        <v>1289</v>
      </c>
      <c r="Y830" t="s">
        <v>1102</v>
      </c>
      <c r="Z830" t="s">
        <v>1102</v>
      </c>
      <c r="AA830" t="s">
        <v>1298</v>
      </c>
      <c r="AB830" s="5"/>
      <c r="AC830" s="5"/>
      <c r="AD830" s="5"/>
      <c r="AE830" s="5"/>
      <c r="AF830" s="61">
        <v>100000073664</v>
      </c>
      <c r="AG830" t="s">
        <v>173</v>
      </c>
      <c r="AI830" t="s">
        <v>1194</v>
      </c>
      <c r="AJ830" t="s">
        <v>1208</v>
      </c>
      <c r="AK830" s="5"/>
      <c r="AL830" s="5"/>
      <c r="AM830" s="5"/>
      <c r="AN830" s="5"/>
      <c r="AO830" s="5"/>
      <c r="AP830" s="5"/>
      <c r="AQ830" s="5"/>
      <c r="AR830" s="5"/>
      <c r="AS830" s="57">
        <v>26262</v>
      </c>
      <c r="AT830" s="25" t="str">
        <f t="shared" si="102"/>
        <v>FIN amlodipine besilate KRKA Sverige AB tablet 5mg/</v>
      </c>
      <c r="AU830" s="33"/>
      <c r="AW830" s="57">
        <v>26262</v>
      </c>
      <c r="AX830" s="57"/>
      <c r="AY830" s="5"/>
      <c r="AZ830" t="s">
        <v>65</v>
      </c>
      <c r="BA830" s="5"/>
      <c r="BB830" s="5"/>
      <c r="BC830" s="76">
        <v>10503000</v>
      </c>
      <c r="BD830" t="s">
        <v>173</v>
      </c>
      <c r="BF830" s="46" t="s">
        <v>1001</v>
      </c>
      <c r="BG830" t="s">
        <v>979</v>
      </c>
      <c r="BJ830" s="5"/>
      <c r="BK830" t="s">
        <v>979</v>
      </c>
      <c r="BL830" t="s">
        <v>1001</v>
      </c>
      <c r="BM830" s="55" t="s">
        <v>964</v>
      </c>
      <c r="BN830" t="str">
        <f t="shared" si="103"/>
        <v>amlodipine besilate tablet 5mg/</v>
      </c>
      <c r="BO830" s="55"/>
      <c r="BP830" t="str">
        <f t="shared" si="104"/>
        <v>amlodipine besilate tablet 5mg/</v>
      </c>
      <c r="BQ830" s="5"/>
      <c r="BR830" s="46">
        <v>10219000</v>
      </c>
      <c r="BS830" t="s">
        <v>173</v>
      </c>
      <c r="BU830" s="118"/>
      <c r="BV830" s="118"/>
      <c r="BW830" s="61">
        <v>100000073664</v>
      </c>
      <c r="BX830" s="5"/>
      <c r="BY830" s="5"/>
      <c r="BZ830" s="5"/>
      <c r="CB830" s="45"/>
      <c r="CC830" s="45"/>
      <c r="CD830" s="5"/>
      <c r="CE830" s="5"/>
      <c r="CF830" t="s">
        <v>1242</v>
      </c>
      <c r="CG830" t="s">
        <v>175</v>
      </c>
      <c r="CI830" s="118"/>
      <c r="CJ830" s="118"/>
      <c r="CK830" t="s">
        <v>1239</v>
      </c>
      <c r="CM830" t="s">
        <v>1228</v>
      </c>
      <c r="CN830" t="s">
        <v>3382</v>
      </c>
      <c r="CO830" s="46" t="s">
        <v>2254</v>
      </c>
      <c r="CP830" s="5"/>
      <c r="CQ830" s="46" t="s">
        <v>2254</v>
      </c>
      <c r="CR830" s="46" t="s">
        <v>2984</v>
      </c>
      <c r="CS830" s="5"/>
      <c r="CT830" s="52">
        <v>100000085259</v>
      </c>
      <c r="CU830" s="51" t="s">
        <v>149</v>
      </c>
      <c r="CV830" s="118"/>
      <c r="CW830" s="147"/>
      <c r="CX830" t="s">
        <v>2984</v>
      </c>
      <c r="CY830" s="5"/>
      <c r="CZ830" s="5"/>
      <c r="DA830" s="5"/>
      <c r="DB830" s="5"/>
      <c r="DC830" s="5"/>
      <c r="DD830" s="5"/>
      <c r="DE830" s="5"/>
      <c r="DF830" s="5"/>
      <c r="DG830" s="118"/>
      <c r="DH830" s="118"/>
      <c r="DI830" s="118"/>
      <c r="DJ830" s="118"/>
      <c r="DK830" s="118"/>
      <c r="DL830" s="165" t="s">
        <v>1290</v>
      </c>
      <c r="DM830" t="s">
        <v>164</v>
      </c>
      <c r="DN830" s="74"/>
      <c r="DO830" s="74"/>
      <c r="DP830" s="74"/>
      <c r="DQ830" s="5"/>
      <c r="DR830" s="74">
        <v>5</v>
      </c>
      <c r="DS830" s="74" t="s">
        <v>164</v>
      </c>
      <c r="DZ830" t="s">
        <v>1245</v>
      </c>
      <c r="EA830" t="s">
        <v>1271</v>
      </c>
      <c r="EB830" s="5"/>
      <c r="EC830" s="5"/>
      <c r="ED830" s="5"/>
      <c r="EE830" s="5"/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Y830" s="70" t="str">
        <f t="shared" si="105"/>
        <v>amlodipine oral 5mg/</v>
      </c>
      <c r="FK830" s="14" t="s">
        <v>163</v>
      </c>
      <c r="FL830" s="70" t="str">
        <f t="shared" si="106"/>
        <v>amlodipine oral 5mg/</v>
      </c>
    </row>
    <row r="831" spans="1:168" ht="14.4">
      <c r="A831" s="83">
        <v>83000</v>
      </c>
      <c r="B831" s="57">
        <v>83000</v>
      </c>
      <c r="C831" s="118"/>
      <c r="D831" s="118"/>
      <c r="E831" s="118"/>
      <c r="F831" s="118"/>
      <c r="G831" s="57">
        <v>83000</v>
      </c>
      <c r="H831" s="3"/>
      <c r="I831" s="57">
        <v>83000</v>
      </c>
      <c r="J831" s="5" t="str">
        <f t="shared" si="100"/>
        <v>FIN amlodipine besilate KRKA Sverige AB tablet 50 x 5mg/</v>
      </c>
      <c r="K831" s="5" t="str">
        <f t="shared" si="101"/>
        <v>FIN amlodipine besilate KRKA Sverige AB tablet 50 x 5mg/</v>
      </c>
      <c r="L831" s="5"/>
      <c r="M831" s="5"/>
      <c r="N831" s="5"/>
      <c r="O831" s="5"/>
      <c r="P831">
        <v>30</v>
      </c>
      <c r="Q831" s="5"/>
      <c r="R831">
        <v>50</v>
      </c>
      <c r="S831" s="5"/>
      <c r="T831" s="118"/>
      <c r="U831" s="118"/>
      <c r="V831" s="118"/>
      <c r="W831" s="118"/>
      <c r="X831" t="s">
        <v>1308</v>
      </c>
      <c r="Y831" t="s">
        <v>1102</v>
      </c>
      <c r="Z831" t="s">
        <v>1102</v>
      </c>
      <c r="AA831" t="s">
        <v>1299</v>
      </c>
      <c r="AB831" s="5"/>
      <c r="AC831" s="5"/>
      <c r="AD831" s="5"/>
      <c r="AE831" s="5"/>
      <c r="AF831" s="61">
        <v>100000073664</v>
      </c>
      <c r="AG831" t="s">
        <v>173</v>
      </c>
      <c r="AI831" t="s">
        <v>1194</v>
      </c>
      <c r="AJ831" t="s">
        <v>1208</v>
      </c>
      <c r="AK831" s="5"/>
      <c r="AL831" s="5"/>
      <c r="AM831" s="5"/>
      <c r="AN831" s="5"/>
      <c r="AO831" s="5"/>
      <c r="AP831" s="5"/>
      <c r="AQ831" s="5"/>
      <c r="AR831" s="5"/>
      <c r="AS831" s="57">
        <v>26262</v>
      </c>
      <c r="AT831" s="25" t="str">
        <f t="shared" si="102"/>
        <v>FIN amlodipine besilate KRKA Sverige AB tablet 5mg/</v>
      </c>
      <c r="AU831" s="33"/>
      <c r="AW831" s="57">
        <v>26262</v>
      </c>
      <c r="AX831" s="57"/>
      <c r="AY831" s="5"/>
      <c r="AZ831" t="s">
        <v>65</v>
      </c>
      <c r="BA831" s="5"/>
      <c r="BB831" s="5"/>
      <c r="BC831" s="76">
        <v>10503000</v>
      </c>
      <c r="BD831" t="s">
        <v>173</v>
      </c>
      <c r="BF831" s="46" t="s">
        <v>1001</v>
      </c>
      <c r="BG831" t="s">
        <v>979</v>
      </c>
      <c r="BJ831" s="5"/>
      <c r="BK831" t="s">
        <v>979</v>
      </c>
      <c r="BL831" t="s">
        <v>1001</v>
      </c>
      <c r="BM831" s="55" t="s">
        <v>964</v>
      </c>
      <c r="BN831" t="str">
        <f t="shared" si="103"/>
        <v>amlodipine besilate tablet 5mg/</v>
      </c>
      <c r="BO831" s="55"/>
      <c r="BP831" t="str">
        <f t="shared" si="104"/>
        <v>amlodipine besilate tablet 5mg/</v>
      </c>
      <c r="BQ831" s="5"/>
      <c r="BR831" s="46">
        <v>10219000</v>
      </c>
      <c r="BS831" t="s">
        <v>173</v>
      </c>
      <c r="BU831" s="118"/>
      <c r="BV831" s="118"/>
      <c r="BW831" s="61">
        <v>100000073664</v>
      </c>
      <c r="BX831" s="5"/>
      <c r="BY831" s="5"/>
      <c r="BZ831" s="5"/>
      <c r="CB831" s="45"/>
      <c r="CC831" s="45"/>
      <c r="CD831" s="5"/>
      <c r="CE831" s="5"/>
      <c r="CF831" t="s">
        <v>1242</v>
      </c>
      <c r="CG831" t="s">
        <v>175</v>
      </c>
      <c r="CI831" s="118"/>
      <c r="CJ831" s="118"/>
      <c r="CK831" t="s">
        <v>1239</v>
      </c>
      <c r="CM831" t="s">
        <v>1228</v>
      </c>
      <c r="CN831" t="s">
        <v>3382</v>
      </c>
      <c r="CO831" s="46" t="s">
        <v>2254</v>
      </c>
      <c r="CP831" s="5"/>
      <c r="CQ831" s="46" t="s">
        <v>2254</v>
      </c>
      <c r="CR831" s="46" t="s">
        <v>2984</v>
      </c>
      <c r="CS831" s="5"/>
      <c r="CT831" s="52">
        <v>100000085259</v>
      </c>
      <c r="CU831" s="51" t="s">
        <v>149</v>
      </c>
      <c r="CV831" s="118"/>
      <c r="CW831" s="147"/>
      <c r="CX831" t="s">
        <v>2984</v>
      </c>
      <c r="CY831" s="5"/>
      <c r="CZ831" s="5"/>
      <c r="DA831" s="5"/>
      <c r="DB831" s="5"/>
      <c r="DC831" s="5"/>
      <c r="DD831" s="5"/>
      <c r="DE831" s="5"/>
      <c r="DF831" s="5"/>
      <c r="DG831" s="118"/>
      <c r="DH831" s="118"/>
      <c r="DI831" s="118"/>
      <c r="DJ831" s="118"/>
      <c r="DK831" s="118"/>
      <c r="DL831" s="165" t="s">
        <v>1291</v>
      </c>
      <c r="DM831" t="s">
        <v>164</v>
      </c>
      <c r="DN831" s="74"/>
      <c r="DO831" s="74"/>
      <c r="DP831" s="74"/>
      <c r="DQ831" s="5"/>
      <c r="DR831" s="74">
        <v>5</v>
      </c>
      <c r="DS831" s="74" t="s">
        <v>164</v>
      </c>
      <c r="DZ831" t="s">
        <v>1245</v>
      </c>
      <c r="EA831" t="s">
        <v>1271</v>
      </c>
      <c r="EB831" s="5"/>
      <c r="EC831" s="5"/>
      <c r="ED831" s="5"/>
      <c r="EE831" s="5"/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Y831" s="70" t="str">
        <f t="shared" si="105"/>
        <v>amlodipine oral 5mg/</v>
      </c>
      <c r="FK831" s="14" t="s">
        <v>163</v>
      </c>
      <c r="FL831" s="70" t="str">
        <f t="shared" si="106"/>
        <v>amlodipine oral 5mg/</v>
      </c>
    </row>
    <row r="832" spans="1:168" ht="14.4">
      <c r="A832" s="83">
        <v>83001</v>
      </c>
      <c r="B832" s="57">
        <v>83001</v>
      </c>
      <c r="C832" s="118"/>
      <c r="D832" s="118"/>
      <c r="E832" s="118"/>
      <c r="F832" s="118"/>
      <c r="G832" s="57">
        <v>83001</v>
      </c>
      <c r="H832" s="3"/>
      <c r="I832" s="57">
        <v>83001</v>
      </c>
      <c r="J832" s="5" t="str">
        <f t="shared" si="100"/>
        <v>FIN amlodipine besilate KRKA Sverige AB tablet 56 x 5mg/</v>
      </c>
      <c r="K832" s="5" t="str">
        <f t="shared" si="101"/>
        <v>FIN amlodipine besilate KRKA Sverige AB tablet 56 x 5mg/</v>
      </c>
      <c r="L832" s="5"/>
      <c r="M832" s="5"/>
      <c r="N832" s="5"/>
      <c r="O832" s="5"/>
      <c r="P832">
        <v>14</v>
      </c>
      <c r="Q832" s="5"/>
      <c r="R832">
        <v>56</v>
      </c>
      <c r="S832" s="5"/>
      <c r="T832" s="118"/>
      <c r="U832" s="118"/>
      <c r="V832" s="118"/>
      <c r="W832" s="118"/>
      <c r="X832" t="s">
        <v>1288</v>
      </c>
      <c r="Y832" t="s">
        <v>1102</v>
      </c>
      <c r="Z832" t="s">
        <v>1102</v>
      </c>
      <c r="AA832" t="s">
        <v>1307</v>
      </c>
      <c r="AB832" s="5"/>
      <c r="AC832" s="5"/>
      <c r="AD832" s="5"/>
      <c r="AE832" s="5"/>
      <c r="AF832" s="61">
        <v>100000073664</v>
      </c>
      <c r="AG832" s="14" t="s">
        <v>173</v>
      </c>
      <c r="AH832" s="14"/>
      <c r="AI832" t="s">
        <v>1194</v>
      </c>
      <c r="AJ832" t="s">
        <v>1208</v>
      </c>
      <c r="AK832" s="5"/>
      <c r="AL832" s="5"/>
      <c r="AM832" s="5"/>
      <c r="AN832" s="5"/>
      <c r="AO832" s="5"/>
      <c r="AP832" s="5"/>
      <c r="AQ832" s="5"/>
      <c r="AR832" s="5"/>
      <c r="AS832" s="57">
        <v>26262</v>
      </c>
      <c r="AT832" s="25" t="str">
        <f t="shared" si="102"/>
        <v>FIN amlodipine besilate KRKA Sverige AB tablet 5mg/</v>
      </c>
      <c r="AU832" s="33"/>
      <c r="AW832" s="57">
        <v>26262</v>
      </c>
      <c r="AX832" s="57"/>
      <c r="AY832" s="5"/>
      <c r="AZ832" t="s">
        <v>65</v>
      </c>
      <c r="BA832" s="5"/>
      <c r="BB832" s="5"/>
      <c r="BC832" s="76">
        <v>10221000</v>
      </c>
      <c r="BD832" s="14" t="s">
        <v>173</v>
      </c>
      <c r="BE832" s="14"/>
      <c r="BF832" s="46" t="s">
        <v>1001</v>
      </c>
      <c r="BG832" t="s">
        <v>979</v>
      </c>
      <c r="BJ832" s="5"/>
      <c r="BK832" t="s">
        <v>979</v>
      </c>
      <c r="BL832" t="s">
        <v>1001</v>
      </c>
      <c r="BM832" s="55" t="s">
        <v>964</v>
      </c>
      <c r="BN832" t="str">
        <f t="shared" si="103"/>
        <v>amlodipine besilate tablet 5mg/</v>
      </c>
      <c r="BO832" s="55"/>
      <c r="BP832" t="str">
        <f t="shared" si="104"/>
        <v>amlodipine besilate tablet 5mg/</v>
      </c>
      <c r="BQ832" s="5"/>
      <c r="BR832" s="46">
        <v>10219000</v>
      </c>
      <c r="BS832" s="14" t="s">
        <v>173</v>
      </c>
      <c r="BT832" s="14"/>
      <c r="BU832" s="118"/>
      <c r="BV832" s="118"/>
      <c r="BW832" s="61">
        <v>100000073664</v>
      </c>
      <c r="BX832" s="5"/>
      <c r="BY832" s="5"/>
      <c r="BZ832" s="5"/>
      <c r="CB832" s="45"/>
      <c r="CC832" s="45"/>
      <c r="CD832" s="5"/>
      <c r="CE832" s="5"/>
      <c r="CF832" t="s">
        <v>1242</v>
      </c>
      <c r="CG832" t="s">
        <v>175</v>
      </c>
      <c r="CI832" s="118"/>
      <c r="CJ832" s="118"/>
      <c r="CK832" t="s">
        <v>1239</v>
      </c>
      <c r="CM832" t="s">
        <v>1228</v>
      </c>
      <c r="CN832" t="s">
        <v>3382</v>
      </c>
      <c r="CO832" s="46" t="s">
        <v>2254</v>
      </c>
      <c r="CP832" s="5"/>
      <c r="CQ832" s="46" t="s">
        <v>2254</v>
      </c>
      <c r="CR832" s="46" t="s">
        <v>2984</v>
      </c>
      <c r="CS832" s="5"/>
      <c r="CT832" s="52">
        <v>100000085259</v>
      </c>
      <c r="CU832" s="51" t="s">
        <v>149</v>
      </c>
      <c r="CV832" s="118"/>
      <c r="CW832" s="147"/>
      <c r="CX832" t="s">
        <v>2984</v>
      </c>
      <c r="CY832" s="5"/>
      <c r="CZ832" s="5"/>
      <c r="DA832" s="5"/>
      <c r="DB832" s="5"/>
      <c r="DC832" s="5"/>
      <c r="DD832" s="5"/>
      <c r="DE832" s="5"/>
      <c r="DF832" s="5"/>
      <c r="DG832" s="118"/>
      <c r="DH832" s="118"/>
      <c r="DI832" s="118"/>
      <c r="DJ832" s="118"/>
      <c r="DK832" s="118"/>
      <c r="DL832" s="165" t="s">
        <v>1290</v>
      </c>
      <c r="DM832" t="s">
        <v>164</v>
      </c>
      <c r="DN832" s="74"/>
      <c r="DO832" s="74"/>
      <c r="DP832" s="74"/>
      <c r="DQ832" s="5"/>
      <c r="DR832" s="74">
        <v>5</v>
      </c>
      <c r="DS832" s="74" t="s">
        <v>164</v>
      </c>
      <c r="DZ832" t="s">
        <v>1245</v>
      </c>
      <c r="EA832" t="s">
        <v>1271</v>
      </c>
      <c r="EB832" s="5"/>
      <c r="EC832" s="5"/>
      <c r="ED832" s="5"/>
      <c r="EE832" s="5"/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Y832" s="70" t="str">
        <f t="shared" si="105"/>
        <v>amlodipine oral 5mg/</v>
      </c>
      <c r="FK832" s="14" t="s">
        <v>163</v>
      </c>
      <c r="FL832" s="70" t="str">
        <f t="shared" si="106"/>
        <v>amlodipine oral 5mg/</v>
      </c>
    </row>
    <row r="833" spans="1:168" ht="14.4">
      <c r="A833" s="83">
        <v>83002</v>
      </c>
      <c r="B833" s="57">
        <v>83002</v>
      </c>
      <c r="C833" s="118"/>
      <c r="D833" s="118"/>
      <c r="E833" s="118"/>
      <c r="F833" s="118"/>
      <c r="G833" s="57">
        <v>83002</v>
      </c>
      <c r="H833" s="3"/>
      <c r="I833" s="57">
        <v>83002</v>
      </c>
      <c r="J833" s="5" t="str">
        <f t="shared" si="100"/>
        <v>FIN amlodipine besilate KRKA Sverige AB tablet 60 x 5mg/</v>
      </c>
      <c r="K833" s="5" t="str">
        <f t="shared" si="101"/>
        <v>FIN amlodipine besilate KRKA Sverige AB tablet 60 x 5mg/</v>
      </c>
      <c r="L833" s="5"/>
      <c r="M833" s="5"/>
      <c r="N833" s="5"/>
      <c r="O833" s="5"/>
      <c r="P833">
        <v>30</v>
      </c>
      <c r="Q833" s="5"/>
      <c r="R833">
        <v>60</v>
      </c>
      <c r="S833" s="5"/>
      <c r="T833" s="118"/>
      <c r="U833" s="118"/>
      <c r="V833" s="118"/>
      <c r="W833" s="118"/>
      <c r="X833" t="s">
        <v>1303</v>
      </c>
      <c r="Y833" t="s">
        <v>1102</v>
      </c>
      <c r="Z833" t="s">
        <v>1102</v>
      </c>
      <c r="AA833" t="s">
        <v>1300</v>
      </c>
      <c r="AB833" s="5"/>
      <c r="AC833" s="5"/>
      <c r="AD833" s="5"/>
      <c r="AE833" s="5"/>
      <c r="AF833" s="61" t="s">
        <v>3372</v>
      </c>
      <c r="AG833" t="s">
        <v>173</v>
      </c>
      <c r="AI833" t="s">
        <v>1194</v>
      </c>
      <c r="AJ833" t="s">
        <v>1208</v>
      </c>
      <c r="AK833" s="5"/>
      <c r="AL833" s="5"/>
      <c r="AM833" s="5"/>
      <c r="AN833" s="5"/>
      <c r="AO833" s="5"/>
      <c r="AP833" s="5"/>
      <c r="AQ833" s="5"/>
      <c r="AR833" s="5"/>
      <c r="AS833" s="57">
        <v>26262</v>
      </c>
      <c r="AT833" s="25" t="str">
        <f t="shared" si="102"/>
        <v>FIN amlodipine besilate KRKA Sverige AB tablet 5mg/</v>
      </c>
      <c r="AU833" s="33"/>
      <c r="AW833" s="57">
        <v>26262</v>
      </c>
      <c r="AX833" s="57"/>
      <c r="AY833" s="5"/>
      <c r="AZ833" t="s">
        <v>65</v>
      </c>
      <c r="BA833" s="5"/>
      <c r="BB833" s="5"/>
      <c r="BC833" s="76">
        <v>10221000</v>
      </c>
      <c r="BD833" t="s">
        <v>173</v>
      </c>
      <c r="BF833" s="46" t="s">
        <v>1001</v>
      </c>
      <c r="BG833" t="s">
        <v>979</v>
      </c>
      <c r="BJ833" s="5"/>
      <c r="BK833" t="s">
        <v>979</v>
      </c>
      <c r="BL833" t="s">
        <v>1001</v>
      </c>
      <c r="BM833" s="55" t="s">
        <v>964</v>
      </c>
      <c r="BN833" t="str">
        <f t="shared" si="103"/>
        <v>amlodipine besilate tablet 5mg/</v>
      </c>
      <c r="BO833" s="55"/>
      <c r="BP833" t="str">
        <f t="shared" si="104"/>
        <v>amlodipine besilate tablet 5mg/</v>
      </c>
      <c r="BQ833" s="5"/>
      <c r="BR833" s="46">
        <v>10219000</v>
      </c>
      <c r="BS833" t="s">
        <v>173</v>
      </c>
      <c r="BU833" s="118"/>
      <c r="BV833" s="118"/>
      <c r="BW833" s="61">
        <v>100000073664</v>
      </c>
      <c r="BX833" s="5"/>
      <c r="BY833" s="5"/>
      <c r="BZ833" s="5"/>
      <c r="CB833" s="45"/>
      <c r="CC833" s="45"/>
      <c r="CD833" s="5"/>
      <c r="CE833" s="5"/>
      <c r="CF833" t="s">
        <v>1242</v>
      </c>
      <c r="CG833" t="s">
        <v>175</v>
      </c>
      <c r="CI833" s="118"/>
      <c r="CJ833" s="118"/>
      <c r="CK833" t="s">
        <v>1239</v>
      </c>
      <c r="CM833" t="s">
        <v>1228</v>
      </c>
      <c r="CN833" t="s">
        <v>3382</v>
      </c>
      <c r="CO833" s="46" t="s">
        <v>2254</v>
      </c>
      <c r="CP833" s="5"/>
      <c r="CQ833" s="46" t="s">
        <v>2254</v>
      </c>
      <c r="CR833" s="46" t="s">
        <v>2984</v>
      </c>
      <c r="CS833" s="5"/>
      <c r="CT833" s="52">
        <v>100000085259</v>
      </c>
      <c r="CU833" s="51" t="s">
        <v>149</v>
      </c>
      <c r="CV833" s="118"/>
      <c r="CW833" s="147"/>
      <c r="CX833" t="s">
        <v>2984</v>
      </c>
      <c r="CY833" s="5"/>
      <c r="CZ833" s="5"/>
      <c r="DA833" s="5"/>
      <c r="DB833" s="5"/>
      <c r="DC833" s="5"/>
      <c r="DD833" s="5"/>
      <c r="DE833" s="5"/>
      <c r="DF833" s="5"/>
      <c r="DG833" s="118"/>
      <c r="DH833" s="118"/>
      <c r="DI833" s="118"/>
      <c r="DJ833" s="118"/>
      <c r="DK833" s="118"/>
      <c r="DL833" s="165" t="s">
        <v>1290</v>
      </c>
      <c r="DM833" t="s">
        <v>164</v>
      </c>
      <c r="DN833" s="74"/>
      <c r="DO833" s="74"/>
      <c r="DP833" s="74"/>
      <c r="DQ833" s="5"/>
      <c r="DR833" s="74">
        <v>5</v>
      </c>
      <c r="DS833" s="74" t="s">
        <v>164</v>
      </c>
      <c r="DZ833" t="s">
        <v>1245</v>
      </c>
      <c r="EA833" t="s">
        <v>1271</v>
      </c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Y833" s="70" t="str">
        <f t="shared" si="105"/>
        <v>amlodipine oral 5mg/</v>
      </c>
      <c r="FK833" s="14" t="s">
        <v>163</v>
      </c>
      <c r="FL833" s="70" t="str">
        <f t="shared" si="106"/>
        <v>amlodipine oral 5mg/</v>
      </c>
    </row>
    <row r="834" spans="1:168" ht="14.4">
      <c r="A834" s="83">
        <v>83003</v>
      </c>
      <c r="B834" s="57">
        <v>83003</v>
      </c>
      <c r="C834" s="118"/>
      <c r="D834" s="118"/>
      <c r="E834" s="118"/>
      <c r="F834" s="118"/>
      <c r="G834" s="57">
        <v>83003</v>
      </c>
      <c r="H834" s="3"/>
      <c r="I834" s="57">
        <v>83003</v>
      </c>
      <c r="J834" s="5" t="str">
        <f t="shared" si="100"/>
        <v>FIN amlodipine besilate KRKA Sverige AB tablet 90 x 5mg/</v>
      </c>
      <c r="K834" s="5" t="str">
        <f t="shared" si="101"/>
        <v>FIN amlodipine besilate KRKA Sverige AB tablet 90 x 5mg/</v>
      </c>
      <c r="L834" s="5"/>
      <c r="M834" s="5"/>
      <c r="N834" s="5"/>
      <c r="O834" s="5"/>
      <c r="P834">
        <v>30</v>
      </c>
      <c r="Q834" s="5"/>
      <c r="R834">
        <v>90</v>
      </c>
      <c r="S834" s="5"/>
      <c r="T834" s="118"/>
      <c r="U834" s="118"/>
      <c r="V834" s="118"/>
      <c r="W834" s="118"/>
      <c r="X834" t="s">
        <v>1309</v>
      </c>
      <c r="Y834" t="s">
        <v>1102</v>
      </c>
      <c r="Z834" t="s">
        <v>1102</v>
      </c>
      <c r="AA834" t="s">
        <v>1301</v>
      </c>
      <c r="AB834" s="5"/>
      <c r="AC834" s="5"/>
      <c r="AD834" s="5"/>
      <c r="AE834" s="5"/>
      <c r="AF834" s="61">
        <v>100000073664</v>
      </c>
      <c r="AG834" t="s">
        <v>173</v>
      </c>
      <c r="AI834" t="s">
        <v>1194</v>
      </c>
      <c r="AJ834" t="s">
        <v>1208</v>
      </c>
      <c r="AK834" s="5"/>
      <c r="AL834" s="5"/>
      <c r="AM834" s="5"/>
      <c r="AN834" s="5"/>
      <c r="AO834" s="5"/>
      <c r="AP834" s="5"/>
      <c r="AQ834" s="5"/>
      <c r="AR834" s="5"/>
      <c r="AS834" s="57">
        <v>26262</v>
      </c>
      <c r="AT834" s="25" t="str">
        <f t="shared" si="102"/>
        <v>FIN amlodipine besilate KRKA Sverige AB tablet 5mg/</v>
      </c>
      <c r="AU834" s="33"/>
      <c r="AW834" s="57">
        <v>26262</v>
      </c>
      <c r="AX834" s="57"/>
      <c r="AY834" s="5"/>
      <c r="AZ834" t="s">
        <v>65</v>
      </c>
      <c r="BA834" s="5"/>
      <c r="BB834" s="5"/>
      <c r="BC834" s="76">
        <v>10221000</v>
      </c>
      <c r="BD834" t="s">
        <v>173</v>
      </c>
      <c r="BF834" s="46" t="s">
        <v>1001</v>
      </c>
      <c r="BG834" t="s">
        <v>979</v>
      </c>
      <c r="BJ834" s="5"/>
      <c r="BK834" t="s">
        <v>979</v>
      </c>
      <c r="BL834" t="s">
        <v>1001</v>
      </c>
      <c r="BM834" s="55" t="s">
        <v>964</v>
      </c>
      <c r="BN834" t="str">
        <f t="shared" si="103"/>
        <v>amlodipine besilate tablet 5mg/</v>
      </c>
      <c r="BO834" s="55"/>
      <c r="BP834" t="str">
        <f t="shared" si="104"/>
        <v>amlodipine besilate tablet 5mg/</v>
      </c>
      <c r="BQ834" s="5"/>
      <c r="BR834" s="46">
        <v>10219000</v>
      </c>
      <c r="BS834" t="s">
        <v>173</v>
      </c>
      <c r="BU834" s="118"/>
      <c r="BV834" s="118"/>
      <c r="BW834" s="61">
        <v>100000073664</v>
      </c>
      <c r="BX834" s="5"/>
      <c r="BY834" s="5"/>
      <c r="BZ834" s="5"/>
      <c r="CB834" s="45"/>
      <c r="CC834" s="45"/>
      <c r="CD834" s="5"/>
      <c r="CE834" s="5"/>
      <c r="CF834" t="s">
        <v>1242</v>
      </c>
      <c r="CG834" t="s">
        <v>175</v>
      </c>
      <c r="CI834" s="118"/>
      <c r="CJ834" s="118"/>
      <c r="CK834" t="s">
        <v>1239</v>
      </c>
      <c r="CM834" t="s">
        <v>1228</v>
      </c>
      <c r="CN834" t="s">
        <v>3382</v>
      </c>
      <c r="CO834" s="46" t="s">
        <v>2254</v>
      </c>
      <c r="CP834" s="5"/>
      <c r="CQ834" s="46" t="s">
        <v>2254</v>
      </c>
      <c r="CR834" s="46" t="s">
        <v>2984</v>
      </c>
      <c r="CS834" s="5"/>
      <c r="CT834" s="52">
        <v>100000085259</v>
      </c>
      <c r="CU834" s="51" t="s">
        <v>149</v>
      </c>
      <c r="CV834" s="118"/>
      <c r="CW834" s="147"/>
      <c r="CX834" t="s">
        <v>2984</v>
      </c>
      <c r="CY834" s="5"/>
      <c r="CZ834" s="5"/>
      <c r="DA834" s="5"/>
      <c r="DB834" s="5"/>
      <c r="DC834" s="5"/>
      <c r="DD834" s="5"/>
      <c r="DE834" s="5"/>
      <c r="DF834" s="5"/>
      <c r="DG834" s="118"/>
      <c r="DH834" s="118"/>
      <c r="DI834" s="118"/>
      <c r="DJ834" s="118"/>
      <c r="DK834" s="118"/>
      <c r="DL834" s="165" t="s">
        <v>1290</v>
      </c>
      <c r="DM834" t="s">
        <v>164</v>
      </c>
      <c r="DN834" s="74"/>
      <c r="DO834" s="74"/>
      <c r="DP834" s="74"/>
      <c r="DQ834" s="5"/>
      <c r="DR834" s="74">
        <v>5</v>
      </c>
      <c r="DS834" s="74" t="s">
        <v>164</v>
      </c>
      <c r="DZ834" t="s">
        <v>1245</v>
      </c>
      <c r="EA834" t="s">
        <v>1271</v>
      </c>
      <c r="EB834" s="5"/>
      <c r="EC834" s="5"/>
      <c r="ED834" s="5"/>
      <c r="EE834" s="5"/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Y834" s="70" t="str">
        <f t="shared" si="105"/>
        <v>amlodipine oral 5mg/</v>
      </c>
      <c r="FK834" s="14" t="s">
        <v>163</v>
      </c>
      <c r="FL834" s="70" t="str">
        <f t="shared" si="106"/>
        <v>amlodipine oral 5mg/</v>
      </c>
    </row>
    <row r="835" spans="1:168" ht="14.4">
      <c r="A835" s="83">
        <v>83004</v>
      </c>
      <c r="B835" s="57">
        <v>83004</v>
      </c>
      <c r="C835" s="118"/>
      <c r="D835" s="118"/>
      <c r="E835" s="118"/>
      <c r="F835" s="118"/>
      <c r="G835" s="57">
        <v>83004</v>
      </c>
      <c r="H835" s="3"/>
      <c r="I835" s="57">
        <v>83004</v>
      </c>
      <c r="J835" s="5" t="str">
        <f t="shared" si="100"/>
        <v>FIN amlodipine besilate KRKA Sverige AB tablet 98 x 5mg/</v>
      </c>
      <c r="K835" s="5" t="str">
        <f t="shared" si="101"/>
        <v>FIN amlodipine besilate KRKA Sverige AB tablet 98 x 5mg/</v>
      </c>
      <c r="L835" s="5"/>
      <c r="M835" s="5"/>
      <c r="N835" s="5"/>
      <c r="O835" s="5"/>
      <c r="P835">
        <v>30</v>
      </c>
      <c r="Q835" s="5"/>
      <c r="R835">
        <v>98</v>
      </c>
      <c r="S835" s="5"/>
      <c r="T835" s="118"/>
      <c r="U835" s="118"/>
      <c r="V835" s="118"/>
      <c r="W835" s="118"/>
      <c r="X835" t="s">
        <v>1310</v>
      </c>
      <c r="Y835" t="s">
        <v>1102</v>
      </c>
      <c r="Z835" t="s">
        <v>1102</v>
      </c>
      <c r="AA835" t="s">
        <v>1302</v>
      </c>
      <c r="AB835" s="5"/>
      <c r="AC835" s="5"/>
      <c r="AD835" s="5"/>
      <c r="AE835" s="5"/>
      <c r="AF835" s="61">
        <v>100000073664</v>
      </c>
      <c r="AG835" t="s">
        <v>173</v>
      </c>
      <c r="AI835" t="s">
        <v>1194</v>
      </c>
      <c r="AJ835" t="s">
        <v>1208</v>
      </c>
      <c r="AK835" s="5"/>
      <c r="AL835" s="5"/>
      <c r="AM835" s="5"/>
      <c r="AN835" s="5"/>
      <c r="AO835" s="5"/>
      <c r="AP835" s="5"/>
      <c r="AQ835" s="5"/>
      <c r="AR835" s="5"/>
      <c r="AS835" s="57">
        <v>26262</v>
      </c>
      <c r="AT835" s="25" t="str">
        <f t="shared" si="102"/>
        <v>FIN amlodipine besilate KRKA Sverige AB tablet 5mg/</v>
      </c>
      <c r="AU835" s="33"/>
      <c r="AW835" s="57">
        <v>26262</v>
      </c>
      <c r="AX835" s="57"/>
      <c r="AY835" s="5"/>
      <c r="AZ835" t="s">
        <v>65</v>
      </c>
      <c r="BA835" s="5"/>
      <c r="BB835" s="5"/>
      <c r="BC835" s="76">
        <v>10221000</v>
      </c>
      <c r="BD835" t="s">
        <v>173</v>
      </c>
      <c r="BF835" s="46" t="s">
        <v>1001</v>
      </c>
      <c r="BG835" t="s">
        <v>979</v>
      </c>
      <c r="BJ835" s="5"/>
      <c r="BK835" t="s">
        <v>979</v>
      </c>
      <c r="BL835" t="s">
        <v>1001</v>
      </c>
      <c r="BM835" s="55" t="s">
        <v>964</v>
      </c>
      <c r="BN835" t="str">
        <f t="shared" si="103"/>
        <v>amlodipine besilate tablet 5mg/</v>
      </c>
      <c r="BO835" s="55"/>
      <c r="BP835" t="str">
        <f t="shared" si="104"/>
        <v>amlodipine besilate tablet 5mg/</v>
      </c>
      <c r="BQ835" s="5"/>
      <c r="BR835" s="46">
        <v>10219000</v>
      </c>
      <c r="BS835" t="s">
        <v>173</v>
      </c>
      <c r="BU835" s="118"/>
      <c r="BV835" s="118"/>
      <c r="BW835" s="61">
        <v>100000073664</v>
      </c>
      <c r="BX835" s="5"/>
      <c r="BY835" s="5"/>
      <c r="BZ835" s="5"/>
      <c r="CB835" s="45"/>
      <c r="CC835" s="45"/>
      <c r="CD835" s="5"/>
      <c r="CE835" s="5"/>
      <c r="CF835" t="s">
        <v>1242</v>
      </c>
      <c r="CG835" t="s">
        <v>175</v>
      </c>
      <c r="CI835" s="118"/>
      <c r="CJ835" s="118"/>
      <c r="CK835" t="s">
        <v>1239</v>
      </c>
      <c r="CM835" t="s">
        <v>1228</v>
      </c>
      <c r="CN835" t="s">
        <v>3382</v>
      </c>
      <c r="CO835" s="46" t="s">
        <v>2254</v>
      </c>
      <c r="CP835" s="5"/>
      <c r="CQ835" s="46" t="s">
        <v>2254</v>
      </c>
      <c r="CR835" s="46" t="s">
        <v>2984</v>
      </c>
      <c r="CS835" s="5"/>
      <c r="CT835" s="52">
        <v>100000085259</v>
      </c>
      <c r="CU835" s="51" t="s">
        <v>149</v>
      </c>
      <c r="CV835" s="118"/>
      <c r="CW835" s="147"/>
      <c r="CX835" t="s">
        <v>2984</v>
      </c>
      <c r="CY835" s="5"/>
      <c r="CZ835" s="5"/>
      <c r="DA835" s="5"/>
      <c r="DB835" s="5"/>
      <c r="DC835" s="5"/>
      <c r="DD835" s="5"/>
      <c r="DE835" s="5"/>
      <c r="DF835" s="5"/>
      <c r="DG835" s="118"/>
      <c r="DH835" s="118"/>
      <c r="DI835" s="118"/>
      <c r="DJ835" s="118"/>
      <c r="DK835" s="118"/>
      <c r="DL835" s="165" t="s">
        <v>1290</v>
      </c>
      <c r="DM835" t="s">
        <v>164</v>
      </c>
      <c r="DN835" s="74"/>
      <c r="DO835" s="74"/>
      <c r="DP835" s="74"/>
      <c r="DQ835" s="5"/>
      <c r="DR835" s="74">
        <v>5</v>
      </c>
      <c r="DS835" s="74" t="s">
        <v>164</v>
      </c>
      <c r="DZ835" t="s">
        <v>1245</v>
      </c>
      <c r="EA835" t="s">
        <v>1271</v>
      </c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Y835" s="70" t="str">
        <f t="shared" si="105"/>
        <v>amlodipine oral 5mg/</v>
      </c>
      <c r="FK835" s="14" t="s">
        <v>163</v>
      </c>
      <c r="FL835" s="70" t="str">
        <f t="shared" si="106"/>
        <v>amlodipine oral 5mg/</v>
      </c>
    </row>
    <row r="836" spans="1:168" ht="14.4">
      <c r="A836" s="83">
        <v>83005</v>
      </c>
      <c r="B836" s="57">
        <v>83005</v>
      </c>
      <c r="C836" s="118"/>
      <c r="D836" s="118"/>
      <c r="E836" s="118"/>
      <c r="F836" s="118"/>
      <c r="G836" s="57">
        <v>83005</v>
      </c>
      <c r="H836" s="3"/>
      <c r="I836" s="57">
        <v>83005</v>
      </c>
      <c r="J836" s="5" t="str">
        <f t="shared" si="100"/>
        <v>FIN amlodipine besilate KRKA Sverige AB tablet 100 x 5mg/</v>
      </c>
      <c r="K836" s="5" t="str">
        <f t="shared" si="101"/>
        <v>FIN amlodipine besilate KRKA Sverige AB tablet 100 x 5mg/</v>
      </c>
      <c r="L836" s="5"/>
      <c r="M836" s="5"/>
      <c r="N836" s="5"/>
      <c r="O836" s="5"/>
      <c r="P836">
        <v>28</v>
      </c>
      <c r="Q836" s="5"/>
      <c r="R836">
        <v>100</v>
      </c>
      <c r="S836" s="5"/>
      <c r="T836" s="118"/>
      <c r="U836" s="118"/>
      <c r="V836" s="118"/>
      <c r="W836" s="118"/>
      <c r="X836" t="s">
        <v>1304</v>
      </c>
      <c r="Y836" t="s">
        <v>1102</v>
      </c>
      <c r="Z836" t="s">
        <v>1102</v>
      </c>
      <c r="AA836" t="s">
        <v>1289</v>
      </c>
      <c r="AB836" s="5"/>
      <c r="AC836" s="5"/>
      <c r="AD836" s="5"/>
      <c r="AE836" s="5"/>
      <c r="AF836" s="61">
        <v>100000073664</v>
      </c>
      <c r="AG836" t="s">
        <v>173</v>
      </c>
      <c r="AI836" t="s">
        <v>1194</v>
      </c>
      <c r="AJ836" t="s">
        <v>1208</v>
      </c>
      <c r="AK836" s="5"/>
      <c r="AL836" s="5"/>
      <c r="AM836" s="5"/>
      <c r="AN836" s="5"/>
      <c r="AO836" s="5"/>
      <c r="AP836" s="5"/>
      <c r="AQ836" s="5"/>
      <c r="AR836" s="5"/>
      <c r="AS836" s="57">
        <v>26262</v>
      </c>
      <c r="AT836" s="25" t="str">
        <f t="shared" si="102"/>
        <v>FIN amlodipine besilate KRKA Sverige AB tablet 5mg/</v>
      </c>
      <c r="AU836" s="33"/>
      <c r="AW836" s="57">
        <v>26262</v>
      </c>
      <c r="AX836" s="57"/>
      <c r="AY836" s="5"/>
      <c r="AZ836" t="s">
        <v>65</v>
      </c>
      <c r="BA836" s="5"/>
      <c r="BB836" s="5"/>
      <c r="BC836" s="76">
        <v>10221000</v>
      </c>
      <c r="BD836" t="s">
        <v>173</v>
      </c>
      <c r="BF836" s="46" t="s">
        <v>1001</v>
      </c>
      <c r="BG836" t="s">
        <v>979</v>
      </c>
      <c r="BJ836" s="5"/>
      <c r="BK836" t="s">
        <v>979</v>
      </c>
      <c r="BL836" t="s">
        <v>1001</v>
      </c>
      <c r="BM836" s="55" t="s">
        <v>964</v>
      </c>
      <c r="BN836" t="str">
        <f t="shared" si="103"/>
        <v>amlodipine besilate tablet 5mg/</v>
      </c>
      <c r="BO836" s="55"/>
      <c r="BP836" t="str">
        <f t="shared" si="104"/>
        <v>amlodipine besilate tablet 5mg/</v>
      </c>
      <c r="BQ836" s="5"/>
      <c r="BR836" s="46">
        <v>10219000</v>
      </c>
      <c r="BS836" t="s">
        <v>173</v>
      </c>
      <c r="BU836" s="118"/>
      <c r="BV836" s="118"/>
      <c r="BW836" s="61">
        <v>100000073664</v>
      </c>
      <c r="BX836" s="5"/>
      <c r="BY836" s="5"/>
      <c r="BZ836" s="5"/>
      <c r="CB836" s="45"/>
      <c r="CC836" s="45"/>
      <c r="CD836" s="5"/>
      <c r="CE836" s="5"/>
      <c r="CF836" t="s">
        <v>1242</v>
      </c>
      <c r="CG836" t="s">
        <v>175</v>
      </c>
      <c r="CI836" s="118"/>
      <c r="CJ836" s="118"/>
      <c r="CK836" t="s">
        <v>1239</v>
      </c>
      <c r="CM836" t="s">
        <v>1228</v>
      </c>
      <c r="CN836" t="s">
        <v>3382</v>
      </c>
      <c r="CO836" s="46" t="s">
        <v>2254</v>
      </c>
      <c r="CP836" s="5"/>
      <c r="CQ836" s="46" t="s">
        <v>2254</v>
      </c>
      <c r="CR836" s="46" t="s">
        <v>2984</v>
      </c>
      <c r="CS836" s="5"/>
      <c r="CT836" s="52">
        <v>100000085259</v>
      </c>
      <c r="CU836" s="51" t="s">
        <v>149</v>
      </c>
      <c r="CV836" s="118"/>
      <c r="CW836" s="147"/>
      <c r="CX836" t="s">
        <v>2984</v>
      </c>
      <c r="CY836" s="5"/>
      <c r="CZ836" s="5"/>
      <c r="DA836" s="5"/>
      <c r="DB836" s="5"/>
      <c r="DC836" s="5"/>
      <c r="DD836" s="5"/>
      <c r="DE836" s="5"/>
      <c r="DF836" s="5"/>
      <c r="DG836" s="118"/>
      <c r="DH836" s="118"/>
      <c r="DI836" s="118"/>
      <c r="DJ836" s="118"/>
      <c r="DK836" s="118"/>
      <c r="DL836" s="165" t="s">
        <v>1292</v>
      </c>
      <c r="DM836" t="s">
        <v>164</v>
      </c>
      <c r="DN836" s="74"/>
      <c r="DO836" s="74"/>
      <c r="DP836" s="74"/>
      <c r="DQ836" s="5"/>
      <c r="DR836" s="74">
        <v>5</v>
      </c>
      <c r="DS836" s="74" t="s">
        <v>164</v>
      </c>
      <c r="DZ836" t="s">
        <v>1245</v>
      </c>
      <c r="EA836" t="s">
        <v>1271</v>
      </c>
      <c r="EB836" s="5"/>
      <c r="EC836" s="5"/>
      <c r="ED836" s="5"/>
      <c r="EE836" s="5"/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Y836" s="70" t="str">
        <f t="shared" si="105"/>
        <v>amlodipine oral 5mg/</v>
      </c>
      <c r="FK836" s="14" t="s">
        <v>163</v>
      </c>
      <c r="FL836" s="70" t="str">
        <f t="shared" si="106"/>
        <v>amlodipine oral 5mg/</v>
      </c>
    </row>
    <row r="837" spans="1:168" ht="14.4">
      <c r="A837" s="83">
        <v>83006</v>
      </c>
      <c r="B837" s="57">
        <v>83006</v>
      </c>
      <c r="C837" s="118"/>
      <c r="D837" s="118"/>
      <c r="E837" s="118"/>
      <c r="F837" s="118"/>
      <c r="G837" s="57">
        <v>83006</v>
      </c>
      <c r="H837" s="3"/>
      <c r="I837" s="57">
        <v>83006</v>
      </c>
      <c r="J837" s="5" t="str">
        <f t="shared" si="100"/>
        <v>FIN amlodipine besilate KRKA Sverige AB tablet 100 x 5mg/</v>
      </c>
      <c r="K837" s="5" t="str">
        <f t="shared" si="101"/>
        <v>FIN amlodipine besilate KRKA Sverige AB tablet 100 x 5mg/</v>
      </c>
      <c r="L837" s="5"/>
      <c r="M837" s="5"/>
      <c r="N837" s="5"/>
      <c r="O837" s="5"/>
      <c r="P837">
        <v>30</v>
      </c>
      <c r="Q837" s="5"/>
      <c r="R837" s="79">
        <v>100</v>
      </c>
      <c r="S837" s="5"/>
      <c r="T837" s="118"/>
      <c r="U837" s="118"/>
      <c r="V837" s="118"/>
      <c r="W837" s="118"/>
      <c r="X837" t="s">
        <v>1311</v>
      </c>
      <c r="Y837" t="s">
        <v>1102</v>
      </c>
      <c r="Z837" t="s">
        <v>1102</v>
      </c>
      <c r="AA837" t="s">
        <v>1308</v>
      </c>
      <c r="AB837" s="5"/>
      <c r="AC837" s="5"/>
      <c r="AD837" s="5"/>
      <c r="AE837" s="5"/>
      <c r="AF837" s="61">
        <v>100000073664</v>
      </c>
      <c r="AG837" t="s">
        <v>173</v>
      </c>
      <c r="AI837" t="s">
        <v>1194</v>
      </c>
      <c r="AJ837" t="s">
        <v>1208</v>
      </c>
      <c r="AK837" s="5"/>
      <c r="AL837" s="5"/>
      <c r="AM837" s="5"/>
      <c r="AN837" s="5"/>
      <c r="AO837" s="5"/>
      <c r="AP837" s="5"/>
      <c r="AQ837" s="5"/>
      <c r="AR837" s="5"/>
      <c r="AS837" s="57">
        <v>26262</v>
      </c>
      <c r="AT837" s="25" t="str">
        <f t="shared" si="102"/>
        <v>FIN amlodipine besilate KRKA Sverige AB tablet 5mg/</v>
      </c>
      <c r="AU837" s="33"/>
      <c r="AW837" s="57">
        <v>26262</v>
      </c>
      <c r="AX837" s="57"/>
      <c r="AY837" s="5"/>
      <c r="AZ837" t="s">
        <v>65</v>
      </c>
      <c r="BA837" s="5"/>
      <c r="BB837" s="5"/>
      <c r="BC837" s="76">
        <v>10221000</v>
      </c>
      <c r="BD837" t="s">
        <v>173</v>
      </c>
      <c r="BF837" s="46" t="s">
        <v>1001</v>
      </c>
      <c r="BG837" t="s">
        <v>979</v>
      </c>
      <c r="BJ837" s="5"/>
      <c r="BK837" t="s">
        <v>979</v>
      </c>
      <c r="BL837" t="s">
        <v>1001</v>
      </c>
      <c r="BM837" s="55" t="s">
        <v>964</v>
      </c>
      <c r="BN837" t="str">
        <f t="shared" si="103"/>
        <v>amlodipine besilate tablet 5mg/</v>
      </c>
      <c r="BO837" s="55"/>
      <c r="BP837" t="str">
        <f t="shared" si="104"/>
        <v>amlodipine besilate tablet 5mg/</v>
      </c>
      <c r="BQ837" s="5"/>
      <c r="BR837" s="46">
        <v>10219000</v>
      </c>
      <c r="BS837" t="s">
        <v>173</v>
      </c>
      <c r="BU837" s="118"/>
      <c r="BV837" s="118"/>
      <c r="BW837" s="61">
        <v>100000073664</v>
      </c>
      <c r="BX837" s="5"/>
      <c r="BY837" s="5"/>
      <c r="BZ837" s="5"/>
      <c r="CB837" s="45"/>
      <c r="CC837" s="45"/>
      <c r="CD837" s="5"/>
      <c r="CE837" s="5"/>
      <c r="CF837" t="s">
        <v>1242</v>
      </c>
      <c r="CG837" t="s">
        <v>175</v>
      </c>
      <c r="CI837" s="118"/>
      <c r="CJ837" s="118"/>
      <c r="CK837" t="s">
        <v>1239</v>
      </c>
      <c r="CM837" t="s">
        <v>1228</v>
      </c>
      <c r="CN837" t="s">
        <v>3382</v>
      </c>
      <c r="CO837" s="46" t="s">
        <v>2254</v>
      </c>
      <c r="CP837" s="5"/>
      <c r="CQ837" s="46" t="s">
        <v>2254</v>
      </c>
      <c r="CR837" s="46" t="s">
        <v>2984</v>
      </c>
      <c r="CS837" s="5"/>
      <c r="CT837" s="52">
        <v>100000085259</v>
      </c>
      <c r="CU837" s="51" t="s">
        <v>149</v>
      </c>
      <c r="CV837" s="118"/>
      <c r="CW837" s="147"/>
      <c r="CX837" t="s">
        <v>2984</v>
      </c>
      <c r="CY837" s="5"/>
      <c r="CZ837" s="5"/>
      <c r="DA837" s="5"/>
      <c r="DB837" s="5"/>
      <c r="DC837" s="5"/>
      <c r="DD837" s="5"/>
      <c r="DE837" s="5"/>
      <c r="DF837" s="5"/>
      <c r="DG837" s="118"/>
      <c r="DH837" s="118"/>
      <c r="DI837" s="118"/>
      <c r="DJ837" s="118"/>
      <c r="DK837" s="118"/>
      <c r="DL837" s="165" t="s">
        <v>1290</v>
      </c>
      <c r="DM837" t="s">
        <v>164</v>
      </c>
      <c r="DN837" s="74"/>
      <c r="DO837" s="74"/>
      <c r="DP837" s="74"/>
      <c r="DQ837" s="5"/>
      <c r="DR837" s="74">
        <v>5</v>
      </c>
      <c r="DS837" s="74" t="s">
        <v>164</v>
      </c>
      <c r="DZ837" t="s">
        <v>1245</v>
      </c>
      <c r="EA837" t="s">
        <v>1271</v>
      </c>
      <c r="EB837" s="5"/>
      <c r="EC837" s="5"/>
      <c r="ED837" s="5"/>
      <c r="EE837" s="5"/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Y837" s="70" t="str">
        <f t="shared" si="105"/>
        <v>amlodipine oral 5mg/</v>
      </c>
      <c r="FK837" s="14" t="s">
        <v>163</v>
      </c>
      <c r="FL837" s="70" t="str">
        <f t="shared" si="106"/>
        <v>amlodipine oral 5mg/</v>
      </c>
    </row>
    <row r="838" spans="1:168" ht="14.4">
      <c r="A838" s="83">
        <v>83007</v>
      </c>
      <c r="B838" s="57">
        <v>83007</v>
      </c>
      <c r="C838" s="118"/>
      <c r="D838" s="118"/>
      <c r="E838" s="118"/>
      <c r="F838" s="118"/>
      <c r="G838" s="57">
        <v>83007</v>
      </c>
      <c r="H838" s="3"/>
      <c r="I838" s="57">
        <v>83007</v>
      </c>
      <c r="J838" s="5" t="str">
        <f t="shared" si="100"/>
        <v>FIN amlodipine besilate KRKA Sverige AB tablet 200 x 5mg/</v>
      </c>
      <c r="K838" s="5" t="str">
        <f t="shared" si="101"/>
        <v>FIN amlodipine besilate KRKA Sverige AB tablet 200 x 5mg/</v>
      </c>
      <c r="L838" s="5"/>
      <c r="M838" s="5"/>
      <c r="N838" s="5"/>
      <c r="O838" s="5"/>
      <c r="P838">
        <v>30</v>
      </c>
      <c r="Q838" s="5"/>
      <c r="R838">
        <v>200</v>
      </c>
      <c r="S838" s="5"/>
      <c r="T838" s="118"/>
      <c r="U838" s="118"/>
      <c r="V838" s="118"/>
      <c r="W838" s="118"/>
      <c r="X838" t="s">
        <v>1292</v>
      </c>
      <c r="Y838" t="s">
        <v>1102</v>
      </c>
      <c r="Z838" t="s">
        <v>1102</v>
      </c>
      <c r="AA838" t="s">
        <v>1288</v>
      </c>
      <c r="AB838" s="5"/>
      <c r="AC838" s="5"/>
      <c r="AD838" s="5"/>
      <c r="AE838" s="5"/>
      <c r="AF838" s="61">
        <v>100000073664</v>
      </c>
      <c r="AG838" t="s">
        <v>173</v>
      </c>
      <c r="AI838" t="s">
        <v>1194</v>
      </c>
      <c r="AJ838" t="s">
        <v>1208</v>
      </c>
      <c r="AK838" s="5"/>
      <c r="AL838" s="5"/>
      <c r="AM838" s="5"/>
      <c r="AN838" s="5"/>
      <c r="AO838" s="5"/>
      <c r="AP838" s="5"/>
      <c r="AQ838" s="5"/>
      <c r="AR838" s="5"/>
      <c r="AS838" s="57">
        <v>26262</v>
      </c>
      <c r="AT838" s="25" t="str">
        <f t="shared" si="102"/>
        <v>FIN amlodipine besilate KRKA Sverige AB tablet 5mg/</v>
      </c>
      <c r="AU838" s="33"/>
      <c r="AW838" s="57">
        <v>26262</v>
      </c>
      <c r="AX838" s="57"/>
      <c r="AY838" s="5"/>
      <c r="AZ838" t="s">
        <v>65</v>
      </c>
      <c r="BA838" s="5"/>
      <c r="BB838" s="5"/>
      <c r="BC838" s="76">
        <v>10221000</v>
      </c>
      <c r="BD838" t="s">
        <v>173</v>
      </c>
      <c r="BF838" s="46" t="s">
        <v>1001</v>
      </c>
      <c r="BG838" t="s">
        <v>979</v>
      </c>
      <c r="BJ838" s="5"/>
      <c r="BK838" t="s">
        <v>979</v>
      </c>
      <c r="BL838" t="s">
        <v>1001</v>
      </c>
      <c r="BM838" s="55" t="s">
        <v>964</v>
      </c>
      <c r="BN838" t="str">
        <f t="shared" si="103"/>
        <v>amlodipine besilate tablet 5mg/</v>
      </c>
      <c r="BO838" s="55"/>
      <c r="BP838" t="str">
        <f t="shared" si="104"/>
        <v>amlodipine besilate tablet 5mg/</v>
      </c>
      <c r="BQ838" s="5"/>
      <c r="BR838" s="46">
        <v>10219000</v>
      </c>
      <c r="BS838" t="s">
        <v>173</v>
      </c>
      <c r="BU838" s="118"/>
      <c r="BV838" s="118"/>
      <c r="BW838" s="61">
        <v>100000073664</v>
      </c>
      <c r="BX838" s="5"/>
      <c r="BY838" s="5"/>
      <c r="BZ838" s="5"/>
      <c r="CB838" s="45"/>
      <c r="CC838" s="45"/>
      <c r="CD838" s="5"/>
      <c r="CE838" s="5"/>
      <c r="CF838" t="s">
        <v>1242</v>
      </c>
      <c r="CG838" t="s">
        <v>175</v>
      </c>
      <c r="CI838" s="118"/>
      <c r="CJ838" s="118"/>
      <c r="CK838" t="s">
        <v>1239</v>
      </c>
      <c r="CM838" t="s">
        <v>1228</v>
      </c>
      <c r="CN838" t="s">
        <v>3382</v>
      </c>
      <c r="CO838" s="46" t="s">
        <v>2254</v>
      </c>
      <c r="CP838" s="5"/>
      <c r="CQ838" s="46" t="s">
        <v>2254</v>
      </c>
      <c r="CR838" s="46" t="s">
        <v>2984</v>
      </c>
      <c r="CS838" s="5"/>
      <c r="CT838" s="52">
        <v>100000085259</v>
      </c>
      <c r="CU838" s="51" t="s">
        <v>149</v>
      </c>
      <c r="CV838" s="118"/>
      <c r="CW838" s="147"/>
      <c r="CX838" t="s">
        <v>2984</v>
      </c>
      <c r="CY838" s="5"/>
      <c r="CZ838" s="5"/>
      <c r="DA838" s="5"/>
      <c r="DB838" s="5"/>
      <c r="DC838" s="5"/>
      <c r="DD838" s="5"/>
      <c r="DE838" s="5"/>
      <c r="DF838" s="5"/>
      <c r="DG838" s="118"/>
      <c r="DH838" s="118"/>
      <c r="DI838" s="118"/>
      <c r="DJ838" s="118"/>
      <c r="DK838" s="118"/>
      <c r="DL838" s="165" t="s">
        <v>1290</v>
      </c>
      <c r="DM838" t="s">
        <v>164</v>
      </c>
      <c r="DN838" s="74"/>
      <c r="DO838" s="74"/>
      <c r="DP838" s="74"/>
      <c r="DQ838" s="5"/>
      <c r="DR838" s="74">
        <v>5</v>
      </c>
      <c r="DS838" s="74" t="s">
        <v>164</v>
      </c>
      <c r="DZ838" t="s">
        <v>1245</v>
      </c>
      <c r="EA838" t="s">
        <v>1271</v>
      </c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Y838" s="70" t="str">
        <f t="shared" si="105"/>
        <v>amlodipine oral 5mg/</v>
      </c>
      <c r="FK838" s="14" t="s">
        <v>163</v>
      </c>
      <c r="FL838" s="70" t="str">
        <f t="shared" si="106"/>
        <v>amlodipine oral 5mg/</v>
      </c>
    </row>
    <row r="839" spans="1:168" ht="14.4">
      <c r="A839" s="83">
        <v>83008</v>
      </c>
      <c r="B839" s="57">
        <v>83008</v>
      </c>
      <c r="C839" s="118"/>
      <c r="D839" s="118"/>
      <c r="E839" s="118"/>
      <c r="F839" s="118"/>
      <c r="G839" s="57">
        <v>83008</v>
      </c>
      <c r="H839" s="3"/>
      <c r="I839" s="57">
        <v>83008</v>
      </c>
      <c r="J839" s="5" t="str">
        <f t="shared" si="100"/>
        <v>FIN amlodipine besilate KRKA Sverige AB tablet 250 x 5mg/</v>
      </c>
      <c r="K839" s="5" t="str">
        <f t="shared" si="101"/>
        <v>FIN amlodipine besilate KRKA Sverige AB tablet 250 x 5mg/</v>
      </c>
      <c r="L839" s="5"/>
      <c r="M839" s="5"/>
      <c r="N839" s="5"/>
      <c r="O839" s="5"/>
      <c r="P839">
        <v>30</v>
      </c>
      <c r="Q839" s="5"/>
      <c r="R839">
        <v>250</v>
      </c>
      <c r="S839" s="5"/>
      <c r="T839" s="118"/>
      <c r="U839" s="118"/>
      <c r="V839" s="118"/>
      <c r="W839" s="118"/>
      <c r="X839" t="s">
        <v>1296</v>
      </c>
      <c r="Y839" t="s">
        <v>1102</v>
      </c>
      <c r="Z839" t="s">
        <v>1102</v>
      </c>
      <c r="AA839" t="s">
        <v>1303</v>
      </c>
      <c r="AB839" s="5"/>
      <c r="AC839" s="5"/>
      <c r="AD839" s="5"/>
      <c r="AE839" s="5"/>
      <c r="AF839" s="61">
        <v>100000073664</v>
      </c>
      <c r="AG839" t="s">
        <v>173</v>
      </c>
      <c r="AI839" t="s">
        <v>1194</v>
      </c>
      <c r="AJ839" t="s">
        <v>1208</v>
      </c>
      <c r="AK839" s="5"/>
      <c r="AL839" s="5"/>
      <c r="AM839" s="5"/>
      <c r="AN839" s="5"/>
      <c r="AO839" s="5"/>
      <c r="AP839" s="5"/>
      <c r="AQ839" s="5"/>
      <c r="AR839" s="5"/>
      <c r="AS839" s="57">
        <v>26262</v>
      </c>
      <c r="AT839" s="25" t="str">
        <f t="shared" si="102"/>
        <v>FIN amlodipine besilate KRKA Sverige AB tablet 5mg/</v>
      </c>
      <c r="AU839" s="33"/>
      <c r="AW839" s="57">
        <v>26262</v>
      </c>
      <c r="AX839" s="57"/>
      <c r="AY839" s="5"/>
      <c r="AZ839" t="s">
        <v>65</v>
      </c>
      <c r="BA839" s="5"/>
      <c r="BB839" s="5"/>
      <c r="BC839" s="76">
        <v>10221000</v>
      </c>
      <c r="BD839" t="s">
        <v>173</v>
      </c>
      <c r="BF839" s="46" t="s">
        <v>1001</v>
      </c>
      <c r="BG839" t="s">
        <v>979</v>
      </c>
      <c r="BJ839" s="5"/>
      <c r="BK839" t="s">
        <v>979</v>
      </c>
      <c r="BL839" t="s">
        <v>1001</v>
      </c>
      <c r="BM839" s="55" t="s">
        <v>964</v>
      </c>
      <c r="BN839" t="str">
        <f t="shared" si="103"/>
        <v>amlodipine besilate tablet 5mg/</v>
      </c>
      <c r="BO839" s="55"/>
      <c r="BP839" t="str">
        <f t="shared" si="104"/>
        <v>amlodipine besilate tablet 5mg/</v>
      </c>
      <c r="BQ839" s="5"/>
      <c r="BR839" s="46">
        <v>10219000</v>
      </c>
      <c r="BS839" t="s">
        <v>173</v>
      </c>
      <c r="BU839" s="118"/>
      <c r="BV839" s="118"/>
      <c r="BW839" s="61">
        <v>100000073664</v>
      </c>
      <c r="BX839" s="5"/>
      <c r="BY839" s="5"/>
      <c r="BZ839" s="5"/>
      <c r="CB839" s="45"/>
      <c r="CC839" s="45"/>
      <c r="CD839" s="5"/>
      <c r="CE839" s="5"/>
      <c r="CF839" t="s">
        <v>1242</v>
      </c>
      <c r="CG839" t="s">
        <v>175</v>
      </c>
      <c r="CI839" s="118"/>
      <c r="CJ839" s="118"/>
      <c r="CK839" t="s">
        <v>1239</v>
      </c>
      <c r="CM839" t="s">
        <v>1228</v>
      </c>
      <c r="CN839" t="s">
        <v>3382</v>
      </c>
      <c r="CO839" s="46" t="s">
        <v>2254</v>
      </c>
      <c r="CP839" s="5"/>
      <c r="CQ839" s="46" t="s">
        <v>2254</v>
      </c>
      <c r="CR839" s="46" t="s">
        <v>2984</v>
      </c>
      <c r="CS839" s="5"/>
      <c r="CT839" s="52">
        <v>100000085259</v>
      </c>
      <c r="CU839" s="51" t="s">
        <v>149</v>
      </c>
      <c r="CV839" s="118"/>
      <c r="CW839" s="147"/>
      <c r="CX839" t="s">
        <v>2984</v>
      </c>
      <c r="CY839" s="5"/>
      <c r="CZ839" s="5"/>
      <c r="DA839" s="5"/>
      <c r="DB839" s="5"/>
      <c r="DC839" s="5"/>
      <c r="DD839" s="5"/>
      <c r="DE839" s="5"/>
      <c r="DF839" s="5"/>
      <c r="DG839" s="118"/>
      <c r="DH839" s="118"/>
      <c r="DI839" s="118"/>
      <c r="DJ839" s="118"/>
      <c r="DK839" s="118"/>
      <c r="DL839" s="165" t="s">
        <v>1291</v>
      </c>
      <c r="DM839" t="s">
        <v>164</v>
      </c>
      <c r="DN839" s="74"/>
      <c r="DO839" s="74"/>
      <c r="DP839" s="74"/>
      <c r="DQ839" s="5"/>
      <c r="DR839" s="74">
        <v>5</v>
      </c>
      <c r="DS839" s="74" t="s">
        <v>164</v>
      </c>
      <c r="DZ839" t="s">
        <v>1245</v>
      </c>
      <c r="EA839" t="s">
        <v>1271</v>
      </c>
      <c r="EB839" s="5"/>
      <c r="EC839" s="5"/>
      <c r="ED839" s="5"/>
      <c r="EE839" s="5"/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Y839" s="70" t="str">
        <f t="shared" si="105"/>
        <v>amlodipine oral 5mg/</v>
      </c>
      <c r="FK839" s="14" t="s">
        <v>163</v>
      </c>
      <c r="FL839" s="70" t="str">
        <f t="shared" si="106"/>
        <v>amlodipine oral 5mg/</v>
      </c>
    </row>
    <row r="840" spans="1:168" ht="14.4">
      <c r="A840" s="83">
        <v>177256</v>
      </c>
      <c r="B840" s="57">
        <v>177256</v>
      </c>
      <c r="C840" s="118"/>
      <c r="D840" s="118"/>
      <c r="E840" s="118"/>
      <c r="F840" s="118"/>
      <c r="G840" s="57">
        <v>177256</v>
      </c>
      <c r="H840" s="3"/>
      <c r="I840" s="57">
        <v>177256</v>
      </c>
      <c r="J840" s="5" t="str">
        <f t="shared" si="100"/>
        <v>FIN amlodipine besilate KRKA Sverige AB tablet 112 x 5mg/</v>
      </c>
      <c r="K840" s="5" t="str">
        <f t="shared" si="101"/>
        <v>FIN amlodipine besilate KRKA Sverige AB tablet 112 x 5mg/</v>
      </c>
      <c r="L840" s="5"/>
      <c r="M840" s="5"/>
      <c r="N840" s="5"/>
      <c r="O840" s="5"/>
      <c r="P840">
        <v>30</v>
      </c>
      <c r="Q840" s="5"/>
      <c r="R840">
        <v>112</v>
      </c>
      <c r="S840" s="5"/>
      <c r="T840" s="118"/>
      <c r="U840" s="118"/>
      <c r="V840" s="118"/>
      <c r="W840" s="118"/>
      <c r="X840" t="s">
        <v>1312</v>
      </c>
      <c r="Y840" t="s">
        <v>1102</v>
      </c>
      <c r="Z840" t="s">
        <v>1102</v>
      </c>
      <c r="AA840" t="s">
        <v>1309</v>
      </c>
      <c r="AB840" s="5"/>
      <c r="AC840" s="5"/>
      <c r="AD840" s="5"/>
      <c r="AE840" s="5"/>
      <c r="AF840" s="61">
        <v>100000073664</v>
      </c>
      <c r="AG840" t="s">
        <v>173</v>
      </c>
      <c r="AI840" t="s">
        <v>1194</v>
      </c>
      <c r="AJ840" t="s">
        <v>1208</v>
      </c>
      <c r="AK840" s="5"/>
      <c r="AL840" s="5"/>
      <c r="AM840" s="5"/>
      <c r="AN840" s="5"/>
      <c r="AO840" s="5"/>
      <c r="AP840" s="5"/>
      <c r="AQ840" s="5"/>
      <c r="AR840" s="5"/>
      <c r="AS840" s="57">
        <v>26262</v>
      </c>
      <c r="AT840" s="25" t="str">
        <f t="shared" si="102"/>
        <v>FIN amlodipine besilate KRKA Sverige AB tablet 5mg/</v>
      </c>
      <c r="AU840" s="33"/>
      <c r="AW840" s="57">
        <v>26262</v>
      </c>
      <c r="AX840" s="57"/>
      <c r="AY840" s="5"/>
      <c r="AZ840" t="s">
        <v>65</v>
      </c>
      <c r="BA840" s="5"/>
      <c r="BB840" s="5"/>
      <c r="BC840" s="76">
        <v>10221000</v>
      </c>
      <c r="BD840" t="s">
        <v>173</v>
      </c>
      <c r="BF840" s="46" t="s">
        <v>1001</v>
      </c>
      <c r="BG840" t="s">
        <v>979</v>
      </c>
      <c r="BJ840" s="5"/>
      <c r="BK840" t="s">
        <v>979</v>
      </c>
      <c r="BL840" t="s">
        <v>1001</v>
      </c>
      <c r="BM840" s="55" t="s">
        <v>964</v>
      </c>
      <c r="BN840" t="str">
        <f t="shared" si="103"/>
        <v>amlodipine besilate tablet 5mg/</v>
      </c>
      <c r="BO840" s="55"/>
      <c r="BP840" t="str">
        <f t="shared" si="104"/>
        <v>amlodipine besilate tablet 5mg/</v>
      </c>
      <c r="BQ840" s="5"/>
      <c r="BR840" s="46">
        <v>10219000</v>
      </c>
      <c r="BS840" t="s">
        <v>173</v>
      </c>
      <c r="BU840" s="118"/>
      <c r="BV840" s="118"/>
      <c r="BW840" s="61">
        <v>100000073664</v>
      </c>
      <c r="BX840" s="5"/>
      <c r="BY840" s="5"/>
      <c r="BZ840" s="5"/>
      <c r="CB840" s="45"/>
      <c r="CC840" s="45"/>
      <c r="CD840" s="5"/>
      <c r="CE840" s="5"/>
      <c r="CF840" t="s">
        <v>1242</v>
      </c>
      <c r="CG840" t="s">
        <v>175</v>
      </c>
      <c r="CI840" s="118"/>
      <c r="CJ840" s="118"/>
      <c r="CK840" t="s">
        <v>1239</v>
      </c>
      <c r="CM840" t="s">
        <v>1228</v>
      </c>
      <c r="CN840" t="s">
        <v>3382</v>
      </c>
      <c r="CO840" s="46" t="s">
        <v>2254</v>
      </c>
      <c r="CP840" s="5"/>
      <c r="CQ840" s="46" t="s">
        <v>2254</v>
      </c>
      <c r="CR840" s="46" t="s">
        <v>2984</v>
      </c>
      <c r="CS840" s="5"/>
      <c r="CT840" s="52">
        <v>100000085259</v>
      </c>
      <c r="CU840" s="51" t="s">
        <v>149</v>
      </c>
      <c r="CV840" s="118"/>
      <c r="CW840" s="147"/>
      <c r="CX840" t="s">
        <v>2984</v>
      </c>
      <c r="CY840" s="5"/>
      <c r="CZ840" s="5"/>
      <c r="DA840" s="5"/>
      <c r="DB840" s="5"/>
      <c r="DC840" s="5"/>
      <c r="DD840" s="5"/>
      <c r="DE840" s="5"/>
      <c r="DF840" s="5"/>
      <c r="DG840" s="118"/>
      <c r="DH840" s="118"/>
      <c r="DI840" s="118"/>
      <c r="DJ840" s="118"/>
      <c r="DK840" s="118"/>
      <c r="DL840" s="165" t="s">
        <v>1291</v>
      </c>
      <c r="DM840" t="s">
        <v>164</v>
      </c>
      <c r="DN840" s="74"/>
      <c r="DO840" s="74"/>
      <c r="DP840" s="74"/>
      <c r="DQ840" s="5"/>
      <c r="DR840" s="74">
        <v>5</v>
      </c>
      <c r="DS840" s="74" t="s">
        <v>164</v>
      </c>
      <c r="DZ840" t="s">
        <v>1245</v>
      </c>
      <c r="EA840" t="s">
        <v>1271</v>
      </c>
      <c r="EB840" s="5"/>
      <c r="EC840" s="5"/>
      <c r="ED840" s="5"/>
      <c r="EE840" s="5"/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Y840" s="70" t="str">
        <f t="shared" si="105"/>
        <v>amlodipine oral 5mg/</v>
      </c>
      <c r="FK840" s="14" t="s">
        <v>163</v>
      </c>
      <c r="FL840" s="70" t="str">
        <f t="shared" si="106"/>
        <v>amlodipine oral 5mg/</v>
      </c>
    </row>
    <row r="841" spans="1:168" ht="14.4">
      <c r="A841" s="83">
        <v>177257</v>
      </c>
      <c r="B841" s="57">
        <v>177257</v>
      </c>
      <c r="C841" s="118"/>
      <c r="D841" s="118"/>
      <c r="E841" s="118"/>
      <c r="F841" s="118"/>
      <c r="G841" s="57">
        <v>177257</v>
      </c>
      <c r="H841" s="3"/>
      <c r="I841" s="57">
        <v>177257</v>
      </c>
      <c r="J841" s="5" t="str">
        <f t="shared" si="100"/>
        <v>FIN amlodipine besilate KRKA Sverige AB tablet 120 x 5mg/</v>
      </c>
      <c r="K841" s="5" t="str">
        <f t="shared" si="101"/>
        <v>FIN amlodipine besilate KRKA Sverige AB tablet 120 x 5mg/</v>
      </c>
      <c r="L841" s="5"/>
      <c r="M841" s="5"/>
      <c r="N841" s="5"/>
      <c r="O841" s="5"/>
      <c r="P841">
        <v>30</v>
      </c>
      <c r="Q841" s="5"/>
      <c r="R841">
        <v>120</v>
      </c>
      <c r="S841" s="5"/>
      <c r="T841" s="118"/>
      <c r="U841" s="118"/>
      <c r="V841" s="118"/>
      <c r="W841" s="118"/>
      <c r="X841" t="s">
        <v>1291</v>
      </c>
      <c r="Y841" t="s">
        <v>1102</v>
      </c>
      <c r="Z841" t="s">
        <v>1102</v>
      </c>
      <c r="AA841" t="s">
        <v>1310</v>
      </c>
      <c r="AB841" s="5"/>
      <c r="AC841" s="5"/>
      <c r="AD841" s="5"/>
      <c r="AE841" s="5"/>
      <c r="AF841" s="61">
        <v>100000073664</v>
      </c>
      <c r="AG841" t="s">
        <v>173</v>
      </c>
      <c r="AI841" t="s">
        <v>1194</v>
      </c>
      <c r="AJ841" t="s">
        <v>1208</v>
      </c>
      <c r="AK841" s="5"/>
      <c r="AL841" s="5"/>
      <c r="AM841" s="5"/>
      <c r="AN841" s="5"/>
      <c r="AO841" s="5"/>
      <c r="AP841" s="5"/>
      <c r="AQ841" s="5"/>
      <c r="AR841" s="5"/>
      <c r="AS841" s="57">
        <v>26262</v>
      </c>
      <c r="AT841" s="25" t="str">
        <f t="shared" si="102"/>
        <v>FIN amlodipine besilate KRKA Sverige AB tablet 5mg/</v>
      </c>
      <c r="AU841" s="33"/>
      <c r="AW841" s="57">
        <v>26262</v>
      </c>
      <c r="AX841" s="57"/>
      <c r="AY841" s="5"/>
      <c r="AZ841" t="s">
        <v>65</v>
      </c>
      <c r="BA841" s="5"/>
      <c r="BB841" s="5"/>
      <c r="BC841" s="76">
        <v>10214000</v>
      </c>
      <c r="BD841" t="s">
        <v>173</v>
      </c>
      <c r="BF841" s="46" t="s">
        <v>1001</v>
      </c>
      <c r="BG841" t="s">
        <v>979</v>
      </c>
      <c r="BJ841" s="5"/>
      <c r="BK841" t="s">
        <v>979</v>
      </c>
      <c r="BL841" t="s">
        <v>1001</v>
      </c>
      <c r="BM841" s="55" t="s">
        <v>964</v>
      </c>
      <c r="BN841" t="str">
        <f t="shared" si="103"/>
        <v>amlodipine besilate tablet 5mg/</v>
      </c>
      <c r="BO841" s="55"/>
      <c r="BP841" t="str">
        <f t="shared" si="104"/>
        <v>amlodipine besilate tablet 5mg/</v>
      </c>
      <c r="BQ841" s="5"/>
      <c r="BR841" s="46">
        <v>10219000</v>
      </c>
      <c r="BS841" t="s">
        <v>173</v>
      </c>
      <c r="BU841" s="118"/>
      <c r="BV841" s="118"/>
      <c r="BW841" s="61">
        <v>100000073664</v>
      </c>
      <c r="BX841" s="5"/>
      <c r="BY841" s="5"/>
      <c r="BZ841" s="5"/>
      <c r="CB841" s="45"/>
      <c r="CC841" s="45"/>
      <c r="CD841" s="5"/>
      <c r="CE841" s="5"/>
      <c r="CF841" t="s">
        <v>1242</v>
      </c>
      <c r="CG841" t="s">
        <v>175</v>
      </c>
      <c r="CI841" s="118"/>
      <c r="CJ841" s="118"/>
      <c r="CK841" t="s">
        <v>1239</v>
      </c>
      <c r="CM841" t="s">
        <v>1228</v>
      </c>
      <c r="CN841" t="s">
        <v>3382</v>
      </c>
      <c r="CO841" s="46" t="s">
        <v>2254</v>
      </c>
      <c r="CP841" s="5"/>
      <c r="CQ841" s="46" t="s">
        <v>2254</v>
      </c>
      <c r="CR841" s="46" t="s">
        <v>2984</v>
      </c>
      <c r="CS841" s="5"/>
      <c r="CT841" s="52">
        <v>100000085259</v>
      </c>
      <c r="CU841" s="51" t="s">
        <v>149</v>
      </c>
      <c r="CV841" s="118"/>
      <c r="CW841" s="147"/>
      <c r="CX841" t="s">
        <v>2984</v>
      </c>
      <c r="CY841" s="5"/>
      <c r="CZ841" s="5"/>
      <c r="DA841" s="5"/>
      <c r="DB841" s="5"/>
      <c r="DC841" s="5"/>
      <c r="DD841" s="5"/>
      <c r="DE841" s="5"/>
      <c r="DF841" s="5"/>
      <c r="DG841" s="118"/>
      <c r="DH841" s="118"/>
      <c r="DI841" s="118"/>
      <c r="DJ841" s="118"/>
      <c r="DK841" s="118"/>
      <c r="DL841" s="165" t="s">
        <v>1290</v>
      </c>
      <c r="DM841" t="s">
        <v>164</v>
      </c>
      <c r="DN841" s="74"/>
      <c r="DO841" s="74"/>
      <c r="DP841" s="74"/>
      <c r="DQ841" s="5"/>
      <c r="DR841" s="74">
        <v>5</v>
      </c>
      <c r="DS841" s="74" t="s">
        <v>164</v>
      </c>
      <c r="DZ841" t="s">
        <v>1245</v>
      </c>
      <c r="EA841" t="s">
        <v>1271</v>
      </c>
      <c r="EB841" s="5"/>
      <c r="EC841" s="5"/>
      <c r="ED841" s="5"/>
      <c r="EE841" s="5"/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Y841" s="70" t="str">
        <f t="shared" si="105"/>
        <v>amlodipine oral 5mg/</v>
      </c>
      <c r="FK841" s="14" t="s">
        <v>163</v>
      </c>
      <c r="FL841" s="70" t="str">
        <f t="shared" si="106"/>
        <v>amlodipine oral 5mg/</v>
      </c>
    </row>
    <row r="842" spans="1:168" ht="14.4">
      <c r="A842" s="83">
        <v>83012</v>
      </c>
      <c r="B842" s="57">
        <v>83012</v>
      </c>
      <c r="C842" s="118"/>
      <c r="D842" s="118"/>
      <c r="E842" s="118"/>
      <c r="F842" s="118"/>
      <c r="G842" s="57">
        <v>83012</v>
      </c>
      <c r="H842" s="3"/>
      <c r="I842" s="57">
        <v>83012</v>
      </c>
      <c r="J842" s="5" t="str">
        <f t="shared" si="100"/>
        <v>FIN amlodipine besilate KRKA Sverige AB tablet 10 x 10mg/</v>
      </c>
      <c r="K842" s="5" t="str">
        <f t="shared" si="101"/>
        <v>FIN amlodipine besilate KRKA Sverige AB tablet 10 x 10mg/</v>
      </c>
      <c r="L842" s="5"/>
      <c r="M842" s="5"/>
      <c r="N842" s="5"/>
      <c r="O842" s="5"/>
      <c r="P842">
        <v>14</v>
      </c>
      <c r="Q842" s="5"/>
      <c r="R842">
        <v>10</v>
      </c>
      <c r="S842" s="5"/>
      <c r="T842" s="118"/>
      <c r="U842" s="118"/>
      <c r="V842" s="118"/>
      <c r="W842" s="118"/>
      <c r="X842" t="s">
        <v>1297</v>
      </c>
      <c r="Y842" t="s">
        <v>1103</v>
      </c>
      <c r="Z842" t="s">
        <v>1103</v>
      </c>
      <c r="AA842" t="s">
        <v>1292</v>
      </c>
      <c r="AB842" s="5"/>
      <c r="AC842" s="5"/>
      <c r="AD842" s="5"/>
      <c r="AE842" s="5"/>
      <c r="AF842" s="61">
        <v>100000073664</v>
      </c>
      <c r="AG842" t="s">
        <v>173</v>
      </c>
      <c r="AI842" t="s">
        <v>1194</v>
      </c>
      <c r="AJ842" t="s">
        <v>1208</v>
      </c>
      <c r="AK842" s="5"/>
      <c r="AL842" s="5"/>
      <c r="AM842" s="5"/>
      <c r="AN842" s="5"/>
      <c r="AO842" s="5"/>
      <c r="AP842" s="5"/>
      <c r="AQ842" s="5"/>
      <c r="AR842" s="5"/>
      <c r="AS842" s="57">
        <v>26266</v>
      </c>
      <c r="AT842" s="25" t="str">
        <f t="shared" si="102"/>
        <v>FIN amlodipine besilate KRKA Sverige AB tablet 10mg/</v>
      </c>
      <c r="AU842" s="33"/>
      <c r="AW842" s="57">
        <v>26266</v>
      </c>
      <c r="AX842" s="57"/>
      <c r="AY842" s="5"/>
      <c r="AZ842" t="s">
        <v>65</v>
      </c>
      <c r="BA842" s="5"/>
      <c r="BB842" s="5"/>
      <c r="BC842" s="76">
        <v>10214000</v>
      </c>
      <c r="BD842" t="s">
        <v>173</v>
      </c>
      <c r="BF842" s="46" t="s">
        <v>1002</v>
      </c>
      <c r="BG842" t="s">
        <v>979</v>
      </c>
      <c r="BJ842" s="5"/>
      <c r="BK842" t="s">
        <v>979</v>
      </c>
      <c r="BL842" t="s">
        <v>1002</v>
      </c>
      <c r="BM842" s="55" t="s">
        <v>964</v>
      </c>
      <c r="BN842" t="str">
        <f t="shared" si="103"/>
        <v>amlodipine besilate tablet 10mg/</v>
      </c>
      <c r="BO842" s="55"/>
      <c r="BP842" t="str">
        <f t="shared" si="104"/>
        <v>amlodipine besilate tablet 10mg/</v>
      </c>
      <c r="BQ842" s="5"/>
      <c r="BR842" s="46">
        <v>10219000</v>
      </c>
      <c r="BS842" t="s">
        <v>173</v>
      </c>
      <c r="BU842" s="118"/>
      <c r="BV842" s="118"/>
      <c r="BW842" s="61">
        <v>100000073664</v>
      </c>
      <c r="BX842" s="5"/>
      <c r="BY842" s="5"/>
      <c r="BZ842" s="5"/>
      <c r="CB842" s="45"/>
      <c r="CC842" s="45"/>
      <c r="CD842" s="5"/>
      <c r="CE842" s="5"/>
      <c r="CF842" t="s">
        <v>1242</v>
      </c>
      <c r="CG842" t="s">
        <v>175</v>
      </c>
      <c r="CI842" s="118"/>
      <c r="CJ842" s="118"/>
      <c r="CK842" t="s">
        <v>1239</v>
      </c>
      <c r="CM842" t="s">
        <v>1228</v>
      </c>
      <c r="CN842" t="s">
        <v>3382</v>
      </c>
      <c r="CO842" s="46" t="s">
        <v>2254</v>
      </c>
      <c r="CP842" s="5"/>
      <c r="CQ842" s="46" t="s">
        <v>2254</v>
      </c>
      <c r="CR842" s="46" t="s">
        <v>2984</v>
      </c>
      <c r="CS842" s="5"/>
      <c r="CT842" s="52">
        <v>100000085259</v>
      </c>
      <c r="CU842" s="51" t="s">
        <v>149</v>
      </c>
      <c r="CV842" s="118"/>
      <c r="CW842" s="147"/>
      <c r="CX842" t="s">
        <v>2984</v>
      </c>
      <c r="CY842" s="5"/>
      <c r="CZ842" s="5"/>
      <c r="DA842" s="5"/>
      <c r="DB842" s="5"/>
      <c r="DC842" s="5"/>
      <c r="DD842" s="5"/>
      <c r="DE842" s="5"/>
      <c r="DF842" s="5"/>
      <c r="DG842" s="118"/>
      <c r="DH842" s="118"/>
      <c r="DI842" s="118"/>
      <c r="DJ842" s="118"/>
      <c r="DK842" s="118"/>
      <c r="DL842" s="165" t="s">
        <v>1290</v>
      </c>
      <c r="DM842" t="s">
        <v>164</v>
      </c>
      <c r="DN842" s="74"/>
      <c r="DO842" s="74"/>
      <c r="DP842" s="74"/>
      <c r="DQ842" s="5"/>
      <c r="DR842" s="74">
        <v>10</v>
      </c>
      <c r="DS842" s="74" t="s">
        <v>164</v>
      </c>
      <c r="DZ842" t="s">
        <v>1246</v>
      </c>
      <c r="EA842" t="s">
        <v>1272</v>
      </c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Y842" s="70" t="str">
        <f t="shared" si="105"/>
        <v>amlodipine oral 10mg/</v>
      </c>
      <c r="FK842" s="14" t="s">
        <v>163</v>
      </c>
      <c r="FL842" s="70" t="str">
        <f t="shared" si="106"/>
        <v>amlodipine oral 10mg/</v>
      </c>
    </row>
    <row r="843" spans="1:168" ht="14.4">
      <c r="A843" s="83">
        <v>83013</v>
      </c>
      <c r="B843" s="57">
        <v>83013</v>
      </c>
      <c r="C843" s="118"/>
      <c r="D843" s="118"/>
      <c r="E843" s="118"/>
      <c r="F843" s="118"/>
      <c r="G843" s="57">
        <v>83013</v>
      </c>
      <c r="H843" s="3"/>
      <c r="I843" s="57">
        <v>83013</v>
      </c>
      <c r="J843" s="5" t="str">
        <f t="shared" si="100"/>
        <v>FIN amlodipine besilate KRKA Sverige AB tablet 14 x 10mg/</v>
      </c>
      <c r="K843" s="5" t="str">
        <f t="shared" si="101"/>
        <v>FIN amlodipine besilate KRKA Sverige AB tablet 14 x 10mg/</v>
      </c>
      <c r="L843" s="5"/>
      <c r="M843" s="5"/>
      <c r="N843" s="5"/>
      <c r="O843" s="5"/>
      <c r="P843">
        <v>28</v>
      </c>
      <c r="Q843" s="5"/>
      <c r="R843">
        <v>14</v>
      </c>
      <c r="S843" s="5"/>
      <c r="T843" s="118"/>
      <c r="U843" s="118"/>
      <c r="V843" s="118"/>
      <c r="W843" s="118"/>
      <c r="X843" t="s">
        <v>1298</v>
      </c>
      <c r="Y843" t="s">
        <v>1103</v>
      </c>
      <c r="Z843" t="s">
        <v>1103</v>
      </c>
      <c r="AA843" t="s">
        <v>1296</v>
      </c>
      <c r="AB843" s="5"/>
      <c r="AC843" s="5"/>
      <c r="AD843" s="5"/>
      <c r="AE843" s="5"/>
      <c r="AF843" s="61">
        <v>100000073664</v>
      </c>
      <c r="AG843" t="s">
        <v>173</v>
      </c>
      <c r="AI843" t="s">
        <v>1194</v>
      </c>
      <c r="AJ843" t="s">
        <v>1208</v>
      </c>
      <c r="AK843" s="5"/>
      <c r="AL843" s="5"/>
      <c r="AM843" s="5"/>
      <c r="AN843" s="5"/>
      <c r="AO843" s="5"/>
      <c r="AP843" s="5"/>
      <c r="AQ843" s="5"/>
      <c r="AR843" s="5"/>
      <c r="AS843" s="57">
        <v>26266</v>
      </c>
      <c r="AT843" s="25" t="str">
        <f t="shared" si="102"/>
        <v>FIN amlodipine besilate KRKA Sverige AB tablet 10mg/</v>
      </c>
      <c r="AU843" s="33"/>
      <c r="AW843" s="57">
        <v>26266</v>
      </c>
      <c r="AX843" s="57"/>
      <c r="AY843" s="5"/>
      <c r="AZ843" t="s">
        <v>65</v>
      </c>
      <c r="BA843" s="5"/>
      <c r="BB843" s="5"/>
      <c r="BC843" s="76">
        <v>10214000</v>
      </c>
      <c r="BD843" t="s">
        <v>173</v>
      </c>
      <c r="BF843" s="46" t="s">
        <v>1002</v>
      </c>
      <c r="BG843" t="s">
        <v>979</v>
      </c>
      <c r="BJ843" s="5"/>
      <c r="BK843" t="s">
        <v>979</v>
      </c>
      <c r="BL843" t="s">
        <v>1002</v>
      </c>
      <c r="BM843" s="55" t="s">
        <v>964</v>
      </c>
      <c r="BN843" t="str">
        <f t="shared" si="103"/>
        <v>amlodipine besilate tablet 10mg/</v>
      </c>
      <c r="BO843" s="55"/>
      <c r="BP843" t="str">
        <f t="shared" si="104"/>
        <v>amlodipine besilate tablet 10mg/</v>
      </c>
      <c r="BQ843" s="5"/>
      <c r="BR843" s="46">
        <v>10219000</v>
      </c>
      <c r="BS843" t="s">
        <v>173</v>
      </c>
      <c r="BU843" s="118"/>
      <c r="BV843" s="118"/>
      <c r="BW843" s="61">
        <v>100000073664</v>
      </c>
      <c r="BX843" s="5"/>
      <c r="BY843" s="5"/>
      <c r="BZ843" s="5"/>
      <c r="CB843" s="45"/>
      <c r="CC843" s="45"/>
      <c r="CD843" s="5"/>
      <c r="CE843" s="5"/>
      <c r="CF843" t="s">
        <v>1242</v>
      </c>
      <c r="CG843" t="s">
        <v>175</v>
      </c>
      <c r="CI843" s="118"/>
      <c r="CJ843" s="118"/>
      <c r="CK843" t="s">
        <v>1239</v>
      </c>
      <c r="CM843" t="s">
        <v>1228</v>
      </c>
      <c r="CN843" t="s">
        <v>3382</v>
      </c>
      <c r="CO843" s="46" t="s">
        <v>2254</v>
      </c>
      <c r="CP843" s="5"/>
      <c r="CQ843" s="46" t="s">
        <v>2254</v>
      </c>
      <c r="CR843" s="46" t="s">
        <v>2984</v>
      </c>
      <c r="CS843" s="5"/>
      <c r="CT843" s="52">
        <v>100000085259</v>
      </c>
      <c r="CU843" s="51" t="s">
        <v>149</v>
      </c>
      <c r="CV843" s="118"/>
      <c r="CW843" s="147"/>
      <c r="CX843" t="s">
        <v>2984</v>
      </c>
      <c r="CY843" s="5"/>
      <c r="CZ843" s="5"/>
      <c r="DA843" s="5"/>
      <c r="DB843" s="5"/>
      <c r="DC843" s="5"/>
      <c r="DD843" s="5"/>
      <c r="DE843" s="5"/>
      <c r="DF843" s="5"/>
      <c r="DG843" s="118"/>
      <c r="DH843" s="118"/>
      <c r="DI843" s="118"/>
      <c r="DJ843" s="118"/>
      <c r="DK843" s="118"/>
      <c r="DL843" s="165" t="s">
        <v>1290</v>
      </c>
      <c r="DM843" t="s">
        <v>164</v>
      </c>
      <c r="DN843" s="74"/>
      <c r="DO843" s="74"/>
      <c r="DP843" s="74"/>
      <c r="DQ843" s="5"/>
      <c r="DR843" s="74">
        <v>10</v>
      </c>
      <c r="DS843" s="74" t="s">
        <v>164</v>
      </c>
      <c r="DZ843" t="s">
        <v>1246</v>
      </c>
      <c r="EA843" t="s">
        <v>1272</v>
      </c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Y843" s="70" t="str">
        <f t="shared" si="105"/>
        <v>amlodipine oral 10mg/</v>
      </c>
      <c r="FK843" s="14" t="s">
        <v>163</v>
      </c>
      <c r="FL843" s="70" t="str">
        <f t="shared" si="106"/>
        <v>amlodipine oral 10mg/</v>
      </c>
    </row>
    <row r="844" spans="1:168" ht="14.4">
      <c r="A844" s="83">
        <v>83014</v>
      </c>
      <c r="B844" s="57">
        <v>83014</v>
      </c>
      <c r="C844" s="118"/>
      <c r="D844" s="118"/>
      <c r="E844" s="118"/>
      <c r="F844" s="118"/>
      <c r="G844" s="57">
        <v>83014</v>
      </c>
      <c r="H844" s="3"/>
      <c r="I844" s="57">
        <v>83014</v>
      </c>
      <c r="J844" s="5" t="str">
        <f t="shared" si="100"/>
        <v>FIN amlodipine besilate KRKA Sverige AB tablet 20 x 10mg/</v>
      </c>
      <c r="K844" s="5" t="str">
        <f t="shared" si="101"/>
        <v>FIN amlodipine besilate KRKA Sverige AB tablet 20 x 10mg/</v>
      </c>
      <c r="L844" s="5"/>
      <c r="M844" s="5"/>
      <c r="N844" s="5"/>
      <c r="O844" s="5"/>
      <c r="P844">
        <v>30</v>
      </c>
      <c r="Q844" s="5"/>
      <c r="R844">
        <v>20</v>
      </c>
      <c r="S844" s="5"/>
      <c r="T844" s="118"/>
      <c r="U844" s="118"/>
      <c r="V844" s="118"/>
      <c r="W844" s="118"/>
      <c r="X844" t="s">
        <v>1299</v>
      </c>
      <c r="Y844" t="s">
        <v>1103</v>
      </c>
      <c r="Z844" t="s">
        <v>1103</v>
      </c>
      <c r="AA844" t="s">
        <v>1291</v>
      </c>
      <c r="AB844" s="5"/>
      <c r="AC844" s="5"/>
      <c r="AD844" s="5"/>
      <c r="AE844" s="5"/>
      <c r="AF844" s="61">
        <v>100000073664</v>
      </c>
      <c r="AG844" t="s">
        <v>173</v>
      </c>
      <c r="AI844" t="s">
        <v>1194</v>
      </c>
      <c r="AJ844" t="s">
        <v>1208</v>
      </c>
      <c r="AK844" s="5"/>
      <c r="AL844" s="5"/>
      <c r="AM844" s="5"/>
      <c r="AN844" s="5"/>
      <c r="AO844" s="5"/>
      <c r="AP844" s="5"/>
      <c r="AQ844" s="5"/>
      <c r="AR844" s="5"/>
      <c r="AS844" s="57">
        <v>26266</v>
      </c>
      <c r="AT844" s="25" t="str">
        <f t="shared" si="102"/>
        <v>FIN amlodipine besilate KRKA Sverige AB tablet 10mg/</v>
      </c>
      <c r="AU844" s="33"/>
      <c r="AW844" s="57">
        <v>26266</v>
      </c>
      <c r="AX844" s="57"/>
      <c r="AY844" s="5"/>
      <c r="AZ844" t="s">
        <v>65</v>
      </c>
      <c r="BA844" s="5"/>
      <c r="BB844" s="5"/>
      <c r="BC844" s="76">
        <v>10214000</v>
      </c>
      <c r="BD844" t="s">
        <v>173</v>
      </c>
      <c r="BF844" s="46" t="s">
        <v>1002</v>
      </c>
      <c r="BG844" t="s">
        <v>979</v>
      </c>
      <c r="BJ844" s="5"/>
      <c r="BK844" t="s">
        <v>979</v>
      </c>
      <c r="BL844" t="s">
        <v>1002</v>
      </c>
      <c r="BM844" s="55" t="s">
        <v>964</v>
      </c>
      <c r="BN844" t="str">
        <f t="shared" si="103"/>
        <v>amlodipine besilate tablet 10mg/</v>
      </c>
      <c r="BO844" s="55"/>
      <c r="BP844" t="str">
        <f t="shared" si="104"/>
        <v>amlodipine besilate tablet 10mg/</v>
      </c>
      <c r="BQ844" s="5"/>
      <c r="BR844" s="46">
        <v>10219000</v>
      </c>
      <c r="BS844" t="s">
        <v>173</v>
      </c>
      <c r="BU844" s="118"/>
      <c r="BV844" s="118"/>
      <c r="BW844" s="61">
        <v>100000073664</v>
      </c>
      <c r="BX844" s="5"/>
      <c r="BY844" s="5"/>
      <c r="BZ844" s="5"/>
      <c r="CB844" s="45"/>
      <c r="CC844" s="45"/>
      <c r="CD844" s="5"/>
      <c r="CE844" s="5"/>
      <c r="CF844" t="s">
        <v>1242</v>
      </c>
      <c r="CG844" t="s">
        <v>175</v>
      </c>
      <c r="CI844" s="118"/>
      <c r="CJ844" s="118"/>
      <c r="CK844" t="s">
        <v>1239</v>
      </c>
      <c r="CM844" t="s">
        <v>1228</v>
      </c>
      <c r="CN844" t="s">
        <v>3382</v>
      </c>
      <c r="CO844" s="46" t="s">
        <v>2254</v>
      </c>
      <c r="CP844" s="5"/>
      <c r="CQ844" s="46" t="s">
        <v>2254</v>
      </c>
      <c r="CR844" s="46" t="s">
        <v>2984</v>
      </c>
      <c r="CS844" s="5"/>
      <c r="CT844" s="52">
        <v>100000085259</v>
      </c>
      <c r="CU844" s="51" t="s">
        <v>149</v>
      </c>
      <c r="CV844" s="118"/>
      <c r="CW844" s="147"/>
      <c r="CX844" t="s">
        <v>2984</v>
      </c>
      <c r="CY844" s="5"/>
      <c r="CZ844" s="5"/>
      <c r="DA844" s="5"/>
      <c r="DB844" s="5"/>
      <c r="DC844" s="5"/>
      <c r="DD844" s="5"/>
      <c r="DE844" s="5"/>
      <c r="DF844" s="5"/>
      <c r="DG844" s="118"/>
      <c r="DH844" s="118"/>
      <c r="DI844" s="118"/>
      <c r="DJ844" s="118"/>
      <c r="DK844" s="118"/>
      <c r="DL844" s="165" t="s">
        <v>1290</v>
      </c>
      <c r="DM844" t="s">
        <v>164</v>
      </c>
      <c r="DN844" s="74"/>
      <c r="DO844" s="74"/>
      <c r="DP844" s="74"/>
      <c r="DQ844" s="5"/>
      <c r="DR844" s="74">
        <v>10</v>
      </c>
      <c r="DS844" s="74" t="s">
        <v>164</v>
      </c>
      <c r="DZ844" t="s">
        <v>1246</v>
      </c>
      <c r="EA844" t="s">
        <v>1272</v>
      </c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Y844" s="70" t="str">
        <f t="shared" si="105"/>
        <v>amlodipine oral 10mg/</v>
      </c>
      <c r="FK844" s="14" t="s">
        <v>163</v>
      </c>
      <c r="FL844" s="70" t="str">
        <f t="shared" si="106"/>
        <v>amlodipine oral 10mg/</v>
      </c>
    </row>
    <row r="845" spans="1:168" ht="14.4">
      <c r="A845" s="83">
        <v>83015</v>
      </c>
      <c r="B845" s="57">
        <v>83015</v>
      </c>
      <c r="C845" s="118"/>
      <c r="D845" s="118"/>
      <c r="E845" s="118"/>
      <c r="F845" s="118"/>
      <c r="G845" s="57">
        <v>83015</v>
      </c>
      <c r="H845" s="3"/>
      <c r="I845" s="57">
        <v>83015</v>
      </c>
      <c r="J845" s="5" t="str">
        <f t="shared" si="100"/>
        <v>FIN amlodipine besilate KRKA Sverige AB tablet 28 x 10mg/</v>
      </c>
      <c r="K845" s="5" t="str">
        <f t="shared" si="101"/>
        <v>FIN amlodipine besilate KRKA Sverige AB tablet 28 x 10mg/</v>
      </c>
      <c r="L845" s="5"/>
      <c r="M845" s="5"/>
      <c r="N845" s="5"/>
      <c r="O845" s="5"/>
      <c r="P845">
        <v>30</v>
      </c>
      <c r="Q845" s="5"/>
      <c r="R845">
        <v>28</v>
      </c>
      <c r="S845" s="5"/>
      <c r="T845" s="118"/>
      <c r="U845" s="118"/>
      <c r="V845" s="118"/>
      <c r="W845" s="118"/>
      <c r="X845" t="s">
        <v>1307</v>
      </c>
      <c r="Y845" t="s">
        <v>1103</v>
      </c>
      <c r="Z845" t="s">
        <v>1103</v>
      </c>
      <c r="AA845" t="s">
        <v>1297</v>
      </c>
      <c r="AB845" s="5"/>
      <c r="AC845" s="5"/>
      <c r="AD845" s="5"/>
      <c r="AE845" s="5"/>
      <c r="AF845" s="61">
        <v>100000073664</v>
      </c>
      <c r="AG845" t="s">
        <v>173</v>
      </c>
      <c r="AI845" t="s">
        <v>1194</v>
      </c>
      <c r="AJ845" t="s">
        <v>1208</v>
      </c>
      <c r="AK845" s="5"/>
      <c r="AL845" s="5"/>
      <c r="AM845" s="5"/>
      <c r="AN845" s="5"/>
      <c r="AO845" s="5"/>
      <c r="AP845" s="5"/>
      <c r="AQ845" s="5"/>
      <c r="AR845" s="5"/>
      <c r="AS845" s="57">
        <v>26266</v>
      </c>
      <c r="AT845" s="25" t="str">
        <f t="shared" si="102"/>
        <v>FIN amlodipine besilate KRKA Sverige AB tablet 10mg/</v>
      </c>
      <c r="AU845" s="33"/>
      <c r="AW845" s="57">
        <v>26266</v>
      </c>
      <c r="AX845" s="57"/>
      <c r="AY845" s="5"/>
      <c r="AZ845" t="s">
        <v>65</v>
      </c>
      <c r="BA845" s="5"/>
      <c r="BB845" s="5"/>
      <c r="BC845" s="76">
        <v>10214000</v>
      </c>
      <c r="BD845" t="s">
        <v>173</v>
      </c>
      <c r="BF845" s="46" t="s">
        <v>1002</v>
      </c>
      <c r="BG845" t="s">
        <v>979</v>
      </c>
      <c r="BJ845" s="5"/>
      <c r="BK845" t="s">
        <v>979</v>
      </c>
      <c r="BL845" t="s">
        <v>1002</v>
      </c>
      <c r="BM845" s="55" t="s">
        <v>964</v>
      </c>
      <c r="BN845" t="str">
        <f t="shared" si="103"/>
        <v>amlodipine besilate tablet 10mg/</v>
      </c>
      <c r="BO845" s="55"/>
      <c r="BP845" t="str">
        <f t="shared" si="104"/>
        <v>amlodipine besilate tablet 10mg/</v>
      </c>
      <c r="BQ845" s="5"/>
      <c r="BR845" s="46">
        <v>10219000</v>
      </c>
      <c r="BS845" t="s">
        <v>173</v>
      </c>
      <c r="BU845" s="118"/>
      <c r="BV845" s="118"/>
      <c r="BW845" s="61">
        <v>100000073664</v>
      </c>
      <c r="BX845" s="5"/>
      <c r="BY845" s="5"/>
      <c r="BZ845" s="5"/>
      <c r="CB845" s="45"/>
      <c r="CC845" s="45"/>
      <c r="CD845" s="5"/>
      <c r="CE845" s="5"/>
      <c r="CF845" t="s">
        <v>1242</v>
      </c>
      <c r="CG845" t="s">
        <v>175</v>
      </c>
      <c r="CI845" s="118"/>
      <c r="CJ845" s="118"/>
      <c r="CK845" t="s">
        <v>1239</v>
      </c>
      <c r="CM845" t="s">
        <v>1228</v>
      </c>
      <c r="CN845" t="s">
        <v>3382</v>
      </c>
      <c r="CO845" s="46" t="s">
        <v>2254</v>
      </c>
      <c r="CP845" s="5"/>
      <c r="CQ845" s="46" t="s">
        <v>2254</v>
      </c>
      <c r="CR845" s="46" t="s">
        <v>2984</v>
      </c>
      <c r="CS845" s="5"/>
      <c r="CT845" s="52">
        <v>100000085259</v>
      </c>
      <c r="CU845" s="51" t="s">
        <v>149</v>
      </c>
      <c r="CV845" s="118"/>
      <c r="CW845" s="147"/>
      <c r="CX845" t="s">
        <v>2984</v>
      </c>
      <c r="CY845" s="5"/>
      <c r="CZ845" s="5"/>
      <c r="DA845" s="5"/>
      <c r="DB845" s="5"/>
      <c r="DC845" s="5"/>
      <c r="DD845" s="5"/>
      <c r="DE845" s="5"/>
      <c r="DF845" s="5"/>
      <c r="DG845" s="118"/>
      <c r="DH845" s="118"/>
      <c r="DI845" s="118"/>
      <c r="DJ845" s="118"/>
      <c r="DK845" s="118"/>
      <c r="DL845" s="165" t="s">
        <v>1290</v>
      </c>
      <c r="DM845" t="s">
        <v>164</v>
      </c>
      <c r="DN845" s="74"/>
      <c r="DO845" s="74"/>
      <c r="DP845" s="74"/>
      <c r="DQ845" s="5"/>
      <c r="DR845" s="74">
        <v>10</v>
      </c>
      <c r="DS845" s="74" t="s">
        <v>164</v>
      </c>
      <c r="DZ845" t="s">
        <v>1246</v>
      </c>
      <c r="EA845" t="s">
        <v>1272</v>
      </c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Y845" s="70" t="str">
        <f t="shared" si="105"/>
        <v>amlodipine oral 10mg/</v>
      </c>
      <c r="FK845" s="14" t="s">
        <v>163</v>
      </c>
      <c r="FL845" s="70" t="str">
        <f t="shared" si="106"/>
        <v>amlodipine oral 10mg/</v>
      </c>
    </row>
    <row r="846" spans="1:168" ht="14.4">
      <c r="A846" s="83">
        <v>83016</v>
      </c>
      <c r="B846" s="57">
        <v>83016</v>
      </c>
      <c r="C846" s="118"/>
      <c r="D846" s="118"/>
      <c r="E846" s="118"/>
      <c r="F846" s="118"/>
      <c r="G846" s="57">
        <v>83016</v>
      </c>
      <c r="H846" s="3"/>
      <c r="I846" s="57">
        <v>83016</v>
      </c>
      <c r="J846" s="5" t="str">
        <f t="shared" si="100"/>
        <v>FIN amlodipine besilate KRKA Sverige AB tablet 30 x 10mg/</v>
      </c>
      <c r="K846" s="5" t="str">
        <f t="shared" si="101"/>
        <v>FIN amlodipine besilate KRKA Sverige AB tablet 30 x 10mg/</v>
      </c>
      <c r="L846" s="5"/>
      <c r="M846" s="5"/>
      <c r="N846" s="5"/>
      <c r="O846" s="5"/>
      <c r="P846">
        <v>30</v>
      </c>
      <c r="Q846" s="5"/>
      <c r="R846">
        <v>30</v>
      </c>
      <c r="S846" s="5"/>
      <c r="T846" s="118"/>
      <c r="U846" s="118"/>
      <c r="V846" s="118"/>
      <c r="W846" s="118"/>
      <c r="X846" t="s">
        <v>1300</v>
      </c>
      <c r="Y846" t="s">
        <v>1103</v>
      </c>
      <c r="Z846" t="s">
        <v>1103</v>
      </c>
      <c r="AA846" t="s">
        <v>1298</v>
      </c>
      <c r="AB846" s="5"/>
      <c r="AC846" s="5"/>
      <c r="AD846" s="5"/>
      <c r="AE846" s="5"/>
      <c r="AF846" s="61">
        <v>100000073664</v>
      </c>
      <c r="AG846" t="s">
        <v>173</v>
      </c>
      <c r="AI846" t="s">
        <v>1194</v>
      </c>
      <c r="AJ846" t="s">
        <v>1208</v>
      </c>
      <c r="AK846" s="5"/>
      <c r="AL846" s="5"/>
      <c r="AM846" s="5"/>
      <c r="AN846" s="5"/>
      <c r="AO846" s="5"/>
      <c r="AP846" s="5"/>
      <c r="AQ846" s="5"/>
      <c r="AR846" s="5"/>
      <c r="AS846" s="57">
        <v>26266</v>
      </c>
      <c r="AT846" s="25" t="str">
        <f t="shared" si="102"/>
        <v>FIN amlodipine besilate KRKA Sverige AB tablet 10mg/</v>
      </c>
      <c r="AU846" s="33"/>
      <c r="AW846" s="57">
        <v>26266</v>
      </c>
      <c r="AX846" s="57"/>
      <c r="AY846" s="5"/>
      <c r="AZ846" t="s">
        <v>65</v>
      </c>
      <c r="BA846" s="5"/>
      <c r="BB846" s="5"/>
      <c r="BC846" s="76">
        <v>10214000</v>
      </c>
      <c r="BD846" t="s">
        <v>173</v>
      </c>
      <c r="BF846" s="46" t="s">
        <v>1002</v>
      </c>
      <c r="BG846" t="s">
        <v>979</v>
      </c>
      <c r="BJ846" s="5"/>
      <c r="BK846" t="s">
        <v>979</v>
      </c>
      <c r="BL846" t="s">
        <v>1002</v>
      </c>
      <c r="BM846" s="55" t="s">
        <v>964</v>
      </c>
      <c r="BN846" t="str">
        <f t="shared" si="103"/>
        <v>amlodipine besilate tablet 10mg/</v>
      </c>
      <c r="BO846" s="55"/>
      <c r="BP846" t="str">
        <f t="shared" si="104"/>
        <v>amlodipine besilate tablet 10mg/</v>
      </c>
      <c r="BQ846" s="5"/>
      <c r="BR846" s="46">
        <v>10219000</v>
      </c>
      <c r="BS846" t="s">
        <v>173</v>
      </c>
      <c r="BU846" s="118"/>
      <c r="BV846" s="118"/>
      <c r="BW846" s="61">
        <v>100000073664</v>
      </c>
      <c r="BX846" s="5"/>
      <c r="BY846" s="5"/>
      <c r="BZ846" s="5"/>
      <c r="CB846" s="45"/>
      <c r="CC846" s="45"/>
      <c r="CD846" s="5"/>
      <c r="CE846" s="5"/>
      <c r="CF846" t="s">
        <v>1242</v>
      </c>
      <c r="CG846" t="s">
        <v>175</v>
      </c>
      <c r="CI846" s="118"/>
      <c r="CJ846" s="118"/>
      <c r="CK846" t="s">
        <v>1239</v>
      </c>
      <c r="CM846" t="s">
        <v>1228</v>
      </c>
      <c r="CN846" t="s">
        <v>3382</v>
      </c>
      <c r="CO846" s="46" t="s">
        <v>2254</v>
      </c>
      <c r="CP846" s="5"/>
      <c r="CQ846" s="46" t="s">
        <v>2254</v>
      </c>
      <c r="CR846" s="46" t="s">
        <v>2984</v>
      </c>
      <c r="CS846" s="5"/>
      <c r="CT846" s="52">
        <v>100000085259</v>
      </c>
      <c r="CU846" s="51" t="s">
        <v>149</v>
      </c>
      <c r="CV846" s="118"/>
      <c r="CW846" s="147"/>
      <c r="CX846" t="s">
        <v>2984</v>
      </c>
      <c r="CY846" s="5"/>
      <c r="CZ846" s="5"/>
      <c r="DA846" s="5"/>
      <c r="DB846" s="5"/>
      <c r="DC846" s="5"/>
      <c r="DD846" s="5"/>
      <c r="DE846" s="5"/>
      <c r="DF846" s="5"/>
      <c r="DG846" s="118"/>
      <c r="DH846" s="118"/>
      <c r="DI846" s="118"/>
      <c r="DJ846" s="118"/>
      <c r="DK846" s="118"/>
      <c r="DL846" s="165" t="s">
        <v>1291</v>
      </c>
      <c r="DM846" t="s">
        <v>164</v>
      </c>
      <c r="DN846" s="74"/>
      <c r="DO846" s="74"/>
      <c r="DP846" s="74"/>
      <c r="DQ846" s="5"/>
      <c r="DR846" s="74">
        <v>10</v>
      </c>
      <c r="DS846" s="74" t="s">
        <v>164</v>
      </c>
      <c r="DZ846" t="s">
        <v>1246</v>
      </c>
      <c r="EA846" t="s">
        <v>1272</v>
      </c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Y846" s="70" t="str">
        <f t="shared" si="105"/>
        <v>amlodipine oral 10mg/</v>
      </c>
      <c r="FK846" s="14" t="s">
        <v>163</v>
      </c>
      <c r="FL846" s="70" t="str">
        <f t="shared" si="106"/>
        <v>amlodipine oral 10mg/</v>
      </c>
    </row>
    <row r="847" spans="1:168" ht="14.4">
      <c r="A847" s="83">
        <v>83017</v>
      </c>
      <c r="B847" s="57">
        <v>83017</v>
      </c>
      <c r="C847" s="118"/>
      <c r="D847" s="118"/>
      <c r="E847" s="118"/>
      <c r="F847" s="118"/>
      <c r="G847" s="57">
        <v>83017</v>
      </c>
      <c r="H847" s="3"/>
      <c r="I847" s="57">
        <v>83017</v>
      </c>
      <c r="J847" s="5" t="str">
        <f t="shared" si="100"/>
        <v>FIN amlodipine besilate KRKA Sverige AB tablet 50 x 10mg/</v>
      </c>
      <c r="K847" s="5" t="str">
        <f t="shared" si="101"/>
        <v>FIN amlodipine besilate KRKA Sverige AB tablet 50 x 10mg/</v>
      </c>
      <c r="L847" s="5"/>
      <c r="M847" s="5"/>
      <c r="N847" s="5"/>
      <c r="O847" s="5"/>
      <c r="P847">
        <v>30</v>
      </c>
      <c r="Q847" s="5"/>
      <c r="R847">
        <v>50</v>
      </c>
      <c r="S847" s="5"/>
      <c r="T847" s="118"/>
      <c r="U847" s="118"/>
      <c r="V847" s="118"/>
      <c r="W847" s="118"/>
      <c r="X847" t="s">
        <v>1313</v>
      </c>
      <c r="Y847" t="s">
        <v>1103</v>
      </c>
      <c r="Z847" t="s">
        <v>1103</v>
      </c>
      <c r="AA847" t="s">
        <v>1299</v>
      </c>
      <c r="AB847" s="5"/>
      <c r="AC847" s="5"/>
      <c r="AD847" s="5"/>
      <c r="AE847" s="5"/>
      <c r="AF847" s="61">
        <v>100000073664</v>
      </c>
      <c r="AG847" t="s">
        <v>173</v>
      </c>
      <c r="AI847" t="s">
        <v>1194</v>
      </c>
      <c r="AJ847" t="s">
        <v>1208</v>
      </c>
      <c r="AK847" s="5"/>
      <c r="AL847" s="5"/>
      <c r="AM847" s="5"/>
      <c r="AN847" s="5"/>
      <c r="AO847" s="5"/>
      <c r="AP847" s="5"/>
      <c r="AQ847" s="5"/>
      <c r="AR847" s="5"/>
      <c r="AS847" s="57">
        <v>26266</v>
      </c>
      <c r="AT847" s="25" t="str">
        <f t="shared" si="102"/>
        <v>FIN amlodipine besilate KRKA Sverige AB tablet 10mg/</v>
      </c>
      <c r="AU847" s="33"/>
      <c r="AW847" s="57">
        <v>26266</v>
      </c>
      <c r="AX847" s="57"/>
      <c r="AY847" s="5"/>
      <c r="AZ847" t="s">
        <v>65</v>
      </c>
      <c r="BA847" s="5"/>
      <c r="BB847" s="5"/>
      <c r="BC847" s="76">
        <v>10214000</v>
      </c>
      <c r="BD847" t="s">
        <v>173</v>
      </c>
      <c r="BF847" s="46" t="s">
        <v>1002</v>
      </c>
      <c r="BG847" t="s">
        <v>979</v>
      </c>
      <c r="BJ847" s="5"/>
      <c r="BK847" t="s">
        <v>979</v>
      </c>
      <c r="BL847" t="s">
        <v>1002</v>
      </c>
      <c r="BM847" s="55" t="s">
        <v>964</v>
      </c>
      <c r="BN847" t="str">
        <f t="shared" si="103"/>
        <v>amlodipine besilate tablet 10mg/</v>
      </c>
      <c r="BO847" s="55"/>
      <c r="BP847" t="str">
        <f t="shared" si="104"/>
        <v>amlodipine besilate tablet 10mg/</v>
      </c>
      <c r="BQ847" s="5"/>
      <c r="BR847" s="46">
        <v>10219000</v>
      </c>
      <c r="BS847" t="s">
        <v>173</v>
      </c>
      <c r="BU847" s="118"/>
      <c r="BV847" s="118"/>
      <c r="BW847" s="61">
        <v>100000073664</v>
      </c>
      <c r="BX847" s="5"/>
      <c r="BY847" s="5"/>
      <c r="BZ847" s="5"/>
      <c r="CB847" s="45"/>
      <c r="CC847" s="45"/>
      <c r="CD847" s="5"/>
      <c r="CE847" s="5"/>
      <c r="CF847" t="s">
        <v>1242</v>
      </c>
      <c r="CG847" t="s">
        <v>175</v>
      </c>
      <c r="CI847" s="118"/>
      <c r="CJ847" s="118"/>
      <c r="CK847" t="s">
        <v>1239</v>
      </c>
      <c r="CM847" t="s">
        <v>1228</v>
      </c>
      <c r="CN847" t="s">
        <v>3382</v>
      </c>
      <c r="CO847" s="46" t="s">
        <v>2254</v>
      </c>
      <c r="CP847" s="5"/>
      <c r="CQ847" s="46" t="s">
        <v>2254</v>
      </c>
      <c r="CR847" s="46" t="s">
        <v>2984</v>
      </c>
      <c r="CS847" s="5"/>
      <c r="CT847" s="52">
        <v>100000085259</v>
      </c>
      <c r="CU847" s="51" t="s">
        <v>149</v>
      </c>
      <c r="CV847" s="118"/>
      <c r="CW847" s="147"/>
      <c r="CX847" t="s">
        <v>2984</v>
      </c>
      <c r="CY847" s="5"/>
      <c r="CZ847" s="5"/>
      <c r="DA847" s="5"/>
      <c r="DB847" s="5"/>
      <c r="DC847" s="5"/>
      <c r="DD847" s="5"/>
      <c r="DE847" s="5"/>
      <c r="DF847" s="5"/>
      <c r="DG847" s="118"/>
      <c r="DH847" s="118"/>
      <c r="DI847" s="118"/>
      <c r="DJ847" s="118"/>
      <c r="DK847" s="118"/>
      <c r="DL847" s="165" t="s">
        <v>1291</v>
      </c>
      <c r="DM847" t="s">
        <v>164</v>
      </c>
      <c r="DN847" s="74"/>
      <c r="DO847" s="74"/>
      <c r="DP847" s="74"/>
      <c r="DQ847" s="5"/>
      <c r="DR847" s="74">
        <v>10</v>
      </c>
      <c r="DS847" s="74" t="s">
        <v>164</v>
      </c>
      <c r="DZ847" t="s">
        <v>1246</v>
      </c>
      <c r="EA847" t="s">
        <v>1272</v>
      </c>
      <c r="EB847" s="5"/>
      <c r="EC847" s="5"/>
      <c r="ED847" s="5"/>
      <c r="EE847" s="5"/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Y847" s="70" t="str">
        <f t="shared" si="105"/>
        <v>amlodipine oral 10mg/</v>
      </c>
      <c r="FK847" s="14" t="s">
        <v>163</v>
      </c>
      <c r="FL847" s="70" t="str">
        <f t="shared" si="106"/>
        <v>amlodipine oral 10mg/</v>
      </c>
    </row>
    <row r="848" spans="1:168" ht="14.4">
      <c r="A848" s="83">
        <v>83018</v>
      </c>
      <c r="B848" s="57">
        <v>83018</v>
      </c>
      <c r="C848" s="118"/>
      <c r="D848" s="118"/>
      <c r="E848" s="118"/>
      <c r="F848" s="118"/>
      <c r="G848" s="57">
        <v>83018</v>
      </c>
      <c r="H848" s="3"/>
      <c r="I848" s="57">
        <v>83018</v>
      </c>
      <c r="J848" s="5" t="str">
        <f t="shared" si="100"/>
        <v>FIN amlodipine besilate KRKA Sverige AB tablet 56 x 10mg/</v>
      </c>
      <c r="K848" s="5" t="str">
        <f t="shared" si="101"/>
        <v>FIN amlodipine besilate KRKA Sverige AB tablet 56 x 10mg/</v>
      </c>
      <c r="L848" s="5"/>
      <c r="M848" s="5"/>
      <c r="N848" s="5"/>
      <c r="O848" s="5"/>
      <c r="P848">
        <v>28</v>
      </c>
      <c r="Q848" s="5"/>
      <c r="R848">
        <v>56</v>
      </c>
      <c r="S848" s="5"/>
      <c r="T848" s="118"/>
      <c r="U848" s="118"/>
      <c r="V848" s="118"/>
      <c r="W848" s="118"/>
      <c r="X848" t="s">
        <v>1301</v>
      </c>
      <c r="Y848" t="s">
        <v>1103</v>
      </c>
      <c r="Z848" t="s">
        <v>1103</v>
      </c>
      <c r="AA848" t="s">
        <v>1307</v>
      </c>
      <c r="AB848" s="5"/>
      <c r="AC848" s="5"/>
      <c r="AD848" s="5"/>
      <c r="AE848" s="5"/>
      <c r="AF848" s="61">
        <v>100000073664</v>
      </c>
      <c r="AG848" t="s">
        <v>173</v>
      </c>
      <c r="AI848" t="s">
        <v>1194</v>
      </c>
      <c r="AJ848" t="s">
        <v>1208</v>
      </c>
      <c r="AK848" s="5"/>
      <c r="AL848" s="5"/>
      <c r="AM848" s="5"/>
      <c r="AN848" s="5"/>
      <c r="AO848" s="5"/>
      <c r="AP848" s="5"/>
      <c r="AQ848" s="5"/>
      <c r="AR848" s="5"/>
      <c r="AS848" s="57">
        <v>26266</v>
      </c>
      <c r="AT848" s="25" t="str">
        <f t="shared" si="102"/>
        <v>FIN amlodipine besilate KRKA Sverige AB tablet 10mg/</v>
      </c>
      <c r="AU848" s="33"/>
      <c r="AW848" s="57">
        <v>26266</v>
      </c>
      <c r="AX848" s="57"/>
      <c r="AY848" s="5"/>
      <c r="AZ848" t="s">
        <v>65</v>
      </c>
      <c r="BA848" s="5"/>
      <c r="BB848" s="5"/>
      <c r="BC848" s="76">
        <v>10214000</v>
      </c>
      <c r="BD848" t="s">
        <v>173</v>
      </c>
      <c r="BF848" s="46" t="s">
        <v>1002</v>
      </c>
      <c r="BG848" t="s">
        <v>979</v>
      </c>
      <c r="BJ848" s="5"/>
      <c r="BK848" t="s">
        <v>979</v>
      </c>
      <c r="BL848" t="s">
        <v>1002</v>
      </c>
      <c r="BM848" s="55" t="s">
        <v>964</v>
      </c>
      <c r="BN848" t="str">
        <f t="shared" si="103"/>
        <v>amlodipine besilate tablet 10mg/</v>
      </c>
      <c r="BO848" s="55"/>
      <c r="BP848" t="str">
        <f t="shared" si="104"/>
        <v>amlodipine besilate tablet 10mg/</v>
      </c>
      <c r="BQ848" s="5"/>
      <c r="BR848" s="46">
        <v>10219000</v>
      </c>
      <c r="BS848" t="s">
        <v>173</v>
      </c>
      <c r="BU848" s="118"/>
      <c r="BV848" s="118"/>
      <c r="BW848" s="61">
        <v>100000073664</v>
      </c>
      <c r="BX848" s="5"/>
      <c r="BY848" s="5"/>
      <c r="BZ848" s="5"/>
      <c r="CB848" s="45"/>
      <c r="CC848" s="45"/>
      <c r="CD848" s="5"/>
      <c r="CE848" s="5"/>
      <c r="CF848" t="s">
        <v>1242</v>
      </c>
      <c r="CG848" t="s">
        <v>175</v>
      </c>
      <c r="CI848" s="118"/>
      <c r="CJ848" s="118"/>
      <c r="CK848" t="s">
        <v>1239</v>
      </c>
      <c r="CM848" t="s">
        <v>1228</v>
      </c>
      <c r="CN848" t="s">
        <v>3382</v>
      </c>
      <c r="CO848" s="46" t="s">
        <v>2254</v>
      </c>
      <c r="CP848" s="5"/>
      <c r="CQ848" s="46" t="s">
        <v>2254</v>
      </c>
      <c r="CR848" s="46" t="s">
        <v>2984</v>
      </c>
      <c r="CS848" s="5"/>
      <c r="CT848" s="52">
        <v>100000085259</v>
      </c>
      <c r="CU848" s="51" t="s">
        <v>149</v>
      </c>
      <c r="CV848" s="118"/>
      <c r="CW848" s="147"/>
      <c r="CX848" t="s">
        <v>2984</v>
      </c>
      <c r="CY848" s="5"/>
      <c r="CZ848" s="5"/>
      <c r="DA848" s="5"/>
      <c r="DB848" s="5"/>
      <c r="DC848" s="5"/>
      <c r="DD848" s="5"/>
      <c r="DE848" s="5"/>
      <c r="DF848" s="5"/>
      <c r="DG848" s="118"/>
      <c r="DH848" s="118"/>
      <c r="DI848" s="118"/>
      <c r="DJ848" s="118"/>
      <c r="DK848" s="118"/>
      <c r="DL848" s="165" t="s">
        <v>1290</v>
      </c>
      <c r="DM848" t="s">
        <v>164</v>
      </c>
      <c r="DN848" s="74"/>
      <c r="DO848" s="74"/>
      <c r="DP848" s="74"/>
      <c r="DQ848" s="5"/>
      <c r="DR848" s="74">
        <v>10</v>
      </c>
      <c r="DS848" s="74" t="s">
        <v>164</v>
      </c>
      <c r="DZ848" t="s">
        <v>1246</v>
      </c>
      <c r="EA848" t="s">
        <v>1272</v>
      </c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Y848" s="70" t="str">
        <f t="shared" si="105"/>
        <v>amlodipine oral 10mg/</v>
      </c>
      <c r="FK848" s="14" t="s">
        <v>163</v>
      </c>
      <c r="FL848" s="70" t="str">
        <f t="shared" si="106"/>
        <v>amlodipine oral 10mg/</v>
      </c>
    </row>
    <row r="849" spans="1:168" ht="14.4">
      <c r="A849" s="83">
        <v>83019</v>
      </c>
      <c r="B849" s="57">
        <v>83019</v>
      </c>
      <c r="C849" s="118"/>
      <c r="D849" s="118"/>
      <c r="E849" s="118"/>
      <c r="F849" s="118"/>
      <c r="G849" s="57">
        <v>83019</v>
      </c>
      <c r="H849" s="3"/>
      <c r="I849" s="57">
        <v>83019</v>
      </c>
      <c r="J849" s="5" t="str">
        <f t="shared" si="100"/>
        <v>FIN amlodipine besilate KRKA Sverige AB tablet 60 x 10mg/</v>
      </c>
      <c r="K849" s="5" t="str">
        <f t="shared" si="101"/>
        <v>FIN amlodipine besilate KRKA Sverige AB tablet 60 x 10mg/</v>
      </c>
      <c r="L849" s="5"/>
      <c r="M849" s="5"/>
      <c r="N849" s="5"/>
      <c r="O849" s="5"/>
      <c r="P849">
        <v>14</v>
      </c>
      <c r="Q849" s="5"/>
      <c r="R849">
        <v>60</v>
      </c>
      <c r="S849" s="5"/>
      <c r="T849" s="118"/>
      <c r="U849" s="118"/>
      <c r="V849" s="118"/>
      <c r="W849" s="118"/>
      <c r="X849" t="s">
        <v>1302</v>
      </c>
      <c r="Y849" t="s">
        <v>1103</v>
      </c>
      <c r="Z849" t="s">
        <v>1103</v>
      </c>
      <c r="AA849" t="s">
        <v>1300</v>
      </c>
      <c r="AB849" s="5"/>
      <c r="AC849" s="5"/>
      <c r="AD849" s="5"/>
      <c r="AE849" s="5"/>
      <c r="AF849" s="61">
        <v>100000073664</v>
      </c>
      <c r="AG849" t="s">
        <v>173</v>
      </c>
      <c r="AI849" t="s">
        <v>1194</v>
      </c>
      <c r="AJ849" t="s">
        <v>1208</v>
      </c>
      <c r="AK849" s="5"/>
      <c r="AL849" s="5"/>
      <c r="AM849" s="5"/>
      <c r="AN849" s="5"/>
      <c r="AO849" s="5"/>
      <c r="AP849" s="5"/>
      <c r="AQ849" s="5"/>
      <c r="AR849" s="5"/>
      <c r="AS849" s="57">
        <v>26266</v>
      </c>
      <c r="AT849" s="25" t="str">
        <f t="shared" si="102"/>
        <v>FIN amlodipine besilate KRKA Sverige AB tablet 10mg/</v>
      </c>
      <c r="AU849" s="33"/>
      <c r="AW849" s="57">
        <v>26266</v>
      </c>
      <c r="AX849" s="57"/>
      <c r="AY849" s="5"/>
      <c r="AZ849" t="s">
        <v>65</v>
      </c>
      <c r="BA849" s="5"/>
      <c r="BB849" s="5"/>
      <c r="BC849" s="76">
        <v>10214000</v>
      </c>
      <c r="BD849" t="s">
        <v>173</v>
      </c>
      <c r="BF849" s="46" t="s">
        <v>1002</v>
      </c>
      <c r="BG849" t="s">
        <v>979</v>
      </c>
      <c r="BJ849" s="5"/>
      <c r="BK849" t="s">
        <v>979</v>
      </c>
      <c r="BL849" t="s">
        <v>1002</v>
      </c>
      <c r="BM849" s="55" t="s">
        <v>964</v>
      </c>
      <c r="BN849" t="str">
        <f t="shared" si="103"/>
        <v>amlodipine besilate tablet 10mg/</v>
      </c>
      <c r="BO849" s="55"/>
      <c r="BP849" t="str">
        <f t="shared" si="104"/>
        <v>amlodipine besilate tablet 10mg/</v>
      </c>
      <c r="BQ849" s="5"/>
      <c r="BR849" s="46">
        <v>10219000</v>
      </c>
      <c r="BS849" t="s">
        <v>173</v>
      </c>
      <c r="BU849" s="118"/>
      <c r="BV849" s="118"/>
      <c r="BW849" s="61">
        <v>100000073664</v>
      </c>
      <c r="BX849" s="5"/>
      <c r="BY849" s="5"/>
      <c r="BZ849" s="5"/>
      <c r="CB849" s="45"/>
      <c r="CC849" s="45"/>
      <c r="CD849" s="5"/>
      <c r="CE849" s="5"/>
      <c r="CF849" t="s">
        <v>1242</v>
      </c>
      <c r="CG849" t="s">
        <v>175</v>
      </c>
      <c r="CI849" s="118"/>
      <c r="CJ849" s="118"/>
      <c r="CK849" t="s">
        <v>1239</v>
      </c>
      <c r="CM849" t="s">
        <v>1228</v>
      </c>
      <c r="CN849" t="s">
        <v>3382</v>
      </c>
      <c r="CO849" s="46" t="s">
        <v>2254</v>
      </c>
      <c r="CP849" s="5"/>
      <c r="CQ849" s="46" t="s">
        <v>2254</v>
      </c>
      <c r="CR849" s="46" t="s">
        <v>2984</v>
      </c>
      <c r="CS849" s="5"/>
      <c r="CT849" s="52">
        <v>100000085259</v>
      </c>
      <c r="CU849" s="51" t="s">
        <v>149</v>
      </c>
      <c r="CV849" s="118"/>
      <c r="CW849" s="147"/>
      <c r="CX849" t="s">
        <v>2984</v>
      </c>
      <c r="CY849" s="5"/>
      <c r="CZ849" s="5"/>
      <c r="DA849" s="5"/>
      <c r="DB849" s="5"/>
      <c r="DC849" s="5"/>
      <c r="DD849" s="5"/>
      <c r="DE849" s="5"/>
      <c r="DF849" s="5"/>
      <c r="DG849" s="118"/>
      <c r="DH849" s="118"/>
      <c r="DI849" s="118"/>
      <c r="DJ849" s="118"/>
      <c r="DK849" s="118"/>
      <c r="DL849" s="165" t="s">
        <v>1291</v>
      </c>
      <c r="DM849" t="s">
        <v>164</v>
      </c>
      <c r="DN849" s="74"/>
      <c r="DO849" s="74"/>
      <c r="DP849" s="74"/>
      <c r="DQ849" s="5"/>
      <c r="DR849" s="74">
        <v>10</v>
      </c>
      <c r="DS849" s="74" t="s">
        <v>164</v>
      </c>
      <c r="DZ849" t="s">
        <v>1246</v>
      </c>
      <c r="EA849" t="s">
        <v>1272</v>
      </c>
      <c r="EB849" s="5"/>
      <c r="EC849" s="5"/>
      <c r="ED849" s="5"/>
      <c r="EE849" s="5"/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Y849" s="70" t="str">
        <f t="shared" si="105"/>
        <v>amlodipine oral 10mg/</v>
      </c>
      <c r="FK849" s="14" t="s">
        <v>163</v>
      </c>
      <c r="FL849" s="70" t="str">
        <f t="shared" si="106"/>
        <v>amlodipine oral 10mg/</v>
      </c>
    </row>
    <row r="850" spans="1:168" ht="14.4">
      <c r="A850" s="83">
        <v>83020</v>
      </c>
      <c r="B850" s="57">
        <v>83020</v>
      </c>
      <c r="C850" s="118"/>
      <c r="D850" s="118"/>
      <c r="E850" s="118"/>
      <c r="F850" s="118"/>
      <c r="G850" s="57">
        <v>83020</v>
      </c>
      <c r="H850" s="3"/>
      <c r="I850" s="57">
        <v>83020</v>
      </c>
      <c r="J850" s="5" t="str">
        <f t="shared" si="100"/>
        <v>FIN amlodipine besilate KRKA Sverige AB tablet 90 x 10mg/</v>
      </c>
      <c r="K850" s="5" t="str">
        <f t="shared" si="101"/>
        <v>FIN amlodipine besilate KRKA Sverige AB tablet 90 x 10mg/</v>
      </c>
      <c r="L850" s="5"/>
      <c r="M850" s="5"/>
      <c r="N850" s="5"/>
      <c r="O850" s="5"/>
      <c r="P850">
        <v>28</v>
      </c>
      <c r="Q850" s="5"/>
      <c r="R850">
        <v>90</v>
      </c>
      <c r="S850" s="5"/>
      <c r="T850" s="118"/>
      <c r="U850" s="118"/>
      <c r="V850" s="118"/>
      <c r="W850" s="118"/>
      <c r="X850" t="s">
        <v>1289</v>
      </c>
      <c r="Y850" t="s">
        <v>1103</v>
      </c>
      <c r="Z850" t="s">
        <v>1103</v>
      </c>
      <c r="AA850" t="s">
        <v>1301</v>
      </c>
      <c r="AB850" s="5"/>
      <c r="AC850" s="5"/>
      <c r="AD850" s="5"/>
      <c r="AE850" s="5"/>
      <c r="AF850" s="61">
        <v>100000073664</v>
      </c>
      <c r="AG850" t="s">
        <v>173</v>
      </c>
      <c r="AI850" t="s">
        <v>1194</v>
      </c>
      <c r="AJ850" t="s">
        <v>1208</v>
      </c>
      <c r="AK850" s="5"/>
      <c r="AL850" s="5"/>
      <c r="AM850" s="5"/>
      <c r="AN850" s="5"/>
      <c r="AO850" s="5"/>
      <c r="AP850" s="5"/>
      <c r="AQ850" s="5"/>
      <c r="AR850" s="5"/>
      <c r="AS850" s="57">
        <v>26266</v>
      </c>
      <c r="AT850" s="25" t="str">
        <f t="shared" si="102"/>
        <v>FIN amlodipine besilate KRKA Sverige AB tablet 10mg/</v>
      </c>
      <c r="AU850" s="33"/>
      <c r="AW850" s="57">
        <v>26266</v>
      </c>
      <c r="AX850" s="57"/>
      <c r="AY850" s="5"/>
      <c r="AZ850" t="s">
        <v>65</v>
      </c>
      <c r="BA850" s="5"/>
      <c r="BB850" s="5"/>
      <c r="BC850" s="76">
        <v>10211000</v>
      </c>
      <c r="BD850" t="s">
        <v>173</v>
      </c>
      <c r="BF850" s="46" t="s">
        <v>1002</v>
      </c>
      <c r="BG850" t="s">
        <v>979</v>
      </c>
      <c r="BJ850" s="5"/>
      <c r="BK850" t="s">
        <v>979</v>
      </c>
      <c r="BL850" t="s">
        <v>1002</v>
      </c>
      <c r="BM850" s="55" t="s">
        <v>964</v>
      </c>
      <c r="BN850" t="str">
        <f t="shared" si="103"/>
        <v>amlodipine besilate tablet 10mg/</v>
      </c>
      <c r="BO850" s="55"/>
      <c r="BP850" t="str">
        <f t="shared" si="104"/>
        <v>amlodipine besilate tablet 10mg/</v>
      </c>
      <c r="BQ850" s="5"/>
      <c r="BR850" s="46">
        <v>10219000</v>
      </c>
      <c r="BS850" t="s">
        <v>173</v>
      </c>
      <c r="BU850" s="118"/>
      <c r="BV850" s="118"/>
      <c r="BW850" s="61">
        <v>100000073664</v>
      </c>
      <c r="BX850" s="5"/>
      <c r="BY850" s="5"/>
      <c r="BZ850" s="5"/>
      <c r="CB850" s="45"/>
      <c r="CC850" s="45"/>
      <c r="CD850" s="5"/>
      <c r="CE850" s="5"/>
      <c r="CF850" t="s">
        <v>1242</v>
      </c>
      <c r="CG850" t="s">
        <v>175</v>
      </c>
      <c r="CI850" s="118"/>
      <c r="CJ850" s="118"/>
      <c r="CK850" t="s">
        <v>1239</v>
      </c>
      <c r="CM850" t="s">
        <v>1228</v>
      </c>
      <c r="CN850" t="s">
        <v>3382</v>
      </c>
      <c r="CO850" s="46" t="s">
        <v>2254</v>
      </c>
      <c r="CP850" s="5"/>
      <c r="CQ850" s="46" t="s">
        <v>2254</v>
      </c>
      <c r="CR850" s="46" t="s">
        <v>2984</v>
      </c>
      <c r="CS850" s="5"/>
      <c r="CT850" s="52">
        <v>100000085259</v>
      </c>
      <c r="CU850" s="51" t="s">
        <v>149</v>
      </c>
      <c r="CV850" s="118"/>
      <c r="CW850" s="147"/>
      <c r="CX850" t="s">
        <v>2984</v>
      </c>
      <c r="CY850" s="5"/>
      <c r="CZ850" s="5"/>
      <c r="DA850" s="5"/>
      <c r="DB850" s="5"/>
      <c r="DC850" s="5"/>
      <c r="DD850" s="5"/>
      <c r="DE850" s="5"/>
      <c r="DF850" s="5"/>
      <c r="DG850" s="118"/>
      <c r="DH850" s="118"/>
      <c r="DI850" s="118"/>
      <c r="DJ850" s="118"/>
      <c r="DK850" s="118"/>
      <c r="DL850" s="165" t="s">
        <v>1290</v>
      </c>
      <c r="DM850" t="s">
        <v>164</v>
      </c>
      <c r="DN850" s="74"/>
      <c r="DO850" s="74"/>
      <c r="DP850" s="74"/>
      <c r="DQ850" s="5"/>
      <c r="DR850" s="74">
        <v>10</v>
      </c>
      <c r="DS850" s="74" t="s">
        <v>164</v>
      </c>
      <c r="DZ850" t="s">
        <v>1246</v>
      </c>
      <c r="EA850" t="s">
        <v>1272</v>
      </c>
      <c r="EB850" s="5"/>
      <c r="EC850" s="5"/>
      <c r="ED850" s="5"/>
      <c r="EE850" s="5"/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Y850" s="70" t="str">
        <f t="shared" si="105"/>
        <v>amlodipine oral 10mg/</v>
      </c>
      <c r="FK850" s="14" t="s">
        <v>163</v>
      </c>
      <c r="FL850" s="70" t="str">
        <f t="shared" si="106"/>
        <v>amlodipine oral 10mg/</v>
      </c>
    </row>
    <row r="851" spans="1:168" ht="14.4">
      <c r="A851" s="83">
        <v>83021</v>
      </c>
      <c r="B851" s="57">
        <v>83021</v>
      </c>
      <c r="C851" s="118"/>
      <c r="D851" s="118"/>
      <c r="E851" s="118"/>
      <c r="F851" s="118"/>
      <c r="G851" s="57">
        <v>83021</v>
      </c>
      <c r="H851" s="3"/>
      <c r="I851" s="57">
        <v>83021</v>
      </c>
      <c r="J851" s="5" t="str">
        <f t="shared" si="100"/>
        <v>FIN amlodipine besilate KRKA Sverige AB tablet 98 x 10mg/</v>
      </c>
      <c r="K851" s="5" t="str">
        <f t="shared" si="101"/>
        <v>FIN amlodipine besilate KRKA Sverige AB tablet 98 x 10mg/</v>
      </c>
      <c r="L851" s="5"/>
      <c r="M851" s="5"/>
      <c r="N851" s="5"/>
      <c r="O851" s="5"/>
      <c r="P851">
        <v>30</v>
      </c>
      <c r="Q851" s="5"/>
      <c r="R851">
        <v>98</v>
      </c>
      <c r="S851" s="5"/>
      <c r="T851" s="118"/>
      <c r="U851" s="118"/>
      <c r="V851" s="118"/>
      <c r="W851" s="118"/>
      <c r="X851" t="s">
        <v>1310</v>
      </c>
      <c r="Y851" t="s">
        <v>1103</v>
      </c>
      <c r="Z851" t="s">
        <v>1103</v>
      </c>
      <c r="AA851" t="s">
        <v>1302</v>
      </c>
      <c r="AB851" s="5"/>
      <c r="AC851" s="5"/>
      <c r="AD851" s="5"/>
      <c r="AE851" s="5"/>
      <c r="AF851" s="61">
        <v>100000073664</v>
      </c>
      <c r="AG851" t="s">
        <v>173</v>
      </c>
      <c r="AI851" t="s">
        <v>1194</v>
      </c>
      <c r="AJ851" t="s">
        <v>1208</v>
      </c>
      <c r="AK851" s="5"/>
      <c r="AL851" s="5"/>
      <c r="AM851" s="5"/>
      <c r="AN851" s="5"/>
      <c r="AO851" s="5"/>
      <c r="AP851" s="5"/>
      <c r="AQ851" s="5"/>
      <c r="AR851" s="5"/>
      <c r="AS851" s="57">
        <v>26266</v>
      </c>
      <c r="AT851" s="25" t="str">
        <f t="shared" si="102"/>
        <v>FIN amlodipine besilate KRKA Sverige AB tablet 10mg/</v>
      </c>
      <c r="AU851" s="33"/>
      <c r="AW851" s="57">
        <v>26266</v>
      </c>
      <c r="AX851" s="57"/>
      <c r="AY851" s="5"/>
      <c r="AZ851" t="s">
        <v>65</v>
      </c>
      <c r="BA851" s="5"/>
      <c r="BB851" s="5"/>
      <c r="BC851" s="76">
        <v>10221000</v>
      </c>
      <c r="BD851" t="s">
        <v>173</v>
      </c>
      <c r="BF851" s="46" t="s">
        <v>1002</v>
      </c>
      <c r="BG851" t="s">
        <v>979</v>
      </c>
      <c r="BJ851" s="5"/>
      <c r="BK851" t="s">
        <v>979</v>
      </c>
      <c r="BL851" t="s">
        <v>1002</v>
      </c>
      <c r="BM851" s="55" t="s">
        <v>964</v>
      </c>
      <c r="BN851" t="str">
        <f t="shared" si="103"/>
        <v>amlodipine besilate tablet 10mg/</v>
      </c>
      <c r="BO851" s="55"/>
      <c r="BP851" t="str">
        <f t="shared" si="104"/>
        <v>amlodipine besilate tablet 10mg/</v>
      </c>
      <c r="BQ851" s="5"/>
      <c r="BR851" s="46">
        <v>10219000</v>
      </c>
      <c r="BS851" t="s">
        <v>173</v>
      </c>
      <c r="BU851" s="118"/>
      <c r="BV851" s="118"/>
      <c r="BW851" s="61">
        <v>100000073664</v>
      </c>
      <c r="BX851" s="5"/>
      <c r="BY851" s="5"/>
      <c r="BZ851" s="5"/>
      <c r="CB851" s="45"/>
      <c r="CC851" s="45"/>
      <c r="CD851" s="5"/>
      <c r="CE851" s="5"/>
      <c r="CF851" t="s">
        <v>1242</v>
      </c>
      <c r="CG851" t="s">
        <v>175</v>
      </c>
      <c r="CI851" s="118"/>
      <c r="CJ851" s="118"/>
      <c r="CK851" t="s">
        <v>1239</v>
      </c>
      <c r="CM851" t="s">
        <v>1228</v>
      </c>
      <c r="CN851" t="s">
        <v>3382</v>
      </c>
      <c r="CO851" s="46" t="s">
        <v>2254</v>
      </c>
      <c r="CP851" s="5"/>
      <c r="CQ851" s="46" t="s">
        <v>2254</v>
      </c>
      <c r="CR851" s="46" t="s">
        <v>2984</v>
      </c>
      <c r="CS851" s="5"/>
      <c r="CT851" s="52">
        <v>100000085259</v>
      </c>
      <c r="CU851" s="51" t="s">
        <v>149</v>
      </c>
      <c r="CV851" s="118"/>
      <c r="CW851" s="147"/>
      <c r="CX851" t="s">
        <v>2984</v>
      </c>
      <c r="CY851" s="5"/>
      <c r="CZ851" s="5"/>
      <c r="DA851" s="5"/>
      <c r="DB851" s="5"/>
      <c r="DC851" s="5"/>
      <c r="DD851" s="5"/>
      <c r="DE851" s="5"/>
      <c r="DF851" s="5"/>
      <c r="DG851" s="118"/>
      <c r="DH851" s="118"/>
      <c r="DI851" s="118"/>
      <c r="DJ851" s="118"/>
      <c r="DK851" s="118"/>
      <c r="DL851" s="165" t="s">
        <v>1291</v>
      </c>
      <c r="DM851" t="s">
        <v>164</v>
      </c>
      <c r="DN851" s="74"/>
      <c r="DO851" s="74"/>
      <c r="DP851" s="74"/>
      <c r="DQ851" s="5"/>
      <c r="DR851" s="74">
        <v>10</v>
      </c>
      <c r="DS851" s="74" t="s">
        <v>164</v>
      </c>
      <c r="DZ851" t="s">
        <v>1246</v>
      </c>
      <c r="EA851" t="s">
        <v>1272</v>
      </c>
      <c r="EB851" s="5"/>
      <c r="EC851" s="5"/>
      <c r="ED851" s="5"/>
      <c r="EE851" s="5"/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Y851" s="70" t="str">
        <f t="shared" si="105"/>
        <v>amlodipine oral 10mg/</v>
      </c>
      <c r="FK851" s="14" t="s">
        <v>163</v>
      </c>
      <c r="FL851" s="70" t="str">
        <f t="shared" si="106"/>
        <v>amlodipine oral 10mg/</v>
      </c>
    </row>
    <row r="852" spans="1:168" ht="14.4">
      <c r="A852" s="83">
        <v>83022</v>
      </c>
      <c r="B852" s="57">
        <v>83022</v>
      </c>
      <c r="C852" s="118"/>
      <c r="D852" s="118"/>
      <c r="E852" s="118"/>
      <c r="F852" s="118"/>
      <c r="G852" s="57">
        <v>83022</v>
      </c>
      <c r="H852" s="3"/>
      <c r="I852" s="57">
        <v>83022</v>
      </c>
      <c r="J852" s="5" t="str">
        <f t="shared" si="100"/>
        <v>FIN amlodipine besilate KRKA Sverige AB tablet 100 x 10mg/</v>
      </c>
      <c r="K852" s="5" t="str">
        <f t="shared" si="101"/>
        <v>FIN amlodipine besilate KRKA Sverige AB tablet 100 x 10mg/</v>
      </c>
      <c r="L852" s="5"/>
      <c r="M852" s="5"/>
      <c r="N852" s="5"/>
      <c r="O852" s="5"/>
      <c r="P852">
        <v>30</v>
      </c>
      <c r="Q852" s="5"/>
      <c r="R852">
        <v>100</v>
      </c>
      <c r="S852" s="5"/>
      <c r="T852" s="118"/>
      <c r="U852" s="118"/>
      <c r="V852" s="118"/>
      <c r="W852" s="118"/>
      <c r="X852" t="s">
        <v>1288</v>
      </c>
      <c r="Y852" t="s">
        <v>1103</v>
      </c>
      <c r="Z852" t="s">
        <v>1103</v>
      </c>
      <c r="AA852" t="s">
        <v>1289</v>
      </c>
      <c r="AB852" s="5"/>
      <c r="AC852" s="5"/>
      <c r="AD852" s="5"/>
      <c r="AE852" s="5"/>
      <c r="AF852" s="61">
        <v>100000073664</v>
      </c>
      <c r="AG852" t="s">
        <v>173</v>
      </c>
      <c r="AI852" t="s">
        <v>1194</v>
      </c>
      <c r="AJ852" t="s">
        <v>1208</v>
      </c>
      <c r="AK852" s="5"/>
      <c r="AL852" s="5"/>
      <c r="AM852" s="5"/>
      <c r="AN852" s="5"/>
      <c r="AO852" s="5"/>
      <c r="AP852" s="5"/>
      <c r="AQ852" s="5"/>
      <c r="AR852" s="5"/>
      <c r="AS852" s="57">
        <v>26266</v>
      </c>
      <c r="AT852" s="25" t="str">
        <f t="shared" si="102"/>
        <v>FIN amlodipine besilate KRKA Sverige AB tablet 10mg/</v>
      </c>
      <c r="AU852" s="33"/>
      <c r="AW852" s="57">
        <v>26266</v>
      </c>
      <c r="AX852" s="57"/>
      <c r="AY852" s="5"/>
      <c r="AZ852" t="s">
        <v>65</v>
      </c>
      <c r="BA852" s="5"/>
      <c r="BB852" s="5"/>
      <c r="BC852" s="76">
        <v>10211000</v>
      </c>
      <c r="BD852" t="s">
        <v>173</v>
      </c>
      <c r="BF852" s="46" t="s">
        <v>1002</v>
      </c>
      <c r="BG852" t="s">
        <v>979</v>
      </c>
      <c r="BJ852" s="5"/>
      <c r="BK852" t="s">
        <v>979</v>
      </c>
      <c r="BL852" t="s">
        <v>1002</v>
      </c>
      <c r="BM852" s="55" t="s">
        <v>964</v>
      </c>
      <c r="BN852" t="str">
        <f t="shared" si="103"/>
        <v>amlodipine besilate tablet 10mg/</v>
      </c>
      <c r="BO852" s="55"/>
      <c r="BP852" t="str">
        <f t="shared" si="104"/>
        <v>amlodipine besilate tablet 10mg/</v>
      </c>
      <c r="BQ852" s="5"/>
      <c r="BR852" s="46">
        <v>10219000</v>
      </c>
      <c r="BS852" t="s">
        <v>173</v>
      </c>
      <c r="BU852" s="118"/>
      <c r="BV852" s="118"/>
      <c r="BW852" s="61">
        <v>100000073664</v>
      </c>
      <c r="BX852" s="5"/>
      <c r="BY852" s="5"/>
      <c r="BZ852" s="5"/>
      <c r="CB852" s="45"/>
      <c r="CC852" s="45"/>
      <c r="CD852" s="5"/>
      <c r="CE852" s="5"/>
      <c r="CF852" t="s">
        <v>1242</v>
      </c>
      <c r="CG852" t="s">
        <v>175</v>
      </c>
      <c r="CI852" s="118"/>
      <c r="CJ852" s="118"/>
      <c r="CK852" t="s">
        <v>1239</v>
      </c>
      <c r="CM852" t="s">
        <v>1228</v>
      </c>
      <c r="CN852" t="s">
        <v>3382</v>
      </c>
      <c r="CO852" s="46" t="s">
        <v>2254</v>
      </c>
      <c r="CP852" s="5"/>
      <c r="CQ852" s="46" t="s">
        <v>2254</v>
      </c>
      <c r="CR852" s="46" t="s">
        <v>2984</v>
      </c>
      <c r="CS852" s="5"/>
      <c r="CT852" s="52">
        <v>100000085259</v>
      </c>
      <c r="CU852" s="51" t="s">
        <v>149</v>
      </c>
      <c r="CV852" s="118"/>
      <c r="CW852" s="147"/>
      <c r="CX852" t="s">
        <v>2984</v>
      </c>
      <c r="CY852" s="5"/>
      <c r="CZ852" s="5"/>
      <c r="DA852" s="5"/>
      <c r="DB852" s="5"/>
      <c r="DC852" s="5"/>
      <c r="DD852" s="5"/>
      <c r="DE852" s="5"/>
      <c r="DF852" s="5"/>
      <c r="DG852" s="118"/>
      <c r="DH852" s="118"/>
      <c r="DI852" s="118"/>
      <c r="DJ852" s="118"/>
      <c r="DK852" s="118"/>
      <c r="DL852" s="165" t="s">
        <v>1290</v>
      </c>
      <c r="DM852" t="s">
        <v>164</v>
      </c>
      <c r="DN852" s="74"/>
      <c r="DO852" s="74"/>
      <c r="DP852" s="74"/>
      <c r="DQ852" s="5"/>
      <c r="DR852" s="74">
        <v>10</v>
      </c>
      <c r="DS852" s="74" t="s">
        <v>164</v>
      </c>
      <c r="DZ852" t="s">
        <v>1246</v>
      </c>
      <c r="EA852" t="s">
        <v>1272</v>
      </c>
      <c r="EB852" s="5"/>
      <c r="EC852" s="5"/>
      <c r="ED852" s="5"/>
      <c r="EE852" s="5"/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Y852" s="70" t="str">
        <f t="shared" si="105"/>
        <v>amlodipine oral 10mg/</v>
      </c>
      <c r="FK852" s="14" t="s">
        <v>163</v>
      </c>
      <c r="FL852" s="70" t="str">
        <f t="shared" si="106"/>
        <v>amlodipine oral 10mg/</v>
      </c>
    </row>
    <row r="853" spans="1:168" ht="14.4">
      <c r="A853" s="83">
        <v>83023</v>
      </c>
      <c r="B853" s="57">
        <v>83023</v>
      </c>
      <c r="C853" s="118"/>
      <c r="D853" s="118"/>
      <c r="E853" s="118"/>
      <c r="F853" s="118"/>
      <c r="G853" s="57">
        <v>83023</v>
      </c>
      <c r="H853" s="3"/>
      <c r="I853" s="57">
        <v>83023</v>
      </c>
      <c r="J853" s="5" t="str">
        <f t="shared" si="100"/>
        <v>FIN amlodipine besilate KRKA Sverige AB tablet 100 x 10mg/</v>
      </c>
      <c r="K853" s="5" t="str">
        <f t="shared" si="101"/>
        <v>FIN amlodipine besilate KRKA Sverige AB tablet 100 x 10mg/</v>
      </c>
      <c r="L853" s="5"/>
      <c r="M853" s="5"/>
      <c r="N853" s="5"/>
      <c r="O853" s="5"/>
      <c r="P853">
        <v>30</v>
      </c>
      <c r="Q853" s="5"/>
      <c r="R853" s="79">
        <v>100</v>
      </c>
      <c r="S853" s="5"/>
      <c r="T853" s="118"/>
      <c r="U853" s="118"/>
      <c r="V853" s="118"/>
      <c r="W853" s="118"/>
      <c r="X853" t="s">
        <v>1303</v>
      </c>
      <c r="Y853" t="s">
        <v>1103</v>
      </c>
      <c r="Z853" t="s">
        <v>1103</v>
      </c>
      <c r="AA853" t="s">
        <v>1308</v>
      </c>
      <c r="AB853" s="5"/>
      <c r="AC853" s="5"/>
      <c r="AD853" s="5"/>
      <c r="AE853" s="5"/>
      <c r="AF853" s="61">
        <v>100000073664</v>
      </c>
      <c r="AG853" t="s">
        <v>173</v>
      </c>
      <c r="AI853" t="s">
        <v>1194</v>
      </c>
      <c r="AJ853" t="s">
        <v>1208</v>
      </c>
      <c r="AK853" s="5"/>
      <c r="AL853" s="5"/>
      <c r="AM853" s="5"/>
      <c r="AN853" s="5"/>
      <c r="AO853" s="5"/>
      <c r="AP853" s="5"/>
      <c r="AQ853" s="5"/>
      <c r="AR853" s="5"/>
      <c r="AS853" s="57">
        <v>26266</v>
      </c>
      <c r="AT853" s="25" t="str">
        <f t="shared" si="102"/>
        <v>FIN amlodipine besilate KRKA Sverige AB tablet 10mg/</v>
      </c>
      <c r="AU853" s="33"/>
      <c r="AW853" s="57">
        <v>26266</v>
      </c>
      <c r="AX853" s="57"/>
      <c r="AY853" s="5"/>
      <c r="AZ853" t="s">
        <v>65</v>
      </c>
      <c r="BA853" s="5"/>
      <c r="BB853" s="5"/>
      <c r="BC853" s="76">
        <v>10221000</v>
      </c>
      <c r="BD853" t="s">
        <v>173</v>
      </c>
      <c r="BF853" s="46" t="s">
        <v>1002</v>
      </c>
      <c r="BG853" t="s">
        <v>979</v>
      </c>
      <c r="BJ853" s="5"/>
      <c r="BK853" t="s">
        <v>979</v>
      </c>
      <c r="BL853" t="s">
        <v>1002</v>
      </c>
      <c r="BM853" s="55" t="s">
        <v>964</v>
      </c>
      <c r="BN853" t="str">
        <f t="shared" si="103"/>
        <v>amlodipine besilate tablet 10mg/</v>
      </c>
      <c r="BO853" s="55"/>
      <c r="BP853" t="str">
        <f t="shared" si="104"/>
        <v>amlodipine besilate tablet 10mg/</v>
      </c>
      <c r="BQ853" s="5"/>
      <c r="BR853" s="46">
        <v>10219000</v>
      </c>
      <c r="BS853" t="s">
        <v>173</v>
      </c>
      <c r="BU853" s="118"/>
      <c r="BV853" s="118"/>
      <c r="BW853" s="61">
        <v>100000073664</v>
      </c>
      <c r="BX853" s="5"/>
      <c r="BY853" s="5"/>
      <c r="BZ853" s="5"/>
      <c r="CB853" s="45"/>
      <c r="CC853" s="45"/>
      <c r="CD853" s="5"/>
      <c r="CE853" s="5"/>
      <c r="CF853" t="s">
        <v>1242</v>
      </c>
      <c r="CG853" t="s">
        <v>175</v>
      </c>
      <c r="CI853" s="118"/>
      <c r="CJ853" s="118"/>
      <c r="CK853" t="s">
        <v>1239</v>
      </c>
      <c r="CM853" t="s">
        <v>1228</v>
      </c>
      <c r="CN853" t="s">
        <v>3382</v>
      </c>
      <c r="CO853" s="46" t="s">
        <v>2254</v>
      </c>
      <c r="CP853" s="5"/>
      <c r="CQ853" s="46" t="s">
        <v>2254</v>
      </c>
      <c r="CR853" s="46" t="s">
        <v>2984</v>
      </c>
      <c r="CS853" s="5"/>
      <c r="CT853" s="52">
        <v>100000085259</v>
      </c>
      <c r="CU853" s="51" t="s">
        <v>149</v>
      </c>
      <c r="CV853" s="118"/>
      <c r="CW853" s="147"/>
      <c r="CX853" t="s">
        <v>2984</v>
      </c>
      <c r="CY853" s="5"/>
      <c r="CZ853" s="5"/>
      <c r="DA853" s="5"/>
      <c r="DB853" s="5"/>
      <c r="DC853" s="5"/>
      <c r="DD853" s="5"/>
      <c r="DE853" s="5"/>
      <c r="DF853" s="5"/>
      <c r="DG853" s="118"/>
      <c r="DH853" s="118"/>
      <c r="DI853" s="118"/>
      <c r="DJ853" s="118"/>
      <c r="DK853" s="118"/>
      <c r="DL853" s="165" t="s">
        <v>1290</v>
      </c>
      <c r="DM853" t="s">
        <v>164</v>
      </c>
      <c r="DN853" s="74"/>
      <c r="DO853" s="74"/>
      <c r="DP853" s="74"/>
      <c r="DQ853" s="5"/>
      <c r="DR853" s="74">
        <v>10</v>
      </c>
      <c r="DS853" s="74" t="s">
        <v>164</v>
      </c>
      <c r="DZ853" t="s">
        <v>1246</v>
      </c>
      <c r="EA853" t="s">
        <v>1272</v>
      </c>
      <c r="EB853" s="5"/>
      <c r="EC853" s="5"/>
      <c r="ED853" s="5"/>
      <c r="EE853" s="5"/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Y853" s="70" t="str">
        <f t="shared" si="105"/>
        <v>amlodipine oral 10mg/</v>
      </c>
      <c r="FK853" s="14" t="s">
        <v>163</v>
      </c>
      <c r="FL853" s="70" t="str">
        <f t="shared" si="106"/>
        <v>amlodipine oral 10mg/</v>
      </c>
    </row>
    <row r="854" spans="1:168" ht="14.4">
      <c r="A854" s="83">
        <v>83024</v>
      </c>
      <c r="B854" s="57">
        <v>83024</v>
      </c>
      <c r="C854" s="118"/>
      <c r="D854" s="118"/>
      <c r="E854" s="118"/>
      <c r="F854" s="118"/>
      <c r="G854" s="57">
        <v>83024</v>
      </c>
      <c r="H854" s="3"/>
      <c r="I854" s="57">
        <v>83024</v>
      </c>
      <c r="J854" s="5" t="str">
        <f t="shared" si="100"/>
        <v>FIN amlodipine besilate KRKA Sverige AB tablet 200 x 10mg/</v>
      </c>
      <c r="K854" s="5" t="str">
        <f t="shared" si="101"/>
        <v>FIN amlodipine besilate KRKA Sverige AB tablet 200 x 10mg/</v>
      </c>
      <c r="L854" s="5"/>
      <c r="M854" s="5"/>
      <c r="N854" s="5"/>
      <c r="O854" s="5"/>
      <c r="P854">
        <v>30</v>
      </c>
      <c r="Q854" s="5"/>
      <c r="R854" s="56">
        <v>200</v>
      </c>
      <c r="S854" s="5"/>
      <c r="T854" s="118"/>
      <c r="U854" s="118"/>
      <c r="V854" s="118"/>
      <c r="W854" s="118"/>
      <c r="X854" t="s">
        <v>1314</v>
      </c>
      <c r="Y854" t="s">
        <v>1103</v>
      </c>
      <c r="Z854" t="s">
        <v>1103</v>
      </c>
      <c r="AA854" t="s">
        <v>1288</v>
      </c>
      <c r="AB854" s="5"/>
      <c r="AC854" s="5"/>
      <c r="AD854" s="5"/>
      <c r="AE854" s="5"/>
      <c r="AF854" s="61">
        <v>100000073664</v>
      </c>
      <c r="AG854" t="s">
        <v>173</v>
      </c>
      <c r="AI854" t="s">
        <v>1194</v>
      </c>
      <c r="AJ854" t="s">
        <v>1208</v>
      </c>
      <c r="AK854" s="5"/>
      <c r="AL854" s="5"/>
      <c r="AM854" s="5"/>
      <c r="AN854" s="5"/>
      <c r="AO854" s="5"/>
      <c r="AP854" s="5"/>
      <c r="AQ854" s="5"/>
      <c r="AR854" s="5"/>
      <c r="AS854" s="57">
        <v>26266</v>
      </c>
      <c r="AT854" s="25" t="str">
        <f t="shared" si="102"/>
        <v>FIN amlodipine besilate KRKA Sverige AB tablet 10mg/</v>
      </c>
      <c r="AU854" s="33"/>
      <c r="AW854" s="57">
        <v>26266</v>
      </c>
      <c r="AX854" s="57"/>
      <c r="AY854" s="5"/>
      <c r="AZ854" t="s">
        <v>65</v>
      </c>
      <c r="BA854" s="5"/>
      <c r="BB854" s="5"/>
      <c r="BC854" s="76">
        <v>10221000</v>
      </c>
      <c r="BD854" t="s">
        <v>173</v>
      </c>
      <c r="BF854" s="46" t="s">
        <v>1002</v>
      </c>
      <c r="BG854" t="s">
        <v>979</v>
      </c>
      <c r="BJ854" s="5"/>
      <c r="BK854" t="s">
        <v>979</v>
      </c>
      <c r="BL854" t="s">
        <v>1002</v>
      </c>
      <c r="BM854" s="55" t="s">
        <v>964</v>
      </c>
      <c r="BN854" t="str">
        <f t="shared" si="103"/>
        <v>amlodipine besilate tablet 10mg/</v>
      </c>
      <c r="BO854" s="55"/>
      <c r="BP854" t="str">
        <f t="shared" si="104"/>
        <v>amlodipine besilate tablet 10mg/</v>
      </c>
      <c r="BQ854" s="5"/>
      <c r="BR854" s="46">
        <v>10219000</v>
      </c>
      <c r="BS854" t="s">
        <v>173</v>
      </c>
      <c r="BU854" s="118"/>
      <c r="BV854" s="118"/>
      <c r="BW854" s="61">
        <v>100000073664</v>
      </c>
      <c r="BX854" s="5"/>
      <c r="BY854" s="5"/>
      <c r="BZ854" s="5"/>
      <c r="CB854" s="45"/>
      <c r="CC854" s="45"/>
      <c r="CD854" s="5"/>
      <c r="CE854" s="5"/>
      <c r="CF854" t="s">
        <v>1242</v>
      </c>
      <c r="CG854" t="s">
        <v>175</v>
      </c>
      <c r="CI854" s="118"/>
      <c r="CJ854" s="118"/>
      <c r="CK854" t="s">
        <v>1239</v>
      </c>
      <c r="CM854" t="s">
        <v>1228</v>
      </c>
      <c r="CN854" t="s">
        <v>3382</v>
      </c>
      <c r="CO854" s="46" t="s">
        <v>2254</v>
      </c>
      <c r="CP854" s="5"/>
      <c r="CQ854" s="46" t="s">
        <v>2254</v>
      </c>
      <c r="CR854" s="46" t="s">
        <v>2984</v>
      </c>
      <c r="CS854" s="5"/>
      <c r="CT854" s="52">
        <v>100000085259</v>
      </c>
      <c r="CU854" s="51" t="s">
        <v>149</v>
      </c>
      <c r="CV854" s="118"/>
      <c r="CW854" s="147"/>
      <c r="CX854" t="s">
        <v>2984</v>
      </c>
      <c r="CY854" s="5"/>
      <c r="CZ854" s="5"/>
      <c r="DA854" s="5"/>
      <c r="DB854" s="5"/>
      <c r="DC854" s="5"/>
      <c r="DD854" s="5"/>
      <c r="DE854" s="5"/>
      <c r="DF854" s="5"/>
      <c r="DG854" s="118"/>
      <c r="DH854" s="118"/>
      <c r="DI854" s="118"/>
      <c r="DJ854" s="118"/>
      <c r="DK854" s="118"/>
      <c r="DL854" s="165" t="s">
        <v>1290</v>
      </c>
      <c r="DM854" t="s">
        <v>164</v>
      </c>
      <c r="DN854" s="74"/>
      <c r="DO854" s="74"/>
      <c r="DP854" s="74"/>
      <c r="DQ854" s="5"/>
      <c r="DR854" s="74">
        <v>10</v>
      </c>
      <c r="DS854" s="74" t="s">
        <v>164</v>
      </c>
      <c r="DZ854" t="s">
        <v>1246</v>
      </c>
      <c r="EA854" t="s">
        <v>1272</v>
      </c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Y854" s="70" t="str">
        <f t="shared" si="105"/>
        <v>amlodipine oral 10mg/</v>
      </c>
      <c r="FK854" s="14" t="s">
        <v>163</v>
      </c>
      <c r="FL854" s="70" t="str">
        <f t="shared" si="106"/>
        <v>amlodipine oral 10mg/</v>
      </c>
    </row>
    <row r="855" spans="1:168" ht="14.4">
      <c r="A855" s="83">
        <v>83025</v>
      </c>
      <c r="B855" s="57">
        <v>83025</v>
      </c>
      <c r="C855" s="118"/>
      <c r="D855" s="118"/>
      <c r="E855" s="118"/>
      <c r="F855" s="118"/>
      <c r="G855" s="57">
        <v>83025</v>
      </c>
      <c r="H855" s="3"/>
      <c r="I855" s="57">
        <v>83025</v>
      </c>
      <c r="J855" s="5" t="str">
        <f t="shared" ref="J855:J918" si="107">CONCATENATE(BM855," ",CR856," ",BG855," ",BS855," ",R855,S855," x ",DR855,DS855,"/",DU855,DV855)</f>
        <v>FIN amlodipine besilate KRKA Sverige AB tablet 250 x 10mg/</v>
      </c>
      <c r="K855" s="5" t="str">
        <f t="shared" ref="K855:K918" si="108">CONCATENATE(BM855," ",CR856," ",BG855," ",BS855," ",R855,S855," x ",DR855,DS855,"/",DU855,DV855)</f>
        <v>FIN amlodipine besilate KRKA Sverige AB tablet 250 x 10mg/</v>
      </c>
      <c r="L855" s="5"/>
      <c r="M855" s="5"/>
      <c r="N855" s="5"/>
      <c r="O855" s="5"/>
      <c r="P855">
        <v>30</v>
      </c>
      <c r="Q855" s="5"/>
      <c r="R855" s="56">
        <v>250</v>
      </c>
      <c r="S855" s="5"/>
      <c r="T855" s="118"/>
      <c r="U855" s="118"/>
      <c r="V855" s="118"/>
      <c r="W855" s="118"/>
      <c r="X855" t="s">
        <v>1311</v>
      </c>
      <c r="Y855" t="s">
        <v>1103</v>
      </c>
      <c r="Z855" t="s">
        <v>1103</v>
      </c>
      <c r="AA855" t="s">
        <v>1303</v>
      </c>
      <c r="AB855" s="5"/>
      <c r="AC855" s="5"/>
      <c r="AD855" s="5"/>
      <c r="AE855" s="5"/>
      <c r="AF855" s="61">
        <v>100000073664</v>
      </c>
      <c r="AG855" t="s">
        <v>173</v>
      </c>
      <c r="AI855" t="s">
        <v>1194</v>
      </c>
      <c r="AJ855" t="s">
        <v>1208</v>
      </c>
      <c r="AK855" s="5"/>
      <c r="AL855" s="5"/>
      <c r="AM855" s="5"/>
      <c r="AN855" s="5"/>
      <c r="AO855" s="5"/>
      <c r="AP855" s="5"/>
      <c r="AQ855" s="5"/>
      <c r="AR855" s="5"/>
      <c r="AS855" s="57">
        <v>26266</v>
      </c>
      <c r="AT855" s="25" t="str">
        <f t="shared" ref="AT855:AT918" si="109">CONCATENATE(BM855," ",CR856," ",BG855," ",BS855," ",DR855,DS855,"/",DU855,DV855)</f>
        <v>FIN amlodipine besilate KRKA Sverige AB tablet 10mg/</v>
      </c>
      <c r="AU855" s="33"/>
      <c r="AW855" s="57">
        <v>26266</v>
      </c>
      <c r="AX855" s="57"/>
      <c r="AY855" s="5"/>
      <c r="AZ855" t="s">
        <v>65</v>
      </c>
      <c r="BA855" s="5"/>
      <c r="BB855" s="5"/>
      <c r="BC855" s="76">
        <v>10221000</v>
      </c>
      <c r="BD855" t="s">
        <v>173</v>
      </c>
      <c r="BF855" s="46" t="s">
        <v>1002</v>
      </c>
      <c r="BG855" t="s">
        <v>979</v>
      </c>
      <c r="BJ855" s="5"/>
      <c r="BK855" t="s">
        <v>979</v>
      </c>
      <c r="BL855" t="s">
        <v>1002</v>
      </c>
      <c r="BM855" s="55" t="s">
        <v>964</v>
      </c>
      <c r="BN855" t="str">
        <f t="shared" ref="BN855:BN918" si="110">CONCATENATE(CR856," ",BS855," ",DR855,DS855,"/",DU855,DV855)</f>
        <v>amlodipine besilate tablet 10mg/</v>
      </c>
      <c r="BO855" s="55"/>
      <c r="BP855" t="str">
        <f t="shared" ref="BP855:BP918" si="111">CONCATENATE(CR856," ",BS855," ",DR855,DS855,"/",DU855,DV855)</f>
        <v>amlodipine besilate tablet 10mg/</v>
      </c>
      <c r="BQ855" s="5"/>
      <c r="BR855" s="46">
        <v>10219000</v>
      </c>
      <c r="BS855" t="s">
        <v>173</v>
      </c>
      <c r="BU855" s="118"/>
      <c r="BV855" s="118"/>
      <c r="BW855" s="61">
        <v>100000073664</v>
      </c>
      <c r="BX855" s="5"/>
      <c r="BY855" s="5"/>
      <c r="BZ855" s="5"/>
      <c r="CB855" s="45"/>
      <c r="CC855" s="45"/>
      <c r="CD855" s="5"/>
      <c r="CE855" s="5"/>
      <c r="CF855" t="s">
        <v>1242</v>
      </c>
      <c r="CG855" t="s">
        <v>175</v>
      </c>
      <c r="CI855" s="118"/>
      <c r="CJ855" s="118"/>
      <c r="CK855" t="s">
        <v>1239</v>
      </c>
      <c r="CM855" t="s">
        <v>1228</v>
      </c>
      <c r="CN855" t="s">
        <v>3382</v>
      </c>
      <c r="CO855" s="46" t="s">
        <v>2254</v>
      </c>
      <c r="CP855" s="5"/>
      <c r="CQ855" s="46" t="s">
        <v>2254</v>
      </c>
      <c r="CR855" s="46" t="s">
        <v>2984</v>
      </c>
      <c r="CS855" s="5"/>
      <c r="CT855" s="52">
        <v>100000085259</v>
      </c>
      <c r="CU855" s="51" t="s">
        <v>149</v>
      </c>
      <c r="CV855" s="118"/>
      <c r="CW855" s="147"/>
      <c r="CX855" t="s">
        <v>2984</v>
      </c>
      <c r="CY855" s="5"/>
      <c r="CZ855" s="5"/>
      <c r="DA855" s="5"/>
      <c r="DB855" s="5"/>
      <c r="DC855" s="5"/>
      <c r="DD855" s="5"/>
      <c r="DE855" s="5"/>
      <c r="DF855" s="5"/>
      <c r="DG855" s="118"/>
      <c r="DH855" s="118"/>
      <c r="DI855" s="118"/>
      <c r="DJ855" s="118"/>
      <c r="DK855" s="118"/>
      <c r="DL855" s="165" t="s">
        <v>1291</v>
      </c>
      <c r="DM855" t="s">
        <v>164</v>
      </c>
      <c r="DN855" s="74"/>
      <c r="DO855" s="74"/>
      <c r="DP855" s="74"/>
      <c r="DQ855" s="5"/>
      <c r="DR855" s="74">
        <v>10</v>
      </c>
      <c r="DS855" s="74" t="s">
        <v>164</v>
      </c>
      <c r="DZ855" t="s">
        <v>1246</v>
      </c>
      <c r="EA855" t="s">
        <v>1272</v>
      </c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Y855" s="70" t="str">
        <f t="shared" ref="EY855:EY918" si="112">CONCATENATE(CU857," ",FK855," ",DR855,DS855,"/",DU855,DV855)</f>
        <v>amlodipine oral 10mg/</v>
      </c>
      <c r="FK855" s="14" t="s">
        <v>163</v>
      </c>
      <c r="FL855" s="70" t="str">
        <f t="shared" ref="FL855:FL918" si="113">CONCATENATE(CU857," ",FK855," ",DR855,DS855,"/",DU855,DV855)</f>
        <v>amlodipine oral 10mg/</v>
      </c>
    </row>
    <row r="856" spans="1:168" ht="14.4">
      <c r="A856" s="83">
        <v>177258</v>
      </c>
      <c r="B856" s="57">
        <v>177258</v>
      </c>
      <c r="C856" s="118"/>
      <c r="D856" s="118"/>
      <c r="E856" s="118"/>
      <c r="F856" s="118"/>
      <c r="G856" s="57">
        <v>177258</v>
      </c>
      <c r="H856" s="3"/>
      <c r="I856" s="57">
        <v>177258</v>
      </c>
      <c r="J856" s="5" t="str">
        <f t="shared" si="107"/>
        <v>FIN amlodipine besilate KRKA Sverige AB tablet 112 x 10mg/</v>
      </c>
      <c r="K856" s="5" t="str">
        <f t="shared" si="108"/>
        <v>FIN amlodipine besilate KRKA Sverige AB tablet 112 x 10mg/</v>
      </c>
      <c r="L856" s="5"/>
      <c r="M856" s="5"/>
      <c r="N856" s="5"/>
      <c r="O856" s="5"/>
      <c r="P856">
        <v>30</v>
      </c>
      <c r="Q856" s="5"/>
      <c r="R856" s="56">
        <v>112</v>
      </c>
      <c r="S856" s="5"/>
      <c r="T856" s="118"/>
      <c r="U856" s="118"/>
      <c r="V856" s="118"/>
      <c r="W856" s="118"/>
      <c r="X856" t="s">
        <v>1292</v>
      </c>
      <c r="Y856" t="s">
        <v>1103</v>
      </c>
      <c r="Z856" t="s">
        <v>1103</v>
      </c>
      <c r="AA856" t="s">
        <v>1309</v>
      </c>
      <c r="AB856" s="5"/>
      <c r="AC856" s="5"/>
      <c r="AD856" s="5"/>
      <c r="AE856" s="5"/>
      <c r="AF856" s="61">
        <v>100000073664</v>
      </c>
      <c r="AG856" t="s">
        <v>173</v>
      </c>
      <c r="AI856" t="s">
        <v>1194</v>
      </c>
      <c r="AJ856" t="s">
        <v>1208</v>
      </c>
      <c r="AK856" s="5"/>
      <c r="AL856" s="5"/>
      <c r="AM856" s="5"/>
      <c r="AN856" s="5"/>
      <c r="AO856" s="5"/>
      <c r="AP856" s="5"/>
      <c r="AQ856" s="5"/>
      <c r="AR856" s="5"/>
      <c r="AS856" s="57">
        <v>26266</v>
      </c>
      <c r="AT856" s="25" t="str">
        <f t="shared" si="109"/>
        <v>FIN amlodipine besilate KRKA Sverige AB tablet 10mg/</v>
      </c>
      <c r="AU856" s="33"/>
      <c r="AW856" s="57">
        <v>26266</v>
      </c>
      <c r="AX856" s="57"/>
      <c r="AY856" s="5"/>
      <c r="AZ856" t="s">
        <v>65</v>
      </c>
      <c r="BA856" s="5"/>
      <c r="BB856" s="5"/>
      <c r="BC856" s="76">
        <v>10221000</v>
      </c>
      <c r="BD856" t="s">
        <v>173</v>
      </c>
      <c r="BF856" s="46" t="s">
        <v>1002</v>
      </c>
      <c r="BG856" t="s">
        <v>979</v>
      </c>
      <c r="BJ856" s="5"/>
      <c r="BK856" t="s">
        <v>979</v>
      </c>
      <c r="BL856" t="s">
        <v>1002</v>
      </c>
      <c r="BM856" s="55" t="s">
        <v>964</v>
      </c>
      <c r="BN856" t="str">
        <f t="shared" si="110"/>
        <v>amlodipine besilate tablet 10mg/</v>
      </c>
      <c r="BO856" s="55"/>
      <c r="BP856" t="str">
        <f t="shared" si="111"/>
        <v>amlodipine besilate tablet 10mg/</v>
      </c>
      <c r="BQ856" s="5"/>
      <c r="BR856" s="46">
        <v>10219000</v>
      </c>
      <c r="BS856" t="s">
        <v>173</v>
      </c>
      <c r="BU856" s="118"/>
      <c r="BV856" s="118"/>
      <c r="BW856" s="61">
        <v>100000073664</v>
      </c>
      <c r="BX856" s="5"/>
      <c r="BY856" s="5"/>
      <c r="BZ856" s="5"/>
      <c r="CB856" s="45"/>
      <c r="CC856" s="45"/>
      <c r="CD856" s="5"/>
      <c r="CE856" s="5"/>
      <c r="CF856" t="s">
        <v>1242</v>
      </c>
      <c r="CG856" t="s">
        <v>175</v>
      </c>
      <c r="CI856" s="118"/>
      <c r="CJ856" s="118"/>
      <c r="CK856" t="s">
        <v>1239</v>
      </c>
      <c r="CM856" t="s">
        <v>1228</v>
      </c>
      <c r="CN856" t="s">
        <v>3382</v>
      </c>
      <c r="CO856" s="46" t="s">
        <v>2254</v>
      </c>
      <c r="CP856" s="5"/>
      <c r="CQ856" s="46" t="s">
        <v>2254</v>
      </c>
      <c r="CR856" s="46" t="s">
        <v>2984</v>
      </c>
      <c r="CS856" s="5"/>
      <c r="CT856" s="52">
        <v>100000085259</v>
      </c>
      <c r="CU856" s="51" t="s">
        <v>149</v>
      </c>
      <c r="CV856" s="118"/>
      <c r="CW856" s="147"/>
      <c r="CX856" t="s">
        <v>2984</v>
      </c>
      <c r="CY856" s="5"/>
      <c r="CZ856" s="5"/>
      <c r="DA856" s="5"/>
      <c r="DB856" s="5"/>
      <c r="DC856" s="5"/>
      <c r="DD856" s="5"/>
      <c r="DE856" s="5"/>
      <c r="DF856" s="5"/>
      <c r="DG856" s="118"/>
      <c r="DH856" s="118"/>
      <c r="DI856" s="118"/>
      <c r="DJ856" s="118"/>
      <c r="DK856" s="118"/>
      <c r="DL856" s="165" t="s">
        <v>1290</v>
      </c>
      <c r="DM856" t="s">
        <v>164</v>
      </c>
      <c r="DN856" s="74"/>
      <c r="DO856" s="74"/>
      <c r="DP856" s="74"/>
      <c r="DQ856" s="5"/>
      <c r="DR856" s="74">
        <v>10</v>
      </c>
      <c r="DS856" s="74" t="s">
        <v>164</v>
      </c>
      <c r="DZ856" t="s">
        <v>1246</v>
      </c>
      <c r="EA856" t="s">
        <v>1272</v>
      </c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Y856" s="70" t="str">
        <f t="shared" si="112"/>
        <v>amlodipine oral 10mg/</v>
      </c>
      <c r="FK856" s="14" t="s">
        <v>163</v>
      </c>
      <c r="FL856" s="70" t="str">
        <f t="shared" si="113"/>
        <v>amlodipine oral 10mg/</v>
      </c>
    </row>
    <row r="857" spans="1:168" ht="14.4">
      <c r="A857" s="83">
        <v>177259</v>
      </c>
      <c r="B857" s="57">
        <v>177259</v>
      </c>
      <c r="C857" s="118"/>
      <c r="D857" s="118"/>
      <c r="E857" s="118"/>
      <c r="F857" s="118"/>
      <c r="G857" s="57">
        <v>177259</v>
      </c>
      <c r="H857" s="3"/>
      <c r="I857" s="57">
        <v>177259</v>
      </c>
      <c r="J857" s="5" t="str">
        <f t="shared" si="107"/>
        <v>FIN amlodipine besilate KRKA Sverige AB tablet 120 x 10mg/</v>
      </c>
      <c r="K857" s="5" t="str">
        <f t="shared" si="108"/>
        <v>FIN amlodipine besilate KRKA Sverige AB tablet 120 x 10mg/</v>
      </c>
      <c r="L857" s="5"/>
      <c r="M857" s="5"/>
      <c r="N857" s="5"/>
      <c r="O857" s="5"/>
      <c r="P857">
        <v>30</v>
      </c>
      <c r="Q857" s="5"/>
      <c r="R857" s="56">
        <v>120</v>
      </c>
      <c r="S857" s="5"/>
      <c r="T857" s="118"/>
      <c r="U857" s="118"/>
      <c r="V857" s="118"/>
      <c r="W857" s="118"/>
      <c r="X857" t="s">
        <v>1296</v>
      </c>
      <c r="Y857" t="s">
        <v>1103</v>
      </c>
      <c r="Z857" t="s">
        <v>1103</v>
      </c>
      <c r="AA857" t="s">
        <v>1310</v>
      </c>
      <c r="AB857" s="5"/>
      <c r="AC857" s="5"/>
      <c r="AD857" s="5"/>
      <c r="AE857" s="5"/>
      <c r="AF857" s="61">
        <v>100000073664</v>
      </c>
      <c r="AG857" t="s">
        <v>173</v>
      </c>
      <c r="AI857" t="s">
        <v>1194</v>
      </c>
      <c r="AJ857" t="s">
        <v>1208</v>
      </c>
      <c r="AK857" s="5"/>
      <c r="AL857" s="5"/>
      <c r="AM857" s="5"/>
      <c r="AN857" s="5"/>
      <c r="AO857" s="5"/>
      <c r="AP857" s="5"/>
      <c r="AQ857" s="5"/>
      <c r="AR857" s="5"/>
      <c r="AS857" s="57">
        <v>26266</v>
      </c>
      <c r="AT857" s="25" t="str">
        <f t="shared" si="109"/>
        <v>FIN amlodipine besilate KRKA Sverige AB tablet 10mg/</v>
      </c>
      <c r="AU857" s="33"/>
      <c r="AW857" s="57">
        <v>26266</v>
      </c>
      <c r="AX857" s="57"/>
      <c r="AY857" s="5"/>
      <c r="AZ857" t="s">
        <v>65</v>
      </c>
      <c r="BA857" s="5"/>
      <c r="BB857" s="5"/>
      <c r="BC857" s="76">
        <v>10211000</v>
      </c>
      <c r="BD857" t="s">
        <v>173</v>
      </c>
      <c r="BF857" s="46" t="s">
        <v>1002</v>
      </c>
      <c r="BG857" t="s">
        <v>979</v>
      </c>
      <c r="BJ857" s="5"/>
      <c r="BK857" t="s">
        <v>979</v>
      </c>
      <c r="BL857" t="s">
        <v>1002</v>
      </c>
      <c r="BM857" s="55" t="s">
        <v>964</v>
      </c>
      <c r="BN857" t="str">
        <f t="shared" si="110"/>
        <v>amlodipine besilate tablet 10mg/</v>
      </c>
      <c r="BO857" s="55"/>
      <c r="BP857" t="str">
        <f t="shared" si="111"/>
        <v>amlodipine besilate tablet 10mg/</v>
      </c>
      <c r="BQ857" s="5"/>
      <c r="BR857" s="46">
        <v>10219000</v>
      </c>
      <c r="BS857" t="s">
        <v>173</v>
      </c>
      <c r="BU857" s="118"/>
      <c r="BV857" s="118"/>
      <c r="BW857" s="61">
        <v>100000073664</v>
      </c>
      <c r="BX857" s="5"/>
      <c r="BY857" s="5"/>
      <c r="BZ857" s="5"/>
      <c r="CB857" s="45"/>
      <c r="CC857" s="45"/>
      <c r="CD857" s="5"/>
      <c r="CE857" s="5"/>
      <c r="CF857" t="s">
        <v>1242</v>
      </c>
      <c r="CG857" t="s">
        <v>175</v>
      </c>
      <c r="CI857" s="118"/>
      <c r="CJ857" s="118"/>
      <c r="CK857" t="s">
        <v>1239</v>
      </c>
      <c r="CM857" t="s">
        <v>1228</v>
      </c>
      <c r="CN857" t="s">
        <v>3382</v>
      </c>
      <c r="CO857" s="46" t="s">
        <v>2254</v>
      </c>
      <c r="CP857" s="5"/>
      <c r="CQ857" s="46" t="s">
        <v>2254</v>
      </c>
      <c r="CR857" s="46" t="s">
        <v>2984</v>
      </c>
      <c r="CS857" s="5"/>
      <c r="CT857" s="52">
        <v>100000085259</v>
      </c>
      <c r="CU857" s="51" t="s">
        <v>149</v>
      </c>
      <c r="CV857" s="118"/>
      <c r="CW857" s="147"/>
      <c r="CX857" t="s">
        <v>2984</v>
      </c>
      <c r="CY857" s="5"/>
      <c r="CZ857" s="5"/>
      <c r="DA857" s="5"/>
      <c r="DB857" s="5"/>
      <c r="DC857" s="5"/>
      <c r="DD857" s="5"/>
      <c r="DE857" s="5"/>
      <c r="DF857" s="5"/>
      <c r="DG857" s="118"/>
      <c r="DH857" s="118"/>
      <c r="DI857" s="118"/>
      <c r="DJ857" s="118"/>
      <c r="DK857" s="118"/>
      <c r="DL857" s="165" t="s">
        <v>1291</v>
      </c>
      <c r="DM857" t="s">
        <v>164</v>
      </c>
      <c r="DN857" s="74"/>
      <c r="DO857" s="74"/>
      <c r="DP857" s="74"/>
      <c r="DQ857" s="5"/>
      <c r="DR857" s="74">
        <v>10</v>
      </c>
      <c r="DS857" s="74" t="s">
        <v>164</v>
      </c>
      <c r="DZ857" t="s">
        <v>1246</v>
      </c>
      <c r="EA857" t="s">
        <v>1272</v>
      </c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Y857" s="70" t="str">
        <f t="shared" si="112"/>
        <v>amlodipine oral 10mg/</v>
      </c>
      <c r="FK857" s="14" t="s">
        <v>163</v>
      </c>
      <c r="FL857" s="70" t="str">
        <f t="shared" si="113"/>
        <v>amlodipine oral 10mg/</v>
      </c>
    </row>
    <row r="858" spans="1:168" ht="14.4">
      <c r="A858" s="83">
        <v>178992</v>
      </c>
      <c r="B858" s="57">
        <v>178992</v>
      </c>
      <c r="C858" s="118"/>
      <c r="D858" s="118"/>
      <c r="E858" s="118"/>
      <c r="F858" s="118"/>
      <c r="G858" s="57">
        <v>178992</v>
      </c>
      <c r="H858" s="4"/>
      <c r="I858" s="57">
        <v>178992</v>
      </c>
      <c r="J858" s="5" t="str">
        <f t="shared" si="107"/>
        <v>FIN amlodipine besilate Orion Corporation tablet 500 x 5mg/</v>
      </c>
      <c r="K858" s="5" t="str">
        <f t="shared" si="108"/>
        <v>FIN amlodipine besilate Orion Corporation tablet 500 x 5mg/</v>
      </c>
      <c r="L858" s="5"/>
      <c r="M858" s="5"/>
      <c r="N858" s="5"/>
      <c r="O858" s="5"/>
      <c r="P858">
        <v>14</v>
      </c>
      <c r="Q858" s="5"/>
      <c r="R858" s="56">
        <v>500</v>
      </c>
      <c r="S858" s="5"/>
      <c r="T858" s="118"/>
      <c r="U858" s="118"/>
      <c r="V858" s="118"/>
      <c r="W858" s="118"/>
      <c r="X858" t="s">
        <v>1312</v>
      </c>
      <c r="Y858" t="s">
        <v>1104</v>
      </c>
      <c r="Z858" t="s">
        <v>1104</v>
      </c>
      <c r="AA858" t="s">
        <v>1304</v>
      </c>
      <c r="AB858" s="5"/>
      <c r="AC858" s="5"/>
      <c r="AD858" s="5"/>
      <c r="AE858" s="5"/>
      <c r="AF858" s="61">
        <v>100000073664</v>
      </c>
      <c r="AG858" t="s">
        <v>173</v>
      </c>
      <c r="AI858" t="s">
        <v>1194</v>
      </c>
      <c r="AJ858" t="s">
        <v>1208</v>
      </c>
      <c r="AK858" s="5"/>
      <c r="AL858" s="5"/>
      <c r="AM858" s="5"/>
      <c r="AN858" s="5"/>
      <c r="AO858" s="5"/>
      <c r="AP858" s="5"/>
      <c r="AQ858" s="5"/>
      <c r="AR858" s="5"/>
      <c r="AS858" s="57">
        <v>50436</v>
      </c>
      <c r="AT858" s="25" t="str">
        <f t="shared" si="109"/>
        <v>FIN amlodipine besilate Orion Corporation tablet 5mg/</v>
      </c>
      <c r="AU858" s="33"/>
      <c r="AW858" s="57">
        <v>50436</v>
      </c>
      <c r="AX858" s="57"/>
      <c r="AY858" s="5"/>
      <c r="AZ858" t="s">
        <v>65</v>
      </c>
      <c r="BA858" s="5"/>
      <c r="BB858" s="5"/>
      <c r="BC858" s="76">
        <v>10211000</v>
      </c>
      <c r="BD858" t="s">
        <v>173</v>
      </c>
      <c r="BF858" s="46" t="s">
        <v>1003</v>
      </c>
      <c r="BG858" t="s">
        <v>980</v>
      </c>
      <c r="BJ858" s="5"/>
      <c r="BK858" t="s">
        <v>980</v>
      </c>
      <c r="BL858" t="s">
        <v>1003</v>
      </c>
      <c r="BM858" s="55" t="s">
        <v>964</v>
      </c>
      <c r="BN858" t="str">
        <f t="shared" si="110"/>
        <v>amlodipine besilate tablet 5mg/</v>
      </c>
      <c r="BO858" s="55"/>
      <c r="BP858" t="str">
        <f t="shared" si="111"/>
        <v>amlodipine besilate tablet 5mg/</v>
      </c>
      <c r="BQ858" s="5"/>
      <c r="BR858" s="46">
        <v>10219000</v>
      </c>
      <c r="BS858" t="s">
        <v>173</v>
      </c>
      <c r="BU858" s="118"/>
      <c r="BV858" s="118"/>
      <c r="BW858" s="61">
        <v>100000073664</v>
      </c>
      <c r="BX858" s="5"/>
      <c r="BY858" s="5"/>
      <c r="BZ858" s="5"/>
      <c r="CB858" s="45"/>
      <c r="CC858" s="45"/>
      <c r="CD858" s="5"/>
      <c r="CE858" s="5"/>
      <c r="CF858" t="s">
        <v>1242</v>
      </c>
      <c r="CG858" t="s">
        <v>175</v>
      </c>
      <c r="CI858" s="118"/>
      <c r="CJ858" s="118"/>
      <c r="CK858" t="s">
        <v>1239</v>
      </c>
      <c r="CM858" t="s">
        <v>1228</v>
      </c>
      <c r="CN858" t="s">
        <v>3382</v>
      </c>
      <c r="CO858" s="46" t="s">
        <v>2254</v>
      </c>
      <c r="CP858" s="5"/>
      <c r="CQ858" s="46" t="s">
        <v>2254</v>
      </c>
      <c r="CR858" s="46" t="s">
        <v>2984</v>
      </c>
      <c r="CS858" s="5"/>
      <c r="CT858" s="52">
        <v>100000085259</v>
      </c>
      <c r="CU858" s="51" t="s">
        <v>149</v>
      </c>
      <c r="CV858" s="118"/>
      <c r="CW858" s="147"/>
      <c r="CX858" t="s">
        <v>2984</v>
      </c>
      <c r="CY858" s="5"/>
      <c r="CZ858" s="5"/>
      <c r="DA858" s="5"/>
      <c r="DB858" s="5"/>
      <c r="DC858" s="5"/>
      <c r="DD858" s="5"/>
      <c r="DE858" s="5"/>
      <c r="DF858" s="5"/>
      <c r="DG858" s="118"/>
      <c r="DH858" s="118"/>
      <c r="DI858" s="118"/>
      <c r="DJ858" s="118"/>
      <c r="DK858" s="118"/>
      <c r="DL858" s="165" t="s">
        <v>1290</v>
      </c>
      <c r="DM858" t="s">
        <v>164</v>
      </c>
      <c r="DN858" s="74"/>
      <c r="DO858" s="74"/>
      <c r="DP858" s="74"/>
      <c r="DQ858" s="5"/>
      <c r="DR858" s="74">
        <v>5</v>
      </c>
      <c r="DS858" s="74" t="s">
        <v>164</v>
      </c>
      <c r="DZ858" t="s">
        <v>1245</v>
      </c>
      <c r="EA858" t="s">
        <v>1273</v>
      </c>
      <c r="EB858" s="5"/>
      <c r="EC858" s="5"/>
      <c r="ED858" s="5"/>
      <c r="EE858" s="5"/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Y858" s="70" t="str">
        <f t="shared" si="112"/>
        <v>amlodipine oral 5mg/</v>
      </c>
      <c r="FK858" s="14" t="s">
        <v>163</v>
      </c>
      <c r="FL858" s="70" t="str">
        <f t="shared" si="113"/>
        <v>amlodipine oral 5mg/</v>
      </c>
    </row>
    <row r="859" spans="1:168" ht="14.4">
      <c r="A859" s="83">
        <v>178993</v>
      </c>
      <c r="B859" s="57">
        <v>178993</v>
      </c>
      <c r="C859" s="118"/>
      <c r="D859" s="118"/>
      <c r="E859" s="118"/>
      <c r="F859" s="118"/>
      <c r="G859" s="57">
        <v>178993</v>
      </c>
      <c r="H859" s="3"/>
      <c r="I859" s="57">
        <v>178993</v>
      </c>
      <c r="J859" s="5" t="str">
        <f t="shared" si="107"/>
        <v>FIN amlodipine besilate Orion Corporation tablet 7 x 5mg/</v>
      </c>
      <c r="K859" s="5" t="str">
        <f t="shared" si="108"/>
        <v>FIN amlodipine besilate Orion Corporation tablet 7 x 5mg/</v>
      </c>
      <c r="L859" s="5"/>
      <c r="M859" s="5"/>
      <c r="N859" s="5"/>
      <c r="O859" s="5"/>
      <c r="P859">
        <v>14</v>
      </c>
      <c r="Q859" s="5"/>
      <c r="R859">
        <v>7</v>
      </c>
      <c r="S859" s="5"/>
      <c r="T859" s="118"/>
      <c r="U859" s="118"/>
      <c r="V859" s="118"/>
      <c r="W859" s="118"/>
      <c r="X859" t="s">
        <v>1291</v>
      </c>
      <c r="Y859" t="s">
        <v>1104</v>
      </c>
      <c r="Z859" t="s">
        <v>1104</v>
      </c>
      <c r="AA859" t="s">
        <v>1311</v>
      </c>
      <c r="AB859" s="5"/>
      <c r="AC859" s="5"/>
      <c r="AD859" s="5"/>
      <c r="AE859" s="5"/>
      <c r="AF859" s="61">
        <v>100000073664</v>
      </c>
      <c r="AG859" t="s">
        <v>173</v>
      </c>
      <c r="AI859" t="s">
        <v>1194</v>
      </c>
      <c r="AJ859" t="s">
        <v>1208</v>
      </c>
      <c r="AK859" s="5"/>
      <c r="AL859" s="5"/>
      <c r="AM859" s="5"/>
      <c r="AN859" s="5"/>
      <c r="AO859" s="5"/>
      <c r="AP859" s="5"/>
      <c r="AQ859" s="5"/>
      <c r="AR859" s="5"/>
      <c r="AS859" s="57">
        <v>50436</v>
      </c>
      <c r="AT859" s="25" t="str">
        <f t="shared" si="109"/>
        <v>FIN amlodipine besilate Orion Corporation tablet 5mg/</v>
      </c>
      <c r="AU859" s="33"/>
      <c r="AW859" s="57">
        <v>50436</v>
      </c>
      <c r="AX859" s="57"/>
      <c r="AY859" s="5"/>
      <c r="AZ859" t="s">
        <v>65</v>
      </c>
      <c r="BA859" s="5"/>
      <c r="BB859" s="5"/>
      <c r="BC859" s="76">
        <v>10106000</v>
      </c>
      <c r="BD859" t="s">
        <v>173</v>
      </c>
      <c r="BF859" s="46" t="s">
        <v>1003</v>
      </c>
      <c r="BG859" t="s">
        <v>980</v>
      </c>
      <c r="BJ859" s="5"/>
      <c r="BK859" t="s">
        <v>980</v>
      </c>
      <c r="BL859" t="s">
        <v>1003</v>
      </c>
      <c r="BM859" s="55" t="s">
        <v>964</v>
      </c>
      <c r="BN859" t="str">
        <f t="shared" si="110"/>
        <v>amlodipine besilate tablet 5mg/</v>
      </c>
      <c r="BO859" s="55"/>
      <c r="BP859" t="str">
        <f t="shared" si="111"/>
        <v>amlodipine besilate tablet 5mg/</v>
      </c>
      <c r="BQ859" s="5"/>
      <c r="BR859" s="46">
        <v>10219000</v>
      </c>
      <c r="BS859" t="s">
        <v>173</v>
      </c>
      <c r="BU859" s="118"/>
      <c r="BV859" s="118"/>
      <c r="BW859" s="61">
        <v>100000073664</v>
      </c>
      <c r="BX859" s="5"/>
      <c r="BY859" s="5"/>
      <c r="BZ859" s="5"/>
      <c r="CB859" s="45"/>
      <c r="CC859" s="45"/>
      <c r="CD859" s="5"/>
      <c r="CE859" s="5"/>
      <c r="CF859" t="s">
        <v>1242</v>
      </c>
      <c r="CG859" t="s">
        <v>175</v>
      </c>
      <c r="CI859" s="118"/>
      <c r="CJ859" s="118"/>
      <c r="CK859" t="s">
        <v>1239</v>
      </c>
      <c r="CM859" t="s">
        <v>1228</v>
      </c>
      <c r="CN859" t="s">
        <v>3382</v>
      </c>
      <c r="CO859" s="46" t="s">
        <v>2254</v>
      </c>
      <c r="CP859" s="5"/>
      <c r="CQ859" s="46" t="s">
        <v>2254</v>
      </c>
      <c r="CR859" s="46" t="s">
        <v>2984</v>
      </c>
      <c r="CS859" s="5"/>
      <c r="CT859" s="52">
        <v>100000085259</v>
      </c>
      <c r="CU859" s="51" t="s">
        <v>149</v>
      </c>
      <c r="CV859" s="118"/>
      <c r="CW859" s="147"/>
      <c r="CX859" t="s">
        <v>2984</v>
      </c>
      <c r="CY859" s="5"/>
      <c r="CZ859" s="5"/>
      <c r="DA859" s="5"/>
      <c r="DB859" s="5"/>
      <c r="DC859" s="5"/>
      <c r="DD859" s="5"/>
      <c r="DE859" s="5"/>
      <c r="DF859" s="5"/>
      <c r="DG859" s="118"/>
      <c r="DH859" s="118"/>
      <c r="DI859" s="118"/>
      <c r="DJ859" s="118"/>
      <c r="DK859" s="118"/>
      <c r="DL859" s="165" t="s">
        <v>1291</v>
      </c>
      <c r="DM859" t="s">
        <v>164</v>
      </c>
      <c r="DN859" s="74"/>
      <c r="DO859" s="74"/>
      <c r="DP859" s="74"/>
      <c r="DQ859" s="5"/>
      <c r="DR859" s="74">
        <v>5</v>
      </c>
      <c r="DS859" s="74" t="s">
        <v>164</v>
      </c>
      <c r="DZ859" t="s">
        <v>1245</v>
      </c>
      <c r="EA859" t="s">
        <v>1273</v>
      </c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Y859" s="70" t="str">
        <f t="shared" si="112"/>
        <v>amlodipine oral 5mg/</v>
      </c>
      <c r="FK859" s="14" t="s">
        <v>163</v>
      </c>
      <c r="FL859" s="70" t="str">
        <f t="shared" si="113"/>
        <v>amlodipine oral 5mg/</v>
      </c>
    </row>
    <row r="860" spans="1:168" ht="14.4">
      <c r="A860" s="83">
        <v>178994</v>
      </c>
      <c r="B860" s="57">
        <v>178994</v>
      </c>
      <c r="C860" s="118"/>
      <c r="D860" s="118"/>
      <c r="E860" s="118"/>
      <c r="F860" s="118"/>
      <c r="G860" s="57">
        <v>178994</v>
      </c>
      <c r="H860" s="3"/>
      <c r="I860" s="57">
        <v>178994</v>
      </c>
      <c r="J860" s="5" t="str">
        <f t="shared" si="107"/>
        <v>FIN amlodipine besilate Orion Corporation tablet 10 x 5mg/</v>
      </c>
      <c r="K860" s="5" t="str">
        <f t="shared" si="108"/>
        <v>FIN amlodipine besilate Orion Corporation tablet 10 x 5mg/</v>
      </c>
      <c r="L860" s="5"/>
      <c r="M860" s="5"/>
      <c r="N860" s="5"/>
      <c r="O860" s="5"/>
      <c r="P860">
        <v>28</v>
      </c>
      <c r="Q860" s="5"/>
      <c r="R860">
        <v>10</v>
      </c>
      <c r="S860" s="5"/>
      <c r="T860" s="118"/>
      <c r="U860" s="118"/>
      <c r="V860" s="118"/>
      <c r="W860" s="118"/>
      <c r="X860" t="s">
        <v>1297</v>
      </c>
      <c r="Y860" t="s">
        <v>1104</v>
      </c>
      <c r="Z860" t="s">
        <v>1104</v>
      </c>
      <c r="AA860" t="s">
        <v>1292</v>
      </c>
      <c r="AB860" s="5"/>
      <c r="AC860" s="5"/>
      <c r="AD860" s="5"/>
      <c r="AE860" s="5"/>
      <c r="AF860" s="61">
        <v>100000073664</v>
      </c>
      <c r="AG860" t="s">
        <v>173</v>
      </c>
      <c r="AI860" t="s">
        <v>1194</v>
      </c>
      <c r="AJ860" t="s">
        <v>1208</v>
      </c>
      <c r="AK860" s="5"/>
      <c r="AL860" s="5"/>
      <c r="AM860" s="5"/>
      <c r="AN860" s="5"/>
      <c r="AO860" s="5"/>
      <c r="AP860" s="5"/>
      <c r="AQ860" s="5"/>
      <c r="AR860" s="5"/>
      <c r="AS860" s="57">
        <v>50436</v>
      </c>
      <c r="AT860" s="25" t="str">
        <f t="shared" si="109"/>
        <v>FIN amlodipine besilate Orion Corporation tablet 5mg/</v>
      </c>
      <c r="AU860" s="33"/>
      <c r="AW860" s="57">
        <v>50436</v>
      </c>
      <c r="AX860" s="57"/>
      <c r="AY860" s="5"/>
      <c r="AZ860" t="s">
        <v>65</v>
      </c>
      <c r="BA860" s="5"/>
      <c r="BB860" s="5"/>
      <c r="BC860" s="76">
        <v>10106000</v>
      </c>
      <c r="BD860" t="s">
        <v>173</v>
      </c>
      <c r="BF860" s="46" t="s">
        <v>1003</v>
      </c>
      <c r="BG860" t="s">
        <v>980</v>
      </c>
      <c r="BJ860" s="5"/>
      <c r="BK860" t="s">
        <v>980</v>
      </c>
      <c r="BL860" t="s">
        <v>1003</v>
      </c>
      <c r="BM860" s="55" t="s">
        <v>964</v>
      </c>
      <c r="BN860" t="str">
        <f t="shared" si="110"/>
        <v>amlodipine besilate tablet 5mg/</v>
      </c>
      <c r="BO860" s="55"/>
      <c r="BP860" t="str">
        <f t="shared" si="111"/>
        <v>amlodipine besilate tablet 5mg/</v>
      </c>
      <c r="BQ860" s="5"/>
      <c r="BR860" s="46">
        <v>10219000</v>
      </c>
      <c r="BS860" t="s">
        <v>173</v>
      </c>
      <c r="BU860" s="118"/>
      <c r="BV860" s="118"/>
      <c r="BW860" s="61">
        <v>100000073664</v>
      </c>
      <c r="BX860" s="5"/>
      <c r="BY860" s="5"/>
      <c r="BZ860" s="5"/>
      <c r="CB860" s="45"/>
      <c r="CC860" s="45"/>
      <c r="CD860" s="5"/>
      <c r="CE860" s="5"/>
      <c r="CF860" t="s">
        <v>1242</v>
      </c>
      <c r="CG860" t="s">
        <v>175</v>
      </c>
      <c r="CI860" s="118"/>
      <c r="CJ860" s="118"/>
      <c r="CK860" t="s">
        <v>1239</v>
      </c>
      <c r="CM860" t="s">
        <v>1228</v>
      </c>
      <c r="CN860" t="s">
        <v>3382</v>
      </c>
      <c r="CO860" s="46" t="s">
        <v>2254</v>
      </c>
      <c r="CP860" s="5"/>
      <c r="CQ860" s="46" t="s">
        <v>2254</v>
      </c>
      <c r="CR860" s="46" t="s">
        <v>2984</v>
      </c>
      <c r="CS860" s="5"/>
      <c r="CT860" s="52">
        <v>100000085259</v>
      </c>
      <c r="CU860" s="51" t="s">
        <v>149</v>
      </c>
      <c r="CV860" s="118"/>
      <c r="CW860" s="147"/>
      <c r="CX860" t="s">
        <v>2984</v>
      </c>
      <c r="CY860" s="5"/>
      <c r="CZ860" s="5"/>
      <c r="DA860" s="5"/>
      <c r="DB860" s="5"/>
      <c r="DC860" s="5"/>
      <c r="DD860" s="5"/>
      <c r="DE860" s="5"/>
      <c r="DF860" s="5"/>
      <c r="DG860" s="118"/>
      <c r="DH860" s="118"/>
      <c r="DI860" s="118"/>
      <c r="DJ860" s="118"/>
      <c r="DK860" s="118"/>
      <c r="DL860" s="165" t="s">
        <v>1291</v>
      </c>
      <c r="DM860" t="s">
        <v>164</v>
      </c>
      <c r="DN860" s="74"/>
      <c r="DO860" s="74"/>
      <c r="DP860" s="74"/>
      <c r="DQ860" s="5"/>
      <c r="DR860" s="74">
        <v>5</v>
      </c>
      <c r="DS860" s="74" t="s">
        <v>164</v>
      </c>
      <c r="DZ860" t="s">
        <v>1245</v>
      </c>
      <c r="EA860" t="s">
        <v>1273</v>
      </c>
      <c r="EB860" s="5"/>
      <c r="EC860" s="5"/>
      <c r="ED860" s="5"/>
      <c r="EE860" s="5"/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Y860" s="70" t="str">
        <f t="shared" si="112"/>
        <v>amlodipine oral 5mg/</v>
      </c>
      <c r="FK860" s="14" t="s">
        <v>163</v>
      </c>
      <c r="FL860" s="70" t="str">
        <f t="shared" si="113"/>
        <v>amlodipine oral 5mg/</v>
      </c>
    </row>
    <row r="861" spans="1:168" ht="14.4">
      <c r="A861" s="83">
        <v>178995</v>
      </c>
      <c r="B861" s="57">
        <v>178995</v>
      </c>
      <c r="C861" s="118"/>
      <c r="D861" s="118"/>
      <c r="E861" s="118"/>
      <c r="F861" s="118"/>
      <c r="G861" s="57">
        <v>178995</v>
      </c>
      <c r="H861" s="3"/>
      <c r="I861" s="57">
        <v>178995</v>
      </c>
      <c r="J861" s="5" t="str">
        <f t="shared" si="107"/>
        <v>FIN amlodipine besilate Orion Corporation tablet 14 x 5mg/</v>
      </c>
      <c r="K861" s="5" t="str">
        <f t="shared" si="108"/>
        <v>FIN amlodipine besilate Orion Corporation tablet 14 x 5mg/</v>
      </c>
      <c r="L861" s="5"/>
      <c r="M861" s="5"/>
      <c r="N861" s="5"/>
      <c r="O861" s="5"/>
      <c r="P861">
        <v>28</v>
      </c>
      <c r="Q861" s="5"/>
      <c r="R861">
        <v>14</v>
      </c>
      <c r="S861" s="5"/>
      <c r="T861" s="118"/>
      <c r="U861" s="118"/>
      <c r="V861" s="118"/>
      <c r="W861" s="118"/>
      <c r="X861" t="s">
        <v>1298</v>
      </c>
      <c r="Y861" t="s">
        <v>1104</v>
      </c>
      <c r="Z861" t="s">
        <v>1104</v>
      </c>
      <c r="AA861" t="s">
        <v>1296</v>
      </c>
      <c r="AB861" s="5"/>
      <c r="AC861" s="5"/>
      <c r="AD861" s="5"/>
      <c r="AE861" s="5"/>
      <c r="AF861" s="61">
        <v>100000073664</v>
      </c>
      <c r="AG861" t="s">
        <v>173</v>
      </c>
      <c r="AI861" t="s">
        <v>1194</v>
      </c>
      <c r="AJ861" t="s">
        <v>1208</v>
      </c>
      <c r="AK861" s="5"/>
      <c r="AL861" s="5"/>
      <c r="AM861" s="5"/>
      <c r="AN861" s="5"/>
      <c r="AO861" s="5"/>
      <c r="AP861" s="5"/>
      <c r="AQ861" s="5"/>
      <c r="AR861" s="5"/>
      <c r="AS861" s="57">
        <v>50436</v>
      </c>
      <c r="AT861" s="25" t="str">
        <f t="shared" si="109"/>
        <v>FIN amlodipine besilate Orion Corporation tablet 5mg/</v>
      </c>
      <c r="AU861" s="33"/>
      <c r="AW861" s="57">
        <v>50436</v>
      </c>
      <c r="AX861" s="57"/>
      <c r="AY861" s="5"/>
      <c r="AZ861" t="s">
        <v>65</v>
      </c>
      <c r="BA861" s="5"/>
      <c r="BB861" s="5"/>
      <c r="BC861" s="76">
        <v>10106000</v>
      </c>
      <c r="BD861" t="s">
        <v>173</v>
      </c>
      <c r="BF861" s="46" t="s">
        <v>1003</v>
      </c>
      <c r="BG861" t="s">
        <v>980</v>
      </c>
      <c r="BJ861" s="5"/>
      <c r="BK861" t="s">
        <v>980</v>
      </c>
      <c r="BL861" t="s">
        <v>1003</v>
      </c>
      <c r="BM861" s="55" t="s">
        <v>964</v>
      </c>
      <c r="BN861" t="str">
        <f t="shared" si="110"/>
        <v>amlodipine besilate tablet 5mg/</v>
      </c>
      <c r="BO861" s="55"/>
      <c r="BP861" t="str">
        <f t="shared" si="111"/>
        <v>amlodipine besilate tablet 5mg/</v>
      </c>
      <c r="BQ861" s="5"/>
      <c r="BR861" s="46">
        <v>10219000</v>
      </c>
      <c r="BS861" t="s">
        <v>173</v>
      </c>
      <c r="BU861" s="118"/>
      <c r="BV861" s="118"/>
      <c r="BW861" s="61">
        <v>100000073664</v>
      </c>
      <c r="BX861" s="5"/>
      <c r="BY861" s="5"/>
      <c r="BZ861" s="5"/>
      <c r="CB861" s="45"/>
      <c r="CC861" s="45"/>
      <c r="CD861" s="5"/>
      <c r="CE861" s="5"/>
      <c r="CF861" t="s">
        <v>1242</v>
      </c>
      <c r="CG861" t="s">
        <v>175</v>
      </c>
      <c r="CI861" s="118"/>
      <c r="CJ861" s="118"/>
      <c r="CK861" t="s">
        <v>1239</v>
      </c>
      <c r="CM861" t="s">
        <v>1228</v>
      </c>
      <c r="CN861" t="s">
        <v>3382</v>
      </c>
      <c r="CO861" s="46" t="s">
        <v>2254</v>
      </c>
      <c r="CP861" s="5"/>
      <c r="CQ861" s="46" t="s">
        <v>2254</v>
      </c>
      <c r="CR861" s="46" t="s">
        <v>2984</v>
      </c>
      <c r="CS861" s="5"/>
      <c r="CT861" s="52">
        <v>100000085259</v>
      </c>
      <c r="CU861" s="51" t="s">
        <v>149</v>
      </c>
      <c r="CV861" s="118"/>
      <c r="CW861" s="147"/>
      <c r="CX861" t="s">
        <v>2984</v>
      </c>
      <c r="CY861" s="5"/>
      <c r="CZ861" s="5"/>
      <c r="DA861" s="5"/>
      <c r="DB861" s="5"/>
      <c r="DC861" s="5"/>
      <c r="DD861" s="5"/>
      <c r="DE861" s="5"/>
      <c r="DF861" s="5"/>
      <c r="DG861" s="118"/>
      <c r="DH861" s="118"/>
      <c r="DI861" s="118"/>
      <c r="DJ861" s="118"/>
      <c r="DK861" s="118"/>
      <c r="DL861" s="165" t="s">
        <v>1290</v>
      </c>
      <c r="DM861" t="s">
        <v>164</v>
      </c>
      <c r="DN861" s="74"/>
      <c r="DO861" s="74"/>
      <c r="DP861" s="74"/>
      <c r="DQ861" s="5"/>
      <c r="DR861" s="74">
        <v>5</v>
      </c>
      <c r="DS861" s="74" t="s">
        <v>164</v>
      </c>
      <c r="DZ861" t="s">
        <v>1245</v>
      </c>
      <c r="EA861" t="s">
        <v>1273</v>
      </c>
      <c r="EB861" s="5"/>
      <c r="EC861" s="5"/>
      <c r="ED861" s="5"/>
      <c r="EE861" s="5"/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Y861" s="70" t="str">
        <f t="shared" si="112"/>
        <v>amlodipine oral 5mg/</v>
      </c>
      <c r="FK861" s="14" t="s">
        <v>163</v>
      </c>
      <c r="FL861" s="70" t="str">
        <f t="shared" si="113"/>
        <v>amlodipine oral 5mg/</v>
      </c>
    </row>
    <row r="862" spans="1:168" ht="14.4">
      <c r="A862" s="83">
        <v>178996</v>
      </c>
      <c r="B862" s="57">
        <v>178996</v>
      </c>
      <c r="C862" s="118"/>
      <c r="D862" s="118"/>
      <c r="E862" s="118"/>
      <c r="F862" s="118"/>
      <c r="G862" s="57">
        <v>178996</v>
      </c>
      <c r="H862" s="3"/>
      <c r="I862" s="57">
        <v>178996</v>
      </c>
      <c r="J862" s="5" t="str">
        <f t="shared" si="107"/>
        <v>FIN amlodipine besilate Orion Corporation tablet 15 x 5mg/</v>
      </c>
      <c r="K862" s="5" t="str">
        <f t="shared" si="108"/>
        <v>FIN amlodipine besilate Orion Corporation tablet 15 x 5mg/</v>
      </c>
      <c r="L862" s="5"/>
      <c r="M862" s="5"/>
      <c r="N862" s="5"/>
      <c r="O862" s="5"/>
      <c r="P862" s="48">
        <v>50</v>
      </c>
      <c r="Q862" s="5"/>
      <c r="R862">
        <v>15</v>
      </c>
      <c r="S862" s="5"/>
      <c r="T862" s="118"/>
      <c r="U862" s="118"/>
      <c r="V862" s="118"/>
      <c r="W862" s="118"/>
      <c r="X862" t="s">
        <v>1299</v>
      </c>
      <c r="Y862" t="s">
        <v>1104</v>
      </c>
      <c r="Z862" t="s">
        <v>1104</v>
      </c>
      <c r="AA862" t="s">
        <v>1312</v>
      </c>
      <c r="AB862" s="5"/>
      <c r="AC862" s="5"/>
      <c r="AD862" s="5"/>
      <c r="AE862" s="5"/>
      <c r="AF862" s="61">
        <v>100000073664</v>
      </c>
      <c r="AG862" t="s">
        <v>173</v>
      </c>
      <c r="AI862" t="s">
        <v>1194</v>
      </c>
      <c r="AJ862" t="s">
        <v>1208</v>
      </c>
      <c r="AK862" s="5"/>
      <c r="AL862" s="5"/>
      <c r="AM862" s="5"/>
      <c r="AN862" s="5"/>
      <c r="AO862" s="5"/>
      <c r="AP862" s="5"/>
      <c r="AQ862" s="5"/>
      <c r="AR862" s="5"/>
      <c r="AS862" s="57">
        <v>50436</v>
      </c>
      <c r="AT862" s="25" t="str">
        <f t="shared" si="109"/>
        <v>FIN amlodipine besilate Orion Corporation tablet 5mg/</v>
      </c>
      <c r="AU862" s="33"/>
      <c r="AW862" s="57">
        <v>50436</v>
      </c>
      <c r="AX862" s="57"/>
      <c r="AY862" s="5"/>
      <c r="AZ862" t="s">
        <v>65</v>
      </c>
      <c r="BA862" s="5"/>
      <c r="BB862" s="5"/>
      <c r="BC862" s="76">
        <v>10106000</v>
      </c>
      <c r="BD862" t="s">
        <v>173</v>
      </c>
      <c r="BF862" s="46" t="s">
        <v>1003</v>
      </c>
      <c r="BG862" t="s">
        <v>980</v>
      </c>
      <c r="BJ862" s="5"/>
      <c r="BK862" t="s">
        <v>980</v>
      </c>
      <c r="BL862" t="s">
        <v>1003</v>
      </c>
      <c r="BM862" s="55" t="s">
        <v>964</v>
      </c>
      <c r="BN862" t="str">
        <f t="shared" si="110"/>
        <v>amlodipine besilate tablet 5mg/</v>
      </c>
      <c r="BO862" s="55"/>
      <c r="BP862" t="str">
        <f t="shared" si="111"/>
        <v>amlodipine besilate tablet 5mg/</v>
      </c>
      <c r="BQ862" s="5"/>
      <c r="BR862" s="46">
        <v>10219000</v>
      </c>
      <c r="BS862" t="s">
        <v>173</v>
      </c>
      <c r="BU862" s="118"/>
      <c r="BV862" s="118"/>
      <c r="BW862" s="61">
        <v>100000073664</v>
      </c>
      <c r="BX862" s="5"/>
      <c r="BY862" s="5"/>
      <c r="BZ862" s="5"/>
      <c r="CB862" s="45"/>
      <c r="CC862" s="45"/>
      <c r="CD862" s="5"/>
      <c r="CE862" s="5"/>
      <c r="CF862" t="s">
        <v>1242</v>
      </c>
      <c r="CG862" t="s">
        <v>175</v>
      </c>
      <c r="CI862" s="118"/>
      <c r="CJ862" s="118"/>
      <c r="CK862" t="s">
        <v>1239</v>
      </c>
      <c r="CM862" t="s">
        <v>1228</v>
      </c>
      <c r="CN862" t="s">
        <v>3382</v>
      </c>
      <c r="CO862" s="46" t="s">
        <v>2254</v>
      </c>
      <c r="CP862" s="5"/>
      <c r="CQ862" s="46" t="s">
        <v>2254</v>
      </c>
      <c r="CR862" s="46" t="s">
        <v>2984</v>
      </c>
      <c r="CS862" s="5"/>
      <c r="CT862" s="52">
        <v>100000085259</v>
      </c>
      <c r="CU862" s="51" t="s">
        <v>149</v>
      </c>
      <c r="CV862" s="118"/>
      <c r="CW862" s="147"/>
      <c r="CX862" t="s">
        <v>2984</v>
      </c>
      <c r="CY862" s="5"/>
      <c r="CZ862" s="5"/>
      <c r="DA862" s="5"/>
      <c r="DB862" s="5"/>
      <c r="DC862" s="5"/>
      <c r="DD862" s="5"/>
      <c r="DE862" s="5"/>
      <c r="DF862" s="5"/>
      <c r="DG862" s="118"/>
      <c r="DH862" s="118"/>
      <c r="DI862" s="118"/>
      <c r="DJ862" s="118"/>
      <c r="DK862" s="118"/>
      <c r="DL862" s="165" t="s">
        <v>1290</v>
      </c>
      <c r="DM862" t="s">
        <v>164</v>
      </c>
      <c r="DN862" s="74"/>
      <c r="DO862" s="74"/>
      <c r="DP862" s="74"/>
      <c r="DQ862" s="5"/>
      <c r="DR862" s="74">
        <v>5</v>
      </c>
      <c r="DS862" s="74" t="s">
        <v>164</v>
      </c>
      <c r="DZ862" t="s">
        <v>1245</v>
      </c>
      <c r="EA862" t="s">
        <v>1273</v>
      </c>
      <c r="EB862" s="5"/>
      <c r="EC862" s="5"/>
      <c r="ED862" s="5"/>
      <c r="EE862" s="5"/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Y862" s="70" t="str">
        <f t="shared" si="112"/>
        <v>amlodipine oral 5mg/</v>
      </c>
      <c r="FK862" s="14" t="s">
        <v>163</v>
      </c>
      <c r="FL862" s="70" t="str">
        <f t="shared" si="113"/>
        <v>amlodipine oral 5mg/</v>
      </c>
    </row>
    <row r="863" spans="1:168" ht="14.4">
      <c r="A863" s="83">
        <v>178997</v>
      </c>
      <c r="B863" s="57">
        <v>178997</v>
      </c>
      <c r="C863" s="118"/>
      <c r="D863" s="118"/>
      <c r="E863" s="118"/>
      <c r="F863" s="118"/>
      <c r="G863" s="57">
        <v>178997</v>
      </c>
      <c r="H863" s="3"/>
      <c r="I863" s="57">
        <v>178997</v>
      </c>
      <c r="J863" s="5" t="str">
        <f t="shared" si="107"/>
        <v>FIN amlodipine besilate Orion Corporation tablet 20 x 5mg/</v>
      </c>
      <c r="K863" s="5" t="str">
        <f t="shared" si="108"/>
        <v>FIN amlodipine besilate Orion Corporation tablet 20 x 5mg/</v>
      </c>
      <c r="L863" s="5"/>
      <c r="M863" s="5"/>
      <c r="N863" s="5"/>
      <c r="O863" s="5"/>
      <c r="P863" s="48" t="s">
        <v>1303</v>
      </c>
      <c r="Q863" s="5"/>
      <c r="R863">
        <v>20</v>
      </c>
      <c r="S863" s="5"/>
      <c r="T863" s="118"/>
      <c r="U863" s="118"/>
      <c r="V863" s="118"/>
      <c r="W863" s="118"/>
      <c r="X863" t="s">
        <v>1307</v>
      </c>
      <c r="Y863" t="s">
        <v>1104</v>
      </c>
      <c r="Z863" t="s">
        <v>1104</v>
      </c>
      <c r="AA863" t="s">
        <v>1291</v>
      </c>
      <c r="AB863" s="5"/>
      <c r="AC863" s="5"/>
      <c r="AD863" s="5"/>
      <c r="AE863" s="5"/>
      <c r="AF863" s="61">
        <v>100000073664</v>
      </c>
      <c r="AG863" t="s">
        <v>173</v>
      </c>
      <c r="AI863" t="s">
        <v>1194</v>
      </c>
      <c r="AJ863" t="s">
        <v>1208</v>
      </c>
      <c r="AK863" s="5"/>
      <c r="AL863" s="5"/>
      <c r="AM863" s="5"/>
      <c r="AN863" s="5"/>
      <c r="AO863" s="5"/>
      <c r="AP863" s="5"/>
      <c r="AQ863" s="5"/>
      <c r="AR863" s="5"/>
      <c r="AS863" s="57">
        <v>50436</v>
      </c>
      <c r="AT863" s="25" t="str">
        <f t="shared" si="109"/>
        <v>FIN amlodipine besilate Orion Corporation tablet 5mg/</v>
      </c>
      <c r="AU863" s="33"/>
      <c r="AW863" s="57">
        <v>50436</v>
      </c>
      <c r="AX863" s="57"/>
      <c r="AY863" s="5"/>
      <c r="AZ863" t="s">
        <v>65</v>
      </c>
      <c r="BA863" s="5"/>
      <c r="BB863" s="5"/>
      <c r="BC863" s="76">
        <v>10106000</v>
      </c>
      <c r="BD863" t="s">
        <v>173</v>
      </c>
      <c r="BF863" s="46" t="s">
        <v>1003</v>
      </c>
      <c r="BG863" t="s">
        <v>980</v>
      </c>
      <c r="BJ863" s="5"/>
      <c r="BK863" t="s">
        <v>980</v>
      </c>
      <c r="BL863" t="s">
        <v>1003</v>
      </c>
      <c r="BM863" s="55" t="s">
        <v>964</v>
      </c>
      <c r="BN863" t="str">
        <f t="shared" si="110"/>
        <v>amlodipine besilate tablet 5mg/</v>
      </c>
      <c r="BO863" s="55"/>
      <c r="BP863" t="str">
        <f t="shared" si="111"/>
        <v>amlodipine besilate tablet 5mg/</v>
      </c>
      <c r="BQ863" s="5"/>
      <c r="BR863" s="46">
        <v>10219000</v>
      </c>
      <c r="BS863" t="s">
        <v>173</v>
      </c>
      <c r="BU863" s="118"/>
      <c r="BV863" s="118"/>
      <c r="BW863" s="61">
        <v>100000073664</v>
      </c>
      <c r="BX863" s="5"/>
      <c r="BY863" s="5"/>
      <c r="BZ863" s="5"/>
      <c r="CB863" s="45"/>
      <c r="CC863" s="45"/>
      <c r="CD863" s="5"/>
      <c r="CE863" s="5"/>
      <c r="CF863" t="s">
        <v>1242</v>
      </c>
      <c r="CG863" t="s">
        <v>175</v>
      </c>
      <c r="CI863" s="118"/>
      <c r="CJ863" s="118"/>
      <c r="CK863" t="s">
        <v>1239</v>
      </c>
      <c r="CM863" t="s">
        <v>1228</v>
      </c>
      <c r="CN863" t="s">
        <v>3382</v>
      </c>
      <c r="CO863" s="46" t="s">
        <v>2254</v>
      </c>
      <c r="CP863" s="5"/>
      <c r="CQ863" s="46" t="s">
        <v>2254</v>
      </c>
      <c r="CR863" s="46" t="s">
        <v>2984</v>
      </c>
      <c r="CS863" s="5"/>
      <c r="CT863" s="52">
        <v>100000085259</v>
      </c>
      <c r="CU863" s="51" t="s">
        <v>149</v>
      </c>
      <c r="CV863" s="118"/>
      <c r="CW863" s="147"/>
      <c r="CX863" t="s">
        <v>2984</v>
      </c>
      <c r="CY863" s="5"/>
      <c r="CZ863" s="5"/>
      <c r="DA863" s="5"/>
      <c r="DB863" s="5"/>
      <c r="DC863" s="5"/>
      <c r="DD863" s="5"/>
      <c r="DE863" s="5"/>
      <c r="DF863" s="5"/>
      <c r="DG863" s="118"/>
      <c r="DH863" s="118"/>
      <c r="DI863" s="118"/>
      <c r="DJ863" s="118"/>
      <c r="DK863" s="118"/>
      <c r="DL863" s="165" t="s">
        <v>1290</v>
      </c>
      <c r="DM863" t="s">
        <v>164</v>
      </c>
      <c r="DN863" s="74"/>
      <c r="DO863" s="74"/>
      <c r="DP863" s="74"/>
      <c r="DQ863" s="5"/>
      <c r="DR863" s="74">
        <v>5</v>
      </c>
      <c r="DS863" s="74" t="s">
        <v>164</v>
      </c>
      <c r="DZ863" t="s">
        <v>1245</v>
      </c>
      <c r="EA863" t="s">
        <v>1273</v>
      </c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Y863" s="70" t="str">
        <f t="shared" si="112"/>
        <v>amlodipine oral 5mg/</v>
      </c>
      <c r="FK863" s="14" t="s">
        <v>163</v>
      </c>
      <c r="FL863" s="70" t="str">
        <f t="shared" si="113"/>
        <v>amlodipine oral 5mg/</v>
      </c>
    </row>
    <row r="864" spans="1:168" ht="14.4">
      <c r="A864" s="83">
        <v>178998</v>
      </c>
      <c r="B864" s="57">
        <v>178998</v>
      </c>
      <c r="C864" s="118"/>
      <c r="D864" s="118"/>
      <c r="E864" s="118"/>
      <c r="F864" s="118"/>
      <c r="G864" s="57">
        <v>178998</v>
      </c>
      <c r="H864" s="3"/>
      <c r="I864" s="57">
        <v>178998</v>
      </c>
      <c r="J864" s="5" t="str">
        <f t="shared" si="107"/>
        <v>FIN amlodipine besilate Orion Corporation tablet 28 x 5mg/</v>
      </c>
      <c r="K864" s="5" t="str">
        <f t="shared" si="108"/>
        <v>FIN amlodipine besilate Orion Corporation tablet 28 x 5mg/</v>
      </c>
      <c r="L864" s="5"/>
      <c r="M864" s="5"/>
      <c r="N864" s="5"/>
      <c r="O864" s="5"/>
      <c r="P864" s="48">
        <v>50</v>
      </c>
      <c r="Q864" s="5"/>
      <c r="R864">
        <v>28</v>
      </c>
      <c r="S864" s="5"/>
      <c r="T864" s="118"/>
      <c r="U864" s="118"/>
      <c r="V864" s="118"/>
      <c r="W864" s="118"/>
      <c r="X864" t="s">
        <v>1300</v>
      </c>
      <c r="Y864" t="s">
        <v>1104</v>
      </c>
      <c r="Z864" t="s">
        <v>1104</v>
      </c>
      <c r="AA864" t="s">
        <v>1297</v>
      </c>
      <c r="AB864" s="5"/>
      <c r="AC864" s="5"/>
      <c r="AD864" s="5"/>
      <c r="AE864" s="5"/>
      <c r="AF864" s="61">
        <v>100000073664</v>
      </c>
      <c r="AG864" t="s">
        <v>173</v>
      </c>
      <c r="AI864" t="s">
        <v>1194</v>
      </c>
      <c r="AJ864" t="s">
        <v>1208</v>
      </c>
      <c r="AK864" s="5"/>
      <c r="AL864" s="5"/>
      <c r="AM864" s="5"/>
      <c r="AN864" s="5"/>
      <c r="AO864" s="5"/>
      <c r="AP864" s="5"/>
      <c r="AQ864" s="5"/>
      <c r="AR864" s="5"/>
      <c r="AS864" s="57">
        <v>50436</v>
      </c>
      <c r="AT864" s="25" t="str">
        <f t="shared" si="109"/>
        <v>FIN amlodipine besilate Orion Corporation tablet 5mg/</v>
      </c>
      <c r="AU864" s="33"/>
      <c r="AW864" s="57">
        <v>50436</v>
      </c>
      <c r="AX864" s="57"/>
      <c r="AY864" s="5"/>
      <c r="AZ864" t="s">
        <v>65</v>
      </c>
      <c r="BA864" s="5"/>
      <c r="BB864" s="5"/>
      <c r="BC864" s="76">
        <v>10106000</v>
      </c>
      <c r="BD864" t="s">
        <v>173</v>
      </c>
      <c r="BF864" s="46" t="s">
        <v>1003</v>
      </c>
      <c r="BG864" t="s">
        <v>980</v>
      </c>
      <c r="BJ864" s="5"/>
      <c r="BK864" t="s">
        <v>980</v>
      </c>
      <c r="BL864" t="s">
        <v>1003</v>
      </c>
      <c r="BM864" s="55" t="s">
        <v>964</v>
      </c>
      <c r="BN864" t="str">
        <f t="shared" si="110"/>
        <v>amlodipine besilate tablet 5mg/</v>
      </c>
      <c r="BO864" s="55"/>
      <c r="BP864" t="str">
        <f t="shared" si="111"/>
        <v>amlodipine besilate tablet 5mg/</v>
      </c>
      <c r="BQ864" s="5"/>
      <c r="BR864" s="46">
        <v>10219000</v>
      </c>
      <c r="BS864" t="s">
        <v>173</v>
      </c>
      <c r="BU864" s="118"/>
      <c r="BV864" s="118"/>
      <c r="BW864" s="61">
        <v>100000073664</v>
      </c>
      <c r="BX864" s="5"/>
      <c r="BY864" s="5"/>
      <c r="BZ864" s="5"/>
      <c r="CB864" s="45"/>
      <c r="CC864" s="45"/>
      <c r="CD864" s="5"/>
      <c r="CE864" s="5"/>
      <c r="CF864" t="s">
        <v>1242</v>
      </c>
      <c r="CG864" t="s">
        <v>175</v>
      </c>
      <c r="CI864" s="118"/>
      <c r="CJ864" s="118"/>
      <c r="CK864" t="s">
        <v>1239</v>
      </c>
      <c r="CM864" t="s">
        <v>1228</v>
      </c>
      <c r="CN864" t="s">
        <v>3382</v>
      </c>
      <c r="CO864" s="46" t="s">
        <v>2254</v>
      </c>
      <c r="CP864" s="5"/>
      <c r="CQ864" s="46" t="s">
        <v>2254</v>
      </c>
      <c r="CR864" s="46" t="s">
        <v>2984</v>
      </c>
      <c r="CS864" s="5"/>
      <c r="CT864" s="52">
        <v>100000085259</v>
      </c>
      <c r="CU864" s="51" t="s">
        <v>149</v>
      </c>
      <c r="CV864" s="118"/>
      <c r="CW864" s="147"/>
      <c r="CX864" t="s">
        <v>2984</v>
      </c>
      <c r="CY864" s="5"/>
      <c r="CZ864" s="5"/>
      <c r="DA864" s="5"/>
      <c r="DB864" s="5"/>
      <c r="DC864" s="5"/>
      <c r="DD864" s="5"/>
      <c r="DE864" s="5"/>
      <c r="DF864" s="5"/>
      <c r="DG864" s="118"/>
      <c r="DH864" s="118"/>
      <c r="DI864" s="118"/>
      <c r="DJ864" s="118"/>
      <c r="DK864" s="118"/>
      <c r="DL864" s="165" t="s">
        <v>1291</v>
      </c>
      <c r="DM864" t="s">
        <v>164</v>
      </c>
      <c r="DN864" s="74"/>
      <c r="DO864" s="74"/>
      <c r="DP864" s="74"/>
      <c r="DQ864" s="5"/>
      <c r="DR864" s="74">
        <v>5</v>
      </c>
      <c r="DS864" s="74" t="s">
        <v>164</v>
      </c>
      <c r="DZ864" t="s">
        <v>1245</v>
      </c>
      <c r="EA864" t="s">
        <v>1273</v>
      </c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Y864" s="70" t="str">
        <f t="shared" si="112"/>
        <v>amlodipine oral 5mg/</v>
      </c>
      <c r="FK864" s="14" t="s">
        <v>163</v>
      </c>
      <c r="FL864" s="70" t="str">
        <f t="shared" si="113"/>
        <v>amlodipine oral 5mg/</v>
      </c>
    </row>
    <row r="865" spans="1:168" ht="14.4">
      <c r="A865" s="83">
        <v>178999</v>
      </c>
      <c r="B865" s="57">
        <v>178999</v>
      </c>
      <c r="C865" s="118"/>
      <c r="D865" s="118"/>
      <c r="E865" s="118"/>
      <c r="F865" s="118"/>
      <c r="G865" s="57">
        <v>178999</v>
      </c>
      <c r="H865" s="3"/>
      <c r="I865" s="57">
        <v>178999</v>
      </c>
      <c r="J865" s="5" t="str">
        <f t="shared" si="107"/>
        <v>FIN amlodipine besilate Orion Corporation tablet 30 x 5mg/</v>
      </c>
      <c r="K865" s="5" t="str">
        <f t="shared" si="108"/>
        <v>FIN amlodipine besilate Orion Corporation tablet 30 x 5mg/</v>
      </c>
      <c r="L865" s="5"/>
      <c r="M865" s="5"/>
      <c r="N865" s="5"/>
      <c r="O865" s="5"/>
      <c r="P865" s="48">
        <v>30</v>
      </c>
      <c r="Q865" s="5"/>
      <c r="R865">
        <v>30</v>
      </c>
      <c r="S865" s="5"/>
      <c r="T865" s="118"/>
      <c r="U865" s="118"/>
      <c r="V865" s="118"/>
      <c r="W865" s="118"/>
      <c r="X865" t="s">
        <v>1313</v>
      </c>
      <c r="Y865" t="s">
        <v>1104</v>
      </c>
      <c r="Z865" t="s">
        <v>1104</v>
      </c>
      <c r="AA865" t="s">
        <v>1298</v>
      </c>
      <c r="AB865" s="5"/>
      <c r="AC865" s="5"/>
      <c r="AD865" s="5"/>
      <c r="AE865" s="5"/>
      <c r="AF865" s="61">
        <v>100000073664</v>
      </c>
      <c r="AG865" t="s">
        <v>173</v>
      </c>
      <c r="AI865" t="s">
        <v>1194</v>
      </c>
      <c r="AJ865" t="s">
        <v>1208</v>
      </c>
      <c r="AK865" s="5"/>
      <c r="AL865" s="5"/>
      <c r="AM865" s="5"/>
      <c r="AN865" s="5"/>
      <c r="AO865" s="5"/>
      <c r="AP865" s="5"/>
      <c r="AQ865" s="5"/>
      <c r="AR865" s="5"/>
      <c r="AS865" s="57">
        <v>50436</v>
      </c>
      <c r="AT865" s="25" t="str">
        <f t="shared" si="109"/>
        <v>FIN amlodipine besilate Orion Corporation tablet 5mg/</v>
      </c>
      <c r="AU865" s="33"/>
      <c r="AW865" s="57">
        <v>50436</v>
      </c>
      <c r="AX865" s="57"/>
      <c r="AY865" s="5"/>
      <c r="AZ865" t="s">
        <v>65</v>
      </c>
      <c r="BA865" s="5"/>
      <c r="BB865" s="5"/>
      <c r="BC865" s="76">
        <v>10106000</v>
      </c>
      <c r="BD865" t="s">
        <v>173</v>
      </c>
      <c r="BF865" s="46" t="s">
        <v>1003</v>
      </c>
      <c r="BG865" t="s">
        <v>980</v>
      </c>
      <c r="BJ865" s="5"/>
      <c r="BK865" t="s">
        <v>980</v>
      </c>
      <c r="BL865" t="s">
        <v>1003</v>
      </c>
      <c r="BM865" s="55" t="s">
        <v>964</v>
      </c>
      <c r="BN865" t="str">
        <f t="shared" si="110"/>
        <v>amlodipine besilate tablet 5mg/</v>
      </c>
      <c r="BO865" s="55"/>
      <c r="BP865" t="str">
        <f t="shared" si="111"/>
        <v>amlodipine besilate tablet 5mg/</v>
      </c>
      <c r="BQ865" s="5"/>
      <c r="BR865" s="46">
        <v>10219000</v>
      </c>
      <c r="BS865" t="s">
        <v>173</v>
      </c>
      <c r="BU865" s="118"/>
      <c r="BV865" s="118"/>
      <c r="BW865" s="61">
        <v>100000073664</v>
      </c>
      <c r="BX865" s="5"/>
      <c r="BY865" s="5"/>
      <c r="BZ865" s="5"/>
      <c r="CB865" s="45"/>
      <c r="CC865" s="45"/>
      <c r="CD865" s="5"/>
      <c r="CE865" s="5"/>
      <c r="CF865" t="s">
        <v>1242</v>
      </c>
      <c r="CG865" t="s">
        <v>175</v>
      </c>
      <c r="CI865" s="118"/>
      <c r="CJ865" s="118"/>
      <c r="CK865" t="s">
        <v>1239</v>
      </c>
      <c r="CM865" t="s">
        <v>1228</v>
      </c>
      <c r="CN865" t="s">
        <v>3382</v>
      </c>
      <c r="CO865" s="46" t="s">
        <v>2254</v>
      </c>
      <c r="CP865" s="5"/>
      <c r="CQ865" s="46" t="s">
        <v>2254</v>
      </c>
      <c r="CR865" s="46" t="s">
        <v>2984</v>
      </c>
      <c r="CS865" s="5"/>
      <c r="CT865" s="52">
        <v>100000085259</v>
      </c>
      <c r="CU865" s="51" t="s">
        <v>149</v>
      </c>
      <c r="CV865" s="118"/>
      <c r="CW865" s="147"/>
      <c r="CX865" t="s">
        <v>2984</v>
      </c>
      <c r="CY865" s="5"/>
      <c r="CZ865" s="5"/>
      <c r="DA865" s="5"/>
      <c r="DB865" s="5"/>
      <c r="DC865" s="5"/>
      <c r="DD865" s="5"/>
      <c r="DE865" s="5"/>
      <c r="DF865" s="5"/>
      <c r="DG865" s="118"/>
      <c r="DH865" s="118"/>
      <c r="DI865" s="118"/>
      <c r="DJ865" s="118"/>
      <c r="DK865" s="118"/>
      <c r="DL865" s="165" t="s">
        <v>1290</v>
      </c>
      <c r="DM865" t="s">
        <v>164</v>
      </c>
      <c r="DN865" s="74"/>
      <c r="DO865" s="74"/>
      <c r="DP865" s="74"/>
      <c r="DQ865" s="5"/>
      <c r="DR865" s="74">
        <v>5</v>
      </c>
      <c r="DS865" s="74" t="s">
        <v>164</v>
      </c>
      <c r="DZ865" t="s">
        <v>1245</v>
      </c>
      <c r="EA865" t="s">
        <v>1273</v>
      </c>
      <c r="EB865" s="5"/>
      <c r="EC865" s="5"/>
      <c r="ED865" s="5"/>
      <c r="EE865" s="5"/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Y865" s="70" t="str">
        <f t="shared" si="112"/>
        <v>amlodipine oral 5mg/</v>
      </c>
      <c r="FK865" s="14" t="s">
        <v>163</v>
      </c>
      <c r="FL865" s="70" t="str">
        <f t="shared" si="113"/>
        <v>amlodipine oral 5mg/</v>
      </c>
    </row>
    <row r="866" spans="1:168" ht="14.4">
      <c r="A866" s="83">
        <v>179000</v>
      </c>
      <c r="B866" s="57">
        <v>179000</v>
      </c>
      <c r="C866" s="118"/>
      <c r="D866" s="118"/>
      <c r="E866" s="118"/>
      <c r="F866" s="118"/>
      <c r="G866" s="57">
        <v>179000</v>
      </c>
      <c r="H866" s="3"/>
      <c r="I866" s="57">
        <v>179000</v>
      </c>
      <c r="J866" s="5" t="str">
        <f t="shared" si="107"/>
        <v>FIN amlodipine besilate Orion Corporation tablet 50 x 5mg/</v>
      </c>
      <c r="K866" s="5" t="str">
        <f t="shared" si="108"/>
        <v>FIN amlodipine besilate Orion Corporation tablet 50 x 5mg/</v>
      </c>
      <c r="L866" s="5"/>
      <c r="M866" s="5"/>
      <c r="N866" s="5"/>
      <c r="O866" s="5"/>
      <c r="P866" s="62">
        <v>150</v>
      </c>
      <c r="Q866" s="5"/>
      <c r="R866">
        <v>50</v>
      </c>
      <c r="S866" s="5"/>
      <c r="T866" s="118"/>
      <c r="U866" s="118"/>
      <c r="V866" s="118"/>
      <c r="W866" s="118"/>
      <c r="X866" t="s">
        <v>1301</v>
      </c>
      <c r="Y866" t="s">
        <v>1104</v>
      </c>
      <c r="Z866" t="s">
        <v>1104</v>
      </c>
      <c r="AA866" t="s">
        <v>1299</v>
      </c>
      <c r="AB866" s="5"/>
      <c r="AC866" s="5"/>
      <c r="AD866" s="5"/>
      <c r="AE866" s="5"/>
      <c r="AF866" s="61">
        <v>100000073664</v>
      </c>
      <c r="AG866" t="s">
        <v>173</v>
      </c>
      <c r="AI866" t="s">
        <v>1194</v>
      </c>
      <c r="AJ866" t="s">
        <v>1208</v>
      </c>
      <c r="AK866" s="5"/>
      <c r="AL866" s="5"/>
      <c r="AM866" s="5"/>
      <c r="AN866" s="5"/>
      <c r="AO866" s="5"/>
      <c r="AP866" s="5"/>
      <c r="AQ866" s="5"/>
      <c r="AR866" s="5"/>
      <c r="AS866" s="57">
        <v>50436</v>
      </c>
      <c r="AT866" s="25" t="str">
        <f t="shared" si="109"/>
        <v>FIN amlodipine besilate Orion Corporation tablet 5mg/</v>
      </c>
      <c r="AU866" s="33"/>
      <c r="AW866" s="57">
        <v>50436</v>
      </c>
      <c r="AX866" s="57"/>
      <c r="AY866" s="5"/>
      <c r="AZ866" t="s">
        <v>65</v>
      </c>
      <c r="BA866" s="5"/>
      <c r="BB866" s="5"/>
      <c r="BC866" s="76">
        <v>10106000</v>
      </c>
      <c r="BD866" t="s">
        <v>173</v>
      </c>
      <c r="BF866" s="46" t="s">
        <v>1003</v>
      </c>
      <c r="BG866" t="s">
        <v>980</v>
      </c>
      <c r="BJ866" s="5"/>
      <c r="BK866" t="s">
        <v>980</v>
      </c>
      <c r="BL866" t="s">
        <v>1003</v>
      </c>
      <c r="BM866" s="55" t="s">
        <v>964</v>
      </c>
      <c r="BN866" t="str">
        <f t="shared" si="110"/>
        <v>amlodipine besilate tablet 5mg/</v>
      </c>
      <c r="BO866" s="55"/>
      <c r="BP866" t="str">
        <f t="shared" si="111"/>
        <v>amlodipine besilate tablet 5mg/</v>
      </c>
      <c r="BQ866" s="5"/>
      <c r="BR866" s="46">
        <v>10219000</v>
      </c>
      <c r="BS866" t="s">
        <v>173</v>
      </c>
      <c r="BU866" s="118"/>
      <c r="BV866" s="118"/>
      <c r="BW866" s="61">
        <v>100000073664</v>
      </c>
      <c r="BX866" s="5"/>
      <c r="BY866" s="5"/>
      <c r="BZ866" s="5"/>
      <c r="CB866" s="45"/>
      <c r="CC866" s="45"/>
      <c r="CD866" s="5"/>
      <c r="CE866" s="5"/>
      <c r="CF866" t="s">
        <v>1242</v>
      </c>
      <c r="CG866" t="s">
        <v>175</v>
      </c>
      <c r="CI866" s="118"/>
      <c r="CJ866" s="118"/>
      <c r="CK866" t="s">
        <v>1239</v>
      </c>
      <c r="CM866" t="s">
        <v>1228</v>
      </c>
      <c r="CN866" t="s">
        <v>3382</v>
      </c>
      <c r="CO866" s="46" t="s">
        <v>2254</v>
      </c>
      <c r="CP866" s="5"/>
      <c r="CQ866" s="46" t="s">
        <v>2254</v>
      </c>
      <c r="CR866" s="46" t="s">
        <v>2984</v>
      </c>
      <c r="CS866" s="5"/>
      <c r="CT866" s="52">
        <v>100000085259</v>
      </c>
      <c r="CU866" s="51" t="s">
        <v>149</v>
      </c>
      <c r="CV866" s="118"/>
      <c r="CW866" s="147"/>
      <c r="CX866" t="s">
        <v>2984</v>
      </c>
      <c r="CY866" s="5"/>
      <c r="CZ866" s="5"/>
      <c r="DA866" s="5"/>
      <c r="DB866" s="5"/>
      <c r="DC866" s="5"/>
      <c r="DD866" s="5"/>
      <c r="DE866" s="5"/>
      <c r="DF866" s="5"/>
      <c r="DG866" s="118"/>
      <c r="DH866" s="118"/>
      <c r="DI866" s="118"/>
      <c r="DJ866" s="118"/>
      <c r="DK866" s="118"/>
      <c r="DL866" s="165" t="s">
        <v>1290</v>
      </c>
      <c r="DM866" t="s">
        <v>164</v>
      </c>
      <c r="DN866" s="74"/>
      <c r="DO866" s="74"/>
      <c r="DP866" s="74"/>
      <c r="DQ866" s="5"/>
      <c r="DR866" s="74">
        <v>5</v>
      </c>
      <c r="DS866" s="74" t="s">
        <v>164</v>
      </c>
      <c r="DZ866" t="s">
        <v>1245</v>
      </c>
      <c r="EA866" t="s">
        <v>1273</v>
      </c>
      <c r="EB866" s="5"/>
      <c r="EC866" s="5"/>
      <c r="ED866" s="5"/>
      <c r="EE866" s="5"/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Y866" s="70" t="str">
        <f t="shared" si="112"/>
        <v>amlodipine oral 5mg/</v>
      </c>
      <c r="FK866" s="14" t="s">
        <v>163</v>
      </c>
      <c r="FL866" s="70" t="str">
        <f t="shared" si="113"/>
        <v>amlodipine oral 5mg/</v>
      </c>
    </row>
    <row r="867" spans="1:168" ht="14.4">
      <c r="A867" s="83">
        <v>179001</v>
      </c>
      <c r="B867" s="57">
        <v>179001</v>
      </c>
      <c r="C867" s="118"/>
      <c r="D867" s="118"/>
      <c r="E867" s="118"/>
      <c r="F867" s="118"/>
      <c r="G867" s="57">
        <v>179001</v>
      </c>
      <c r="H867" s="3"/>
      <c r="I867" s="57">
        <v>179001</v>
      </c>
      <c r="J867" s="5" t="str">
        <f t="shared" si="107"/>
        <v>FIN amlodipine besilate Orion Corporation tablet 56 x 5mg/</v>
      </c>
      <c r="K867" s="5" t="str">
        <f t="shared" si="108"/>
        <v>FIN amlodipine besilate Orion Corporation tablet 56 x 5mg/</v>
      </c>
      <c r="L867" s="5"/>
      <c r="M867" s="5"/>
      <c r="N867" s="5"/>
      <c r="O867" s="5"/>
      <c r="P867" s="62">
        <v>24</v>
      </c>
      <c r="Q867" s="5"/>
      <c r="R867">
        <v>56</v>
      </c>
      <c r="S867" s="5"/>
      <c r="T867" s="118"/>
      <c r="U867" s="118"/>
      <c r="V867" s="118"/>
      <c r="W867" s="118"/>
      <c r="X867" t="s">
        <v>1302</v>
      </c>
      <c r="Y867" t="s">
        <v>1104</v>
      </c>
      <c r="Z867" t="s">
        <v>1104</v>
      </c>
      <c r="AA867" t="s">
        <v>1307</v>
      </c>
      <c r="AB867" s="5"/>
      <c r="AC867" s="5"/>
      <c r="AD867" s="5"/>
      <c r="AE867" s="5"/>
      <c r="AF867" s="61">
        <v>100000073664</v>
      </c>
      <c r="AG867" t="s">
        <v>173</v>
      </c>
      <c r="AI867" t="s">
        <v>1194</v>
      </c>
      <c r="AJ867" t="s">
        <v>1208</v>
      </c>
      <c r="AK867" s="5"/>
      <c r="AL867" s="5"/>
      <c r="AM867" s="5"/>
      <c r="AN867" s="5"/>
      <c r="AO867" s="5"/>
      <c r="AP867" s="5"/>
      <c r="AQ867" s="5"/>
      <c r="AR867" s="5"/>
      <c r="AS867" s="57">
        <v>50436</v>
      </c>
      <c r="AT867" s="25" t="str">
        <f t="shared" si="109"/>
        <v>FIN amlodipine besilate Orion Corporation tablet 5mg/</v>
      </c>
      <c r="AU867" s="33"/>
      <c r="AW867" s="57">
        <v>50436</v>
      </c>
      <c r="AX867" s="57"/>
      <c r="AY867" s="5"/>
      <c r="AZ867" t="s">
        <v>65</v>
      </c>
      <c r="BA867" s="5"/>
      <c r="BB867" s="5"/>
      <c r="BC867" s="76">
        <v>10106000</v>
      </c>
      <c r="BD867" t="s">
        <v>173</v>
      </c>
      <c r="BF867" s="46" t="s">
        <v>1003</v>
      </c>
      <c r="BG867" t="s">
        <v>980</v>
      </c>
      <c r="BJ867" s="5"/>
      <c r="BK867" t="s">
        <v>980</v>
      </c>
      <c r="BL867" t="s">
        <v>1003</v>
      </c>
      <c r="BM867" s="55" t="s">
        <v>964</v>
      </c>
      <c r="BN867" t="str">
        <f t="shared" si="110"/>
        <v>amlodipine besilate tablet 5mg/</v>
      </c>
      <c r="BO867" s="55"/>
      <c r="BP867" t="str">
        <f t="shared" si="111"/>
        <v>amlodipine besilate tablet 5mg/</v>
      </c>
      <c r="BQ867" s="5"/>
      <c r="BR867" s="46">
        <v>10219000</v>
      </c>
      <c r="BS867" t="s">
        <v>173</v>
      </c>
      <c r="BU867" s="118"/>
      <c r="BV867" s="118"/>
      <c r="BW867" s="61">
        <v>100000073664</v>
      </c>
      <c r="BX867" s="5"/>
      <c r="BY867" s="5"/>
      <c r="BZ867" s="5"/>
      <c r="CB867" s="45"/>
      <c r="CC867" s="45"/>
      <c r="CD867" s="5"/>
      <c r="CE867" s="5"/>
      <c r="CF867" t="s">
        <v>1242</v>
      </c>
      <c r="CG867" t="s">
        <v>175</v>
      </c>
      <c r="CI867" s="118"/>
      <c r="CJ867" s="118"/>
      <c r="CK867" t="s">
        <v>1239</v>
      </c>
      <c r="CM867" t="s">
        <v>1228</v>
      </c>
      <c r="CN867" t="s">
        <v>3382</v>
      </c>
      <c r="CO867" s="46" t="s">
        <v>2254</v>
      </c>
      <c r="CP867" s="5"/>
      <c r="CQ867" s="46" t="s">
        <v>2254</v>
      </c>
      <c r="CR867" s="46" t="s">
        <v>2984</v>
      </c>
      <c r="CS867" s="5"/>
      <c r="CT867" s="52">
        <v>100000085259</v>
      </c>
      <c r="CU867" s="51" t="s">
        <v>149</v>
      </c>
      <c r="CV867" s="118"/>
      <c r="CW867" s="147"/>
      <c r="CX867" t="s">
        <v>2984</v>
      </c>
      <c r="CY867" s="5"/>
      <c r="CZ867" s="5"/>
      <c r="DA867" s="5"/>
      <c r="DB867" s="5"/>
      <c r="DC867" s="5"/>
      <c r="DD867" s="5"/>
      <c r="DE867" s="5"/>
      <c r="DF867" s="5"/>
      <c r="DG867" s="118"/>
      <c r="DH867" s="118"/>
      <c r="DI867" s="118"/>
      <c r="DJ867" s="118"/>
      <c r="DK867" s="118"/>
      <c r="DL867" s="165" t="s">
        <v>1291</v>
      </c>
      <c r="DM867" t="s">
        <v>164</v>
      </c>
      <c r="DN867" s="74"/>
      <c r="DO867" s="74"/>
      <c r="DP867" s="74"/>
      <c r="DQ867" s="5"/>
      <c r="DR867" s="74">
        <v>5</v>
      </c>
      <c r="DS867" s="74" t="s">
        <v>164</v>
      </c>
      <c r="DZ867" t="s">
        <v>1245</v>
      </c>
      <c r="EA867" t="s">
        <v>1273</v>
      </c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Y867" s="70" t="str">
        <f t="shared" si="112"/>
        <v>amlodipine oral 5mg/</v>
      </c>
      <c r="FK867" s="14" t="s">
        <v>163</v>
      </c>
      <c r="FL867" s="70" t="str">
        <f t="shared" si="113"/>
        <v>amlodipine oral 5mg/</v>
      </c>
    </row>
    <row r="868" spans="1:168" ht="14.4">
      <c r="A868" s="83">
        <v>179002</v>
      </c>
      <c r="B868" s="57">
        <v>179002</v>
      </c>
      <c r="C868" s="118"/>
      <c r="D868" s="118"/>
      <c r="E868" s="118"/>
      <c r="F868" s="118"/>
      <c r="G868" s="57">
        <v>179002</v>
      </c>
      <c r="H868" s="3"/>
      <c r="I868" s="57">
        <v>179002</v>
      </c>
      <c r="J868" s="5" t="str">
        <f t="shared" si="107"/>
        <v>FIN amlodipine besilate Orion Corporation tablet 60 x 5mg/</v>
      </c>
      <c r="K868" s="5" t="str">
        <f t="shared" si="108"/>
        <v>FIN amlodipine besilate Orion Corporation tablet 60 x 5mg/</v>
      </c>
      <c r="L868" s="5"/>
      <c r="M868" s="5"/>
      <c r="N868" s="5"/>
      <c r="O868" s="5"/>
      <c r="P868" s="62">
        <v>30</v>
      </c>
      <c r="Q868" s="5"/>
      <c r="R868">
        <v>60</v>
      </c>
      <c r="S868" s="5"/>
      <c r="T868" s="118"/>
      <c r="U868" s="118"/>
      <c r="V868" s="118"/>
      <c r="W868" s="118"/>
      <c r="X868" t="s">
        <v>1289</v>
      </c>
      <c r="Y868" t="s">
        <v>1104</v>
      </c>
      <c r="Z868" t="s">
        <v>1104</v>
      </c>
      <c r="AA868" t="s">
        <v>1300</v>
      </c>
      <c r="AB868" s="5"/>
      <c r="AC868" s="5"/>
      <c r="AD868" s="5"/>
      <c r="AE868" s="5"/>
      <c r="AF868" s="61">
        <v>100000073664</v>
      </c>
      <c r="AG868" t="s">
        <v>173</v>
      </c>
      <c r="AI868" t="s">
        <v>1194</v>
      </c>
      <c r="AJ868" t="s">
        <v>1208</v>
      </c>
      <c r="AK868" s="5"/>
      <c r="AL868" s="5"/>
      <c r="AM868" s="5"/>
      <c r="AN868" s="5"/>
      <c r="AO868" s="5"/>
      <c r="AP868" s="5"/>
      <c r="AQ868" s="5"/>
      <c r="AR868" s="5"/>
      <c r="AS868" s="57">
        <v>50436</v>
      </c>
      <c r="AT868" s="25" t="str">
        <f t="shared" si="109"/>
        <v>FIN amlodipine besilate Orion Corporation tablet 5mg/</v>
      </c>
      <c r="AU868" s="33"/>
      <c r="AW868" s="57">
        <v>50436</v>
      </c>
      <c r="AX868" s="57"/>
      <c r="AY868" s="5"/>
      <c r="AZ868" t="s">
        <v>65</v>
      </c>
      <c r="BA868" s="5"/>
      <c r="BB868" s="5"/>
      <c r="BC868" s="76">
        <v>11210000</v>
      </c>
      <c r="BD868" t="s">
        <v>173</v>
      </c>
      <c r="BF868" s="46" t="s">
        <v>1003</v>
      </c>
      <c r="BG868" t="s">
        <v>980</v>
      </c>
      <c r="BJ868" s="5"/>
      <c r="BK868" t="s">
        <v>980</v>
      </c>
      <c r="BL868" t="s">
        <v>1003</v>
      </c>
      <c r="BM868" s="55" t="s">
        <v>964</v>
      </c>
      <c r="BN868" t="str">
        <f t="shared" si="110"/>
        <v>amlodipine besilate tablet 5mg/</v>
      </c>
      <c r="BO868" s="55"/>
      <c r="BP868" t="str">
        <f t="shared" si="111"/>
        <v>amlodipine besilate tablet 5mg/</v>
      </c>
      <c r="BQ868" s="5"/>
      <c r="BR868" s="46">
        <v>10219000</v>
      </c>
      <c r="BS868" t="s">
        <v>173</v>
      </c>
      <c r="BU868" s="118"/>
      <c r="BV868" s="118"/>
      <c r="BW868" s="61">
        <v>100000073664</v>
      </c>
      <c r="BX868" s="5"/>
      <c r="BY868" s="5"/>
      <c r="BZ868" s="5"/>
      <c r="CB868" s="45"/>
      <c r="CC868" s="45"/>
      <c r="CD868" s="5"/>
      <c r="CE868" s="5"/>
      <c r="CF868" t="s">
        <v>1242</v>
      </c>
      <c r="CG868" t="s">
        <v>175</v>
      </c>
      <c r="CI868" s="118"/>
      <c r="CJ868" s="118"/>
      <c r="CK868" t="s">
        <v>1239</v>
      </c>
      <c r="CM868" t="s">
        <v>1228</v>
      </c>
      <c r="CN868" t="s">
        <v>3382</v>
      </c>
      <c r="CO868" s="46" t="s">
        <v>2254</v>
      </c>
      <c r="CP868" s="5"/>
      <c r="CQ868" s="46" t="s">
        <v>2254</v>
      </c>
      <c r="CR868" s="46" t="s">
        <v>2984</v>
      </c>
      <c r="CS868" s="5"/>
      <c r="CT868" s="52">
        <v>100000085259</v>
      </c>
      <c r="CU868" s="51" t="s">
        <v>149</v>
      </c>
      <c r="CV868" s="118"/>
      <c r="CW868" s="147"/>
      <c r="CX868" t="s">
        <v>2984</v>
      </c>
      <c r="CY868" s="5"/>
      <c r="CZ868" s="5"/>
      <c r="DA868" s="5"/>
      <c r="DB868" s="5"/>
      <c r="DC868" s="5"/>
      <c r="DD868" s="5"/>
      <c r="DE868" s="5"/>
      <c r="DF868" s="5"/>
      <c r="DG868" s="118"/>
      <c r="DH868" s="118"/>
      <c r="DI868" s="118"/>
      <c r="DJ868" s="118"/>
      <c r="DK868" s="118"/>
      <c r="DL868" s="165" t="s">
        <v>1290</v>
      </c>
      <c r="DM868" t="s">
        <v>164</v>
      </c>
      <c r="DN868" s="74"/>
      <c r="DO868" s="74"/>
      <c r="DP868" s="74"/>
      <c r="DQ868" s="5"/>
      <c r="DR868" s="74">
        <v>5</v>
      </c>
      <c r="DS868" s="74" t="s">
        <v>164</v>
      </c>
      <c r="DZ868" t="s">
        <v>1245</v>
      </c>
      <c r="EA868" t="s">
        <v>1273</v>
      </c>
      <c r="EB868" s="5"/>
      <c r="EC868" s="5"/>
      <c r="ED868" s="5"/>
      <c r="EE868" s="5"/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Y868" s="70" t="str">
        <f t="shared" si="112"/>
        <v>amlodipine oral 5mg/</v>
      </c>
      <c r="FK868" s="14" t="s">
        <v>163</v>
      </c>
      <c r="FL868" s="70" t="str">
        <f t="shared" si="113"/>
        <v>amlodipine oral 5mg/</v>
      </c>
    </row>
    <row r="869" spans="1:168" ht="14.4">
      <c r="A869" s="83">
        <v>179003</v>
      </c>
      <c r="B869" s="57">
        <v>179003</v>
      </c>
      <c r="C869" s="118"/>
      <c r="D869" s="118"/>
      <c r="E869" s="118"/>
      <c r="F869" s="118"/>
      <c r="G869" s="57">
        <v>179003</v>
      </c>
      <c r="H869" s="3"/>
      <c r="I869" s="57">
        <v>179003</v>
      </c>
      <c r="J869" s="5" t="str">
        <f t="shared" si="107"/>
        <v>FIN amlodipine besilate Orion Corporation tablet 84 x 5mg/</v>
      </c>
      <c r="K869" s="5" t="str">
        <f t="shared" si="108"/>
        <v>FIN amlodipine besilate Orion Corporation tablet 84 x 5mg/</v>
      </c>
      <c r="L869" s="5"/>
      <c r="M869" s="5"/>
      <c r="N869" s="5"/>
      <c r="O869" s="5"/>
      <c r="P869" s="62">
        <v>24</v>
      </c>
      <c r="Q869" s="5"/>
      <c r="R869">
        <v>84</v>
      </c>
      <c r="S869" s="5"/>
      <c r="T869" s="118"/>
      <c r="U869" s="118"/>
      <c r="V869" s="118"/>
      <c r="W869" s="118"/>
      <c r="X869" t="s">
        <v>1310</v>
      </c>
      <c r="Y869" t="s">
        <v>1104</v>
      </c>
      <c r="Z869" t="s">
        <v>1104</v>
      </c>
      <c r="AA869" t="s">
        <v>1313</v>
      </c>
      <c r="AB869" s="5"/>
      <c r="AC869" s="5"/>
      <c r="AD869" s="5"/>
      <c r="AE869" s="5"/>
      <c r="AF869" s="61">
        <v>100000073664</v>
      </c>
      <c r="AG869" t="s">
        <v>173</v>
      </c>
      <c r="AI869" t="s">
        <v>1194</v>
      </c>
      <c r="AJ869" t="s">
        <v>1208</v>
      </c>
      <c r="AK869" s="5"/>
      <c r="AL869" s="5"/>
      <c r="AM869" s="5"/>
      <c r="AN869" s="5"/>
      <c r="AO869" s="5"/>
      <c r="AP869" s="5"/>
      <c r="AQ869" s="5"/>
      <c r="AR869" s="5"/>
      <c r="AS869" s="57">
        <v>50436</v>
      </c>
      <c r="AT869" s="25" t="str">
        <f t="shared" si="109"/>
        <v>FIN amlodipine besilate Orion Corporation tablet 5mg/</v>
      </c>
      <c r="AU869" s="33"/>
      <c r="AW869" s="57">
        <v>50436</v>
      </c>
      <c r="AX869" s="57"/>
      <c r="AY869" s="5"/>
      <c r="AZ869" t="s">
        <v>65</v>
      </c>
      <c r="BA869" s="5"/>
      <c r="BB869" s="5"/>
      <c r="BC869" s="76">
        <v>11210000</v>
      </c>
      <c r="BD869" t="s">
        <v>173</v>
      </c>
      <c r="BF869" s="46" t="s">
        <v>1003</v>
      </c>
      <c r="BG869" t="s">
        <v>980</v>
      </c>
      <c r="BJ869" s="5"/>
      <c r="BK869" t="s">
        <v>980</v>
      </c>
      <c r="BL869" t="s">
        <v>1003</v>
      </c>
      <c r="BM869" s="55" t="s">
        <v>964</v>
      </c>
      <c r="BN869" t="str">
        <f t="shared" si="110"/>
        <v>amlodipine besilate tablet 5mg/</v>
      </c>
      <c r="BO869" s="55"/>
      <c r="BP869" t="str">
        <f t="shared" si="111"/>
        <v>amlodipine besilate tablet 5mg/</v>
      </c>
      <c r="BQ869" s="5"/>
      <c r="BR869" s="46">
        <v>10219000</v>
      </c>
      <c r="BS869" t="s">
        <v>173</v>
      </c>
      <c r="BU869" s="118"/>
      <c r="BV869" s="118"/>
      <c r="BW869" s="61">
        <v>100000073664</v>
      </c>
      <c r="BX869" s="5"/>
      <c r="BY869" s="5"/>
      <c r="BZ869" s="5"/>
      <c r="CB869" s="45"/>
      <c r="CC869" s="45"/>
      <c r="CD869" s="5"/>
      <c r="CE869" s="5"/>
      <c r="CF869" t="s">
        <v>1242</v>
      </c>
      <c r="CG869" t="s">
        <v>175</v>
      </c>
      <c r="CI869" s="118"/>
      <c r="CJ869" s="118"/>
      <c r="CK869" t="s">
        <v>1239</v>
      </c>
      <c r="CM869" t="s">
        <v>1228</v>
      </c>
      <c r="CN869" t="s">
        <v>3382</v>
      </c>
      <c r="CO869" s="46" t="s">
        <v>2254</v>
      </c>
      <c r="CP869" s="5"/>
      <c r="CQ869" s="46" t="s">
        <v>2254</v>
      </c>
      <c r="CR869" s="46" t="s">
        <v>2984</v>
      </c>
      <c r="CS869" s="5"/>
      <c r="CT869" s="52">
        <v>100000085259</v>
      </c>
      <c r="CU869" s="51" t="s">
        <v>149</v>
      </c>
      <c r="CV869" s="118"/>
      <c r="CW869" s="147"/>
      <c r="CX869" t="s">
        <v>2984</v>
      </c>
      <c r="CY869" s="5"/>
      <c r="CZ869" s="5"/>
      <c r="DA869" s="5"/>
      <c r="DB869" s="5"/>
      <c r="DC869" s="5"/>
      <c r="DD869" s="5"/>
      <c r="DE869" s="5"/>
      <c r="DF869" s="5"/>
      <c r="DG869" s="118"/>
      <c r="DH869" s="118"/>
      <c r="DI869" s="118"/>
      <c r="DJ869" s="118"/>
      <c r="DK869" s="118"/>
      <c r="DL869" s="165" t="s">
        <v>1290</v>
      </c>
      <c r="DM869" t="s">
        <v>164</v>
      </c>
      <c r="DN869" s="74"/>
      <c r="DO869" s="74"/>
      <c r="DP869" s="74"/>
      <c r="DQ869" s="5"/>
      <c r="DR869" s="74">
        <v>5</v>
      </c>
      <c r="DS869" s="74" t="s">
        <v>164</v>
      </c>
      <c r="DZ869" t="s">
        <v>1245</v>
      </c>
      <c r="EA869" t="s">
        <v>1273</v>
      </c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Y869" s="70" t="str">
        <f t="shared" si="112"/>
        <v>amlodipine oral 5mg/</v>
      </c>
      <c r="FK869" s="14" t="s">
        <v>163</v>
      </c>
      <c r="FL869" s="70" t="str">
        <f t="shared" si="113"/>
        <v>amlodipine oral 5mg/</v>
      </c>
    </row>
    <row r="870" spans="1:168" ht="14.4">
      <c r="A870" s="83">
        <v>179004</v>
      </c>
      <c r="B870" s="57">
        <v>179004</v>
      </c>
      <c r="C870" s="118"/>
      <c r="D870" s="118"/>
      <c r="E870" s="118"/>
      <c r="F870" s="118"/>
      <c r="G870" s="57">
        <v>179004</v>
      </c>
      <c r="H870" s="3"/>
      <c r="I870" s="57">
        <v>179004</v>
      </c>
      <c r="J870" s="5" t="str">
        <f t="shared" si="107"/>
        <v>FIN amlodipine besilate Orion Corporation tablet 90 x 5mg/</v>
      </c>
      <c r="K870" s="5" t="str">
        <f t="shared" si="108"/>
        <v>FIN amlodipine besilate Orion Corporation tablet 90 x 5mg/</v>
      </c>
      <c r="L870" s="5"/>
      <c r="M870" s="5"/>
      <c r="N870" s="5"/>
      <c r="O870" s="5"/>
      <c r="P870" s="62">
        <v>20</v>
      </c>
      <c r="Q870" s="5"/>
      <c r="R870">
        <v>90</v>
      </c>
      <c r="S870" s="5"/>
      <c r="T870" s="118"/>
      <c r="U870" s="118"/>
      <c r="V870" s="118"/>
      <c r="W870" s="118"/>
      <c r="X870" t="s">
        <v>1288</v>
      </c>
      <c r="Y870" t="s">
        <v>1104</v>
      </c>
      <c r="Z870" t="s">
        <v>1104</v>
      </c>
      <c r="AA870" t="s">
        <v>1301</v>
      </c>
      <c r="AB870" s="5"/>
      <c r="AC870" s="5"/>
      <c r="AD870" s="5"/>
      <c r="AE870" s="5"/>
      <c r="AF870" s="61">
        <v>100000073664</v>
      </c>
      <c r="AG870" t="s">
        <v>173</v>
      </c>
      <c r="AI870" t="s">
        <v>1194</v>
      </c>
      <c r="AJ870" t="s">
        <v>1208</v>
      </c>
      <c r="AK870" s="5"/>
      <c r="AL870" s="5"/>
      <c r="AM870" s="5"/>
      <c r="AN870" s="5"/>
      <c r="AO870" s="5"/>
      <c r="AP870" s="5"/>
      <c r="AQ870" s="5"/>
      <c r="AR870" s="5"/>
      <c r="AS870" s="57">
        <v>50436</v>
      </c>
      <c r="AT870" s="25" t="str">
        <f t="shared" si="109"/>
        <v>FIN amlodipine besilate Orion Corporation tablet 5mg/</v>
      </c>
      <c r="AU870" s="33"/>
      <c r="AW870" s="57">
        <v>50436</v>
      </c>
      <c r="AX870" s="57"/>
      <c r="AY870" s="5"/>
      <c r="AZ870" t="s">
        <v>65</v>
      </c>
      <c r="BA870" s="5"/>
      <c r="BB870" s="5"/>
      <c r="BC870" s="76">
        <v>11210000</v>
      </c>
      <c r="BD870" t="s">
        <v>173</v>
      </c>
      <c r="BF870" s="46" t="s">
        <v>1003</v>
      </c>
      <c r="BG870" t="s">
        <v>980</v>
      </c>
      <c r="BJ870" s="5"/>
      <c r="BK870" t="s">
        <v>980</v>
      </c>
      <c r="BL870" t="s">
        <v>1003</v>
      </c>
      <c r="BM870" s="55" t="s">
        <v>964</v>
      </c>
      <c r="BN870" t="str">
        <f t="shared" si="110"/>
        <v>amlodipine besilate tablet 5mg/</v>
      </c>
      <c r="BO870" s="55"/>
      <c r="BP870" t="str">
        <f t="shared" si="111"/>
        <v>amlodipine besilate tablet 5mg/</v>
      </c>
      <c r="BQ870" s="5"/>
      <c r="BR870" s="46">
        <v>10219000</v>
      </c>
      <c r="BS870" t="s">
        <v>173</v>
      </c>
      <c r="BU870" s="118"/>
      <c r="BV870" s="118"/>
      <c r="BW870" s="61">
        <v>100000073664</v>
      </c>
      <c r="BX870" s="5"/>
      <c r="BY870" s="5"/>
      <c r="BZ870" s="5"/>
      <c r="CB870" s="45"/>
      <c r="CC870" s="45"/>
      <c r="CD870" s="5"/>
      <c r="CE870" s="5"/>
      <c r="CF870" t="s">
        <v>1242</v>
      </c>
      <c r="CG870" t="s">
        <v>175</v>
      </c>
      <c r="CI870" s="118"/>
      <c r="CJ870" s="118"/>
      <c r="CK870" t="s">
        <v>1239</v>
      </c>
      <c r="CM870" t="s">
        <v>1228</v>
      </c>
      <c r="CN870" t="s">
        <v>3382</v>
      </c>
      <c r="CO870" s="46" t="s">
        <v>2254</v>
      </c>
      <c r="CP870" s="5"/>
      <c r="CQ870" s="46" t="s">
        <v>2254</v>
      </c>
      <c r="CR870" s="46" t="s">
        <v>2984</v>
      </c>
      <c r="CS870" s="5"/>
      <c r="CT870" s="52">
        <v>100000085259</v>
      </c>
      <c r="CU870" s="51" t="s">
        <v>149</v>
      </c>
      <c r="CV870" s="118"/>
      <c r="CW870" s="147"/>
      <c r="CX870" t="s">
        <v>2984</v>
      </c>
      <c r="CY870" s="5"/>
      <c r="CZ870" s="5"/>
      <c r="DA870" s="5"/>
      <c r="DB870" s="5"/>
      <c r="DC870" s="5"/>
      <c r="DD870" s="5"/>
      <c r="DE870" s="5"/>
      <c r="DF870" s="5"/>
      <c r="DG870" s="118"/>
      <c r="DH870" s="118"/>
      <c r="DI870" s="118"/>
      <c r="DJ870" s="118"/>
      <c r="DK870" s="118"/>
      <c r="DL870" s="165" t="s">
        <v>1290</v>
      </c>
      <c r="DM870" t="s">
        <v>164</v>
      </c>
      <c r="DN870" s="74"/>
      <c r="DO870" s="74"/>
      <c r="DP870" s="74"/>
      <c r="DQ870" s="5"/>
      <c r="DR870" s="74">
        <v>5</v>
      </c>
      <c r="DS870" s="74" t="s">
        <v>164</v>
      </c>
      <c r="DZ870" t="s">
        <v>1245</v>
      </c>
      <c r="EA870" t="s">
        <v>1273</v>
      </c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Y870" s="70" t="str">
        <f t="shared" si="112"/>
        <v>amlodipine oral 5mg/</v>
      </c>
      <c r="FK870" s="14" t="s">
        <v>163</v>
      </c>
      <c r="FL870" s="70" t="str">
        <f t="shared" si="113"/>
        <v>amlodipine oral 5mg/</v>
      </c>
    </row>
    <row r="871" spans="1:168" ht="14.4">
      <c r="A871" s="83">
        <v>179005</v>
      </c>
      <c r="B871" s="57">
        <v>179005</v>
      </c>
      <c r="C871" s="118"/>
      <c r="D871" s="118"/>
      <c r="E871" s="118"/>
      <c r="F871" s="118"/>
      <c r="G871" s="57">
        <v>179005</v>
      </c>
      <c r="H871" s="3"/>
      <c r="I871" s="57">
        <v>179005</v>
      </c>
      <c r="J871" s="5" t="str">
        <f t="shared" si="107"/>
        <v>FIN amlodipine besilate Orion Corporation tablet 98 x 5mg/</v>
      </c>
      <c r="K871" s="5" t="str">
        <f t="shared" si="108"/>
        <v>FIN amlodipine besilate Orion Corporation tablet 98 x 5mg/</v>
      </c>
      <c r="L871" s="5"/>
      <c r="M871" s="5"/>
      <c r="N871" s="5"/>
      <c r="O871" s="5"/>
      <c r="P871" s="62">
        <v>24</v>
      </c>
      <c r="Q871" s="5"/>
      <c r="R871">
        <v>98</v>
      </c>
      <c r="S871" s="5"/>
      <c r="T871" s="118"/>
      <c r="U871" s="118"/>
      <c r="V871" s="118"/>
      <c r="W871" s="118"/>
      <c r="X871" t="s">
        <v>1303</v>
      </c>
      <c r="Y871" t="s">
        <v>1104</v>
      </c>
      <c r="Z871" t="s">
        <v>1104</v>
      </c>
      <c r="AA871" t="s">
        <v>1302</v>
      </c>
      <c r="AB871" s="5"/>
      <c r="AC871" s="5"/>
      <c r="AD871" s="5"/>
      <c r="AE871" s="5"/>
      <c r="AF871" s="61">
        <v>100000073664</v>
      </c>
      <c r="AG871" t="s">
        <v>173</v>
      </c>
      <c r="AI871" t="s">
        <v>1194</v>
      </c>
      <c r="AJ871" t="s">
        <v>1208</v>
      </c>
      <c r="AK871" s="5"/>
      <c r="AL871" s="5"/>
      <c r="AM871" s="5"/>
      <c r="AN871" s="5"/>
      <c r="AO871" s="5"/>
      <c r="AP871" s="5"/>
      <c r="AQ871" s="5"/>
      <c r="AR871" s="5"/>
      <c r="AS871" s="57">
        <v>50436</v>
      </c>
      <c r="AT871" s="25" t="str">
        <f t="shared" si="109"/>
        <v>FIN amlodipine besilate Orion Corporation tablet 5mg/</v>
      </c>
      <c r="AU871" s="33"/>
      <c r="AW871" s="57">
        <v>50436</v>
      </c>
      <c r="AX871" s="57"/>
      <c r="AY871" s="5"/>
      <c r="AZ871" t="s">
        <v>65</v>
      </c>
      <c r="BA871" s="5"/>
      <c r="BB871" s="5"/>
      <c r="BC871" s="76">
        <v>10106000</v>
      </c>
      <c r="BD871" t="s">
        <v>173</v>
      </c>
      <c r="BF871" s="46" t="s">
        <v>1003</v>
      </c>
      <c r="BG871" t="s">
        <v>980</v>
      </c>
      <c r="BJ871" s="5"/>
      <c r="BK871" t="s">
        <v>980</v>
      </c>
      <c r="BL871" t="s">
        <v>1003</v>
      </c>
      <c r="BM871" s="55" t="s">
        <v>964</v>
      </c>
      <c r="BN871" t="str">
        <f t="shared" si="110"/>
        <v>amlodipine besilate tablet 5mg/</v>
      </c>
      <c r="BO871" s="55"/>
      <c r="BP871" t="str">
        <f t="shared" si="111"/>
        <v>amlodipine besilate tablet 5mg/</v>
      </c>
      <c r="BQ871" s="5"/>
      <c r="BR871" s="46">
        <v>10219000</v>
      </c>
      <c r="BS871" t="s">
        <v>173</v>
      </c>
      <c r="BU871" s="118"/>
      <c r="BV871" s="118"/>
      <c r="BW871" s="61">
        <v>100000073664</v>
      </c>
      <c r="BX871" s="5"/>
      <c r="BY871" s="5"/>
      <c r="BZ871" s="5"/>
      <c r="CB871" s="45"/>
      <c r="CC871" s="45"/>
      <c r="CD871" s="5"/>
      <c r="CE871" s="5"/>
      <c r="CF871" t="s">
        <v>1242</v>
      </c>
      <c r="CG871" t="s">
        <v>175</v>
      </c>
      <c r="CI871" s="118"/>
      <c r="CJ871" s="118"/>
      <c r="CK871" t="s">
        <v>1239</v>
      </c>
      <c r="CM871" t="s">
        <v>1228</v>
      </c>
      <c r="CN871" t="s">
        <v>3382</v>
      </c>
      <c r="CO871" s="46" t="s">
        <v>2254</v>
      </c>
      <c r="CP871" s="5"/>
      <c r="CQ871" s="46" t="s">
        <v>2254</v>
      </c>
      <c r="CR871" s="46" t="s">
        <v>2984</v>
      </c>
      <c r="CS871" s="5"/>
      <c r="CT871" s="52">
        <v>100000085259</v>
      </c>
      <c r="CU871" s="51" t="s">
        <v>149</v>
      </c>
      <c r="CV871" s="118"/>
      <c r="CW871" s="147"/>
      <c r="CX871" t="s">
        <v>2984</v>
      </c>
      <c r="CY871" s="5"/>
      <c r="CZ871" s="5"/>
      <c r="DA871" s="5"/>
      <c r="DB871" s="5"/>
      <c r="DC871" s="5"/>
      <c r="DD871" s="5"/>
      <c r="DE871" s="5"/>
      <c r="DF871" s="5"/>
      <c r="DG871" s="118"/>
      <c r="DH871" s="118"/>
      <c r="DI871" s="118"/>
      <c r="DJ871" s="118"/>
      <c r="DK871" s="118"/>
      <c r="DL871" s="165" t="s">
        <v>1291</v>
      </c>
      <c r="DM871" t="s">
        <v>164</v>
      </c>
      <c r="DN871" s="74"/>
      <c r="DO871" s="74"/>
      <c r="DP871" s="74"/>
      <c r="DQ871" s="5"/>
      <c r="DR871" s="74">
        <v>5</v>
      </c>
      <c r="DS871" s="74" t="s">
        <v>164</v>
      </c>
      <c r="DZ871" t="s">
        <v>1245</v>
      </c>
      <c r="EA871" t="s">
        <v>1273</v>
      </c>
      <c r="EB871" s="5"/>
      <c r="EC871" s="5"/>
      <c r="ED871" s="5"/>
      <c r="EE871" s="5"/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Y871" s="70" t="str">
        <f t="shared" si="112"/>
        <v>amlodipine oral 5mg/</v>
      </c>
      <c r="FK871" s="14" t="s">
        <v>163</v>
      </c>
      <c r="FL871" s="70" t="str">
        <f t="shared" si="113"/>
        <v>amlodipine oral 5mg/</v>
      </c>
    </row>
    <row r="872" spans="1:168" ht="14.4">
      <c r="A872" s="83">
        <v>179006</v>
      </c>
      <c r="B872" s="57">
        <v>179006</v>
      </c>
      <c r="C872" s="118"/>
      <c r="D872" s="118"/>
      <c r="E872" s="118"/>
      <c r="F872" s="118"/>
      <c r="G872" s="57">
        <v>179006</v>
      </c>
      <c r="H872" s="3"/>
      <c r="I872" s="57">
        <v>179006</v>
      </c>
      <c r="J872" s="5" t="str">
        <f t="shared" si="107"/>
        <v>FIN amlodipine besilate Orion Corporation tablet 100 x 5mg/</v>
      </c>
      <c r="K872" s="5" t="str">
        <f t="shared" si="108"/>
        <v>FIN amlodipine besilate Orion Corporation tablet 100 x 5mg/</v>
      </c>
      <c r="L872" s="5"/>
      <c r="M872" s="5"/>
      <c r="N872" s="5"/>
      <c r="O872" s="5"/>
      <c r="P872" s="62">
        <v>16</v>
      </c>
      <c r="Q872" s="5"/>
      <c r="R872">
        <v>100</v>
      </c>
      <c r="S872" s="5"/>
      <c r="T872" s="118"/>
      <c r="U872" s="118"/>
      <c r="V872" s="118"/>
      <c r="W872" s="118"/>
      <c r="X872" t="s">
        <v>1304</v>
      </c>
      <c r="Y872" t="s">
        <v>1104</v>
      </c>
      <c r="Z872" t="s">
        <v>1104</v>
      </c>
      <c r="AA872" t="s">
        <v>1289</v>
      </c>
      <c r="AB872" s="5"/>
      <c r="AC872" s="5"/>
      <c r="AD872" s="5"/>
      <c r="AE872" s="5"/>
      <c r="AF872" s="61">
        <v>100000073664</v>
      </c>
      <c r="AG872" t="s">
        <v>173</v>
      </c>
      <c r="AI872" t="s">
        <v>1194</v>
      </c>
      <c r="AJ872" t="s">
        <v>1208</v>
      </c>
      <c r="AK872" s="5"/>
      <c r="AL872" s="5"/>
      <c r="AM872" s="5"/>
      <c r="AN872" s="5"/>
      <c r="AO872" s="5"/>
      <c r="AP872" s="5"/>
      <c r="AQ872" s="5"/>
      <c r="AR872" s="5"/>
      <c r="AS872" s="57">
        <v>50436</v>
      </c>
      <c r="AT872" s="25" t="str">
        <f t="shared" si="109"/>
        <v>FIN amlodipine besilate Orion Corporation tablet 5mg/</v>
      </c>
      <c r="AU872" s="33"/>
      <c r="AW872" s="57">
        <v>50436</v>
      </c>
      <c r="AX872" s="57"/>
      <c r="AY872" s="5"/>
      <c r="AZ872" t="s">
        <v>65</v>
      </c>
      <c r="BA872" s="5"/>
      <c r="BB872" s="5"/>
      <c r="BC872" s="76">
        <v>10106000</v>
      </c>
      <c r="BD872" t="s">
        <v>173</v>
      </c>
      <c r="BF872" s="46" t="s">
        <v>1003</v>
      </c>
      <c r="BG872" t="s">
        <v>980</v>
      </c>
      <c r="BJ872" s="5"/>
      <c r="BK872" t="s">
        <v>980</v>
      </c>
      <c r="BL872" t="s">
        <v>1003</v>
      </c>
      <c r="BM872" s="55" t="s">
        <v>964</v>
      </c>
      <c r="BN872" t="str">
        <f t="shared" si="110"/>
        <v>amlodipine besilate tablet 5mg/</v>
      </c>
      <c r="BO872" s="55"/>
      <c r="BP872" t="str">
        <f t="shared" si="111"/>
        <v>amlodipine besilate tablet 5mg/</v>
      </c>
      <c r="BQ872" s="5"/>
      <c r="BR872" s="46">
        <v>10219000</v>
      </c>
      <c r="BS872" t="s">
        <v>173</v>
      </c>
      <c r="BU872" s="118"/>
      <c r="BV872" s="118"/>
      <c r="BW872" s="61">
        <v>100000073664</v>
      </c>
      <c r="BX872" s="5"/>
      <c r="BY872" s="5"/>
      <c r="BZ872" s="5"/>
      <c r="CB872" s="45"/>
      <c r="CC872" s="45"/>
      <c r="CD872" s="5"/>
      <c r="CE872" s="5"/>
      <c r="CF872" t="s">
        <v>1242</v>
      </c>
      <c r="CG872" t="s">
        <v>175</v>
      </c>
      <c r="CI872" s="118"/>
      <c r="CJ872" s="118"/>
      <c r="CK872" t="s">
        <v>1239</v>
      </c>
      <c r="CM872" t="s">
        <v>1228</v>
      </c>
      <c r="CN872" t="s">
        <v>3382</v>
      </c>
      <c r="CO872" s="46" t="s">
        <v>2254</v>
      </c>
      <c r="CP872" s="5"/>
      <c r="CQ872" s="46" t="s">
        <v>2254</v>
      </c>
      <c r="CR872" s="46" t="s">
        <v>2984</v>
      </c>
      <c r="CS872" s="5"/>
      <c r="CT872" s="52">
        <v>100000085259</v>
      </c>
      <c r="CU872" s="51" t="s">
        <v>149</v>
      </c>
      <c r="CV872" s="118"/>
      <c r="CW872" s="147"/>
      <c r="CX872" t="s">
        <v>2984</v>
      </c>
      <c r="CY872" s="5"/>
      <c r="CZ872" s="5"/>
      <c r="DA872" s="5"/>
      <c r="DB872" s="5"/>
      <c r="DC872" s="5"/>
      <c r="DD872" s="5"/>
      <c r="DE872" s="5"/>
      <c r="DF872" s="5"/>
      <c r="DG872" s="118"/>
      <c r="DH872" s="118"/>
      <c r="DI872" s="118"/>
      <c r="DJ872" s="118"/>
      <c r="DK872" s="118"/>
      <c r="DL872" s="165" t="s">
        <v>1290</v>
      </c>
      <c r="DM872" t="s">
        <v>164</v>
      </c>
      <c r="DN872" s="74"/>
      <c r="DO872" s="74"/>
      <c r="DP872" s="74"/>
      <c r="DQ872" s="5"/>
      <c r="DR872" s="74">
        <v>5</v>
      </c>
      <c r="DS872" s="74" t="s">
        <v>164</v>
      </c>
      <c r="DZ872" t="s">
        <v>1245</v>
      </c>
      <c r="EA872" t="s">
        <v>1273</v>
      </c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Y872" s="70" t="str">
        <f t="shared" si="112"/>
        <v>amlodipine oral 5mg/</v>
      </c>
      <c r="FK872" s="14" t="s">
        <v>163</v>
      </c>
      <c r="FL872" s="70" t="str">
        <f t="shared" si="113"/>
        <v>amlodipine oral 5mg/</v>
      </c>
    </row>
    <row r="873" spans="1:168" ht="14.4">
      <c r="A873" s="83">
        <v>179007</v>
      </c>
      <c r="B873" s="57">
        <v>179007</v>
      </c>
      <c r="C873" s="118"/>
      <c r="D873" s="118"/>
      <c r="E873" s="118"/>
      <c r="F873" s="118"/>
      <c r="G873" s="57">
        <v>179007</v>
      </c>
      <c r="H873" s="3"/>
      <c r="I873" s="57">
        <v>179007</v>
      </c>
      <c r="J873" s="5" t="str">
        <f t="shared" si="107"/>
        <v>FIN amlodipine besilate Orion Corporation tablet 120 x 5mg/</v>
      </c>
      <c r="K873" s="5" t="str">
        <f t="shared" si="108"/>
        <v>FIN amlodipine besilate Orion Corporation tablet 120 x 5mg/</v>
      </c>
      <c r="L873" s="5"/>
      <c r="M873" s="5"/>
      <c r="N873" s="5"/>
      <c r="O873" s="5"/>
      <c r="P873" s="62">
        <v>150</v>
      </c>
      <c r="Q873" s="5"/>
      <c r="R873" s="56">
        <v>120</v>
      </c>
      <c r="S873" s="5"/>
      <c r="T873" s="118"/>
      <c r="U873" s="118"/>
      <c r="V873" s="118"/>
      <c r="W873" s="118"/>
      <c r="X873" t="s">
        <v>1314</v>
      </c>
      <c r="Y873" t="s">
        <v>1104</v>
      </c>
      <c r="Z873" t="s">
        <v>1104</v>
      </c>
      <c r="AA873" t="s">
        <v>1310</v>
      </c>
      <c r="AB873" s="5"/>
      <c r="AC873" s="5"/>
      <c r="AD873" s="5"/>
      <c r="AE873" s="5"/>
      <c r="AF873" s="61">
        <v>100000073664</v>
      </c>
      <c r="AG873" t="s">
        <v>173</v>
      </c>
      <c r="AI873" t="s">
        <v>1194</v>
      </c>
      <c r="AJ873" t="s">
        <v>1208</v>
      </c>
      <c r="AK873" s="5"/>
      <c r="AL873" s="5"/>
      <c r="AM873" s="5"/>
      <c r="AN873" s="5"/>
      <c r="AO873" s="5"/>
      <c r="AP873" s="5"/>
      <c r="AQ873" s="5"/>
      <c r="AR873" s="5"/>
      <c r="AS873" s="57">
        <v>50436</v>
      </c>
      <c r="AT873" s="25" t="str">
        <f t="shared" si="109"/>
        <v>FIN amlodipine besilate Orion Corporation tablet 5mg/</v>
      </c>
      <c r="AU873" s="33"/>
      <c r="AW873" s="57">
        <v>50436</v>
      </c>
      <c r="AX873" s="57"/>
      <c r="AY873" s="5"/>
      <c r="AZ873" t="s">
        <v>65</v>
      </c>
      <c r="BA873" s="5"/>
      <c r="BB873" s="5"/>
      <c r="BC873" s="76">
        <v>10106000</v>
      </c>
      <c r="BD873" t="s">
        <v>173</v>
      </c>
      <c r="BF873" s="46" t="s">
        <v>1003</v>
      </c>
      <c r="BG873" t="s">
        <v>980</v>
      </c>
      <c r="BJ873" s="5"/>
      <c r="BK873" t="s">
        <v>980</v>
      </c>
      <c r="BL873" t="s">
        <v>1003</v>
      </c>
      <c r="BM873" s="55" t="s">
        <v>964</v>
      </c>
      <c r="BN873" t="str">
        <f t="shared" si="110"/>
        <v>amlodipine besilate tablet 5mg/</v>
      </c>
      <c r="BO873" s="55"/>
      <c r="BP873" t="str">
        <f t="shared" si="111"/>
        <v>amlodipine besilate tablet 5mg/</v>
      </c>
      <c r="BQ873" s="5"/>
      <c r="BR873" s="46">
        <v>10219000</v>
      </c>
      <c r="BS873" t="s">
        <v>173</v>
      </c>
      <c r="BU873" s="118"/>
      <c r="BV873" s="118"/>
      <c r="BW873" s="61">
        <v>100000073664</v>
      </c>
      <c r="BX873" s="5"/>
      <c r="BY873" s="5"/>
      <c r="BZ873" s="5"/>
      <c r="CB873" s="45"/>
      <c r="CC873" s="45"/>
      <c r="CD873" s="5"/>
      <c r="CE873" s="5"/>
      <c r="CF873" t="s">
        <v>1242</v>
      </c>
      <c r="CG873" t="s">
        <v>175</v>
      </c>
      <c r="CI873" s="118"/>
      <c r="CJ873" s="118"/>
      <c r="CK873" t="s">
        <v>1239</v>
      </c>
      <c r="CM873" t="s">
        <v>1228</v>
      </c>
      <c r="CN873" t="s">
        <v>3382</v>
      </c>
      <c r="CO873" s="46" t="s">
        <v>2254</v>
      </c>
      <c r="CP873" s="5"/>
      <c r="CQ873" s="46" t="s">
        <v>2254</v>
      </c>
      <c r="CR873" s="46" t="s">
        <v>2984</v>
      </c>
      <c r="CS873" s="5"/>
      <c r="CT873" s="52">
        <v>100000085259</v>
      </c>
      <c r="CU873" s="51" t="s">
        <v>149</v>
      </c>
      <c r="CV873" s="118"/>
      <c r="CW873" s="147"/>
      <c r="CX873" t="s">
        <v>2984</v>
      </c>
      <c r="CY873" s="5"/>
      <c r="CZ873" s="5"/>
      <c r="DA873" s="5"/>
      <c r="DB873" s="5"/>
      <c r="DC873" s="5"/>
      <c r="DD873" s="5"/>
      <c r="DE873" s="5"/>
      <c r="DF873" s="5"/>
      <c r="DG873" s="118"/>
      <c r="DH873" s="118"/>
      <c r="DI873" s="118"/>
      <c r="DJ873" s="118"/>
      <c r="DK873" s="118"/>
      <c r="DL873" s="165" t="s">
        <v>1291</v>
      </c>
      <c r="DM873" t="s">
        <v>164</v>
      </c>
      <c r="DN873" s="74"/>
      <c r="DO873" s="74"/>
      <c r="DP873" s="74"/>
      <c r="DQ873" s="5"/>
      <c r="DR873" s="74">
        <v>5</v>
      </c>
      <c r="DS873" s="74" t="s">
        <v>164</v>
      </c>
      <c r="DZ873" t="s">
        <v>1245</v>
      </c>
      <c r="EA873" t="s">
        <v>1273</v>
      </c>
      <c r="EB873" s="5"/>
      <c r="EC873" s="5"/>
      <c r="ED873" s="5"/>
      <c r="EE873" s="5"/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Y873" s="70" t="str">
        <f t="shared" si="112"/>
        <v>amlodipine oral 5mg/</v>
      </c>
      <c r="FK873" s="14" t="s">
        <v>163</v>
      </c>
      <c r="FL873" s="70" t="str">
        <f t="shared" si="113"/>
        <v>amlodipine oral 5mg/</v>
      </c>
    </row>
    <row r="874" spans="1:168" ht="14.4">
      <c r="A874" s="83">
        <v>179008</v>
      </c>
      <c r="B874" s="57">
        <v>179008</v>
      </c>
      <c r="C874" s="118"/>
      <c r="D874" s="118"/>
      <c r="E874" s="118"/>
      <c r="F874" s="118"/>
      <c r="G874" s="57">
        <v>179008</v>
      </c>
      <c r="H874" s="3"/>
      <c r="I874" s="57">
        <v>179008</v>
      </c>
      <c r="J874" s="5" t="str">
        <f t="shared" si="107"/>
        <v>FIN amlodipine besilate Orion Corporation tablet 200 x 5mg/</v>
      </c>
      <c r="K874" s="5" t="str">
        <f t="shared" si="108"/>
        <v>FIN amlodipine besilate Orion Corporation tablet 200 x 5mg/</v>
      </c>
      <c r="L874" s="5"/>
      <c r="M874" s="5"/>
      <c r="N874" s="5"/>
      <c r="O874" s="5"/>
      <c r="P874" s="62">
        <v>12</v>
      </c>
      <c r="Q874" s="5"/>
      <c r="R874" s="56">
        <v>200</v>
      </c>
      <c r="S874" s="5"/>
      <c r="T874" s="118"/>
      <c r="U874" s="118"/>
      <c r="V874" s="118"/>
      <c r="W874" s="118"/>
      <c r="X874" t="s">
        <v>1292</v>
      </c>
      <c r="Y874" t="s">
        <v>1104</v>
      </c>
      <c r="Z874" t="s">
        <v>1104</v>
      </c>
      <c r="AA874" t="s">
        <v>1288</v>
      </c>
      <c r="AB874" s="5"/>
      <c r="AC874" s="5"/>
      <c r="AD874" s="5"/>
      <c r="AE874" s="5"/>
      <c r="AF874" s="61">
        <v>100000073664</v>
      </c>
      <c r="AG874" t="s">
        <v>173</v>
      </c>
      <c r="AI874" t="s">
        <v>1194</v>
      </c>
      <c r="AJ874" t="s">
        <v>1208</v>
      </c>
      <c r="AK874" s="5"/>
      <c r="AL874" s="5"/>
      <c r="AM874" s="5"/>
      <c r="AN874" s="5"/>
      <c r="AO874" s="5"/>
      <c r="AP874" s="5"/>
      <c r="AQ874" s="5"/>
      <c r="AR874" s="5"/>
      <c r="AS874" s="57">
        <v>50436</v>
      </c>
      <c r="AT874" s="25" t="str">
        <f t="shared" si="109"/>
        <v>FIN amlodipine besilate Orion Corporation tablet 5mg/</v>
      </c>
      <c r="AU874" s="33"/>
      <c r="AW874" s="57">
        <v>50436</v>
      </c>
      <c r="AX874" s="57"/>
      <c r="AY874" s="5"/>
      <c r="AZ874" t="s">
        <v>65</v>
      </c>
      <c r="BA874" s="5"/>
      <c r="BB874" s="5"/>
      <c r="BC874" s="76">
        <v>10221000</v>
      </c>
      <c r="BD874" t="s">
        <v>173</v>
      </c>
      <c r="BF874" s="46" t="s">
        <v>1003</v>
      </c>
      <c r="BG874" t="s">
        <v>980</v>
      </c>
      <c r="BJ874" s="5"/>
      <c r="BK874" t="s">
        <v>980</v>
      </c>
      <c r="BL874" t="s">
        <v>1003</v>
      </c>
      <c r="BM874" s="55" t="s">
        <v>964</v>
      </c>
      <c r="BN874" t="str">
        <f t="shared" si="110"/>
        <v>amlodipine besilate tablet 5mg/</v>
      </c>
      <c r="BO874" s="55"/>
      <c r="BP874" t="str">
        <f t="shared" si="111"/>
        <v>amlodipine besilate tablet 5mg/</v>
      </c>
      <c r="BQ874" s="5"/>
      <c r="BR874" s="46">
        <v>10219000</v>
      </c>
      <c r="BS874" t="s">
        <v>173</v>
      </c>
      <c r="BU874" s="118"/>
      <c r="BV874" s="118"/>
      <c r="BW874" s="61">
        <v>100000073664</v>
      </c>
      <c r="BX874" s="5"/>
      <c r="BY874" s="5"/>
      <c r="BZ874" s="5"/>
      <c r="CB874" s="45"/>
      <c r="CC874" s="45"/>
      <c r="CD874" s="5"/>
      <c r="CE874" s="5"/>
      <c r="CF874" t="s">
        <v>1242</v>
      </c>
      <c r="CG874" t="s">
        <v>175</v>
      </c>
      <c r="CI874" s="118"/>
      <c r="CJ874" s="118"/>
      <c r="CK874" t="s">
        <v>1239</v>
      </c>
      <c r="CM874" t="s">
        <v>1228</v>
      </c>
      <c r="CN874" t="s">
        <v>3382</v>
      </c>
      <c r="CO874" s="46" t="s">
        <v>2254</v>
      </c>
      <c r="CP874" s="5"/>
      <c r="CQ874" s="46" t="s">
        <v>2254</v>
      </c>
      <c r="CR874" s="46" t="s">
        <v>2984</v>
      </c>
      <c r="CS874" s="5"/>
      <c r="CT874" s="52">
        <v>100000085259</v>
      </c>
      <c r="CU874" s="51" t="s">
        <v>149</v>
      </c>
      <c r="CV874" s="118"/>
      <c r="CW874" s="147"/>
      <c r="CX874" t="s">
        <v>2984</v>
      </c>
      <c r="CY874" s="5"/>
      <c r="CZ874" s="5"/>
      <c r="DA874" s="5"/>
      <c r="DB874" s="5"/>
      <c r="DC874" s="5"/>
      <c r="DD874" s="5"/>
      <c r="DE874" s="5"/>
      <c r="DF874" s="5"/>
      <c r="DG874" s="118"/>
      <c r="DH874" s="118"/>
      <c r="DI874" s="118"/>
      <c r="DJ874" s="118"/>
      <c r="DK874" s="118"/>
      <c r="DL874" s="165" t="s">
        <v>1290</v>
      </c>
      <c r="DM874" t="s">
        <v>164</v>
      </c>
      <c r="DN874" s="74"/>
      <c r="DO874" s="74"/>
      <c r="DP874" s="74"/>
      <c r="DQ874" s="5"/>
      <c r="DR874" s="74">
        <v>5</v>
      </c>
      <c r="DS874" s="74" t="s">
        <v>164</v>
      </c>
      <c r="DZ874" t="s">
        <v>1245</v>
      </c>
      <c r="EA874" t="s">
        <v>1273</v>
      </c>
      <c r="EB874" s="5"/>
      <c r="EC874" s="5"/>
      <c r="ED874" s="5"/>
      <c r="EE874" s="5"/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Y874" s="70" t="str">
        <f t="shared" si="112"/>
        <v>amlodipine oral 5mg/</v>
      </c>
      <c r="FK874" s="14" t="s">
        <v>163</v>
      </c>
      <c r="FL874" s="70" t="str">
        <f t="shared" si="113"/>
        <v>amlodipine oral 5mg/</v>
      </c>
    </row>
    <row r="875" spans="1:168" ht="14.4">
      <c r="A875" s="83">
        <v>179009</v>
      </c>
      <c r="B875" s="57">
        <v>179009</v>
      </c>
      <c r="C875" s="118"/>
      <c r="D875" s="118"/>
      <c r="E875" s="118"/>
      <c r="F875" s="118"/>
      <c r="G875" s="57">
        <v>179009</v>
      </c>
      <c r="H875" s="3"/>
      <c r="I875" s="57">
        <v>179009</v>
      </c>
      <c r="J875" s="5" t="str">
        <f t="shared" si="107"/>
        <v>FIN amlodipine besilate Orion Corporation tablet 250 x 5mg/</v>
      </c>
      <c r="K875" s="5" t="str">
        <f t="shared" si="108"/>
        <v>FIN amlodipine besilate Orion Corporation tablet 250 x 5mg/</v>
      </c>
      <c r="L875" s="5"/>
      <c r="M875" s="5"/>
      <c r="N875" s="5"/>
      <c r="O875" s="5"/>
      <c r="P875" s="62">
        <v>20</v>
      </c>
      <c r="Q875" s="5"/>
      <c r="R875" s="56">
        <v>250</v>
      </c>
      <c r="S875" s="5"/>
      <c r="T875" s="118"/>
      <c r="U875" s="118"/>
      <c r="V875" s="118"/>
      <c r="W875" s="118"/>
      <c r="X875" t="s">
        <v>1296</v>
      </c>
      <c r="Y875" t="s">
        <v>1104</v>
      </c>
      <c r="Z875" t="s">
        <v>1104</v>
      </c>
      <c r="AA875" t="s">
        <v>1303</v>
      </c>
      <c r="AB875" s="5"/>
      <c r="AC875" s="5"/>
      <c r="AD875" s="5"/>
      <c r="AE875" s="5"/>
      <c r="AF875" s="61">
        <v>100000073664</v>
      </c>
      <c r="AG875" t="s">
        <v>173</v>
      </c>
      <c r="AI875" t="s">
        <v>1194</v>
      </c>
      <c r="AJ875" t="s">
        <v>1208</v>
      </c>
      <c r="AK875" s="5"/>
      <c r="AL875" s="5"/>
      <c r="AM875" s="5"/>
      <c r="AN875" s="5"/>
      <c r="AO875" s="5"/>
      <c r="AP875" s="5"/>
      <c r="AQ875" s="5"/>
      <c r="AR875" s="5"/>
      <c r="AS875" s="57">
        <v>50436</v>
      </c>
      <c r="AT875" s="25" t="str">
        <f t="shared" si="109"/>
        <v>FIN amlodipine besilate Orion Corporation tablet 5mg/</v>
      </c>
      <c r="AU875" s="33"/>
      <c r="AW875" s="57">
        <v>50436</v>
      </c>
      <c r="AX875" s="57"/>
      <c r="AY875" s="5"/>
      <c r="AZ875" t="s">
        <v>65</v>
      </c>
      <c r="BA875" s="5"/>
      <c r="BB875" s="5"/>
      <c r="BC875" s="76">
        <v>10221000</v>
      </c>
      <c r="BD875" t="s">
        <v>173</v>
      </c>
      <c r="BF875" s="46" t="s">
        <v>1003</v>
      </c>
      <c r="BG875" t="s">
        <v>980</v>
      </c>
      <c r="BJ875" s="5"/>
      <c r="BK875" t="s">
        <v>980</v>
      </c>
      <c r="BL875" t="s">
        <v>1003</v>
      </c>
      <c r="BM875" s="55" t="s">
        <v>964</v>
      </c>
      <c r="BN875" t="str">
        <f t="shared" si="110"/>
        <v>amlodipine besilate tablet 5mg/</v>
      </c>
      <c r="BO875" s="55"/>
      <c r="BP875" t="str">
        <f t="shared" si="111"/>
        <v>amlodipine besilate tablet 5mg/</v>
      </c>
      <c r="BQ875" s="5"/>
      <c r="BR875" s="46">
        <v>10219000</v>
      </c>
      <c r="BS875" t="s">
        <v>173</v>
      </c>
      <c r="BU875" s="118"/>
      <c r="BV875" s="118"/>
      <c r="BW875" s="61">
        <v>100000073664</v>
      </c>
      <c r="BX875" s="5"/>
      <c r="BY875" s="5"/>
      <c r="BZ875" s="5"/>
      <c r="CB875" s="45"/>
      <c r="CC875" s="45"/>
      <c r="CD875" s="5"/>
      <c r="CE875" s="5"/>
      <c r="CF875" t="s">
        <v>1242</v>
      </c>
      <c r="CG875" t="s">
        <v>175</v>
      </c>
      <c r="CI875" s="118"/>
      <c r="CJ875" s="118"/>
      <c r="CK875" t="s">
        <v>1239</v>
      </c>
      <c r="CM875" t="s">
        <v>1228</v>
      </c>
      <c r="CN875" t="s">
        <v>3382</v>
      </c>
      <c r="CO875" s="46" t="s">
        <v>2254</v>
      </c>
      <c r="CP875" s="5"/>
      <c r="CQ875" s="46" t="s">
        <v>2254</v>
      </c>
      <c r="CR875" s="46" t="s">
        <v>2984</v>
      </c>
      <c r="CS875" s="5"/>
      <c r="CT875" s="52">
        <v>100000085259</v>
      </c>
      <c r="CU875" s="51" t="s">
        <v>149</v>
      </c>
      <c r="CV875" s="118"/>
      <c r="CW875" s="147"/>
      <c r="CX875" t="s">
        <v>2984</v>
      </c>
      <c r="CY875" s="5"/>
      <c r="CZ875" s="5"/>
      <c r="DA875" s="5"/>
      <c r="DB875" s="5"/>
      <c r="DC875" s="5"/>
      <c r="DD875" s="5"/>
      <c r="DE875" s="5"/>
      <c r="DF875" s="5"/>
      <c r="DG875" s="118"/>
      <c r="DH875" s="118"/>
      <c r="DI875" s="118"/>
      <c r="DJ875" s="118"/>
      <c r="DK875" s="118"/>
      <c r="DL875" s="165" t="s">
        <v>1291</v>
      </c>
      <c r="DM875" t="s">
        <v>164</v>
      </c>
      <c r="DN875" s="74"/>
      <c r="DO875" s="74"/>
      <c r="DP875" s="74"/>
      <c r="DQ875" s="5"/>
      <c r="DR875" s="74">
        <v>5</v>
      </c>
      <c r="DS875" s="74" t="s">
        <v>164</v>
      </c>
      <c r="DZ875" t="s">
        <v>1245</v>
      </c>
      <c r="EA875" t="s">
        <v>1273</v>
      </c>
      <c r="EB875" s="5"/>
      <c r="EC875" s="5"/>
      <c r="ED875" s="5"/>
      <c r="EE875" s="5"/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Y875" s="70" t="str">
        <f t="shared" si="112"/>
        <v>amlodipine oral 5mg/</v>
      </c>
      <c r="FK875" s="14" t="s">
        <v>163</v>
      </c>
      <c r="FL875" s="70" t="str">
        <f t="shared" si="113"/>
        <v>amlodipine oral 5mg/</v>
      </c>
    </row>
    <row r="876" spans="1:168" ht="14.4">
      <c r="A876" s="83">
        <v>179010</v>
      </c>
      <c r="B876" s="57">
        <v>179010</v>
      </c>
      <c r="C876" s="118"/>
      <c r="D876" s="118"/>
      <c r="E876" s="118"/>
      <c r="F876" s="118"/>
      <c r="G876" s="57">
        <v>179010</v>
      </c>
      <c r="H876" s="3"/>
      <c r="I876" s="57">
        <v>179010</v>
      </c>
      <c r="J876" s="5" t="str">
        <f t="shared" si="107"/>
        <v>FIN amlodipine besilate Orion Corporation tablet 300 x 5mg/</v>
      </c>
      <c r="K876" s="5" t="str">
        <f t="shared" si="108"/>
        <v>FIN amlodipine besilate Orion Corporation tablet 300 x 5mg/</v>
      </c>
      <c r="L876" s="5"/>
      <c r="M876" s="5"/>
      <c r="N876" s="5"/>
      <c r="O876" s="5"/>
      <c r="P876" s="62">
        <v>20</v>
      </c>
      <c r="Q876" s="5"/>
      <c r="R876" s="56">
        <v>300</v>
      </c>
      <c r="S876" s="5"/>
      <c r="T876" s="118"/>
      <c r="U876" s="118"/>
      <c r="V876" s="118"/>
      <c r="W876" s="118"/>
      <c r="X876" t="s">
        <v>1291</v>
      </c>
      <c r="Y876" t="s">
        <v>1104</v>
      </c>
      <c r="Z876" t="s">
        <v>1104</v>
      </c>
      <c r="AA876" t="s">
        <v>1314</v>
      </c>
      <c r="AB876" s="5"/>
      <c r="AC876" s="5"/>
      <c r="AD876" s="5"/>
      <c r="AE876" s="5"/>
      <c r="AF876" s="61">
        <v>100000073664</v>
      </c>
      <c r="AG876" t="s">
        <v>173</v>
      </c>
      <c r="AI876" t="s">
        <v>1194</v>
      </c>
      <c r="AJ876" t="s">
        <v>1208</v>
      </c>
      <c r="AK876" s="5"/>
      <c r="AL876" s="5"/>
      <c r="AM876" s="5"/>
      <c r="AN876" s="5"/>
      <c r="AO876" s="5"/>
      <c r="AP876" s="5"/>
      <c r="AQ876" s="5"/>
      <c r="AR876" s="5"/>
      <c r="AS876" s="57">
        <v>50436</v>
      </c>
      <c r="AT876" s="25" t="str">
        <f t="shared" si="109"/>
        <v>FIN amlodipine besilate Orion Corporation tablet 5mg/</v>
      </c>
      <c r="AU876" s="33"/>
      <c r="AW876" s="57">
        <v>50436</v>
      </c>
      <c r="AX876" s="57"/>
      <c r="AY876" s="5"/>
      <c r="AZ876" t="s">
        <v>65</v>
      </c>
      <c r="BA876" s="5"/>
      <c r="BB876" s="5"/>
      <c r="BC876" s="76">
        <v>10211000</v>
      </c>
      <c r="BD876" t="s">
        <v>173</v>
      </c>
      <c r="BF876" s="46" t="s">
        <v>1003</v>
      </c>
      <c r="BG876" t="s">
        <v>980</v>
      </c>
      <c r="BJ876" s="5"/>
      <c r="BK876" t="s">
        <v>980</v>
      </c>
      <c r="BL876" t="s">
        <v>1003</v>
      </c>
      <c r="BM876" s="55" t="s">
        <v>964</v>
      </c>
      <c r="BN876" t="str">
        <f t="shared" si="110"/>
        <v>amlodipine besilate tablet 5mg/</v>
      </c>
      <c r="BO876" s="55"/>
      <c r="BP876" t="str">
        <f t="shared" si="111"/>
        <v>amlodipine besilate tablet 5mg/</v>
      </c>
      <c r="BQ876" s="5"/>
      <c r="BR876" s="46">
        <v>10219000</v>
      </c>
      <c r="BS876" t="s">
        <v>173</v>
      </c>
      <c r="BU876" s="118"/>
      <c r="BV876" s="118"/>
      <c r="BW876" s="61">
        <v>100000073664</v>
      </c>
      <c r="BX876" s="5"/>
      <c r="BY876" s="5"/>
      <c r="BZ876" s="5"/>
      <c r="CB876" s="45"/>
      <c r="CC876" s="45"/>
      <c r="CD876" s="5"/>
      <c r="CE876" s="5"/>
      <c r="CF876" t="s">
        <v>1242</v>
      </c>
      <c r="CG876" t="s">
        <v>175</v>
      </c>
      <c r="CI876" s="118"/>
      <c r="CJ876" s="118"/>
      <c r="CK876" t="s">
        <v>1239</v>
      </c>
      <c r="CM876" t="s">
        <v>1228</v>
      </c>
      <c r="CN876" t="s">
        <v>3382</v>
      </c>
      <c r="CO876" s="46" t="s">
        <v>2254</v>
      </c>
      <c r="CP876" s="5"/>
      <c r="CQ876" s="46" t="s">
        <v>2254</v>
      </c>
      <c r="CR876" s="46" t="s">
        <v>2984</v>
      </c>
      <c r="CS876" s="5"/>
      <c r="CT876" s="52">
        <v>100000085259</v>
      </c>
      <c r="CU876" s="51" t="s">
        <v>149</v>
      </c>
      <c r="CV876" s="118"/>
      <c r="CW876" s="147"/>
      <c r="CX876" t="s">
        <v>2984</v>
      </c>
      <c r="CY876" s="5"/>
      <c r="CZ876" s="5"/>
      <c r="DA876" s="5"/>
      <c r="DB876" s="5"/>
      <c r="DC876" s="5"/>
      <c r="DD876" s="5"/>
      <c r="DE876" s="5"/>
      <c r="DF876" s="5"/>
      <c r="DG876" s="118"/>
      <c r="DH876" s="118"/>
      <c r="DI876" s="118"/>
      <c r="DJ876" s="118"/>
      <c r="DK876" s="118"/>
      <c r="DL876" s="165" t="s">
        <v>1290</v>
      </c>
      <c r="DM876" t="s">
        <v>164</v>
      </c>
      <c r="DN876" s="74"/>
      <c r="DO876" s="74"/>
      <c r="DP876" s="74"/>
      <c r="DQ876" s="5"/>
      <c r="DR876" s="74">
        <v>5</v>
      </c>
      <c r="DS876" s="74" t="s">
        <v>164</v>
      </c>
      <c r="DZ876" t="s">
        <v>1245</v>
      </c>
      <c r="EA876" t="s">
        <v>1273</v>
      </c>
      <c r="EB876" s="5"/>
      <c r="EC876" s="5"/>
      <c r="ED876" s="5"/>
      <c r="EE876" s="5"/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Y876" s="70" t="str">
        <f t="shared" si="112"/>
        <v>amlodipine oral 5mg/</v>
      </c>
      <c r="FK876" s="14" t="s">
        <v>163</v>
      </c>
      <c r="FL876" s="70" t="str">
        <f t="shared" si="113"/>
        <v>amlodipine oral 5mg/</v>
      </c>
    </row>
    <row r="877" spans="1:168" ht="14.4">
      <c r="A877" s="83">
        <v>179012</v>
      </c>
      <c r="B877" s="57">
        <v>179012</v>
      </c>
      <c r="C877" s="118"/>
      <c r="D877" s="118"/>
      <c r="E877" s="118"/>
      <c r="F877" s="118"/>
      <c r="G877" s="57">
        <v>179012</v>
      </c>
      <c r="H877" s="3"/>
      <c r="I877" s="57">
        <v>179012</v>
      </c>
      <c r="J877" s="5" t="str">
        <f t="shared" si="107"/>
        <v>FIN amlodipine besilate Orion Corporation tablet 7 x 10mg/</v>
      </c>
      <c r="K877" s="5" t="str">
        <f t="shared" si="108"/>
        <v>FIN amlodipine besilate Orion Corporation tablet 7 x 10mg/</v>
      </c>
      <c r="L877" s="5"/>
      <c r="M877" s="5"/>
      <c r="N877" s="5"/>
      <c r="O877" s="5"/>
      <c r="P877" s="62">
        <v>20</v>
      </c>
      <c r="Q877" s="5"/>
      <c r="R877">
        <v>7</v>
      </c>
      <c r="S877" s="5"/>
      <c r="T877" s="118"/>
      <c r="U877" s="118"/>
      <c r="V877" s="118"/>
      <c r="W877" s="118"/>
      <c r="X877" t="s">
        <v>1297</v>
      </c>
      <c r="Y877" t="s">
        <v>1105</v>
      </c>
      <c r="Z877" t="s">
        <v>1105</v>
      </c>
      <c r="AA877" t="s">
        <v>1311</v>
      </c>
      <c r="AB877" s="5"/>
      <c r="AC877" s="5"/>
      <c r="AD877" s="5"/>
      <c r="AE877" s="5"/>
      <c r="AF877" s="61">
        <v>100000073664</v>
      </c>
      <c r="AG877" t="s">
        <v>173</v>
      </c>
      <c r="AI877" t="s">
        <v>1194</v>
      </c>
      <c r="AJ877" t="s">
        <v>1208</v>
      </c>
      <c r="AK877" s="5"/>
      <c r="AL877" s="5"/>
      <c r="AM877" s="5"/>
      <c r="AN877" s="5"/>
      <c r="AO877" s="5"/>
      <c r="AP877" s="5"/>
      <c r="AQ877" s="5"/>
      <c r="AR877" s="5"/>
      <c r="AS877" s="57">
        <v>50438</v>
      </c>
      <c r="AT877" s="25" t="str">
        <f t="shared" si="109"/>
        <v>FIN amlodipine besilate Orion Corporation tablet 10mg/</v>
      </c>
      <c r="AU877" s="33"/>
      <c r="AW877" s="57">
        <v>50438</v>
      </c>
      <c r="AX877" s="57"/>
      <c r="AY877" s="5"/>
      <c r="AZ877" t="s">
        <v>65</v>
      </c>
      <c r="BA877" s="5"/>
      <c r="BB877" s="5"/>
      <c r="BC877" s="76">
        <v>10211000</v>
      </c>
      <c r="BD877" t="s">
        <v>173</v>
      </c>
      <c r="BF877" s="46" t="s">
        <v>1004</v>
      </c>
      <c r="BG877" t="s">
        <v>980</v>
      </c>
      <c r="BJ877" s="5"/>
      <c r="BK877" t="s">
        <v>980</v>
      </c>
      <c r="BL877" t="s">
        <v>1004</v>
      </c>
      <c r="BM877" s="55" t="s">
        <v>964</v>
      </c>
      <c r="BN877" t="str">
        <f t="shared" si="110"/>
        <v>amlodipine besilate tablet 10mg/</v>
      </c>
      <c r="BO877" s="55"/>
      <c r="BP877" t="str">
        <f t="shared" si="111"/>
        <v>amlodipine besilate tablet 10mg/</v>
      </c>
      <c r="BQ877" s="5"/>
      <c r="BR877" s="46">
        <v>10219000</v>
      </c>
      <c r="BS877" t="s">
        <v>173</v>
      </c>
      <c r="BU877" s="118"/>
      <c r="BV877" s="118"/>
      <c r="BW877" s="61">
        <v>100000073664</v>
      </c>
      <c r="BX877" s="5"/>
      <c r="BY877" s="5"/>
      <c r="BZ877" s="5"/>
      <c r="CB877" s="45"/>
      <c r="CC877" s="45"/>
      <c r="CD877" s="5"/>
      <c r="CE877" s="5"/>
      <c r="CF877" t="s">
        <v>1242</v>
      </c>
      <c r="CG877" t="s">
        <v>175</v>
      </c>
      <c r="CI877" s="118"/>
      <c r="CJ877" s="118"/>
      <c r="CK877" t="s">
        <v>1239</v>
      </c>
      <c r="CM877" t="s">
        <v>1228</v>
      </c>
      <c r="CN877" t="s">
        <v>3382</v>
      </c>
      <c r="CO877" s="46" t="s">
        <v>2254</v>
      </c>
      <c r="CP877" s="5"/>
      <c r="CQ877" s="46" t="s">
        <v>2254</v>
      </c>
      <c r="CR877" s="46" t="s">
        <v>2984</v>
      </c>
      <c r="CS877" s="5"/>
      <c r="CT877" s="52">
        <v>100000085259</v>
      </c>
      <c r="CU877" s="51" t="s">
        <v>149</v>
      </c>
      <c r="CV877" s="118"/>
      <c r="CW877" s="147"/>
      <c r="CX877" t="s">
        <v>2984</v>
      </c>
      <c r="CY877" s="5"/>
      <c r="CZ877" s="5"/>
      <c r="DA877" s="5"/>
      <c r="DB877" s="5"/>
      <c r="DC877" s="5"/>
      <c r="DD877" s="5"/>
      <c r="DE877" s="5"/>
      <c r="DF877" s="5"/>
      <c r="DG877" s="118"/>
      <c r="DH877" s="118"/>
      <c r="DI877" s="118"/>
      <c r="DJ877" s="118"/>
      <c r="DK877" s="118"/>
      <c r="DL877" s="165" t="s">
        <v>1292</v>
      </c>
      <c r="DM877" t="s">
        <v>164</v>
      </c>
      <c r="DN877" s="74"/>
      <c r="DO877" s="74"/>
      <c r="DP877" s="74"/>
      <c r="DQ877" s="5"/>
      <c r="DR877" s="74">
        <v>10</v>
      </c>
      <c r="DS877" s="74" t="s">
        <v>164</v>
      </c>
      <c r="DZ877" t="s">
        <v>1246</v>
      </c>
      <c r="EA877" t="s">
        <v>1274</v>
      </c>
      <c r="EB877" s="5"/>
      <c r="EC877" s="5"/>
      <c r="ED877" s="5"/>
      <c r="EE877" s="5"/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Y877" s="70" t="str">
        <f t="shared" si="112"/>
        <v>amlodipine oral 10mg/</v>
      </c>
      <c r="FK877" s="14" t="s">
        <v>163</v>
      </c>
      <c r="FL877" s="70" t="str">
        <f t="shared" si="113"/>
        <v>amlodipine oral 10mg/</v>
      </c>
    </row>
    <row r="878" spans="1:168" ht="14.4">
      <c r="A878" s="83">
        <v>179013</v>
      </c>
      <c r="B878" s="57">
        <v>179013</v>
      </c>
      <c r="C878" s="118"/>
      <c r="D878" s="118"/>
      <c r="E878" s="118"/>
      <c r="F878" s="118"/>
      <c r="G878" s="57">
        <v>179013</v>
      </c>
      <c r="H878" s="3"/>
      <c r="I878" s="57">
        <v>179013</v>
      </c>
      <c r="J878" s="5" t="str">
        <f t="shared" si="107"/>
        <v>FIN amlodipine besilate Orion Corporation tablet 10 x 10mg/</v>
      </c>
      <c r="K878" s="5" t="str">
        <f t="shared" si="108"/>
        <v>FIN amlodipine besilate Orion Corporation tablet 10 x 10mg/</v>
      </c>
      <c r="L878" s="5"/>
      <c r="M878" s="5"/>
      <c r="N878" s="5"/>
      <c r="O878" s="5"/>
      <c r="P878" s="62">
        <v>4</v>
      </c>
      <c r="Q878" s="5"/>
      <c r="R878">
        <v>10</v>
      </c>
      <c r="S878" s="5"/>
      <c r="T878" s="118"/>
      <c r="U878" s="118"/>
      <c r="V878" s="118"/>
      <c r="W878" s="118"/>
      <c r="X878" t="s">
        <v>1298</v>
      </c>
      <c r="Y878" t="s">
        <v>1105</v>
      </c>
      <c r="Z878" t="s">
        <v>1105</v>
      </c>
      <c r="AA878" t="s">
        <v>1292</v>
      </c>
      <c r="AB878" s="5"/>
      <c r="AC878" s="5"/>
      <c r="AD878" s="5"/>
      <c r="AE878" s="5"/>
      <c r="AF878" s="61">
        <v>100000073664</v>
      </c>
      <c r="AG878" t="s">
        <v>173</v>
      </c>
      <c r="AI878" t="s">
        <v>1194</v>
      </c>
      <c r="AJ878" t="s">
        <v>1208</v>
      </c>
      <c r="AK878" s="5"/>
      <c r="AL878" s="5"/>
      <c r="AM878" s="5"/>
      <c r="AN878" s="5"/>
      <c r="AO878" s="5"/>
      <c r="AP878" s="5"/>
      <c r="AQ878" s="5"/>
      <c r="AR878" s="5"/>
      <c r="AS878" s="57">
        <v>50438</v>
      </c>
      <c r="AT878" s="25" t="str">
        <f t="shared" si="109"/>
        <v>FIN amlodipine besilate Orion Corporation tablet 10mg/</v>
      </c>
      <c r="AU878" s="33"/>
      <c r="AW878" s="57">
        <v>50438</v>
      </c>
      <c r="AX878" s="57"/>
      <c r="AY878" s="5"/>
      <c r="AZ878" t="s">
        <v>65</v>
      </c>
      <c r="BA878" s="5"/>
      <c r="BB878" s="5"/>
      <c r="BC878" s="76">
        <v>10221000</v>
      </c>
      <c r="BD878" t="s">
        <v>173</v>
      </c>
      <c r="BF878" s="46" t="s">
        <v>1004</v>
      </c>
      <c r="BG878" t="s">
        <v>980</v>
      </c>
      <c r="BJ878" s="5"/>
      <c r="BK878" t="s">
        <v>980</v>
      </c>
      <c r="BL878" t="s">
        <v>1004</v>
      </c>
      <c r="BM878" s="55" t="s">
        <v>964</v>
      </c>
      <c r="BN878" t="str">
        <f t="shared" si="110"/>
        <v>amlodipine besilate tablet 10mg/</v>
      </c>
      <c r="BO878" s="55"/>
      <c r="BP878" t="str">
        <f t="shared" si="111"/>
        <v>amlodipine besilate tablet 10mg/</v>
      </c>
      <c r="BQ878" s="5"/>
      <c r="BR878" s="46">
        <v>10219000</v>
      </c>
      <c r="BS878" t="s">
        <v>173</v>
      </c>
      <c r="BU878" s="118"/>
      <c r="BV878" s="118"/>
      <c r="BW878" s="61">
        <v>100000073664</v>
      </c>
      <c r="BX878" s="5"/>
      <c r="BY878" s="5"/>
      <c r="BZ878" s="5"/>
      <c r="CB878" s="45"/>
      <c r="CC878" s="45"/>
      <c r="CD878" s="5"/>
      <c r="CE878" s="5"/>
      <c r="CF878" t="s">
        <v>1242</v>
      </c>
      <c r="CG878" t="s">
        <v>175</v>
      </c>
      <c r="CI878" s="118"/>
      <c r="CJ878" s="118"/>
      <c r="CK878" t="s">
        <v>1239</v>
      </c>
      <c r="CM878" t="s">
        <v>1228</v>
      </c>
      <c r="CN878" t="s">
        <v>3382</v>
      </c>
      <c r="CO878" s="46" t="s">
        <v>2254</v>
      </c>
      <c r="CP878" s="5"/>
      <c r="CQ878" s="46" t="s">
        <v>2254</v>
      </c>
      <c r="CR878" s="46" t="s">
        <v>2984</v>
      </c>
      <c r="CS878" s="5"/>
      <c r="CT878" s="52">
        <v>100000085259</v>
      </c>
      <c r="CU878" s="51" t="s">
        <v>149</v>
      </c>
      <c r="CV878" s="118"/>
      <c r="CW878" s="147"/>
      <c r="CX878" t="s">
        <v>2984</v>
      </c>
      <c r="CY878" s="5"/>
      <c r="CZ878" s="5"/>
      <c r="DA878" s="5"/>
      <c r="DB878" s="5"/>
      <c r="DC878" s="5"/>
      <c r="DD878" s="5"/>
      <c r="DE878" s="5"/>
      <c r="DF878" s="5"/>
      <c r="DG878" s="118"/>
      <c r="DH878" s="118"/>
      <c r="DI878" s="118"/>
      <c r="DJ878" s="118"/>
      <c r="DK878" s="118"/>
      <c r="DL878" s="165" t="s">
        <v>1292</v>
      </c>
      <c r="DM878" t="s">
        <v>164</v>
      </c>
      <c r="DN878" s="74"/>
      <c r="DO878" s="74"/>
      <c r="DP878" s="74"/>
      <c r="DQ878" s="5"/>
      <c r="DR878" s="74">
        <v>10</v>
      </c>
      <c r="DS878" s="74" t="s">
        <v>164</v>
      </c>
      <c r="DZ878" t="s">
        <v>1246</v>
      </c>
      <c r="EA878" t="s">
        <v>1274</v>
      </c>
      <c r="EB878" s="5"/>
      <c r="EC878" s="5"/>
      <c r="ED878" s="5"/>
      <c r="EE878" s="5"/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Y878" s="70" t="str">
        <f t="shared" si="112"/>
        <v>amlodipine oral 10mg/</v>
      </c>
      <c r="FK878" s="14" t="s">
        <v>163</v>
      </c>
      <c r="FL878" s="70" t="str">
        <f t="shared" si="113"/>
        <v>amlodipine oral 10mg/</v>
      </c>
    </row>
    <row r="879" spans="1:168" ht="14.4">
      <c r="A879" s="83">
        <v>179014</v>
      </c>
      <c r="B879" s="57">
        <v>179014</v>
      </c>
      <c r="C879" s="118"/>
      <c r="D879" s="118"/>
      <c r="E879" s="118"/>
      <c r="F879" s="118"/>
      <c r="G879" s="57">
        <v>179014</v>
      </c>
      <c r="H879" s="3"/>
      <c r="I879" s="57">
        <v>179014</v>
      </c>
      <c r="J879" s="5" t="str">
        <f t="shared" si="107"/>
        <v>FIN amlodipine besilate Orion Corporation tablet 14 x 10mg/</v>
      </c>
      <c r="K879" s="5" t="str">
        <f t="shared" si="108"/>
        <v>FIN amlodipine besilate Orion Corporation tablet 14 x 10mg/</v>
      </c>
      <c r="L879" s="5"/>
      <c r="M879" s="5"/>
      <c r="N879" s="5"/>
      <c r="O879" s="5"/>
      <c r="P879" s="62">
        <v>3</v>
      </c>
      <c r="Q879" s="5"/>
      <c r="R879">
        <v>14</v>
      </c>
      <c r="S879" s="5"/>
      <c r="T879" s="118"/>
      <c r="U879" s="118"/>
      <c r="V879" s="118"/>
      <c r="W879" s="118"/>
      <c r="X879" t="s">
        <v>1299</v>
      </c>
      <c r="Y879" t="s">
        <v>1105</v>
      </c>
      <c r="Z879" t="s">
        <v>1105</v>
      </c>
      <c r="AA879" t="s">
        <v>1296</v>
      </c>
      <c r="AB879" s="5"/>
      <c r="AC879" s="5"/>
      <c r="AD879" s="5"/>
      <c r="AE879" s="5"/>
      <c r="AF879" s="61">
        <v>100000073664</v>
      </c>
      <c r="AG879" t="s">
        <v>173</v>
      </c>
      <c r="AI879" t="s">
        <v>1194</v>
      </c>
      <c r="AJ879" t="s">
        <v>1208</v>
      </c>
      <c r="AK879" s="5"/>
      <c r="AL879" s="5"/>
      <c r="AM879" s="5"/>
      <c r="AN879" s="5"/>
      <c r="AO879" s="5"/>
      <c r="AP879" s="5"/>
      <c r="AQ879" s="5"/>
      <c r="AR879" s="5"/>
      <c r="AS879" s="57">
        <v>50438</v>
      </c>
      <c r="AT879" s="25" t="str">
        <f t="shared" si="109"/>
        <v>FIN amlodipine besilate Orion Corporation tablet 10mg/</v>
      </c>
      <c r="AU879" s="33"/>
      <c r="AW879" s="57">
        <v>50438</v>
      </c>
      <c r="AX879" s="57"/>
      <c r="AY879" s="5"/>
      <c r="AZ879" t="s">
        <v>65</v>
      </c>
      <c r="BA879" s="5"/>
      <c r="BB879" s="5"/>
      <c r="BC879" s="76">
        <v>10221000</v>
      </c>
      <c r="BD879" t="s">
        <v>173</v>
      </c>
      <c r="BF879" s="46" t="s">
        <v>1004</v>
      </c>
      <c r="BG879" t="s">
        <v>980</v>
      </c>
      <c r="BJ879" s="5"/>
      <c r="BK879" t="s">
        <v>980</v>
      </c>
      <c r="BL879" t="s">
        <v>1004</v>
      </c>
      <c r="BM879" s="55" t="s">
        <v>964</v>
      </c>
      <c r="BN879" t="str">
        <f t="shared" si="110"/>
        <v>amlodipine besilate tablet 10mg/</v>
      </c>
      <c r="BO879" s="55"/>
      <c r="BP879" t="str">
        <f t="shared" si="111"/>
        <v>amlodipine besilate tablet 10mg/</v>
      </c>
      <c r="BQ879" s="5"/>
      <c r="BR879" s="46">
        <v>10219000</v>
      </c>
      <c r="BS879" t="s">
        <v>173</v>
      </c>
      <c r="BU879" s="118"/>
      <c r="BV879" s="118"/>
      <c r="BW879" s="61">
        <v>100000073664</v>
      </c>
      <c r="BX879" s="5"/>
      <c r="BY879" s="5"/>
      <c r="BZ879" s="5"/>
      <c r="CB879" s="45"/>
      <c r="CC879" s="45"/>
      <c r="CD879" s="5"/>
      <c r="CE879" s="5"/>
      <c r="CF879" t="s">
        <v>1242</v>
      </c>
      <c r="CG879" t="s">
        <v>175</v>
      </c>
      <c r="CI879" s="118"/>
      <c r="CJ879" s="118"/>
      <c r="CK879" t="s">
        <v>1239</v>
      </c>
      <c r="CM879" t="s">
        <v>1228</v>
      </c>
      <c r="CN879" t="s">
        <v>3382</v>
      </c>
      <c r="CO879" s="46" t="s">
        <v>2254</v>
      </c>
      <c r="CP879" s="5"/>
      <c r="CQ879" s="46" t="s">
        <v>2254</v>
      </c>
      <c r="CR879" s="46" t="s">
        <v>2984</v>
      </c>
      <c r="CS879" s="5"/>
      <c r="CT879" s="52">
        <v>100000085259</v>
      </c>
      <c r="CU879" s="51" t="s">
        <v>149</v>
      </c>
      <c r="CV879" s="118"/>
      <c r="CW879" s="147"/>
      <c r="CX879" t="s">
        <v>2984</v>
      </c>
      <c r="CY879" s="5"/>
      <c r="CZ879" s="5"/>
      <c r="DA879" s="5"/>
      <c r="DB879" s="5"/>
      <c r="DC879" s="5"/>
      <c r="DD879" s="5"/>
      <c r="DE879" s="5"/>
      <c r="DF879" s="5"/>
      <c r="DG879" s="118"/>
      <c r="DH879" s="118"/>
      <c r="DI879" s="118"/>
      <c r="DJ879" s="118"/>
      <c r="DK879" s="118"/>
      <c r="DL879" s="165" t="s">
        <v>1291</v>
      </c>
      <c r="DM879" t="s">
        <v>164</v>
      </c>
      <c r="DN879" s="74"/>
      <c r="DO879" s="74"/>
      <c r="DP879" s="74"/>
      <c r="DQ879" s="5"/>
      <c r="DR879" s="74">
        <v>10</v>
      </c>
      <c r="DS879" s="74" t="s">
        <v>164</v>
      </c>
      <c r="DZ879" t="s">
        <v>1246</v>
      </c>
      <c r="EA879" t="s">
        <v>1274</v>
      </c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Y879" s="70" t="str">
        <f t="shared" si="112"/>
        <v>amlodipine oral 10mg/</v>
      </c>
      <c r="FK879" s="14" t="s">
        <v>163</v>
      </c>
      <c r="FL879" s="70" t="str">
        <f t="shared" si="113"/>
        <v>amlodipine oral 10mg/</v>
      </c>
    </row>
    <row r="880" spans="1:168" ht="14.4">
      <c r="A880" s="83">
        <v>179015</v>
      </c>
      <c r="B880" s="57">
        <v>179015</v>
      </c>
      <c r="C880" s="118"/>
      <c r="D880" s="118"/>
      <c r="E880" s="118"/>
      <c r="F880" s="118"/>
      <c r="G880" s="57">
        <v>179015</v>
      </c>
      <c r="H880" s="3"/>
      <c r="I880" s="57">
        <v>179015</v>
      </c>
      <c r="J880" s="5" t="str">
        <f t="shared" si="107"/>
        <v>FIN amlodipine besilate Orion Corporation tablet 15 x 10mg/</v>
      </c>
      <c r="K880" s="5" t="str">
        <f t="shared" si="108"/>
        <v>FIN amlodipine besilate Orion Corporation tablet 15 x 10mg/</v>
      </c>
      <c r="L880" s="5"/>
      <c r="M880" s="5"/>
      <c r="N880" s="5"/>
      <c r="O880" s="5"/>
      <c r="P880">
        <v>30</v>
      </c>
      <c r="Q880" s="5"/>
      <c r="R880">
        <v>15</v>
      </c>
      <c r="S880" s="5"/>
      <c r="T880" s="118"/>
      <c r="U880" s="118"/>
      <c r="V880" s="118"/>
      <c r="W880" s="118"/>
      <c r="X880" t="s">
        <v>1315</v>
      </c>
      <c r="Y880" t="s">
        <v>1105</v>
      </c>
      <c r="Z880" t="s">
        <v>1105</v>
      </c>
      <c r="AA880" t="s">
        <v>1312</v>
      </c>
      <c r="AB880" s="5"/>
      <c r="AC880" s="5"/>
      <c r="AD880" s="5"/>
      <c r="AE880" s="5"/>
      <c r="AF880" s="61">
        <v>100000073664</v>
      </c>
      <c r="AG880" t="s">
        <v>173</v>
      </c>
      <c r="AI880" t="s">
        <v>1194</v>
      </c>
      <c r="AJ880" t="s">
        <v>1208</v>
      </c>
      <c r="AK880" s="5"/>
      <c r="AL880" s="5"/>
      <c r="AM880" s="5"/>
      <c r="AN880" s="5"/>
      <c r="AO880" s="5"/>
      <c r="AP880" s="5"/>
      <c r="AQ880" s="5"/>
      <c r="AR880" s="5"/>
      <c r="AS880" s="57">
        <v>50438</v>
      </c>
      <c r="AT880" s="25" t="str">
        <f t="shared" si="109"/>
        <v>FIN amlodipine besilate Orion Corporation tablet 10mg/</v>
      </c>
      <c r="AU880" s="33"/>
      <c r="AW880" s="57">
        <v>50438</v>
      </c>
      <c r="AX880" s="57"/>
      <c r="AY880" s="5"/>
      <c r="AZ880" t="s">
        <v>65</v>
      </c>
      <c r="BA880" s="5"/>
      <c r="BB880" s="5"/>
      <c r="BC880" s="76">
        <v>10221000</v>
      </c>
      <c r="BD880" t="s">
        <v>173</v>
      </c>
      <c r="BF880" s="46" t="s">
        <v>1004</v>
      </c>
      <c r="BG880" t="s">
        <v>980</v>
      </c>
      <c r="BJ880" s="5"/>
      <c r="BK880" t="s">
        <v>980</v>
      </c>
      <c r="BL880" t="s">
        <v>1004</v>
      </c>
      <c r="BM880" s="55" t="s">
        <v>964</v>
      </c>
      <c r="BN880" t="str">
        <f t="shared" si="110"/>
        <v>amlodipine besilate tablet 10mg/</v>
      </c>
      <c r="BO880" s="55"/>
      <c r="BP880" t="str">
        <f t="shared" si="111"/>
        <v>amlodipine besilate tablet 10mg/</v>
      </c>
      <c r="BQ880" s="5"/>
      <c r="BR880" s="46">
        <v>10219000</v>
      </c>
      <c r="BS880" t="s">
        <v>173</v>
      </c>
      <c r="BU880" s="118"/>
      <c r="BV880" s="118"/>
      <c r="BW880" s="61">
        <v>100000073664</v>
      </c>
      <c r="BX880" s="5"/>
      <c r="BY880" s="5"/>
      <c r="BZ880" s="5"/>
      <c r="CB880" s="45"/>
      <c r="CC880" s="45"/>
      <c r="CD880" s="5"/>
      <c r="CE880" s="5"/>
      <c r="CF880" t="s">
        <v>1242</v>
      </c>
      <c r="CG880" t="s">
        <v>175</v>
      </c>
      <c r="CI880" s="118"/>
      <c r="CJ880" s="118"/>
      <c r="CK880" t="s">
        <v>1239</v>
      </c>
      <c r="CM880" t="s">
        <v>1228</v>
      </c>
      <c r="CN880" t="s">
        <v>3382</v>
      </c>
      <c r="CO880" s="46" t="s">
        <v>2254</v>
      </c>
      <c r="CP880" s="5"/>
      <c r="CQ880" s="46" t="s">
        <v>2254</v>
      </c>
      <c r="CR880" s="46" t="s">
        <v>2984</v>
      </c>
      <c r="CS880" s="5"/>
      <c r="CT880" s="52">
        <v>100000085259</v>
      </c>
      <c r="CU880" s="51" t="s">
        <v>149</v>
      </c>
      <c r="CV880" s="118"/>
      <c r="CW880" s="147"/>
      <c r="CX880" t="s">
        <v>2984</v>
      </c>
      <c r="CY880" s="5"/>
      <c r="CZ880" s="5"/>
      <c r="DA880" s="5"/>
      <c r="DB880" s="5"/>
      <c r="DC880" s="5"/>
      <c r="DD880" s="5"/>
      <c r="DE880" s="5"/>
      <c r="DF880" s="5"/>
      <c r="DG880" s="118"/>
      <c r="DH880" s="118"/>
      <c r="DI880" s="118"/>
      <c r="DJ880" s="118"/>
      <c r="DK880" s="118"/>
      <c r="DL880" s="165" t="s">
        <v>1290</v>
      </c>
      <c r="DM880" t="s">
        <v>164</v>
      </c>
      <c r="DN880" s="74"/>
      <c r="DO880" s="74"/>
      <c r="DP880" s="74"/>
      <c r="DQ880" s="5"/>
      <c r="DR880" s="74">
        <v>10</v>
      </c>
      <c r="DS880" s="74" t="s">
        <v>164</v>
      </c>
      <c r="DZ880" t="s">
        <v>1246</v>
      </c>
      <c r="EA880" t="s">
        <v>1274</v>
      </c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Y880" s="70" t="str">
        <f t="shared" si="112"/>
        <v>amlodipine oral 10mg/</v>
      </c>
      <c r="FK880" s="14" t="s">
        <v>163</v>
      </c>
      <c r="FL880" s="70" t="str">
        <f t="shared" si="113"/>
        <v>amlodipine oral 10mg/</v>
      </c>
    </row>
    <row r="881" spans="1:168" ht="14.4">
      <c r="A881" s="83">
        <v>179016</v>
      </c>
      <c r="B881" s="57">
        <v>179016</v>
      </c>
      <c r="C881" s="118"/>
      <c r="D881" s="118"/>
      <c r="E881" s="118"/>
      <c r="F881" s="118"/>
      <c r="G881" s="57">
        <v>179016</v>
      </c>
      <c r="H881" s="3"/>
      <c r="I881" s="57">
        <v>179016</v>
      </c>
      <c r="J881" s="5" t="str">
        <f t="shared" si="107"/>
        <v>FIN amlodipine besilate Orion Corporation tablet 20 x 10mg/</v>
      </c>
      <c r="K881" s="5" t="str">
        <f t="shared" si="108"/>
        <v>FIN amlodipine besilate Orion Corporation tablet 20 x 10mg/</v>
      </c>
      <c r="L881" s="5"/>
      <c r="M881" s="5"/>
      <c r="N881" s="5"/>
      <c r="O881" s="5"/>
      <c r="P881">
        <v>30</v>
      </c>
      <c r="Q881" s="5"/>
      <c r="R881">
        <v>20</v>
      </c>
      <c r="S881" s="5"/>
      <c r="T881" s="118"/>
      <c r="U881" s="118"/>
      <c r="V881" s="118"/>
      <c r="W881" s="118"/>
      <c r="X881" t="s">
        <v>1300</v>
      </c>
      <c r="Y881" t="s">
        <v>1105</v>
      </c>
      <c r="Z881" t="s">
        <v>1105</v>
      </c>
      <c r="AA881" t="s">
        <v>1291</v>
      </c>
      <c r="AB881" s="5"/>
      <c r="AC881" s="5"/>
      <c r="AD881" s="5"/>
      <c r="AE881" s="5"/>
      <c r="AF881" s="61">
        <v>100000073664</v>
      </c>
      <c r="AG881" t="s">
        <v>173</v>
      </c>
      <c r="AI881" t="s">
        <v>1194</v>
      </c>
      <c r="AJ881" t="s">
        <v>1208</v>
      </c>
      <c r="AK881" s="5"/>
      <c r="AL881" s="5"/>
      <c r="AM881" s="5"/>
      <c r="AN881" s="5"/>
      <c r="AO881" s="5"/>
      <c r="AP881" s="5"/>
      <c r="AQ881" s="5"/>
      <c r="AR881" s="5"/>
      <c r="AS881" s="57">
        <v>50438</v>
      </c>
      <c r="AT881" s="25" t="str">
        <f t="shared" si="109"/>
        <v>FIN amlodipine besilate Orion Corporation tablet 10mg/</v>
      </c>
      <c r="AU881" s="33"/>
      <c r="AW881" s="57">
        <v>50438</v>
      </c>
      <c r="AX881" s="57"/>
      <c r="AY881" s="5"/>
      <c r="AZ881" t="s">
        <v>65</v>
      </c>
      <c r="BA881" s="5"/>
      <c r="BB881" s="5"/>
      <c r="BC881" s="76">
        <v>10221000</v>
      </c>
      <c r="BD881" t="s">
        <v>173</v>
      </c>
      <c r="BF881" s="46" t="s">
        <v>1004</v>
      </c>
      <c r="BG881" t="s">
        <v>980</v>
      </c>
      <c r="BJ881" s="5"/>
      <c r="BK881" t="s">
        <v>980</v>
      </c>
      <c r="BL881" t="s">
        <v>1004</v>
      </c>
      <c r="BM881" s="55" t="s">
        <v>964</v>
      </c>
      <c r="BN881" t="str">
        <f t="shared" si="110"/>
        <v>amlodipine besilate tablet 10mg/</v>
      </c>
      <c r="BO881" s="55"/>
      <c r="BP881" t="str">
        <f t="shared" si="111"/>
        <v>amlodipine besilate tablet 10mg/</v>
      </c>
      <c r="BQ881" s="5"/>
      <c r="BR881" s="46">
        <v>10219000</v>
      </c>
      <c r="BS881" t="s">
        <v>173</v>
      </c>
      <c r="BU881" s="118"/>
      <c r="BV881" s="118"/>
      <c r="BW881" s="61">
        <v>100000073664</v>
      </c>
      <c r="BX881" s="5"/>
      <c r="BY881" s="5"/>
      <c r="BZ881" s="5"/>
      <c r="CB881" s="45"/>
      <c r="CC881" s="45"/>
      <c r="CD881" s="5"/>
      <c r="CE881" s="5"/>
      <c r="CF881" t="s">
        <v>1242</v>
      </c>
      <c r="CG881" t="s">
        <v>175</v>
      </c>
      <c r="CI881" s="118"/>
      <c r="CJ881" s="118"/>
      <c r="CK881" t="s">
        <v>1239</v>
      </c>
      <c r="CM881" t="s">
        <v>1228</v>
      </c>
      <c r="CN881" t="s">
        <v>3382</v>
      </c>
      <c r="CO881" s="46" t="s">
        <v>2254</v>
      </c>
      <c r="CP881" s="5"/>
      <c r="CQ881" s="46" t="s">
        <v>2254</v>
      </c>
      <c r="CR881" s="46" t="s">
        <v>2984</v>
      </c>
      <c r="CS881" s="5"/>
      <c r="CT881" s="52">
        <v>100000085259</v>
      </c>
      <c r="CU881" s="51" t="s">
        <v>149</v>
      </c>
      <c r="CV881" s="118"/>
      <c r="CW881" s="147"/>
      <c r="CX881" t="s">
        <v>2984</v>
      </c>
      <c r="CY881" s="5"/>
      <c r="CZ881" s="5"/>
      <c r="DA881" s="5"/>
      <c r="DB881" s="5"/>
      <c r="DC881" s="5"/>
      <c r="DD881" s="5"/>
      <c r="DE881" s="5"/>
      <c r="DF881" s="5"/>
      <c r="DG881" s="118"/>
      <c r="DH881" s="118"/>
      <c r="DI881" s="118"/>
      <c r="DJ881" s="118"/>
      <c r="DK881" s="118"/>
      <c r="DL881" s="165" t="s">
        <v>1291</v>
      </c>
      <c r="DM881" t="s">
        <v>164</v>
      </c>
      <c r="DN881" s="74"/>
      <c r="DO881" s="74"/>
      <c r="DP881" s="74"/>
      <c r="DQ881" s="5"/>
      <c r="DR881" s="74">
        <v>10</v>
      </c>
      <c r="DS881" s="74" t="s">
        <v>164</v>
      </c>
      <c r="DZ881" t="s">
        <v>1246</v>
      </c>
      <c r="EA881" t="s">
        <v>1274</v>
      </c>
      <c r="EB881" s="5"/>
      <c r="EC881" s="5"/>
      <c r="ED881" s="5"/>
      <c r="EE881" s="5"/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Y881" s="70" t="str">
        <f t="shared" si="112"/>
        <v>amlodipine oral 10mg/</v>
      </c>
      <c r="FK881" s="14" t="s">
        <v>163</v>
      </c>
      <c r="FL881" s="70" t="str">
        <f t="shared" si="113"/>
        <v>amlodipine oral 10mg/</v>
      </c>
    </row>
    <row r="882" spans="1:168" ht="14.4">
      <c r="A882" s="83">
        <v>179017</v>
      </c>
      <c r="B882" s="57">
        <v>179017</v>
      </c>
      <c r="C882" s="118"/>
      <c r="D882" s="118"/>
      <c r="E882" s="118"/>
      <c r="F882" s="118"/>
      <c r="G882" s="57">
        <v>179017</v>
      </c>
      <c r="H882" s="3"/>
      <c r="I882" s="57">
        <v>179017</v>
      </c>
      <c r="J882" s="5" t="str">
        <f t="shared" si="107"/>
        <v>FIN amlodipine besilate Orion Corporation tablet 28 x 10mg/</v>
      </c>
      <c r="K882" s="5" t="str">
        <f t="shared" si="108"/>
        <v>FIN amlodipine besilate Orion Corporation tablet 28 x 10mg/</v>
      </c>
      <c r="L882" s="5"/>
      <c r="M882" s="5"/>
      <c r="N882" s="5"/>
      <c r="O882" s="5"/>
      <c r="P882">
        <v>30</v>
      </c>
      <c r="Q882" s="5"/>
      <c r="R882">
        <v>28</v>
      </c>
      <c r="S882" s="5"/>
      <c r="T882" s="118"/>
      <c r="U882" s="118"/>
      <c r="V882" s="118"/>
      <c r="W882" s="118"/>
      <c r="X882" t="s">
        <v>1289</v>
      </c>
      <c r="Y882" t="s">
        <v>1105</v>
      </c>
      <c r="Z882" t="s">
        <v>1105</v>
      </c>
      <c r="AA882" t="s">
        <v>1297</v>
      </c>
      <c r="AB882" s="5"/>
      <c r="AC882" s="5"/>
      <c r="AD882" s="5"/>
      <c r="AE882" s="5"/>
      <c r="AF882" s="61">
        <v>100000073664</v>
      </c>
      <c r="AG882" t="s">
        <v>173</v>
      </c>
      <c r="AI882" t="s">
        <v>1194</v>
      </c>
      <c r="AJ882" t="s">
        <v>1208</v>
      </c>
      <c r="AK882" s="5"/>
      <c r="AL882" s="5"/>
      <c r="AM882" s="5"/>
      <c r="AN882" s="5"/>
      <c r="AO882" s="5"/>
      <c r="AP882" s="5"/>
      <c r="AQ882" s="5"/>
      <c r="AR882" s="5"/>
      <c r="AS882" s="57">
        <v>50438</v>
      </c>
      <c r="AT882" s="25" t="str">
        <f t="shared" si="109"/>
        <v>FIN amlodipine besilate Orion Corporation tablet 10mg/</v>
      </c>
      <c r="AU882" s="33"/>
      <c r="AW882" s="57">
        <v>50438</v>
      </c>
      <c r="AX882" s="57"/>
      <c r="AY882" s="5"/>
      <c r="AZ882" t="s">
        <v>65</v>
      </c>
      <c r="BA882" s="5"/>
      <c r="BB882" s="5"/>
      <c r="BC882" s="76">
        <v>10221000</v>
      </c>
      <c r="BD882" t="s">
        <v>173</v>
      </c>
      <c r="BF882" s="46" t="s">
        <v>1004</v>
      </c>
      <c r="BG882" t="s">
        <v>980</v>
      </c>
      <c r="BJ882" s="5"/>
      <c r="BK882" t="s">
        <v>980</v>
      </c>
      <c r="BL882" t="s">
        <v>1004</v>
      </c>
      <c r="BM882" s="55" t="s">
        <v>964</v>
      </c>
      <c r="BN882" t="str">
        <f t="shared" si="110"/>
        <v>amlodipine besilate tablet 10mg/</v>
      </c>
      <c r="BO882" s="55"/>
      <c r="BP882" t="str">
        <f t="shared" si="111"/>
        <v>amlodipine besilate tablet 10mg/</v>
      </c>
      <c r="BQ882" s="5"/>
      <c r="BR882" s="46">
        <v>10219000</v>
      </c>
      <c r="BS882" t="s">
        <v>173</v>
      </c>
      <c r="BU882" s="118"/>
      <c r="BV882" s="118"/>
      <c r="BW882" s="61">
        <v>100000073664</v>
      </c>
      <c r="BX882" s="5"/>
      <c r="BY882" s="5"/>
      <c r="BZ882" s="5"/>
      <c r="CB882" s="45"/>
      <c r="CC882" s="45"/>
      <c r="CD882" s="5"/>
      <c r="CE882" s="5"/>
      <c r="CF882" t="s">
        <v>1242</v>
      </c>
      <c r="CG882" t="s">
        <v>175</v>
      </c>
      <c r="CI882" s="118"/>
      <c r="CJ882" s="118"/>
      <c r="CK882" t="s">
        <v>1239</v>
      </c>
      <c r="CM882" t="s">
        <v>1228</v>
      </c>
      <c r="CN882" t="s">
        <v>3382</v>
      </c>
      <c r="CO882" s="46" t="s">
        <v>2254</v>
      </c>
      <c r="CP882" s="5"/>
      <c r="CQ882" s="46" t="s">
        <v>2254</v>
      </c>
      <c r="CR882" s="46" t="s">
        <v>2984</v>
      </c>
      <c r="CS882" s="5"/>
      <c r="CT882" s="52">
        <v>100000085259</v>
      </c>
      <c r="CU882" s="51" t="s">
        <v>149</v>
      </c>
      <c r="CV882" s="118"/>
      <c r="CW882" s="147"/>
      <c r="CX882" t="s">
        <v>2984</v>
      </c>
      <c r="CY882" s="5"/>
      <c r="CZ882" s="5"/>
      <c r="DA882" s="5"/>
      <c r="DB882" s="5"/>
      <c r="DC882" s="5"/>
      <c r="DD882" s="5"/>
      <c r="DE882" s="5"/>
      <c r="DF882" s="5"/>
      <c r="DG882" s="118"/>
      <c r="DH882" s="118"/>
      <c r="DI882" s="118"/>
      <c r="DJ882" s="118"/>
      <c r="DK882" s="118"/>
      <c r="DL882" s="165" t="s">
        <v>1292</v>
      </c>
      <c r="DM882" t="s">
        <v>164</v>
      </c>
      <c r="DN882" s="74"/>
      <c r="DO882" s="74"/>
      <c r="DP882" s="74"/>
      <c r="DQ882" s="5"/>
      <c r="DR882" s="74">
        <v>10</v>
      </c>
      <c r="DS882" s="74" t="s">
        <v>164</v>
      </c>
      <c r="DZ882" t="s">
        <v>1246</v>
      </c>
      <c r="EA882" t="s">
        <v>1274</v>
      </c>
      <c r="EB882" s="5"/>
      <c r="EC882" s="5"/>
      <c r="ED882" s="5"/>
      <c r="EE882" s="5"/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Y882" s="70" t="str">
        <f t="shared" si="112"/>
        <v>amlodipine oral 10mg/</v>
      </c>
      <c r="FK882" s="14" t="s">
        <v>163</v>
      </c>
      <c r="FL882" s="70" t="str">
        <f t="shared" si="113"/>
        <v>amlodipine oral 10mg/</v>
      </c>
    </row>
    <row r="883" spans="1:168" ht="14.4">
      <c r="A883" s="83">
        <v>179018</v>
      </c>
      <c r="B883" s="57">
        <v>179018</v>
      </c>
      <c r="C883" s="118"/>
      <c r="D883" s="118"/>
      <c r="E883" s="118"/>
      <c r="F883" s="118"/>
      <c r="G883" s="57">
        <v>179018</v>
      </c>
      <c r="H883" s="3"/>
      <c r="I883" s="57">
        <v>179018</v>
      </c>
      <c r="J883" s="5" t="str">
        <f t="shared" si="107"/>
        <v>FIN amlodipine besilate Orion Corporation tablet 30 x 10mg/</v>
      </c>
      <c r="K883" s="5" t="str">
        <f t="shared" si="108"/>
        <v>FIN amlodipine besilate Orion Corporation tablet 30 x 10mg/</v>
      </c>
      <c r="L883" s="5"/>
      <c r="M883" s="5"/>
      <c r="N883" s="5"/>
      <c r="O883" s="5"/>
      <c r="P883">
        <v>30</v>
      </c>
      <c r="Q883" s="5"/>
      <c r="R883">
        <v>30</v>
      </c>
      <c r="S883" s="5"/>
      <c r="T883" s="118"/>
      <c r="U883" s="118"/>
      <c r="V883" s="118"/>
      <c r="W883" s="118"/>
      <c r="X883" t="s">
        <v>1310</v>
      </c>
      <c r="Y883" t="s">
        <v>1105</v>
      </c>
      <c r="Z883" t="s">
        <v>1105</v>
      </c>
      <c r="AA883" t="s">
        <v>1298</v>
      </c>
      <c r="AB883" s="5"/>
      <c r="AC883" s="5"/>
      <c r="AD883" s="5"/>
      <c r="AE883" s="5"/>
      <c r="AF883" s="61">
        <v>100000073664</v>
      </c>
      <c r="AG883" t="s">
        <v>173</v>
      </c>
      <c r="AI883" t="s">
        <v>1194</v>
      </c>
      <c r="AJ883" t="s">
        <v>1208</v>
      </c>
      <c r="AK883" s="5"/>
      <c r="AL883" s="5"/>
      <c r="AM883" s="5"/>
      <c r="AN883" s="5"/>
      <c r="AO883" s="5"/>
      <c r="AP883" s="5"/>
      <c r="AQ883" s="5"/>
      <c r="AR883" s="5"/>
      <c r="AS883" s="57">
        <v>50438</v>
      </c>
      <c r="AT883" s="25" t="str">
        <f t="shared" si="109"/>
        <v>FIN amlodipine besilate Orion Corporation tablet 10mg/</v>
      </c>
      <c r="AU883" s="33"/>
      <c r="AW883" s="57">
        <v>50438</v>
      </c>
      <c r="AX883" s="57"/>
      <c r="AY883" s="5"/>
      <c r="AZ883" t="s">
        <v>65</v>
      </c>
      <c r="BA883" s="5"/>
      <c r="BB883" s="5"/>
      <c r="BC883" s="76">
        <v>10221000</v>
      </c>
      <c r="BD883" t="s">
        <v>173</v>
      </c>
      <c r="BF883" s="46" t="s">
        <v>1004</v>
      </c>
      <c r="BG883" t="s">
        <v>980</v>
      </c>
      <c r="BJ883" s="5"/>
      <c r="BK883" t="s">
        <v>980</v>
      </c>
      <c r="BL883" t="s">
        <v>1004</v>
      </c>
      <c r="BM883" s="55" t="s">
        <v>964</v>
      </c>
      <c r="BN883" t="str">
        <f t="shared" si="110"/>
        <v>amlodipine besilate tablet 10mg/</v>
      </c>
      <c r="BO883" s="55"/>
      <c r="BP883" t="str">
        <f t="shared" si="111"/>
        <v>amlodipine besilate tablet 10mg/</v>
      </c>
      <c r="BQ883" s="5"/>
      <c r="BR883" s="46">
        <v>10219000</v>
      </c>
      <c r="BS883" t="s">
        <v>173</v>
      </c>
      <c r="BU883" s="118"/>
      <c r="BV883" s="118"/>
      <c r="BW883" s="61">
        <v>100000073664</v>
      </c>
      <c r="BX883" s="5"/>
      <c r="BY883" s="5"/>
      <c r="BZ883" s="5"/>
      <c r="CB883" s="45"/>
      <c r="CC883" s="45"/>
      <c r="CD883" s="5"/>
      <c r="CE883" s="5"/>
      <c r="CF883" t="s">
        <v>1242</v>
      </c>
      <c r="CG883" t="s">
        <v>175</v>
      </c>
      <c r="CI883" s="118"/>
      <c r="CJ883" s="118"/>
      <c r="CK883" t="s">
        <v>1239</v>
      </c>
      <c r="CM883" t="s">
        <v>1228</v>
      </c>
      <c r="CN883" t="s">
        <v>3382</v>
      </c>
      <c r="CO883" s="46" t="s">
        <v>2254</v>
      </c>
      <c r="CP883" s="5"/>
      <c r="CQ883" s="46" t="s">
        <v>2254</v>
      </c>
      <c r="CR883" s="46" t="s">
        <v>2984</v>
      </c>
      <c r="CS883" s="5"/>
      <c r="CT883" s="52">
        <v>100000085259</v>
      </c>
      <c r="CU883" s="51" t="s">
        <v>149</v>
      </c>
      <c r="CV883" s="118"/>
      <c r="CW883" s="147"/>
      <c r="CX883" t="s">
        <v>2984</v>
      </c>
      <c r="CY883" s="5"/>
      <c r="CZ883" s="5"/>
      <c r="DA883" s="5"/>
      <c r="DB883" s="5"/>
      <c r="DC883" s="5"/>
      <c r="DD883" s="5"/>
      <c r="DE883" s="5"/>
      <c r="DF883" s="5"/>
      <c r="DG883" s="118"/>
      <c r="DH883" s="118"/>
      <c r="DI883" s="118"/>
      <c r="DJ883" s="118"/>
      <c r="DK883" s="118"/>
      <c r="DL883" s="165" t="s">
        <v>1290</v>
      </c>
      <c r="DM883" t="s">
        <v>164</v>
      </c>
      <c r="DN883" s="74"/>
      <c r="DO883" s="74"/>
      <c r="DP883" s="74"/>
      <c r="DQ883" s="5"/>
      <c r="DR883" s="74">
        <v>10</v>
      </c>
      <c r="DS883" s="74" t="s">
        <v>164</v>
      </c>
      <c r="DZ883" t="s">
        <v>1246</v>
      </c>
      <c r="EA883" t="s">
        <v>1274</v>
      </c>
      <c r="EB883" s="5"/>
      <c r="EC883" s="5"/>
      <c r="ED883" s="5"/>
      <c r="EE883" s="5"/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Y883" s="70" t="str">
        <f t="shared" si="112"/>
        <v>amlodipine oral 10mg/</v>
      </c>
      <c r="FK883" s="14" t="s">
        <v>163</v>
      </c>
      <c r="FL883" s="70" t="str">
        <f t="shared" si="113"/>
        <v>amlodipine oral 10mg/</v>
      </c>
    </row>
    <row r="884" spans="1:168" ht="14.4">
      <c r="A884" s="83">
        <v>179019</v>
      </c>
      <c r="B884" s="57">
        <v>179019</v>
      </c>
      <c r="C884" s="118"/>
      <c r="D884" s="118"/>
      <c r="E884" s="118"/>
      <c r="F884" s="118"/>
      <c r="G884" s="57">
        <v>179019</v>
      </c>
      <c r="H884" s="3"/>
      <c r="I884" s="57">
        <v>179019</v>
      </c>
      <c r="J884" s="5" t="str">
        <f t="shared" si="107"/>
        <v>FIN amlodipine besilate Orion Corporation tablet 50 x 10mg/</v>
      </c>
      <c r="K884" s="5" t="str">
        <f t="shared" si="108"/>
        <v>FIN amlodipine besilate Orion Corporation tablet 50 x 10mg/</v>
      </c>
      <c r="L884" s="5"/>
      <c r="M884" s="5"/>
      <c r="N884" s="5"/>
      <c r="O884" s="5"/>
      <c r="P884">
        <v>30</v>
      </c>
      <c r="Q884" s="5"/>
      <c r="R884">
        <v>50</v>
      </c>
      <c r="S884" s="5"/>
      <c r="T884" s="118"/>
      <c r="U884" s="118"/>
      <c r="V884" s="118"/>
      <c r="W884" s="118"/>
      <c r="X884" t="s">
        <v>1310</v>
      </c>
      <c r="Y884" t="s">
        <v>1105</v>
      </c>
      <c r="Z884" t="s">
        <v>1105</v>
      </c>
      <c r="AA884" t="s">
        <v>1299</v>
      </c>
      <c r="AB884" s="5"/>
      <c r="AC884" s="5"/>
      <c r="AD884" s="5"/>
      <c r="AE884" s="5"/>
      <c r="AF884" s="61">
        <v>100000073664</v>
      </c>
      <c r="AG884" t="s">
        <v>173</v>
      </c>
      <c r="AI884" t="s">
        <v>1194</v>
      </c>
      <c r="AJ884" t="s">
        <v>1208</v>
      </c>
      <c r="AK884" s="5"/>
      <c r="AL884" s="5"/>
      <c r="AM884" s="5"/>
      <c r="AN884" s="5"/>
      <c r="AO884" s="5"/>
      <c r="AP884" s="5"/>
      <c r="AQ884" s="5"/>
      <c r="AR884" s="5"/>
      <c r="AS884" s="57">
        <v>50438</v>
      </c>
      <c r="AT884" s="25" t="str">
        <f t="shared" si="109"/>
        <v>FIN amlodipine besilate Orion Corporation tablet 10mg/</v>
      </c>
      <c r="AU884" s="33"/>
      <c r="AW884" s="57">
        <v>50438</v>
      </c>
      <c r="AX884" s="57"/>
      <c r="AY884" s="5"/>
      <c r="AZ884" t="s">
        <v>65</v>
      </c>
      <c r="BA884" s="5"/>
      <c r="BB884" s="5"/>
      <c r="BC884" s="76">
        <v>10221000</v>
      </c>
      <c r="BD884" t="s">
        <v>173</v>
      </c>
      <c r="BF884" s="46" t="s">
        <v>1004</v>
      </c>
      <c r="BG884" t="s">
        <v>980</v>
      </c>
      <c r="BJ884" s="5"/>
      <c r="BK884" t="s">
        <v>980</v>
      </c>
      <c r="BL884" t="s">
        <v>1004</v>
      </c>
      <c r="BM884" s="55" t="s">
        <v>964</v>
      </c>
      <c r="BN884" t="str">
        <f t="shared" si="110"/>
        <v>amlodipine besilate tablet 10mg/</v>
      </c>
      <c r="BO884" s="55"/>
      <c r="BP884" t="str">
        <f t="shared" si="111"/>
        <v>amlodipine besilate tablet 10mg/</v>
      </c>
      <c r="BQ884" s="5"/>
      <c r="BR884" s="46">
        <v>10219000</v>
      </c>
      <c r="BS884" t="s">
        <v>173</v>
      </c>
      <c r="BU884" s="118"/>
      <c r="BV884" s="118"/>
      <c r="BW884" s="61">
        <v>100000073664</v>
      </c>
      <c r="BX884" s="5"/>
      <c r="BY884" s="5"/>
      <c r="BZ884" s="5"/>
      <c r="CB884" s="45"/>
      <c r="CC884" s="45"/>
      <c r="CD884" s="5"/>
      <c r="CE884" s="5"/>
      <c r="CF884" t="s">
        <v>1242</v>
      </c>
      <c r="CG884" t="s">
        <v>175</v>
      </c>
      <c r="CI884" s="118"/>
      <c r="CJ884" s="118"/>
      <c r="CK884" t="s">
        <v>1239</v>
      </c>
      <c r="CM884" t="s">
        <v>1228</v>
      </c>
      <c r="CN884" t="s">
        <v>3382</v>
      </c>
      <c r="CO884" s="46" t="s">
        <v>2254</v>
      </c>
      <c r="CP884" s="5"/>
      <c r="CQ884" s="46" t="s">
        <v>2254</v>
      </c>
      <c r="CR884" s="46" t="s">
        <v>2984</v>
      </c>
      <c r="CS884" s="5"/>
      <c r="CT884" s="52">
        <v>100000085259</v>
      </c>
      <c r="CU884" s="51" t="s">
        <v>149</v>
      </c>
      <c r="CV884" s="118"/>
      <c r="CW884" s="147"/>
      <c r="CX884" t="s">
        <v>2984</v>
      </c>
      <c r="CY884" s="5"/>
      <c r="CZ884" s="5"/>
      <c r="DA884" s="5"/>
      <c r="DB884" s="5"/>
      <c r="DC884" s="5"/>
      <c r="DD884" s="5"/>
      <c r="DE884" s="5"/>
      <c r="DF884" s="5"/>
      <c r="DG884" s="118"/>
      <c r="DH884" s="118"/>
      <c r="DI884" s="118"/>
      <c r="DJ884" s="118"/>
      <c r="DK884" s="118"/>
      <c r="DL884" s="165" t="s">
        <v>1290</v>
      </c>
      <c r="DM884" t="s">
        <v>164</v>
      </c>
      <c r="DN884" s="74"/>
      <c r="DO884" s="74"/>
      <c r="DP884" s="74"/>
      <c r="DQ884" s="5"/>
      <c r="DR884" s="74">
        <v>10</v>
      </c>
      <c r="DS884" s="74" t="s">
        <v>164</v>
      </c>
      <c r="DZ884" t="s">
        <v>1246</v>
      </c>
      <c r="EA884" t="s">
        <v>1274</v>
      </c>
      <c r="EB884" s="5"/>
      <c r="EC884" s="5"/>
      <c r="ED884" s="5"/>
      <c r="EE884" s="5"/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Y884" s="70" t="str">
        <f t="shared" si="112"/>
        <v>amlodipine oral 10mg/</v>
      </c>
      <c r="FK884" s="14" t="s">
        <v>163</v>
      </c>
      <c r="FL884" s="70" t="str">
        <f t="shared" si="113"/>
        <v>amlodipine oral 10mg/</v>
      </c>
    </row>
    <row r="885" spans="1:168" ht="14.4">
      <c r="A885" s="83">
        <v>179020</v>
      </c>
      <c r="B885" s="57">
        <v>179020</v>
      </c>
      <c r="C885" s="118"/>
      <c r="D885" s="118"/>
      <c r="E885" s="118"/>
      <c r="F885" s="118"/>
      <c r="G885" s="57">
        <v>179020</v>
      </c>
      <c r="H885" s="3"/>
      <c r="I885" s="57">
        <v>179020</v>
      </c>
      <c r="J885" s="5" t="str">
        <f t="shared" si="107"/>
        <v>FIN amlodipine besilate Orion Corporation tablet 56 x 10mg/</v>
      </c>
      <c r="K885" s="5" t="str">
        <f t="shared" si="108"/>
        <v>FIN amlodipine besilate Orion Corporation tablet 56 x 10mg/</v>
      </c>
      <c r="L885" s="5"/>
      <c r="M885" s="5"/>
      <c r="N885" s="5"/>
      <c r="O885" s="5"/>
      <c r="P885">
        <v>30</v>
      </c>
      <c r="Q885" s="5"/>
      <c r="R885">
        <v>56</v>
      </c>
      <c r="S885" s="5"/>
      <c r="T885" s="118"/>
      <c r="U885" s="118"/>
      <c r="V885" s="118"/>
      <c r="W885" s="118"/>
      <c r="X885" t="s">
        <v>1292</v>
      </c>
      <c r="Y885" t="s">
        <v>1105</v>
      </c>
      <c r="Z885" t="s">
        <v>1105</v>
      </c>
      <c r="AA885" t="s">
        <v>1307</v>
      </c>
      <c r="AB885" s="5"/>
      <c r="AC885" s="5"/>
      <c r="AD885" s="5"/>
      <c r="AE885" s="5"/>
      <c r="AF885" s="61">
        <v>100000073664</v>
      </c>
      <c r="AG885" t="s">
        <v>173</v>
      </c>
      <c r="AI885" t="s">
        <v>1194</v>
      </c>
      <c r="AJ885" t="s">
        <v>1208</v>
      </c>
      <c r="AK885" s="5"/>
      <c r="AL885" s="5"/>
      <c r="AM885" s="5"/>
      <c r="AN885" s="5"/>
      <c r="AO885" s="5"/>
      <c r="AP885" s="5"/>
      <c r="AQ885" s="5"/>
      <c r="AR885" s="5"/>
      <c r="AS885" s="57">
        <v>50438</v>
      </c>
      <c r="AT885" s="25" t="str">
        <f t="shared" si="109"/>
        <v>FIN amlodipine besilate Orion Corporation tablet 10mg/</v>
      </c>
      <c r="AU885" s="33"/>
      <c r="AW885" s="57">
        <v>50438</v>
      </c>
      <c r="AX885" s="57"/>
      <c r="AY885" s="5"/>
      <c r="AZ885" t="s">
        <v>65</v>
      </c>
      <c r="BA885" s="5"/>
      <c r="BB885" s="5"/>
      <c r="BC885" s="76">
        <v>10221000</v>
      </c>
      <c r="BD885" t="s">
        <v>173</v>
      </c>
      <c r="BF885" s="46" t="s">
        <v>1004</v>
      </c>
      <c r="BG885" t="s">
        <v>980</v>
      </c>
      <c r="BJ885" s="5"/>
      <c r="BK885" t="s">
        <v>980</v>
      </c>
      <c r="BL885" t="s">
        <v>1004</v>
      </c>
      <c r="BM885" s="55" t="s">
        <v>964</v>
      </c>
      <c r="BN885" t="str">
        <f t="shared" si="110"/>
        <v>amlodipine besilate tablet 10mg/</v>
      </c>
      <c r="BO885" s="55"/>
      <c r="BP885" t="str">
        <f t="shared" si="111"/>
        <v>amlodipine besilate tablet 10mg/</v>
      </c>
      <c r="BQ885" s="5"/>
      <c r="BR885" s="46">
        <v>10219000</v>
      </c>
      <c r="BS885" t="s">
        <v>173</v>
      </c>
      <c r="BU885" s="118"/>
      <c r="BV885" s="118"/>
      <c r="BW885" s="61">
        <v>100000073664</v>
      </c>
      <c r="BX885" s="5"/>
      <c r="BY885" s="5"/>
      <c r="BZ885" s="5"/>
      <c r="CB885" s="45"/>
      <c r="CC885" s="45"/>
      <c r="CD885" s="5"/>
      <c r="CE885" s="5"/>
      <c r="CF885" t="s">
        <v>1242</v>
      </c>
      <c r="CG885" t="s">
        <v>175</v>
      </c>
      <c r="CI885" s="118"/>
      <c r="CJ885" s="118"/>
      <c r="CK885" t="s">
        <v>1239</v>
      </c>
      <c r="CM885" t="s">
        <v>1228</v>
      </c>
      <c r="CN885" t="s">
        <v>3382</v>
      </c>
      <c r="CO885" s="46" t="s">
        <v>2254</v>
      </c>
      <c r="CP885" s="5"/>
      <c r="CQ885" s="46" t="s">
        <v>2254</v>
      </c>
      <c r="CR885" s="46" t="s">
        <v>2984</v>
      </c>
      <c r="CS885" s="5"/>
      <c r="CT885" s="52">
        <v>100000085259</v>
      </c>
      <c r="CU885" s="51" t="s">
        <v>149</v>
      </c>
      <c r="CV885" s="118"/>
      <c r="CW885" s="147"/>
      <c r="CX885" t="s">
        <v>2984</v>
      </c>
      <c r="CY885" s="5"/>
      <c r="CZ885" s="5"/>
      <c r="DA885" s="5"/>
      <c r="DB885" s="5"/>
      <c r="DC885" s="5"/>
      <c r="DD885" s="5"/>
      <c r="DE885" s="5"/>
      <c r="DF885" s="5"/>
      <c r="DG885" s="118"/>
      <c r="DH885" s="118"/>
      <c r="DI885" s="118"/>
      <c r="DJ885" s="118"/>
      <c r="DK885" s="118"/>
      <c r="DL885" s="165" t="s">
        <v>1291</v>
      </c>
      <c r="DM885" t="s">
        <v>164</v>
      </c>
      <c r="DN885" s="74"/>
      <c r="DO885" s="74"/>
      <c r="DP885" s="74"/>
      <c r="DQ885" s="5"/>
      <c r="DR885" s="74">
        <v>10</v>
      </c>
      <c r="DS885" s="74" t="s">
        <v>164</v>
      </c>
      <c r="DZ885" t="s">
        <v>1246</v>
      </c>
      <c r="EA885" t="s">
        <v>1274</v>
      </c>
      <c r="EB885" s="5"/>
      <c r="EC885" s="5"/>
      <c r="ED885" s="5"/>
      <c r="EE885" s="5"/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Y885" s="70" t="str">
        <f t="shared" si="112"/>
        <v>amlodipine oral 10mg/</v>
      </c>
      <c r="FK885" s="14" t="s">
        <v>163</v>
      </c>
      <c r="FL885" s="70" t="str">
        <f t="shared" si="113"/>
        <v>amlodipine oral 10mg/</v>
      </c>
    </row>
    <row r="886" spans="1:168" ht="14.4">
      <c r="A886" s="83">
        <v>179021</v>
      </c>
      <c r="B886" s="57">
        <v>179021</v>
      </c>
      <c r="C886" s="118"/>
      <c r="D886" s="118"/>
      <c r="E886" s="118"/>
      <c r="F886" s="118"/>
      <c r="G886" s="57">
        <v>179021</v>
      </c>
      <c r="H886" s="3"/>
      <c r="I886" s="57">
        <v>179021</v>
      </c>
      <c r="J886" s="5" t="str">
        <f t="shared" si="107"/>
        <v>FIN amlodipine besilate Orion Corporation tablet 60 x 10mg/</v>
      </c>
      <c r="K886" s="5" t="str">
        <f t="shared" si="108"/>
        <v>FIN amlodipine besilate Orion Corporation tablet 60 x 10mg/</v>
      </c>
      <c r="L886" s="5"/>
      <c r="M886" s="5"/>
      <c r="N886" s="5"/>
      <c r="O886" s="5"/>
      <c r="P886">
        <v>30</v>
      </c>
      <c r="Q886" s="5"/>
      <c r="R886">
        <v>60</v>
      </c>
      <c r="S886" s="5"/>
      <c r="T886" s="118"/>
      <c r="U886" s="118"/>
      <c r="V886" s="118"/>
      <c r="W886" s="118"/>
      <c r="X886" t="s">
        <v>1296</v>
      </c>
      <c r="Y886" t="s">
        <v>1105</v>
      </c>
      <c r="Z886" t="s">
        <v>1105</v>
      </c>
      <c r="AA886" t="s">
        <v>1300</v>
      </c>
      <c r="AB886" s="5"/>
      <c r="AC886" s="5"/>
      <c r="AD886" s="5"/>
      <c r="AE886" s="5"/>
      <c r="AF886" s="61">
        <v>100000073664</v>
      </c>
      <c r="AG886" t="s">
        <v>173</v>
      </c>
      <c r="AI886" t="s">
        <v>1194</v>
      </c>
      <c r="AJ886" t="s">
        <v>1208</v>
      </c>
      <c r="AK886" s="5"/>
      <c r="AL886" s="5"/>
      <c r="AM886" s="5"/>
      <c r="AN886" s="5"/>
      <c r="AO886" s="5"/>
      <c r="AP886" s="5"/>
      <c r="AQ886" s="5"/>
      <c r="AR886" s="5"/>
      <c r="AS886" s="57">
        <v>50438</v>
      </c>
      <c r="AT886" s="25" t="str">
        <f t="shared" si="109"/>
        <v>FIN amlodipine besilate Orion Corporation tablet 10mg/</v>
      </c>
      <c r="AU886" s="33"/>
      <c r="AW886" s="57">
        <v>50438</v>
      </c>
      <c r="AX886" s="57"/>
      <c r="AY886" s="5"/>
      <c r="AZ886" t="s">
        <v>65</v>
      </c>
      <c r="BA886" s="5"/>
      <c r="BB886" s="5"/>
      <c r="BC886" s="76">
        <v>10221000</v>
      </c>
      <c r="BD886" t="s">
        <v>173</v>
      </c>
      <c r="BF886" s="46" t="s">
        <v>1004</v>
      </c>
      <c r="BG886" t="s">
        <v>980</v>
      </c>
      <c r="BJ886" s="5"/>
      <c r="BK886" t="s">
        <v>980</v>
      </c>
      <c r="BL886" t="s">
        <v>1004</v>
      </c>
      <c r="BM886" s="55" t="s">
        <v>964</v>
      </c>
      <c r="BN886" t="str">
        <f t="shared" si="110"/>
        <v>amlodipine besilate tablet 10mg/</v>
      </c>
      <c r="BO886" s="55"/>
      <c r="BP886" t="str">
        <f t="shared" si="111"/>
        <v>amlodipine besilate tablet 10mg/</v>
      </c>
      <c r="BQ886" s="5"/>
      <c r="BR886" s="46">
        <v>10219000</v>
      </c>
      <c r="BS886" t="s">
        <v>173</v>
      </c>
      <c r="BU886" s="118"/>
      <c r="BV886" s="118"/>
      <c r="BW886" s="61">
        <v>100000073664</v>
      </c>
      <c r="BX886" s="5"/>
      <c r="BY886" s="5"/>
      <c r="BZ886" s="5"/>
      <c r="CB886" s="45"/>
      <c r="CC886" s="45"/>
      <c r="CD886" s="5"/>
      <c r="CE886" s="5"/>
      <c r="CF886" t="s">
        <v>1242</v>
      </c>
      <c r="CG886" t="s">
        <v>175</v>
      </c>
      <c r="CI886" s="118"/>
      <c r="CJ886" s="118"/>
      <c r="CK886" t="s">
        <v>1239</v>
      </c>
      <c r="CM886" t="s">
        <v>1228</v>
      </c>
      <c r="CN886" t="s">
        <v>3382</v>
      </c>
      <c r="CO886" s="46" t="s">
        <v>2254</v>
      </c>
      <c r="CP886" s="5"/>
      <c r="CQ886" s="46" t="s">
        <v>2254</v>
      </c>
      <c r="CR886" s="46" t="s">
        <v>2984</v>
      </c>
      <c r="CS886" s="5"/>
      <c r="CT886" s="52">
        <v>100000085259</v>
      </c>
      <c r="CU886" s="51" t="s">
        <v>149</v>
      </c>
      <c r="CV886" s="118"/>
      <c r="CW886" s="147"/>
      <c r="CX886" t="s">
        <v>2984</v>
      </c>
      <c r="CY886" s="5"/>
      <c r="CZ886" s="5"/>
      <c r="DA886" s="5"/>
      <c r="DB886" s="5"/>
      <c r="DC886" s="5"/>
      <c r="DD886" s="5"/>
      <c r="DE886" s="5"/>
      <c r="DF886" s="5"/>
      <c r="DG886" s="118"/>
      <c r="DH886" s="118"/>
      <c r="DI886" s="118"/>
      <c r="DJ886" s="118"/>
      <c r="DK886" s="118"/>
      <c r="DL886" s="165" t="s">
        <v>1291</v>
      </c>
      <c r="DM886" t="s">
        <v>164</v>
      </c>
      <c r="DN886" s="74"/>
      <c r="DO886" s="74"/>
      <c r="DP886" s="74"/>
      <c r="DQ886" s="5"/>
      <c r="DR886" s="74">
        <v>10</v>
      </c>
      <c r="DS886" s="74" t="s">
        <v>164</v>
      </c>
      <c r="DZ886" t="s">
        <v>1246</v>
      </c>
      <c r="EA886" t="s">
        <v>1274</v>
      </c>
      <c r="EB886" s="5"/>
      <c r="EC886" s="5"/>
      <c r="ED886" s="5"/>
      <c r="EE886" s="5"/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Y886" s="70" t="str">
        <f t="shared" si="112"/>
        <v>amlodipine oral 10mg/</v>
      </c>
      <c r="FK886" s="14" t="s">
        <v>163</v>
      </c>
      <c r="FL886" s="70" t="str">
        <f t="shared" si="113"/>
        <v>amlodipine oral 10mg/</v>
      </c>
    </row>
    <row r="887" spans="1:168" ht="14.4">
      <c r="A887" s="83">
        <v>179022</v>
      </c>
      <c r="B887" s="57">
        <v>179022</v>
      </c>
      <c r="C887" s="118"/>
      <c r="D887" s="118"/>
      <c r="E887" s="118"/>
      <c r="F887" s="118"/>
      <c r="G887" s="57">
        <v>179022</v>
      </c>
      <c r="H887" s="3"/>
      <c r="I887" s="57">
        <v>179022</v>
      </c>
      <c r="J887" s="5" t="str">
        <f t="shared" si="107"/>
        <v>FIN amlodipine besilate Orion Corporation tablet 84 x 10mg/</v>
      </c>
      <c r="K887" s="5" t="str">
        <f t="shared" si="108"/>
        <v>FIN amlodipine besilate Orion Corporation tablet 84 x 10mg/</v>
      </c>
      <c r="L887" s="5"/>
      <c r="M887" s="5"/>
      <c r="N887" s="5"/>
      <c r="O887" s="5"/>
      <c r="P887">
        <v>30</v>
      </c>
      <c r="Q887" s="5"/>
      <c r="R887">
        <v>84</v>
      </c>
      <c r="S887" s="5"/>
      <c r="T887" s="118"/>
      <c r="U887" s="118"/>
      <c r="V887" s="118"/>
      <c r="W887" s="118"/>
      <c r="X887" t="s">
        <v>1291</v>
      </c>
      <c r="Y887" t="s">
        <v>1105</v>
      </c>
      <c r="Z887" t="s">
        <v>1105</v>
      </c>
      <c r="AA887" t="s">
        <v>1313</v>
      </c>
      <c r="AB887" s="5"/>
      <c r="AC887" s="5"/>
      <c r="AD887" s="5"/>
      <c r="AE887" s="5"/>
      <c r="AF887" s="61">
        <v>100000073664</v>
      </c>
      <c r="AG887" t="s">
        <v>173</v>
      </c>
      <c r="AI887" t="s">
        <v>1194</v>
      </c>
      <c r="AJ887" t="s">
        <v>1208</v>
      </c>
      <c r="AK887" s="5"/>
      <c r="AL887" s="5"/>
      <c r="AM887" s="5"/>
      <c r="AN887" s="5"/>
      <c r="AO887" s="5"/>
      <c r="AP887" s="5"/>
      <c r="AQ887" s="5"/>
      <c r="AR887" s="5"/>
      <c r="AS887" s="57">
        <v>50438</v>
      </c>
      <c r="AT887" s="25" t="str">
        <f t="shared" si="109"/>
        <v>FIN amlodipine besilate Orion Corporation tablet 10mg/</v>
      </c>
      <c r="AU887" s="33"/>
      <c r="AW887" s="57">
        <v>50438</v>
      </c>
      <c r="AX887" s="57"/>
      <c r="AY887" s="5"/>
      <c r="AZ887" t="s">
        <v>65</v>
      </c>
      <c r="BA887" s="5"/>
      <c r="BB887" s="5"/>
      <c r="BC887" s="76">
        <v>10221000</v>
      </c>
      <c r="BD887" t="s">
        <v>173</v>
      </c>
      <c r="BF887" s="46" t="s">
        <v>1004</v>
      </c>
      <c r="BG887" t="s">
        <v>980</v>
      </c>
      <c r="BJ887" s="5"/>
      <c r="BK887" t="s">
        <v>980</v>
      </c>
      <c r="BL887" t="s">
        <v>1004</v>
      </c>
      <c r="BM887" s="55" t="s">
        <v>964</v>
      </c>
      <c r="BN887" t="str">
        <f t="shared" si="110"/>
        <v>amlodipine besilate tablet 10mg/</v>
      </c>
      <c r="BO887" s="55"/>
      <c r="BP887" t="str">
        <f t="shared" si="111"/>
        <v>amlodipine besilate tablet 10mg/</v>
      </c>
      <c r="BQ887" s="5"/>
      <c r="BR887" s="46">
        <v>10219000</v>
      </c>
      <c r="BS887" t="s">
        <v>173</v>
      </c>
      <c r="BU887" s="118"/>
      <c r="BV887" s="118"/>
      <c r="BW887" s="61">
        <v>100000073664</v>
      </c>
      <c r="BX887" s="5"/>
      <c r="BY887" s="5"/>
      <c r="BZ887" s="5"/>
      <c r="CB887" s="45"/>
      <c r="CC887" s="45"/>
      <c r="CD887" s="5"/>
      <c r="CE887" s="5"/>
      <c r="CF887" t="s">
        <v>1242</v>
      </c>
      <c r="CG887" t="s">
        <v>175</v>
      </c>
      <c r="CI887" s="118"/>
      <c r="CJ887" s="118"/>
      <c r="CK887" t="s">
        <v>1239</v>
      </c>
      <c r="CM887" t="s">
        <v>1228</v>
      </c>
      <c r="CN887" t="s">
        <v>3382</v>
      </c>
      <c r="CO887" s="46" t="s">
        <v>2254</v>
      </c>
      <c r="CP887" s="5"/>
      <c r="CQ887" s="46" t="s">
        <v>2254</v>
      </c>
      <c r="CR887" s="46" t="s">
        <v>2984</v>
      </c>
      <c r="CS887" s="5"/>
      <c r="CT887" s="52">
        <v>100000085259</v>
      </c>
      <c r="CU887" s="51" t="s">
        <v>149</v>
      </c>
      <c r="CV887" s="118"/>
      <c r="CW887" s="147"/>
      <c r="CX887" t="s">
        <v>2984</v>
      </c>
      <c r="CY887" s="5"/>
      <c r="CZ887" s="5"/>
      <c r="DA887" s="5"/>
      <c r="DB887" s="5"/>
      <c r="DC887" s="5"/>
      <c r="DD887" s="5"/>
      <c r="DE887" s="5"/>
      <c r="DF887" s="5"/>
      <c r="DG887" s="118"/>
      <c r="DH887" s="118"/>
      <c r="DI887" s="118"/>
      <c r="DJ887" s="118"/>
      <c r="DK887" s="118"/>
      <c r="DL887" s="165" t="s">
        <v>1292</v>
      </c>
      <c r="DM887" t="s">
        <v>164</v>
      </c>
      <c r="DN887" s="74"/>
      <c r="DO887" s="74"/>
      <c r="DP887" s="74"/>
      <c r="DQ887" s="5"/>
      <c r="DR887" s="74">
        <v>10</v>
      </c>
      <c r="DS887" s="74" t="s">
        <v>164</v>
      </c>
      <c r="DZ887" t="s">
        <v>1246</v>
      </c>
      <c r="EA887" t="s">
        <v>1274</v>
      </c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Y887" s="70" t="str">
        <f t="shared" si="112"/>
        <v>amlodipine oral 10mg/</v>
      </c>
      <c r="FK887" s="14" t="s">
        <v>163</v>
      </c>
      <c r="FL887" s="70" t="str">
        <f t="shared" si="113"/>
        <v>amlodipine oral 10mg/</v>
      </c>
    </row>
    <row r="888" spans="1:168" ht="14.4">
      <c r="A888" s="83">
        <v>179023</v>
      </c>
      <c r="B888" s="57">
        <v>179023</v>
      </c>
      <c r="C888" s="118"/>
      <c r="D888" s="118"/>
      <c r="E888" s="118"/>
      <c r="F888" s="118"/>
      <c r="G888" s="57">
        <v>179023</v>
      </c>
      <c r="H888" s="3"/>
      <c r="I888" s="57">
        <v>179023</v>
      </c>
      <c r="J888" s="5" t="str">
        <f t="shared" si="107"/>
        <v>FIN amlodipine besilate Orion Corporation tablet 90 x 10mg/</v>
      </c>
      <c r="K888" s="5" t="str">
        <f t="shared" si="108"/>
        <v>FIN amlodipine besilate Orion Corporation tablet 90 x 10mg/</v>
      </c>
      <c r="L888" s="5"/>
      <c r="M888" s="5"/>
      <c r="N888" s="5"/>
      <c r="O888" s="5"/>
      <c r="P888">
        <v>30</v>
      </c>
      <c r="Q888" s="5"/>
      <c r="R888">
        <v>90</v>
      </c>
      <c r="S888" s="5"/>
      <c r="T888" s="118"/>
      <c r="U888" s="118"/>
      <c r="V888" s="118"/>
      <c r="W888" s="118"/>
      <c r="X888" t="s">
        <v>1297</v>
      </c>
      <c r="Y888" t="s">
        <v>1105</v>
      </c>
      <c r="Z888" t="s">
        <v>1105</v>
      </c>
      <c r="AA888" t="s">
        <v>1301</v>
      </c>
      <c r="AB888" s="5"/>
      <c r="AC888" s="5"/>
      <c r="AD888" s="5"/>
      <c r="AE888" s="5"/>
      <c r="AF888" s="61">
        <v>100000073664</v>
      </c>
      <c r="AG888" t="s">
        <v>173</v>
      </c>
      <c r="AI888" t="s">
        <v>1194</v>
      </c>
      <c r="AJ888" t="s">
        <v>1208</v>
      </c>
      <c r="AK888" s="5"/>
      <c r="AL888" s="5"/>
      <c r="AM888" s="5"/>
      <c r="AN888" s="5"/>
      <c r="AO888" s="5"/>
      <c r="AP888" s="5"/>
      <c r="AQ888" s="5"/>
      <c r="AR888" s="5"/>
      <c r="AS888" s="57">
        <v>50438</v>
      </c>
      <c r="AT888" s="25" t="str">
        <f t="shared" si="109"/>
        <v>FIN amlodipine besilate Orion Corporation tablet 10mg/</v>
      </c>
      <c r="AU888" s="33"/>
      <c r="AW888" s="57">
        <v>50438</v>
      </c>
      <c r="AX888" s="57"/>
      <c r="AY888" s="5"/>
      <c r="AZ888" t="s">
        <v>65</v>
      </c>
      <c r="BA888" s="5"/>
      <c r="BB888" s="5"/>
      <c r="BC888" s="76">
        <v>10221000</v>
      </c>
      <c r="BD888" t="s">
        <v>173</v>
      </c>
      <c r="BF888" s="46" t="s">
        <v>1004</v>
      </c>
      <c r="BG888" t="s">
        <v>980</v>
      </c>
      <c r="BJ888" s="5"/>
      <c r="BK888" t="s">
        <v>980</v>
      </c>
      <c r="BL888" t="s">
        <v>1004</v>
      </c>
      <c r="BM888" s="55" t="s">
        <v>964</v>
      </c>
      <c r="BN888" t="str">
        <f t="shared" si="110"/>
        <v>amlodipine besilate tablet 10mg/</v>
      </c>
      <c r="BO888" s="55"/>
      <c r="BP888" t="str">
        <f t="shared" si="111"/>
        <v>amlodipine besilate tablet 10mg/</v>
      </c>
      <c r="BQ888" s="5"/>
      <c r="BR888" s="46">
        <v>10219000</v>
      </c>
      <c r="BS888" t="s">
        <v>173</v>
      </c>
      <c r="BU888" s="118"/>
      <c r="BV888" s="118"/>
      <c r="BW888" s="61">
        <v>100000073664</v>
      </c>
      <c r="BX888" s="5"/>
      <c r="BY888" s="5"/>
      <c r="BZ888" s="5"/>
      <c r="CB888" s="45"/>
      <c r="CC888" s="45"/>
      <c r="CD888" s="5"/>
      <c r="CE888" s="5"/>
      <c r="CF888" t="s">
        <v>1242</v>
      </c>
      <c r="CG888" t="s">
        <v>175</v>
      </c>
      <c r="CI888" s="118"/>
      <c r="CJ888" s="118"/>
      <c r="CK888" t="s">
        <v>1239</v>
      </c>
      <c r="CM888" t="s">
        <v>1228</v>
      </c>
      <c r="CN888" t="s">
        <v>3382</v>
      </c>
      <c r="CO888" s="46" t="s">
        <v>2254</v>
      </c>
      <c r="CP888" s="5"/>
      <c r="CQ888" s="46" t="s">
        <v>2254</v>
      </c>
      <c r="CR888" s="46" t="s">
        <v>2984</v>
      </c>
      <c r="CS888" s="5"/>
      <c r="CT888" s="52">
        <v>100000085259</v>
      </c>
      <c r="CU888" s="51" t="s">
        <v>149</v>
      </c>
      <c r="CV888" s="118"/>
      <c r="CW888" s="147"/>
      <c r="CX888" t="s">
        <v>2984</v>
      </c>
      <c r="CY888" s="5"/>
      <c r="CZ888" s="5"/>
      <c r="DA888" s="5"/>
      <c r="DB888" s="5"/>
      <c r="DC888" s="5"/>
      <c r="DD888" s="5"/>
      <c r="DE888" s="5"/>
      <c r="DF888" s="5"/>
      <c r="DG888" s="118"/>
      <c r="DH888" s="118"/>
      <c r="DI888" s="118"/>
      <c r="DJ888" s="118"/>
      <c r="DK888" s="118"/>
      <c r="DL888" s="165" t="s">
        <v>1291</v>
      </c>
      <c r="DM888" t="s">
        <v>164</v>
      </c>
      <c r="DN888" s="74"/>
      <c r="DO888" s="74"/>
      <c r="DP888" s="74"/>
      <c r="DQ888" s="5"/>
      <c r="DR888" s="74">
        <v>10</v>
      </c>
      <c r="DS888" s="74" t="s">
        <v>164</v>
      </c>
      <c r="DZ888" t="s">
        <v>1246</v>
      </c>
      <c r="EA888" t="s">
        <v>1274</v>
      </c>
      <c r="EB888" s="5"/>
      <c r="EC888" s="5"/>
      <c r="ED888" s="5"/>
      <c r="EE888" s="5"/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Y888" s="70" t="str">
        <f t="shared" si="112"/>
        <v>amlodipine oral 10mg/</v>
      </c>
      <c r="FK888" s="14" t="s">
        <v>163</v>
      </c>
      <c r="FL888" s="70" t="str">
        <f t="shared" si="113"/>
        <v>amlodipine oral 10mg/</v>
      </c>
    </row>
    <row r="889" spans="1:168" ht="14.4">
      <c r="A889" s="83">
        <v>179024</v>
      </c>
      <c r="B889" s="57">
        <v>179024</v>
      </c>
      <c r="C889" s="118"/>
      <c r="D889" s="118"/>
      <c r="E889" s="118"/>
      <c r="F889" s="118"/>
      <c r="G889" s="57">
        <v>179024</v>
      </c>
      <c r="H889" s="3"/>
      <c r="I889" s="57">
        <v>179024</v>
      </c>
      <c r="J889" s="5" t="str">
        <f t="shared" si="107"/>
        <v>FIN amlodipine besilate Orion Corporation tablet 98 x 10mg/</v>
      </c>
      <c r="K889" s="5" t="str">
        <f t="shared" si="108"/>
        <v>FIN amlodipine besilate Orion Corporation tablet 98 x 10mg/</v>
      </c>
      <c r="L889" s="5"/>
      <c r="M889" s="5"/>
      <c r="N889" s="5"/>
      <c r="O889" s="5"/>
      <c r="P889">
        <v>50</v>
      </c>
      <c r="Q889" s="5"/>
      <c r="R889">
        <v>98</v>
      </c>
      <c r="S889" s="5"/>
      <c r="T889" s="118"/>
      <c r="U889" s="118"/>
      <c r="V889" s="118"/>
      <c r="W889" s="118"/>
      <c r="X889" t="s">
        <v>1298</v>
      </c>
      <c r="Y889" t="s">
        <v>1105</v>
      </c>
      <c r="Z889" t="s">
        <v>1105</v>
      </c>
      <c r="AA889" t="s">
        <v>1302</v>
      </c>
      <c r="AB889" s="5"/>
      <c r="AC889" s="5"/>
      <c r="AD889" s="5"/>
      <c r="AE889" s="5"/>
      <c r="AF889" s="61">
        <v>100000073664</v>
      </c>
      <c r="AG889" t="s">
        <v>173</v>
      </c>
      <c r="AI889" t="s">
        <v>1194</v>
      </c>
      <c r="AJ889" t="s">
        <v>1208</v>
      </c>
      <c r="AK889" s="5"/>
      <c r="AL889" s="5"/>
      <c r="AM889" s="5"/>
      <c r="AN889" s="5"/>
      <c r="AO889" s="5"/>
      <c r="AP889" s="5"/>
      <c r="AQ889" s="5"/>
      <c r="AR889" s="5"/>
      <c r="AS889" s="57">
        <v>50438</v>
      </c>
      <c r="AT889" s="25" t="str">
        <f t="shared" si="109"/>
        <v>FIN amlodipine besilate Orion Corporation tablet 10mg/</v>
      </c>
      <c r="AU889" s="33"/>
      <c r="AW889" s="57">
        <v>50438</v>
      </c>
      <c r="AX889" s="57"/>
      <c r="AY889" s="5"/>
      <c r="AZ889" t="s">
        <v>65</v>
      </c>
      <c r="BA889" s="5"/>
      <c r="BB889" s="5"/>
      <c r="BC889" s="76">
        <v>10221000</v>
      </c>
      <c r="BD889" t="s">
        <v>173</v>
      </c>
      <c r="BF889" s="46" t="s">
        <v>1004</v>
      </c>
      <c r="BG889" t="s">
        <v>980</v>
      </c>
      <c r="BJ889" s="5"/>
      <c r="BK889" t="s">
        <v>980</v>
      </c>
      <c r="BL889" t="s">
        <v>1004</v>
      </c>
      <c r="BM889" s="55" t="s">
        <v>964</v>
      </c>
      <c r="BN889" t="str">
        <f t="shared" si="110"/>
        <v>amlodipine besilate tablet 10mg/</v>
      </c>
      <c r="BO889" s="55"/>
      <c r="BP889" t="str">
        <f t="shared" si="111"/>
        <v>amlodipine besilate tablet 10mg/</v>
      </c>
      <c r="BQ889" s="5"/>
      <c r="BR889" s="46">
        <v>10219000</v>
      </c>
      <c r="BS889" t="s">
        <v>173</v>
      </c>
      <c r="BU889" s="118"/>
      <c r="BV889" s="118"/>
      <c r="BW889" s="61">
        <v>100000073664</v>
      </c>
      <c r="BX889" s="5"/>
      <c r="BY889" s="5"/>
      <c r="BZ889" s="5"/>
      <c r="CB889" s="45"/>
      <c r="CC889" s="45"/>
      <c r="CD889" s="5"/>
      <c r="CE889" s="5"/>
      <c r="CF889" t="s">
        <v>1242</v>
      </c>
      <c r="CG889" t="s">
        <v>175</v>
      </c>
      <c r="CI889" s="118"/>
      <c r="CJ889" s="118"/>
      <c r="CK889" t="s">
        <v>1239</v>
      </c>
      <c r="CM889" t="s">
        <v>1228</v>
      </c>
      <c r="CN889" t="s">
        <v>3382</v>
      </c>
      <c r="CO889" s="46" t="s">
        <v>2254</v>
      </c>
      <c r="CP889" s="5"/>
      <c r="CQ889" s="46" t="s">
        <v>2254</v>
      </c>
      <c r="CR889" s="46" t="s">
        <v>2984</v>
      </c>
      <c r="CS889" s="5"/>
      <c r="CT889" s="52">
        <v>100000085259</v>
      </c>
      <c r="CU889" s="51" t="s">
        <v>149</v>
      </c>
      <c r="CV889" s="118"/>
      <c r="CW889" s="147"/>
      <c r="CX889" t="s">
        <v>2984</v>
      </c>
      <c r="CY889" s="5"/>
      <c r="CZ889" s="5"/>
      <c r="DA889" s="5"/>
      <c r="DB889" s="5"/>
      <c r="DC889" s="5"/>
      <c r="DD889" s="5"/>
      <c r="DE889" s="5"/>
      <c r="DF889" s="5"/>
      <c r="DG889" s="118"/>
      <c r="DH889" s="118"/>
      <c r="DI889" s="118"/>
      <c r="DJ889" s="118"/>
      <c r="DK889" s="118"/>
      <c r="DL889" s="165" t="s">
        <v>1290</v>
      </c>
      <c r="DM889" t="s">
        <v>164</v>
      </c>
      <c r="DN889" s="74"/>
      <c r="DO889" s="74"/>
      <c r="DP889" s="74"/>
      <c r="DQ889" s="5"/>
      <c r="DR889" s="74">
        <v>10</v>
      </c>
      <c r="DS889" s="74" t="s">
        <v>164</v>
      </c>
      <c r="DZ889" t="s">
        <v>1246</v>
      </c>
      <c r="EA889" t="s">
        <v>1274</v>
      </c>
      <c r="EB889" s="5"/>
      <c r="EC889" s="5"/>
      <c r="ED889" s="5"/>
      <c r="EE889" s="5"/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Y889" s="70" t="str">
        <f t="shared" si="112"/>
        <v>amlodipine oral 10mg/</v>
      </c>
      <c r="FK889" s="14" t="s">
        <v>163</v>
      </c>
      <c r="FL889" s="70" t="str">
        <f t="shared" si="113"/>
        <v>amlodipine oral 10mg/</v>
      </c>
    </row>
    <row r="890" spans="1:168" ht="14.4">
      <c r="A890" s="83">
        <v>179025</v>
      </c>
      <c r="B890" s="57">
        <v>179025</v>
      </c>
      <c r="C890" s="118"/>
      <c r="D890" s="118"/>
      <c r="E890" s="118"/>
      <c r="F890" s="118"/>
      <c r="G890" s="57">
        <v>179025</v>
      </c>
      <c r="H890" s="3"/>
      <c r="I890" s="57">
        <v>179025</v>
      </c>
      <c r="J890" s="5" t="str">
        <f t="shared" si="107"/>
        <v>FIN amlodipine besilate Orion Corporation tablet 100 x 10mg/</v>
      </c>
      <c r="K890" s="5" t="str">
        <f t="shared" si="108"/>
        <v>FIN amlodipine besilate Orion Corporation tablet 100 x 10mg/</v>
      </c>
      <c r="L890" s="5"/>
      <c r="M890" s="5"/>
      <c r="N890" s="5"/>
      <c r="O890" s="5"/>
      <c r="P890">
        <v>30</v>
      </c>
      <c r="Q890" s="5"/>
      <c r="R890">
        <v>100</v>
      </c>
      <c r="S890" s="5"/>
      <c r="T890" s="118"/>
      <c r="U890" s="118"/>
      <c r="V890" s="118"/>
      <c r="W890" s="118"/>
      <c r="X890" t="s">
        <v>1299</v>
      </c>
      <c r="Y890" t="s">
        <v>1105</v>
      </c>
      <c r="Z890" t="s">
        <v>1105</v>
      </c>
      <c r="AA890" t="s">
        <v>1289</v>
      </c>
      <c r="AB890" s="5"/>
      <c r="AC890" s="5"/>
      <c r="AD890" s="5"/>
      <c r="AE890" s="5"/>
      <c r="AF890" s="61">
        <v>100000073664</v>
      </c>
      <c r="AG890" t="s">
        <v>173</v>
      </c>
      <c r="AI890" t="s">
        <v>1194</v>
      </c>
      <c r="AJ890" t="s">
        <v>1208</v>
      </c>
      <c r="AK890" s="5"/>
      <c r="AL890" s="5"/>
      <c r="AM890" s="5"/>
      <c r="AN890" s="5"/>
      <c r="AO890" s="5"/>
      <c r="AP890" s="5"/>
      <c r="AQ890" s="5"/>
      <c r="AR890" s="5"/>
      <c r="AS890" s="57">
        <v>50438</v>
      </c>
      <c r="AT890" s="25" t="str">
        <f t="shared" si="109"/>
        <v>FIN amlodipine besilate Orion Corporation tablet 10mg/</v>
      </c>
      <c r="AU890" s="33"/>
      <c r="AW890" s="57">
        <v>50438</v>
      </c>
      <c r="AX890" s="57"/>
      <c r="AY890" s="5"/>
      <c r="AZ890" t="s">
        <v>65</v>
      </c>
      <c r="BA890" s="5"/>
      <c r="BB890" s="5"/>
      <c r="BC890" s="76">
        <v>10221000</v>
      </c>
      <c r="BD890" t="s">
        <v>173</v>
      </c>
      <c r="BF890" s="46" t="s">
        <v>1004</v>
      </c>
      <c r="BG890" t="s">
        <v>980</v>
      </c>
      <c r="BJ890" s="5"/>
      <c r="BK890" t="s">
        <v>980</v>
      </c>
      <c r="BL890" t="s">
        <v>1004</v>
      </c>
      <c r="BM890" s="55" t="s">
        <v>964</v>
      </c>
      <c r="BN890" t="str">
        <f t="shared" si="110"/>
        <v>amlodipine besilate tablet 10mg/</v>
      </c>
      <c r="BO890" s="55"/>
      <c r="BP890" t="str">
        <f t="shared" si="111"/>
        <v>amlodipine besilate tablet 10mg/</v>
      </c>
      <c r="BQ890" s="5"/>
      <c r="BR890" s="46">
        <v>10219000</v>
      </c>
      <c r="BS890" t="s">
        <v>173</v>
      </c>
      <c r="BU890" s="118"/>
      <c r="BV890" s="118"/>
      <c r="BW890" s="61">
        <v>100000073664</v>
      </c>
      <c r="BX890" s="5"/>
      <c r="BY890" s="5"/>
      <c r="BZ890" s="5"/>
      <c r="CB890" s="45"/>
      <c r="CC890" s="45"/>
      <c r="CD890" s="5"/>
      <c r="CE890" s="5"/>
      <c r="CF890" t="s">
        <v>1242</v>
      </c>
      <c r="CG890" t="s">
        <v>175</v>
      </c>
      <c r="CI890" s="118"/>
      <c r="CJ890" s="118"/>
      <c r="CK890" t="s">
        <v>1239</v>
      </c>
      <c r="CM890" t="s">
        <v>1228</v>
      </c>
      <c r="CN890" t="s">
        <v>3382</v>
      </c>
      <c r="CO890" s="46" t="s">
        <v>2254</v>
      </c>
      <c r="CP890" s="5"/>
      <c r="CQ890" s="46" t="s">
        <v>2254</v>
      </c>
      <c r="CR890" s="46" t="s">
        <v>2984</v>
      </c>
      <c r="CS890" s="5"/>
      <c r="CT890" s="52">
        <v>100000085259</v>
      </c>
      <c r="CU890" s="51" t="s">
        <v>149</v>
      </c>
      <c r="CV890" s="118"/>
      <c r="CW890" s="147"/>
      <c r="CX890" t="s">
        <v>2984</v>
      </c>
      <c r="CY890" s="5"/>
      <c r="CZ890" s="5"/>
      <c r="DA890" s="5"/>
      <c r="DB890" s="5"/>
      <c r="DC890" s="5"/>
      <c r="DD890" s="5"/>
      <c r="DE890" s="5"/>
      <c r="DF890" s="5"/>
      <c r="DG890" s="118"/>
      <c r="DH890" s="118"/>
      <c r="DI890" s="118"/>
      <c r="DJ890" s="118"/>
      <c r="DK890" s="118"/>
      <c r="DL890" s="74">
        <v>10</v>
      </c>
      <c r="DM890" s="74" t="s">
        <v>164</v>
      </c>
      <c r="DN890" s="74"/>
      <c r="DO890" s="74"/>
      <c r="DP890" s="74"/>
      <c r="DQ890" s="5"/>
      <c r="DR890" s="74">
        <v>10</v>
      </c>
      <c r="DS890" s="74" t="s">
        <v>164</v>
      </c>
      <c r="DZ890" t="s">
        <v>1246</v>
      </c>
      <c r="EA890" t="s">
        <v>1274</v>
      </c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Y890" s="70" t="str">
        <f t="shared" si="112"/>
        <v>amlodipine oral 10mg/</v>
      </c>
      <c r="FK890" s="14" t="s">
        <v>163</v>
      </c>
      <c r="FL890" s="70" t="str">
        <f t="shared" si="113"/>
        <v>amlodipine oral 10mg/</v>
      </c>
    </row>
    <row r="891" spans="1:168" ht="14.4">
      <c r="A891" s="83">
        <v>179026</v>
      </c>
      <c r="B891" s="57">
        <v>179026</v>
      </c>
      <c r="C891" s="118"/>
      <c r="D891" s="118"/>
      <c r="E891" s="118"/>
      <c r="F891" s="118"/>
      <c r="G891" s="57">
        <v>179026</v>
      </c>
      <c r="H891" s="3"/>
      <c r="I891" s="57">
        <v>179026</v>
      </c>
      <c r="J891" s="5" t="str">
        <f t="shared" si="107"/>
        <v>FIN amlodipine besilate Orion Corporation tablet 120 x 10mg/</v>
      </c>
      <c r="K891" s="5" t="str">
        <f t="shared" si="108"/>
        <v>FIN amlodipine besilate Orion Corporation tablet 120 x 10mg/</v>
      </c>
      <c r="L891" s="5"/>
      <c r="M891" s="5"/>
      <c r="N891" s="5"/>
      <c r="O891" s="5"/>
      <c r="P891">
        <v>10</v>
      </c>
      <c r="Q891" s="5"/>
      <c r="R891">
        <v>120</v>
      </c>
      <c r="S891" s="5"/>
      <c r="T891" s="118"/>
      <c r="U891" s="118"/>
      <c r="V891" s="118"/>
      <c r="W891" s="118"/>
      <c r="X891" t="s">
        <v>1315</v>
      </c>
      <c r="Y891" t="s">
        <v>1105</v>
      </c>
      <c r="Z891" t="s">
        <v>1105</v>
      </c>
      <c r="AA891" t="s">
        <v>1310</v>
      </c>
      <c r="AB891" s="5"/>
      <c r="AC891" s="5"/>
      <c r="AD891" s="5"/>
      <c r="AE891" s="5"/>
      <c r="AF891" s="61">
        <v>100000073664</v>
      </c>
      <c r="AG891" t="s">
        <v>173</v>
      </c>
      <c r="AI891" t="s">
        <v>1194</v>
      </c>
      <c r="AJ891" t="s">
        <v>1208</v>
      </c>
      <c r="AK891" s="5"/>
      <c r="AL891" s="5"/>
      <c r="AM891" s="5"/>
      <c r="AN891" s="5"/>
      <c r="AO891" s="5"/>
      <c r="AP891" s="5"/>
      <c r="AQ891" s="5"/>
      <c r="AR891" s="5"/>
      <c r="AS891" s="57">
        <v>50438</v>
      </c>
      <c r="AT891" s="25" t="str">
        <f t="shared" si="109"/>
        <v>FIN amlodipine besilate Orion Corporation tablet 10mg/</v>
      </c>
      <c r="AU891" s="33"/>
      <c r="AW891" s="57">
        <v>50438</v>
      </c>
      <c r="AX891" s="57"/>
      <c r="AY891" s="5"/>
      <c r="AZ891" t="s">
        <v>65</v>
      </c>
      <c r="BA891" s="5"/>
      <c r="BB891" s="5"/>
      <c r="BC891" s="76">
        <v>10221000</v>
      </c>
      <c r="BD891" t="s">
        <v>173</v>
      </c>
      <c r="BF891" s="46" t="s">
        <v>1004</v>
      </c>
      <c r="BG891" t="s">
        <v>980</v>
      </c>
      <c r="BJ891" s="5"/>
      <c r="BK891" t="s">
        <v>980</v>
      </c>
      <c r="BL891" t="s">
        <v>1004</v>
      </c>
      <c r="BM891" s="55" t="s">
        <v>964</v>
      </c>
      <c r="BN891" t="str">
        <f t="shared" si="110"/>
        <v>amlodipine besilate tablet 10mg/</v>
      </c>
      <c r="BO891" s="55"/>
      <c r="BP891" t="str">
        <f t="shared" si="111"/>
        <v>amlodipine besilate tablet 10mg/</v>
      </c>
      <c r="BQ891" s="5"/>
      <c r="BR891" s="46">
        <v>10219000</v>
      </c>
      <c r="BS891" t="s">
        <v>173</v>
      </c>
      <c r="BU891" s="118"/>
      <c r="BV891" s="118"/>
      <c r="BW891" s="61">
        <v>100000073664</v>
      </c>
      <c r="BX891" s="5"/>
      <c r="BY891" s="5"/>
      <c r="BZ891" s="5"/>
      <c r="CB891" s="45"/>
      <c r="CC891" s="45"/>
      <c r="CD891" s="5"/>
      <c r="CE891" s="5"/>
      <c r="CF891" t="s">
        <v>1242</v>
      </c>
      <c r="CG891" t="s">
        <v>175</v>
      </c>
      <c r="CI891" s="118"/>
      <c r="CJ891" s="118"/>
      <c r="CK891" t="s">
        <v>1239</v>
      </c>
      <c r="CM891" t="s">
        <v>1228</v>
      </c>
      <c r="CN891" t="s">
        <v>3382</v>
      </c>
      <c r="CO891" s="46" t="s">
        <v>2254</v>
      </c>
      <c r="CP891" s="5"/>
      <c r="CQ891" s="46" t="s">
        <v>2254</v>
      </c>
      <c r="CR891" s="46" t="s">
        <v>2984</v>
      </c>
      <c r="CS891" s="5"/>
      <c r="CT891" s="52">
        <v>100000085259</v>
      </c>
      <c r="CU891" s="51" t="s">
        <v>149</v>
      </c>
      <c r="CV891" s="118"/>
      <c r="CW891" s="147"/>
      <c r="CX891" t="s">
        <v>2984</v>
      </c>
      <c r="CY891" s="5"/>
      <c r="CZ891" s="5"/>
      <c r="DA891" s="5"/>
      <c r="DB891" s="5"/>
      <c r="DC891" s="5"/>
      <c r="DD891" s="5"/>
      <c r="DE891" s="5"/>
      <c r="DF891" s="5"/>
      <c r="DG891" s="118"/>
      <c r="DH891" s="118"/>
      <c r="DI891" s="118"/>
      <c r="DJ891" s="118"/>
      <c r="DK891" s="118"/>
      <c r="DL891" s="74">
        <v>10</v>
      </c>
      <c r="DM891" s="74" t="s">
        <v>164</v>
      </c>
      <c r="DN891" s="74"/>
      <c r="DO891" s="74"/>
      <c r="DP891" s="74"/>
      <c r="DQ891" s="5"/>
      <c r="DR891" s="74">
        <v>10</v>
      </c>
      <c r="DS891" s="74" t="s">
        <v>164</v>
      </c>
      <c r="DZ891" t="s">
        <v>1246</v>
      </c>
      <c r="EA891" t="s">
        <v>1274</v>
      </c>
      <c r="EB891" s="5"/>
      <c r="EC891" s="5"/>
      <c r="ED891" s="5"/>
      <c r="EE891" s="5"/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Y891" s="70" t="str">
        <f t="shared" si="112"/>
        <v>amlodipine oral 10mg/</v>
      </c>
      <c r="FK891" s="14" t="s">
        <v>163</v>
      </c>
      <c r="FL891" s="70" t="str">
        <f t="shared" si="113"/>
        <v>amlodipine oral 10mg/</v>
      </c>
    </row>
    <row r="892" spans="1:168" ht="14.4">
      <c r="A892" s="83">
        <v>179027</v>
      </c>
      <c r="B892" s="57">
        <v>179027</v>
      </c>
      <c r="C892" s="118"/>
      <c r="D892" s="118"/>
      <c r="E892" s="118"/>
      <c r="F892" s="118"/>
      <c r="G892" s="57">
        <v>179027</v>
      </c>
      <c r="H892" s="3"/>
      <c r="I892" s="57">
        <v>179027</v>
      </c>
      <c r="J892" s="5" t="str">
        <f t="shared" si="107"/>
        <v>FIN amlodipine besilate Orion Corporation tablet 200 x 10mg/</v>
      </c>
      <c r="K892" s="5" t="str">
        <f t="shared" si="108"/>
        <v>FIN amlodipine besilate Orion Corporation tablet 200 x 10mg/</v>
      </c>
      <c r="L892" s="5"/>
      <c r="M892" s="5"/>
      <c r="N892" s="5"/>
      <c r="O892" s="5"/>
      <c r="P892">
        <v>10</v>
      </c>
      <c r="Q892" s="5"/>
      <c r="R892" s="56">
        <v>200</v>
      </c>
      <c r="S892" s="5"/>
      <c r="T892" s="118"/>
      <c r="U892" s="118"/>
      <c r="V892" s="118"/>
      <c r="W892" s="118"/>
      <c r="X892" t="s">
        <v>1300</v>
      </c>
      <c r="Y892" t="s">
        <v>1105</v>
      </c>
      <c r="Z892" t="s">
        <v>1105</v>
      </c>
      <c r="AA892" t="s">
        <v>1288</v>
      </c>
      <c r="AB892" s="5"/>
      <c r="AC892" s="5"/>
      <c r="AD892" s="5"/>
      <c r="AE892" s="5"/>
      <c r="AF892" s="61">
        <v>100000073664</v>
      </c>
      <c r="AG892" t="s">
        <v>173</v>
      </c>
      <c r="AI892" t="s">
        <v>1194</v>
      </c>
      <c r="AJ892" t="s">
        <v>1208</v>
      </c>
      <c r="AK892" s="5"/>
      <c r="AL892" s="5"/>
      <c r="AM892" s="5"/>
      <c r="AN892" s="5"/>
      <c r="AO892" s="5"/>
      <c r="AP892" s="5"/>
      <c r="AQ892" s="5"/>
      <c r="AR892" s="5"/>
      <c r="AS892" s="57">
        <v>50438</v>
      </c>
      <c r="AT892" s="25" t="str">
        <f t="shared" si="109"/>
        <v>FIN amlodipine besilate Orion Corporation tablet 10mg/</v>
      </c>
      <c r="AU892" s="33"/>
      <c r="AW892" s="57">
        <v>50438</v>
      </c>
      <c r="AX892" s="57"/>
      <c r="AY892" s="5"/>
      <c r="AZ892" t="s">
        <v>65</v>
      </c>
      <c r="BA892" s="5"/>
      <c r="BB892" s="5"/>
      <c r="BC892" s="76">
        <v>10221000</v>
      </c>
      <c r="BD892" t="s">
        <v>173</v>
      </c>
      <c r="BF892" s="46" t="s">
        <v>1004</v>
      </c>
      <c r="BG892" t="s">
        <v>980</v>
      </c>
      <c r="BJ892" s="5"/>
      <c r="BK892" t="s">
        <v>980</v>
      </c>
      <c r="BL892" t="s">
        <v>1004</v>
      </c>
      <c r="BM892" s="55" t="s">
        <v>964</v>
      </c>
      <c r="BN892" t="str">
        <f t="shared" si="110"/>
        <v>amlodipine besilate tablet 10mg/</v>
      </c>
      <c r="BO892" s="55"/>
      <c r="BP892" t="str">
        <f t="shared" si="111"/>
        <v>amlodipine besilate tablet 10mg/</v>
      </c>
      <c r="BQ892" s="5"/>
      <c r="BR892" s="46">
        <v>10219000</v>
      </c>
      <c r="BS892" t="s">
        <v>173</v>
      </c>
      <c r="BU892" s="118"/>
      <c r="BV892" s="118"/>
      <c r="BW892" s="61">
        <v>100000073664</v>
      </c>
      <c r="BX892" s="5"/>
      <c r="BY892" s="5"/>
      <c r="BZ892" s="5"/>
      <c r="CB892" s="45"/>
      <c r="CC892" s="45"/>
      <c r="CD892" s="5"/>
      <c r="CE892" s="5"/>
      <c r="CF892" t="s">
        <v>1242</v>
      </c>
      <c r="CG892" t="s">
        <v>175</v>
      </c>
      <c r="CI892" s="118"/>
      <c r="CJ892" s="118"/>
      <c r="CK892" t="s">
        <v>1239</v>
      </c>
      <c r="CM892" t="s">
        <v>1228</v>
      </c>
      <c r="CN892" t="s">
        <v>3382</v>
      </c>
      <c r="CO892" s="46" t="s">
        <v>2254</v>
      </c>
      <c r="CP892" s="5"/>
      <c r="CQ892" s="46" t="s">
        <v>2254</v>
      </c>
      <c r="CR892" s="46" t="s">
        <v>2984</v>
      </c>
      <c r="CS892" s="5"/>
      <c r="CT892" s="52">
        <v>100000085259</v>
      </c>
      <c r="CU892" s="51" t="s">
        <v>149</v>
      </c>
      <c r="CV892" s="118"/>
      <c r="CW892" s="147"/>
      <c r="CX892" t="s">
        <v>2984</v>
      </c>
      <c r="CY892" s="5"/>
      <c r="CZ892" s="5"/>
      <c r="DA892" s="5"/>
      <c r="DB892" s="5"/>
      <c r="DC892" s="5"/>
      <c r="DD892" s="5"/>
      <c r="DE892" s="5"/>
      <c r="DF892" s="5"/>
      <c r="DG892" s="118"/>
      <c r="DH892" s="118"/>
      <c r="DI892" s="118"/>
      <c r="DJ892" s="118"/>
      <c r="DK892" s="118"/>
      <c r="DL892" s="74">
        <v>10</v>
      </c>
      <c r="DM892" s="74" t="s">
        <v>164</v>
      </c>
      <c r="DN892" s="74"/>
      <c r="DO892" s="74"/>
      <c r="DP892" s="74"/>
      <c r="DQ892" s="5"/>
      <c r="DR892" s="74">
        <v>10</v>
      </c>
      <c r="DS892" s="74" t="s">
        <v>164</v>
      </c>
      <c r="DZ892" t="s">
        <v>1246</v>
      </c>
      <c r="EA892" t="s">
        <v>1274</v>
      </c>
      <c r="EB892" s="5"/>
      <c r="EC892" s="5"/>
      <c r="ED892" s="5"/>
      <c r="EE892" s="5"/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Y892" s="70" t="str">
        <f t="shared" si="112"/>
        <v>amlodipine oral 10mg/</v>
      </c>
      <c r="FK892" s="14" t="s">
        <v>163</v>
      </c>
      <c r="FL892" s="70" t="str">
        <f t="shared" si="113"/>
        <v>amlodipine oral 10mg/</v>
      </c>
    </row>
    <row r="893" spans="1:168" ht="14.4">
      <c r="A893" s="83">
        <v>179028</v>
      </c>
      <c r="B893" s="57">
        <v>179028</v>
      </c>
      <c r="C893" s="118"/>
      <c r="D893" s="118"/>
      <c r="E893" s="118"/>
      <c r="F893" s="118"/>
      <c r="G893" s="57">
        <v>179028</v>
      </c>
      <c r="H893" s="3"/>
      <c r="I893" s="57">
        <v>179028</v>
      </c>
      <c r="J893" s="5" t="str">
        <f t="shared" si="107"/>
        <v>FIN amlodipine besilate Orion Corporation tablet 250 x 10mg/</v>
      </c>
      <c r="K893" s="5" t="str">
        <f t="shared" si="108"/>
        <v>FIN amlodipine besilate Orion Corporation tablet 250 x 10mg/</v>
      </c>
      <c r="L893" s="5"/>
      <c r="M893" s="5"/>
      <c r="N893" s="5"/>
      <c r="O893" s="5"/>
      <c r="P893">
        <v>30</v>
      </c>
      <c r="Q893" s="5"/>
      <c r="R893" s="56">
        <v>250</v>
      </c>
      <c r="S893" s="5"/>
      <c r="T893" s="118"/>
      <c r="U893" s="118"/>
      <c r="V893" s="118"/>
      <c r="W893" s="118"/>
      <c r="X893" t="s">
        <v>1289</v>
      </c>
      <c r="Y893" t="s">
        <v>1105</v>
      </c>
      <c r="Z893" t="s">
        <v>1105</v>
      </c>
      <c r="AA893" t="s">
        <v>1303</v>
      </c>
      <c r="AB893" s="5"/>
      <c r="AC893" s="5"/>
      <c r="AD893" s="5"/>
      <c r="AE893" s="5"/>
      <c r="AF893" s="61">
        <v>100000073664</v>
      </c>
      <c r="AG893" t="s">
        <v>173</v>
      </c>
      <c r="AI893" t="s">
        <v>1194</v>
      </c>
      <c r="AJ893" t="s">
        <v>1208</v>
      </c>
      <c r="AK893" s="5"/>
      <c r="AL893" s="5"/>
      <c r="AM893" s="5"/>
      <c r="AN893" s="5"/>
      <c r="AO893" s="5"/>
      <c r="AP893" s="5"/>
      <c r="AQ893" s="5"/>
      <c r="AR893" s="5"/>
      <c r="AS893" s="57">
        <v>50438</v>
      </c>
      <c r="AT893" s="25" t="str">
        <f t="shared" si="109"/>
        <v>FIN amlodipine besilate Orion Corporation tablet 10mg/</v>
      </c>
      <c r="AU893" s="33"/>
      <c r="AW893" s="57">
        <v>50438</v>
      </c>
      <c r="AX893" s="57"/>
      <c r="AY893" s="5"/>
      <c r="AZ893" t="s">
        <v>65</v>
      </c>
      <c r="BA893" s="5"/>
      <c r="BB893" s="5"/>
      <c r="BC893" s="76">
        <v>10221000</v>
      </c>
      <c r="BD893" t="s">
        <v>173</v>
      </c>
      <c r="BF893" s="46" t="s">
        <v>1004</v>
      </c>
      <c r="BG893" t="s">
        <v>980</v>
      </c>
      <c r="BJ893" s="5"/>
      <c r="BK893" t="s">
        <v>980</v>
      </c>
      <c r="BL893" t="s">
        <v>1004</v>
      </c>
      <c r="BM893" s="55" t="s">
        <v>964</v>
      </c>
      <c r="BN893" t="str">
        <f t="shared" si="110"/>
        <v>amlodipine besilate tablet 10mg/</v>
      </c>
      <c r="BO893" s="55"/>
      <c r="BP893" t="str">
        <f t="shared" si="111"/>
        <v>amlodipine besilate tablet 10mg/</v>
      </c>
      <c r="BQ893" s="5"/>
      <c r="BR893" s="46">
        <v>10219000</v>
      </c>
      <c r="BS893" t="s">
        <v>173</v>
      </c>
      <c r="BU893" s="118"/>
      <c r="BV893" s="118"/>
      <c r="BW893" s="61">
        <v>100000073664</v>
      </c>
      <c r="BX893" s="5"/>
      <c r="BY893" s="5"/>
      <c r="BZ893" s="5"/>
      <c r="CB893" s="45"/>
      <c r="CC893" s="45"/>
      <c r="CD893" s="5"/>
      <c r="CE893" s="5"/>
      <c r="CF893" t="s">
        <v>1242</v>
      </c>
      <c r="CG893" t="s">
        <v>175</v>
      </c>
      <c r="CI893" s="118"/>
      <c r="CJ893" s="118"/>
      <c r="CK893" t="s">
        <v>1239</v>
      </c>
      <c r="CM893" t="s">
        <v>1228</v>
      </c>
      <c r="CN893" t="s">
        <v>3382</v>
      </c>
      <c r="CO893" s="46" t="s">
        <v>2254</v>
      </c>
      <c r="CP893" s="5"/>
      <c r="CQ893" s="46" t="s">
        <v>2254</v>
      </c>
      <c r="CR893" s="46" t="s">
        <v>2984</v>
      </c>
      <c r="CS893" s="5"/>
      <c r="CT893" s="52">
        <v>100000085259</v>
      </c>
      <c r="CU893" s="51" t="s">
        <v>149</v>
      </c>
      <c r="CV893" s="118"/>
      <c r="CW893" s="147"/>
      <c r="CX893" t="s">
        <v>2984</v>
      </c>
      <c r="CY893" s="5"/>
      <c r="CZ893" s="5"/>
      <c r="DA893" s="5"/>
      <c r="DB893" s="5"/>
      <c r="DC893" s="5"/>
      <c r="DD893" s="5"/>
      <c r="DE893" s="5"/>
      <c r="DF893" s="5"/>
      <c r="DG893" s="118"/>
      <c r="DH893" s="118"/>
      <c r="DI893" s="118"/>
      <c r="DJ893" s="118"/>
      <c r="DK893" s="118"/>
      <c r="DL893" s="74">
        <v>10</v>
      </c>
      <c r="DM893" s="74" t="s">
        <v>164</v>
      </c>
      <c r="DN893" s="74"/>
      <c r="DO893" s="74"/>
      <c r="DP893" s="74"/>
      <c r="DQ893" s="5"/>
      <c r="DR893" s="74">
        <v>10</v>
      </c>
      <c r="DS893" s="74" t="s">
        <v>164</v>
      </c>
      <c r="DZ893" t="s">
        <v>1246</v>
      </c>
      <c r="EA893" t="s">
        <v>1274</v>
      </c>
      <c r="EB893" s="5"/>
      <c r="EC893" s="5"/>
      <c r="ED893" s="5"/>
      <c r="EE893" s="5"/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Y893" s="70" t="str">
        <f t="shared" si="112"/>
        <v>amlodipine oral 10mg/</v>
      </c>
      <c r="FK893" s="14" t="s">
        <v>163</v>
      </c>
      <c r="FL893" s="70" t="str">
        <f t="shared" si="113"/>
        <v>amlodipine oral 10mg/</v>
      </c>
    </row>
    <row r="894" spans="1:168" ht="14.4">
      <c r="A894" s="83">
        <v>179029</v>
      </c>
      <c r="B894" s="57">
        <v>179029</v>
      </c>
      <c r="C894" s="118"/>
      <c r="D894" s="118"/>
      <c r="E894" s="118"/>
      <c r="F894" s="118"/>
      <c r="G894" s="57">
        <v>179029</v>
      </c>
      <c r="H894" s="3"/>
      <c r="I894" s="57">
        <v>179029</v>
      </c>
      <c r="J894" s="5" t="str">
        <f t="shared" si="107"/>
        <v>FIN amlodipine besilate Orion Corporation tablet 500 x 10mg/</v>
      </c>
      <c r="K894" s="5" t="str">
        <f t="shared" si="108"/>
        <v>FIN amlodipine besilate Orion Corporation tablet 500 x 10mg/</v>
      </c>
      <c r="L894" s="5"/>
      <c r="M894" s="5"/>
      <c r="N894" s="5"/>
      <c r="O894" s="5"/>
      <c r="P894">
        <v>10</v>
      </c>
      <c r="Q894" s="5"/>
      <c r="R894" s="56">
        <v>500</v>
      </c>
      <c r="S894" s="5"/>
      <c r="T894" s="118"/>
      <c r="U894" s="118"/>
      <c r="V894" s="118"/>
      <c r="W894" s="118"/>
      <c r="X894" t="s">
        <v>1303</v>
      </c>
      <c r="Y894" t="s">
        <v>1105</v>
      </c>
      <c r="Z894" t="s">
        <v>1105</v>
      </c>
      <c r="AA894" t="s">
        <v>1304</v>
      </c>
      <c r="AB894" s="5"/>
      <c r="AC894" s="5"/>
      <c r="AD894" s="5"/>
      <c r="AE894" s="5"/>
      <c r="AF894" s="61">
        <v>100000073664</v>
      </c>
      <c r="AG894" t="s">
        <v>173</v>
      </c>
      <c r="AI894" t="s">
        <v>1194</v>
      </c>
      <c r="AJ894" t="s">
        <v>1208</v>
      </c>
      <c r="AK894" s="5"/>
      <c r="AL894" s="5"/>
      <c r="AM894" s="5"/>
      <c r="AN894" s="5"/>
      <c r="AO894" s="5"/>
      <c r="AP894" s="5"/>
      <c r="AQ894" s="5"/>
      <c r="AR894" s="5"/>
      <c r="AS894" s="57">
        <v>50438</v>
      </c>
      <c r="AT894" s="25" t="str">
        <f t="shared" si="109"/>
        <v>FIN amlodipine besilate Orion Corporation tablet 10mg/</v>
      </c>
      <c r="AU894" s="33"/>
      <c r="AW894" s="57">
        <v>50438</v>
      </c>
      <c r="AX894" s="57"/>
      <c r="AY894" s="5"/>
      <c r="AZ894" t="s">
        <v>65</v>
      </c>
      <c r="BA894" s="5"/>
      <c r="BB894" s="5"/>
      <c r="BC894" s="76">
        <v>10221000</v>
      </c>
      <c r="BD894" t="s">
        <v>173</v>
      </c>
      <c r="BF894" s="46" t="s">
        <v>1004</v>
      </c>
      <c r="BG894" t="s">
        <v>980</v>
      </c>
      <c r="BJ894" s="5"/>
      <c r="BK894" t="s">
        <v>980</v>
      </c>
      <c r="BL894" t="s">
        <v>1004</v>
      </c>
      <c r="BM894" s="55" t="s">
        <v>964</v>
      </c>
      <c r="BN894" t="str">
        <f t="shared" si="110"/>
        <v>amlodipine besilate tablet 10mg/</v>
      </c>
      <c r="BO894" s="55"/>
      <c r="BP894" t="str">
        <f t="shared" si="111"/>
        <v>amlodipine besilate tablet 10mg/</v>
      </c>
      <c r="BQ894" s="5"/>
      <c r="BR894" s="46">
        <v>10219000</v>
      </c>
      <c r="BS894" t="s">
        <v>173</v>
      </c>
      <c r="BU894" s="118"/>
      <c r="BV894" s="118"/>
      <c r="BW894" s="61">
        <v>100000073664</v>
      </c>
      <c r="BX894" s="5"/>
      <c r="BY894" s="5"/>
      <c r="BZ894" s="5"/>
      <c r="CB894" s="45"/>
      <c r="CC894" s="45"/>
      <c r="CD894" s="5"/>
      <c r="CE894" s="5"/>
      <c r="CF894" t="s">
        <v>1242</v>
      </c>
      <c r="CG894" t="s">
        <v>175</v>
      </c>
      <c r="CI894" s="118"/>
      <c r="CJ894" s="118"/>
      <c r="CK894" t="s">
        <v>1239</v>
      </c>
      <c r="CM894" t="s">
        <v>1228</v>
      </c>
      <c r="CN894" t="s">
        <v>3382</v>
      </c>
      <c r="CO894" s="46" t="s">
        <v>2254</v>
      </c>
      <c r="CP894" s="5"/>
      <c r="CQ894" s="46" t="s">
        <v>2254</v>
      </c>
      <c r="CR894" s="46" t="s">
        <v>2984</v>
      </c>
      <c r="CS894" s="5"/>
      <c r="CT894" s="52">
        <v>100000085259</v>
      </c>
      <c r="CU894" s="51" t="s">
        <v>149</v>
      </c>
      <c r="CV894" s="118"/>
      <c r="CW894" s="147"/>
      <c r="CX894" t="s">
        <v>2984</v>
      </c>
      <c r="CY894" s="5"/>
      <c r="CZ894" s="5"/>
      <c r="DA894" s="5"/>
      <c r="DB894" s="5"/>
      <c r="DC894" s="5"/>
      <c r="DD894" s="5"/>
      <c r="DE894" s="5"/>
      <c r="DF894" s="5"/>
      <c r="DG894" s="118"/>
      <c r="DH894" s="118"/>
      <c r="DI894" s="118"/>
      <c r="DJ894" s="118"/>
      <c r="DK894" s="118"/>
      <c r="DL894" s="74">
        <v>10</v>
      </c>
      <c r="DM894" s="74" t="s">
        <v>164</v>
      </c>
      <c r="DN894" s="74"/>
      <c r="DO894" s="74"/>
      <c r="DP894" s="74"/>
      <c r="DQ894" s="5"/>
      <c r="DR894" s="74">
        <v>10</v>
      </c>
      <c r="DS894" s="74" t="s">
        <v>164</v>
      </c>
      <c r="DZ894" t="s">
        <v>1246</v>
      </c>
      <c r="EA894" t="s">
        <v>1274</v>
      </c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Y894" s="70" t="str">
        <f t="shared" si="112"/>
        <v>amlodipine oral 10mg/</v>
      </c>
      <c r="FK894" s="14" t="s">
        <v>163</v>
      </c>
      <c r="FL894" s="70" t="str">
        <f t="shared" si="113"/>
        <v>amlodipine oral 10mg/</v>
      </c>
    </row>
    <row r="895" spans="1:168" ht="14.4">
      <c r="A895" s="83">
        <v>179030</v>
      </c>
      <c r="B895" s="57">
        <v>179030</v>
      </c>
      <c r="C895" s="118"/>
      <c r="D895" s="118"/>
      <c r="E895" s="118"/>
      <c r="F895" s="118"/>
      <c r="G895" s="57">
        <v>179030</v>
      </c>
      <c r="H895" s="3"/>
      <c r="I895" s="57">
        <v>179030</v>
      </c>
      <c r="J895" s="5" t="str">
        <f t="shared" si="107"/>
        <v>FIN amlodipine besilate Orion Corporation tablet 300 x 10mg/</v>
      </c>
      <c r="K895" s="5" t="str">
        <f t="shared" si="108"/>
        <v>FIN amlodipine besilate Orion Corporation tablet 300 x 10mg/</v>
      </c>
      <c r="L895" s="5"/>
      <c r="M895" s="5"/>
      <c r="N895" s="5"/>
      <c r="O895" s="5"/>
      <c r="P895">
        <v>30</v>
      </c>
      <c r="Q895" s="5"/>
      <c r="R895" s="56">
        <v>300</v>
      </c>
      <c r="S895" s="5"/>
      <c r="T895" s="118"/>
      <c r="U895" s="118"/>
      <c r="V895" s="118"/>
      <c r="W895" s="118"/>
      <c r="X895" t="s">
        <v>1291</v>
      </c>
      <c r="Y895" t="s">
        <v>1105</v>
      </c>
      <c r="Z895" t="s">
        <v>1105</v>
      </c>
      <c r="AA895" t="s">
        <v>1314</v>
      </c>
      <c r="AB895" s="5"/>
      <c r="AC895" s="5"/>
      <c r="AD895" s="5"/>
      <c r="AE895" s="5"/>
      <c r="AF895" s="61">
        <v>100000073664</v>
      </c>
      <c r="AG895" t="s">
        <v>173</v>
      </c>
      <c r="AI895" t="s">
        <v>1194</v>
      </c>
      <c r="AJ895" t="s">
        <v>1208</v>
      </c>
      <c r="AK895" s="5"/>
      <c r="AL895" s="5"/>
      <c r="AM895" s="5"/>
      <c r="AN895" s="5"/>
      <c r="AO895" s="5"/>
      <c r="AP895" s="5"/>
      <c r="AQ895" s="5"/>
      <c r="AR895" s="5"/>
      <c r="AS895" s="57">
        <v>50438</v>
      </c>
      <c r="AT895" s="25" t="str">
        <f t="shared" si="109"/>
        <v>FIN amlodipine besilate Orion Corporation tablet 10mg/</v>
      </c>
      <c r="AU895" s="33"/>
      <c r="AW895" s="57">
        <v>50438</v>
      </c>
      <c r="AX895" s="57"/>
      <c r="AY895" s="5"/>
      <c r="AZ895" t="s">
        <v>65</v>
      </c>
      <c r="BA895" s="5"/>
      <c r="BB895" s="5"/>
      <c r="BC895" s="76">
        <v>10221000</v>
      </c>
      <c r="BD895" t="s">
        <v>173</v>
      </c>
      <c r="BF895" s="46" t="s">
        <v>1004</v>
      </c>
      <c r="BG895" t="s">
        <v>980</v>
      </c>
      <c r="BJ895" s="5"/>
      <c r="BK895" t="s">
        <v>980</v>
      </c>
      <c r="BL895" t="s">
        <v>1004</v>
      </c>
      <c r="BM895" s="55" t="s">
        <v>964</v>
      </c>
      <c r="BN895" t="str">
        <f t="shared" si="110"/>
        <v>amlodipine besilate tablet 10mg/</v>
      </c>
      <c r="BO895" s="55"/>
      <c r="BP895" t="str">
        <f t="shared" si="111"/>
        <v>amlodipine besilate tablet 10mg/</v>
      </c>
      <c r="BQ895" s="5"/>
      <c r="BR895" s="46">
        <v>10219000</v>
      </c>
      <c r="BS895" t="s">
        <v>173</v>
      </c>
      <c r="BU895" s="118"/>
      <c r="BV895" s="118"/>
      <c r="BW895" s="61">
        <v>100000073664</v>
      </c>
      <c r="BX895" s="5"/>
      <c r="BY895" s="5"/>
      <c r="BZ895" s="5"/>
      <c r="CB895" s="45"/>
      <c r="CC895" s="45"/>
      <c r="CD895" s="5"/>
      <c r="CE895" s="5"/>
      <c r="CF895" t="s">
        <v>1242</v>
      </c>
      <c r="CG895" t="s">
        <v>175</v>
      </c>
      <c r="CI895" s="118"/>
      <c r="CJ895" s="118"/>
      <c r="CK895" t="s">
        <v>1239</v>
      </c>
      <c r="CM895" t="s">
        <v>1228</v>
      </c>
      <c r="CN895" t="s">
        <v>3382</v>
      </c>
      <c r="CO895" s="46" t="s">
        <v>2254</v>
      </c>
      <c r="CP895" s="5"/>
      <c r="CQ895" s="46" t="s">
        <v>2254</v>
      </c>
      <c r="CR895" s="46" t="s">
        <v>2984</v>
      </c>
      <c r="CS895" s="5"/>
      <c r="CT895" s="52">
        <v>100000085259</v>
      </c>
      <c r="CU895" s="51" t="s">
        <v>149</v>
      </c>
      <c r="CV895" s="118"/>
      <c r="CW895" s="147"/>
      <c r="CX895" t="s">
        <v>2984</v>
      </c>
      <c r="CY895" s="5"/>
      <c r="CZ895" s="5"/>
      <c r="DA895" s="5"/>
      <c r="DB895" s="5"/>
      <c r="DC895" s="5"/>
      <c r="DD895" s="5"/>
      <c r="DE895" s="5"/>
      <c r="DF895" s="5"/>
      <c r="DG895" s="118"/>
      <c r="DH895" s="118"/>
      <c r="DI895" s="118"/>
      <c r="DJ895" s="118"/>
      <c r="DK895" s="118"/>
      <c r="DL895" s="74">
        <v>10</v>
      </c>
      <c r="DM895" s="74" t="s">
        <v>164</v>
      </c>
      <c r="DN895" s="74"/>
      <c r="DO895" s="74"/>
      <c r="DP895" s="74"/>
      <c r="DQ895" s="5"/>
      <c r="DR895" s="74">
        <v>10</v>
      </c>
      <c r="DS895" s="74" t="s">
        <v>164</v>
      </c>
      <c r="DZ895" t="s">
        <v>1246</v>
      </c>
      <c r="EA895" t="s">
        <v>1274</v>
      </c>
      <c r="EB895" s="5"/>
      <c r="EC895" s="5"/>
      <c r="ED895" s="5"/>
      <c r="EE895" s="5"/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Y895" s="70" t="str">
        <f t="shared" si="112"/>
        <v>amlodipine oral 10mg/</v>
      </c>
      <c r="FK895" s="14" t="s">
        <v>163</v>
      </c>
      <c r="FL895" s="70" t="str">
        <f t="shared" si="113"/>
        <v>amlodipine oral 10mg/</v>
      </c>
    </row>
    <row r="896" spans="1:168" ht="14.4">
      <c r="A896" s="83">
        <v>83482</v>
      </c>
      <c r="B896" s="57">
        <v>83482</v>
      </c>
      <c r="C896" s="118"/>
      <c r="D896" s="118"/>
      <c r="E896" s="118"/>
      <c r="F896" s="118"/>
      <c r="G896" s="57">
        <v>83482</v>
      </c>
      <c r="H896" s="3"/>
      <c r="I896" s="57">
        <v>83482</v>
      </c>
      <c r="J896" s="5" t="str">
        <f t="shared" si="107"/>
        <v>FIN amlodipine besilate Sandoz A/S tablet 10 x 5mg/</v>
      </c>
      <c r="K896" s="5" t="str">
        <f t="shared" si="108"/>
        <v>FIN amlodipine besilate Sandoz A/S tablet 10 x 5mg/</v>
      </c>
      <c r="L896" s="5"/>
      <c r="M896" s="5"/>
      <c r="N896" s="5"/>
      <c r="O896" s="5"/>
      <c r="P896">
        <v>60</v>
      </c>
      <c r="Q896" s="5"/>
      <c r="R896">
        <v>10</v>
      </c>
      <c r="S896" s="5"/>
      <c r="T896" s="118"/>
      <c r="U896" s="118"/>
      <c r="V896" s="118"/>
      <c r="W896" s="118"/>
      <c r="X896" t="s">
        <v>1298</v>
      </c>
      <c r="Y896" t="s">
        <v>1106</v>
      </c>
      <c r="Z896" t="s">
        <v>1106</v>
      </c>
      <c r="AA896" t="s">
        <v>1292</v>
      </c>
      <c r="AB896" s="5"/>
      <c r="AC896" s="5"/>
      <c r="AD896" s="5"/>
      <c r="AE896" s="5"/>
      <c r="AF896" s="61">
        <v>100000073664</v>
      </c>
      <c r="AG896" t="s">
        <v>173</v>
      </c>
      <c r="AI896" t="s">
        <v>1194</v>
      </c>
      <c r="AJ896" t="s">
        <v>1208</v>
      </c>
      <c r="AK896" s="5"/>
      <c r="AL896" s="5"/>
      <c r="AM896" s="5"/>
      <c r="AN896" s="5"/>
      <c r="AO896" s="5"/>
      <c r="AP896" s="5"/>
      <c r="AQ896" s="5"/>
      <c r="AR896" s="5"/>
      <c r="AS896" s="57">
        <v>26363</v>
      </c>
      <c r="AT896" s="25" t="str">
        <f t="shared" si="109"/>
        <v>FIN amlodipine besilate Sandoz A/S tablet 5mg/</v>
      </c>
      <c r="AU896" s="33"/>
      <c r="AW896" s="57">
        <v>26363</v>
      </c>
      <c r="AX896" s="57"/>
      <c r="AY896" s="5"/>
      <c r="AZ896" t="s">
        <v>65</v>
      </c>
      <c r="BA896" s="5"/>
      <c r="BB896" s="5"/>
      <c r="BC896" s="76">
        <v>10221000</v>
      </c>
      <c r="BD896" t="s">
        <v>173</v>
      </c>
      <c r="BF896" s="46" t="s">
        <v>1005</v>
      </c>
      <c r="BG896" t="s">
        <v>981</v>
      </c>
      <c r="BJ896" s="5"/>
      <c r="BK896" t="s">
        <v>981</v>
      </c>
      <c r="BL896" t="s">
        <v>1005</v>
      </c>
      <c r="BM896" s="55" t="s">
        <v>964</v>
      </c>
      <c r="BN896" t="str">
        <f t="shared" si="110"/>
        <v>amlodipine besilate tablet 5mg/</v>
      </c>
      <c r="BO896" s="55"/>
      <c r="BP896" t="str">
        <f t="shared" si="111"/>
        <v>amlodipine besilate tablet 5mg/</v>
      </c>
      <c r="BQ896" s="5"/>
      <c r="BR896" s="46">
        <v>10219000</v>
      </c>
      <c r="BS896" t="s">
        <v>173</v>
      </c>
      <c r="BU896" s="118"/>
      <c r="BV896" s="118"/>
      <c r="BW896" s="61">
        <v>100000073664</v>
      </c>
      <c r="BX896" s="5"/>
      <c r="BY896" s="5"/>
      <c r="BZ896" s="5"/>
      <c r="CB896" s="45"/>
      <c r="CC896" s="45"/>
      <c r="CD896" s="5"/>
      <c r="CE896" s="5"/>
      <c r="CF896" t="s">
        <v>1242</v>
      </c>
      <c r="CG896" t="s">
        <v>175</v>
      </c>
      <c r="CI896" s="118"/>
      <c r="CJ896" s="118"/>
      <c r="CK896" t="s">
        <v>1239</v>
      </c>
      <c r="CM896" t="s">
        <v>1228</v>
      </c>
      <c r="CN896" t="s">
        <v>3382</v>
      </c>
      <c r="CO896" s="46" t="s">
        <v>2254</v>
      </c>
      <c r="CP896" s="5"/>
      <c r="CQ896" s="46" t="s">
        <v>2254</v>
      </c>
      <c r="CR896" s="46" t="s">
        <v>2984</v>
      </c>
      <c r="CS896" s="5"/>
      <c r="CT896" s="52">
        <v>100000085259</v>
      </c>
      <c r="CU896" s="51" t="s">
        <v>149</v>
      </c>
      <c r="CV896" s="118"/>
      <c r="CW896" s="147"/>
      <c r="CX896" t="s">
        <v>2984</v>
      </c>
      <c r="CY896" s="5"/>
      <c r="CZ896" s="5"/>
      <c r="DA896" s="5"/>
      <c r="DB896" s="5"/>
      <c r="DC896" s="5"/>
      <c r="DD896" s="5"/>
      <c r="DE896" s="5"/>
      <c r="DF896" s="5"/>
      <c r="DG896" s="118"/>
      <c r="DH896" s="118"/>
      <c r="DI896" s="118"/>
      <c r="DJ896" s="118"/>
      <c r="DK896" s="118"/>
      <c r="DL896" s="74">
        <v>5</v>
      </c>
      <c r="DM896" s="74" t="s">
        <v>164</v>
      </c>
      <c r="DN896" s="74"/>
      <c r="DO896" s="74"/>
      <c r="DP896" s="74"/>
      <c r="DQ896" s="5"/>
      <c r="DR896" s="74">
        <v>5</v>
      </c>
      <c r="DS896" s="74" t="s">
        <v>164</v>
      </c>
      <c r="DZ896" t="s">
        <v>1245</v>
      </c>
      <c r="EA896" t="s">
        <v>1271</v>
      </c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Y896" s="70" t="str">
        <f t="shared" si="112"/>
        <v>amlodipine oral 5mg/</v>
      </c>
      <c r="FK896" s="14" t="s">
        <v>163</v>
      </c>
      <c r="FL896" s="70" t="str">
        <f t="shared" si="113"/>
        <v>amlodipine oral 5mg/</v>
      </c>
    </row>
    <row r="897" spans="1:168" ht="14.4">
      <c r="A897" s="83">
        <v>83483</v>
      </c>
      <c r="B897" s="57">
        <v>83483</v>
      </c>
      <c r="C897" s="118"/>
      <c r="D897" s="118"/>
      <c r="E897" s="118"/>
      <c r="F897" s="118"/>
      <c r="G897" s="57">
        <v>83483</v>
      </c>
      <c r="H897" s="3"/>
      <c r="I897" s="57">
        <v>83483</v>
      </c>
      <c r="J897" s="5" t="str">
        <f t="shared" si="107"/>
        <v>FIN amlodipine besilate Sandoz A/S tablet 14 x 5mg/</v>
      </c>
      <c r="K897" s="5" t="str">
        <f t="shared" si="108"/>
        <v>FIN amlodipine besilate Sandoz A/S tablet 14 x 5mg/</v>
      </c>
      <c r="L897" s="5"/>
      <c r="M897" s="5"/>
      <c r="N897" s="5"/>
      <c r="O897" s="5"/>
      <c r="P897">
        <v>30</v>
      </c>
      <c r="Q897" s="5"/>
      <c r="R897">
        <v>14</v>
      </c>
      <c r="S897" s="5"/>
      <c r="T897" s="118"/>
      <c r="U897" s="118"/>
      <c r="V897" s="118"/>
      <c r="W897" s="118"/>
      <c r="X897" t="s">
        <v>1299</v>
      </c>
      <c r="Y897" t="s">
        <v>1106</v>
      </c>
      <c r="Z897" t="s">
        <v>1106</v>
      </c>
      <c r="AA897" t="s">
        <v>1296</v>
      </c>
      <c r="AB897" s="5"/>
      <c r="AC897" s="5"/>
      <c r="AD897" s="5"/>
      <c r="AE897" s="5"/>
      <c r="AF897" s="61">
        <v>100000073664</v>
      </c>
      <c r="AG897" t="s">
        <v>173</v>
      </c>
      <c r="AI897" t="s">
        <v>1194</v>
      </c>
      <c r="AJ897" t="s">
        <v>1208</v>
      </c>
      <c r="AK897" s="5"/>
      <c r="AL897" s="5"/>
      <c r="AM897" s="5"/>
      <c r="AN897" s="5"/>
      <c r="AO897" s="5"/>
      <c r="AP897" s="5"/>
      <c r="AQ897" s="5"/>
      <c r="AR897" s="5"/>
      <c r="AS897" s="57">
        <v>26363</v>
      </c>
      <c r="AT897" s="25" t="str">
        <f t="shared" si="109"/>
        <v>FIN amlodipine besilate Sandoz A/S tablet 5mg/</v>
      </c>
      <c r="AU897" s="33"/>
      <c r="AW897" s="57">
        <v>26363</v>
      </c>
      <c r="AX897" s="57"/>
      <c r="AY897" s="5"/>
      <c r="AZ897" t="s">
        <v>65</v>
      </c>
      <c r="BA897" s="5"/>
      <c r="BB897" s="5"/>
      <c r="BC897" s="76">
        <v>10221000</v>
      </c>
      <c r="BD897" t="s">
        <v>173</v>
      </c>
      <c r="BF897" s="46" t="s">
        <v>1005</v>
      </c>
      <c r="BG897" t="s">
        <v>981</v>
      </c>
      <c r="BJ897" s="5"/>
      <c r="BK897" t="s">
        <v>981</v>
      </c>
      <c r="BL897" t="s">
        <v>1005</v>
      </c>
      <c r="BM897" s="55" t="s">
        <v>964</v>
      </c>
      <c r="BN897" t="str">
        <f t="shared" si="110"/>
        <v>amlodipine besilate tablet 5mg/</v>
      </c>
      <c r="BO897" s="55"/>
      <c r="BP897" t="str">
        <f t="shared" si="111"/>
        <v>amlodipine besilate tablet 5mg/</v>
      </c>
      <c r="BQ897" s="5"/>
      <c r="BR897" s="46">
        <v>10219000</v>
      </c>
      <c r="BS897" t="s">
        <v>173</v>
      </c>
      <c r="BU897" s="118"/>
      <c r="BV897" s="118"/>
      <c r="BW897" s="61">
        <v>100000073664</v>
      </c>
      <c r="BX897" s="5"/>
      <c r="BY897" s="5"/>
      <c r="BZ897" s="5"/>
      <c r="CB897" s="45"/>
      <c r="CC897" s="45"/>
      <c r="CD897" s="5"/>
      <c r="CE897" s="5"/>
      <c r="CF897" t="s">
        <v>1242</v>
      </c>
      <c r="CG897" t="s">
        <v>175</v>
      </c>
      <c r="CI897" s="118"/>
      <c r="CJ897" s="118"/>
      <c r="CK897" t="s">
        <v>1239</v>
      </c>
      <c r="CM897" t="s">
        <v>1228</v>
      </c>
      <c r="CN897" t="s">
        <v>3382</v>
      </c>
      <c r="CO897" s="46" t="s">
        <v>2254</v>
      </c>
      <c r="CP897" s="5"/>
      <c r="CQ897" s="46" t="s">
        <v>2254</v>
      </c>
      <c r="CR897" s="46" t="s">
        <v>2984</v>
      </c>
      <c r="CS897" s="5"/>
      <c r="CT897" s="52">
        <v>100000085259</v>
      </c>
      <c r="CU897" s="51" t="s">
        <v>149</v>
      </c>
      <c r="CV897" s="118"/>
      <c r="CW897" s="147"/>
      <c r="CX897" t="s">
        <v>2984</v>
      </c>
      <c r="CY897" s="5"/>
      <c r="CZ897" s="5"/>
      <c r="DA897" s="5"/>
      <c r="DB897" s="5"/>
      <c r="DC897" s="5"/>
      <c r="DD897" s="5"/>
      <c r="DE897" s="5"/>
      <c r="DF897" s="5"/>
      <c r="DG897" s="118"/>
      <c r="DH897" s="118"/>
      <c r="DI897" s="118"/>
      <c r="DJ897" s="118"/>
      <c r="DK897" s="118"/>
      <c r="DL897" s="74">
        <v>5</v>
      </c>
      <c r="DM897" s="74" t="s">
        <v>164</v>
      </c>
      <c r="DN897" s="74"/>
      <c r="DO897" s="74"/>
      <c r="DP897" s="74"/>
      <c r="DQ897" s="5"/>
      <c r="DR897" s="74">
        <v>5</v>
      </c>
      <c r="DS897" s="74" t="s">
        <v>164</v>
      </c>
      <c r="DZ897" t="s">
        <v>1245</v>
      </c>
      <c r="EA897" t="s">
        <v>1271</v>
      </c>
      <c r="EB897" s="5"/>
      <c r="EC897" s="5"/>
      <c r="ED897" s="5"/>
      <c r="EE897" s="5"/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Y897" s="70" t="str">
        <f t="shared" si="112"/>
        <v>amlodipine oral 5mg/</v>
      </c>
      <c r="FK897" s="14" t="s">
        <v>163</v>
      </c>
      <c r="FL897" s="70" t="str">
        <f t="shared" si="113"/>
        <v>amlodipine oral 5mg/</v>
      </c>
    </row>
    <row r="898" spans="1:168" ht="14.4">
      <c r="A898" s="83">
        <v>83484</v>
      </c>
      <c r="B898" s="57">
        <v>83484</v>
      </c>
      <c r="C898" s="118"/>
      <c r="D898" s="118"/>
      <c r="E898" s="118"/>
      <c r="F898" s="118"/>
      <c r="G898" s="57">
        <v>83484</v>
      </c>
      <c r="H898" s="3"/>
      <c r="I898" s="57">
        <v>83484</v>
      </c>
      <c r="J898" s="5" t="str">
        <f t="shared" si="107"/>
        <v>FIN amlodipine besilate Sandoz A/S tablet 20 x 5mg/</v>
      </c>
      <c r="K898" s="5" t="str">
        <f t="shared" si="108"/>
        <v>FIN amlodipine besilate Sandoz A/S tablet 20 x 5mg/</v>
      </c>
      <c r="L898" s="5"/>
      <c r="M898" s="5"/>
      <c r="N898" s="5"/>
      <c r="O898" s="5"/>
      <c r="P898">
        <v>30</v>
      </c>
      <c r="Q898" s="5"/>
      <c r="R898">
        <v>20</v>
      </c>
      <c r="S898" s="5"/>
      <c r="T898" s="118"/>
      <c r="U898" s="118"/>
      <c r="V898" s="118"/>
      <c r="W898" s="118"/>
      <c r="X898" t="s">
        <v>1300</v>
      </c>
      <c r="Y898" t="s">
        <v>1106</v>
      </c>
      <c r="Z898" t="s">
        <v>1106</v>
      </c>
      <c r="AA898" t="s">
        <v>1291</v>
      </c>
      <c r="AB898" s="5"/>
      <c r="AC898" s="5"/>
      <c r="AD898" s="5"/>
      <c r="AE898" s="5"/>
      <c r="AF898" s="61">
        <v>100000073664</v>
      </c>
      <c r="AG898" t="s">
        <v>173</v>
      </c>
      <c r="AI898" t="s">
        <v>1194</v>
      </c>
      <c r="AJ898" t="s">
        <v>1208</v>
      </c>
      <c r="AK898" s="5"/>
      <c r="AL898" s="5"/>
      <c r="AM898" s="5"/>
      <c r="AN898" s="5"/>
      <c r="AO898" s="5"/>
      <c r="AP898" s="5"/>
      <c r="AQ898" s="5"/>
      <c r="AR898" s="5"/>
      <c r="AS898" s="57">
        <v>26363</v>
      </c>
      <c r="AT898" s="25" t="str">
        <f t="shared" si="109"/>
        <v>FIN amlodipine besilate Sandoz A/S tablet 5mg/</v>
      </c>
      <c r="AU898" s="33"/>
      <c r="AW898" s="57">
        <v>26363</v>
      </c>
      <c r="AX898" s="57"/>
      <c r="AY898" s="5"/>
      <c r="AZ898" t="s">
        <v>65</v>
      </c>
      <c r="BA898" s="5"/>
      <c r="BB898" s="5"/>
      <c r="BC898" s="76">
        <v>10221000</v>
      </c>
      <c r="BD898" t="s">
        <v>173</v>
      </c>
      <c r="BF898" s="46" t="s">
        <v>1005</v>
      </c>
      <c r="BG898" t="s">
        <v>981</v>
      </c>
      <c r="BJ898" s="5"/>
      <c r="BK898" t="s">
        <v>981</v>
      </c>
      <c r="BL898" t="s">
        <v>1005</v>
      </c>
      <c r="BM898" s="55" t="s">
        <v>964</v>
      </c>
      <c r="BN898" t="str">
        <f t="shared" si="110"/>
        <v>amlodipine besilate tablet 5mg/</v>
      </c>
      <c r="BO898" s="55"/>
      <c r="BP898" t="str">
        <f t="shared" si="111"/>
        <v>amlodipine besilate tablet 5mg/</v>
      </c>
      <c r="BQ898" s="5"/>
      <c r="BR898" s="46">
        <v>10219000</v>
      </c>
      <c r="BS898" t="s">
        <v>173</v>
      </c>
      <c r="BU898" s="118"/>
      <c r="BV898" s="118"/>
      <c r="BW898" s="61">
        <v>100000073664</v>
      </c>
      <c r="BX898" s="5"/>
      <c r="BY898" s="5"/>
      <c r="BZ898" s="5"/>
      <c r="CB898" s="45"/>
      <c r="CC898" s="45"/>
      <c r="CD898" s="5"/>
      <c r="CE898" s="5"/>
      <c r="CF898" t="s">
        <v>1242</v>
      </c>
      <c r="CG898" t="s">
        <v>175</v>
      </c>
      <c r="CI898" s="118"/>
      <c r="CJ898" s="118"/>
      <c r="CK898" t="s">
        <v>1239</v>
      </c>
      <c r="CM898" t="s">
        <v>1228</v>
      </c>
      <c r="CN898" t="s">
        <v>3382</v>
      </c>
      <c r="CO898" s="46" t="s">
        <v>2254</v>
      </c>
      <c r="CP898" s="5"/>
      <c r="CQ898" s="46" t="s">
        <v>2254</v>
      </c>
      <c r="CR898" s="46" t="s">
        <v>2984</v>
      </c>
      <c r="CS898" s="5"/>
      <c r="CT898" s="52">
        <v>100000085259</v>
      </c>
      <c r="CU898" s="51" t="s">
        <v>149</v>
      </c>
      <c r="CV898" s="118"/>
      <c r="CW898" s="147"/>
      <c r="CX898" t="s">
        <v>2984</v>
      </c>
      <c r="CY898" s="5"/>
      <c r="CZ898" s="5"/>
      <c r="DA898" s="5"/>
      <c r="DB898" s="5"/>
      <c r="DC898" s="5"/>
      <c r="DD898" s="5"/>
      <c r="DE898" s="5"/>
      <c r="DF898" s="5"/>
      <c r="DG898" s="118"/>
      <c r="DH898" s="118"/>
      <c r="DI898" s="118"/>
      <c r="DJ898" s="118"/>
      <c r="DK898" s="118"/>
      <c r="DL898" s="74">
        <v>5</v>
      </c>
      <c r="DM898" s="74" t="s">
        <v>164</v>
      </c>
      <c r="DN898" s="74"/>
      <c r="DO898" s="74"/>
      <c r="DP898" s="74"/>
      <c r="DQ898" s="5"/>
      <c r="DR898" s="74">
        <v>5</v>
      </c>
      <c r="DS898" s="74" t="s">
        <v>164</v>
      </c>
      <c r="DZ898" t="s">
        <v>1245</v>
      </c>
      <c r="EA898" t="s">
        <v>1271</v>
      </c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Y898" s="70" t="str">
        <f t="shared" si="112"/>
        <v>amlodipine oral 5mg/</v>
      </c>
      <c r="FK898" s="14" t="s">
        <v>163</v>
      </c>
      <c r="FL898" s="70" t="str">
        <f t="shared" si="113"/>
        <v>amlodipine oral 5mg/</v>
      </c>
    </row>
    <row r="899" spans="1:168" ht="14.4">
      <c r="A899" s="83">
        <v>83485</v>
      </c>
      <c r="B899" s="57">
        <v>83485</v>
      </c>
      <c r="C899" s="118"/>
      <c r="D899" s="118"/>
      <c r="E899" s="118"/>
      <c r="F899" s="118"/>
      <c r="G899" s="57">
        <v>83485</v>
      </c>
      <c r="H899" s="3"/>
      <c r="I899" s="57">
        <v>83485</v>
      </c>
      <c r="J899" s="5" t="str">
        <f t="shared" si="107"/>
        <v>FIN amlodipine besilate Sandoz A/S tablet 28 x 5mg/</v>
      </c>
      <c r="K899" s="5" t="str">
        <f t="shared" si="108"/>
        <v>FIN amlodipine besilate Sandoz A/S tablet 28 x 5mg/</v>
      </c>
      <c r="L899" s="5"/>
      <c r="M899" s="5"/>
      <c r="N899" s="5"/>
      <c r="O899" s="5"/>
      <c r="P899">
        <v>30</v>
      </c>
      <c r="Q899" s="5"/>
      <c r="R899">
        <v>28</v>
      </c>
      <c r="S899" s="5"/>
      <c r="T899" s="118"/>
      <c r="U899" s="118"/>
      <c r="V899" s="118"/>
      <c r="W899" s="118"/>
      <c r="X899" t="s">
        <v>1289</v>
      </c>
      <c r="Y899" t="s">
        <v>1106</v>
      </c>
      <c r="Z899" t="s">
        <v>1106</v>
      </c>
      <c r="AA899" t="s">
        <v>1297</v>
      </c>
      <c r="AB899" s="5"/>
      <c r="AC899" s="5"/>
      <c r="AD899" s="5"/>
      <c r="AE899" s="5"/>
      <c r="AF899" s="61">
        <v>100000073664</v>
      </c>
      <c r="AG899" t="s">
        <v>173</v>
      </c>
      <c r="AI899" t="s">
        <v>1194</v>
      </c>
      <c r="AJ899" t="s">
        <v>1208</v>
      </c>
      <c r="AK899" s="5"/>
      <c r="AL899" s="5"/>
      <c r="AM899" s="5"/>
      <c r="AN899" s="5"/>
      <c r="AO899" s="5"/>
      <c r="AP899" s="5"/>
      <c r="AQ899" s="5"/>
      <c r="AR899" s="5"/>
      <c r="AS899" s="57">
        <v>26363</v>
      </c>
      <c r="AT899" s="25" t="str">
        <f t="shared" si="109"/>
        <v>FIN amlodipine besilate Sandoz A/S tablet 5mg/</v>
      </c>
      <c r="AU899" s="33"/>
      <c r="AW899" s="57">
        <v>26363</v>
      </c>
      <c r="AX899" s="57"/>
      <c r="AY899" s="5"/>
      <c r="AZ899" t="s">
        <v>65</v>
      </c>
      <c r="BA899" s="5"/>
      <c r="BB899" s="5"/>
      <c r="BC899" s="76">
        <v>10221000</v>
      </c>
      <c r="BD899" t="s">
        <v>173</v>
      </c>
      <c r="BF899" s="46" t="s">
        <v>1005</v>
      </c>
      <c r="BG899" t="s">
        <v>981</v>
      </c>
      <c r="BJ899" s="5"/>
      <c r="BK899" t="s">
        <v>981</v>
      </c>
      <c r="BL899" t="s">
        <v>1005</v>
      </c>
      <c r="BM899" s="55" t="s">
        <v>964</v>
      </c>
      <c r="BN899" t="str">
        <f t="shared" si="110"/>
        <v>amlodipine besilate tablet 5mg/</v>
      </c>
      <c r="BO899" s="55"/>
      <c r="BP899" t="str">
        <f t="shared" si="111"/>
        <v>amlodipine besilate tablet 5mg/</v>
      </c>
      <c r="BQ899" s="5"/>
      <c r="BR899" s="46">
        <v>10219000</v>
      </c>
      <c r="BS899" t="s">
        <v>173</v>
      </c>
      <c r="BU899" s="118"/>
      <c r="BV899" s="118"/>
      <c r="BW899" s="61">
        <v>100000073664</v>
      </c>
      <c r="BX899" s="5"/>
      <c r="BY899" s="5"/>
      <c r="BZ899" s="5"/>
      <c r="CB899" s="45"/>
      <c r="CC899" s="45"/>
      <c r="CD899" s="5"/>
      <c r="CE899" s="5"/>
      <c r="CF899" t="s">
        <v>1242</v>
      </c>
      <c r="CG899" t="s">
        <v>175</v>
      </c>
      <c r="CI899" s="118"/>
      <c r="CJ899" s="118"/>
      <c r="CK899" t="s">
        <v>1239</v>
      </c>
      <c r="CM899" t="s">
        <v>1228</v>
      </c>
      <c r="CN899" t="s">
        <v>3382</v>
      </c>
      <c r="CO899" s="46" t="s">
        <v>2254</v>
      </c>
      <c r="CP899" s="5"/>
      <c r="CQ899" s="46" t="s">
        <v>2254</v>
      </c>
      <c r="CR899" s="46" t="s">
        <v>2984</v>
      </c>
      <c r="CS899" s="5"/>
      <c r="CT899" s="52">
        <v>100000085259</v>
      </c>
      <c r="CU899" s="51" t="s">
        <v>149</v>
      </c>
      <c r="CV899" s="118"/>
      <c r="CW899" s="147"/>
      <c r="CX899" t="s">
        <v>2984</v>
      </c>
      <c r="CY899" s="5"/>
      <c r="CZ899" s="5"/>
      <c r="DA899" s="5"/>
      <c r="DB899" s="5"/>
      <c r="DC899" s="5"/>
      <c r="DD899" s="5"/>
      <c r="DE899" s="5"/>
      <c r="DF899" s="5"/>
      <c r="DG899" s="118"/>
      <c r="DH899" s="118"/>
      <c r="DI899" s="118"/>
      <c r="DJ899" s="118"/>
      <c r="DK899" s="118"/>
      <c r="DL899" s="74">
        <v>5</v>
      </c>
      <c r="DM899" s="74" t="s">
        <v>164</v>
      </c>
      <c r="DN899" s="74"/>
      <c r="DO899" s="74"/>
      <c r="DP899" s="74"/>
      <c r="DQ899" s="5"/>
      <c r="DR899" s="74">
        <v>5</v>
      </c>
      <c r="DS899" s="74" t="s">
        <v>164</v>
      </c>
      <c r="DZ899" t="s">
        <v>1245</v>
      </c>
      <c r="EA899" t="s">
        <v>1271</v>
      </c>
      <c r="EB899" s="5"/>
      <c r="EC899" s="5"/>
      <c r="ED899" s="5"/>
      <c r="EE899" s="5"/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Y899" s="70" t="str">
        <f t="shared" si="112"/>
        <v>amlodipine oral 5mg/</v>
      </c>
      <c r="FK899" s="14" t="s">
        <v>163</v>
      </c>
      <c r="FL899" s="70" t="str">
        <f t="shared" si="113"/>
        <v>amlodipine oral 5mg/</v>
      </c>
    </row>
    <row r="900" spans="1:168" ht="14.4">
      <c r="A900" s="83">
        <v>83486</v>
      </c>
      <c r="B900" s="57">
        <v>83486</v>
      </c>
      <c r="C900" s="118"/>
      <c r="D900" s="118"/>
      <c r="E900" s="118"/>
      <c r="F900" s="118"/>
      <c r="G900" s="57">
        <v>83486</v>
      </c>
      <c r="H900" s="3"/>
      <c r="I900" s="57">
        <v>83486</v>
      </c>
      <c r="J900" s="5" t="str">
        <f t="shared" si="107"/>
        <v>FIN amlodipine besilate Sandoz A/S tablet 30 x 5mg/</v>
      </c>
      <c r="K900" s="5" t="str">
        <f t="shared" si="108"/>
        <v>FIN amlodipine besilate Sandoz A/S tablet 30 x 5mg/</v>
      </c>
      <c r="L900" s="5"/>
      <c r="M900" s="5"/>
      <c r="N900" s="5"/>
      <c r="O900" s="5"/>
      <c r="P900">
        <v>30</v>
      </c>
      <c r="Q900" s="5"/>
      <c r="R900">
        <v>30</v>
      </c>
      <c r="S900" s="5"/>
      <c r="T900" s="118"/>
      <c r="U900" s="118"/>
      <c r="V900" s="118"/>
      <c r="W900" s="118"/>
      <c r="X900" t="s">
        <v>1310</v>
      </c>
      <c r="Y900" t="s">
        <v>1106</v>
      </c>
      <c r="Z900" t="s">
        <v>1106</v>
      </c>
      <c r="AA900" t="s">
        <v>1298</v>
      </c>
      <c r="AB900" s="5"/>
      <c r="AC900" s="5"/>
      <c r="AD900" s="5"/>
      <c r="AE900" s="5"/>
      <c r="AF900" s="61">
        <v>100000073664</v>
      </c>
      <c r="AG900" t="s">
        <v>173</v>
      </c>
      <c r="AI900" t="s">
        <v>1194</v>
      </c>
      <c r="AJ900" t="s">
        <v>1208</v>
      </c>
      <c r="AK900" s="5"/>
      <c r="AL900" s="5"/>
      <c r="AM900" s="5"/>
      <c r="AN900" s="5"/>
      <c r="AO900" s="5"/>
      <c r="AP900" s="5"/>
      <c r="AQ900" s="5"/>
      <c r="AR900" s="5"/>
      <c r="AS900" s="57">
        <v>26363</v>
      </c>
      <c r="AT900" s="25" t="str">
        <f t="shared" si="109"/>
        <v>FIN amlodipine besilate Sandoz A/S tablet 5mg/</v>
      </c>
      <c r="AU900" s="33"/>
      <c r="AW900" s="57">
        <v>26363</v>
      </c>
      <c r="AX900" s="57"/>
      <c r="AY900" s="5"/>
      <c r="AZ900" t="s">
        <v>65</v>
      </c>
      <c r="BA900" s="5"/>
      <c r="BB900" s="5"/>
      <c r="BC900" s="76">
        <v>10221000</v>
      </c>
      <c r="BD900" t="s">
        <v>173</v>
      </c>
      <c r="BF900" s="46" t="s">
        <v>1005</v>
      </c>
      <c r="BG900" t="s">
        <v>981</v>
      </c>
      <c r="BJ900" s="5"/>
      <c r="BK900" t="s">
        <v>981</v>
      </c>
      <c r="BL900" t="s">
        <v>1005</v>
      </c>
      <c r="BM900" s="55" t="s">
        <v>964</v>
      </c>
      <c r="BN900" t="str">
        <f t="shared" si="110"/>
        <v>amlodipine besilate tablet 5mg/</v>
      </c>
      <c r="BO900" s="55"/>
      <c r="BP900" t="str">
        <f t="shared" si="111"/>
        <v>amlodipine besilate tablet 5mg/</v>
      </c>
      <c r="BQ900" s="5"/>
      <c r="BR900" s="46">
        <v>10219000</v>
      </c>
      <c r="BS900" t="s">
        <v>173</v>
      </c>
      <c r="BU900" s="118"/>
      <c r="BV900" s="118"/>
      <c r="BW900" s="61">
        <v>100000073664</v>
      </c>
      <c r="BX900" s="5"/>
      <c r="BY900" s="5"/>
      <c r="BZ900" s="5"/>
      <c r="CB900" s="45"/>
      <c r="CC900" s="45"/>
      <c r="CD900" s="5"/>
      <c r="CE900" s="5"/>
      <c r="CF900" t="s">
        <v>1242</v>
      </c>
      <c r="CG900" t="s">
        <v>175</v>
      </c>
      <c r="CI900" s="118"/>
      <c r="CJ900" s="118"/>
      <c r="CK900" t="s">
        <v>1239</v>
      </c>
      <c r="CM900" t="s">
        <v>1228</v>
      </c>
      <c r="CN900" t="s">
        <v>3382</v>
      </c>
      <c r="CO900" s="46" t="s">
        <v>2254</v>
      </c>
      <c r="CP900" s="5"/>
      <c r="CQ900" s="46" t="s">
        <v>2254</v>
      </c>
      <c r="CR900" s="46" t="s">
        <v>2984</v>
      </c>
      <c r="CS900" s="5"/>
      <c r="CT900" s="52">
        <v>100000085259</v>
      </c>
      <c r="CU900" s="51" t="s">
        <v>149</v>
      </c>
      <c r="CV900" s="118"/>
      <c r="CW900" s="147"/>
      <c r="CX900" t="s">
        <v>2984</v>
      </c>
      <c r="CY900" s="5"/>
      <c r="CZ900" s="5"/>
      <c r="DA900" s="5"/>
      <c r="DB900" s="5"/>
      <c r="DC900" s="5"/>
      <c r="DD900" s="5"/>
      <c r="DE900" s="5"/>
      <c r="DF900" s="5"/>
      <c r="DG900" s="118"/>
      <c r="DH900" s="118"/>
      <c r="DI900" s="118"/>
      <c r="DJ900" s="118"/>
      <c r="DK900" s="118"/>
      <c r="DL900" s="74">
        <v>5</v>
      </c>
      <c r="DM900" s="74" t="s">
        <v>164</v>
      </c>
      <c r="DN900" s="74"/>
      <c r="DO900" s="74"/>
      <c r="DP900" s="74"/>
      <c r="DQ900" s="5"/>
      <c r="DR900" s="74">
        <v>5</v>
      </c>
      <c r="DS900" s="74" t="s">
        <v>164</v>
      </c>
      <c r="DZ900" t="s">
        <v>1245</v>
      </c>
      <c r="EA900" t="s">
        <v>1271</v>
      </c>
      <c r="EB900" s="5"/>
      <c r="EC900" s="5"/>
      <c r="ED900" s="5"/>
      <c r="EE900" s="5"/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Y900" s="70" t="str">
        <f t="shared" si="112"/>
        <v>amlodipine oral 5mg/</v>
      </c>
      <c r="FK900" s="14" t="s">
        <v>163</v>
      </c>
      <c r="FL900" s="70" t="str">
        <f t="shared" si="113"/>
        <v>amlodipine oral 5mg/</v>
      </c>
    </row>
    <row r="901" spans="1:168" ht="14.4">
      <c r="A901" s="83">
        <v>83487</v>
      </c>
      <c r="B901" s="57">
        <v>83487</v>
      </c>
      <c r="C901" s="118"/>
      <c r="D901" s="118"/>
      <c r="E901" s="118"/>
      <c r="F901" s="118"/>
      <c r="G901" s="57">
        <v>83487</v>
      </c>
      <c r="H901" s="3"/>
      <c r="I901" s="57">
        <v>83487</v>
      </c>
      <c r="J901" s="5" t="str">
        <f t="shared" si="107"/>
        <v>FIN amlodipine besilate Sandoz A/S tablet 50 x 5mg/</v>
      </c>
      <c r="K901" s="5" t="str">
        <f t="shared" si="108"/>
        <v>FIN amlodipine besilate Sandoz A/S tablet 50 x 5mg/</v>
      </c>
      <c r="L901" s="5"/>
      <c r="M901" s="5"/>
      <c r="N901" s="5"/>
      <c r="O901" s="5"/>
      <c r="P901">
        <v>30</v>
      </c>
      <c r="Q901" s="5"/>
      <c r="R901">
        <v>50</v>
      </c>
      <c r="S901" s="5"/>
      <c r="T901" s="118"/>
      <c r="U901" s="118"/>
      <c r="V901" s="118"/>
      <c r="W901" s="118"/>
      <c r="X901" t="s">
        <v>1288</v>
      </c>
      <c r="Y901" t="s">
        <v>1106</v>
      </c>
      <c r="Z901" t="s">
        <v>1106</v>
      </c>
      <c r="AA901" t="s">
        <v>1299</v>
      </c>
      <c r="AB901" s="5"/>
      <c r="AC901" s="5"/>
      <c r="AD901" s="5"/>
      <c r="AE901" s="5"/>
      <c r="AF901" s="61">
        <v>100000073664</v>
      </c>
      <c r="AG901" t="s">
        <v>173</v>
      </c>
      <c r="AI901" t="s">
        <v>1194</v>
      </c>
      <c r="AJ901" t="s">
        <v>1208</v>
      </c>
      <c r="AK901" s="5"/>
      <c r="AL901" s="5"/>
      <c r="AM901" s="5"/>
      <c r="AN901" s="5"/>
      <c r="AO901" s="5"/>
      <c r="AP901" s="5"/>
      <c r="AQ901" s="5"/>
      <c r="AR901" s="5"/>
      <c r="AS901" s="57">
        <v>26363</v>
      </c>
      <c r="AT901" s="25" t="str">
        <f t="shared" si="109"/>
        <v>FIN amlodipine besilate Sandoz A/S tablet 5mg/</v>
      </c>
      <c r="AU901" s="33"/>
      <c r="AW901" s="57">
        <v>26363</v>
      </c>
      <c r="AX901" s="57"/>
      <c r="AY901" s="5"/>
      <c r="AZ901" t="s">
        <v>65</v>
      </c>
      <c r="BA901" s="5"/>
      <c r="BB901" s="5"/>
      <c r="BC901" s="76">
        <v>10221000</v>
      </c>
      <c r="BD901" t="s">
        <v>173</v>
      </c>
      <c r="BF901" s="46" t="s">
        <v>1005</v>
      </c>
      <c r="BG901" t="s">
        <v>981</v>
      </c>
      <c r="BJ901" s="5"/>
      <c r="BK901" t="s">
        <v>981</v>
      </c>
      <c r="BL901" t="s">
        <v>1005</v>
      </c>
      <c r="BM901" s="55" t="s">
        <v>964</v>
      </c>
      <c r="BN901" t="str">
        <f t="shared" si="110"/>
        <v>amlodipine besilate tablet 5mg/</v>
      </c>
      <c r="BO901" s="55"/>
      <c r="BP901" t="str">
        <f t="shared" si="111"/>
        <v>amlodipine besilate tablet 5mg/</v>
      </c>
      <c r="BQ901" s="5"/>
      <c r="BR901" s="46">
        <v>10219000</v>
      </c>
      <c r="BS901" t="s">
        <v>173</v>
      </c>
      <c r="BU901" s="118"/>
      <c r="BV901" s="118"/>
      <c r="BW901" s="61">
        <v>100000073664</v>
      </c>
      <c r="BX901" s="5"/>
      <c r="BY901" s="5"/>
      <c r="BZ901" s="5"/>
      <c r="CB901" s="45"/>
      <c r="CC901" s="45"/>
      <c r="CD901" s="5"/>
      <c r="CE901" s="5"/>
      <c r="CF901" t="s">
        <v>1242</v>
      </c>
      <c r="CG901" t="s">
        <v>175</v>
      </c>
      <c r="CI901" s="118"/>
      <c r="CJ901" s="118"/>
      <c r="CK901" t="s">
        <v>1239</v>
      </c>
      <c r="CM901" t="s">
        <v>1228</v>
      </c>
      <c r="CN901" t="s">
        <v>3382</v>
      </c>
      <c r="CO901" s="46" t="s">
        <v>2254</v>
      </c>
      <c r="CP901" s="5"/>
      <c r="CQ901" s="46" t="s">
        <v>2254</v>
      </c>
      <c r="CR901" s="46" t="s">
        <v>2984</v>
      </c>
      <c r="CS901" s="5"/>
      <c r="CT901" s="52">
        <v>100000085259</v>
      </c>
      <c r="CU901" s="51" t="s">
        <v>149</v>
      </c>
      <c r="CV901" s="118"/>
      <c r="CW901" s="147"/>
      <c r="CX901" t="s">
        <v>2984</v>
      </c>
      <c r="CY901" s="5"/>
      <c r="CZ901" s="5"/>
      <c r="DA901" s="5"/>
      <c r="DB901" s="5"/>
      <c r="DC901" s="5"/>
      <c r="DD901" s="5"/>
      <c r="DE901" s="5"/>
      <c r="DF901" s="5"/>
      <c r="DG901" s="118"/>
      <c r="DH901" s="118"/>
      <c r="DI901" s="118"/>
      <c r="DJ901" s="118"/>
      <c r="DK901" s="118"/>
      <c r="DL901" s="74">
        <v>5</v>
      </c>
      <c r="DM901" s="74" t="s">
        <v>164</v>
      </c>
      <c r="DN901" s="74"/>
      <c r="DO901" s="74"/>
      <c r="DP901" s="74"/>
      <c r="DQ901" s="5"/>
      <c r="DR901" s="74">
        <v>5</v>
      </c>
      <c r="DS901" s="74" t="s">
        <v>164</v>
      </c>
      <c r="DZ901" t="s">
        <v>1245</v>
      </c>
      <c r="EA901" t="s">
        <v>1271</v>
      </c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Y901" s="70" t="str">
        <f t="shared" si="112"/>
        <v>amlodipine oral 5mg/</v>
      </c>
      <c r="FK901" s="14" t="s">
        <v>163</v>
      </c>
      <c r="FL901" s="70" t="str">
        <f t="shared" si="113"/>
        <v>amlodipine oral 5mg/</v>
      </c>
    </row>
    <row r="902" spans="1:168" ht="14.4">
      <c r="A902" s="83">
        <v>83488</v>
      </c>
      <c r="B902" s="57">
        <v>83488</v>
      </c>
      <c r="C902" s="118"/>
      <c r="D902" s="118"/>
      <c r="E902" s="118"/>
      <c r="F902" s="118"/>
      <c r="G902" s="57">
        <v>83488</v>
      </c>
      <c r="H902" s="3"/>
      <c r="I902" s="57">
        <v>83488</v>
      </c>
      <c r="J902" s="5" t="str">
        <f t="shared" si="107"/>
        <v>FIN amlodipine besilate Sandoz A/S tablet 50 x 5mg/</v>
      </c>
      <c r="K902" s="5" t="str">
        <f t="shared" si="108"/>
        <v>FIN amlodipine besilate Sandoz A/S tablet 50 x 5mg/</v>
      </c>
      <c r="L902" s="5"/>
      <c r="M902" s="5"/>
      <c r="N902" s="5"/>
      <c r="O902" s="5"/>
      <c r="P902">
        <v>30</v>
      </c>
      <c r="Q902" s="5"/>
      <c r="R902" s="79">
        <v>50</v>
      </c>
      <c r="S902" s="5"/>
      <c r="T902" s="118"/>
      <c r="U902" s="118"/>
      <c r="V902" s="118"/>
      <c r="W902" s="118"/>
      <c r="X902" t="s">
        <v>1301</v>
      </c>
      <c r="Y902" t="s">
        <v>1106</v>
      </c>
      <c r="Z902" t="s">
        <v>1106</v>
      </c>
      <c r="AA902" t="s">
        <v>1315</v>
      </c>
      <c r="AB902" s="5"/>
      <c r="AC902" s="5"/>
      <c r="AD902" s="5"/>
      <c r="AE902" s="5"/>
      <c r="AF902" s="61">
        <v>100000073664</v>
      </c>
      <c r="AG902" t="s">
        <v>173</v>
      </c>
      <c r="AI902" t="s">
        <v>1194</v>
      </c>
      <c r="AJ902" t="s">
        <v>1208</v>
      </c>
      <c r="AK902" s="5"/>
      <c r="AL902" s="5"/>
      <c r="AM902" s="5"/>
      <c r="AN902" s="5"/>
      <c r="AO902" s="5"/>
      <c r="AP902" s="5"/>
      <c r="AQ902" s="5"/>
      <c r="AR902" s="5"/>
      <c r="AS902" s="57">
        <v>26363</v>
      </c>
      <c r="AT902" s="25" t="str">
        <f t="shared" si="109"/>
        <v>FIN amlodipine besilate Sandoz A/S tablet 5mg/</v>
      </c>
      <c r="AU902" s="33"/>
      <c r="AW902" s="57">
        <v>26363</v>
      </c>
      <c r="AX902" s="57"/>
      <c r="AY902" s="5"/>
      <c r="AZ902" t="s">
        <v>65</v>
      </c>
      <c r="BA902" s="5"/>
      <c r="BB902" s="5"/>
      <c r="BC902" s="76">
        <v>10221000</v>
      </c>
      <c r="BD902" t="s">
        <v>173</v>
      </c>
      <c r="BF902" s="46" t="s">
        <v>1005</v>
      </c>
      <c r="BG902" t="s">
        <v>981</v>
      </c>
      <c r="BJ902" s="5"/>
      <c r="BK902" t="s">
        <v>981</v>
      </c>
      <c r="BL902" t="s">
        <v>1005</v>
      </c>
      <c r="BM902" s="55" t="s">
        <v>964</v>
      </c>
      <c r="BN902" t="str">
        <f t="shared" si="110"/>
        <v>amlodipine besilate tablet 5mg/</v>
      </c>
      <c r="BO902" s="55"/>
      <c r="BP902" t="str">
        <f t="shared" si="111"/>
        <v>amlodipine besilate tablet 5mg/</v>
      </c>
      <c r="BQ902" s="5"/>
      <c r="BR902" s="46">
        <v>10219000</v>
      </c>
      <c r="BS902" t="s">
        <v>173</v>
      </c>
      <c r="BU902" s="118"/>
      <c r="BV902" s="118"/>
      <c r="BW902" s="61">
        <v>100000073664</v>
      </c>
      <c r="BX902" s="5"/>
      <c r="BY902" s="5"/>
      <c r="BZ902" s="5"/>
      <c r="CB902" s="45"/>
      <c r="CC902" s="45"/>
      <c r="CD902" s="5"/>
      <c r="CE902" s="5"/>
      <c r="CF902" t="s">
        <v>1242</v>
      </c>
      <c r="CG902" t="s">
        <v>175</v>
      </c>
      <c r="CI902" s="118"/>
      <c r="CJ902" s="118"/>
      <c r="CK902" t="s">
        <v>1239</v>
      </c>
      <c r="CM902" t="s">
        <v>1228</v>
      </c>
      <c r="CN902" t="s">
        <v>3382</v>
      </c>
      <c r="CO902" s="46" t="s">
        <v>2254</v>
      </c>
      <c r="CP902" s="5"/>
      <c r="CQ902" s="46" t="s">
        <v>2254</v>
      </c>
      <c r="CR902" s="46" t="s">
        <v>2984</v>
      </c>
      <c r="CS902" s="5"/>
      <c r="CT902" s="52">
        <v>100000085259</v>
      </c>
      <c r="CU902" s="51" t="s">
        <v>149</v>
      </c>
      <c r="CV902" s="118"/>
      <c r="CW902" s="147"/>
      <c r="CX902" t="s">
        <v>2984</v>
      </c>
      <c r="CY902" s="5"/>
      <c r="CZ902" s="5"/>
      <c r="DA902" s="5"/>
      <c r="DB902" s="5"/>
      <c r="DC902" s="5"/>
      <c r="DD902" s="5"/>
      <c r="DE902" s="5"/>
      <c r="DF902" s="5"/>
      <c r="DG902" s="118"/>
      <c r="DH902" s="118"/>
      <c r="DI902" s="118"/>
      <c r="DJ902" s="118"/>
      <c r="DK902" s="118"/>
      <c r="DL902" s="74">
        <v>5</v>
      </c>
      <c r="DM902" s="74" t="s">
        <v>164</v>
      </c>
      <c r="DN902" s="74"/>
      <c r="DO902" s="74"/>
      <c r="DP902" s="74"/>
      <c r="DQ902" s="5"/>
      <c r="DR902" s="74">
        <v>5</v>
      </c>
      <c r="DS902" s="74" t="s">
        <v>164</v>
      </c>
      <c r="DZ902" t="s">
        <v>1245</v>
      </c>
      <c r="EA902" t="s">
        <v>1271</v>
      </c>
      <c r="EB902" s="5"/>
      <c r="EC902" s="5"/>
      <c r="ED902" s="5"/>
      <c r="EE902" s="5"/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Y902" s="70" t="str">
        <f t="shared" si="112"/>
        <v>amlodipine oral 5mg/</v>
      </c>
      <c r="FK902" s="14" t="s">
        <v>163</v>
      </c>
      <c r="FL902" s="70" t="str">
        <f t="shared" si="113"/>
        <v>amlodipine oral 5mg/</v>
      </c>
    </row>
    <row r="903" spans="1:168" ht="14.4">
      <c r="A903" s="83">
        <v>83489</v>
      </c>
      <c r="B903" s="57">
        <v>83489</v>
      </c>
      <c r="C903" s="118"/>
      <c r="D903" s="118"/>
      <c r="E903" s="118"/>
      <c r="F903" s="118"/>
      <c r="G903" s="57">
        <v>83489</v>
      </c>
      <c r="H903" s="3"/>
      <c r="I903" s="57">
        <v>83489</v>
      </c>
      <c r="J903" s="5" t="str">
        <f t="shared" si="107"/>
        <v>FIN amlodipine besilate Sandoz A/S tablet 60 x 5mg/</v>
      </c>
      <c r="K903" s="5" t="str">
        <f t="shared" si="108"/>
        <v>FIN amlodipine besilate Sandoz A/S tablet 60 x 5mg/</v>
      </c>
      <c r="L903" s="5"/>
      <c r="M903" s="5"/>
      <c r="N903" s="5"/>
      <c r="O903" s="5"/>
      <c r="P903">
        <v>30</v>
      </c>
      <c r="Q903" s="5"/>
      <c r="R903">
        <v>60</v>
      </c>
      <c r="S903" s="5"/>
      <c r="T903" s="118"/>
      <c r="U903" s="118"/>
      <c r="V903" s="118"/>
      <c r="W903" s="118"/>
      <c r="X903" t="s">
        <v>1316</v>
      </c>
      <c r="Y903" t="s">
        <v>1106</v>
      </c>
      <c r="Z903" t="s">
        <v>1106</v>
      </c>
      <c r="AA903" t="s">
        <v>1300</v>
      </c>
      <c r="AB903" s="5"/>
      <c r="AC903" s="5"/>
      <c r="AD903" s="5"/>
      <c r="AE903" s="5"/>
      <c r="AF903" s="61">
        <v>100000073664</v>
      </c>
      <c r="AG903" t="s">
        <v>173</v>
      </c>
      <c r="AI903" t="s">
        <v>1194</v>
      </c>
      <c r="AJ903" t="s">
        <v>1208</v>
      </c>
      <c r="AK903" s="5"/>
      <c r="AL903" s="5"/>
      <c r="AM903" s="5"/>
      <c r="AN903" s="5"/>
      <c r="AO903" s="5"/>
      <c r="AP903" s="5"/>
      <c r="AQ903" s="5"/>
      <c r="AR903" s="5"/>
      <c r="AS903" s="57">
        <v>26363</v>
      </c>
      <c r="AT903" s="25" t="str">
        <f t="shared" si="109"/>
        <v>FIN amlodipine besilate Sandoz A/S tablet 5mg/</v>
      </c>
      <c r="AU903" s="33"/>
      <c r="AW903" s="57">
        <v>26363</v>
      </c>
      <c r="AX903" s="57"/>
      <c r="AY903" s="5"/>
      <c r="AZ903" t="s">
        <v>65</v>
      </c>
      <c r="BA903" s="5"/>
      <c r="BB903" s="5"/>
      <c r="BC903" s="76">
        <v>10221000</v>
      </c>
      <c r="BD903" t="s">
        <v>173</v>
      </c>
      <c r="BF903" s="46" t="s">
        <v>1005</v>
      </c>
      <c r="BG903" t="s">
        <v>981</v>
      </c>
      <c r="BJ903" s="5"/>
      <c r="BK903" t="s">
        <v>981</v>
      </c>
      <c r="BL903" t="s">
        <v>1005</v>
      </c>
      <c r="BM903" s="55" t="s">
        <v>964</v>
      </c>
      <c r="BN903" t="str">
        <f t="shared" si="110"/>
        <v>amlodipine besilate tablet 5mg/</v>
      </c>
      <c r="BO903" s="55"/>
      <c r="BP903" t="str">
        <f t="shared" si="111"/>
        <v>amlodipine besilate tablet 5mg/</v>
      </c>
      <c r="BQ903" s="5"/>
      <c r="BR903" s="46">
        <v>10219000</v>
      </c>
      <c r="BS903" t="s">
        <v>173</v>
      </c>
      <c r="BU903" s="118"/>
      <c r="BV903" s="118"/>
      <c r="BW903" s="61">
        <v>100000073664</v>
      </c>
      <c r="BX903" s="5"/>
      <c r="BY903" s="5"/>
      <c r="BZ903" s="5"/>
      <c r="CB903" s="45"/>
      <c r="CC903" s="45"/>
      <c r="CD903" s="5"/>
      <c r="CE903" s="5"/>
      <c r="CF903" t="s">
        <v>1242</v>
      </c>
      <c r="CG903" t="s">
        <v>175</v>
      </c>
      <c r="CI903" s="118"/>
      <c r="CJ903" s="118"/>
      <c r="CK903" t="s">
        <v>1239</v>
      </c>
      <c r="CM903" t="s">
        <v>1228</v>
      </c>
      <c r="CN903" t="s">
        <v>3382</v>
      </c>
      <c r="CO903" s="46" t="s">
        <v>2254</v>
      </c>
      <c r="CP903" s="5"/>
      <c r="CQ903" s="46" t="s">
        <v>2254</v>
      </c>
      <c r="CR903" s="46" t="s">
        <v>2984</v>
      </c>
      <c r="CS903" s="5"/>
      <c r="CT903" s="52">
        <v>100000085259</v>
      </c>
      <c r="CU903" s="51" t="s">
        <v>149</v>
      </c>
      <c r="CV903" s="118"/>
      <c r="CW903" s="147"/>
      <c r="CX903" t="s">
        <v>2984</v>
      </c>
      <c r="CY903" s="5"/>
      <c r="CZ903" s="5"/>
      <c r="DA903" s="5"/>
      <c r="DB903" s="5"/>
      <c r="DC903" s="5"/>
      <c r="DD903" s="5"/>
      <c r="DE903" s="5"/>
      <c r="DF903" s="5"/>
      <c r="DG903" s="118"/>
      <c r="DH903" s="118"/>
      <c r="DI903" s="118"/>
      <c r="DJ903" s="118"/>
      <c r="DK903" s="118"/>
      <c r="DL903" s="74">
        <v>5</v>
      </c>
      <c r="DM903" s="74" t="s">
        <v>164</v>
      </c>
      <c r="DN903" s="74"/>
      <c r="DO903" s="74"/>
      <c r="DP903" s="74"/>
      <c r="DQ903" s="5"/>
      <c r="DR903" s="74">
        <v>5</v>
      </c>
      <c r="DS903" s="74" t="s">
        <v>164</v>
      </c>
      <c r="DZ903" t="s">
        <v>1245</v>
      </c>
      <c r="EA903" t="s">
        <v>1271</v>
      </c>
      <c r="EB903" s="5"/>
      <c r="EC903" s="5"/>
      <c r="ED903" s="5"/>
      <c r="EE903" s="5"/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Y903" s="70" t="str">
        <f t="shared" si="112"/>
        <v>amlodipine oral 5mg/</v>
      </c>
      <c r="FK903" s="14" t="s">
        <v>163</v>
      </c>
      <c r="FL903" s="70" t="str">
        <f t="shared" si="113"/>
        <v>amlodipine oral 5mg/</v>
      </c>
    </row>
    <row r="904" spans="1:168" ht="14.4">
      <c r="A904" s="83">
        <v>83490</v>
      </c>
      <c r="B904" s="57">
        <v>83490</v>
      </c>
      <c r="C904" s="118"/>
      <c r="D904" s="118"/>
      <c r="E904" s="118"/>
      <c r="F904" s="118"/>
      <c r="G904" s="57">
        <v>83490</v>
      </c>
      <c r="H904" s="3"/>
      <c r="I904" s="57">
        <v>83490</v>
      </c>
      <c r="J904" s="5" t="str">
        <f t="shared" si="107"/>
        <v>FIN amlodipine besilate Sandoz A/S tablet 100 x 5mg/</v>
      </c>
      <c r="K904" s="5" t="str">
        <f t="shared" si="108"/>
        <v>FIN amlodipine besilate Sandoz A/S tablet 100 x 5mg/</v>
      </c>
      <c r="L904" s="5"/>
      <c r="M904" s="5"/>
      <c r="N904" s="5"/>
      <c r="O904" s="5"/>
      <c r="P904">
        <v>30</v>
      </c>
      <c r="Q904" s="5"/>
      <c r="R904">
        <v>100</v>
      </c>
      <c r="S904" s="5"/>
      <c r="T904" s="118"/>
      <c r="U904" s="118"/>
      <c r="V904" s="118"/>
      <c r="W904" s="118"/>
      <c r="X904" t="s">
        <v>1292</v>
      </c>
      <c r="Y904" t="s">
        <v>1106</v>
      </c>
      <c r="Z904" t="s">
        <v>1106</v>
      </c>
      <c r="AA904" t="s">
        <v>1289</v>
      </c>
      <c r="AB904" s="5"/>
      <c r="AC904" s="5"/>
      <c r="AD904" s="5"/>
      <c r="AE904" s="5"/>
      <c r="AF904" s="61">
        <v>100000073664</v>
      </c>
      <c r="AG904" t="s">
        <v>173</v>
      </c>
      <c r="AI904" t="s">
        <v>1194</v>
      </c>
      <c r="AJ904" t="s">
        <v>1208</v>
      </c>
      <c r="AK904" s="5"/>
      <c r="AL904" s="5"/>
      <c r="AM904" s="5"/>
      <c r="AN904" s="5"/>
      <c r="AO904" s="5"/>
      <c r="AP904" s="5"/>
      <c r="AQ904" s="5"/>
      <c r="AR904" s="5"/>
      <c r="AS904" s="57">
        <v>26363</v>
      </c>
      <c r="AT904" s="25" t="str">
        <f t="shared" si="109"/>
        <v>FIN amlodipine besilate Sandoz A/S tablet 5mg/</v>
      </c>
      <c r="AU904" s="33"/>
      <c r="AW904" s="57">
        <v>26363</v>
      </c>
      <c r="AX904" s="57"/>
      <c r="AY904" s="5"/>
      <c r="AZ904" t="s">
        <v>65</v>
      </c>
      <c r="BA904" s="5"/>
      <c r="BB904" s="5"/>
      <c r="BC904" s="76">
        <v>10221000</v>
      </c>
      <c r="BD904" t="s">
        <v>173</v>
      </c>
      <c r="BF904" s="46" t="s">
        <v>1005</v>
      </c>
      <c r="BG904" t="s">
        <v>981</v>
      </c>
      <c r="BJ904" s="5"/>
      <c r="BK904" t="s">
        <v>981</v>
      </c>
      <c r="BL904" t="s">
        <v>1005</v>
      </c>
      <c r="BM904" s="55" t="s">
        <v>964</v>
      </c>
      <c r="BN904" t="str">
        <f t="shared" si="110"/>
        <v>amlodipine besilate tablet 5mg/</v>
      </c>
      <c r="BO904" s="55"/>
      <c r="BP904" t="str">
        <f t="shared" si="111"/>
        <v>amlodipine besilate tablet 5mg/</v>
      </c>
      <c r="BQ904" s="5"/>
      <c r="BR904" s="46">
        <v>10219000</v>
      </c>
      <c r="BS904" t="s">
        <v>173</v>
      </c>
      <c r="BU904" s="118"/>
      <c r="BV904" s="118"/>
      <c r="BW904" s="61">
        <v>100000073664</v>
      </c>
      <c r="BX904" s="5"/>
      <c r="BY904" s="5"/>
      <c r="BZ904" s="5"/>
      <c r="CB904" s="45"/>
      <c r="CC904" s="45"/>
      <c r="CD904" s="5"/>
      <c r="CE904" s="5"/>
      <c r="CF904" t="s">
        <v>1242</v>
      </c>
      <c r="CG904" t="s">
        <v>175</v>
      </c>
      <c r="CI904" s="118"/>
      <c r="CJ904" s="118"/>
      <c r="CK904" t="s">
        <v>1239</v>
      </c>
      <c r="CM904" t="s">
        <v>1228</v>
      </c>
      <c r="CN904" t="s">
        <v>3382</v>
      </c>
      <c r="CO904" s="46" t="s">
        <v>2254</v>
      </c>
      <c r="CP904" s="5"/>
      <c r="CQ904" s="46" t="s">
        <v>2254</v>
      </c>
      <c r="CR904" s="46" t="s">
        <v>2984</v>
      </c>
      <c r="CS904" s="5"/>
      <c r="CT904" s="52">
        <v>100000085259</v>
      </c>
      <c r="CU904" s="51" t="s">
        <v>149</v>
      </c>
      <c r="CV904" s="118"/>
      <c r="CW904" s="147"/>
      <c r="CX904" t="s">
        <v>2984</v>
      </c>
      <c r="CY904" s="5"/>
      <c r="CZ904" s="5"/>
      <c r="DA904" s="5"/>
      <c r="DB904" s="5"/>
      <c r="DC904" s="5"/>
      <c r="DD904" s="5"/>
      <c r="DE904" s="5"/>
      <c r="DF904" s="5"/>
      <c r="DG904" s="118"/>
      <c r="DH904" s="118"/>
      <c r="DI904" s="118"/>
      <c r="DJ904" s="118"/>
      <c r="DK904" s="118"/>
      <c r="DL904" s="74">
        <v>5</v>
      </c>
      <c r="DM904" s="74" t="s">
        <v>164</v>
      </c>
      <c r="DN904" s="74"/>
      <c r="DO904" s="74"/>
      <c r="DP904" s="74"/>
      <c r="DQ904" s="5"/>
      <c r="DR904" s="74">
        <v>5</v>
      </c>
      <c r="DS904" s="74" t="s">
        <v>164</v>
      </c>
      <c r="DZ904" t="s">
        <v>1245</v>
      </c>
      <c r="EA904" t="s">
        <v>1271</v>
      </c>
      <c r="EB904" s="5"/>
      <c r="EC904" s="5"/>
      <c r="ED904" s="5"/>
      <c r="EE904" s="5"/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Y904" s="70" t="str">
        <f t="shared" si="112"/>
        <v>amlodipine oral 5mg/</v>
      </c>
      <c r="FK904" s="14" t="s">
        <v>163</v>
      </c>
      <c r="FL904" s="70" t="str">
        <f t="shared" si="113"/>
        <v>amlodipine oral 5mg/</v>
      </c>
    </row>
    <row r="905" spans="1:168" ht="14.4">
      <c r="A905" s="83">
        <v>83491</v>
      </c>
      <c r="B905" s="57">
        <v>83491</v>
      </c>
      <c r="C905" s="118"/>
      <c r="D905" s="118"/>
      <c r="E905" s="118"/>
      <c r="F905" s="118"/>
      <c r="G905" s="57">
        <v>83491</v>
      </c>
      <c r="H905" s="3"/>
      <c r="I905" s="57">
        <v>83491</v>
      </c>
      <c r="J905" s="5" t="str">
        <f t="shared" si="107"/>
        <v>FIN amlodipine besilate Sandoz A/S tablet 120 x 5mg/</v>
      </c>
      <c r="K905" s="5" t="str">
        <f t="shared" si="108"/>
        <v>FIN amlodipine besilate Sandoz A/S tablet 120 x 5mg/</v>
      </c>
      <c r="L905" s="5"/>
      <c r="M905" s="5"/>
      <c r="N905" s="5"/>
      <c r="O905" s="5"/>
      <c r="P905">
        <v>28</v>
      </c>
      <c r="Q905" s="5"/>
      <c r="R905">
        <v>120</v>
      </c>
      <c r="S905" s="5"/>
      <c r="T905" s="118"/>
      <c r="U905" s="118"/>
      <c r="V905" s="118"/>
      <c r="W905" s="118"/>
      <c r="X905" t="s">
        <v>1296</v>
      </c>
      <c r="Y905" t="s">
        <v>1106</v>
      </c>
      <c r="Z905" t="s">
        <v>1106</v>
      </c>
      <c r="AA905" t="s">
        <v>1310</v>
      </c>
      <c r="AB905" s="5"/>
      <c r="AC905" s="5"/>
      <c r="AD905" s="5"/>
      <c r="AE905" s="5"/>
      <c r="AF905" s="61">
        <v>100000073664</v>
      </c>
      <c r="AG905" t="s">
        <v>173</v>
      </c>
      <c r="AI905" t="s">
        <v>1194</v>
      </c>
      <c r="AJ905" t="s">
        <v>1208</v>
      </c>
      <c r="AK905" s="5"/>
      <c r="AL905" s="5"/>
      <c r="AM905" s="5"/>
      <c r="AN905" s="5"/>
      <c r="AO905" s="5"/>
      <c r="AP905" s="5"/>
      <c r="AQ905" s="5"/>
      <c r="AR905" s="5"/>
      <c r="AS905" s="57">
        <v>26363</v>
      </c>
      <c r="AT905" s="25" t="str">
        <f t="shared" si="109"/>
        <v>FIN amlodipine besilate Sandoz A/S tablet 5mg/</v>
      </c>
      <c r="AU905" s="33"/>
      <c r="AW905" s="57">
        <v>26363</v>
      </c>
      <c r="AX905" s="57"/>
      <c r="AY905" s="5"/>
      <c r="AZ905" t="s">
        <v>65</v>
      </c>
      <c r="BA905" s="5"/>
      <c r="BB905" s="5"/>
      <c r="BC905" s="76">
        <v>10221000</v>
      </c>
      <c r="BD905" t="s">
        <v>173</v>
      </c>
      <c r="BF905" s="46" t="s">
        <v>1005</v>
      </c>
      <c r="BG905" t="s">
        <v>981</v>
      </c>
      <c r="BJ905" s="5"/>
      <c r="BK905" t="s">
        <v>981</v>
      </c>
      <c r="BL905" t="s">
        <v>1005</v>
      </c>
      <c r="BM905" s="55" t="s">
        <v>964</v>
      </c>
      <c r="BN905" t="str">
        <f t="shared" si="110"/>
        <v>amlodipine besilate tablet 5mg/</v>
      </c>
      <c r="BO905" s="55"/>
      <c r="BP905" t="str">
        <f t="shared" si="111"/>
        <v>amlodipine besilate tablet 5mg/</v>
      </c>
      <c r="BQ905" s="5"/>
      <c r="BR905" s="46">
        <v>10219000</v>
      </c>
      <c r="BS905" t="s">
        <v>173</v>
      </c>
      <c r="BU905" s="118"/>
      <c r="BV905" s="118"/>
      <c r="BW905" s="61">
        <v>100000073664</v>
      </c>
      <c r="BX905" s="5"/>
      <c r="BY905" s="5"/>
      <c r="BZ905" s="5"/>
      <c r="CB905" s="45"/>
      <c r="CC905" s="45"/>
      <c r="CD905" s="5"/>
      <c r="CE905" s="5"/>
      <c r="CF905" t="s">
        <v>1242</v>
      </c>
      <c r="CG905" t="s">
        <v>175</v>
      </c>
      <c r="CI905" s="118"/>
      <c r="CJ905" s="118"/>
      <c r="CK905" t="s">
        <v>1239</v>
      </c>
      <c r="CM905" t="s">
        <v>1228</v>
      </c>
      <c r="CN905" t="s">
        <v>3382</v>
      </c>
      <c r="CO905" s="46" t="s">
        <v>2254</v>
      </c>
      <c r="CP905" s="5"/>
      <c r="CQ905" s="46" t="s">
        <v>2254</v>
      </c>
      <c r="CR905" s="46" t="s">
        <v>2984</v>
      </c>
      <c r="CS905" s="5"/>
      <c r="CT905" s="52">
        <v>100000085259</v>
      </c>
      <c r="CU905" s="51" t="s">
        <v>149</v>
      </c>
      <c r="CV905" s="118"/>
      <c r="CW905" s="147"/>
      <c r="CX905" t="s">
        <v>2984</v>
      </c>
      <c r="CY905" s="5"/>
      <c r="CZ905" s="5"/>
      <c r="DA905" s="5"/>
      <c r="DB905" s="5"/>
      <c r="DC905" s="5"/>
      <c r="DD905" s="5"/>
      <c r="DE905" s="5"/>
      <c r="DF905" s="5"/>
      <c r="DG905" s="118"/>
      <c r="DH905" s="118"/>
      <c r="DI905" s="118"/>
      <c r="DJ905" s="118"/>
      <c r="DK905" s="118"/>
      <c r="DL905" s="74">
        <v>5</v>
      </c>
      <c r="DM905" s="74" t="s">
        <v>164</v>
      </c>
      <c r="DN905" s="74"/>
      <c r="DO905" s="74"/>
      <c r="DP905" s="74"/>
      <c r="DQ905" s="5"/>
      <c r="DR905" s="74">
        <v>5</v>
      </c>
      <c r="DS905" s="74" t="s">
        <v>164</v>
      </c>
      <c r="DZ905" t="s">
        <v>1245</v>
      </c>
      <c r="EA905" t="s">
        <v>1271</v>
      </c>
      <c r="EB905" s="5"/>
      <c r="EC905" s="5"/>
      <c r="ED905" s="5"/>
      <c r="EE905" s="5"/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Y905" s="70" t="str">
        <f t="shared" si="112"/>
        <v>amlodipine oral 5mg/</v>
      </c>
      <c r="FK905" s="14" t="s">
        <v>163</v>
      </c>
      <c r="FL905" s="70" t="str">
        <f t="shared" si="113"/>
        <v>amlodipine oral 5mg/</v>
      </c>
    </row>
    <row r="906" spans="1:168" ht="14.4">
      <c r="A906" s="83">
        <v>83492</v>
      </c>
      <c r="B906" s="57">
        <v>83492</v>
      </c>
      <c r="C906" s="118"/>
      <c r="D906" s="118"/>
      <c r="E906" s="118"/>
      <c r="F906" s="118"/>
      <c r="G906" s="57">
        <v>83492</v>
      </c>
      <c r="H906" s="3"/>
      <c r="I906" s="57">
        <v>83492</v>
      </c>
      <c r="J906" s="5" t="str">
        <f t="shared" si="107"/>
        <v>FIN amlodipine besilate Sandoz A/S tablet 120 x 5mg/</v>
      </c>
      <c r="K906" s="5" t="str">
        <f t="shared" si="108"/>
        <v>FIN amlodipine besilate Sandoz A/S tablet 120 x 5mg/</v>
      </c>
      <c r="L906" s="5"/>
      <c r="M906" s="5"/>
      <c r="N906" s="5"/>
      <c r="O906" s="5"/>
      <c r="P906">
        <v>28</v>
      </c>
      <c r="Q906" s="5"/>
      <c r="R906">
        <v>120</v>
      </c>
      <c r="S906" s="5"/>
      <c r="T906" s="118"/>
      <c r="U906" s="118"/>
      <c r="V906" s="118"/>
      <c r="W906" s="118"/>
      <c r="X906" t="s">
        <v>1291</v>
      </c>
      <c r="Y906" t="s">
        <v>1106</v>
      </c>
      <c r="Z906" t="s">
        <v>1106</v>
      </c>
      <c r="AA906" t="s">
        <v>1310</v>
      </c>
      <c r="AB906" s="5"/>
      <c r="AC906" s="5"/>
      <c r="AD906" s="5"/>
      <c r="AE906" s="5"/>
      <c r="AF906" s="61">
        <v>100000073664</v>
      </c>
      <c r="AG906" t="s">
        <v>173</v>
      </c>
      <c r="AI906" t="s">
        <v>1194</v>
      </c>
      <c r="AJ906" t="s">
        <v>1208</v>
      </c>
      <c r="AK906" s="5"/>
      <c r="AL906" s="5"/>
      <c r="AM906" s="5"/>
      <c r="AN906" s="5"/>
      <c r="AO906" s="5"/>
      <c r="AP906" s="5"/>
      <c r="AQ906" s="5"/>
      <c r="AR906" s="5"/>
      <c r="AS906" s="57">
        <v>26363</v>
      </c>
      <c r="AT906" s="25" t="str">
        <f t="shared" si="109"/>
        <v>FIN amlodipine besilate Sandoz A/S tablet 5mg/</v>
      </c>
      <c r="AU906" s="33"/>
      <c r="AW906" s="57">
        <v>26363</v>
      </c>
      <c r="AX906" s="57"/>
      <c r="AY906" s="5"/>
      <c r="AZ906" t="s">
        <v>65</v>
      </c>
      <c r="BA906" s="5"/>
      <c r="BB906" s="5"/>
      <c r="BC906" s="76">
        <v>10221000</v>
      </c>
      <c r="BD906" t="s">
        <v>173</v>
      </c>
      <c r="BF906" s="46" t="s">
        <v>1005</v>
      </c>
      <c r="BG906" t="s">
        <v>981</v>
      </c>
      <c r="BJ906" s="5"/>
      <c r="BK906" t="s">
        <v>981</v>
      </c>
      <c r="BL906" t="s">
        <v>1005</v>
      </c>
      <c r="BM906" s="55" t="s">
        <v>964</v>
      </c>
      <c r="BN906" t="str">
        <f t="shared" si="110"/>
        <v>amlodipine besilate tablet 5mg/</v>
      </c>
      <c r="BO906" s="55"/>
      <c r="BP906" t="str">
        <f t="shared" si="111"/>
        <v>amlodipine besilate tablet 5mg/</v>
      </c>
      <c r="BQ906" s="5"/>
      <c r="BR906" s="46">
        <v>10219000</v>
      </c>
      <c r="BS906" t="s">
        <v>173</v>
      </c>
      <c r="BU906" s="118"/>
      <c r="BV906" s="118"/>
      <c r="BW906" s="61">
        <v>100000073664</v>
      </c>
      <c r="BX906" s="5"/>
      <c r="BY906" s="5"/>
      <c r="BZ906" s="5"/>
      <c r="CB906" s="45"/>
      <c r="CC906" s="45"/>
      <c r="CD906" s="5"/>
      <c r="CE906" s="5"/>
      <c r="CF906" t="s">
        <v>1242</v>
      </c>
      <c r="CG906" t="s">
        <v>175</v>
      </c>
      <c r="CI906" s="118"/>
      <c r="CJ906" s="118"/>
      <c r="CK906" t="s">
        <v>1239</v>
      </c>
      <c r="CM906" t="s">
        <v>1228</v>
      </c>
      <c r="CN906" t="s">
        <v>3382</v>
      </c>
      <c r="CO906" s="46" t="s">
        <v>2254</v>
      </c>
      <c r="CP906" s="5"/>
      <c r="CQ906" s="46" t="s">
        <v>2254</v>
      </c>
      <c r="CR906" s="46" t="s">
        <v>2984</v>
      </c>
      <c r="CS906" s="5"/>
      <c r="CT906" s="52">
        <v>100000085259</v>
      </c>
      <c r="CU906" s="51" t="s">
        <v>149</v>
      </c>
      <c r="CV906" s="118"/>
      <c r="CW906" s="147"/>
      <c r="CX906" t="s">
        <v>2984</v>
      </c>
      <c r="CY906" s="5"/>
      <c r="CZ906" s="5"/>
      <c r="DA906" s="5"/>
      <c r="DB906" s="5"/>
      <c r="DC906" s="5"/>
      <c r="DD906" s="5"/>
      <c r="DE906" s="5"/>
      <c r="DF906" s="5"/>
      <c r="DG906" s="118"/>
      <c r="DH906" s="118"/>
      <c r="DI906" s="118"/>
      <c r="DJ906" s="118"/>
      <c r="DK906" s="118"/>
      <c r="DL906" s="74">
        <v>5</v>
      </c>
      <c r="DM906" s="74" t="s">
        <v>164</v>
      </c>
      <c r="DN906" s="74"/>
      <c r="DO906" s="74"/>
      <c r="DP906" s="74"/>
      <c r="DQ906" s="5"/>
      <c r="DR906" s="74">
        <v>5</v>
      </c>
      <c r="DS906" s="74" t="s">
        <v>164</v>
      </c>
      <c r="DZ906" t="s">
        <v>1245</v>
      </c>
      <c r="EA906" t="s">
        <v>1271</v>
      </c>
      <c r="EB906" s="5"/>
      <c r="EC906" s="5"/>
      <c r="ED906" s="5"/>
      <c r="EE906" s="5"/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Y906" s="70" t="str">
        <f t="shared" si="112"/>
        <v>amlodipine oral 5mg/</v>
      </c>
      <c r="FK906" s="14" t="s">
        <v>163</v>
      </c>
      <c r="FL906" s="70" t="str">
        <f t="shared" si="113"/>
        <v>amlodipine oral 5mg/</v>
      </c>
    </row>
    <row r="907" spans="1:168" ht="14.4">
      <c r="A907" s="83">
        <v>83493</v>
      </c>
      <c r="B907" s="57">
        <v>83493</v>
      </c>
      <c r="C907" s="118"/>
      <c r="D907" s="118"/>
      <c r="E907" s="118"/>
      <c r="F907" s="118"/>
      <c r="G907" s="57">
        <v>83493</v>
      </c>
      <c r="H907" s="3"/>
      <c r="I907" s="57">
        <v>83493</v>
      </c>
      <c r="J907" s="5" t="str">
        <f t="shared" si="107"/>
        <v>FIN amlodipine besilate Sandoz A/S tablet 10 x 5mg/</v>
      </c>
      <c r="K907" s="5" t="str">
        <f t="shared" si="108"/>
        <v>FIN amlodipine besilate Sandoz A/S tablet 10 x 5mg/</v>
      </c>
      <c r="L907" s="5"/>
      <c r="M907" s="5"/>
      <c r="N907" s="5"/>
      <c r="O907" s="5"/>
      <c r="P907">
        <v>30</v>
      </c>
      <c r="Q907" s="5"/>
      <c r="R907">
        <v>10</v>
      </c>
      <c r="S907" s="5"/>
      <c r="T907" s="118"/>
      <c r="U907" s="118"/>
      <c r="V907" s="118"/>
      <c r="W907" s="118"/>
      <c r="X907" t="s">
        <v>1297</v>
      </c>
      <c r="Y907" t="s">
        <v>1106</v>
      </c>
      <c r="Z907" t="s">
        <v>1106</v>
      </c>
      <c r="AA907" t="s">
        <v>1292</v>
      </c>
      <c r="AB907" s="5"/>
      <c r="AC907" s="5"/>
      <c r="AD907" s="5"/>
      <c r="AE907" s="5"/>
      <c r="AF907" s="61">
        <v>100000073664</v>
      </c>
      <c r="AG907" t="s">
        <v>173</v>
      </c>
      <c r="AI907" t="s">
        <v>1194</v>
      </c>
      <c r="AJ907" t="s">
        <v>1208</v>
      </c>
      <c r="AK907" s="5"/>
      <c r="AL907" s="5"/>
      <c r="AM907" s="5"/>
      <c r="AN907" s="5"/>
      <c r="AO907" s="5"/>
      <c r="AP907" s="5"/>
      <c r="AQ907" s="5"/>
      <c r="AR907" s="5"/>
      <c r="AS907" s="57">
        <v>26363</v>
      </c>
      <c r="AT907" s="25" t="str">
        <f t="shared" si="109"/>
        <v>FIN amlodipine besilate Sandoz A/S tablet 5mg/</v>
      </c>
      <c r="AU907" s="33"/>
      <c r="AW907" s="57">
        <v>26363</v>
      </c>
      <c r="AX907" s="57"/>
      <c r="AY907" s="5"/>
      <c r="AZ907" t="s">
        <v>65</v>
      </c>
      <c r="BA907" s="5"/>
      <c r="BB907" s="5"/>
      <c r="BC907" s="76">
        <v>10221000</v>
      </c>
      <c r="BD907" t="s">
        <v>173</v>
      </c>
      <c r="BF907" s="46" t="s">
        <v>1005</v>
      </c>
      <c r="BG907" t="s">
        <v>981</v>
      </c>
      <c r="BJ907" s="5"/>
      <c r="BK907" t="s">
        <v>981</v>
      </c>
      <c r="BL907" t="s">
        <v>1005</v>
      </c>
      <c r="BM907" s="55" t="s">
        <v>964</v>
      </c>
      <c r="BN907" t="str">
        <f t="shared" si="110"/>
        <v>amlodipine besilate tablet 5mg/</v>
      </c>
      <c r="BO907" s="55"/>
      <c r="BP907" t="str">
        <f t="shared" si="111"/>
        <v>amlodipine besilate tablet 5mg/</v>
      </c>
      <c r="BQ907" s="5"/>
      <c r="BR907" s="46">
        <v>10219000</v>
      </c>
      <c r="BS907" t="s">
        <v>173</v>
      </c>
      <c r="BU907" s="118"/>
      <c r="BV907" s="118"/>
      <c r="BW907" s="61">
        <v>100000073664</v>
      </c>
      <c r="BX907" s="5"/>
      <c r="BY907" s="5"/>
      <c r="BZ907" s="5"/>
      <c r="CB907" s="45"/>
      <c r="CC907" s="45"/>
      <c r="CD907" s="5"/>
      <c r="CE907" s="5"/>
      <c r="CF907" t="s">
        <v>1242</v>
      </c>
      <c r="CG907" t="s">
        <v>175</v>
      </c>
      <c r="CI907" s="118"/>
      <c r="CJ907" s="118"/>
      <c r="CK907" t="s">
        <v>1239</v>
      </c>
      <c r="CM907" t="s">
        <v>1228</v>
      </c>
      <c r="CN907" t="s">
        <v>3382</v>
      </c>
      <c r="CO907" s="46" t="s">
        <v>2254</v>
      </c>
      <c r="CP907" s="5"/>
      <c r="CQ907" s="46" t="s">
        <v>2254</v>
      </c>
      <c r="CR907" s="46" t="s">
        <v>2984</v>
      </c>
      <c r="CS907" s="5"/>
      <c r="CT907" s="52">
        <v>100000085259</v>
      </c>
      <c r="CU907" s="51" t="s">
        <v>149</v>
      </c>
      <c r="CV907" s="118"/>
      <c r="CW907" s="147"/>
      <c r="CX907" t="s">
        <v>2984</v>
      </c>
      <c r="CY907" s="5"/>
      <c r="CZ907" s="5"/>
      <c r="DA907" s="5"/>
      <c r="DB907" s="5"/>
      <c r="DC907" s="5"/>
      <c r="DD907" s="5"/>
      <c r="DE907" s="5"/>
      <c r="DF907" s="5"/>
      <c r="DG907" s="118"/>
      <c r="DH907" s="118"/>
      <c r="DI907" s="118"/>
      <c r="DJ907" s="118"/>
      <c r="DK907" s="118"/>
      <c r="DL907" s="74">
        <v>5</v>
      </c>
      <c r="DM907" s="74" t="s">
        <v>164</v>
      </c>
      <c r="DN907" s="74"/>
      <c r="DO907" s="74"/>
      <c r="DP907" s="74"/>
      <c r="DQ907" s="5"/>
      <c r="DR907" s="74">
        <v>5</v>
      </c>
      <c r="DS907" s="74" t="s">
        <v>164</v>
      </c>
      <c r="DZ907" t="s">
        <v>1245</v>
      </c>
      <c r="EA907" t="s">
        <v>1271</v>
      </c>
      <c r="EB907" s="5"/>
      <c r="EC907" s="5"/>
      <c r="ED907" s="5"/>
      <c r="EE907" s="5"/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Y907" s="70" t="str">
        <f t="shared" si="112"/>
        <v>amlodipine oral 5mg/</v>
      </c>
      <c r="FK907" s="14" t="s">
        <v>163</v>
      </c>
      <c r="FL907" s="70" t="str">
        <f t="shared" si="113"/>
        <v>amlodipine oral 5mg/</v>
      </c>
    </row>
    <row r="908" spans="1:168" ht="14.4">
      <c r="A908" s="83">
        <v>83494</v>
      </c>
      <c r="B908" s="57">
        <v>83494</v>
      </c>
      <c r="C908" s="118"/>
      <c r="D908" s="118"/>
      <c r="E908" s="118"/>
      <c r="F908" s="118"/>
      <c r="G908" s="57">
        <v>83494</v>
      </c>
      <c r="H908" s="3"/>
      <c r="I908" s="57">
        <v>83494</v>
      </c>
      <c r="J908" s="5" t="str">
        <f t="shared" si="107"/>
        <v>FIN amlodipine besilate Sandoz A/S tablet 14 x 5mg/</v>
      </c>
      <c r="K908" s="5" t="str">
        <f t="shared" si="108"/>
        <v>FIN amlodipine besilate Sandoz A/S tablet 14 x 5mg/</v>
      </c>
      <c r="L908" s="5"/>
      <c r="M908" s="5"/>
      <c r="N908" s="5"/>
      <c r="O908" s="5"/>
      <c r="P908">
        <v>30</v>
      </c>
      <c r="Q908" s="5"/>
      <c r="R908">
        <v>14</v>
      </c>
      <c r="S908" s="5"/>
      <c r="T908" s="118"/>
      <c r="U908" s="118"/>
      <c r="V908" s="118"/>
      <c r="W908" s="118"/>
      <c r="X908" t="s">
        <v>1298</v>
      </c>
      <c r="Y908" t="s">
        <v>1106</v>
      </c>
      <c r="Z908" t="s">
        <v>1106</v>
      </c>
      <c r="AA908" t="s">
        <v>1296</v>
      </c>
      <c r="AB908" s="5"/>
      <c r="AC908" s="5"/>
      <c r="AD908" s="5"/>
      <c r="AE908" s="5"/>
      <c r="AF908" s="61">
        <v>100000073664</v>
      </c>
      <c r="AG908" t="s">
        <v>173</v>
      </c>
      <c r="AI908" t="s">
        <v>1194</v>
      </c>
      <c r="AJ908" t="s">
        <v>1208</v>
      </c>
      <c r="AK908" s="5"/>
      <c r="AL908" s="5"/>
      <c r="AM908" s="5"/>
      <c r="AN908" s="5"/>
      <c r="AO908" s="5"/>
      <c r="AP908" s="5"/>
      <c r="AQ908" s="5"/>
      <c r="AR908" s="5"/>
      <c r="AS908" s="57">
        <v>26363</v>
      </c>
      <c r="AT908" s="25" t="str">
        <f t="shared" si="109"/>
        <v>FIN amlodipine besilate Sandoz A/S tablet 5mg/</v>
      </c>
      <c r="AU908" s="33"/>
      <c r="AW908" s="57">
        <v>26363</v>
      </c>
      <c r="AX908" s="57"/>
      <c r="AY908" s="5"/>
      <c r="AZ908" t="s">
        <v>65</v>
      </c>
      <c r="BA908" s="5"/>
      <c r="BB908" s="5"/>
      <c r="BC908" s="76">
        <v>10221000</v>
      </c>
      <c r="BD908" t="s">
        <v>173</v>
      </c>
      <c r="BF908" s="46" t="s">
        <v>1005</v>
      </c>
      <c r="BG908" t="s">
        <v>981</v>
      </c>
      <c r="BJ908" s="5"/>
      <c r="BK908" t="s">
        <v>981</v>
      </c>
      <c r="BL908" t="s">
        <v>1005</v>
      </c>
      <c r="BM908" s="55" t="s">
        <v>964</v>
      </c>
      <c r="BN908" t="str">
        <f t="shared" si="110"/>
        <v>amlodipine besilate tablet 5mg/</v>
      </c>
      <c r="BO908" s="55"/>
      <c r="BP908" t="str">
        <f t="shared" si="111"/>
        <v>amlodipine besilate tablet 5mg/</v>
      </c>
      <c r="BQ908" s="5"/>
      <c r="BR908" s="46">
        <v>10219000</v>
      </c>
      <c r="BS908" t="s">
        <v>173</v>
      </c>
      <c r="BU908" s="118"/>
      <c r="BV908" s="118"/>
      <c r="BW908" s="61">
        <v>100000073664</v>
      </c>
      <c r="BX908" s="5"/>
      <c r="BY908" s="5"/>
      <c r="BZ908" s="5"/>
      <c r="CB908" s="45"/>
      <c r="CC908" s="45"/>
      <c r="CD908" s="5"/>
      <c r="CE908" s="5"/>
      <c r="CF908" t="s">
        <v>1242</v>
      </c>
      <c r="CG908" t="s">
        <v>175</v>
      </c>
      <c r="CI908" s="118"/>
      <c r="CJ908" s="118"/>
      <c r="CK908" t="s">
        <v>1239</v>
      </c>
      <c r="CM908" t="s">
        <v>1228</v>
      </c>
      <c r="CN908" t="s">
        <v>3382</v>
      </c>
      <c r="CO908" s="46" t="s">
        <v>2254</v>
      </c>
      <c r="CP908" s="5"/>
      <c r="CQ908" s="46" t="s">
        <v>2254</v>
      </c>
      <c r="CR908" s="46" t="s">
        <v>2984</v>
      </c>
      <c r="CS908" s="5"/>
      <c r="CT908" s="52">
        <v>100000085259</v>
      </c>
      <c r="CU908" s="51" t="s">
        <v>149</v>
      </c>
      <c r="CV908" s="118"/>
      <c r="CW908" s="147"/>
      <c r="CX908" t="s">
        <v>2984</v>
      </c>
      <c r="CY908" s="5"/>
      <c r="CZ908" s="5"/>
      <c r="DA908" s="5"/>
      <c r="DB908" s="5"/>
      <c r="DC908" s="5"/>
      <c r="DD908" s="5"/>
      <c r="DE908" s="5"/>
      <c r="DF908" s="5"/>
      <c r="DG908" s="118"/>
      <c r="DH908" s="118"/>
      <c r="DI908" s="118"/>
      <c r="DJ908" s="118"/>
      <c r="DK908" s="118"/>
      <c r="DL908" s="74">
        <v>5</v>
      </c>
      <c r="DM908" s="74" t="s">
        <v>164</v>
      </c>
      <c r="DN908" s="74"/>
      <c r="DO908" s="74"/>
      <c r="DP908" s="74"/>
      <c r="DQ908" s="5"/>
      <c r="DR908" s="74">
        <v>5</v>
      </c>
      <c r="DS908" s="74" t="s">
        <v>164</v>
      </c>
      <c r="DZ908" t="s">
        <v>1245</v>
      </c>
      <c r="EA908" t="s">
        <v>1271</v>
      </c>
      <c r="EB908" s="5"/>
      <c r="EC908" s="5"/>
      <c r="ED908" s="5"/>
      <c r="EE908" s="5"/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Y908" s="70" t="str">
        <f t="shared" si="112"/>
        <v>amlodipine oral 5mg/</v>
      </c>
      <c r="FK908" s="14" t="s">
        <v>163</v>
      </c>
      <c r="FL908" s="70" t="str">
        <f t="shared" si="113"/>
        <v>amlodipine oral 5mg/</v>
      </c>
    </row>
    <row r="909" spans="1:168" ht="14.4">
      <c r="A909" s="83">
        <v>83495</v>
      </c>
      <c r="B909" s="57">
        <v>83495</v>
      </c>
      <c r="C909" s="118"/>
      <c r="D909" s="118"/>
      <c r="E909" s="118"/>
      <c r="F909" s="118"/>
      <c r="G909" s="57">
        <v>83495</v>
      </c>
      <c r="H909" s="3"/>
      <c r="I909" s="57">
        <v>83495</v>
      </c>
      <c r="J909" s="5" t="str">
        <f t="shared" si="107"/>
        <v>FIN amlodipine besilate Sandoz A/S tablet 20 x 5mg/</v>
      </c>
      <c r="K909" s="5" t="str">
        <f t="shared" si="108"/>
        <v>FIN amlodipine besilate Sandoz A/S tablet 20 x 5mg/</v>
      </c>
      <c r="L909" s="5"/>
      <c r="M909" s="5"/>
      <c r="N909" s="5"/>
      <c r="O909" s="5"/>
      <c r="P909">
        <v>30</v>
      </c>
      <c r="Q909" s="5"/>
      <c r="R909">
        <v>20</v>
      </c>
      <c r="S909" s="5"/>
      <c r="T909" s="118"/>
      <c r="U909" s="118"/>
      <c r="V909" s="118"/>
      <c r="W909" s="118"/>
      <c r="X909" t="s">
        <v>1299</v>
      </c>
      <c r="Y909" t="s">
        <v>1106</v>
      </c>
      <c r="Z909" t="s">
        <v>1106</v>
      </c>
      <c r="AA909" t="s">
        <v>1291</v>
      </c>
      <c r="AB909" s="5"/>
      <c r="AC909" s="5"/>
      <c r="AD909" s="5"/>
      <c r="AE909" s="5"/>
      <c r="AF909" s="61">
        <v>100000073664</v>
      </c>
      <c r="AG909" t="s">
        <v>173</v>
      </c>
      <c r="AI909" t="s">
        <v>1194</v>
      </c>
      <c r="AJ909" t="s">
        <v>1208</v>
      </c>
      <c r="AK909" s="5"/>
      <c r="AL909" s="5"/>
      <c r="AM909" s="5"/>
      <c r="AN909" s="5"/>
      <c r="AO909" s="5"/>
      <c r="AP909" s="5"/>
      <c r="AQ909" s="5"/>
      <c r="AR909" s="5"/>
      <c r="AS909" s="57">
        <v>26363</v>
      </c>
      <c r="AT909" s="25" t="str">
        <f t="shared" si="109"/>
        <v>FIN amlodipine besilate Sandoz A/S tablet 5mg/</v>
      </c>
      <c r="AU909" s="33"/>
      <c r="AW909" s="57">
        <v>26363</v>
      </c>
      <c r="AX909" s="57"/>
      <c r="AY909" s="5"/>
      <c r="AZ909" t="s">
        <v>65</v>
      </c>
      <c r="BA909" s="5"/>
      <c r="BB909" s="5"/>
      <c r="BC909" s="76">
        <v>10221000</v>
      </c>
      <c r="BD909" t="s">
        <v>173</v>
      </c>
      <c r="BF909" s="46" t="s">
        <v>1005</v>
      </c>
      <c r="BG909" t="s">
        <v>981</v>
      </c>
      <c r="BJ909" s="5"/>
      <c r="BK909" t="s">
        <v>981</v>
      </c>
      <c r="BL909" t="s">
        <v>1005</v>
      </c>
      <c r="BM909" s="55" t="s">
        <v>964</v>
      </c>
      <c r="BN909" t="str">
        <f t="shared" si="110"/>
        <v>amlodipine besilate tablet 5mg/</v>
      </c>
      <c r="BO909" s="55"/>
      <c r="BP909" t="str">
        <f t="shared" si="111"/>
        <v>amlodipine besilate tablet 5mg/</v>
      </c>
      <c r="BQ909" s="5"/>
      <c r="BR909" s="46">
        <v>10219000</v>
      </c>
      <c r="BS909" t="s">
        <v>173</v>
      </c>
      <c r="BU909" s="118"/>
      <c r="BV909" s="118"/>
      <c r="BW909" s="61">
        <v>100000073664</v>
      </c>
      <c r="BX909" s="5"/>
      <c r="BY909" s="5"/>
      <c r="BZ909" s="5"/>
      <c r="CB909" s="45"/>
      <c r="CC909" s="45"/>
      <c r="CD909" s="5"/>
      <c r="CE909" s="5"/>
      <c r="CF909" t="s">
        <v>1242</v>
      </c>
      <c r="CG909" t="s">
        <v>175</v>
      </c>
      <c r="CI909" s="118"/>
      <c r="CJ909" s="118"/>
      <c r="CK909" t="s">
        <v>1239</v>
      </c>
      <c r="CM909" t="s">
        <v>1228</v>
      </c>
      <c r="CN909" t="s">
        <v>3382</v>
      </c>
      <c r="CO909" s="46" t="s">
        <v>2254</v>
      </c>
      <c r="CP909" s="5"/>
      <c r="CQ909" s="46" t="s">
        <v>2254</v>
      </c>
      <c r="CR909" s="46" t="s">
        <v>2984</v>
      </c>
      <c r="CS909" s="5"/>
      <c r="CT909" s="52">
        <v>100000085259</v>
      </c>
      <c r="CU909" s="51" t="s">
        <v>149</v>
      </c>
      <c r="CV909" s="118"/>
      <c r="CW909" s="147"/>
      <c r="CX909" t="s">
        <v>2984</v>
      </c>
      <c r="CY909" s="5"/>
      <c r="CZ909" s="5"/>
      <c r="DA909" s="5"/>
      <c r="DB909" s="5"/>
      <c r="DC909" s="5"/>
      <c r="DD909" s="5"/>
      <c r="DE909" s="5"/>
      <c r="DF909" s="5"/>
      <c r="DG909" s="118"/>
      <c r="DH909" s="118"/>
      <c r="DI909" s="118"/>
      <c r="DJ909" s="118"/>
      <c r="DK909" s="118"/>
      <c r="DL909" s="74">
        <v>5</v>
      </c>
      <c r="DM909" s="74" t="s">
        <v>164</v>
      </c>
      <c r="DN909" s="74"/>
      <c r="DO909" s="74"/>
      <c r="DP909" s="74"/>
      <c r="DQ909" s="5"/>
      <c r="DR909" s="74">
        <v>5</v>
      </c>
      <c r="DS909" s="74" t="s">
        <v>164</v>
      </c>
      <c r="DZ909" t="s">
        <v>1245</v>
      </c>
      <c r="EA909" t="s">
        <v>1271</v>
      </c>
      <c r="EB909" s="5"/>
      <c r="EC909" s="5"/>
      <c r="ED909" s="5"/>
      <c r="EE909" s="5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Y909" s="70" t="str">
        <f t="shared" si="112"/>
        <v>amlodipine oral 5mg/</v>
      </c>
      <c r="FK909" s="14" t="s">
        <v>163</v>
      </c>
      <c r="FL909" s="70" t="str">
        <f t="shared" si="113"/>
        <v>amlodipine oral 5mg/</v>
      </c>
    </row>
    <row r="910" spans="1:168" ht="14.4">
      <c r="A910" s="83">
        <v>83496</v>
      </c>
      <c r="B910" s="57">
        <v>83496</v>
      </c>
      <c r="C910" s="118"/>
      <c r="D910" s="118"/>
      <c r="E910" s="118"/>
      <c r="F910" s="118"/>
      <c r="G910" s="57">
        <v>83496</v>
      </c>
      <c r="H910" s="3"/>
      <c r="I910" s="57">
        <v>83496</v>
      </c>
      <c r="J910" s="5" t="str">
        <f t="shared" si="107"/>
        <v>FIN amlodipine besilate Sandoz A/S tablet 28 x 5mg/</v>
      </c>
      <c r="K910" s="5" t="str">
        <f t="shared" si="108"/>
        <v>FIN amlodipine besilate Sandoz A/S tablet 28 x 5mg/</v>
      </c>
      <c r="L910" s="5"/>
      <c r="M910" s="5"/>
      <c r="N910" s="5"/>
      <c r="O910" s="5"/>
      <c r="P910">
        <v>10</v>
      </c>
      <c r="Q910" s="5"/>
      <c r="R910">
        <v>28</v>
      </c>
      <c r="S910" s="5"/>
      <c r="T910" s="118"/>
      <c r="U910" s="118"/>
      <c r="V910" s="118"/>
      <c r="W910" s="118"/>
      <c r="X910" t="s">
        <v>1315</v>
      </c>
      <c r="Y910" t="s">
        <v>1106</v>
      </c>
      <c r="Z910" t="s">
        <v>1106</v>
      </c>
      <c r="AA910" t="s">
        <v>1297</v>
      </c>
      <c r="AB910" s="5"/>
      <c r="AC910" s="5"/>
      <c r="AD910" s="5"/>
      <c r="AE910" s="5"/>
      <c r="AF910" s="61">
        <v>100000073664</v>
      </c>
      <c r="AG910" t="s">
        <v>173</v>
      </c>
      <c r="AI910" t="s">
        <v>1194</v>
      </c>
      <c r="AJ910" t="s">
        <v>1208</v>
      </c>
      <c r="AK910" s="5"/>
      <c r="AL910" s="5"/>
      <c r="AM910" s="5"/>
      <c r="AN910" s="5"/>
      <c r="AO910" s="5"/>
      <c r="AP910" s="5"/>
      <c r="AQ910" s="5"/>
      <c r="AR910" s="5"/>
      <c r="AS910" s="57">
        <v>26363</v>
      </c>
      <c r="AT910" s="25" t="str">
        <f t="shared" si="109"/>
        <v>FIN amlodipine besilate Sandoz A/S tablet 5mg/</v>
      </c>
      <c r="AU910" s="33"/>
      <c r="AW910" s="57">
        <v>26363</v>
      </c>
      <c r="AX910" s="57"/>
      <c r="AY910" s="5"/>
      <c r="AZ910" t="s">
        <v>65</v>
      </c>
      <c r="BA910" s="5"/>
      <c r="BB910" s="5"/>
      <c r="BC910" s="76">
        <v>10221000</v>
      </c>
      <c r="BD910" t="s">
        <v>173</v>
      </c>
      <c r="BF910" s="46" t="s">
        <v>1005</v>
      </c>
      <c r="BG910" t="s">
        <v>981</v>
      </c>
      <c r="BJ910" s="5"/>
      <c r="BK910" t="s">
        <v>981</v>
      </c>
      <c r="BL910" t="s">
        <v>1005</v>
      </c>
      <c r="BM910" s="55" t="s">
        <v>964</v>
      </c>
      <c r="BN910" t="str">
        <f t="shared" si="110"/>
        <v>amlodipine besilate tablet 5mg/</v>
      </c>
      <c r="BO910" s="55"/>
      <c r="BP910" t="str">
        <f t="shared" si="111"/>
        <v>amlodipine besilate tablet 5mg/</v>
      </c>
      <c r="BQ910" s="5"/>
      <c r="BR910" s="46">
        <v>10219000</v>
      </c>
      <c r="BS910" t="s">
        <v>173</v>
      </c>
      <c r="BU910" s="118"/>
      <c r="BV910" s="118"/>
      <c r="BW910" s="61">
        <v>100000073664</v>
      </c>
      <c r="BX910" s="5"/>
      <c r="BY910" s="5"/>
      <c r="BZ910" s="5"/>
      <c r="CB910" s="45"/>
      <c r="CC910" s="45"/>
      <c r="CD910" s="5"/>
      <c r="CE910" s="5"/>
      <c r="CF910" t="s">
        <v>1242</v>
      </c>
      <c r="CG910" t="s">
        <v>175</v>
      </c>
      <c r="CI910" s="118"/>
      <c r="CJ910" s="118"/>
      <c r="CK910" t="s">
        <v>1239</v>
      </c>
      <c r="CM910" t="s">
        <v>1228</v>
      </c>
      <c r="CN910" t="s">
        <v>3382</v>
      </c>
      <c r="CO910" s="46" t="s">
        <v>2254</v>
      </c>
      <c r="CP910" s="5"/>
      <c r="CQ910" s="46" t="s">
        <v>2254</v>
      </c>
      <c r="CR910" s="46" t="s">
        <v>2984</v>
      </c>
      <c r="CS910" s="5"/>
      <c r="CT910" s="52">
        <v>100000085259</v>
      </c>
      <c r="CU910" s="51" t="s">
        <v>149</v>
      </c>
      <c r="CV910" s="118"/>
      <c r="CW910" s="147"/>
      <c r="CX910" t="s">
        <v>2984</v>
      </c>
      <c r="CY910" s="5"/>
      <c r="CZ910" s="5"/>
      <c r="DA910" s="5"/>
      <c r="DB910" s="5"/>
      <c r="DC910" s="5"/>
      <c r="DD910" s="5"/>
      <c r="DE910" s="5"/>
      <c r="DF910" s="5"/>
      <c r="DG910" s="118"/>
      <c r="DH910" s="118"/>
      <c r="DI910" s="118"/>
      <c r="DJ910" s="118"/>
      <c r="DK910" s="118"/>
      <c r="DL910" s="74">
        <v>5</v>
      </c>
      <c r="DM910" s="74" t="s">
        <v>164</v>
      </c>
      <c r="DN910" s="74"/>
      <c r="DO910" s="74"/>
      <c r="DP910" s="74"/>
      <c r="DQ910" s="5"/>
      <c r="DR910" s="74">
        <v>5</v>
      </c>
      <c r="DS910" s="74" t="s">
        <v>164</v>
      </c>
      <c r="DZ910" t="s">
        <v>1245</v>
      </c>
      <c r="EA910" t="s">
        <v>1271</v>
      </c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Y910" s="70" t="str">
        <f t="shared" si="112"/>
        <v>amlodipine oral 5mg/</v>
      </c>
      <c r="FK910" s="14" t="s">
        <v>163</v>
      </c>
      <c r="FL910" s="70" t="str">
        <f t="shared" si="113"/>
        <v>amlodipine oral 5mg/</v>
      </c>
    </row>
    <row r="911" spans="1:168" ht="14.4">
      <c r="A911" s="83">
        <v>83497</v>
      </c>
      <c r="B911" s="57">
        <v>83497</v>
      </c>
      <c r="C911" s="118"/>
      <c r="D911" s="118"/>
      <c r="E911" s="118"/>
      <c r="F911" s="118"/>
      <c r="G911" s="57">
        <v>83497</v>
      </c>
      <c r="H911" s="3"/>
      <c r="I911" s="57">
        <v>83497</v>
      </c>
      <c r="J911" s="5" t="str">
        <f t="shared" si="107"/>
        <v>FIN amlodipine besilate Sandoz A/S tablet 30 x 5mg/</v>
      </c>
      <c r="K911" s="5" t="str">
        <f t="shared" si="108"/>
        <v>FIN amlodipine besilate Sandoz A/S tablet 30 x 5mg/</v>
      </c>
      <c r="L911" s="5"/>
      <c r="M911" s="5"/>
      <c r="N911" s="5"/>
      <c r="O911" s="5"/>
      <c r="P911">
        <v>30</v>
      </c>
      <c r="Q911" s="5"/>
      <c r="R911">
        <v>30</v>
      </c>
      <c r="S911" s="5"/>
      <c r="T911" s="118"/>
      <c r="U911" s="118"/>
      <c r="V911" s="118"/>
      <c r="W911" s="118"/>
      <c r="X911" t="s">
        <v>1300</v>
      </c>
      <c r="Y911" t="s">
        <v>1106</v>
      </c>
      <c r="Z911" t="s">
        <v>1106</v>
      </c>
      <c r="AA911" t="s">
        <v>1298</v>
      </c>
      <c r="AB911" s="5"/>
      <c r="AC911" s="5"/>
      <c r="AD911" s="5"/>
      <c r="AE911" s="5"/>
      <c r="AF911" s="61">
        <v>100000073664</v>
      </c>
      <c r="AG911" t="s">
        <v>173</v>
      </c>
      <c r="AI911" t="s">
        <v>1194</v>
      </c>
      <c r="AJ911" t="s">
        <v>1208</v>
      </c>
      <c r="AK911" s="5"/>
      <c r="AL911" s="5"/>
      <c r="AM911" s="5"/>
      <c r="AN911" s="5"/>
      <c r="AO911" s="5"/>
      <c r="AP911" s="5"/>
      <c r="AQ911" s="5"/>
      <c r="AR911" s="5"/>
      <c r="AS911" s="57">
        <v>26363</v>
      </c>
      <c r="AT911" s="25" t="str">
        <f t="shared" si="109"/>
        <v>FIN amlodipine besilate Sandoz A/S tablet 5mg/</v>
      </c>
      <c r="AU911" s="33"/>
      <c r="AW911" s="57">
        <v>26363</v>
      </c>
      <c r="AX911" s="57"/>
      <c r="AY911" s="5"/>
      <c r="AZ911" t="s">
        <v>65</v>
      </c>
      <c r="BA911" s="5"/>
      <c r="BB911" s="5"/>
      <c r="BC911" s="76">
        <v>10221000</v>
      </c>
      <c r="BD911" t="s">
        <v>173</v>
      </c>
      <c r="BF911" s="46" t="s">
        <v>1005</v>
      </c>
      <c r="BG911" t="s">
        <v>981</v>
      </c>
      <c r="BJ911" s="5"/>
      <c r="BK911" t="s">
        <v>981</v>
      </c>
      <c r="BL911" t="s">
        <v>1005</v>
      </c>
      <c r="BM911" s="55" t="s">
        <v>964</v>
      </c>
      <c r="BN911" t="str">
        <f t="shared" si="110"/>
        <v>amlodipine besilate tablet 5mg/</v>
      </c>
      <c r="BO911" s="55"/>
      <c r="BP911" t="str">
        <f t="shared" si="111"/>
        <v>amlodipine besilate tablet 5mg/</v>
      </c>
      <c r="BQ911" s="5"/>
      <c r="BR911" s="46">
        <v>10219000</v>
      </c>
      <c r="BS911" t="s">
        <v>173</v>
      </c>
      <c r="BU911" s="118"/>
      <c r="BV911" s="118"/>
      <c r="BW911" s="61">
        <v>100000073664</v>
      </c>
      <c r="BX911" s="5"/>
      <c r="BY911" s="5"/>
      <c r="BZ911" s="5"/>
      <c r="CB911" s="45"/>
      <c r="CC911" s="45"/>
      <c r="CD911" s="5"/>
      <c r="CE911" s="5"/>
      <c r="CF911" t="s">
        <v>1242</v>
      </c>
      <c r="CG911" t="s">
        <v>175</v>
      </c>
      <c r="CI911" s="118"/>
      <c r="CJ911" s="118"/>
      <c r="CK911" t="s">
        <v>1239</v>
      </c>
      <c r="CM911" t="s">
        <v>1228</v>
      </c>
      <c r="CN911" t="s">
        <v>3382</v>
      </c>
      <c r="CO911" s="46" t="s">
        <v>2254</v>
      </c>
      <c r="CP911" s="5"/>
      <c r="CQ911" s="46" t="s">
        <v>2254</v>
      </c>
      <c r="CR911" s="46" t="s">
        <v>2984</v>
      </c>
      <c r="CS911" s="5"/>
      <c r="CT911" s="52">
        <v>100000085259</v>
      </c>
      <c r="CU911" s="51" t="s">
        <v>149</v>
      </c>
      <c r="CV911" s="118"/>
      <c r="CW911" s="147"/>
      <c r="CX911" t="s">
        <v>2984</v>
      </c>
      <c r="CY911" s="5"/>
      <c r="CZ911" s="5"/>
      <c r="DA911" s="5"/>
      <c r="DB911" s="5"/>
      <c r="DC911" s="5"/>
      <c r="DD911" s="5"/>
      <c r="DE911" s="5"/>
      <c r="DF911" s="5"/>
      <c r="DG911" s="118"/>
      <c r="DH911" s="118"/>
      <c r="DI911" s="118"/>
      <c r="DJ911" s="118"/>
      <c r="DK911" s="118"/>
      <c r="DL911" s="74">
        <v>5</v>
      </c>
      <c r="DM911" s="74" t="s">
        <v>164</v>
      </c>
      <c r="DN911" s="74"/>
      <c r="DO911" s="74"/>
      <c r="DP911" s="74"/>
      <c r="DQ911" s="5"/>
      <c r="DR911" s="74">
        <v>5</v>
      </c>
      <c r="DS911" s="74" t="s">
        <v>164</v>
      </c>
      <c r="DZ911" t="s">
        <v>1245</v>
      </c>
      <c r="EA911" t="s">
        <v>1271</v>
      </c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Y911" s="70" t="str">
        <f t="shared" si="112"/>
        <v>amlodipine oral 5mg/</v>
      </c>
      <c r="FK911" s="14" t="s">
        <v>163</v>
      </c>
      <c r="FL911" s="70" t="str">
        <f t="shared" si="113"/>
        <v>amlodipine oral 5mg/</v>
      </c>
    </row>
    <row r="912" spans="1:168" ht="14.4">
      <c r="A912" s="83">
        <v>83498</v>
      </c>
      <c r="B912" s="57">
        <v>83498</v>
      </c>
      <c r="C912" s="118"/>
      <c r="D912" s="118"/>
      <c r="E912" s="118"/>
      <c r="F912" s="118"/>
      <c r="G912" s="57">
        <v>83498</v>
      </c>
      <c r="H912" s="3"/>
      <c r="I912" s="57">
        <v>83498</v>
      </c>
      <c r="J912" s="5" t="str">
        <f t="shared" si="107"/>
        <v>FIN amlodipine besilate Sandoz A/S tablet 50 x 5mg/</v>
      </c>
      <c r="K912" s="5" t="str">
        <f t="shared" si="108"/>
        <v>FIN amlodipine besilate Sandoz A/S tablet 50 x 5mg/</v>
      </c>
      <c r="L912" s="5"/>
      <c r="M912" s="5"/>
      <c r="N912" s="5"/>
      <c r="O912" s="5"/>
      <c r="P912">
        <v>30</v>
      </c>
      <c r="Q912" s="5"/>
      <c r="R912">
        <v>50</v>
      </c>
      <c r="S912" s="5"/>
      <c r="T912" s="118"/>
      <c r="U912" s="118"/>
      <c r="V912" s="118"/>
      <c r="W912" s="118"/>
      <c r="X912" t="s">
        <v>1289</v>
      </c>
      <c r="Y912" t="s">
        <v>1106</v>
      </c>
      <c r="Z912" t="s">
        <v>1106</v>
      </c>
      <c r="AA912" t="s">
        <v>1299</v>
      </c>
      <c r="AB912" s="5"/>
      <c r="AC912" s="5"/>
      <c r="AD912" s="5"/>
      <c r="AE912" s="5"/>
      <c r="AF912" s="61">
        <v>100000073664</v>
      </c>
      <c r="AG912" t="s">
        <v>173</v>
      </c>
      <c r="AI912" t="s">
        <v>1194</v>
      </c>
      <c r="AJ912" t="s">
        <v>1208</v>
      </c>
      <c r="AK912" s="5"/>
      <c r="AL912" s="5"/>
      <c r="AM912" s="5"/>
      <c r="AN912" s="5"/>
      <c r="AO912" s="5"/>
      <c r="AP912" s="5"/>
      <c r="AQ912" s="5"/>
      <c r="AR912" s="5"/>
      <c r="AS912" s="57">
        <v>26363</v>
      </c>
      <c r="AT912" s="25" t="str">
        <f t="shared" si="109"/>
        <v>FIN amlodipine besilate Sandoz A/S tablet 5mg/</v>
      </c>
      <c r="AU912" s="33"/>
      <c r="AW912" s="57">
        <v>26363</v>
      </c>
      <c r="AX912" s="57"/>
      <c r="AY912" s="5"/>
      <c r="AZ912" t="s">
        <v>65</v>
      </c>
      <c r="BA912" s="5"/>
      <c r="BB912" s="5"/>
      <c r="BC912" s="76">
        <v>10221000</v>
      </c>
      <c r="BD912" t="s">
        <v>173</v>
      </c>
      <c r="BF912" s="46" t="s">
        <v>1005</v>
      </c>
      <c r="BG912" t="s">
        <v>981</v>
      </c>
      <c r="BJ912" s="5"/>
      <c r="BK912" t="s">
        <v>981</v>
      </c>
      <c r="BL912" t="s">
        <v>1005</v>
      </c>
      <c r="BM912" s="55" t="s">
        <v>964</v>
      </c>
      <c r="BN912" t="str">
        <f t="shared" si="110"/>
        <v>amlodipine besilate tablet 5mg/</v>
      </c>
      <c r="BO912" s="55"/>
      <c r="BP912" t="str">
        <f t="shared" si="111"/>
        <v>amlodipine besilate tablet 5mg/</v>
      </c>
      <c r="BQ912" s="5"/>
      <c r="BR912" s="46">
        <v>10219000</v>
      </c>
      <c r="BS912" t="s">
        <v>173</v>
      </c>
      <c r="BU912" s="118"/>
      <c r="BV912" s="118"/>
      <c r="BW912" s="61">
        <v>100000073664</v>
      </c>
      <c r="BX912" s="5"/>
      <c r="BY912" s="5"/>
      <c r="BZ912" s="5"/>
      <c r="CB912" s="45"/>
      <c r="CC912" s="45"/>
      <c r="CD912" s="5"/>
      <c r="CE912" s="5"/>
      <c r="CF912" t="s">
        <v>1242</v>
      </c>
      <c r="CG912" t="s">
        <v>175</v>
      </c>
      <c r="CI912" s="118"/>
      <c r="CJ912" s="118"/>
      <c r="CK912" t="s">
        <v>1239</v>
      </c>
      <c r="CM912" t="s">
        <v>1228</v>
      </c>
      <c r="CN912" t="s">
        <v>3382</v>
      </c>
      <c r="CO912" s="46" t="s">
        <v>2254</v>
      </c>
      <c r="CP912" s="5"/>
      <c r="CQ912" s="46" t="s">
        <v>2254</v>
      </c>
      <c r="CR912" s="46" t="s">
        <v>2984</v>
      </c>
      <c r="CS912" s="5"/>
      <c r="CT912" s="52">
        <v>100000085259</v>
      </c>
      <c r="CU912" s="51" t="s">
        <v>149</v>
      </c>
      <c r="CV912" s="118"/>
      <c r="CW912" s="147"/>
      <c r="CX912" t="s">
        <v>2984</v>
      </c>
      <c r="CY912" s="5"/>
      <c r="CZ912" s="5"/>
      <c r="DA912" s="5"/>
      <c r="DB912" s="5"/>
      <c r="DC912" s="5"/>
      <c r="DD912" s="5"/>
      <c r="DE912" s="5"/>
      <c r="DF912" s="5"/>
      <c r="DG912" s="118"/>
      <c r="DH912" s="118"/>
      <c r="DI912" s="118"/>
      <c r="DJ912" s="118"/>
      <c r="DK912" s="118"/>
      <c r="DL912" s="74">
        <v>5</v>
      </c>
      <c r="DM912" s="74" t="s">
        <v>164</v>
      </c>
      <c r="DN912" s="74"/>
      <c r="DO912" s="74"/>
      <c r="DP912" s="74"/>
      <c r="DQ912" s="5"/>
      <c r="DR912" s="74">
        <v>5</v>
      </c>
      <c r="DS912" s="74" t="s">
        <v>164</v>
      </c>
      <c r="DZ912" t="s">
        <v>1245</v>
      </c>
      <c r="EA912" t="s">
        <v>1271</v>
      </c>
      <c r="EB912" s="5"/>
      <c r="EC912" s="5"/>
      <c r="ED912" s="5"/>
      <c r="EE912" s="5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Y912" s="70" t="str">
        <f t="shared" si="112"/>
        <v>amlodipine oral 5mg/</v>
      </c>
      <c r="FK912" s="14" t="s">
        <v>163</v>
      </c>
      <c r="FL912" s="70" t="str">
        <f t="shared" si="113"/>
        <v>amlodipine oral 5mg/</v>
      </c>
    </row>
    <row r="913" spans="1:168" ht="14.4">
      <c r="A913" s="83">
        <v>83499</v>
      </c>
      <c r="B913" s="57">
        <v>83499</v>
      </c>
      <c r="C913" s="118"/>
      <c r="D913" s="118"/>
      <c r="E913" s="118"/>
      <c r="F913" s="118"/>
      <c r="G913" s="57">
        <v>83499</v>
      </c>
      <c r="H913" s="3"/>
      <c r="I913" s="57">
        <v>83499</v>
      </c>
      <c r="J913" s="5" t="str">
        <f t="shared" si="107"/>
        <v>FIN amlodipine besilate Sandoz A/S tablet 50 x 5mg/</v>
      </c>
      <c r="K913" s="5" t="str">
        <f t="shared" si="108"/>
        <v>FIN amlodipine besilate Sandoz A/S tablet 50 x 5mg/</v>
      </c>
      <c r="L913" s="5"/>
      <c r="M913" s="5"/>
      <c r="N913" s="5"/>
      <c r="O913" s="5"/>
      <c r="P913">
        <v>30</v>
      </c>
      <c r="Q913" s="5"/>
      <c r="R913" s="79">
        <v>50</v>
      </c>
      <c r="S913" s="5"/>
      <c r="T913" s="118"/>
      <c r="U913" s="118"/>
      <c r="V913" s="118"/>
      <c r="W913" s="118"/>
      <c r="X913" t="s">
        <v>1310</v>
      </c>
      <c r="Y913" t="s">
        <v>1106</v>
      </c>
      <c r="Z913" t="s">
        <v>1106</v>
      </c>
      <c r="AA913" t="s">
        <v>1315</v>
      </c>
      <c r="AB913" s="5"/>
      <c r="AC913" s="5"/>
      <c r="AD913" s="5"/>
      <c r="AE913" s="5"/>
      <c r="AF913" s="61">
        <v>100000073664</v>
      </c>
      <c r="AG913" t="s">
        <v>173</v>
      </c>
      <c r="AI913" t="s">
        <v>1194</v>
      </c>
      <c r="AJ913" t="s">
        <v>1208</v>
      </c>
      <c r="AK913" s="5"/>
      <c r="AL913" s="5"/>
      <c r="AM913" s="5"/>
      <c r="AN913" s="5"/>
      <c r="AO913" s="5"/>
      <c r="AP913" s="5"/>
      <c r="AQ913" s="5"/>
      <c r="AR913" s="5"/>
      <c r="AS913" s="57">
        <v>26363</v>
      </c>
      <c r="AT913" s="25" t="str">
        <f t="shared" si="109"/>
        <v>FIN amlodipine besilate Sandoz A/S tablet 5mg/</v>
      </c>
      <c r="AU913" s="33"/>
      <c r="AW913" s="57">
        <v>26363</v>
      </c>
      <c r="AX913" s="57"/>
      <c r="AY913" s="5"/>
      <c r="AZ913" t="s">
        <v>65</v>
      </c>
      <c r="BA913" s="5"/>
      <c r="BB913" s="5"/>
      <c r="BC913" s="76">
        <v>10221000</v>
      </c>
      <c r="BD913" t="s">
        <v>173</v>
      </c>
      <c r="BF913" s="46" t="s">
        <v>1005</v>
      </c>
      <c r="BG913" t="s">
        <v>981</v>
      </c>
      <c r="BJ913" s="5"/>
      <c r="BK913" t="s">
        <v>981</v>
      </c>
      <c r="BL913" t="s">
        <v>1005</v>
      </c>
      <c r="BM913" s="55" t="s">
        <v>964</v>
      </c>
      <c r="BN913" t="str">
        <f t="shared" si="110"/>
        <v>amlodipine besilate tablet 5mg/</v>
      </c>
      <c r="BO913" s="55"/>
      <c r="BP913" t="str">
        <f t="shared" si="111"/>
        <v>amlodipine besilate tablet 5mg/</v>
      </c>
      <c r="BQ913" s="5"/>
      <c r="BR913" s="46">
        <v>10219000</v>
      </c>
      <c r="BS913" t="s">
        <v>173</v>
      </c>
      <c r="BU913" s="118"/>
      <c r="BV913" s="118"/>
      <c r="BW913" s="61">
        <v>100000073664</v>
      </c>
      <c r="BX913" s="5"/>
      <c r="BY913" s="5"/>
      <c r="BZ913" s="5"/>
      <c r="CB913" s="45"/>
      <c r="CC913" s="45"/>
      <c r="CD913" s="5"/>
      <c r="CE913" s="5"/>
      <c r="CF913" t="s">
        <v>1242</v>
      </c>
      <c r="CG913" t="s">
        <v>175</v>
      </c>
      <c r="CI913" s="118"/>
      <c r="CJ913" s="118"/>
      <c r="CK913" t="s">
        <v>1239</v>
      </c>
      <c r="CM913" t="s">
        <v>1228</v>
      </c>
      <c r="CN913" t="s">
        <v>3382</v>
      </c>
      <c r="CO913" s="46" t="s">
        <v>2254</v>
      </c>
      <c r="CP913" s="5"/>
      <c r="CQ913" s="46" t="s">
        <v>2254</v>
      </c>
      <c r="CR913" s="46" t="s">
        <v>2984</v>
      </c>
      <c r="CS913" s="5"/>
      <c r="CT913" s="52">
        <v>100000085259</v>
      </c>
      <c r="CU913" s="51" t="s">
        <v>149</v>
      </c>
      <c r="CV913" s="118"/>
      <c r="CW913" s="147"/>
      <c r="CX913" t="s">
        <v>2984</v>
      </c>
      <c r="CY913" s="5"/>
      <c r="CZ913" s="5"/>
      <c r="DA913" s="5"/>
      <c r="DB913" s="5"/>
      <c r="DC913" s="5"/>
      <c r="DD913" s="5"/>
      <c r="DE913" s="5"/>
      <c r="DF913" s="5"/>
      <c r="DG913" s="118"/>
      <c r="DH913" s="118"/>
      <c r="DI913" s="118"/>
      <c r="DJ913" s="118"/>
      <c r="DK913" s="118"/>
      <c r="DL913" s="74">
        <v>5</v>
      </c>
      <c r="DM913" s="74" t="s">
        <v>164</v>
      </c>
      <c r="DN913" s="74"/>
      <c r="DO913" s="74"/>
      <c r="DP913" s="74"/>
      <c r="DQ913" s="5"/>
      <c r="DR913" s="74">
        <v>5</v>
      </c>
      <c r="DS913" s="74" t="s">
        <v>164</v>
      </c>
      <c r="DZ913" t="s">
        <v>1245</v>
      </c>
      <c r="EA913" t="s">
        <v>1271</v>
      </c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Y913" s="70" t="str">
        <f t="shared" si="112"/>
        <v>amlodipine oral 5mg/</v>
      </c>
      <c r="FK913" s="14" t="s">
        <v>163</v>
      </c>
      <c r="FL913" s="70" t="str">
        <f t="shared" si="113"/>
        <v>amlodipine oral 5mg/</v>
      </c>
    </row>
    <row r="914" spans="1:168" ht="14.4">
      <c r="A914" s="83">
        <v>83500</v>
      </c>
      <c r="B914" s="57">
        <v>83500</v>
      </c>
      <c r="C914" s="118"/>
      <c r="D914" s="118"/>
      <c r="E914" s="118"/>
      <c r="F914" s="118"/>
      <c r="G914" s="57">
        <v>83500</v>
      </c>
      <c r="H914" s="3"/>
      <c r="I914" s="57">
        <v>83500</v>
      </c>
      <c r="J914" s="5" t="str">
        <f t="shared" si="107"/>
        <v>FIN amlodipine besilate Sandoz A/S tablet 60 x 5mg/</v>
      </c>
      <c r="K914" s="5" t="str">
        <f t="shared" si="108"/>
        <v>FIN amlodipine besilate Sandoz A/S tablet 60 x 5mg/</v>
      </c>
      <c r="L914" s="5"/>
      <c r="M914" s="5"/>
      <c r="N914" s="5"/>
      <c r="O914" s="5"/>
      <c r="P914">
        <v>30</v>
      </c>
      <c r="Q914" s="5"/>
      <c r="R914">
        <v>60</v>
      </c>
      <c r="S914" s="5"/>
      <c r="T914" s="118"/>
      <c r="U914" s="118"/>
      <c r="V914" s="118"/>
      <c r="W914" s="118"/>
      <c r="X914" t="s">
        <v>1310</v>
      </c>
      <c r="Y914" t="s">
        <v>1106</v>
      </c>
      <c r="Z914" t="s">
        <v>1106</v>
      </c>
      <c r="AA914" t="s">
        <v>1300</v>
      </c>
      <c r="AB914" s="5"/>
      <c r="AC914" s="5"/>
      <c r="AD914" s="5"/>
      <c r="AE914" s="5"/>
      <c r="AF914" s="61">
        <v>100000073664</v>
      </c>
      <c r="AG914" t="s">
        <v>173</v>
      </c>
      <c r="AI914" t="s">
        <v>1194</v>
      </c>
      <c r="AJ914" t="s">
        <v>1208</v>
      </c>
      <c r="AK914" s="5"/>
      <c r="AL914" s="5"/>
      <c r="AM914" s="5"/>
      <c r="AN914" s="5"/>
      <c r="AO914" s="5"/>
      <c r="AP914" s="5"/>
      <c r="AQ914" s="5"/>
      <c r="AR914" s="5"/>
      <c r="AS914" s="57">
        <v>26363</v>
      </c>
      <c r="AT914" s="25" t="str">
        <f t="shared" si="109"/>
        <v>FIN amlodipine besilate Sandoz A/S tablet 5mg/</v>
      </c>
      <c r="AU914" s="33"/>
      <c r="AW914" s="57">
        <v>26363</v>
      </c>
      <c r="AX914" s="57"/>
      <c r="AY914" s="5"/>
      <c r="AZ914" t="s">
        <v>65</v>
      </c>
      <c r="BA914" s="5"/>
      <c r="BB914" s="5"/>
      <c r="BC914" s="76">
        <v>10221000</v>
      </c>
      <c r="BD914" t="s">
        <v>173</v>
      </c>
      <c r="BF914" s="46" t="s">
        <v>1005</v>
      </c>
      <c r="BG914" t="s">
        <v>981</v>
      </c>
      <c r="BJ914" s="5"/>
      <c r="BK914" t="s">
        <v>981</v>
      </c>
      <c r="BL914" t="s">
        <v>1005</v>
      </c>
      <c r="BM914" s="55" t="s">
        <v>964</v>
      </c>
      <c r="BN914" t="str">
        <f t="shared" si="110"/>
        <v>amlodipine besilate tablet 5mg/</v>
      </c>
      <c r="BO914" s="55"/>
      <c r="BP914" t="str">
        <f t="shared" si="111"/>
        <v>amlodipine besilate tablet 5mg/</v>
      </c>
      <c r="BQ914" s="5"/>
      <c r="BR914" s="46">
        <v>10219000</v>
      </c>
      <c r="BS914" t="s">
        <v>173</v>
      </c>
      <c r="BU914" s="118"/>
      <c r="BV914" s="118"/>
      <c r="BW914" s="61">
        <v>100000073664</v>
      </c>
      <c r="BX914" s="5"/>
      <c r="BY914" s="5"/>
      <c r="BZ914" s="5"/>
      <c r="CB914" s="45"/>
      <c r="CC914" s="45"/>
      <c r="CD914" s="5"/>
      <c r="CE914" s="5"/>
      <c r="CF914" t="s">
        <v>1242</v>
      </c>
      <c r="CG914" t="s">
        <v>175</v>
      </c>
      <c r="CI914" s="118"/>
      <c r="CJ914" s="118"/>
      <c r="CK914" t="s">
        <v>1239</v>
      </c>
      <c r="CM914" t="s">
        <v>1228</v>
      </c>
      <c r="CN914" t="s">
        <v>3382</v>
      </c>
      <c r="CO914" s="46" t="s">
        <v>2254</v>
      </c>
      <c r="CP914" s="5"/>
      <c r="CQ914" s="46" t="s">
        <v>2254</v>
      </c>
      <c r="CR914" s="46" t="s">
        <v>2984</v>
      </c>
      <c r="CS914" s="5"/>
      <c r="CT914" s="52">
        <v>100000085259</v>
      </c>
      <c r="CU914" s="51" t="s">
        <v>149</v>
      </c>
      <c r="CV914" s="118"/>
      <c r="CW914" s="147"/>
      <c r="CX914" t="s">
        <v>2984</v>
      </c>
      <c r="CY914" s="5"/>
      <c r="CZ914" s="5"/>
      <c r="DA914" s="5"/>
      <c r="DB914" s="5"/>
      <c r="DC914" s="5"/>
      <c r="DD914" s="5"/>
      <c r="DE914" s="5"/>
      <c r="DF914" s="5"/>
      <c r="DG914" s="118"/>
      <c r="DH914" s="118"/>
      <c r="DI914" s="118"/>
      <c r="DJ914" s="118"/>
      <c r="DK914" s="118"/>
      <c r="DL914" s="74">
        <v>5</v>
      </c>
      <c r="DM914" s="74" t="s">
        <v>164</v>
      </c>
      <c r="DN914" s="74"/>
      <c r="DO914" s="74"/>
      <c r="DP914" s="74"/>
      <c r="DQ914" s="5"/>
      <c r="DR914" s="74">
        <v>5</v>
      </c>
      <c r="DS914" s="74" t="s">
        <v>164</v>
      </c>
      <c r="DZ914" t="s">
        <v>1245</v>
      </c>
      <c r="EA914" t="s">
        <v>1271</v>
      </c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Y914" s="70" t="str">
        <f t="shared" si="112"/>
        <v>amlodipine oral 5mg/</v>
      </c>
      <c r="FK914" s="14" t="s">
        <v>163</v>
      </c>
      <c r="FL914" s="70" t="str">
        <f t="shared" si="113"/>
        <v>amlodipine oral 5mg/</v>
      </c>
    </row>
    <row r="915" spans="1:168" ht="14.4">
      <c r="A915" s="83">
        <v>83501</v>
      </c>
      <c r="B915" s="57">
        <v>83501</v>
      </c>
      <c r="C915" s="118"/>
      <c r="D915" s="118"/>
      <c r="E915" s="118"/>
      <c r="F915" s="118"/>
      <c r="G915" s="57">
        <v>83501</v>
      </c>
      <c r="H915" s="3"/>
      <c r="I915" s="57">
        <v>83501</v>
      </c>
      <c r="J915" s="5" t="str">
        <f t="shared" si="107"/>
        <v>FIN amlodipine besilate Sandoz A/S tablet 100 x 5mg/</v>
      </c>
      <c r="K915" s="5" t="str">
        <f t="shared" si="108"/>
        <v>FIN amlodipine besilate Sandoz A/S tablet 100 x 5mg/</v>
      </c>
      <c r="L915" s="5"/>
      <c r="M915" s="5"/>
      <c r="N915" s="5"/>
      <c r="O915" s="5"/>
      <c r="P915">
        <v>30</v>
      </c>
      <c r="Q915" s="5"/>
      <c r="R915">
        <v>100</v>
      </c>
      <c r="S915" s="5"/>
      <c r="T915" s="118"/>
      <c r="U915" s="118"/>
      <c r="V915" s="118"/>
      <c r="W915" s="118"/>
      <c r="X915" t="s">
        <v>1292</v>
      </c>
      <c r="Y915" t="s">
        <v>1106</v>
      </c>
      <c r="Z915" t="s">
        <v>1106</v>
      </c>
      <c r="AA915" t="s">
        <v>1289</v>
      </c>
      <c r="AB915" s="5"/>
      <c r="AC915" s="5"/>
      <c r="AD915" s="5"/>
      <c r="AE915" s="5"/>
      <c r="AF915" s="61">
        <v>100000073664</v>
      </c>
      <c r="AG915" t="s">
        <v>173</v>
      </c>
      <c r="AI915" t="s">
        <v>1194</v>
      </c>
      <c r="AJ915" t="s">
        <v>1208</v>
      </c>
      <c r="AK915" s="5"/>
      <c r="AL915" s="5"/>
      <c r="AM915" s="5"/>
      <c r="AN915" s="5"/>
      <c r="AO915" s="5"/>
      <c r="AP915" s="5"/>
      <c r="AQ915" s="5"/>
      <c r="AR915" s="5"/>
      <c r="AS915" s="57">
        <v>26363</v>
      </c>
      <c r="AT915" s="25" t="str">
        <f t="shared" si="109"/>
        <v>FIN amlodipine besilate Sandoz A/S tablet 5mg/</v>
      </c>
      <c r="AU915" s="33"/>
      <c r="AW915" s="57">
        <v>26363</v>
      </c>
      <c r="AX915" s="57"/>
      <c r="AY915" s="5"/>
      <c r="AZ915" t="s">
        <v>65</v>
      </c>
      <c r="BA915" s="5"/>
      <c r="BB915" s="5"/>
      <c r="BC915" s="76">
        <v>10221000</v>
      </c>
      <c r="BD915" t="s">
        <v>173</v>
      </c>
      <c r="BF915" s="46" t="s">
        <v>1005</v>
      </c>
      <c r="BG915" t="s">
        <v>981</v>
      </c>
      <c r="BJ915" s="5"/>
      <c r="BK915" t="s">
        <v>981</v>
      </c>
      <c r="BL915" t="s">
        <v>1005</v>
      </c>
      <c r="BM915" s="55" t="s">
        <v>964</v>
      </c>
      <c r="BN915" t="str">
        <f t="shared" si="110"/>
        <v>amlodipine besilate tablet 5mg/</v>
      </c>
      <c r="BO915" s="55"/>
      <c r="BP915" t="str">
        <f t="shared" si="111"/>
        <v>amlodipine besilate tablet 5mg/</v>
      </c>
      <c r="BQ915" s="5"/>
      <c r="BR915" s="46">
        <v>10219000</v>
      </c>
      <c r="BS915" t="s">
        <v>173</v>
      </c>
      <c r="BU915" s="118"/>
      <c r="BV915" s="118"/>
      <c r="BW915" s="61">
        <v>100000073664</v>
      </c>
      <c r="BX915" s="5"/>
      <c r="BY915" s="5"/>
      <c r="BZ915" s="5"/>
      <c r="CB915" s="45"/>
      <c r="CC915" s="45"/>
      <c r="CD915" s="5"/>
      <c r="CE915" s="5"/>
      <c r="CF915" t="s">
        <v>1242</v>
      </c>
      <c r="CG915" t="s">
        <v>175</v>
      </c>
      <c r="CI915" s="118"/>
      <c r="CJ915" s="118"/>
      <c r="CK915" t="s">
        <v>1239</v>
      </c>
      <c r="CM915" t="s">
        <v>1228</v>
      </c>
      <c r="CN915" t="s">
        <v>3382</v>
      </c>
      <c r="CO915" s="46" t="s">
        <v>2254</v>
      </c>
      <c r="CP915" s="5"/>
      <c r="CQ915" s="46" t="s">
        <v>2254</v>
      </c>
      <c r="CR915" s="46" t="s">
        <v>2984</v>
      </c>
      <c r="CS915" s="5"/>
      <c r="CT915" s="52">
        <v>100000085259</v>
      </c>
      <c r="CU915" s="51" t="s">
        <v>149</v>
      </c>
      <c r="CV915" s="118"/>
      <c r="CW915" s="147"/>
      <c r="CX915" t="s">
        <v>2984</v>
      </c>
      <c r="CY915" s="5"/>
      <c r="CZ915" s="5"/>
      <c r="DA915" s="5"/>
      <c r="DB915" s="5"/>
      <c r="DC915" s="5"/>
      <c r="DD915" s="5"/>
      <c r="DE915" s="5"/>
      <c r="DF915" s="5"/>
      <c r="DG915" s="118"/>
      <c r="DH915" s="118"/>
      <c r="DI915" s="118"/>
      <c r="DJ915" s="118"/>
      <c r="DK915" s="118"/>
      <c r="DL915" s="74">
        <v>5</v>
      </c>
      <c r="DM915" s="74" t="s">
        <v>164</v>
      </c>
      <c r="DN915" s="74"/>
      <c r="DO915" s="74"/>
      <c r="DP915" s="74"/>
      <c r="DQ915" s="5"/>
      <c r="DR915" s="74">
        <v>5</v>
      </c>
      <c r="DS915" s="74" t="s">
        <v>164</v>
      </c>
      <c r="DZ915" t="s">
        <v>1245</v>
      </c>
      <c r="EA915" t="s">
        <v>1271</v>
      </c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Y915" s="70" t="str">
        <f t="shared" si="112"/>
        <v>amlodipine oral 5mg/</v>
      </c>
      <c r="FK915" s="14" t="s">
        <v>163</v>
      </c>
      <c r="FL915" s="70" t="str">
        <f t="shared" si="113"/>
        <v>amlodipine oral 5mg/</v>
      </c>
    </row>
    <row r="916" spans="1:168" ht="14.4">
      <c r="A916" s="83">
        <v>83502</v>
      </c>
      <c r="B916" s="57">
        <v>83502</v>
      </c>
      <c r="C916" s="118"/>
      <c r="D916" s="118"/>
      <c r="E916" s="118"/>
      <c r="F916" s="118"/>
      <c r="G916" s="57">
        <v>83502</v>
      </c>
      <c r="H916" s="3"/>
      <c r="I916" s="57">
        <v>83502</v>
      </c>
      <c r="J916" s="5" t="str">
        <f t="shared" si="107"/>
        <v>FIN amlodipine besilate Sandoz A/S tablet 250 x 5mg/</v>
      </c>
      <c r="K916" s="5" t="str">
        <f t="shared" si="108"/>
        <v>FIN amlodipine besilate Sandoz A/S tablet 250 x 5mg/</v>
      </c>
      <c r="L916" s="5"/>
      <c r="M916" s="5"/>
      <c r="N916" s="5"/>
      <c r="O916" s="5"/>
      <c r="P916">
        <v>10</v>
      </c>
      <c r="Q916" s="5"/>
      <c r="R916">
        <v>250</v>
      </c>
      <c r="S916" s="5"/>
      <c r="T916" s="118"/>
      <c r="U916" s="118"/>
      <c r="V916" s="118"/>
      <c r="W916" s="118"/>
      <c r="X916" t="s">
        <v>1296</v>
      </c>
      <c r="Y916" t="s">
        <v>1106</v>
      </c>
      <c r="Z916" t="s">
        <v>1106</v>
      </c>
      <c r="AA916" t="s">
        <v>1303</v>
      </c>
      <c r="AB916" s="5"/>
      <c r="AC916" s="5"/>
      <c r="AD916" s="5"/>
      <c r="AE916" s="5"/>
      <c r="AF916" s="61">
        <v>100000073664</v>
      </c>
      <c r="AG916" t="s">
        <v>173</v>
      </c>
      <c r="AI916" t="s">
        <v>1194</v>
      </c>
      <c r="AJ916" t="s">
        <v>1208</v>
      </c>
      <c r="AK916" s="5"/>
      <c r="AL916" s="5"/>
      <c r="AM916" s="5"/>
      <c r="AN916" s="5"/>
      <c r="AO916" s="5"/>
      <c r="AP916" s="5"/>
      <c r="AQ916" s="5"/>
      <c r="AR916" s="5"/>
      <c r="AS916" s="57">
        <v>26363</v>
      </c>
      <c r="AT916" s="25" t="str">
        <f t="shared" si="109"/>
        <v>FIN amlodipine besilate Sandoz A/S tablet 5mg/</v>
      </c>
      <c r="AU916" s="33"/>
      <c r="AW916" s="57">
        <v>26363</v>
      </c>
      <c r="AX916" s="57"/>
      <c r="AY916" s="5"/>
      <c r="AZ916" t="s">
        <v>65</v>
      </c>
      <c r="BA916" s="5"/>
      <c r="BB916" s="5"/>
      <c r="BC916" s="76">
        <v>10221000</v>
      </c>
      <c r="BD916" t="s">
        <v>173</v>
      </c>
      <c r="BF916" s="46" t="s">
        <v>1005</v>
      </c>
      <c r="BG916" t="s">
        <v>981</v>
      </c>
      <c r="BJ916" s="5"/>
      <c r="BK916" t="s">
        <v>981</v>
      </c>
      <c r="BL916" t="s">
        <v>1005</v>
      </c>
      <c r="BM916" s="55" t="s">
        <v>964</v>
      </c>
      <c r="BN916" t="str">
        <f t="shared" si="110"/>
        <v>amlodipine besilate tablet 5mg/</v>
      </c>
      <c r="BO916" s="55"/>
      <c r="BP916" t="str">
        <f t="shared" si="111"/>
        <v>amlodipine besilate tablet 5mg/</v>
      </c>
      <c r="BQ916" s="5"/>
      <c r="BR916" s="46">
        <v>10219000</v>
      </c>
      <c r="BS916" t="s">
        <v>173</v>
      </c>
      <c r="BU916" s="118"/>
      <c r="BV916" s="118"/>
      <c r="BW916" s="61">
        <v>100000073664</v>
      </c>
      <c r="BX916" s="5"/>
      <c r="BY916" s="5"/>
      <c r="BZ916" s="5"/>
      <c r="CB916" s="45"/>
      <c r="CC916" s="45"/>
      <c r="CD916" s="5"/>
      <c r="CE916" s="5"/>
      <c r="CF916" t="s">
        <v>1242</v>
      </c>
      <c r="CG916" t="s">
        <v>175</v>
      </c>
      <c r="CI916" s="118"/>
      <c r="CJ916" s="118"/>
      <c r="CK916" t="s">
        <v>1239</v>
      </c>
      <c r="CM916" t="s">
        <v>1228</v>
      </c>
      <c r="CN916" t="s">
        <v>3382</v>
      </c>
      <c r="CO916" s="46" t="s">
        <v>2254</v>
      </c>
      <c r="CP916" s="5"/>
      <c r="CQ916" s="46" t="s">
        <v>2254</v>
      </c>
      <c r="CR916" s="46" t="s">
        <v>2984</v>
      </c>
      <c r="CS916" s="5"/>
      <c r="CT916" s="52">
        <v>100000085259</v>
      </c>
      <c r="CU916" s="51" t="s">
        <v>149</v>
      </c>
      <c r="CV916" s="118"/>
      <c r="CW916" s="147"/>
      <c r="CX916" t="s">
        <v>2984</v>
      </c>
      <c r="CY916" s="5"/>
      <c r="CZ916" s="5"/>
      <c r="DA916" s="5"/>
      <c r="DB916" s="5"/>
      <c r="DC916" s="5"/>
      <c r="DD916" s="5"/>
      <c r="DE916" s="5"/>
      <c r="DF916" s="5"/>
      <c r="DG916" s="118"/>
      <c r="DH916" s="118"/>
      <c r="DI916" s="118"/>
      <c r="DJ916" s="118"/>
      <c r="DK916" s="118"/>
      <c r="DL916" s="74">
        <v>5</v>
      </c>
      <c r="DM916" s="74" t="s">
        <v>164</v>
      </c>
      <c r="DN916" s="74"/>
      <c r="DO916" s="74"/>
      <c r="DP916" s="74"/>
      <c r="DQ916" s="5"/>
      <c r="DR916" s="74">
        <v>5</v>
      </c>
      <c r="DS916" s="74" t="s">
        <v>164</v>
      </c>
      <c r="DZ916" t="s">
        <v>1245</v>
      </c>
      <c r="EA916" t="s">
        <v>1271</v>
      </c>
      <c r="EB916" s="5"/>
      <c r="EC916" s="5"/>
      <c r="ED916" s="5"/>
      <c r="EE916" s="5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Y916" s="70" t="str">
        <f t="shared" si="112"/>
        <v>amlodipine oral 5mg/</v>
      </c>
      <c r="FK916" s="14" t="s">
        <v>163</v>
      </c>
      <c r="FL916" s="70" t="str">
        <f t="shared" si="113"/>
        <v>amlodipine oral 5mg/</v>
      </c>
    </row>
    <row r="917" spans="1:168" ht="14.4">
      <c r="A917" s="83">
        <v>83503</v>
      </c>
      <c r="B917" s="57">
        <v>83503</v>
      </c>
      <c r="C917" s="118"/>
      <c r="D917" s="118"/>
      <c r="E917" s="118"/>
      <c r="F917" s="118"/>
      <c r="G917" s="57">
        <v>83503</v>
      </c>
      <c r="H917" s="3"/>
      <c r="I917" s="57">
        <v>83503</v>
      </c>
      <c r="J917" s="5" t="str">
        <f t="shared" si="107"/>
        <v>FIN amlodipine besilate Sandoz A/S tablet 20 x 5mg/</v>
      </c>
      <c r="K917" s="5" t="str">
        <f t="shared" si="108"/>
        <v>FIN amlodipine besilate Sandoz A/S tablet 20 x 5mg/</v>
      </c>
      <c r="L917" s="5"/>
      <c r="M917" s="5"/>
      <c r="N917" s="5"/>
      <c r="O917" s="5"/>
      <c r="P917">
        <v>30</v>
      </c>
      <c r="Q917" s="5"/>
      <c r="R917">
        <v>20</v>
      </c>
      <c r="S917" s="5"/>
      <c r="T917" s="118"/>
      <c r="U917" s="118"/>
      <c r="V917" s="118"/>
      <c r="W917" s="118"/>
      <c r="X917" t="s">
        <v>1291</v>
      </c>
      <c r="Y917" t="s">
        <v>1106</v>
      </c>
      <c r="Z917" t="s">
        <v>1106</v>
      </c>
      <c r="AA917" t="s">
        <v>1291</v>
      </c>
      <c r="AB917" s="5"/>
      <c r="AC917" s="5"/>
      <c r="AD917" s="5"/>
      <c r="AE917" s="5"/>
      <c r="AF917" s="61">
        <v>100000073664</v>
      </c>
      <c r="AG917" t="s">
        <v>173</v>
      </c>
      <c r="AI917" t="s">
        <v>1194</v>
      </c>
      <c r="AJ917" t="s">
        <v>1208</v>
      </c>
      <c r="AK917" s="5"/>
      <c r="AL917" s="5"/>
      <c r="AM917" s="5"/>
      <c r="AN917" s="5"/>
      <c r="AO917" s="5"/>
      <c r="AP917" s="5"/>
      <c r="AQ917" s="5"/>
      <c r="AR917" s="5"/>
      <c r="AS917" s="57">
        <v>26363</v>
      </c>
      <c r="AT917" s="25" t="str">
        <f t="shared" si="109"/>
        <v>FIN amlodipine besilate Sandoz A/S tablet 5mg/</v>
      </c>
      <c r="AU917" s="33"/>
      <c r="AW917" s="57">
        <v>26363</v>
      </c>
      <c r="AX917" s="57"/>
      <c r="AY917" s="5"/>
      <c r="AZ917" t="s">
        <v>65</v>
      </c>
      <c r="BA917" s="5"/>
      <c r="BB917" s="5"/>
      <c r="BC917" s="76">
        <v>10221000</v>
      </c>
      <c r="BD917" t="s">
        <v>173</v>
      </c>
      <c r="BF917" s="46" t="s">
        <v>1005</v>
      </c>
      <c r="BG917" t="s">
        <v>981</v>
      </c>
      <c r="BJ917" s="5"/>
      <c r="BK917" t="s">
        <v>981</v>
      </c>
      <c r="BL917" t="s">
        <v>1005</v>
      </c>
      <c r="BM917" s="55" t="s">
        <v>964</v>
      </c>
      <c r="BN917" t="str">
        <f t="shared" si="110"/>
        <v>amlodipine besilate tablet 5mg/</v>
      </c>
      <c r="BO917" s="55"/>
      <c r="BP917" t="str">
        <f t="shared" si="111"/>
        <v>amlodipine besilate tablet 5mg/</v>
      </c>
      <c r="BQ917" s="5"/>
      <c r="BR917" s="46">
        <v>10219000</v>
      </c>
      <c r="BS917" t="s">
        <v>173</v>
      </c>
      <c r="BU917" s="118"/>
      <c r="BV917" s="118"/>
      <c r="BW917" s="61">
        <v>100000073664</v>
      </c>
      <c r="BX917" s="5"/>
      <c r="BY917" s="5"/>
      <c r="BZ917" s="5"/>
      <c r="CB917" s="45"/>
      <c r="CC917" s="45"/>
      <c r="CD917" s="5"/>
      <c r="CE917" s="5"/>
      <c r="CF917" t="s">
        <v>1242</v>
      </c>
      <c r="CG917" t="s">
        <v>175</v>
      </c>
      <c r="CI917" s="118"/>
      <c r="CJ917" s="118"/>
      <c r="CK917" t="s">
        <v>1239</v>
      </c>
      <c r="CM917" t="s">
        <v>1228</v>
      </c>
      <c r="CN917" t="s">
        <v>3382</v>
      </c>
      <c r="CO917" s="46" t="s">
        <v>2254</v>
      </c>
      <c r="CP917" s="5"/>
      <c r="CQ917" s="46" t="s">
        <v>2254</v>
      </c>
      <c r="CR917" s="46" t="s">
        <v>2984</v>
      </c>
      <c r="CS917" s="5"/>
      <c r="CT917" s="52">
        <v>100000085259</v>
      </c>
      <c r="CU917" s="51" t="s">
        <v>149</v>
      </c>
      <c r="CV917" s="118"/>
      <c r="CW917" s="147"/>
      <c r="CX917" t="s">
        <v>2984</v>
      </c>
      <c r="CY917" s="5"/>
      <c r="CZ917" s="5"/>
      <c r="DA917" s="5"/>
      <c r="DB917" s="5"/>
      <c r="DC917" s="5"/>
      <c r="DD917" s="5"/>
      <c r="DE917" s="5"/>
      <c r="DF917" s="5"/>
      <c r="DG917" s="118"/>
      <c r="DH917" s="118"/>
      <c r="DI917" s="118"/>
      <c r="DJ917" s="118"/>
      <c r="DK917" s="118"/>
      <c r="DL917" s="74">
        <v>5</v>
      </c>
      <c r="DM917" s="74" t="s">
        <v>164</v>
      </c>
      <c r="DN917" s="74"/>
      <c r="DO917" s="74"/>
      <c r="DP917" s="74"/>
      <c r="DQ917" s="5"/>
      <c r="DR917" s="74">
        <v>5</v>
      </c>
      <c r="DS917" s="74" t="s">
        <v>164</v>
      </c>
      <c r="DZ917" t="s">
        <v>1245</v>
      </c>
      <c r="EA917" t="s">
        <v>1271</v>
      </c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Y917" s="70" t="str">
        <f t="shared" si="112"/>
        <v>amlodipine oral 5mg/</v>
      </c>
      <c r="FK917" s="14" t="s">
        <v>163</v>
      </c>
      <c r="FL917" s="70" t="str">
        <f t="shared" si="113"/>
        <v>amlodipine oral 5mg/</v>
      </c>
    </row>
    <row r="918" spans="1:168" ht="14.4">
      <c r="A918" s="83">
        <v>83504</v>
      </c>
      <c r="B918" s="57">
        <v>83504</v>
      </c>
      <c r="C918" s="118"/>
      <c r="D918" s="118"/>
      <c r="E918" s="118"/>
      <c r="F918" s="118"/>
      <c r="G918" s="57">
        <v>83504</v>
      </c>
      <c r="H918" s="3"/>
      <c r="I918" s="57">
        <v>83504</v>
      </c>
      <c r="J918" s="5" t="str">
        <f t="shared" si="107"/>
        <v>FIN amlodipine besilate Sandoz A/S tablet 30 x 5mg/</v>
      </c>
      <c r="K918" s="5" t="str">
        <f t="shared" si="108"/>
        <v>FIN amlodipine besilate Sandoz A/S tablet 30 x 5mg/</v>
      </c>
      <c r="L918" s="5"/>
      <c r="M918" s="5"/>
      <c r="N918" s="5"/>
      <c r="O918" s="5"/>
      <c r="P918">
        <v>10</v>
      </c>
      <c r="Q918" s="5"/>
      <c r="R918">
        <v>30</v>
      </c>
      <c r="S918" s="5"/>
      <c r="T918" s="118"/>
      <c r="U918" s="118"/>
      <c r="V918" s="118"/>
      <c r="W918" s="118"/>
      <c r="X918" t="s">
        <v>1297</v>
      </c>
      <c r="Y918" t="s">
        <v>1106</v>
      </c>
      <c r="Z918" t="s">
        <v>1106</v>
      </c>
      <c r="AA918" t="s">
        <v>1298</v>
      </c>
      <c r="AB918" s="5"/>
      <c r="AC918" s="5"/>
      <c r="AD918" s="5"/>
      <c r="AE918" s="5"/>
      <c r="AF918" s="61">
        <v>100000073664</v>
      </c>
      <c r="AG918" t="s">
        <v>173</v>
      </c>
      <c r="AI918" t="s">
        <v>1194</v>
      </c>
      <c r="AJ918" t="s">
        <v>1208</v>
      </c>
      <c r="AK918" s="5"/>
      <c r="AL918" s="5"/>
      <c r="AM918" s="5"/>
      <c r="AN918" s="5"/>
      <c r="AO918" s="5"/>
      <c r="AP918" s="5"/>
      <c r="AQ918" s="5"/>
      <c r="AR918" s="5"/>
      <c r="AS918" s="57">
        <v>26363</v>
      </c>
      <c r="AT918" s="25" t="str">
        <f t="shared" si="109"/>
        <v>FIN amlodipine besilate Sandoz A/S tablet 5mg/</v>
      </c>
      <c r="AU918" s="33"/>
      <c r="AW918" s="57">
        <v>26363</v>
      </c>
      <c r="AX918" s="57"/>
      <c r="AY918" s="5"/>
      <c r="AZ918" t="s">
        <v>65</v>
      </c>
      <c r="BA918" s="5"/>
      <c r="BB918" s="5"/>
      <c r="BC918" s="76">
        <v>10221000</v>
      </c>
      <c r="BD918" t="s">
        <v>173</v>
      </c>
      <c r="BF918" s="46" t="s">
        <v>1005</v>
      </c>
      <c r="BG918" t="s">
        <v>981</v>
      </c>
      <c r="BJ918" s="5"/>
      <c r="BK918" t="s">
        <v>981</v>
      </c>
      <c r="BL918" t="s">
        <v>1005</v>
      </c>
      <c r="BM918" s="55" t="s">
        <v>964</v>
      </c>
      <c r="BN918" t="str">
        <f t="shared" si="110"/>
        <v>amlodipine besilate tablet 5mg/</v>
      </c>
      <c r="BO918" s="55"/>
      <c r="BP918" t="str">
        <f t="shared" si="111"/>
        <v>amlodipine besilate tablet 5mg/</v>
      </c>
      <c r="BQ918" s="5"/>
      <c r="BR918" s="46">
        <v>10219000</v>
      </c>
      <c r="BS918" t="s">
        <v>173</v>
      </c>
      <c r="BU918" s="118"/>
      <c r="BV918" s="118"/>
      <c r="BW918" s="61">
        <v>100000073664</v>
      </c>
      <c r="BX918" s="5"/>
      <c r="BY918" s="5"/>
      <c r="BZ918" s="5"/>
      <c r="CB918" s="45"/>
      <c r="CC918" s="45"/>
      <c r="CD918" s="5"/>
      <c r="CE918" s="5"/>
      <c r="CF918" t="s">
        <v>1242</v>
      </c>
      <c r="CG918" t="s">
        <v>175</v>
      </c>
      <c r="CI918" s="118"/>
      <c r="CJ918" s="118"/>
      <c r="CK918" t="s">
        <v>1239</v>
      </c>
      <c r="CM918" t="s">
        <v>1228</v>
      </c>
      <c r="CN918" t="s">
        <v>3382</v>
      </c>
      <c r="CO918" s="46" t="s">
        <v>2254</v>
      </c>
      <c r="CP918" s="5"/>
      <c r="CQ918" s="46" t="s">
        <v>2254</v>
      </c>
      <c r="CR918" s="46" t="s">
        <v>2984</v>
      </c>
      <c r="CS918" s="5"/>
      <c r="CT918" s="52">
        <v>100000085259</v>
      </c>
      <c r="CU918" s="51" t="s">
        <v>149</v>
      </c>
      <c r="CV918" s="118"/>
      <c r="CW918" s="147"/>
      <c r="CX918" t="s">
        <v>2984</v>
      </c>
      <c r="CY918" s="5"/>
      <c r="CZ918" s="5"/>
      <c r="DA918" s="5"/>
      <c r="DB918" s="5"/>
      <c r="DC918" s="5"/>
      <c r="DD918" s="5"/>
      <c r="DE918" s="5"/>
      <c r="DF918" s="5"/>
      <c r="DG918" s="118"/>
      <c r="DH918" s="118"/>
      <c r="DI918" s="118"/>
      <c r="DJ918" s="118"/>
      <c r="DK918" s="118"/>
      <c r="DL918" s="74">
        <v>5</v>
      </c>
      <c r="DM918" s="74" t="s">
        <v>164</v>
      </c>
      <c r="DN918" s="74"/>
      <c r="DO918" s="74"/>
      <c r="DP918" s="74"/>
      <c r="DQ918" s="5"/>
      <c r="DR918" s="74">
        <v>5</v>
      </c>
      <c r="DS918" s="74" t="s">
        <v>164</v>
      </c>
      <c r="DZ918" t="s">
        <v>1245</v>
      </c>
      <c r="EA918" t="s">
        <v>1271</v>
      </c>
      <c r="EB918" s="5"/>
      <c r="EC918" s="5"/>
      <c r="ED918" s="5"/>
      <c r="EE918" s="5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Y918" s="70" t="str">
        <f t="shared" si="112"/>
        <v>amlodipine oral 5mg/</v>
      </c>
      <c r="FK918" s="14" t="s">
        <v>163</v>
      </c>
      <c r="FL918" s="70" t="str">
        <f t="shared" si="113"/>
        <v>amlodipine oral 5mg/</v>
      </c>
    </row>
    <row r="919" spans="1:168" ht="14.4">
      <c r="A919" s="83">
        <v>83505</v>
      </c>
      <c r="B919" s="57">
        <v>83505</v>
      </c>
      <c r="C919" s="118"/>
      <c r="D919" s="118"/>
      <c r="E919" s="118"/>
      <c r="F919" s="118"/>
      <c r="G919" s="57">
        <v>83505</v>
      </c>
      <c r="H919" s="3"/>
      <c r="I919" s="57">
        <v>83505</v>
      </c>
      <c r="J919" s="5" t="str">
        <f t="shared" ref="J919:J982" si="114">CONCATENATE(BM919," ",CR920," ",BG919," ",BS919," ",R919,S919," x ",DR919,DS919,"/",DU919,DV919)</f>
        <v>FIN amlodipine besilate Sandoz A/S tablet 50 x 5mg/</v>
      </c>
      <c r="K919" s="5" t="str">
        <f t="shared" ref="K919:K982" si="115">CONCATENATE(BM919," ",CR920," ",BG919," ",BS919," ",R919,S919," x ",DR919,DS919,"/",DU919,DV919)</f>
        <v>FIN amlodipine besilate Sandoz A/S tablet 50 x 5mg/</v>
      </c>
      <c r="L919" s="5"/>
      <c r="M919" s="5"/>
      <c r="N919" s="5"/>
      <c r="O919" s="5"/>
      <c r="P919">
        <v>30</v>
      </c>
      <c r="Q919" s="5"/>
      <c r="R919">
        <v>50</v>
      </c>
      <c r="S919" s="5"/>
      <c r="T919" s="118"/>
      <c r="U919" s="118"/>
      <c r="V919" s="118"/>
      <c r="W919" s="118"/>
      <c r="X919" t="s">
        <v>1298</v>
      </c>
      <c r="Y919" t="s">
        <v>1106</v>
      </c>
      <c r="Z919" t="s">
        <v>1106</v>
      </c>
      <c r="AA919" t="s">
        <v>1299</v>
      </c>
      <c r="AB919" s="5"/>
      <c r="AC919" s="5"/>
      <c r="AD919" s="5"/>
      <c r="AE919" s="5"/>
      <c r="AF919" s="61">
        <v>100000073664</v>
      </c>
      <c r="AG919" t="s">
        <v>173</v>
      </c>
      <c r="AI919" t="s">
        <v>1194</v>
      </c>
      <c r="AJ919" t="s">
        <v>1208</v>
      </c>
      <c r="AK919" s="5"/>
      <c r="AL919" s="5"/>
      <c r="AM919" s="5"/>
      <c r="AN919" s="5"/>
      <c r="AO919" s="5"/>
      <c r="AP919" s="5"/>
      <c r="AQ919" s="5"/>
      <c r="AR919" s="5"/>
      <c r="AS919" s="57">
        <v>26363</v>
      </c>
      <c r="AT919" s="25" t="str">
        <f t="shared" ref="AT919:AT982" si="116">CONCATENATE(BM919," ",CR920," ",BG919," ",BS919," ",DR919,DS919,"/",DU919,DV919)</f>
        <v>FIN amlodipine besilate Sandoz A/S tablet 5mg/</v>
      </c>
      <c r="AU919" s="33"/>
      <c r="AW919" s="57">
        <v>26363</v>
      </c>
      <c r="AX919" s="57"/>
      <c r="AY919" s="5"/>
      <c r="AZ919" t="s">
        <v>65</v>
      </c>
      <c r="BA919" s="5"/>
      <c r="BB919" s="5"/>
      <c r="BC919" s="76">
        <v>10221000</v>
      </c>
      <c r="BD919" t="s">
        <v>173</v>
      </c>
      <c r="BF919" s="46" t="s">
        <v>1005</v>
      </c>
      <c r="BG919" t="s">
        <v>981</v>
      </c>
      <c r="BJ919" s="5"/>
      <c r="BK919" t="s">
        <v>981</v>
      </c>
      <c r="BL919" t="s">
        <v>1005</v>
      </c>
      <c r="BM919" s="55" t="s">
        <v>964</v>
      </c>
      <c r="BN919" t="str">
        <f t="shared" ref="BN919:BN982" si="117">CONCATENATE(CR920," ",BS919," ",DR919,DS919,"/",DU919,DV919)</f>
        <v>amlodipine besilate tablet 5mg/</v>
      </c>
      <c r="BO919" s="55"/>
      <c r="BP919" t="str">
        <f t="shared" ref="BP919:BP982" si="118">CONCATENATE(CR920," ",BS919," ",DR919,DS919,"/",DU919,DV919)</f>
        <v>amlodipine besilate tablet 5mg/</v>
      </c>
      <c r="BQ919" s="5"/>
      <c r="BR919" s="46">
        <v>10219000</v>
      </c>
      <c r="BS919" t="s">
        <v>173</v>
      </c>
      <c r="BU919" s="118"/>
      <c r="BV919" s="118"/>
      <c r="BW919" s="61">
        <v>100000073664</v>
      </c>
      <c r="BX919" s="5"/>
      <c r="BY919" s="5"/>
      <c r="BZ919" s="5"/>
      <c r="CB919" s="45"/>
      <c r="CC919" s="45"/>
      <c r="CD919" s="5"/>
      <c r="CE919" s="5"/>
      <c r="CF919" t="s">
        <v>1242</v>
      </c>
      <c r="CG919" t="s">
        <v>175</v>
      </c>
      <c r="CI919" s="118"/>
      <c r="CJ919" s="118"/>
      <c r="CK919" t="s">
        <v>1239</v>
      </c>
      <c r="CM919" t="s">
        <v>1228</v>
      </c>
      <c r="CN919" t="s">
        <v>3382</v>
      </c>
      <c r="CO919" s="46" t="s">
        <v>2254</v>
      </c>
      <c r="CP919" s="5"/>
      <c r="CQ919" s="46" t="s">
        <v>2254</v>
      </c>
      <c r="CR919" s="46" t="s">
        <v>2984</v>
      </c>
      <c r="CS919" s="5"/>
      <c r="CT919" s="52">
        <v>100000085259</v>
      </c>
      <c r="CU919" s="51" t="s">
        <v>149</v>
      </c>
      <c r="CV919" s="118"/>
      <c r="CW919" s="147"/>
      <c r="CX919" t="s">
        <v>2984</v>
      </c>
      <c r="CY919" s="5"/>
      <c r="CZ919" s="5"/>
      <c r="DA919" s="5"/>
      <c r="DB919" s="5"/>
      <c r="DC919" s="5"/>
      <c r="DD919" s="5"/>
      <c r="DE919" s="5"/>
      <c r="DF919" s="5"/>
      <c r="DG919" s="118"/>
      <c r="DH919" s="118"/>
      <c r="DI919" s="118"/>
      <c r="DJ919" s="118"/>
      <c r="DK919" s="118"/>
      <c r="DL919" s="74">
        <v>5</v>
      </c>
      <c r="DM919" s="74" t="s">
        <v>164</v>
      </c>
      <c r="DN919" s="74"/>
      <c r="DO919" s="74"/>
      <c r="DP919" s="74"/>
      <c r="DQ919" s="5"/>
      <c r="DR919" s="74">
        <v>5</v>
      </c>
      <c r="DS919" s="74" t="s">
        <v>164</v>
      </c>
      <c r="DZ919" t="s">
        <v>1245</v>
      </c>
      <c r="EA919" t="s">
        <v>1271</v>
      </c>
      <c r="EB919" s="5"/>
      <c r="EC919" s="5"/>
      <c r="ED919" s="5"/>
      <c r="EE919" s="5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Y919" s="70" t="str">
        <f t="shared" ref="EY919:EY982" si="119">CONCATENATE(CU921," ",FK919," ",DR919,DS919,"/",DU919,DV919)</f>
        <v>amlodipine oral 5mg/</v>
      </c>
      <c r="FK919" s="14" t="s">
        <v>163</v>
      </c>
      <c r="FL919" s="70" t="str">
        <f t="shared" ref="FL919:FL982" si="120">CONCATENATE(CU921," ",FK919," ",DR919,DS919,"/",DU919,DV919)</f>
        <v>amlodipine oral 5mg/</v>
      </c>
    </row>
    <row r="920" spans="1:168" ht="14.4">
      <c r="A920" s="83">
        <v>83506</v>
      </c>
      <c r="B920" s="57">
        <v>83506</v>
      </c>
      <c r="C920" s="118"/>
      <c r="D920" s="118"/>
      <c r="E920" s="118"/>
      <c r="F920" s="118"/>
      <c r="G920" s="57">
        <v>83506</v>
      </c>
      <c r="H920" s="3"/>
      <c r="I920" s="57">
        <v>83506</v>
      </c>
      <c r="J920" s="5" t="str">
        <f t="shared" si="114"/>
        <v>FIN amlodipine besilate Sandoz A/S tablet 60 x 5mg/</v>
      </c>
      <c r="K920" s="5" t="str">
        <f t="shared" si="115"/>
        <v>FIN amlodipine besilate Sandoz A/S tablet 60 x 5mg/</v>
      </c>
      <c r="L920" s="5"/>
      <c r="M920" s="5"/>
      <c r="N920" s="5"/>
      <c r="O920" s="5"/>
      <c r="P920">
        <v>30</v>
      </c>
      <c r="Q920" s="5"/>
      <c r="R920">
        <v>60</v>
      </c>
      <c r="S920" s="5"/>
      <c r="T920" s="118"/>
      <c r="U920" s="118"/>
      <c r="V920" s="118"/>
      <c r="W920" s="118"/>
      <c r="X920" t="s">
        <v>1299</v>
      </c>
      <c r="Y920" t="s">
        <v>1106</v>
      </c>
      <c r="Z920" t="s">
        <v>1106</v>
      </c>
      <c r="AA920" t="s">
        <v>1300</v>
      </c>
      <c r="AB920" s="5"/>
      <c r="AC920" s="5"/>
      <c r="AD920" s="5"/>
      <c r="AE920" s="5"/>
      <c r="AF920" s="61">
        <v>100000073664</v>
      </c>
      <c r="AG920" t="s">
        <v>173</v>
      </c>
      <c r="AI920" t="s">
        <v>1194</v>
      </c>
      <c r="AJ920" t="s">
        <v>1208</v>
      </c>
      <c r="AK920" s="5"/>
      <c r="AL920" s="5"/>
      <c r="AM920" s="5"/>
      <c r="AN920" s="5"/>
      <c r="AO920" s="5"/>
      <c r="AP920" s="5"/>
      <c r="AQ920" s="5"/>
      <c r="AR920" s="5"/>
      <c r="AS920" s="57">
        <v>26363</v>
      </c>
      <c r="AT920" s="25" t="str">
        <f t="shared" si="116"/>
        <v>FIN amlodipine besilate Sandoz A/S tablet 5mg/</v>
      </c>
      <c r="AU920" s="33"/>
      <c r="AW920" s="57">
        <v>26363</v>
      </c>
      <c r="AX920" s="57"/>
      <c r="AY920" s="5"/>
      <c r="AZ920" t="s">
        <v>65</v>
      </c>
      <c r="BA920" s="5"/>
      <c r="BB920" s="5"/>
      <c r="BC920" s="76">
        <v>10221000</v>
      </c>
      <c r="BD920" t="s">
        <v>173</v>
      </c>
      <c r="BF920" s="46" t="s">
        <v>1005</v>
      </c>
      <c r="BG920" t="s">
        <v>981</v>
      </c>
      <c r="BJ920" s="5"/>
      <c r="BK920" t="s">
        <v>981</v>
      </c>
      <c r="BL920" t="s">
        <v>1005</v>
      </c>
      <c r="BM920" s="55" t="s">
        <v>964</v>
      </c>
      <c r="BN920" t="str">
        <f t="shared" si="117"/>
        <v>amlodipine besilate tablet 5mg/</v>
      </c>
      <c r="BO920" s="55"/>
      <c r="BP920" t="str">
        <f t="shared" si="118"/>
        <v>amlodipine besilate tablet 5mg/</v>
      </c>
      <c r="BQ920" s="5"/>
      <c r="BR920" s="46">
        <v>10219000</v>
      </c>
      <c r="BS920" t="s">
        <v>173</v>
      </c>
      <c r="BU920" s="118"/>
      <c r="BV920" s="118"/>
      <c r="BW920" s="61">
        <v>100000073664</v>
      </c>
      <c r="BX920" s="5"/>
      <c r="BY920" s="5"/>
      <c r="BZ920" s="5"/>
      <c r="CB920" s="45"/>
      <c r="CC920" s="45"/>
      <c r="CD920" s="5"/>
      <c r="CE920" s="5"/>
      <c r="CF920" t="s">
        <v>1242</v>
      </c>
      <c r="CG920" t="s">
        <v>175</v>
      </c>
      <c r="CI920" s="118"/>
      <c r="CJ920" s="118"/>
      <c r="CK920" t="s">
        <v>1239</v>
      </c>
      <c r="CM920" t="s">
        <v>1228</v>
      </c>
      <c r="CN920" t="s">
        <v>3382</v>
      </c>
      <c r="CO920" s="46" t="s">
        <v>2254</v>
      </c>
      <c r="CP920" s="5"/>
      <c r="CQ920" s="46" t="s">
        <v>2254</v>
      </c>
      <c r="CR920" s="46" t="s">
        <v>2984</v>
      </c>
      <c r="CS920" s="5"/>
      <c r="CT920" s="52">
        <v>100000085259</v>
      </c>
      <c r="CU920" s="51" t="s">
        <v>149</v>
      </c>
      <c r="CV920" s="118"/>
      <c r="CW920" s="147"/>
      <c r="CX920" t="s">
        <v>2984</v>
      </c>
      <c r="CY920" s="5"/>
      <c r="CZ920" s="5"/>
      <c r="DA920" s="5"/>
      <c r="DB920" s="5"/>
      <c r="DC920" s="5"/>
      <c r="DD920" s="5"/>
      <c r="DE920" s="5"/>
      <c r="DF920" s="5"/>
      <c r="DG920" s="118"/>
      <c r="DH920" s="118"/>
      <c r="DI920" s="118"/>
      <c r="DJ920" s="118"/>
      <c r="DK920" s="118"/>
      <c r="DL920" s="74">
        <v>5</v>
      </c>
      <c r="DM920" s="74" t="s">
        <v>164</v>
      </c>
      <c r="DN920" s="74"/>
      <c r="DO920" s="74"/>
      <c r="DP920" s="74"/>
      <c r="DQ920" s="5"/>
      <c r="DR920" s="74">
        <v>5</v>
      </c>
      <c r="DS920" s="74" t="s">
        <v>164</v>
      </c>
      <c r="DZ920" t="s">
        <v>1245</v>
      </c>
      <c r="EA920" t="s">
        <v>1271</v>
      </c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Y920" s="70" t="str">
        <f t="shared" si="119"/>
        <v>amlodipine oral 5mg/</v>
      </c>
      <c r="FK920" s="14" t="s">
        <v>163</v>
      </c>
      <c r="FL920" s="70" t="str">
        <f t="shared" si="120"/>
        <v>amlodipine oral 5mg/</v>
      </c>
    </row>
    <row r="921" spans="1:168" ht="14.4">
      <c r="A921" s="83">
        <v>83507</v>
      </c>
      <c r="B921" s="57">
        <v>83507</v>
      </c>
      <c r="C921" s="118"/>
      <c r="D921" s="118"/>
      <c r="E921" s="118"/>
      <c r="F921" s="118"/>
      <c r="G921" s="57">
        <v>83507</v>
      </c>
      <c r="H921" s="3"/>
      <c r="I921" s="57">
        <v>83507</v>
      </c>
      <c r="J921" s="5" t="str">
        <f t="shared" si="114"/>
        <v>FIN amlodipine besilate Sandoz A/S tablet 100 x 5mg/</v>
      </c>
      <c r="K921" s="5" t="str">
        <f t="shared" si="115"/>
        <v>FIN amlodipine besilate Sandoz A/S tablet 100 x 5mg/</v>
      </c>
      <c r="L921" s="5"/>
      <c r="M921" s="5"/>
      <c r="N921" s="5"/>
      <c r="O921" s="5"/>
      <c r="P921">
        <v>10</v>
      </c>
      <c r="Q921" s="5"/>
      <c r="R921">
        <v>100</v>
      </c>
      <c r="S921" s="5"/>
      <c r="T921" s="118"/>
      <c r="U921" s="118"/>
      <c r="V921" s="118"/>
      <c r="W921" s="118"/>
      <c r="X921" t="s">
        <v>1315</v>
      </c>
      <c r="Y921" t="s">
        <v>1106</v>
      </c>
      <c r="Z921" t="s">
        <v>1106</v>
      </c>
      <c r="AA921" t="s">
        <v>1289</v>
      </c>
      <c r="AB921" s="5"/>
      <c r="AC921" s="5"/>
      <c r="AD921" s="5"/>
      <c r="AE921" s="5"/>
      <c r="AF921" s="61">
        <v>100000073664</v>
      </c>
      <c r="AG921" t="s">
        <v>173</v>
      </c>
      <c r="AI921" t="s">
        <v>1194</v>
      </c>
      <c r="AJ921" t="s">
        <v>1208</v>
      </c>
      <c r="AK921" s="5"/>
      <c r="AL921" s="5"/>
      <c r="AM921" s="5"/>
      <c r="AN921" s="5"/>
      <c r="AO921" s="5"/>
      <c r="AP921" s="5"/>
      <c r="AQ921" s="5"/>
      <c r="AR921" s="5"/>
      <c r="AS921" s="57">
        <v>26363</v>
      </c>
      <c r="AT921" s="25" t="str">
        <f t="shared" si="116"/>
        <v>FIN amlodipine besilate Sandoz A/S tablet 5mg/</v>
      </c>
      <c r="AU921" s="33"/>
      <c r="AW921" s="57">
        <v>26363</v>
      </c>
      <c r="AX921" s="57"/>
      <c r="AY921" s="5"/>
      <c r="AZ921" t="s">
        <v>65</v>
      </c>
      <c r="BA921" s="5"/>
      <c r="BB921" s="5"/>
      <c r="BC921" s="76">
        <v>10221000</v>
      </c>
      <c r="BD921" t="s">
        <v>173</v>
      </c>
      <c r="BF921" s="46" t="s">
        <v>1005</v>
      </c>
      <c r="BG921" t="s">
        <v>981</v>
      </c>
      <c r="BJ921" s="5"/>
      <c r="BK921" t="s">
        <v>981</v>
      </c>
      <c r="BL921" t="s">
        <v>1005</v>
      </c>
      <c r="BM921" s="55" t="s">
        <v>964</v>
      </c>
      <c r="BN921" t="str">
        <f t="shared" si="117"/>
        <v>amlodipine besilate tablet 5mg/</v>
      </c>
      <c r="BO921" s="55"/>
      <c r="BP921" t="str">
        <f t="shared" si="118"/>
        <v>amlodipine besilate tablet 5mg/</v>
      </c>
      <c r="BQ921" s="5"/>
      <c r="BR921" s="46">
        <v>10219000</v>
      </c>
      <c r="BS921" t="s">
        <v>173</v>
      </c>
      <c r="BU921" s="118"/>
      <c r="BV921" s="118"/>
      <c r="BW921" s="61">
        <v>100000073664</v>
      </c>
      <c r="BX921" s="5"/>
      <c r="BY921" s="5"/>
      <c r="BZ921" s="5"/>
      <c r="CB921" s="45"/>
      <c r="CC921" s="45"/>
      <c r="CD921" s="5"/>
      <c r="CE921" s="5"/>
      <c r="CF921" t="s">
        <v>1242</v>
      </c>
      <c r="CG921" t="s">
        <v>175</v>
      </c>
      <c r="CI921" s="118"/>
      <c r="CJ921" s="118"/>
      <c r="CK921" t="s">
        <v>1239</v>
      </c>
      <c r="CM921" t="s">
        <v>1228</v>
      </c>
      <c r="CN921" t="s">
        <v>3382</v>
      </c>
      <c r="CO921" s="46" t="s">
        <v>2254</v>
      </c>
      <c r="CP921" s="5"/>
      <c r="CQ921" s="46" t="s">
        <v>2254</v>
      </c>
      <c r="CR921" s="46" t="s">
        <v>2984</v>
      </c>
      <c r="CS921" s="5"/>
      <c r="CT921" s="52">
        <v>100000085259</v>
      </c>
      <c r="CU921" s="51" t="s">
        <v>149</v>
      </c>
      <c r="CV921" s="118"/>
      <c r="CW921" s="147"/>
      <c r="CX921" t="s">
        <v>2984</v>
      </c>
      <c r="CY921" s="5"/>
      <c r="CZ921" s="5"/>
      <c r="DA921" s="5"/>
      <c r="DB921" s="5"/>
      <c r="DC921" s="5"/>
      <c r="DD921" s="5"/>
      <c r="DE921" s="5"/>
      <c r="DF921" s="5"/>
      <c r="DG921" s="118"/>
      <c r="DH921" s="118"/>
      <c r="DI921" s="118"/>
      <c r="DJ921" s="118"/>
      <c r="DK921" s="118"/>
      <c r="DL921" s="74">
        <v>5</v>
      </c>
      <c r="DM921" s="74" t="s">
        <v>164</v>
      </c>
      <c r="DN921" s="74"/>
      <c r="DO921" s="74"/>
      <c r="DP921" s="74"/>
      <c r="DQ921" s="5"/>
      <c r="DR921" s="74">
        <v>5</v>
      </c>
      <c r="DS921" s="74" t="s">
        <v>164</v>
      </c>
      <c r="DZ921" t="s">
        <v>1245</v>
      </c>
      <c r="EA921" t="s">
        <v>1271</v>
      </c>
      <c r="EB921" s="5"/>
      <c r="EC921" s="5"/>
      <c r="ED921" s="5"/>
      <c r="EE921" s="5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Y921" s="70" t="str">
        <f t="shared" si="119"/>
        <v>amlodipine oral 5mg/</v>
      </c>
      <c r="FK921" s="14" t="s">
        <v>163</v>
      </c>
      <c r="FL921" s="70" t="str">
        <f t="shared" si="120"/>
        <v>amlodipine oral 5mg/</v>
      </c>
    </row>
    <row r="922" spans="1:168" ht="14.4">
      <c r="A922" s="83">
        <v>83508</v>
      </c>
      <c r="B922" s="57">
        <v>83508</v>
      </c>
      <c r="C922" s="118"/>
      <c r="D922" s="118"/>
      <c r="E922" s="118"/>
      <c r="F922" s="118"/>
      <c r="G922" s="57">
        <v>83508</v>
      </c>
      <c r="H922" s="3"/>
      <c r="I922" s="57">
        <v>83508</v>
      </c>
      <c r="J922" s="5" t="str">
        <f t="shared" si="114"/>
        <v>FIN amlodipine besilate Sandoz A/S tablet 120 x 5mg/</v>
      </c>
      <c r="K922" s="5" t="str">
        <f t="shared" si="115"/>
        <v>FIN amlodipine besilate Sandoz A/S tablet 120 x 5mg/</v>
      </c>
      <c r="L922" s="5"/>
      <c r="M922" s="5"/>
      <c r="N922" s="5"/>
      <c r="O922" s="5"/>
      <c r="P922">
        <v>30</v>
      </c>
      <c r="Q922" s="5"/>
      <c r="R922">
        <v>120</v>
      </c>
      <c r="S922" s="5"/>
      <c r="T922" s="118"/>
      <c r="U922" s="118"/>
      <c r="V922" s="118"/>
      <c r="W922" s="118"/>
      <c r="X922" t="s">
        <v>1300</v>
      </c>
      <c r="Y922" t="s">
        <v>1106</v>
      </c>
      <c r="Z922" t="s">
        <v>1106</v>
      </c>
      <c r="AA922" t="s">
        <v>1310</v>
      </c>
      <c r="AB922" s="5"/>
      <c r="AC922" s="5"/>
      <c r="AD922" s="5"/>
      <c r="AE922" s="5"/>
      <c r="AF922" s="61">
        <v>100000073664</v>
      </c>
      <c r="AG922" t="s">
        <v>173</v>
      </c>
      <c r="AI922" t="s">
        <v>1194</v>
      </c>
      <c r="AJ922" t="s">
        <v>1208</v>
      </c>
      <c r="AK922" s="5"/>
      <c r="AL922" s="5"/>
      <c r="AM922" s="5"/>
      <c r="AN922" s="5"/>
      <c r="AO922" s="5"/>
      <c r="AP922" s="5"/>
      <c r="AQ922" s="5"/>
      <c r="AR922" s="5"/>
      <c r="AS922" s="57">
        <v>26363</v>
      </c>
      <c r="AT922" s="25" t="str">
        <f t="shared" si="116"/>
        <v>FIN amlodipine besilate Sandoz A/S tablet 5mg/</v>
      </c>
      <c r="AU922" s="33"/>
      <c r="AW922" s="57">
        <v>26363</v>
      </c>
      <c r="AX922" s="57"/>
      <c r="AY922" s="5"/>
      <c r="AZ922" t="s">
        <v>65</v>
      </c>
      <c r="BA922" s="5"/>
      <c r="BB922" s="5"/>
      <c r="BC922" s="76">
        <v>10221000</v>
      </c>
      <c r="BD922" t="s">
        <v>173</v>
      </c>
      <c r="BF922" s="46" t="s">
        <v>1005</v>
      </c>
      <c r="BG922" t="s">
        <v>981</v>
      </c>
      <c r="BJ922" s="5"/>
      <c r="BK922" t="s">
        <v>981</v>
      </c>
      <c r="BL922" t="s">
        <v>1005</v>
      </c>
      <c r="BM922" s="55" t="s">
        <v>964</v>
      </c>
      <c r="BN922" t="str">
        <f t="shared" si="117"/>
        <v>amlodipine besilate tablet 5mg/</v>
      </c>
      <c r="BO922" s="55"/>
      <c r="BP922" t="str">
        <f t="shared" si="118"/>
        <v>amlodipine besilate tablet 5mg/</v>
      </c>
      <c r="BQ922" s="5"/>
      <c r="BR922" s="46">
        <v>10219000</v>
      </c>
      <c r="BS922" t="s">
        <v>173</v>
      </c>
      <c r="BU922" s="118"/>
      <c r="BV922" s="118"/>
      <c r="BW922" s="61">
        <v>100000073664</v>
      </c>
      <c r="BX922" s="5"/>
      <c r="BY922" s="5"/>
      <c r="BZ922" s="5"/>
      <c r="CB922" s="45"/>
      <c r="CC922" s="45"/>
      <c r="CD922" s="5"/>
      <c r="CE922" s="5"/>
      <c r="CF922" t="s">
        <v>1242</v>
      </c>
      <c r="CG922" t="s">
        <v>175</v>
      </c>
      <c r="CI922" s="118"/>
      <c r="CJ922" s="118"/>
      <c r="CK922" t="s">
        <v>1239</v>
      </c>
      <c r="CM922" t="s">
        <v>1228</v>
      </c>
      <c r="CN922" t="s">
        <v>3382</v>
      </c>
      <c r="CO922" s="46" t="s">
        <v>2254</v>
      </c>
      <c r="CP922" s="5"/>
      <c r="CQ922" s="46" t="s">
        <v>2254</v>
      </c>
      <c r="CR922" s="46" t="s">
        <v>2984</v>
      </c>
      <c r="CS922" s="5"/>
      <c r="CT922" s="52">
        <v>100000085259</v>
      </c>
      <c r="CU922" s="51" t="s">
        <v>149</v>
      </c>
      <c r="CV922" s="118"/>
      <c r="CW922" s="147"/>
      <c r="CX922" t="s">
        <v>2984</v>
      </c>
      <c r="CY922" s="5"/>
      <c r="CZ922" s="5"/>
      <c r="DA922" s="5"/>
      <c r="DB922" s="5"/>
      <c r="DC922" s="5"/>
      <c r="DD922" s="5"/>
      <c r="DE922" s="5"/>
      <c r="DF922" s="5"/>
      <c r="DG922" s="118"/>
      <c r="DH922" s="118"/>
      <c r="DI922" s="118"/>
      <c r="DJ922" s="118"/>
      <c r="DK922" s="118"/>
      <c r="DL922" s="74">
        <v>5</v>
      </c>
      <c r="DM922" s="74" t="s">
        <v>164</v>
      </c>
      <c r="DN922" s="74"/>
      <c r="DO922" s="74"/>
      <c r="DP922" s="74"/>
      <c r="DQ922" s="5"/>
      <c r="DR922" s="74">
        <v>5</v>
      </c>
      <c r="DS922" s="74" t="s">
        <v>164</v>
      </c>
      <c r="DZ922" t="s">
        <v>1245</v>
      </c>
      <c r="EA922" t="s">
        <v>1271</v>
      </c>
      <c r="EB922" s="5"/>
      <c r="EC922" s="5"/>
      <c r="ED922" s="5"/>
      <c r="EE922" s="5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Y922" s="70" t="str">
        <f t="shared" si="119"/>
        <v>amlodipine oral 5mg/</v>
      </c>
      <c r="FK922" s="14" t="s">
        <v>163</v>
      </c>
      <c r="FL922" s="70" t="str">
        <f t="shared" si="120"/>
        <v>amlodipine oral 5mg/</v>
      </c>
    </row>
    <row r="923" spans="1:168" ht="14.4">
      <c r="A923" s="83">
        <v>83509</v>
      </c>
      <c r="B923" s="57">
        <v>83509</v>
      </c>
      <c r="C923" s="118"/>
      <c r="D923" s="118"/>
      <c r="E923" s="118"/>
      <c r="F923" s="118"/>
      <c r="G923" s="57">
        <v>83509</v>
      </c>
      <c r="H923" s="3"/>
      <c r="I923" s="57">
        <v>83509</v>
      </c>
      <c r="J923" s="5" t="str">
        <f t="shared" si="114"/>
        <v>FIN amlodipine besilate Sandoz A/S tablet 200 x 5mg/</v>
      </c>
      <c r="K923" s="5" t="str">
        <f t="shared" si="115"/>
        <v>FIN amlodipine besilate Sandoz A/S tablet 200 x 5mg/</v>
      </c>
      <c r="L923" s="5"/>
      <c r="M923" s="5"/>
      <c r="N923" s="5"/>
      <c r="O923" s="5"/>
      <c r="P923">
        <v>60</v>
      </c>
      <c r="Q923" s="5"/>
      <c r="R923">
        <v>200</v>
      </c>
      <c r="S923" s="5"/>
      <c r="T923" s="118"/>
      <c r="U923" s="118"/>
      <c r="V923" s="118"/>
      <c r="W923" s="118"/>
      <c r="X923" t="s">
        <v>1289</v>
      </c>
      <c r="Y923" t="s">
        <v>1106</v>
      </c>
      <c r="Z923" t="s">
        <v>1106</v>
      </c>
      <c r="AA923" t="s">
        <v>1288</v>
      </c>
      <c r="AB923" s="5"/>
      <c r="AC923" s="5"/>
      <c r="AD923" s="5"/>
      <c r="AE923" s="5"/>
      <c r="AF923" s="61">
        <v>100000073664</v>
      </c>
      <c r="AG923" t="s">
        <v>173</v>
      </c>
      <c r="AI923" t="s">
        <v>1194</v>
      </c>
      <c r="AJ923" t="s">
        <v>1208</v>
      </c>
      <c r="AK923" s="5"/>
      <c r="AL923" s="5"/>
      <c r="AM923" s="5"/>
      <c r="AN923" s="5"/>
      <c r="AO923" s="5"/>
      <c r="AP923" s="5"/>
      <c r="AQ923" s="5"/>
      <c r="AR923" s="5"/>
      <c r="AS923" s="57">
        <v>26363</v>
      </c>
      <c r="AT923" s="25" t="str">
        <f t="shared" si="116"/>
        <v>FIN amlodipine besilate Sandoz A/S tablet 5mg/</v>
      </c>
      <c r="AU923" s="33"/>
      <c r="AW923" s="57">
        <v>26363</v>
      </c>
      <c r="AX923" s="57"/>
      <c r="AY923" s="5"/>
      <c r="AZ923" t="s">
        <v>65</v>
      </c>
      <c r="BA923" s="5"/>
      <c r="BB923" s="5"/>
      <c r="BC923" s="76">
        <v>10221000</v>
      </c>
      <c r="BD923" t="s">
        <v>173</v>
      </c>
      <c r="BF923" s="46" t="s">
        <v>1005</v>
      </c>
      <c r="BG923" t="s">
        <v>981</v>
      </c>
      <c r="BJ923" s="5"/>
      <c r="BK923" t="s">
        <v>981</v>
      </c>
      <c r="BL923" t="s">
        <v>1005</v>
      </c>
      <c r="BM923" s="55" t="s">
        <v>964</v>
      </c>
      <c r="BN923" t="str">
        <f t="shared" si="117"/>
        <v>amlodipine besilate tablet 5mg/</v>
      </c>
      <c r="BO923" s="55"/>
      <c r="BP923" t="str">
        <f t="shared" si="118"/>
        <v>amlodipine besilate tablet 5mg/</v>
      </c>
      <c r="BQ923" s="5"/>
      <c r="BR923" s="46">
        <v>10219000</v>
      </c>
      <c r="BS923" t="s">
        <v>173</v>
      </c>
      <c r="BU923" s="118"/>
      <c r="BV923" s="118"/>
      <c r="BW923" s="61">
        <v>100000073664</v>
      </c>
      <c r="BX923" s="5"/>
      <c r="BY923" s="5"/>
      <c r="BZ923" s="5"/>
      <c r="CB923" s="45"/>
      <c r="CC923" s="45"/>
      <c r="CD923" s="5"/>
      <c r="CE923" s="5"/>
      <c r="CF923" t="s">
        <v>1242</v>
      </c>
      <c r="CG923" t="s">
        <v>175</v>
      </c>
      <c r="CI923" s="118"/>
      <c r="CJ923" s="118"/>
      <c r="CK923" t="s">
        <v>1239</v>
      </c>
      <c r="CM923" t="s">
        <v>1228</v>
      </c>
      <c r="CN923" t="s">
        <v>3382</v>
      </c>
      <c r="CO923" s="46" t="s">
        <v>2254</v>
      </c>
      <c r="CP923" s="5"/>
      <c r="CQ923" s="46" t="s">
        <v>2254</v>
      </c>
      <c r="CR923" s="46" t="s">
        <v>2984</v>
      </c>
      <c r="CS923" s="5"/>
      <c r="CT923" s="52">
        <v>100000085259</v>
      </c>
      <c r="CU923" s="51" t="s">
        <v>149</v>
      </c>
      <c r="CV923" s="118"/>
      <c r="CW923" s="147"/>
      <c r="CX923" t="s">
        <v>2984</v>
      </c>
      <c r="CY923" s="5"/>
      <c r="CZ923" s="5"/>
      <c r="DA923" s="5"/>
      <c r="DB923" s="5"/>
      <c r="DC923" s="5"/>
      <c r="DD923" s="5"/>
      <c r="DE923" s="5"/>
      <c r="DF923" s="5"/>
      <c r="DG923" s="118"/>
      <c r="DH923" s="118"/>
      <c r="DI923" s="118"/>
      <c r="DJ923" s="118"/>
      <c r="DK923" s="118"/>
      <c r="DL923" s="74">
        <v>5</v>
      </c>
      <c r="DM923" s="74" t="s">
        <v>164</v>
      </c>
      <c r="DN923" s="74"/>
      <c r="DO923" s="74"/>
      <c r="DP923" s="74"/>
      <c r="DQ923" s="5"/>
      <c r="DR923" s="74">
        <v>5</v>
      </c>
      <c r="DS923" s="74" t="s">
        <v>164</v>
      </c>
      <c r="DZ923" t="s">
        <v>1245</v>
      </c>
      <c r="EA923" t="s">
        <v>1271</v>
      </c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Y923" s="70" t="str">
        <f t="shared" si="119"/>
        <v>amlodipine oral 5mg/</v>
      </c>
      <c r="FK923" s="14" t="s">
        <v>163</v>
      </c>
      <c r="FL923" s="70" t="str">
        <f t="shared" si="120"/>
        <v>amlodipine oral 5mg/</v>
      </c>
    </row>
    <row r="924" spans="1:168" ht="14.4">
      <c r="A924" s="83">
        <v>176962</v>
      </c>
      <c r="B924" s="57">
        <v>176962</v>
      </c>
      <c r="C924" s="118"/>
      <c r="D924" s="118"/>
      <c r="E924" s="118"/>
      <c r="F924" s="118"/>
      <c r="G924" s="57">
        <v>176962</v>
      </c>
      <c r="H924" s="3"/>
      <c r="I924" s="57">
        <v>176962</v>
      </c>
      <c r="J924" s="5" t="str">
        <f t="shared" si="114"/>
        <v>FIN amlodipine besilate Sandoz A/S tablet 90 x 5mg/</v>
      </c>
      <c r="K924" s="5" t="str">
        <f t="shared" si="115"/>
        <v>FIN amlodipine besilate Sandoz A/S tablet 90 x 5mg/</v>
      </c>
      <c r="L924" s="5"/>
      <c r="M924" s="5"/>
      <c r="N924" s="5"/>
      <c r="O924" s="5"/>
      <c r="P924">
        <v>30</v>
      </c>
      <c r="Q924" s="5"/>
      <c r="R924">
        <v>90</v>
      </c>
      <c r="S924" s="5"/>
      <c r="T924" s="118"/>
      <c r="U924" s="118"/>
      <c r="V924" s="118"/>
      <c r="W924" s="118"/>
      <c r="X924" t="s">
        <v>1303</v>
      </c>
      <c r="Y924" t="s">
        <v>1106</v>
      </c>
      <c r="Z924" t="s">
        <v>1106</v>
      </c>
      <c r="AA924" t="s">
        <v>1301</v>
      </c>
      <c r="AB924" s="5"/>
      <c r="AC924" s="5"/>
      <c r="AD924" s="5"/>
      <c r="AE924" s="5"/>
      <c r="AF924" s="61">
        <v>100000073664</v>
      </c>
      <c r="AG924" t="s">
        <v>173</v>
      </c>
      <c r="AI924" t="s">
        <v>1194</v>
      </c>
      <c r="AJ924" t="s">
        <v>1208</v>
      </c>
      <c r="AK924" s="5"/>
      <c r="AL924" s="5"/>
      <c r="AM924" s="5"/>
      <c r="AN924" s="5"/>
      <c r="AO924" s="5"/>
      <c r="AP924" s="5"/>
      <c r="AQ924" s="5"/>
      <c r="AR924" s="5"/>
      <c r="AS924" s="57">
        <v>26363</v>
      </c>
      <c r="AT924" s="25" t="str">
        <f t="shared" si="116"/>
        <v>FIN amlodipine besilate Sandoz A/S tablet 5mg/</v>
      </c>
      <c r="AU924" s="33"/>
      <c r="AW924" s="57">
        <v>26363</v>
      </c>
      <c r="AX924" s="57"/>
      <c r="AY924" s="5"/>
      <c r="AZ924" t="s">
        <v>65</v>
      </c>
      <c r="BA924" s="5"/>
      <c r="BB924" s="5"/>
      <c r="BC924" s="76">
        <v>10221000</v>
      </c>
      <c r="BD924" t="s">
        <v>173</v>
      </c>
      <c r="BF924" s="46" t="s">
        <v>1005</v>
      </c>
      <c r="BG924" t="s">
        <v>981</v>
      </c>
      <c r="BJ924" s="5"/>
      <c r="BK924" t="s">
        <v>981</v>
      </c>
      <c r="BL924" t="s">
        <v>1005</v>
      </c>
      <c r="BM924" s="55" t="s">
        <v>964</v>
      </c>
      <c r="BN924" t="str">
        <f t="shared" si="117"/>
        <v>amlodipine besilate tablet 5mg/</v>
      </c>
      <c r="BO924" s="55"/>
      <c r="BP924" t="str">
        <f t="shared" si="118"/>
        <v>amlodipine besilate tablet 5mg/</v>
      </c>
      <c r="BQ924" s="5"/>
      <c r="BR924" s="46">
        <v>10219000</v>
      </c>
      <c r="BS924" t="s">
        <v>173</v>
      </c>
      <c r="BU924" s="118"/>
      <c r="BV924" s="118"/>
      <c r="BW924" s="61">
        <v>100000073664</v>
      </c>
      <c r="BX924" s="5"/>
      <c r="BY924" s="5"/>
      <c r="BZ924" s="5"/>
      <c r="CB924" s="45"/>
      <c r="CC924" s="45"/>
      <c r="CD924" s="5"/>
      <c r="CE924" s="5"/>
      <c r="CF924" t="s">
        <v>1242</v>
      </c>
      <c r="CG924" t="s">
        <v>175</v>
      </c>
      <c r="CI924" s="118"/>
      <c r="CJ924" s="118"/>
      <c r="CK924" t="s">
        <v>1239</v>
      </c>
      <c r="CM924" t="s">
        <v>1228</v>
      </c>
      <c r="CN924" t="s">
        <v>3382</v>
      </c>
      <c r="CO924" s="46" t="s">
        <v>2254</v>
      </c>
      <c r="CP924" s="5"/>
      <c r="CQ924" s="46" t="s">
        <v>2254</v>
      </c>
      <c r="CR924" s="46" t="s">
        <v>2984</v>
      </c>
      <c r="CS924" s="5"/>
      <c r="CT924" s="52">
        <v>100000085259</v>
      </c>
      <c r="CU924" s="51" t="s">
        <v>149</v>
      </c>
      <c r="CV924" s="118"/>
      <c r="CW924" s="147"/>
      <c r="CX924" t="s">
        <v>2984</v>
      </c>
      <c r="CY924" s="5"/>
      <c r="CZ924" s="5"/>
      <c r="DA924" s="5"/>
      <c r="DB924" s="5"/>
      <c r="DC924" s="5"/>
      <c r="DD924" s="5"/>
      <c r="DE924" s="5"/>
      <c r="DF924" s="5"/>
      <c r="DG924" s="118"/>
      <c r="DH924" s="118"/>
      <c r="DI924" s="118"/>
      <c r="DJ924" s="118"/>
      <c r="DK924" s="118"/>
      <c r="DL924" s="74">
        <v>5</v>
      </c>
      <c r="DM924" s="74" t="s">
        <v>164</v>
      </c>
      <c r="DN924" s="74"/>
      <c r="DO924" s="74"/>
      <c r="DP924" s="74"/>
      <c r="DQ924" s="5"/>
      <c r="DR924" s="74">
        <v>5</v>
      </c>
      <c r="DS924" s="74" t="s">
        <v>164</v>
      </c>
      <c r="DZ924" t="s">
        <v>1245</v>
      </c>
      <c r="EA924" t="s">
        <v>1271</v>
      </c>
      <c r="EB924" s="5"/>
      <c r="EC924" s="5"/>
      <c r="ED924" s="5"/>
      <c r="EE924" s="5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Y924" s="70" t="str">
        <f t="shared" si="119"/>
        <v>amlodipine oral 5mg/</v>
      </c>
      <c r="FK924" s="14" t="s">
        <v>163</v>
      </c>
      <c r="FL924" s="70" t="str">
        <f t="shared" si="120"/>
        <v>amlodipine oral 5mg/</v>
      </c>
    </row>
    <row r="925" spans="1:168" ht="14.4">
      <c r="A925" s="83">
        <v>176963</v>
      </c>
      <c r="B925" s="57">
        <v>176963</v>
      </c>
      <c r="C925" s="118"/>
      <c r="D925" s="118"/>
      <c r="E925" s="118"/>
      <c r="F925" s="118"/>
      <c r="G925" s="57">
        <v>176963</v>
      </c>
      <c r="H925" s="3"/>
      <c r="I925" s="57">
        <v>176963</v>
      </c>
      <c r="J925" s="5" t="str">
        <f t="shared" si="114"/>
        <v>FIN amlodipine besilate Sandoz A/S tablet 105 x 5mg/</v>
      </c>
      <c r="K925" s="5" t="str">
        <f t="shared" si="115"/>
        <v>FIN amlodipine besilate Sandoz A/S tablet 105 x 5mg/</v>
      </c>
      <c r="L925" s="5"/>
      <c r="M925" s="5"/>
      <c r="N925" s="5"/>
      <c r="O925" s="5"/>
      <c r="P925">
        <v>60</v>
      </c>
      <c r="Q925" s="5"/>
      <c r="R925">
        <v>105</v>
      </c>
      <c r="S925" s="5"/>
      <c r="T925" s="118"/>
      <c r="U925" s="118"/>
      <c r="V925" s="118"/>
      <c r="W925" s="118"/>
      <c r="X925" t="s">
        <v>1291</v>
      </c>
      <c r="Y925" t="s">
        <v>1106</v>
      </c>
      <c r="Z925" t="s">
        <v>1106</v>
      </c>
      <c r="AA925" t="s">
        <v>1316</v>
      </c>
      <c r="AB925" s="5"/>
      <c r="AC925" s="5"/>
      <c r="AD925" s="5"/>
      <c r="AE925" s="5"/>
      <c r="AF925" s="61">
        <v>100000073664</v>
      </c>
      <c r="AG925" t="s">
        <v>173</v>
      </c>
      <c r="AI925" t="s">
        <v>1194</v>
      </c>
      <c r="AJ925" t="s">
        <v>1208</v>
      </c>
      <c r="AK925" s="5"/>
      <c r="AL925" s="5"/>
      <c r="AM925" s="5"/>
      <c r="AN925" s="5"/>
      <c r="AO925" s="5"/>
      <c r="AP925" s="5"/>
      <c r="AQ925" s="5"/>
      <c r="AR925" s="5"/>
      <c r="AS925" s="57">
        <v>26363</v>
      </c>
      <c r="AT925" s="25" t="str">
        <f t="shared" si="116"/>
        <v>FIN amlodipine besilate Sandoz A/S tablet 5mg/</v>
      </c>
      <c r="AU925" s="33"/>
      <c r="AW925" s="57">
        <v>26363</v>
      </c>
      <c r="AX925" s="57"/>
      <c r="AY925" s="5"/>
      <c r="AZ925" t="s">
        <v>65</v>
      </c>
      <c r="BA925" s="5"/>
      <c r="BB925" s="5"/>
      <c r="BC925" s="76">
        <v>10221000</v>
      </c>
      <c r="BD925" t="s">
        <v>173</v>
      </c>
      <c r="BF925" s="46" t="s">
        <v>1005</v>
      </c>
      <c r="BG925" t="s">
        <v>981</v>
      </c>
      <c r="BJ925" s="5"/>
      <c r="BK925" t="s">
        <v>981</v>
      </c>
      <c r="BL925" t="s">
        <v>1005</v>
      </c>
      <c r="BM925" s="55" t="s">
        <v>964</v>
      </c>
      <c r="BN925" t="str">
        <f t="shared" si="117"/>
        <v>amlodipine besilate tablet 5mg/</v>
      </c>
      <c r="BO925" s="55"/>
      <c r="BP925" t="str">
        <f t="shared" si="118"/>
        <v>amlodipine besilate tablet 5mg/</v>
      </c>
      <c r="BQ925" s="5"/>
      <c r="BR925" s="46">
        <v>10219000</v>
      </c>
      <c r="BS925" t="s">
        <v>173</v>
      </c>
      <c r="BU925" s="118"/>
      <c r="BV925" s="118"/>
      <c r="BW925" s="61">
        <v>100000073664</v>
      </c>
      <c r="BX925" s="5"/>
      <c r="BY925" s="5"/>
      <c r="BZ925" s="5"/>
      <c r="CB925" s="45"/>
      <c r="CC925" s="45"/>
      <c r="CD925" s="5"/>
      <c r="CE925" s="5"/>
      <c r="CF925" t="s">
        <v>1242</v>
      </c>
      <c r="CG925" t="s">
        <v>175</v>
      </c>
      <c r="CI925" s="118"/>
      <c r="CJ925" s="118"/>
      <c r="CK925" t="s">
        <v>1239</v>
      </c>
      <c r="CM925" t="s">
        <v>1228</v>
      </c>
      <c r="CN925" t="s">
        <v>3382</v>
      </c>
      <c r="CO925" s="46" t="s">
        <v>2254</v>
      </c>
      <c r="CP925" s="5"/>
      <c r="CQ925" s="46" t="s">
        <v>2254</v>
      </c>
      <c r="CR925" s="46" t="s">
        <v>2984</v>
      </c>
      <c r="CS925" s="5"/>
      <c r="CT925" s="52">
        <v>100000085259</v>
      </c>
      <c r="CU925" s="51" t="s">
        <v>149</v>
      </c>
      <c r="CV925" s="118"/>
      <c r="CW925" s="147"/>
      <c r="CX925" t="s">
        <v>2984</v>
      </c>
      <c r="CY925" s="5"/>
      <c r="CZ925" s="5"/>
      <c r="DA925" s="5"/>
      <c r="DB925" s="5"/>
      <c r="DC925" s="5"/>
      <c r="DD925" s="5"/>
      <c r="DE925" s="5"/>
      <c r="DF925" s="5"/>
      <c r="DG925" s="118"/>
      <c r="DH925" s="118"/>
      <c r="DI925" s="118"/>
      <c r="DJ925" s="118"/>
      <c r="DK925" s="118"/>
      <c r="DL925" s="74">
        <v>5</v>
      </c>
      <c r="DM925" s="74" t="s">
        <v>164</v>
      </c>
      <c r="DN925" s="74"/>
      <c r="DO925" s="74"/>
      <c r="DP925" s="74"/>
      <c r="DQ925" s="5"/>
      <c r="DR925" s="74">
        <v>5</v>
      </c>
      <c r="DS925" s="74" t="s">
        <v>164</v>
      </c>
      <c r="DZ925" t="s">
        <v>1245</v>
      </c>
      <c r="EA925" t="s">
        <v>1271</v>
      </c>
      <c r="EB925" s="5"/>
      <c r="EC925" s="5"/>
      <c r="ED925" s="5"/>
      <c r="EE925" s="5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Y925" s="70" t="str">
        <f t="shared" si="119"/>
        <v>amlodipine oral 5mg/</v>
      </c>
      <c r="FK925" s="14" t="s">
        <v>163</v>
      </c>
      <c r="FL925" s="70" t="str">
        <f t="shared" si="120"/>
        <v>amlodipine oral 5mg/</v>
      </c>
    </row>
    <row r="926" spans="1:168" ht="14.4">
      <c r="A926" s="83">
        <v>83510</v>
      </c>
      <c r="B926" s="57">
        <v>83510</v>
      </c>
      <c r="C926" s="118"/>
      <c r="D926" s="118"/>
      <c r="E926" s="118"/>
      <c r="F926" s="118"/>
      <c r="G926" s="57">
        <v>83510</v>
      </c>
      <c r="H926" s="3"/>
      <c r="I926" s="57">
        <v>83510</v>
      </c>
      <c r="J926" s="5" t="str">
        <f t="shared" si="114"/>
        <v>FIN amlodipine besilate Sandoz A/S tablet 10 x 10mg/</v>
      </c>
      <c r="K926" s="5" t="str">
        <f t="shared" si="115"/>
        <v>FIN amlodipine besilate Sandoz A/S tablet 10 x 10mg/</v>
      </c>
      <c r="L926" s="5"/>
      <c r="M926" s="5"/>
      <c r="N926" s="5"/>
      <c r="O926" s="5"/>
      <c r="P926">
        <v>10</v>
      </c>
      <c r="Q926" s="5"/>
      <c r="R926">
        <v>10</v>
      </c>
      <c r="S926" s="5"/>
      <c r="T926" s="118"/>
      <c r="U926" s="118"/>
      <c r="V926" s="118"/>
      <c r="W926" s="118"/>
      <c r="X926" t="s">
        <v>1298</v>
      </c>
      <c r="Y926" t="s">
        <v>1107</v>
      </c>
      <c r="Z926" t="s">
        <v>1107</v>
      </c>
      <c r="AA926" t="s">
        <v>1292</v>
      </c>
      <c r="AB926" s="5"/>
      <c r="AC926" s="5"/>
      <c r="AD926" s="5"/>
      <c r="AE926" s="5"/>
      <c r="AF926" s="61">
        <v>100000073664</v>
      </c>
      <c r="AG926" t="s">
        <v>173</v>
      </c>
      <c r="AI926" t="s">
        <v>1194</v>
      </c>
      <c r="AJ926" t="s">
        <v>1208</v>
      </c>
      <c r="AK926" s="5"/>
      <c r="AL926" s="5"/>
      <c r="AM926" s="5"/>
      <c r="AN926" s="5"/>
      <c r="AO926" s="5"/>
      <c r="AP926" s="5"/>
      <c r="AQ926" s="5"/>
      <c r="AR926" s="5"/>
      <c r="AS926" s="57">
        <v>26364</v>
      </c>
      <c r="AT926" s="25" t="str">
        <f t="shared" si="116"/>
        <v>FIN amlodipine besilate Sandoz A/S tablet 10mg/</v>
      </c>
      <c r="AU926" s="33"/>
      <c r="AW926" s="57">
        <v>26364</v>
      </c>
      <c r="AX926" s="57"/>
      <c r="AY926" s="5"/>
      <c r="AZ926" t="s">
        <v>65</v>
      </c>
      <c r="BA926" s="5"/>
      <c r="BB926" s="5"/>
      <c r="BC926" s="76">
        <v>10221000</v>
      </c>
      <c r="BD926" t="s">
        <v>173</v>
      </c>
      <c r="BF926" s="46" t="s">
        <v>1006</v>
      </c>
      <c r="BG926" t="s">
        <v>981</v>
      </c>
      <c r="BJ926" s="5"/>
      <c r="BK926" t="s">
        <v>981</v>
      </c>
      <c r="BL926" t="s">
        <v>1006</v>
      </c>
      <c r="BM926" s="55" t="s">
        <v>964</v>
      </c>
      <c r="BN926" t="str">
        <f t="shared" si="117"/>
        <v>amlodipine besilate tablet 10mg/</v>
      </c>
      <c r="BO926" s="55"/>
      <c r="BP926" t="str">
        <f t="shared" si="118"/>
        <v>amlodipine besilate tablet 10mg/</v>
      </c>
      <c r="BQ926" s="5"/>
      <c r="BR926" s="46">
        <v>10219000</v>
      </c>
      <c r="BS926" t="s">
        <v>173</v>
      </c>
      <c r="BU926" s="118"/>
      <c r="BV926" s="118"/>
      <c r="BW926" s="61">
        <v>100000073664</v>
      </c>
      <c r="BX926" s="5"/>
      <c r="BY926" s="5"/>
      <c r="BZ926" s="5"/>
      <c r="CB926" s="45"/>
      <c r="CC926" s="45"/>
      <c r="CD926" s="5"/>
      <c r="CE926" s="5"/>
      <c r="CF926" t="s">
        <v>1242</v>
      </c>
      <c r="CG926" t="s">
        <v>175</v>
      </c>
      <c r="CI926" s="118"/>
      <c r="CJ926" s="118"/>
      <c r="CK926" t="s">
        <v>1239</v>
      </c>
      <c r="CM926" t="s">
        <v>1228</v>
      </c>
      <c r="CN926" t="s">
        <v>3382</v>
      </c>
      <c r="CO926" s="46" t="s">
        <v>2254</v>
      </c>
      <c r="CP926" s="5"/>
      <c r="CQ926" s="46" t="s">
        <v>2254</v>
      </c>
      <c r="CR926" s="46" t="s">
        <v>2984</v>
      </c>
      <c r="CS926" s="5"/>
      <c r="CT926" s="52">
        <v>100000085259</v>
      </c>
      <c r="CU926" s="51" t="s">
        <v>149</v>
      </c>
      <c r="CV926" s="118"/>
      <c r="CW926" s="147"/>
      <c r="CX926" t="s">
        <v>2984</v>
      </c>
      <c r="CY926" s="5"/>
      <c r="CZ926" s="5"/>
      <c r="DA926" s="5"/>
      <c r="DB926" s="5"/>
      <c r="DC926" s="5"/>
      <c r="DD926" s="5"/>
      <c r="DE926" s="5"/>
      <c r="DF926" s="5"/>
      <c r="DG926" s="118"/>
      <c r="DH926" s="118"/>
      <c r="DI926" s="118"/>
      <c r="DJ926" s="118"/>
      <c r="DK926" s="118"/>
      <c r="DL926" s="74">
        <v>10</v>
      </c>
      <c r="DM926" s="74" t="s">
        <v>164</v>
      </c>
      <c r="DN926" s="74"/>
      <c r="DO926" s="74"/>
      <c r="DP926" s="74"/>
      <c r="DQ926" s="5"/>
      <c r="DR926" s="74">
        <v>10</v>
      </c>
      <c r="DS926" s="74" t="s">
        <v>164</v>
      </c>
      <c r="DZ926" t="s">
        <v>1246</v>
      </c>
      <c r="EA926" t="s">
        <v>1275</v>
      </c>
      <c r="EB926" s="5"/>
      <c r="EC926" s="5"/>
      <c r="ED926" s="5"/>
      <c r="EE926" s="5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Y926" s="70" t="str">
        <f t="shared" si="119"/>
        <v>amlodipine oral 10mg/</v>
      </c>
      <c r="FK926" s="14" t="s">
        <v>163</v>
      </c>
      <c r="FL926" s="70" t="str">
        <f t="shared" si="120"/>
        <v>amlodipine oral 10mg/</v>
      </c>
    </row>
    <row r="927" spans="1:168" ht="14.4">
      <c r="A927" s="83">
        <v>83511</v>
      </c>
      <c r="B927" s="57">
        <v>83511</v>
      </c>
      <c r="C927" s="118"/>
      <c r="D927" s="118"/>
      <c r="E927" s="118"/>
      <c r="F927" s="118"/>
      <c r="G927" s="57">
        <v>83511</v>
      </c>
      <c r="H927" s="3"/>
      <c r="I927" s="57">
        <v>83511</v>
      </c>
      <c r="J927" s="5" t="str">
        <f t="shared" si="114"/>
        <v>FIN amlodipine besilate Sandoz A/S tablet 14 x 10mg/</v>
      </c>
      <c r="K927" s="5" t="str">
        <f t="shared" si="115"/>
        <v>FIN amlodipine besilate Sandoz A/S tablet 14 x 10mg/</v>
      </c>
      <c r="L927" s="5"/>
      <c r="M927" s="5"/>
      <c r="N927" s="5"/>
      <c r="O927" s="5"/>
      <c r="P927">
        <v>10</v>
      </c>
      <c r="Q927" s="5"/>
      <c r="R927">
        <v>14</v>
      </c>
      <c r="S927" s="5"/>
      <c r="T927" s="118"/>
      <c r="U927" s="118"/>
      <c r="V927" s="118"/>
      <c r="W927" s="118"/>
      <c r="X927" t="s">
        <v>1299</v>
      </c>
      <c r="Y927" t="s">
        <v>1107</v>
      </c>
      <c r="Z927" t="s">
        <v>1107</v>
      </c>
      <c r="AA927" t="s">
        <v>1296</v>
      </c>
      <c r="AB927" s="5"/>
      <c r="AC927" s="5"/>
      <c r="AD927" s="5"/>
      <c r="AE927" s="5"/>
      <c r="AF927" s="61">
        <v>100000073664</v>
      </c>
      <c r="AG927" t="s">
        <v>173</v>
      </c>
      <c r="AI927" t="s">
        <v>1194</v>
      </c>
      <c r="AJ927" t="s">
        <v>1208</v>
      </c>
      <c r="AK927" s="5"/>
      <c r="AL927" s="5"/>
      <c r="AM927" s="5"/>
      <c r="AN927" s="5"/>
      <c r="AO927" s="5"/>
      <c r="AP927" s="5"/>
      <c r="AQ927" s="5"/>
      <c r="AR927" s="5"/>
      <c r="AS927" s="57">
        <v>26364</v>
      </c>
      <c r="AT927" s="25" t="str">
        <f t="shared" si="116"/>
        <v>FIN amlodipine besilate Sandoz A/S tablet 10mg/</v>
      </c>
      <c r="AU927" s="33"/>
      <c r="AW927" s="57">
        <v>26364</v>
      </c>
      <c r="AX927" s="57"/>
      <c r="AY927" s="5"/>
      <c r="AZ927" t="s">
        <v>65</v>
      </c>
      <c r="BA927" s="5"/>
      <c r="BB927" s="5"/>
      <c r="BC927" s="76">
        <v>10221000</v>
      </c>
      <c r="BD927" t="s">
        <v>173</v>
      </c>
      <c r="BF927" s="46" t="s">
        <v>1006</v>
      </c>
      <c r="BG927" t="s">
        <v>981</v>
      </c>
      <c r="BJ927" s="5"/>
      <c r="BK927" t="s">
        <v>981</v>
      </c>
      <c r="BL927" t="s">
        <v>1006</v>
      </c>
      <c r="BM927" s="55" t="s">
        <v>964</v>
      </c>
      <c r="BN927" t="str">
        <f t="shared" si="117"/>
        <v>amlodipine besilate tablet 10mg/</v>
      </c>
      <c r="BO927" s="55"/>
      <c r="BP927" t="str">
        <f t="shared" si="118"/>
        <v>amlodipine besilate tablet 10mg/</v>
      </c>
      <c r="BQ927" s="5"/>
      <c r="BR927" s="46">
        <v>10219000</v>
      </c>
      <c r="BS927" t="s">
        <v>173</v>
      </c>
      <c r="BU927" s="118"/>
      <c r="BV927" s="118"/>
      <c r="BW927" s="61">
        <v>100000073664</v>
      </c>
      <c r="BX927" s="5"/>
      <c r="BY927" s="5"/>
      <c r="BZ927" s="5"/>
      <c r="CB927" s="45"/>
      <c r="CC927" s="45"/>
      <c r="CD927" s="5"/>
      <c r="CE927" s="5"/>
      <c r="CF927" t="s">
        <v>1242</v>
      </c>
      <c r="CG927" t="s">
        <v>175</v>
      </c>
      <c r="CI927" s="118"/>
      <c r="CJ927" s="118"/>
      <c r="CK927" t="s">
        <v>1239</v>
      </c>
      <c r="CM927" t="s">
        <v>1228</v>
      </c>
      <c r="CN927" t="s">
        <v>3382</v>
      </c>
      <c r="CO927" s="46" t="s">
        <v>2254</v>
      </c>
      <c r="CP927" s="5"/>
      <c r="CQ927" s="46" t="s">
        <v>2254</v>
      </c>
      <c r="CR927" s="46" t="s">
        <v>2984</v>
      </c>
      <c r="CS927" s="5"/>
      <c r="CT927" s="52">
        <v>100000085259</v>
      </c>
      <c r="CU927" s="51" t="s">
        <v>149</v>
      </c>
      <c r="CV927" s="118"/>
      <c r="CW927" s="147"/>
      <c r="CX927" t="s">
        <v>2984</v>
      </c>
      <c r="CY927" s="5"/>
      <c r="CZ927" s="5"/>
      <c r="DA927" s="5"/>
      <c r="DB927" s="5"/>
      <c r="DC927" s="5"/>
      <c r="DD927" s="5"/>
      <c r="DE927" s="5"/>
      <c r="DF927" s="5"/>
      <c r="DG927" s="118"/>
      <c r="DH927" s="118"/>
      <c r="DI927" s="118"/>
      <c r="DJ927" s="118"/>
      <c r="DK927" s="118"/>
      <c r="DL927" s="74">
        <v>10</v>
      </c>
      <c r="DM927" s="74" t="s">
        <v>164</v>
      </c>
      <c r="DN927" s="74"/>
      <c r="DO927" s="74"/>
      <c r="DP927" s="74"/>
      <c r="DQ927" s="5"/>
      <c r="DR927" s="74">
        <v>10</v>
      </c>
      <c r="DS927" s="74" t="s">
        <v>164</v>
      </c>
      <c r="DZ927" t="s">
        <v>1246</v>
      </c>
      <c r="EA927" t="s">
        <v>1275</v>
      </c>
      <c r="EB927" s="5"/>
      <c r="EC927" s="5"/>
      <c r="ED927" s="5"/>
      <c r="EE927" s="5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Y927" s="70" t="str">
        <f t="shared" si="119"/>
        <v>amlodipine oral 10mg/</v>
      </c>
      <c r="FK927" s="14" t="s">
        <v>163</v>
      </c>
      <c r="FL927" s="70" t="str">
        <f t="shared" si="120"/>
        <v>amlodipine oral 10mg/</v>
      </c>
    </row>
    <row r="928" spans="1:168" ht="14.4">
      <c r="A928" s="83">
        <v>83512</v>
      </c>
      <c r="B928" s="57">
        <v>83512</v>
      </c>
      <c r="C928" s="118"/>
      <c r="D928" s="118"/>
      <c r="E928" s="118"/>
      <c r="F928" s="118"/>
      <c r="G928" s="57">
        <v>83512</v>
      </c>
      <c r="H928" s="3"/>
      <c r="I928" s="57">
        <v>83512</v>
      </c>
      <c r="J928" s="5" t="str">
        <f t="shared" si="114"/>
        <v>FIN amlodipine besilate Sandoz A/S tablet 20 x 10mg/</v>
      </c>
      <c r="K928" s="5" t="str">
        <f t="shared" si="115"/>
        <v>FIN amlodipine besilate Sandoz A/S tablet 20 x 10mg/</v>
      </c>
      <c r="L928" s="5"/>
      <c r="M928" s="5"/>
      <c r="N928" s="5"/>
      <c r="O928" s="5"/>
      <c r="P928">
        <v>30</v>
      </c>
      <c r="Q928" s="5"/>
      <c r="R928">
        <v>20</v>
      </c>
      <c r="S928" s="5"/>
      <c r="T928" s="118"/>
      <c r="U928" s="118"/>
      <c r="V928" s="118"/>
      <c r="W928" s="118"/>
      <c r="X928" t="s">
        <v>1300</v>
      </c>
      <c r="Y928" t="s">
        <v>1107</v>
      </c>
      <c r="Z928" t="s">
        <v>1107</v>
      </c>
      <c r="AA928" t="s">
        <v>1291</v>
      </c>
      <c r="AB928" s="5"/>
      <c r="AC928" s="5"/>
      <c r="AD928" s="5"/>
      <c r="AE928" s="5"/>
      <c r="AF928" s="61">
        <v>100000073664</v>
      </c>
      <c r="AG928" t="s">
        <v>173</v>
      </c>
      <c r="AI928" t="s">
        <v>1194</v>
      </c>
      <c r="AJ928" t="s">
        <v>1208</v>
      </c>
      <c r="AK928" s="5"/>
      <c r="AL928" s="5"/>
      <c r="AM928" s="5"/>
      <c r="AN928" s="5"/>
      <c r="AO928" s="5"/>
      <c r="AP928" s="5"/>
      <c r="AQ928" s="5"/>
      <c r="AR928" s="5"/>
      <c r="AS928" s="57">
        <v>26364</v>
      </c>
      <c r="AT928" s="25" t="str">
        <f t="shared" si="116"/>
        <v>FIN amlodipine besilate Sandoz A/S tablet 10mg/</v>
      </c>
      <c r="AU928" s="33"/>
      <c r="AW928" s="57">
        <v>26364</v>
      </c>
      <c r="AX928" s="57"/>
      <c r="AY928" s="5"/>
      <c r="AZ928" t="s">
        <v>65</v>
      </c>
      <c r="BA928" s="5"/>
      <c r="BB928" s="5"/>
      <c r="BC928" s="76">
        <v>10221000</v>
      </c>
      <c r="BD928" t="s">
        <v>173</v>
      </c>
      <c r="BF928" s="46" t="s">
        <v>1006</v>
      </c>
      <c r="BG928" t="s">
        <v>981</v>
      </c>
      <c r="BJ928" s="5"/>
      <c r="BK928" t="s">
        <v>981</v>
      </c>
      <c r="BL928" t="s">
        <v>1006</v>
      </c>
      <c r="BM928" s="55" t="s">
        <v>964</v>
      </c>
      <c r="BN928" t="str">
        <f t="shared" si="117"/>
        <v>amlodipine besilate tablet 10mg/</v>
      </c>
      <c r="BO928" s="55"/>
      <c r="BP928" t="str">
        <f t="shared" si="118"/>
        <v>amlodipine besilate tablet 10mg/</v>
      </c>
      <c r="BQ928" s="5"/>
      <c r="BR928" s="46">
        <v>10219000</v>
      </c>
      <c r="BS928" t="s">
        <v>173</v>
      </c>
      <c r="BU928" s="118"/>
      <c r="BV928" s="118"/>
      <c r="BW928" s="61">
        <v>100000073664</v>
      </c>
      <c r="BX928" s="5"/>
      <c r="BY928" s="5"/>
      <c r="BZ928" s="5"/>
      <c r="CB928" s="45"/>
      <c r="CC928" s="45"/>
      <c r="CD928" s="5"/>
      <c r="CE928" s="5"/>
      <c r="CF928" t="s">
        <v>1242</v>
      </c>
      <c r="CG928" t="s">
        <v>175</v>
      </c>
      <c r="CI928" s="118"/>
      <c r="CJ928" s="118"/>
      <c r="CK928" t="s">
        <v>1239</v>
      </c>
      <c r="CM928" t="s">
        <v>1228</v>
      </c>
      <c r="CN928" t="s">
        <v>3382</v>
      </c>
      <c r="CO928" s="46" t="s">
        <v>2254</v>
      </c>
      <c r="CP928" s="5"/>
      <c r="CQ928" s="46" t="s">
        <v>2254</v>
      </c>
      <c r="CR928" s="46" t="s">
        <v>2984</v>
      </c>
      <c r="CS928" s="5"/>
      <c r="CT928" s="52">
        <v>100000085259</v>
      </c>
      <c r="CU928" s="51" t="s">
        <v>149</v>
      </c>
      <c r="CV928" s="118"/>
      <c r="CW928" s="147"/>
      <c r="CX928" t="s">
        <v>2984</v>
      </c>
      <c r="CY928" s="5"/>
      <c r="CZ928" s="5"/>
      <c r="DA928" s="5"/>
      <c r="DB928" s="5"/>
      <c r="DC928" s="5"/>
      <c r="DD928" s="5"/>
      <c r="DE928" s="5"/>
      <c r="DF928" s="5"/>
      <c r="DG928" s="118"/>
      <c r="DH928" s="118"/>
      <c r="DI928" s="118"/>
      <c r="DJ928" s="118"/>
      <c r="DK928" s="118"/>
      <c r="DL928" s="74">
        <v>10</v>
      </c>
      <c r="DM928" s="74" t="s">
        <v>164</v>
      </c>
      <c r="DN928" s="74"/>
      <c r="DO928" s="74"/>
      <c r="DP928" s="74"/>
      <c r="DQ928" s="5"/>
      <c r="DR928" s="74">
        <v>10</v>
      </c>
      <c r="DS928" s="74" t="s">
        <v>164</v>
      </c>
      <c r="DZ928" t="s">
        <v>1246</v>
      </c>
      <c r="EA928" t="s">
        <v>1275</v>
      </c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Y928" s="70" t="str">
        <f t="shared" si="119"/>
        <v>amlodipine oral 10mg/</v>
      </c>
      <c r="FK928" s="14" t="s">
        <v>163</v>
      </c>
      <c r="FL928" s="70" t="str">
        <f t="shared" si="120"/>
        <v>amlodipine oral 10mg/</v>
      </c>
    </row>
    <row r="929" spans="1:168" ht="14.4">
      <c r="A929" s="83">
        <v>83513</v>
      </c>
      <c r="B929" s="57">
        <v>83513</v>
      </c>
      <c r="C929" s="118"/>
      <c r="D929" s="118"/>
      <c r="E929" s="118"/>
      <c r="F929" s="118"/>
      <c r="G929" s="57">
        <v>83513</v>
      </c>
      <c r="H929" s="3"/>
      <c r="I929" s="57">
        <v>83513</v>
      </c>
      <c r="J929" s="5" t="str">
        <f t="shared" si="114"/>
        <v>FIN amlodipine besilate Sandoz A/S tablet 28 x 10mg/</v>
      </c>
      <c r="K929" s="5" t="str">
        <f t="shared" si="115"/>
        <v>FIN amlodipine besilate Sandoz A/S tablet 28 x 10mg/</v>
      </c>
      <c r="L929" s="5"/>
      <c r="M929" s="5"/>
      <c r="N929" s="5"/>
      <c r="O929" s="5"/>
      <c r="P929">
        <v>30</v>
      </c>
      <c r="Q929" s="5"/>
      <c r="R929">
        <v>28</v>
      </c>
      <c r="S929" s="5"/>
      <c r="T929" s="118"/>
      <c r="U929" s="118"/>
      <c r="V929" s="118"/>
      <c r="W929" s="118"/>
      <c r="X929" t="s">
        <v>1289</v>
      </c>
      <c r="Y929" t="s">
        <v>1107</v>
      </c>
      <c r="Z929" t="s">
        <v>1107</v>
      </c>
      <c r="AA929" t="s">
        <v>1297</v>
      </c>
      <c r="AB929" s="5"/>
      <c r="AC929" s="5"/>
      <c r="AD929" s="5"/>
      <c r="AE929" s="5"/>
      <c r="AF929" s="61">
        <v>100000073664</v>
      </c>
      <c r="AG929" t="s">
        <v>173</v>
      </c>
      <c r="AI929" t="s">
        <v>1194</v>
      </c>
      <c r="AJ929" t="s">
        <v>1208</v>
      </c>
      <c r="AK929" s="5"/>
      <c r="AL929" s="5"/>
      <c r="AM929" s="5"/>
      <c r="AN929" s="5"/>
      <c r="AO929" s="5"/>
      <c r="AP929" s="5"/>
      <c r="AQ929" s="5"/>
      <c r="AR929" s="5"/>
      <c r="AS929" s="57">
        <v>26364</v>
      </c>
      <c r="AT929" s="25" t="str">
        <f t="shared" si="116"/>
        <v>FIN amlodipine besilate Sandoz A/S tablet 10mg/</v>
      </c>
      <c r="AU929" s="33"/>
      <c r="AW929" s="57">
        <v>26364</v>
      </c>
      <c r="AX929" s="57"/>
      <c r="AY929" s="5"/>
      <c r="AZ929" t="s">
        <v>65</v>
      </c>
      <c r="BA929" s="5"/>
      <c r="BB929" s="5"/>
      <c r="BC929" s="76">
        <v>10221000</v>
      </c>
      <c r="BD929" t="s">
        <v>173</v>
      </c>
      <c r="BF929" s="46" t="s">
        <v>1006</v>
      </c>
      <c r="BG929" t="s">
        <v>981</v>
      </c>
      <c r="BJ929" s="5"/>
      <c r="BK929" t="s">
        <v>981</v>
      </c>
      <c r="BL929" t="s">
        <v>1006</v>
      </c>
      <c r="BM929" s="55" t="s">
        <v>964</v>
      </c>
      <c r="BN929" t="str">
        <f t="shared" si="117"/>
        <v>amlodipine besilate tablet 10mg/</v>
      </c>
      <c r="BO929" s="55"/>
      <c r="BP929" t="str">
        <f t="shared" si="118"/>
        <v>amlodipine besilate tablet 10mg/</v>
      </c>
      <c r="BQ929" s="5"/>
      <c r="BR929" s="46">
        <v>10219000</v>
      </c>
      <c r="BS929" t="s">
        <v>173</v>
      </c>
      <c r="BU929" s="118"/>
      <c r="BV929" s="118"/>
      <c r="BW929" s="61">
        <v>100000073664</v>
      </c>
      <c r="BX929" s="5"/>
      <c r="BY929" s="5"/>
      <c r="BZ929" s="5"/>
      <c r="CB929" s="45"/>
      <c r="CC929" s="45"/>
      <c r="CD929" s="5"/>
      <c r="CE929" s="5"/>
      <c r="CF929" t="s">
        <v>1242</v>
      </c>
      <c r="CG929" t="s">
        <v>175</v>
      </c>
      <c r="CI929" s="118"/>
      <c r="CJ929" s="118"/>
      <c r="CK929" t="s">
        <v>1239</v>
      </c>
      <c r="CM929" t="s">
        <v>1228</v>
      </c>
      <c r="CN929" t="s">
        <v>3382</v>
      </c>
      <c r="CO929" s="46" t="s">
        <v>2254</v>
      </c>
      <c r="CP929" s="5"/>
      <c r="CQ929" s="46" t="s">
        <v>2254</v>
      </c>
      <c r="CR929" s="46" t="s">
        <v>2984</v>
      </c>
      <c r="CS929" s="5"/>
      <c r="CT929" s="52">
        <v>100000085259</v>
      </c>
      <c r="CU929" s="51" t="s">
        <v>149</v>
      </c>
      <c r="CV929" s="118"/>
      <c r="CW929" s="147"/>
      <c r="CX929" t="s">
        <v>2984</v>
      </c>
      <c r="CY929" s="5"/>
      <c r="CZ929" s="5"/>
      <c r="DA929" s="5"/>
      <c r="DB929" s="5"/>
      <c r="DC929" s="5"/>
      <c r="DD929" s="5"/>
      <c r="DE929" s="5"/>
      <c r="DF929" s="5"/>
      <c r="DG929" s="118"/>
      <c r="DH929" s="118"/>
      <c r="DI929" s="118"/>
      <c r="DJ929" s="118"/>
      <c r="DK929" s="118"/>
      <c r="DL929" s="74">
        <v>10</v>
      </c>
      <c r="DM929" s="74" t="s">
        <v>164</v>
      </c>
      <c r="DN929" s="74"/>
      <c r="DO929" s="74"/>
      <c r="DP929" s="74"/>
      <c r="DQ929" s="5"/>
      <c r="DR929" s="74">
        <v>10</v>
      </c>
      <c r="DS929" s="74" t="s">
        <v>164</v>
      </c>
      <c r="DZ929" t="s">
        <v>1246</v>
      </c>
      <c r="EA929" t="s">
        <v>1275</v>
      </c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Y929" s="70" t="str">
        <f t="shared" si="119"/>
        <v>amlodipine oral 10mg/</v>
      </c>
      <c r="FK929" s="14" t="s">
        <v>163</v>
      </c>
      <c r="FL929" s="70" t="str">
        <f t="shared" si="120"/>
        <v>amlodipine oral 10mg/</v>
      </c>
    </row>
    <row r="930" spans="1:168" ht="14.4">
      <c r="A930" s="83">
        <v>83514</v>
      </c>
      <c r="B930" s="57">
        <v>83514</v>
      </c>
      <c r="C930" s="118"/>
      <c r="D930" s="118"/>
      <c r="E930" s="118"/>
      <c r="F930" s="118"/>
      <c r="G930" s="57">
        <v>83514</v>
      </c>
      <c r="H930" s="3"/>
      <c r="I930" s="57">
        <v>83514</v>
      </c>
      <c r="J930" s="5" t="str">
        <f t="shared" si="114"/>
        <v>FIN amlodipine besilate Sandoz A/S tablet 30 x 10mg/</v>
      </c>
      <c r="K930" s="5" t="str">
        <f t="shared" si="115"/>
        <v>FIN amlodipine besilate Sandoz A/S tablet 30 x 10mg/</v>
      </c>
      <c r="L930" s="5"/>
      <c r="M930" s="5"/>
      <c r="N930" s="5"/>
      <c r="O930" s="5"/>
      <c r="P930">
        <v>20</v>
      </c>
      <c r="Q930" s="5"/>
      <c r="R930">
        <v>30</v>
      </c>
      <c r="S930" s="5"/>
      <c r="T930" s="118"/>
      <c r="U930" s="118"/>
      <c r="V930" s="118"/>
      <c r="W930" s="118"/>
      <c r="X930" t="s">
        <v>1310</v>
      </c>
      <c r="Y930" t="s">
        <v>1107</v>
      </c>
      <c r="Z930" t="s">
        <v>1107</v>
      </c>
      <c r="AA930" t="s">
        <v>1298</v>
      </c>
      <c r="AB930" s="5"/>
      <c r="AC930" s="5"/>
      <c r="AD930" s="5"/>
      <c r="AE930" s="5"/>
      <c r="AF930" s="61">
        <v>100000073664</v>
      </c>
      <c r="AG930" t="s">
        <v>173</v>
      </c>
      <c r="AI930" t="s">
        <v>1194</v>
      </c>
      <c r="AJ930" t="s">
        <v>1208</v>
      </c>
      <c r="AK930" s="5"/>
      <c r="AL930" s="5"/>
      <c r="AM930" s="5"/>
      <c r="AN930" s="5"/>
      <c r="AO930" s="5"/>
      <c r="AP930" s="5"/>
      <c r="AQ930" s="5"/>
      <c r="AR930" s="5"/>
      <c r="AS930" s="57">
        <v>26364</v>
      </c>
      <c r="AT930" s="25" t="str">
        <f t="shared" si="116"/>
        <v>FIN amlodipine besilate Sandoz A/S tablet 10mg/</v>
      </c>
      <c r="AU930" s="33"/>
      <c r="AW930" s="57">
        <v>26364</v>
      </c>
      <c r="AX930" s="57"/>
      <c r="AY930" s="5"/>
      <c r="AZ930" t="s">
        <v>65</v>
      </c>
      <c r="BA930" s="5"/>
      <c r="BB930" s="5"/>
      <c r="BC930" s="76">
        <v>10221000</v>
      </c>
      <c r="BD930" t="s">
        <v>173</v>
      </c>
      <c r="BF930" s="46" t="s">
        <v>1006</v>
      </c>
      <c r="BG930" t="s">
        <v>981</v>
      </c>
      <c r="BJ930" s="5"/>
      <c r="BK930" t="s">
        <v>981</v>
      </c>
      <c r="BL930" t="s">
        <v>1006</v>
      </c>
      <c r="BM930" s="55" t="s">
        <v>964</v>
      </c>
      <c r="BN930" t="str">
        <f t="shared" si="117"/>
        <v>amlodipine besilate tablet 10mg/</v>
      </c>
      <c r="BO930" s="55"/>
      <c r="BP930" t="str">
        <f t="shared" si="118"/>
        <v>amlodipine besilate tablet 10mg/</v>
      </c>
      <c r="BQ930" s="5"/>
      <c r="BR930" s="46">
        <v>10219000</v>
      </c>
      <c r="BS930" t="s">
        <v>173</v>
      </c>
      <c r="BU930" s="118"/>
      <c r="BV930" s="118"/>
      <c r="BW930" s="61">
        <v>100000073664</v>
      </c>
      <c r="BX930" s="5"/>
      <c r="BY930" s="5"/>
      <c r="BZ930" s="5"/>
      <c r="CB930" s="45"/>
      <c r="CC930" s="45"/>
      <c r="CD930" s="5"/>
      <c r="CE930" s="5"/>
      <c r="CF930" t="s">
        <v>1242</v>
      </c>
      <c r="CG930" t="s">
        <v>175</v>
      </c>
      <c r="CI930" s="118"/>
      <c r="CJ930" s="118"/>
      <c r="CK930" t="s">
        <v>1239</v>
      </c>
      <c r="CM930" t="s">
        <v>1228</v>
      </c>
      <c r="CN930" t="s">
        <v>3382</v>
      </c>
      <c r="CO930" s="46" t="s">
        <v>2254</v>
      </c>
      <c r="CP930" s="5"/>
      <c r="CQ930" s="46" t="s">
        <v>2254</v>
      </c>
      <c r="CR930" s="46" t="s">
        <v>2984</v>
      </c>
      <c r="CS930" s="5"/>
      <c r="CT930" s="52">
        <v>100000085259</v>
      </c>
      <c r="CU930" s="51" t="s">
        <v>149</v>
      </c>
      <c r="CV930" s="118"/>
      <c r="CW930" s="147"/>
      <c r="CX930" t="s">
        <v>2984</v>
      </c>
      <c r="CY930" s="5"/>
      <c r="CZ930" s="5"/>
      <c r="DA930" s="5"/>
      <c r="DB930" s="5"/>
      <c r="DC930" s="5"/>
      <c r="DD930" s="5"/>
      <c r="DE930" s="5"/>
      <c r="DF930" s="5"/>
      <c r="DG930" s="118"/>
      <c r="DH930" s="118"/>
      <c r="DI930" s="118"/>
      <c r="DJ930" s="118"/>
      <c r="DK930" s="118"/>
      <c r="DL930" s="74">
        <v>10</v>
      </c>
      <c r="DM930" s="74" t="s">
        <v>164</v>
      </c>
      <c r="DN930" s="74"/>
      <c r="DO930" s="74"/>
      <c r="DP930" s="74"/>
      <c r="DQ930" s="5"/>
      <c r="DR930" s="74">
        <v>10</v>
      </c>
      <c r="DS930" s="74" t="s">
        <v>164</v>
      </c>
      <c r="DZ930" t="s">
        <v>1246</v>
      </c>
      <c r="EA930" t="s">
        <v>1275</v>
      </c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Y930" s="70" t="str">
        <f t="shared" si="119"/>
        <v>amlodipine oral 10mg/</v>
      </c>
      <c r="FK930" s="14" t="s">
        <v>163</v>
      </c>
      <c r="FL930" s="70" t="str">
        <f t="shared" si="120"/>
        <v>amlodipine oral 10mg/</v>
      </c>
    </row>
    <row r="931" spans="1:168" ht="14.4">
      <c r="A931" s="83">
        <v>83515</v>
      </c>
      <c r="B931" s="57">
        <v>83515</v>
      </c>
      <c r="C931" s="118"/>
      <c r="D931" s="118"/>
      <c r="E931" s="118"/>
      <c r="F931" s="118"/>
      <c r="G931" s="57">
        <v>83515</v>
      </c>
      <c r="H931" s="3"/>
      <c r="I931" s="57">
        <v>83515</v>
      </c>
      <c r="J931" s="5" t="str">
        <f t="shared" si="114"/>
        <v>FIN amlodipine besilate Sandoz A/S tablet 50 x 10mg/</v>
      </c>
      <c r="K931" s="5" t="str">
        <f t="shared" si="115"/>
        <v>FIN amlodipine besilate Sandoz A/S tablet 50 x 10mg/</v>
      </c>
      <c r="L931" s="5"/>
      <c r="M931" s="5"/>
      <c r="N931" s="5"/>
      <c r="O931" s="5"/>
      <c r="P931">
        <v>30</v>
      </c>
      <c r="Q931" s="5"/>
      <c r="R931">
        <v>50</v>
      </c>
      <c r="S931" s="5"/>
      <c r="T931" s="118"/>
      <c r="U931" s="118"/>
      <c r="V931" s="118"/>
      <c r="W931" s="118"/>
      <c r="X931" t="s">
        <v>1288</v>
      </c>
      <c r="Y931" t="s">
        <v>1107</v>
      </c>
      <c r="Z931" t="s">
        <v>1107</v>
      </c>
      <c r="AA931" t="s">
        <v>1299</v>
      </c>
      <c r="AB931" s="5"/>
      <c r="AC931" s="5"/>
      <c r="AD931" s="5"/>
      <c r="AE931" s="5"/>
      <c r="AF931" s="61">
        <v>100000073664</v>
      </c>
      <c r="AG931" t="s">
        <v>173</v>
      </c>
      <c r="AI931" t="s">
        <v>1194</v>
      </c>
      <c r="AJ931" t="s">
        <v>1208</v>
      </c>
      <c r="AK931" s="5"/>
      <c r="AL931" s="5"/>
      <c r="AM931" s="5"/>
      <c r="AN931" s="5"/>
      <c r="AO931" s="5"/>
      <c r="AP931" s="5"/>
      <c r="AQ931" s="5"/>
      <c r="AR931" s="5"/>
      <c r="AS931" s="57">
        <v>26364</v>
      </c>
      <c r="AT931" s="25" t="str">
        <f t="shared" si="116"/>
        <v>FIN amlodipine besilate Sandoz A/S tablet 10mg/</v>
      </c>
      <c r="AU931" s="33"/>
      <c r="AW931" s="57">
        <v>26364</v>
      </c>
      <c r="AX931" s="57"/>
      <c r="AY931" s="5"/>
      <c r="AZ931" t="s">
        <v>65</v>
      </c>
      <c r="BA931" s="5"/>
      <c r="BB931" s="5"/>
      <c r="BC931" s="76">
        <v>10221000</v>
      </c>
      <c r="BD931" t="s">
        <v>173</v>
      </c>
      <c r="BF931" s="46" t="s">
        <v>1006</v>
      </c>
      <c r="BG931" t="s">
        <v>981</v>
      </c>
      <c r="BJ931" s="5"/>
      <c r="BK931" t="s">
        <v>981</v>
      </c>
      <c r="BL931" t="s">
        <v>1006</v>
      </c>
      <c r="BM931" s="55" t="s">
        <v>964</v>
      </c>
      <c r="BN931" t="str">
        <f t="shared" si="117"/>
        <v>amlodipine besilate tablet 10mg/</v>
      </c>
      <c r="BO931" s="55"/>
      <c r="BP931" t="str">
        <f t="shared" si="118"/>
        <v>amlodipine besilate tablet 10mg/</v>
      </c>
      <c r="BQ931" s="5"/>
      <c r="BR931" s="46">
        <v>10219000</v>
      </c>
      <c r="BS931" t="s">
        <v>173</v>
      </c>
      <c r="BU931" s="118"/>
      <c r="BV931" s="118"/>
      <c r="BW931" s="61">
        <v>100000073664</v>
      </c>
      <c r="BX931" s="5"/>
      <c r="BY931" s="5"/>
      <c r="BZ931" s="5"/>
      <c r="CB931" s="45"/>
      <c r="CC931" s="45"/>
      <c r="CD931" s="5"/>
      <c r="CE931" s="5"/>
      <c r="CF931" t="s">
        <v>1242</v>
      </c>
      <c r="CG931" t="s">
        <v>175</v>
      </c>
      <c r="CI931" s="118"/>
      <c r="CJ931" s="118"/>
      <c r="CK931" t="s">
        <v>1239</v>
      </c>
      <c r="CM931" t="s">
        <v>1228</v>
      </c>
      <c r="CN931" t="s">
        <v>3382</v>
      </c>
      <c r="CO931" s="46" t="s">
        <v>2254</v>
      </c>
      <c r="CP931" s="5"/>
      <c r="CQ931" s="46" t="s">
        <v>2254</v>
      </c>
      <c r="CR931" s="46" t="s">
        <v>2984</v>
      </c>
      <c r="CS931" s="5"/>
      <c r="CT931" s="52">
        <v>100000085259</v>
      </c>
      <c r="CU931" s="51" t="s">
        <v>149</v>
      </c>
      <c r="CV931" s="118"/>
      <c r="CW931" s="147"/>
      <c r="CX931" t="s">
        <v>2984</v>
      </c>
      <c r="CY931" s="5"/>
      <c r="CZ931" s="5"/>
      <c r="DA931" s="5"/>
      <c r="DB931" s="5"/>
      <c r="DC931" s="5"/>
      <c r="DD931" s="5"/>
      <c r="DE931" s="5"/>
      <c r="DF931" s="5"/>
      <c r="DG931" s="118"/>
      <c r="DH931" s="118"/>
      <c r="DI931" s="118"/>
      <c r="DJ931" s="118"/>
      <c r="DK931" s="118"/>
      <c r="DL931" s="74">
        <v>10</v>
      </c>
      <c r="DM931" s="74" t="s">
        <v>164</v>
      </c>
      <c r="DN931" s="74"/>
      <c r="DO931" s="74"/>
      <c r="DP931" s="74"/>
      <c r="DQ931" s="5"/>
      <c r="DR931" s="74">
        <v>10</v>
      </c>
      <c r="DS931" s="74" t="s">
        <v>164</v>
      </c>
      <c r="DZ931" t="s">
        <v>1246</v>
      </c>
      <c r="EA931" t="s">
        <v>1275</v>
      </c>
      <c r="EB931" s="5"/>
      <c r="EC931" s="5"/>
      <c r="ED931" s="5"/>
      <c r="EE931" s="5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Y931" s="70" t="str">
        <f t="shared" si="119"/>
        <v>amlodipine oral 10mg/</v>
      </c>
      <c r="FK931" s="14" t="s">
        <v>163</v>
      </c>
      <c r="FL931" s="70" t="str">
        <f t="shared" si="120"/>
        <v>amlodipine oral 10mg/</v>
      </c>
    </row>
    <row r="932" spans="1:168" ht="14.4">
      <c r="A932" s="83">
        <v>83516</v>
      </c>
      <c r="B932" s="57">
        <v>83516</v>
      </c>
      <c r="C932" s="118"/>
      <c r="D932" s="118"/>
      <c r="E932" s="118"/>
      <c r="F932" s="118"/>
      <c r="G932" s="57">
        <v>83516</v>
      </c>
      <c r="H932" s="3"/>
      <c r="I932" s="57">
        <v>83516</v>
      </c>
      <c r="J932" s="5" t="str">
        <f t="shared" si="114"/>
        <v>FIN amlodipine besilate Sandoz A/S tablet 50 x 10mg/</v>
      </c>
      <c r="K932" s="5" t="str">
        <f t="shared" si="115"/>
        <v>FIN amlodipine besilate Sandoz A/S tablet 50 x 10mg/</v>
      </c>
      <c r="L932" s="5"/>
      <c r="M932" s="5"/>
      <c r="N932" s="5"/>
      <c r="O932" s="5"/>
      <c r="P932">
        <v>30</v>
      </c>
      <c r="Q932" s="5"/>
      <c r="R932" s="79">
        <v>50</v>
      </c>
      <c r="S932" s="5"/>
      <c r="T932" s="118"/>
      <c r="U932" s="118"/>
      <c r="V932" s="118"/>
      <c r="W932" s="118"/>
      <c r="X932" t="s">
        <v>1301</v>
      </c>
      <c r="Y932" t="s">
        <v>1107</v>
      </c>
      <c r="Z932" t="s">
        <v>1107</v>
      </c>
      <c r="AA932" t="s">
        <v>1315</v>
      </c>
      <c r="AB932" s="5"/>
      <c r="AC932" s="5"/>
      <c r="AD932" s="5"/>
      <c r="AE932" s="5"/>
      <c r="AF932" s="61">
        <v>100000073664</v>
      </c>
      <c r="AG932" t="s">
        <v>173</v>
      </c>
      <c r="AI932" t="s">
        <v>1194</v>
      </c>
      <c r="AJ932" t="s">
        <v>1208</v>
      </c>
      <c r="AK932" s="5"/>
      <c r="AL932" s="5"/>
      <c r="AM932" s="5"/>
      <c r="AN932" s="5"/>
      <c r="AO932" s="5"/>
      <c r="AP932" s="5"/>
      <c r="AQ932" s="5"/>
      <c r="AR932" s="5"/>
      <c r="AS932" s="57">
        <v>26364</v>
      </c>
      <c r="AT932" s="25" t="str">
        <f t="shared" si="116"/>
        <v>FIN amlodipine besilate Sandoz A/S tablet 10mg/</v>
      </c>
      <c r="AU932" s="33"/>
      <c r="AW932" s="57">
        <v>26364</v>
      </c>
      <c r="AX932" s="57"/>
      <c r="AY932" s="5"/>
      <c r="AZ932" t="s">
        <v>65</v>
      </c>
      <c r="BA932" s="5"/>
      <c r="BB932" s="5"/>
      <c r="BC932" s="76">
        <v>10221000</v>
      </c>
      <c r="BD932" t="s">
        <v>173</v>
      </c>
      <c r="BF932" s="46" t="s">
        <v>1006</v>
      </c>
      <c r="BG932" t="s">
        <v>981</v>
      </c>
      <c r="BJ932" s="5"/>
      <c r="BK932" t="s">
        <v>981</v>
      </c>
      <c r="BL932" t="s">
        <v>1006</v>
      </c>
      <c r="BM932" s="55" t="s">
        <v>964</v>
      </c>
      <c r="BN932" t="str">
        <f t="shared" si="117"/>
        <v>amlodipine besilate tablet 10mg/</v>
      </c>
      <c r="BO932" s="55"/>
      <c r="BP932" t="str">
        <f t="shared" si="118"/>
        <v>amlodipine besilate tablet 10mg/</v>
      </c>
      <c r="BQ932" s="5"/>
      <c r="BR932" s="46">
        <v>10219000</v>
      </c>
      <c r="BS932" t="s">
        <v>173</v>
      </c>
      <c r="BU932" s="118"/>
      <c r="BV932" s="118"/>
      <c r="BW932" s="61">
        <v>100000073664</v>
      </c>
      <c r="BX932" s="5"/>
      <c r="BY932" s="5"/>
      <c r="BZ932" s="5"/>
      <c r="CB932" s="45"/>
      <c r="CC932" s="45"/>
      <c r="CD932" s="5"/>
      <c r="CE932" s="5"/>
      <c r="CF932" t="s">
        <v>1242</v>
      </c>
      <c r="CG932" t="s">
        <v>175</v>
      </c>
      <c r="CI932" s="118"/>
      <c r="CJ932" s="118"/>
      <c r="CK932" t="s">
        <v>1239</v>
      </c>
      <c r="CM932" t="s">
        <v>1228</v>
      </c>
      <c r="CN932" t="s">
        <v>3382</v>
      </c>
      <c r="CO932" s="46" t="s">
        <v>2254</v>
      </c>
      <c r="CP932" s="5"/>
      <c r="CQ932" s="46" t="s">
        <v>2254</v>
      </c>
      <c r="CR932" s="46" t="s">
        <v>2984</v>
      </c>
      <c r="CS932" s="5"/>
      <c r="CT932" s="52">
        <v>100000085259</v>
      </c>
      <c r="CU932" s="51" t="s">
        <v>149</v>
      </c>
      <c r="CV932" s="118"/>
      <c r="CW932" s="147"/>
      <c r="CX932" t="s">
        <v>2984</v>
      </c>
      <c r="CY932" s="5"/>
      <c r="CZ932" s="5"/>
      <c r="DA932" s="5"/>
      <c r="DB932" s="5"/>
      <c r="DC932" s="5"/>
      <c r="DD932" s="5"/>
      <c r="DE932" s="5"/>
      <c r="DF932" s="5"/>
      <c r="DG932" s="118"/>
      <c r="DH932" s="118"/>
      <c r="DI932" s="118"/>
      <c r="DJ932" s="118"/>
      <c r="DK932" s="118"/>
      <c r="DL932" s="74">
        <v>10</v>
      </c>
      <c r="DM932" s="74" t="s">
        <v>164</v>
      </c>
      <c r="DN932" s="74"/>
      <c r="DO932" s="74"/>
      <c r="DP932" s="74"/>
      <c r="DQ932" s="5"/>
      <c r="DR932" s="74">
        <v>10</v>
      </c>
      <c r="DS932" s="74" t="s">
        <v>164</v>
      </c>
      <c r="DZ932" t="s">
        <v>1246</v>
      </c>
      <c r="EA932" t="s">
        <v>1275</v>
      </c>
      <c r="EB932" s="5"/>
      <c r="EC932" s="5"/>
      <c r="ED932" s="5"/>
      <c r="EE932" s="5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Y932" s="70" t="str">
        <f t="shared" si="119"/>
        <v>amlodipine oral 10mg/</v>
      </c>
      <c r="FK932" s="14" t="s">
        <v>163</v>
      </c>
      <c r="FL932" s="70" t="str">
        <f t="shared" si="120"/>
        <v>amlodipine oral 10mg/</v>
      </c>
    </row>
    <row r="933" spans="1:168" ht="14.4">
      <c r="A933" s="83">
        <v>83517</v>
      </c>
      <c r="B933" s="57">
        <v>83517</v>
      </c>
      <c r="C933" s="118"/>
      <c r="D933" s="118"/>
      <c r="E933" s="118"/>
      <c r="F933" s="118"/>
      <c r="G933" s="57">
        <v>83517</v>
      </c>
      <c r="H933" s="3"/>
      <c r="I933" s="57">
        <v>83517</v>
      </c>
      <c r="J933" s="5" t="str">
        <f t="shared" si="114"/>
        <v>FIN amlodipine besilate Sandoz A/S tablet 60 x 10mg/</v>
      </c>
      <c r="K933" s="5" t="str">
        <f t="shared" si="115"/>
        <v>FIN amlodipine besilate Sandoz A/S tablet 60 x 10mg/</v>
      </c>
      <c r="L933" s="5"/>
      <c r="M933" s="5"/>
      <c r="N933" s="5"/>
      <c r="O933" s="5"/>
      <c r="P933">
        <v>30</v>
      </c>
      <c r="Q933" s="5"/>
      <c r="R933">
        <v>60</v>
      </c>
      <c r="S933" s="5"/>
      <c r="T933" s="118"/>
      <c r="U933" s="118"/>
      <c r="V933" s="118"/>
      <c r="W933" s="118"/>
      <c r="X933" t="s">
        <v>1316</v>
      </c>
      <c r="Y933" t="s">
        <v>1107</v>
      </c>
      <c r="Z933" t="s">
        <v>1107</v>
      </c>
      <c r="AA933" t="s">
        <v>1300</v>
      </c>
      <c r="AB933" s="5"/>
      <c r="AC933" s="5"/>
      <c r="AD933" s="5"/>
      <c r="AE933" s="5"/>
      <c r="AF933" s="61">
        <v>100000073664</v>
      </c>
      <c r="AG933" t="s">
        <v>173</v>
      </c>
      <c r="AI933" t="s">
        <v>1194</v>
      </c>
      <c r="AJ933" t="s">
        <v>1208</v>
      </c>
      <c r="AK933" s="5"/>
      <c r="AL933" s="5"/>
      <c r="AM933" s="5"/>
      <c r="AN933" s="5"/>
      <c r="AO933" s="5"/>
      <c r="AP933" s="5"/>
      <c r="AQ933" s="5"/>
      <c r="AR933" s="5"/>
      <c r="AS933" s="57">
        <v>26364</v>
      </c>
      <c r="AT933" s="25" t="str">
        <f t="shared" si="116"/>
        <v>FIN amlodipine besilate Sandoz A/S tablet 10mg/</v>
      </c>
      <c r="AU933" s="33"/>
      <c r="AW933" s="57">
        <v>26364</v>
      </c>
      <c r="AX933" s="57"/>
      <c r="AY933" s="5"/>
      <c r="AZ933" t="s">
        <v>65</v>
      </c>
      <c r="BA933" s="5"/>
      <c r="BB933" s="5"/>
      <c r="BC933" s="76">
        <v>10221000</v>
      </c>
      <c r="BD933" t="s">
        <v>173</v>
      </c>
      <c r="BF933" s="46" t="s">
        <v>1006</v>
      </c>
      <c r="BG933" t="s">
        <v>981</v>
      </c>
      <c r="BJ933" s="5"/>
      <c r="BK933" t="s">
        <v>981</v>
      </c>
      <c r="BL933" t="s">
        <v>1006</v>
      </c>
      <c r="BM933" s="55" t="s">
        <v>964</v>
      </c>
      <c r="BN933" t="str">
        <f t="shared" si="117"/>
        <v>amlodipine besilate tablet 10mg/</v>
      </c>
      <c r="BO933" s="55"/>
      <c r="BP933" t="str">
        <f t="shared" si="118"/>
        <v>amlodipine besilate tablet 10mg/</v>
      </c>
      <c r="BQ933" s="5"/>
      <c r="BR933" s="46">
        <v>10219000</v>
      </c>
      <c r="BS933" t="s">
        <v>173</v>
      </c>
      <c r="BU933" s="118"/>
      <c r="BV933" s="118"/>
      <c r="BW933" s="61">
        <v>100000073664</v>
      </c>
      <c r="BX933" s="5"/>
      <c r="BY933" s="5"/>
      <c r="BZ933" s="5"/>
      <c r="CB933" s="45"/>
      <c r="CC933" s="45"/>
      <c r="CD933" s="5"/>
      <c r="CE933" s="5"/>
      <c r="CF933" t="s">
        <v>1242</v>
      </c>
      <c r="CG933" t="s">
        <v>175</v>
      </c>
      <c r="CI933" s="118"/>
      <c r="CJ933" s="118"/>
      <c r="CK933" t="s">
        <v>1239</v>
      </c>
      <c r="CM933" t="s">
        <v>1228</v>
      </c>
      <c r="CN933" t="s">
        <v>3382</v>
      </c>
      <c r="CO933" s="46" t="s">
        <v>2254</v>
      </c>
      <c r="CP933" s="5"/>
      <c r="CQ933" s="46" t="s">
        <v>2254</v>
      </c>
      <c r="CR933" s="46" t="s">
        <v>2984</v>
      </c>
      <c r="CS933" s="5"/>
      <c r="CT933" s="52">
        <v>100000085259</v>
      </c>
      <c r="CU933" s="51" t="s">
        <v>149</v>
      </c>
      <c r="CV933" s="118"/>
      <c r="CW933" s="147"/>
      <c r="CX933" t="s">
        <v>2984</v>
      </c>
      <c r="CY933" s="5"/>
      <c r="CZ933" s="5"/>
      <c r="DA933" s="5"/>
      <c r="DB933" s="5"/>
      <c r="DC933" s="5"/>
      <c r="DD933" s="5"/>
      <c r="DE933" s="5"/>
      <c r="DF933" s="5"/>
      <c r="DG933" s="118"/>
      <c r="DH933" s="118"/>
      <c r="DI933" s="118"/>
      <c r="DJ933" s="118"/>
      <c r="DK933" s="118"/>
      <c r="DL933" s="74">
        <v>10</v>
      </c>
      <c r="DM933" s="74" t="s">
        <v>164</v>
      </c>
      <c r="DN933" s="74"/>
      <c r="DO933" s="74"/>
      <c r="DP933" s="74"/>
      <c r="DQ933" s="5"/>
      <c r="DR933" s="74">
        <v>10</v>
      </c>
      <c r="DS933" s="74" t="s">
        <v>164</v>
      </c>
      <c r="DZ933" t="s">
        <v>1246</v>
      </c>
      <c r="EA933" t="s">
        <v>1275</v>
      </c>
      <c r="EB933" s="5"/>
      <c r="EC933" s="5"/>
      <c r="ED933" s="5"/>
      <c r="EE933" s="5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Y933" s="70" t="str">
        <f t="shared" si="119"/>
        <v>amlodipine oral 10mg/</v>
      </c>
      <c r="FK933" s="14" t="s">
        <v>163</v>
      </c>
      <c r="FL933" s="70" t="str">
        <f t="shared" si="120"/>
        <v>amlodipine oral 10mg/</v>
      </c>
    </row>
    <row r="934" spans="1:168" ht="14.4">
      <c r="A934" s="83">
        <v>83518</v>
      </c>
      <c r="B934" s="57">
        <v>83518</v>
      </c>
      <c r="C934" s="118"/>
      <c r="D934" s="118"/>
      <c r="E934" s="118"/>
      <c r="F934" s="118"/>
      <c r="G934" s="57">
        <v>83518</v>
      </c>
      <c r="H934" s="3"/>
      <c r="I934" s="57">
        <v>83518</v>
      </c>
      <c r="J934" s="5" t="str">
        <f t="shared" si="114"/>
        <v>FIN amlodipine besilate Sandoz A/S tablet 100 x 10mg/</v>
      </c>
      <c r="K934" s="5" t="str">
        <f t="shared" si="115"/>
        <v>FIN amlodipine besilate Sandoz A/S tablet 100 x 10mg/</v>
      </c>
      <c r="L934" s="5"/>
      <c r="M934" s="5"/>
      <c r="N934" s="5"/>
      <c r="O934" s="5"/>
      <c r="P934">
        <v>30</v>
      </c>
      <c r="Q934" s="5"/>
      <c r="R934">
        <v>100</v>
      </c>
      <c r="S934" s="5"/>
      <c r="T934" s="118"/>
      <c r="U934" s="118"/>
      <c r="V934" s="118"/>
      <c r="W934" s="118"/>
      <c r="X934" t="s">
        <v>1292</v>
      </c>
      <c r="Y934" t="s">
        <v>1107</v>
      </c>
      <c r="Z934" t="s">
        <v>1107</v>
      </c>
      <c r="AA934" t="s">
        <v>1289</v>
      </c>
      <c r="AB934" s="5"/>
      <c r="AC934" s="5"/>
      <c r="AD934" s="5"/>
      <c r="AE934" s="5"/>
      <c r="AF934" s="61">
        <v>100000073664</v>
      </c>
      <c r="AG934" t="s">
        <v>173</v>
      </c>
      <c r="AI934" t="s">
        <v>1194</v>
      </c>
      <c r="AJ934" t="s">
        <v>1208</v>
      </c>
      <c r="AK934" s="5"/>
      <c r="AL934" s="5"/>
      <c r="AM934" s="5"/>
      <c r="AN934" s="5"/>
      <c r="AO934" s="5"/>
      <c r="AP934" s="5"/>
      <c r="AQ934" s="5"/>
      <c r="AR934" s="5"/>
      <c r="AS934" s="57">
        <v>26364</v>
      </c>
      <c r="AT934" s="25" t="str">
        <f t="shared" si="116"/>
        <v>FIN amlodipine besilate Sandoz A/S tablet 10mg/</v>
      </c>
      <c r="AU934" s="33"/>
      <c r="AW934" s="57">
        <v>26364</v>
      </c>
      <c r="AX934" s="57"/>
      <c r="AY934" s="5"/>
      <c r="AZ934" t="s">
        <v>65</v>
      </c>
      <c r="BA934" s="5"/>
      <c r="BB934" s="5"/>
      <c r="BC934" s="76">
        <v>10221000</v>
      </c>
      <c r="BD934" t="s">
        <v>173</v>
      </c>
      <c r="BF934" s="46" t="s">
        <v>1006</v>
      </c>
      <c r="BG934" t="s">
        <v>981</v>
      </c>
      <c r="BJ934" s="5"/>
      <c r="BK934" t="s">
        <v>981</v>
      </c>
      <c r="BL934" t="s">
        <v>1006</v>
      </c>
      <c r="BM934" s="55" t="s">
        <v>964</v>
      </c>
      <c r="BN934" t="str">
        <f t="shared" si="117"/>
        <v>amlodipine besilate tablet 10mg/</v>
      </c>
      <c r="BO934" s="55"/>
      <c r="BP934" t="str">
        <f t="shared" si="118"/>
        <v>amlodipine besilate tablet 10mg/</v>
      </c>
      <c r="BQ934" s="5"/>
      <c r="BR934" s="46">
        <v>10219000</v>
      </c>
      <c r="BS934" t="s">
        <v>173</v>
      </c>
      <c r="BU934" s="118"/>
      <c r="BV934" s="118"/>
      <c r="BW934" s="61">
        <v>100000073664</v>
      </c>
      <c r="BX934" s="5"/>
      <c r="BY934" s="5"/>
      <c r="BZ934" s="5"/>
      <c r="CB934" s="45"/>
      <c r="CC934" s="45"/>
      <c r="CD934" s="5"/>
      <c r="CE934" s="5"/>
      <c r="CF934" t="s">
        <v>1242</v>
      </c>
      <c r="CG934" t="s">
        <v>175</v>
      </c>
      <c r="CI934" s="118"/>
      <c r="CJ934" s="118"/>
      <c r="CK934" t="s">
        <v>1239</v>
      </c>
      <c r="CM934" t="s">
        <v>1228</v>
      </c>
      <c r="CN934" t="s">
        <v>3382</v>
      </c>
      <c r="CO934" s="46" t="s">
        <v>2254</v>
      </c>
      <c r="CP934" s="5"/>
      <c r="CQ934" s="46" t="s">
        <v>2254</v>
      </c>
      <c r="CR934" s="46" t="s">
        <v>2984</v>
      </c>
      <c r="CS934" s="5"/>
      <c r="CT934" s="52">
        <v>100000085259</v>
      </c>
      <c r="CU934" s="51" t="s">
        <v>149</v>
      </c>
      <c r="CV934" s="118"/>
      <c r="CW934" s="147"/>
      <c r="CX934" t="s">
        <v>2984</v>
      </c>
      <c r="CY934" s="5"/>
      <c r="CZ934" s="5"/>
      <c r="DA934" s="5"/>
      <c r="DB934" s="5"/>
      <c r="DC934" s="5"/>
      <c r="DD934" s="5"/>
      <c r="DE934" s="5"/>
      <c r="DF934" s="5"/>
      <c r="DG934" s="118"/>
      <c r="DH934" s="118"/>
      <c r="DI934" s="118"/>
      <c r="DJ934" s="118"/>
      <c r="DK934" s="118"/>
      <c r="DL934" s="74">
        <v>10</v>
      </c>
      <c r="DM934" s="74" t="s">
        <v>164</v>
      </c>
      <c r="DN934" s="74"/>
      <c r="DO934" s="74"/>
      <c r="DP934" s="74"/>
      <c r="DQ934" s="5"/>
      <c r="DR934" s="74">
        <v>10</v>
      </c>
      <c r="DS934" s="74" t="s">
        <v>164</v>
      </c>
      <c r="DZ934" t="s">
        <v>1246</v>
      </c>
      <c r="EA934" t="s">
        <v>1275</v>
      </c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Y934" s="70" t="str">
        <f t="shared" si="119"/>
        <v>amlodipine oral 10mg/</v>
      </c>
      <c r="FK934" s="14" t="s">
        <v>163</v>
      </c>
      <c r="FL934" s="70" t="str">
        <f t="shared" si="120"/>
        <v>amlodipine oral 10mg/</v>
      </c>
    </row>
    <row r="935" spans="1:168" ht="14.4">
      <c r="A935" s="83">
        <v>83519</v>
      </c>
      <c r="B935" s="57">
        <v>83519</v>
      </c>
      <c r="C935" s="118"/>
      <c r="D935" s="118"/>
      <c r="E935" s="118"/>
      <c r="F935" s="118"/>
      <c r="G935" s="57">
        <v>83519</v>
      </c>
      <c r="H935" s="3"/>
      <c r="I935" s="57">
        <v>83519</v>
      </c>
      <c r="J935" s="5" t="str">
        <f t="shared" si="114"/>
        <v>FIN amlodipine besilate Sandoz A/S tablet 120 x 10mg/</v>
      </c>
      <c r="K935" s="5" t="str">
        <f t="shared" si="115"/>
        <v>FIN amlodipine besilate Sandoz A/S tablet 120 x 10mg/</v>
      </c>
      <c r="L935" s="5"/>
      <c r="M935" s="5"/>
      <c r="N935" s="5"/>
      <c r="O935" s="5"/>
      <c r="P935">
        <v>30</v>
      </c>
      <c r="Q935" s="5"/>
      <c r="R935">
        <v>120</v>
      </c>
      <c r="S935" s="5"/>
      <c r="T935" s="118"/>
      <c r="U935" s="118"/>
      <c r="V935" s="118"/>
      <c r="W935" s="118"/>
      <c r="X935" t="s">
        <v>1296</v>
      </c>
      <c r="Y935" t="s">
        <v>1107</v>
      </c>
      <c r="Z935" t="s">
        <v>1107</v>
      </c>
      <c r="AA935" t="s">
        <v>1310</v>
      </c>
      <c r="AB935" s="5"/>
      <c r="AC935" s="5"/>
      <c r="AD935" s="5"/>
      <c r="AE935" s="5"/>
      <c r="AF935" s="61">
        <v>100000073664</v>
      </c>
      <c r="AG935" t="s">
        <v>173</v>
      </c>
      <c r="AI935" t="s">
        <v>1194</v>
      </c>
      <c r="AJ935" t="s">
        <v>1208</v>
      </c>
      <c r="AK935" s="5"/>
      <c r="AL935" s="5"/>
      <c r="AM935" s="5"/>
      <c r="AN935" s="5"/>
      <c r="AO935" s="5"/>
      <c r="AP935" s="5"/>
      <c r="AQ935" s="5"/>
      <c r="AR935" s="5"/>
      <c r="AS935" s="57">
        <v>26364</v>
      </c>
      <c r="AT935" s="25" t="str">
        <f t="shared" si="116"/>
        <v>FIN amlodipine besilate Sandoz A/S tablet 10mg/</v>
      </c>
      <c r="AU935" s="33"/>
      <c r="AW935" s="57">
        <v>26364</v>
      </c>
      <c r="AX935" s="57"/>
      <c r="AY935" s="5"/>
      <c r="AZ935" t="s">
        <v>65</v>
      </c>
      <c r="BA935" s="5"/>
      <c r="BB935" s="5"/>
      <c r="BC935" s="76">
        <v>10221000</v>
      </c>
      <c r="BD935" t="s">
        <v>173</v>
      </c>
      <c r="BF935" s="46" t="s">
        <v>1006</v>
      </c>
      <c r="BG935" t="s">
        <v>981</v>
      </c>
      <c r="BJ935" s="5"/>
      <c r="BK935" t="s">
        <v>981</v>
      </c>
      <c r="BL935" t="s">
        <v>1006</v>
      </c>
      <c r="BM935" s="55" t="s">
        <v>964</v>
      </c>
      <c r="BN935" t="str">
        <f t="shared" si="117"/>
        <v>amlodipine besilate tablet 10mg/</v>
      </c>
      <c r="BO935" s="55"/>
      <c r="BP935" t="str">
        <f t="shared" si="118"/>
        <v>amlodipine besilate tablet 10mg/</v>
      </c>
      <c r="BQ935" s="5"/>
      <c r="BR935" s="46">
        <v>10219000</v>
      </c>
      <c r="BS935" t="s">
        <v>173</v>
      </c>
      <c r="BU935" s="118"/>
      <c r="BV935" s="118"/>
      <c r="BW935" s="61">
        <v>100000073664</v>
      </c>
      <c r="BX935" s="5"/>
      <c r="BY935" s="5"/>
      <c r="BZ935" s="5"/>
      <c r="CB935" s="45"/>
      <c r="CC935" s="45"/>
      <c r="CD935" s="5"/>
      <c r="CE935" s="5"/>
      <c r="CF935" t="s">
        <v>1242</v>
      </c>
      <c r="CG935" t="s">
        <v>175</v>
      </c>
      <c r="CI935" s="118"/>
      <c r="CJ935" s="118"/>
      <c r="CK935" t="s">
        <v>1239</v>
      </c>
      <c r="CM935" t="s">
        <v>1228</v>
      </c>
      <c r="CN935" t="s">
        <v>3382</v>
      </c>
      <c r="CO935" s="46" t="s">
        <v>2254</v>
      </c>
      <c r="CP935" s="5"/>
      <c r="CQ935" s="46" t="s">
        <v>2254</v>
      </c>
      <c r="CR935" s="46" t="s">
        <v>2984</v>
      </c>
      <c r="CS935" s="5"/>
      <c r="CT935" s="52">
        <v>100000085259</v>
      </c>
      <c r="CU935" s="51" t="s">
        <v>149</v>
      </c>
      <c r="CV935" s="118"/>
      <c r="CW935" s="147"/>
      <c r="CX935" t="s">
        <v>2984</v>
      </c>
      <c r="CY935" s="5"/>
      <c r="CZ935" s="5"/>
      <c r="DA935" s="5"/>
      <c r="DB935" s="5"/>
      <c r="DC935" s="5"/>
      <c r="DD935" s="5"/>
      <c r="DE935" s="5"/>
      <c r="DF935" s="5"/>
      <c r="DG935" s="118"/>
      <c r="DH935" s="118"/>
      <c r="DI935" s="118"/>
      <c r="DJ935" s="118"/>
      <c r="DK935" s="118"/>
      <c r="DL935" s="74">
        <v>10</v>
      </c>
      <c r="DM935" s="74" t="s">
        <v>164</v>
      </c>
      <c r="DN935" s="74"/>
      <c r="DO935" s="74"/>
      <c r="DP935" s="74"/>
      <c r="DQ935" s="5"/>
      <c r="DR935" s="74">
        <v>10</v>
      </c>
      <c r="DS935" s="74" t="s">
        <v>164</v>
      </c>
      <c r="DZ935" t="s">
        <v>1246</v>
      </c>
      <c r="EA935" t="s">
        <v>1275</v>
      </c>
      <c r="EB935" s="5"/>
      <c r="EC935" s="5"/>
      <c r="ED935" s="5"/>
      <c r="EE935" s="5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Y935" s="70" t="str">
        <f t="shared" si="119"/>
        <v>amlodipine oral 10mg/</v>
      </c>
      <c r="FK935" s="14" t="s">
        <v>163</v>
      </c>
      <c r="FL935" s="70" t="str">
        <f t="shared" si="120"/>
        <v>amlodipine oral 10mg/</v>
      </c>
    </row>
    <row r="936" spans="1:168" ht="14.4">
      <c r="A936" s="83">
        <v>83520</v>
      </c>
      <c r="B936" s="57">
        <v>83520</v>
      </c>
      <c r="C936" s="118"/>
      <c r="D936" s="118"/>
      <c r="E936" s="118"/>
      <c r="F936" s="118"/>
      <c r="G936" s="57">
        <v>83520</v>
      </c>
      <c r="H936" s="3"/>
      <c r="I936" s="57">
        <v>83520</v>
      </c>
      <c r="J936" s="5" t="str">
        <f t="shared" si="114"/>
        <v>FIN amlodipine besilate Sandoz A/S tablet 120 x 10mg/</v>
      </c>
      <c r="K936" s="5" t="str">
        <f t="shared" si="115"/>
        <v>FIN amlodipine besilate Sandoz A/S tablet 120 x 10mg/</v>
      </c>
      <c r="L936" s="5"/>
      <c r="M936" s="5"/>
      <c r="N936" s="5"/>
      <c r="O936" s="5"/>
      <c r="P936">
        <v>28</v>
      </c>
      <c r="Q936" s="5"/>
      <c r="R936">
        <v>120</v>
      </c>
      <c r="S936" s="5"/>
      <c r="T936" s="118"/>
      <c r="U936" s="118"/>
      <c r="V936" s="118"/>
      <c r="W936" s="118"/>
      <c r="X936" t="s">
        <v>1291</v>
      </c>
      <c r="Y936" t="s">
        <v>1107</v>
      </c>
      <c r="Z936" t="s">
        <v>1107</v>
      </c>
      <c r="AA936" t="s">
        <v>1310</v>
      </c>
      <c r="AB936" s="5"/>
      <c r="AC936" s="5"/>
      <c r="AD936" s="5"/>
      <c r="AE936" s="5"/>
      <c r="AF936" s="61">
        <v>100000073664</v>
      </c>
      <c r="AG936" t="s">
        <v>173</v>
      </c>
      <c r="AI936" t="s">
        <v>1194</v>
      </c>
      <c r="AJ936" t="s">
        <v>1208</v>
      </c>
      <c r="AK936" s="5"/>
      <c r="AL936" s="5"/>
      <c r="AM936" s="5"/>
      <c r="AN936" s="5"/>
      <c r="AO936" s="5"/>
      <c r="AP936" s="5"/>
      <c r="AQ936" s="5"/>
      <c r="AR936" s="5"/>
      <c r="AS936" s="57">
        <v>26364</v>
      </c>
      <c r="AT936" s="25" t="str">
        <f t="shared" si="116"/>
        <v>FIN amlodipine besilate Sandoz A/S tablet 10mg/</v>
      </c>
      <c r="AU936" s="33"/>
      <c r="AW936" s="57">
        <v>26364</v>
      </c>
      <c r="AX936" s="57"/>
      <c r="AY936" s="5"/>
      <c r="AZ936" t="s">
        <v>65</v>
      </c>
      <c r="BA936" s="5"/>
      <c r="BB936" s="5"/>
      <c r="BC936" s="76">
        <v>10221000</v>
      </c>
      <c r="BD936" t="s">
        <v>173</v>
      </c>
      <c r="BF936" s="46" t="s">
        <v>1006</v>
      </c>
      <c r="BG936" t="s">
        <v>981</v>
      </c>
      <c r="BJ936" s="5"/>
      <c r="BK936" t="s">
        <v>981</v>
      </c>
      <c r="BL936" t="s">
        <v>1006</v>
      </c>
      <c r="BM936" s="55" t="s">
        <v>964</v>
      </c>
      <c r="BN936" t="str">
        <f t="shared" si="117"/>
        <v>amlodipine besilate tablet 10mg/</v>
      </c>
      <c r="BO936" s="55"/>
      <c r="BP936" t="str">
        <f t="shared" si="118"/>
        <v>amlodipine besilate tablet 10mg/</v>
      </c>
      <c r="BQ936" s="5"/>
      <c r="BR936" s="46">
        <v>10219000</v>
      </c>
      <c r="BS936" t="s">
        <v>173</v>
      </c>
      <c r="BU936" s="118"/>
      <c r="BV936" s="118"/>
      <c r="BW936" s="61">
        <v>100000073664</v>
      </c>
      <c r="BX936" s="5"/>
      <c r="BY936" s="5"/>
      <c r="BZ936" s="5"/>
      <c r="CB936" s="45"/>
      <c r="CC936" s="45"/>
      <c r="CD936" s="5"/>
      <c r="CE936" s="5"/>
      <c r="CF936" t="s">
        <v>1242</v>
      </c>
      <c r="CG936" t="s">
        <v>175</v>
      </c>
      <c r="CI936" s="118"/>
      <c r="CJ936" s="118"/>
      <c r="CK936" t="s">
        <v>1239</v>
      </c>
      <c r="CM936" t="s">
        <v>1228</v>
      </c>
      <c r="CN936" t="s">
        <v>3382</v>
      </c>
      <c r="CO936" s="46" t="s">
        <v>2254</v>
      </c>
      <c r="CP936" s="5"/>
      <c r="CQ936" s="46" t="s">
        <v>2254</v>
      </c>
      <c r="CR936" s="46" t="s">
        <v>2984</v>
      </c>
      <c r="CS936" s="5"/>
      <c r="CT936" s="52">
        <v>100000085259</v>
      </c>
      <c r="CU936" s="51" t="s">
        <v>149</v>
      </c>
      <c r="CV936" s="118"/>
      <c r="CW936" s="147"/>
      <c r="CX936" t="s">
        <v>2984</v>
      </c>
      <c r="CY936" s="5"/>
      <c r="CZ936" s="5"/>
      <c r="DA936" s="5"/>
      <c r="DB936" s="5"/>
      <c r="DC936" s="5"/>
      <c r="DD936" s="5"/>
      <c r="DE936" s="5"/>
      <c r="DF936" s="5"/>
      <c r="DG936" s="118"/>
      <c r="DH936" s="118"/>
      <c r="DI936" s="118"/>
      <c r="DJ936" s="118"/>
      <c r="DK936" s="118"/>
      <c r="DL936" s="74">
        <v>10</v>
      </c>
      <c r="DM936" s="74" t="s">
        <v>164</v>
      </c>
      <c r="DN936" s="74"/>
      <c r="DO936" s="74"/>
      <c r="DP936" s="74"/>
      <c r="DQ936" s="5"/>
      <c r="DR936" s="74">
        <v>10</v>
      </c>
      <c r="DS936" s="74" t="s">
        <v>164</v>
      </c>
      <c r="DZ936" t="s">
        <v>1246</v>
      </c>
      <c r="EA936" t="s">
        <v>1275</v>
      </c>
      <c r="EB936" s="5"/>
      <c r="EC936" s="5"/>
      <c r="ED936" s="5"/>
      <c r="EE936" s="5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Y936" s="70" t="str">
        <f t="shared" si="119"/>
        <v>amlodipine oral 10mg/</v>
      </c>
      <c r="FK936" s="14" t="s">
        <v>163</v>
      </c>
      <c r="FL936" s="70" t="str">
        <f t="shared" si="120"/>
        <v>amlodipine oral 10mg/</v>
      </c>
    </row>
    <row r="937" spans="1:168" ht="14.4">
      <c r="A937" s="83">
        <v>83521</v>
      </c>
      <c r="B937" s="57">
        <v>83521</v>
      </c>
      <c r="C937" s="118"/>
      <c r="D937" s="118"/>
      <c r="E937" s="118"/>
      <c r="F937" s="118"/>
      <c r="G937" s="57">
        <v>83521</v>
      </c>
      <c r="H937" s="3"/>
      <c r="I937" s="57">
        <v>83521</v>
      </c>
      <c r="J937" s="5" t="str">
        <f t="shared" si="114"/>
        <v>FIN amlodipine besilate Sandoz A/S tablet 10 x 10mg/</v>
      </c>
      <c r="K937" s="5" t="str">
        <f t="shared" si="115"/>
        <v>FIN amlodipine besilate Sandoz A/S tablet 10 x 10mg/</v>
      </c>
      <c r="L937" s="5"/>
      <c r="M937" s="5"/>
      <c r="N937" s="5"/>
      <c r="O937" s="5"/>
      <c r="P937">
        <v>30</v>
      </c>
      <c r="Q937" s="5"/>
      <c r="R937">
        <v>10</v>
      </c>
      <c r="S937" s="5"/>
      <c r="T937" s="118"/>
      <c r="U937" s="118"/>
      <c r="V937" s="118"/>
      <c r="W937" s="118"/>
      <c r="X937" t="s">
        <v>1297</v>
      </c>
      <c r="Y937" t="s">
        <v>1107</v>
      </c>
      <c r="Z937" t="s">
        <v>1107</v>
      </c>
      <c r="AA937" t="s">
        <v>1292</v>
      </c>
      <c r="AB937" s="5"/>
      <c r="AC937" s="5"/>
      <c r="AD937" s="5"/>
      <c r="AE937" s="5"/>
      <c r="AF937" s="61">
        <v>100000073664</v>
      </c>
      <c r="AG937" t="s">
        <v>173</v>
      </c>
      <c r="AI937" t="s">
        <v>1194</v>
      </c>
      <c r="AJ937" t="s">
        <v>1208</v>
      </c>
      <c r="AK937" s="5"/>
      <c r="AL937" s="5"/>
      <c r="AM937" s="5"/>
      <c r="AN937" s="5"/>
      <c r="AO937" s="5"/>
      <c r="AP937" s="5"/>
      <c r="AQ937" s="5"/>
      <c r="AR937" s="5"/>
      <c r="AS937" s="57">
        <v>26364</v>
      </c>
      <c r="AT937" s="25" t="str">
        <f t="shared" si="116"/>
        <v>FIN amlodipine besilate Sandoz A/S tablet 10mg/</v>
      </c>
      <c r="AU937" s="33"/>
      <c r="AW937" s="57">
        <v>26364</v>
      </c>
      <c r="AX937" s="57"/>
      <c r="AY937" s="5"/>
      <c r="AZ937" t="s">
        <v>65</v>
      </c>
      <c r="BA937" s="5"/>
      <c r="BB937" s="5"/>
      <c r="BC937" s="76">
        <v>10221000</v>
      </c>
      <c r="BD937" t="s">
        <v>173</v>
      </c>
      <c r="BF937" s="46" t="s">
        <v>1006</v>
      </c>
      <c r="BG937" t="s">
        <v>981</v>
      </c>
      <c r="BJ937" s="5"/>
      <c r="BK937" t="s">
        <v>981</v>
      </c>
      <c r="BL937" t="s">
        <v>1006</v>
      </c>
      <c r="BM937" s="55" t="s">
        <v>964</v>
      </c>
      <c r="BN937" t="str">
        <f t="shared" si="117"/>
        <v>amlodipine besilate tablet 10mg/</v>
      </c>
      <c r="BO937" s="55"/>
      <c r="BP937" t="str">
        <f t="shared" si="118"/>
        <v>amlodipine besilate tablet 10mg/</v>
      </c>
      <c r="BQ937" s="5"/>
      <c r="BR937" s="46">
        <v>10219000</v>
      </c>
      <c r="BS937" t="s">
        <v>173</v>
      </c>
      <c r="BU937" s="118"/>
      <c r="BV937" s="118"/>
      <c r="BW937" s="61">
        <v>100000073664</v>
      </c>
      <c r="BX937" s="5"/>
      <c r="BY937" s="5"/>
      <c r="BZ937" s="5"/>
      <c r="CB937" s="45"/>
      <c r="CC937" s="45"/>
      <c r="CD937" s="5"/>
      <c r="CE937" s="5"/>
      <c r="CF937" t="s">
        <v>1242</v>
      </c>
      <c r="CG937" t="s">
        <v>175</v>
      </c>
      <c r="CI937" s="118"/>
      <c r="CJ937" s="118"/>
      <c r="CK937" t="s">
        <v>1239</v>
      </c>
      <c r="CM937" t="s">
        <v>1228</v>
      </c>
      <c r="CN937" t="s">
        <v>3382</v>
      </c>
      <c r="CO937" s="46" t="s">
        <v>2254</v>
      </c>
      <c r="CP937" s="5"/>
      <c r="CQ937" s="46" t="s">
        <v>2254</v>
      </c>
      <c r="CR937" s="46" t="s">
        <v>2984</v>
      </c>
      <c r="CS937" s="5"/>
      <c r="CT937" s="52">
        <v>100000085259</v>
      </c>
      <c r="CU937" s="51" t="s">
        <v>149</v>
      </c>
      <c r="CV937" s="118"/>
      <c r="CW937" s="147"/>
      <c r="CX937" t="s">
        <v>2984</v>
      </c>
      <c r="CY937" s="5"/>
      <c r="CZ937" s="5"/>
      <c r="DA937" s="5"/>
      <c r="DB937" s="5"/>
      <c r="DC937" s="5"/>
      <c r="DD937" s="5"/>
      <c r="DE937" s="5"/>
      <c r="DF937" s="5"/>
      <c r="DG937" s="118"/>
      <c r="DH937" s="118"/>
      <c r="DI937" s="118"/>
      <c r="DJ937" s="118"/>
      <c r="DK937" s="118"/>
      <c r="DL937" s="74">
        <v>10</v>
      </c>
      <c r="DM937" s="74" t="s">
        <v>164</v>
      </c>
      <c r="DN937" s="74"/>
      <c r="DO937" s="74"/>
      <c r="DP937" s="74"/>
      <c r="DQ937" s="5"/>
      <c r="DR937" s="74">
        <v>10</v>
      </c>
      <c r="DS937" s="74" t="s">
        <v>164</v>
      </c>
      <c r="DZ937" t="s">
        <v>1246</v>
      </c>
      <c r="EA937" t="s">
        <v>1275</v>
      </c>
      <c r="EB937" s="5"/>
      <c r="EC937" s="5"/>
      <c r="ED937" s="5"/>
      <c r="EE937" s="5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Y937" s="70" t="str">
        <f t="shared" si="119"/>
        <v>amlodipine oral 10mg/</v>
      </c>
      <c r="FK937" s="14" t="s">
        <v>163</v>
      </c>
      <c r="FL937" s="70" t="str">
        <f t="shared" si="120"/>
        <v>amlodipine oral 10mg/</v>
      </c>
    </row>
    <row r="938" spans="1:168" ht="14.4">
      <c r="A938" s="83">
        <v>83522</v>
      </c>
      <c r="B938" s="57">
        <v>83522</v>
      </c>
      <c r="C938" s="118"/>
      <c r="D938" s="118"/>
      <c r="E938" s="118"/>
      <c r="F938" s="118"/>
      <c r="G938" s="57">
        <v>83522</v>
      </c>
      <c r="H938" s="3"/>
      <c r="I938" s="57">
        <v>83522</v>
      </c>
      <c r="J938" s="5" t="str">
        <f t="shared" si="114"/>
        <v>FIN amlodipine besilate Sandoz A/S tablet 14 x 10mg/</v>
      </c>
      <c r="K938" s="5" t="str">
        <f t="shared" si="115"/>
        <v>FIN amlodipine besilate Sandoz A/S tablet 14 x 10mg/</v>
      </c>
      <c r="L938" s="5"/>
      <c r="M938" s="5"/>
      <c r="N938" s="5"/>
      <c r="O938" s="5"/>
      <c r="P938">
        <v>30</v>
      </c>
      <c r="Q938" s="5"/>
      <c r="R938">
        <v>14</v>
      </c>
      <c r="S938" s="5"/>
      <c r="T938" s="118"/>
      <c r="U938" s="118"/>
      <c r="V938" s="118"/>
      <c r="W938" s="118"/>
      <c r="X938" t="s">
        <v>1298</v>
      </c>
      <c r="Y938" t="s">
        <v>1107</v>
      </c>
      <c r="Z938" t="s">
        <v>1107</v>
      </c>
      <c r="AA938" t="s">
        <v>1296</v>
      </c>
      <c r="AB938" s="5"/>
      <c r="AC938" s="5"/>
      <c r="AD938" s="5"/>
      <c r="AE938" s="5"/>
      <c r="AF938" s="61">
        <v>100000073664</v>
      </c>
      <c r="AG938" t="s">
        <v>173</v>
      </c>
      <c r="AI938" t="s">
        <v>1194</v>
      </c>
      <c r="AJ938" t="s">
        <v>1208</v>
      </c>
      <c r="AK938" s="5"/>
      <c r="AL938" s="5"/>
      <c r="AM938" s="5"/>
      <c r="AN938" s="5"/>
      <c r="AO938" s="5"/>
      <c r="AP938" s="5"/>
      <c r="AQ938" s="5"/>
      <c r="AR938" s="5"/>
      <c r="AS938" s="57">
        <v>26364</v>
      </c>
      <c r="AT938" s="25" t="str">
        <f t="shared" si="116"/>
        <v>FIN amlodipine besilate Sandoz A/S tablet 10mg/</v>
      </c>
      <c r="AU938" s="33"/>
      <c r="AW938" s="57">
        <v>26364</v>
      </c>
      <c r="AX938" s="57"/>
      <c r="AY938" s="5"/>
      <c r="AZ938" t="s">
        <v>65</v>
      </c>
      <c r="BA938" s="5"/>
      <c r="BB938" s="5"/>
      <c r="BC938" s="76">
        <v>10221000</v>
      </c>
      <c r="BD938" t="s">
        <v>173</v>
      </c>
      <c r="BF938" s="46" t="s">
        <v>1006</v>
      </c>
      <c r="BG938" t="s">
        <v>981</v>
      </c>
      <c r="BJ938" s="5"/>
      <c r="BK938" t="s">
        <v>981</v>
      </c>
      <c r="BL938" t="s">
        <v>1006</v>
      </c>
      <c r="BM938" s="55" t="s">
        <v>964</v>
      </c>
      <c r="BN938" t="str">
        <f t="shared" si="117"/>
        <v>amlodipine besilate tablet 10mg/</v>
      </c>
      <c r="BO938" s="55"/>
      <c r="BP938" t="str">
        <f t="shared" si="118"/>
        <v>amlodipine besilate tablet 10mg/</v>
      </c>
      <c r="BQ938" s="5"/>
      <c r="BR938" s="46">
        <v>10219000</v>
      </c>
      <c r="BS938" t="s">
        <v>173</v>
      </c>
      <c r="BU938" s="118"/>
      <c r="BV938" s="118"/>
      <c r="BW938" s="61">
        <v>100000073664</v>
      </c>
      <c r="BX938" s="5"/>
      <c r="BY938" s="5"/>
      <c r="BZ938" s="5"/>
      <c r="CB938" s="45"/>
      <c r="CC938" s="45"/>
      <c r="CD938" s="5"/>
      <c r="CE938" s="5"/>
      <c r="CF938" t="s">
        <v>1242</v>
      </c>
      <c r="CG938" t="s">
        <v>175</v>
      </c>
      <c r="CI938" s="118"/>
      <c r="CJ938" s="118"/>
      <c r="CK938" t="s">
        <v>1239</v>
      </c>
      <c r="CM938" t="s">
        <v>1228</v>
      </c>
      <c r="CN938" t="s">
        <v>3382</v>
      </c>
      <c r="CO938" s="46" t="s">
        <v>2254</v>
      </c>
      <c r="CP938" s="5"/>
      <c r="CQ938" s="46" t="s">
        <v>2254</v>
      </c>
      <c r="CR938" s="46" t="s">
        <v>2984</v>
      </c>
      <c r="CS938" s="5"/>
      <c r="CT938" s="52">
        <v>100000085259</v>
      </c>
      <c r="CU938" s="51" t="s">
        <v>149</v>
      </c>
      <c r="CV938" s="118"/>
      <c r="CW938" s="147"/>
      <c r="CX938" t="s">
        <v>2984</v>
      </c>
      <c r="CY938" s="5"/>
      <c r="CZ938" s="5"/>
      <c r="DA938" s="5"/>
      <c r="DB938" s="5"/>
      <c r="DC938" s="5"/>
      <c r="DD938" s="5"/>
      <c r="DE938" s="5"/>
      <c r="DF938" s="5"/>
      <c r="DG938" s="118"/>
      <c r="DH938" s="118"/>
      <c r="DI938" s="118"/>
      <c r="DJ938" s="118"/>
      <c r="DK938" s="118"/>
      <c r="DL938" s="74">
        <v>10</v>
      </c>
      <c r="DM938" s="74" t="s">
        <v>164</v>
      </c>
      <c r="DN938" s="74"/>
      <c r="DO938" s="74"/>
      <c r="DP938" s="74"/>
      <c r="DQ938" s="5"/>
      <c r="DR938" s="74">
        <v>10</v>
      </c>
      <c r="DS938" s="74" t="s">
        <v>164</v>
      </c>
      <c r="DZ938" t="s">
        <v>1246</v>
      </c>
      <c r="EA938" t="s">
        <v>1275</v>
      </c>
      <c r="EB938" s="5"/>
      <c r="EC938" s="5"/>
      <c r="ED938" s="5"/>
      <c r="EE938" s="5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Y938" s="70" t="str">
        <f t="shared" si="119"/>
        <v>amlodipine oral 10mg/</v>
      </c>
      <c r="FK938" s="14" t="s">
        <v>163</v>
      </c>
      <c r="FL938" s="70" t="str">
        <f t="shared" si="120"/>
        <v>amlodipine oral 10mg/</v>
      </c>
    </row>
    <row r="939" spans="1:168" ht="14.4">
      <c r="A939" s="83">
        <v>83523</v>
      </c>
      <c r="B939" s="57">
        <v>83523</v>
      </c>
      <c r="C939" s="118"/>
      <c r="D939" s="118"/>
      <c r="E939" s="118"/>
      <c r="F939" s="118"/>
      <c r="G939" s="57">
        <v>83523</v>
      </c>
      <c r="H939" s="3"/>
      <c r="I939" s="57">
        <v>83523</v>
      </c>
      <c r="J939" s="5" t="str">
        <f t="shared" si="114"/>
        <v>FIN amlodipine besilate Sandoz A/S tablet 20 x 10mg/</v>
      </c>
      <c r="K939" s="5" t="str">
        <f t="shared" si="115"/>
        <v>FIN amlodipine besilate Sandoz A/S tablet 20 x 10mg/</v>
      </c>
      <c r="L939" s="5"/>
      <c r="M939" s="5"/>
      <c r="N939" s="5"/>
      <c r="O939" s="5"/>
      <c r="P939">
        <v>30</v>
      </c>
      <c r="Q939" s="5"/>
      <c r="R939">
        <v>20</v>
      </c>
      <c r="S939" s="5"/>
      <c r="T939" s="118"/>
      <c r="U939" s="118"/>
      <c r="V939" s="118"/>
      <c r="W939" s="118"/>
      <c r="X939" t="s">
        <v>1317</v>
      </c>
      <c r="Y939" t="s">
        <v>1107</v>
      </c>
      <c r="Z939" t="s">
        <v>1107</v>
      </c>
      <c r="AA939" t="s">
        <v>1291</v>
      </c>
      <c r="AB939" s="5"/>
      <c r="AC939" s="5"/>
      <c r="AD939" s="5"/>
      <c r="AE939" s="5"/>
      <c r="AF939" s="61">
        <v>100000073664</v>
      </c>
      <c r="AG939" t="s">
        <v>173</v>
      </c>
      <c r="AI939" t="s">
        <v>1194</v>
      </c>
      <c r="AJ939" t="s">
        <v>1208</v>
      </c>
      <c r="AK939" s="5"/>
      <c r="AL939" s="5"/>
      <c r="AM939" s="5"/>
      <c r="AN939" s="5"/>
      <c r="AO939" s="5"/>
      <c r="AP939" s="5"/>
      <c r="AQ939" s="5"/>
      <c r="AR939" s="5"/>
      <c r="AS939" s="57">
        <v>26364</v>
      </c>
      <c r="AT939" s="25" t="str">
        <f t="shared" si="116"/>
        <v>FIN amlodipine besilate Sandoz A/S tablet 10mg/</v>
      </c>
      <c r="AU939" s="33"/>
      <c r="AW939" s="57">
        <v>26364</v>
      </c>
      <c r="AX939" s="57"/>
      <c r="AY939" s="5"/>
      <c r="AZ939" t="s">
        <v>65</v>
      </c>
      <c r="BA939" s="5"/>
      <c r="BB939" s="5"/>
      <c r="BC939" s="76">
        <v>10221000</v>
      </c>
      <c r="BD939" t="s">
        <v>173</v>
      </c>
      <c r="BF939" s="46" t="s">
        <v>1006</v>
      </c>
      <c r="BG939" t="s">
        <v>981</v>
      </c>
      <c r="BJ939" s="5"/>
      <c r="BK939" t="s">
        <v>981</v>
      </c>
      <c r="BL939" t="s">
        <v>1006</v>
      </c>
      <c r="BM939" s="55" t="s">
        <v>964</v>
      </c>
      <c r="BN939" t="str">
        <f t="shared" si="117"/>
        <v>amlodipine besilate tablet 10mg/</v>
      </c>
      <c r="BO939" s="55"/>
      <c r="BP939" t="str">
        <f t="shared" si="118"/>
        <v>amlodipine besilate tablet 10mg/</v>
      </c>
      <c r="BQ939" s="5"/>
      <c r="BR939" s="46">
        <v>10219000</v>
      </c>
      <c r="BS939" t="s">
        <v>173</v>
      </c>
      <c r="BU939" s="118"/>
      <c r="BV939" s="118"/>
      <c r="BW939" s="61">
        <v>100000073664</v>
      </c>
      <c r="BX939" s="5"/>
      <c r="BY939" s="5"/>
      <c r="BZ939" s="5"/>
      <c r="CB939" s="45"/>
      <c r="CC939" s="45"/>
      <c r="CD939" s="5"/>
      <c r="CE939" s="5"/>
      <c r="CF939" t="s">
        <v>1242</v>
      </c>
      <c r="CG939" t="s">
        <v>175</v>
      </c>
      <c r="CI939" s="118"/>
      <c r="CJ939" s="118"/>
      <c r="CK939" t="s">
        <v>1239</v>
      </c>
      <c r="CM939" t="s">
        <v>1228</v>
      </c>
      <c r="CN939" t="s">
        <v>3382</v>
      </c>
      <c r="CO939" s="46" t="s">
        <v>2254</v>
      </c>
      <c r="CP939" s="5"/>
      <c r="CQ939" s="46" t="s">
        <v>2254</v>
      </c>
      <c r="CR939" s="46" t="s">
        <v>2984</v>
      </c>
      <c r="CS939" s="5"/>
      <c r="CT939" s="52">
        <v>100000085259</v>
      </c>
      <c r="CU939" s="51" t="s">
        <v>149</v>
      </c>
      <c r="CV939" s="118"/>
      <c r="CW939" s="147"/>
      <c r="CX939" t="s">
        <v>2984</v>
      </c>
      <c r="CY939" s="5"/>
      <c r="CZ939" s="5"/>
      <c r="DA939" s="5"/>
      <c r="DB939" s="5"/>
      <c r="DC939" s="5"/>
      <c r="DD939" s="5"/>
      <c r="DE939" s="5"/>
      <c r="DF939" s="5"/>
      <c r="DG939" s="118"/>
      <c r="DH939" s="118"/>
      <c r="DI939" s="118"/>
      <c r="DJ939" s="118"/>
      <c r="DK939" s="118"/>
      <c r="DL939" s="74">
        <v>10</v>
      </c>
      <c r="DM939" s="74" t="s">
        <v>164</v>
      </c>
      <c r="DN939" s="74"/>
      <c r="DO939" s="74"/>
      <c r="DP939" s="74"/>
      <c r="DQ939" s="5"/>
      <c r="DR939" s="74">
        <v>10</v>
      </c>
      <c r="DS939" s="74" t="s">
        <v>164</v>
      </c>
      <c r="DZ939" t="s">
        <v>1246</v>
      </c>
      <c r="EA939" t="s">
        <v>1275</v>
      </c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Y939" s="70" t="str">
        <f t="shared" si="119"/>
        <v>amlodipine oral 10mg/</v>
      </c>
      <c r="FK939" s="14" t="s">
        <v>163</v>
      </c>
      <c r="FL939" s="70" t="str">
        <f t="shared" si="120"/>
        <v>amlodipine oral 10mg/</v>
      </c>
    </row>
    <row r="940" spans="1:168" ht="14.4">
      <c r="A940" s="83">
        <v>83524</v>
      </c>
      <c r="B940" s="57">
        <v>83524</v>
      </c>
      <c r="C940" s="118"/>
      <c r="D940" s="118"/>
      <c r="E940" s="118"/>
      <c r="F940" s="118"/>
      <c r="G940" s="57">
        <v>83524</v>
      </c>
      <c r="H940" s="3"/>
      <c r="I940" s="57">
        <v>83524</v>
      </c>
      <c r="J940" s="5" t="str">
        <f t="shared" si="114"/>
        <v>FIN amlodipine besilate Sandoz A/S tablet 28 x 10mg/</v>
      </c>
      <c r="K940" s="5" t="str">
        <f t="shared" si="115"/>
        <v>FIN amlodipine besilate Sandoz A/S tablet 28 x 10mg/</v>
      </c>
      <c r="L940" s="5"/>
      <c r="M940" s="5"/>
      <c r="N940" s="5"/>
      <c r="O940" s="5"/>
      <c r="P940">
        <v>30</v>
      </c>
      <c r="Q940" s="5"/>
      <c r="R940">
        <v>28</v>
      </c>
      <c r="S940" s="5"/>
      <c r="T940" s="118"/>
      <c r="U940" s="118"/>
      <c r="V940" s="118"/>
      <c r="W940" s="118"/>
      <c r="X940" t="s">
        <v>1299</v>
      </c>
      <c r="Y940" t="s">
        <v>1107</v>
      </c>
      <c r="Z940" t="s">
        <v>1107</v>
      </c>
      <c r="AA940" t="s">
        <v>1297</v>
      </c>
      <c r="AB940" s="5"/>
      <c r="AC940" s="5"/>
      <c r="AD940" s="5"/>
      <c r="AE940" s="5"/>
      <c r="AF940" s="61">
        <v>100000073664</v>
      </c>
      <c r="AG940" t="s">
        <v>173</v>
      </c>
      <c r="AI940" t="s">
        <v>1194</v>
      </c>
      <c r="AJ940" t="s">
        <v>1208</v>
      </c>
      <c r="AK940" s="5"/>
      <c r="AL940" s="5"/>
      <c r="AM940" s="5"/>
      <c r="AN940" s="5"/>
      <c r="AO940" s="5"/>
      <c r="AP940" s="5"/>
      <c r="AQ940" s="5"/>
      <c r="AR940" s="5"/>
      <c r="AS940" s="57">
        <v>26364</v>
      </c>
      <c r="AT940" s="25" t="str">
        <f t="shared" si="116"/>
        <v>FIN amlodipine besilate Sandoz A/S tablet 10mg/</v>
      </c>
      <c r="AU940" s="33"/>
      <c r="AW940" s="57">
        <v>26364</v>
      </c>
      <c r="AX940" s="57"/>
      <c r="AY940" s="5"/>
      <c r="AZ940" t="s">
        <v>65</v>
      </c>
      <c r="BA940" s="5"/>
      <c r="BB940" s="5"/>
      <c r="BC940" s="76">
        <v>10221000</v>
      </c>
      <c r="BD940" t="s">
        <v>173</v>
      </c>
      <c r="BF940" s="46" t="s">
        <v>1006</v>
      </c>
      <c r="BG940" t="s">
        <v>981</v>
      </c>
      <c r="BJ940" s="5"/>
      <c r="BK940" t="s">
        <v>981</v>
      </c>
      <c r="BL940" t="s">
        <v>1006</v>
      </c>
      <c r="BM940" s="55" t="s">
        <v>964</v>
      </c>
      <c r="BN940" t="str">
        <f t="shared" si="117"/>
        <v>amlodipine besilate tablet 10mg/</v>
      </c>
      <c r="BO940" s="55"/>
      <c r="BP940" t="str">
        <f t="shared" si="118"/>
        <v>amlodipine besilate tablet 10mg/</v>
      </c>
      <c r="BQ940" s="5"/>
      <c r="BR940" s="46">
        <v>10219000</v>
      </c>
      <c r="BS940" t="s">
        <v>173</v>
      </c>
      <c r="BU940" s="118"/>
      <c r="BV940" s="118"/>
      <c r="BW940" s="61">
        <v>100000073664</v>
      </c>
      <c r="BX940" s="5"/>
      <c r="BY940" s="5"/>
      <c r="BZ940" s="5"/>
      <c r="CB940" s="45"/>
      <c r="CC940" s="45"/>
      <c r="CD940" s="5"/>
      <c r="CE940" s="5"/>
      <c r="CF940" t="s">
        <v>1242</v>
      </c>
      <c r="CG940" t="s">
        <v>175</v>
      </c>
      <c r="CI940" s="118"/>
      <c r="CJ940" s="118"/>
      <c r="CK940" t="s">
        <v>1239</v>
      </c>
      <c r="CM940" t="s">
        <v>1228</v>
      </c>
      <c r="CN940" t="s">
        <v>3382</v>
      </c>
      <c r="CO940" s="46" t="s">
        <v>2254</v>
      </c>
      <c r="CP940" s="5"/>
      <c r="CQ940" s="46" t="s">
        <v>2254</v>
      </c>
      <c r="CR940" s="46" t="s">
        <v>2984</v>
      </c>
      <c r="CS940" s="5"/>
      <c r="CT940" s="52">
        <v>100000085259</v>
      </c>
      <c r="CU940" s="51" t="s">
        <v>149</v>
      </c>
      <c r="CV940" s="118"/>
      <c r="CW940" s="147"/>
      <c r="CX940" t="s">
        <v>2984</v>
      </c>
      <c r="CY940" s="5"/>
      <c r="CZ940" s="5"/>
      <c r="DA940" s="5"/>
      <c r="DB940" s="5"/>
      <c r="DC940" s="5"/>
      <c r="DD940" s="5"/>
      <c r="DE940" s="5"/>
      <c r="DF940" s="5"/>
      <c r="DG940" s="118"/>
      <c r="DH940" s="118"/>
      <c r="DI940" s="118"/>
      <c r="DJ940" s="118"/>
      <c r="DK940" s="118"/>
      <c r="DL940" s="74">
        <v>10</v>
      </c>
      <c r="DM940" s="74" t="s">
        <v>164</v>
      </c>
      <c r="DN940" s="74"/>
      <c r="DO940" s="74"/>
      <c r="DP940" s="74"/>
      <c r="DQ940" s="5"/>
      <c r="DR940" s="74">
        <v>10</v>
      </c>
      <c r="DS940" s="74" t="s">
        <v>164</v>
      </c>
      <c r="DZ940" t="s">
        <v>1246</v>
      </c>
      <c r="EA940" t="s">
        <v>1275</v>
      </c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Y940" s="70" t="str">
        <f t="shared" si="119"/>
        <v>amlodipine oral 10mg/</v>
      </c>
      <c r="FK940" s="14" t="s">
        <v>163</v>
      </c>
      <c r="FL940" s="70" t="str">
        <f t="shared" si="120"/>
        <v>amlodipine oral 10mg/</v>
      </c>
    </row>
    <row r="941" spans="1:168" ht="14.4">
      <c r="A941" s="83">
        <v>83525</v>
      </c>
      <c r="B941" s="57">
        <v>83525</v>
      </c>
      <c r="C941" s="118"/>
      <c r="D941" s="118"/>
      <c r="E941" s="118"/>
      <c r="F941" s="118"/>
      <c r="G941" s="57">
        <v>83525</v>
      </c>
      <c r="H941" s="3"/>
      <c r="I941" s="57">
        <v>83525</v>
      </c>
      <c r="J941" s="5" t="str">
        <f t="shared" si="114"/>
        <v>FIN amlodipine besilate Sandoz A/S tablet 30 x 10mg/</v>
      </c>
      <c r="K941" s="5" t="str">
        <f t="shared" si="115"/>
        <v>FIN amlodipine besilate Sandoz A/S tablet 30 x 10mg/</v>
      </c>
      <c r="L941" s="5"/>
      <c r="M941" s="5"/>
      <c r="N941" s="5"/>
      <c r="O941" s="5"/>
      <c r="P941">
        <v>30</v>
      </c>
      <c r="Q941" s="5"/>
      <c r="R941">
        <v>30</v>
      </c>
      <c r="S941" s="5"/>
      <c r="T941" s="118"/>
      <c r="U941" s="118"/>
      <c r="V941" s="118"/>
      <c r="W941" s="118"/>
      <c r="X941" t="s">
        <v>1315</v>
      </c>
      <c r="Y941" t="s">
        <v>1107</v>
      </c>
      <c r="Z941" t="s">
        <v>1107</v>
      </c>
      <c r="AA941" t="s">
        <v>1298</v>
      </c>
      <c r="AB941" s="5"/>
      <c r="AC941" s="5"/>
      <c r="AD941" s="5"/>
      <c r="AE941" s="5"/>
      <c r="AF941" s="61">
        <v>100000073664</v>
      </c>
      <c r="AG941" t="s">
        <v>173</v>
      </c>
      <c r="AI941" t="s">
        <v>1194</v>
      </c>
      <c r="AJ941" t="s">
        <v>1208</v>
      </c>
      <c r="AK941" s="5"/>
      <c r="AL941" s="5"/>
      <c r="AM941" s="5"/>
      <c r="AN941" s="5"/>
      <c r="AO941" s="5"/>
      <c r="AP941" s="5"/>
      <c r="AQ941" s="5"/>
      <c r="AR941" s="5"/>
      <c r="AS941" s="57">
        <v>26364</v>
      </c>
      <c r="AT941" s="25" t="str">
        <f t="shared" si="116"/>
        <v>FIN amlodipine besilate Sandoz A/S tablet 10mg/</v>
      </c>
      <c r="AU941" s="33"/>
      <c r="AW941" s="57">
        <v>26364</v>
      </c>
      <c r="AX941" s="57"/>
      <c r="AY941" s="5"/>
      <c r="AZ941" t="s">
        <v>65</v>
      </c>
      <c r="BA941" s="5"/>
      <c r="BB941" s="5"/>
      <c r="BC941" s="76">
        <v>10221000</v>
      </c>
      <c r="BD941" t="s">
        <v>173</v>
      </c>
      <c r="BF941" s="46" t="s">
        <v>1006</v>
      </c>
      <c r="BG941" t="s">
        <v>981</v>
      </c>
      <c r="BJ941" s="5"/>
      <c r="BK941" t="s">
        <v>981</v>
      </c>
      <c r="BL941" t="s">
        <v>1006</v>
      </c>
      <c r="BM941" s="55" t="s">
        <v>964</v>
      </c>
      <c r="BN941" t="str">
        <f t="shared" si="117"/>
        <v>amlodipine besilate tablet 10mg/</v>
      </c>
      <c r="BO941" s="55"/>
      <c r="BP941" t="str">
        <f t="shared" si="118"/>
        <v>amlodipine besilate tablet 10mg/</v>
      </c>
      <c r="BQ941" s="5"/>
      <c r="BR941" s="46">
        <v>10219000</v>
      </c>
      <c r="BS941" t="s">
        <v>173</v>
      </c>
      <c r="BU941" s="118"/>
      <c r="BV941" s="118"/>
      <c r="BW941" s="61">
        <v>100000073664</v>
      </c>
      <c r="BX941" s="5"/>
      <c r="BY941" s="5"/>
      <c r="BZ941" s="5"/>
      <c r="CB941" s="45"/>
      <c r="CC941" s="45"/>
      <c r="CD941" s="5"/>
      <c r="CE941" s="5"/>
      <c r="CF941" t="s">
        <v>1242</v>
      </c>
      <c r="CG941" t="s">
        <v>175</v>
      </c>
      <c r="CI941" s="118"/>
      <c r="CJ941" s="118"/>
      <c r="CK941" t="s">
        <v>1239</v>
      </c>
      <c r="CM941" t="s">
        <v>1228</v>
      </c>
      <c r="CN941" t="s">
        <v>3382</v>
      </c>
      <c r="CO941" s="46" t="s">
        <v>2254</v>
      </c>
      <c r="CP941" s="5"/>
      <c r="CQ941" s="46" t="s">
        <v>2254</v>
      </c>
      <c r="CR941" s="46" t="s">
        <v>2984</v>
      </c>
      <c r="CS941" s="5"/>
      <c r="CT941" s="52">
        <v>100000085259</v>
      </c>
      <c r="CU941" s="51" t="s">
        <v>149</v>
      </c>
      <c r="CV941" s="118"/>
      <c r="CW941" s="147"/>
      <c r="CX941" t="s">
        <v>2984</v>
      </c>
      <c r="CY941" s="5"/>
      <c r="CZ941" s="5"/>
      <c r="DA941" s="5"/>
      <c r="DB941" s="5"/>
      <c r="DC941" s="5"/>
      <c r="DD941" s="5"/>
      <c r="DE941" s="5"/>
      <c r="DF941" s="5"/>
      <c r="DG941" s="118"/>
      <c r="DH941" s="118"/>
      <c r="DI941" s="118"/>
      <c r="DJ941" s="118"/>
      <c r="DK941" s="118"/>
      <c r="DL941" s="74">
        <v>10</v>
      </c>
      <c r="DM941" s="74" t="s">
        <v>164</v>
      </c>
      <c r="DN941" s="74"/>
      <c r="DO941" s="74"/>
      <c r="DP941" s="74"/>
      <c r="DQ941" s="5"/>
      <c r="DR941" s="74">
        <v>10</v>
      </c>
      <c r="DS941" s="74" t="s">
        <v>164</v>
      </c>
      <c r="DZ941" t="s">
        <v>1246</v>
      </c>
      <c r="EA941" t="s">
        <v>1275</v>
      </c>
      <c r="EB941" s="5"/>
      <c r="EC941" s="5"/>
      <c r="ED941" s="5"/>
      <c r="EE941" s="5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Y941" s="70" t="str">
        <f t="shared" si="119"/>
        <v>amlodipine oral 10mg/</v>
      </c>
      <c r="FK941" s="14" t="s">
        <v>163</v>
      </c>
      <c r="FL941" s="70" t="str">
        <f t="shared" si="120"/>
        <v>amlodipine oral 10mg/</v>
      </c>
    </row>
    <row r="942" spans="1:168" ht="14.4">
      <c r="A942" s="83">
        <v>83526</v>
      </c>
      <c r="B942" s="57">
        <v>83526</v>
      </c>
      <c r="C942" s="118"/>
      <c r="D942" s="118"/>
      <c r="E942" s="118"/>
      <c r="F942" s="118"/>
      <c r="G942" s="57">
        <v>83526</v>
      </c>
      <c r="H942" s="3"/>
      <c r="I942" s="57">
        <v>83526</v>
      </c>
      <c r="J942" s="5" t="str">
        <f t="shared" si="114"/>
        <v>FIN amlodipine besilate Sandoz A/S tablet 50 x 10mg/</v>
      </c>
      <c r="K942" s="5" t="str">
        <f t="shared" si="115"/>
        <v>FIN amlodipine besilate Sandoz A/S tablet 50 x 10mg/</v>
      </c>
      <c r="L942" s="5"/>
      <c r="M942" s="5"/>
      <c r="N942" s="5"/>
      <c r="O942" s="5"/>
      <c r="P942">
        <v>30</v>
      </c>
      <c r="Q942" s="5"/>
      <c r="R942">
        <v>50</v>
      </c>
      <c r="S942" s="5"/>
      <c r="T942" s="118"/>
      <c r="U942" s="118"/>
      <c r="V942" s="118"/>
      <c r="W942" s="118"/>
      <c r="X942" t="s">
        <v>1307</v>
      </c>
      <c r="Y942" t="s">
        <v>1107</v>
      </c>
      <c r="Z942" t="s">
        <v>1107</v>
      </c>
      <c r="AA942" t="s">
        <v>1299</v>
      </c>
      <c r="AB942" s="5"/>
      <c r="AC942" s="5"/>
      <c r="AD942" s="5"/>
      <c r="AE942" s="5"/>
      <c r="AF942" s="61">
        <v>100000073664</v>
      </c>
      <c r="AG942" t="s">
        <v>173</v>
      </c>
      <c r="AI942" t="s">
        <v>1194</v>
      </c>
      <c r="AJ942" t="s">
        <v>1208</v>
      </c>
      <c r="AK942" s="5"/>
      <c r="AL942" s="5"/>
      <c r="AM942" s="5"/>
      <c r="AN942" s="5"/>
      <c r="AO942" s="5"/>
      <c r="AP942" s="5"/>
      <c r="AQ942" s="5"/>
      <c r="AR942" s="5"/>
      <c r="AS942" s="57">
        <v>26364</v>
      </c>
      <c r="AT942" s="25" t="str">
        <f t="shared" si="116"/>
        <v>FIN amlodipine besilate Sandoz A/S tablet 10mg/</v>
      </c>
      <c r="AU942" s="33"/>
      <c r="AW942" s="57">
        <v>26364</v>
      </c>
      <c r="AX942" s="57"/>
      <c r="AY942" s="5"/>
      <c r="AZ942" t="s">
        <v>65</v>
      </c>
      <c r="BA942" s="5"/>
      <c r="BB942" s="5"/>
      <c r="BC942" s="76">
        <v>10221000</v>
      </c>
      <c r="BD942" t="s">
        <v>173</v>
      </c>
      <c r="BF942" s="46" t="s">
        <v>1006</v>
      </c>
      <c r="BG942" t="s">
        <v>981</v>
      </c>
      <c r="BJ942" s="5"/>
      <c r="BK942" t="s">
        <v>981</v>
      </c>
      <c r="BL942" t="s">
        <v>1006</v>
      </c>
      <c r="BM942" s="55" t="s">
        <v>964</v>
      </c>
      <c r="BN942" t="str">
        <f t="shared" si="117"/>
        <v>amlodipine besilate tablet 10mg/</v>
      </c>
      <c r="BO942" s="55"/>
      <c r="BP942" t="str">
        <f t="shared" si="118"/>
        <v>amlodipine besilate tablet 10mg/</v>
      </c>
      <c r="BQ942" s="5"/>
      <c r="BR942" s="46">
        <v>10219000</v>
      </c>
      <c r="BS942" t="s">
        <v>173</v>
      </c>
      <c r="BU942" s="118"/>
      <c r="BV942" s="118"/>
      <c r="BW942" s="61">
        <v>100000073664</v>
      </c>
      <c r="BX942" s="5"/>
      <c r="BY942" s="5"/>
      <c r="BZ942" s="5"/>
      <c r="CB942" s="45"/>
      <c r="CC942" s="45"/>
      <c r="CD942" s="5"/>
      <c r="CE942" s="5"/>
      <c r="CF942" t="s">
        <v>1242</v>
      </c>
      <c r="CG942" t="s">
        <v>175</v>
      </c>
      <c r="CI942" s="118"/>
      <c r="CJ942" s="118"/>
      <c r="CK942" t="s">
        <v>1239</v>
      </c>
      <c r="CM942" t="s">
        <v>1228</v>
      </c>
      <c r="CN942" t="s">
        <v>3382</v>
      </c>
      <c r="CO942" s="46" t="s">
        <v>2254</v>
      </c>
      <c r="CP942" s="5"/>
      <c r="CQ942" s="46" t="s">
        <v>2254</v>
      </c>
      <c r="CR942" s="46" t="s">
        <v>2984</v>
      </c>
      <c r="CS942" s="5"/>
      <c r="CT942" s="52">
        <v>100000085259</v>
      </c>
      <c r="CU942" s="51" t="s">
        <v>149</v>
      </c>
      <c r="CV942" s="118"/>
      <c r="CW942" s="147"/>
      <c r="CX942" t="s">
        <v>2984</v>
      </c>
      <c r="CY942" s="5"/>
      <c r="CZ942" s="5"/>
      <c r="DA942" s="5"/>
      <c r="DB942" s="5"/>
      <c r="DC942" s="5"/>
      <c r="DD942" s="5"/>
      <c r="DE942" s="5"/>
      <c r="DF942" s="5"/>
      <c r="DG942" s="118"/>
      <c r="DH942" s="118"/>
      <c r="DI942" s="118"/>
      <c r="DJ942" s="118"/>
      <c r="DK942" s="118"/>
      <c r="DL942" s="74">
        <v>10</v>
      </c>
      <c r="DM942" s="74" t="s">
        <v>164</v>
      </c>
      <c r="DN942" s="74"/>
      <c r="DO942" s="74"/>
      <c r="DP942" s="74"/>
      <c r="DQ942" s="5"/>
      <c r="DR942" s="74">
        <v>10</v>
      </c>
      <c r="DS942" s="74" t="s">
        <v>164</v>
      </c>
      <c r="DZ942" t="s">
        <v>1246</v>
      </c>
      <c r="EA942" t="s">
        <v>1275</v>
      </c>
      <c r="EB942" s="5"/>
      <c r="EC942" s="5"/>
      <c r="ED942" s="5"/>
      <c r="EE942" s="5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Y942" s="70" t="str">
        <f t="shared" si="119"/>
        <v>amlodipine oral 10mg/</v>
      </c>
      <c r="FK942" s="14" t="s">
        <v>163</v>
      </c>
      <c r="FL942" s="70" t="str">
        <f t="shared" si="120"/>
        <v>amlodipine oral 10mg/</v>
      </c>
    </row>
    <row r="943" spans="1:168" ht="14.4">
      <c r="A943" s="83">
        <v>83527</v>
      </c>
      <c r="B943" s="57">
        <v>83527</v>
      </c>
      <c r="C943" s="118"/>
      <c r="D943" s="118"/>
      <c r="E943" s="118"/>
      <c r="F943" s="118"/>
      <c r="G943" s="57">
        <v>83527</v>
      </c>
      <c r="H943" s="3"/>
      <c r="I943" s="57">
        <v>83527</v>
      </c>
      <c r="J943" s="5" t="str">
        <f t="shared" si="114"/>
        <v>FIN amlodipine besilate Sandoz A/S tablet 50 x 10mg/</v>
      </c>
      <c r="K943" s="5" t="str">
        <f t="shared" si="115"/>
        <v>FIN amlodipine besilate Sandoz A/S tablet 50 x 10mg/</v>
      </c>
      <c r="L943" s="5"/>
      <c r="M943" s="5"/>
      <c r="N943" s="5"/>
      <c r="O943" s="5"/>
      <c r="P943">
        <v>60</v>
      </c>
      <c r="Q943" s="5"/>
      <c r="R943" s="79">
        <v>50</v>
      </c>
      <c r="S943" s="5"/>
      <c r="T943" s="118"/>
      <c r="U943" s="118"/>
      <c r="V943" s="118"/>
      <c r="W943" s="118"/>
      <c r="X943" t="s">
        <v>1300</v>
      </c>
      <c r="Y943" t="s">
        <v>1107</v>
      </c>
      <c r="Z943" t="s">
        <v>1107</v>
      </c>
      <c r="AA943" t="s">
        <v>1315</v>
      </c>
      <c r="AB943" s="5"/>
      <c r="AC943" s="5"/>
      <c r="AD943" s="5"/>
      <c r="AE943" s="5"/>
      <c r="AF943" s="61">
        <v>100000073664</v>
      </c>
      <c r="AG943" t="s">
        <v>173</v>
      </c>
      <c r="AI943" t="s">
        <v>1194</v>
      </c>
      <c r="AJ943" t="s">
        <v>1208</v>
      </c>
      <c r="AK943" s="5"/>
      <c r="AL943" s="5"/>
      <c r="AM943" s="5"/>
      <c r="AN943" s="5"/>
      <c r="AO943" s="5"/>
      <c r="AP943" s="5"/>
      <c r="AQ943" s="5"/>
      <c r="AR943" s="5"/>
      <c r="AS943" s="57">
        <v>26364</v>
      </c>
      <c r="AT943" s="25" t="str">
        <f t="shared" si="116"/>
        <v>FIN amlodipine besilate Sandoz A/S tablet 10mg/</v>
      </c>
      <c r="AU943" s="33"/>
      <c r="AW943" s="57">
        <v>26364</v>
      </c>
      <c r="AX943" s="57"/>
      <c r="AY943" s="5"/>
      <c r="AZ943" t="s">
        <v>65</v>
      </c>
      <c r="BA943" s="5"/>
      <c r="BB943" s="5"/>
      <c r="BC943" s="76">
        <v>10221000</v>
      </c>
      <c r="BD943" t="s">
        <v>173</v>
      </c>
      <c r="BF943" s="46" t="s">
        <v>1006</v>
      </c>
      <c r="BG943" t="s">
        <v>981</v>
      </c>
      <c r="BJ943" s="5"/>
      <c r="BK943" t="s">
        <v>981</v>
      </c>
      <c r="BL943" t="s">
        <v>1006</v>
      </c>
      <c r="BM943" s="55" t="s">
        <v>964</v>
      </c>
      <c r="BN943" t="str">
        <f t="shared" si="117"/>
        <v>amlodipine besilate tablet 10mg/</v>
      </c>
      <c r="BO943" s="55"/>
      <c r="BP943" t="str">
        <f t="shared" si="118"/>
        <v>amlodipine besilate tablet 10mg/</v>
      </c>
      <c r="BQ943" s="5"/>
      <c r="BR943" s="46">
        <v>10219000</v>
      </c>
      <c r="BS943" t="s">
        <v>173</v>
      </c>
      <c r="BU943" s="118"/>
      <c r="BV943" s="118"/>
      <c r="BW943" s="61">
        <v>100000073664</v>
      </c>
      <c r="BX943" s="5"/>
      <c r="BY943" s="5"/>
      <c r="BZ943" s="5"/>
      <c r="CB943" s="45"/>
      <c r="CC943" s="45"/>
      <c r="CD943" s="5"/>
      <c r="CE943" s="5"/>
      <c r="CF943" t="s">
        <v>1242</v>
      </c>
      <c r="CG943" t="s">
        <v>175</v>
      </c>
      <c r="CI943" s="118"/>
      <c r="CJ943" s="118"/>
      <c r="CK943" t="s">
        <v>1239</v>
      </c>
      <c r="CM943" t="s">
        <v>1228</v>
      </c>
      <c r="CN943" t="s">
        <v>3382</v>
      </c>
      <c r="CO943" s="46" t="s">
        <v>2254</v>
      </c>
      <c r="CP943" s="5"/>
      <c r="CQ943" s="46" t="s">
        <v>2254</v>
      </c>
      <c r="CR943" s="46" t="s">
        <v>2984</v>
      </c>
      <c r="CS943" s="5"/>
      <c r="CT943" s="52">
        <v>100000085259</v>
      </c>
      <c r="CU943" s="51" t="s">
        <v>149</v>
      </c>
      <c r="CV943" s="118"/>
      <c r="CW943" s="147"/>
      <c r="CX943" t="s">
        <v>2984</v>
      </c>
      <c r="CY943" s="5"/>
      <c r="CZ943" s="5"/>
      <c r="DA943" s="5"/>
      <c r="DB943" s="5"/>
      <c r="DC943" s="5"/>
      <c r="DD943" s="5"/>
      <c r="DE943" s="5"/>
      <c r="DF943" s="5"/>
      <c r="DG943" s="118"/>
      <c r="DH943" s="118"/>
      <c r="DI943" s="118"/>
      <c r="DJ943" s="118"/>
      <c r="DK943" s="118"/>
      <c r="DL943" s="74">
        <v>10</v>
      </c>
      <c r="DM943" s="74" t="s">
        <v>164</v>
      </c>
      <c r="DN943" s="74"/>
      <c r="DO943" s="74"/>
      <c r="DP943" s="74"/>
      <c r="DQ943" s="5"/>
      <c r="DR943" s="74">
        <v>10</v>
      </c>
      <c r="DS943" s="74" t="s">
        <v>164</v>
      </c>
      <c r="DZ943" t="s">
        <v>1246</v>
      </c>
      <c r="EA943" t="s">
        <v>1275</v>
      </c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Y943" s="70" t="str">
        <f t="shared" si="119"/>
        <v>amlodipine oral 10mg/</v>
      </c>
      <c r="FK943" s="14" t="s">
        <v>163</v>
      </c>
      <c r="FL943" s="70" t="str">
        <f t="shared" si="120"/>
        <v>amlodipine oral 10mg/</v>
      </c>
    </row>
    <row r="944" spans="1:168" ht="14.4">
      <c r="A944" s="83">
        <v>83528</v>
      </c>
      <c r="B944" s="57">
        <v>83528</v>
      </c>
      <c r="C944" s="118"/>
      <c r="D944" s="118"/>
      <c r="E944" s="118"/>
      <c r="F944" s="118"/>
      <c r="G944" s="57">
        <v>83528</v>
      </c>
      <c r="H944" s="3"/>
      <c r="I944" s="57">
        <v>83528</v>
      </c>
      <c r="J944" s="5" t="str">
        <f t="shared" si="114"/>
        <v>FIN amlodipine besilate Sandoz A/S tablet 60 x 10mg/</v>
      </c>
      <c r="K944" s="5" t="str">
        <f t="shared" si="115"/>
        <v>FIN amlodipine besilate Sandoz A/S tablet 60 x 10mg/</v>
      </c>
      <c r="L944" s="5"/>
      <c r="M944" s="5"/>
      <c r="N944" s="5"/>
      <c r="O944" s="5"/>
      <c r="P944">
        <v>30</v>
      </c>
      <c r="Q944" s="5"/>
      <c r="R944">
        <v>60</v>
      </c>
      <c r="S944" s="5"/>
      <c r="T944" s="118"/>
      <c r="U944" s="118"/>
      <c r="V944" s="118"/>
      <c r="W944" s="118"/>
      <c r="X944" t="s">
        <v>1301</v>
      </c>
      <c r="Y944" t="s">
        <v>1107</v>
      </c>
      <c r="Z944" t="s">
        <v>1107</v>
      </c>
      <c r="AA944" t="s">
        <v>1300</v>
      </c>
      <c r="AB944" s="5"/>
      <c r="AC944" s="5"/>
      <c r="AD944" s="5"/>
      <c r="AE944" s="5"/>
      <c r="AF944" s="61">
        <v>100000073664</v>
      </c>
      <c r="AG944" t="s">
        <v>173</v>
      </c>
      <c r="AI944" t="s">
        <v>1194</v>
      </c>
      <c r="AJ944" t="s">
        <v>1208</v>
      </c>
      <c r="AK944" s="5"/>
      <c r="AL944" s="5"/>
      <c r="AM944" s="5"/>
      <c r="AN944" s="5"/>
      <c r="AO944" s="5"/>
      <c r="AP944" s="5"/>
      <c r="AQ944" s="5"/>
      <c r="AR944" s="5"/>
      <c r="AS944" s="57">
        <v>26364</v>
      </c>
      <c r="AT944" s="25" t="str">
        <f t="shared" si="116"/>
        <v>FIN amlodipine besilate Sandoz A/S tablet 10mg/</v>
      </c>
      <c r="AU944" s="33"/>
      <c r="AW944" s="57">
        <v>26364</v>
      </c>
      <c r="AX944" s="57"/>
      <c r="AY944" s="5"/>
      <c r="AZ944" t="s">
        <v>65</v>
      </c>
      <c r="BA944" s="5"/>
      <c r="BB944" s="5"/>
      <c r="BC944" s="76">
        <v>10221000</v>
      </c>
      <c r="BD944" t="s">
        <v>173</v>
      </c>
      <c r="BF944" s="46" t="s">
        <v>1006</v>
      </c>
      <c r="BG944" t="s">
        <v>981</v>
      </c>
      <c r="BJ944" s="5"/>
      <c r="BK944" t="s">
        <v>981</v>
      </c>
      <c r="BL944" t="s">
        <v>1006</v>
      </c>
      <c r="BM944" s="55" t="s">
        <v>964</v>
      </c>
      <c r="BN944" t="str">
        <f t="shared" si="117"/>
        <v>amlodipine besilate tablet 10mg/</v>
      </c>
      <c r="BO944" s="55"/>
      <c r="BP944" t="str">
        <f t="shared" si="118"/>
        <v>amlodipine besilate tablet 10mg/</v>
      </c>
      <c r="BQ944" s="5"/>
      <c r="BR944" s="46">
        <v>10219000</v>
      </c>
      <c r="BS944" t="s">
        <v>173</v>
      </c>
      <c r="BU944" s="118"/>
      <c r="BV944" s="118"/>
      <c r="BW944" s="61">
        <v>100000073664</v>
      </c>
      <c r="BX944" s="5"/>
      <c r="BY944" s="5"/>
      <c r="BZ944" s="5"/>
      <c r="CB944" s="45"/>
      <c r="CC944" s="45"/>
      <c r="CD944" s="5"/>
      <c r="CE944" s="5"/>
      <c r="CF944" t="s">
        <v>1242</v>
      </c>
      <c r="CG944" t="s">
        <v>175</v>
      </c>
      <c r="CI944" s="118"/>
      <c r="CJ944" s="118"/>
      <c r="CK944" t="s">
        <v>1239</v>
      </c>
      <c r="CM944" t="s">
        <v>1228</v>
      </c>
      <c r="CN944" t="s">
        <v>3382</v>
      </c>
      <c r="CO944" s="46" t="s">
        <v>2254</v>
      </c>
      <c r="CP944" s="5"/>
      <c r="CQ944" s="46" t="s">
        <v>2254</v>
      </c>
      <c r="CR944" s="46" t="s">
        <v>2984</v>
      </c>
      <c r="CS944" s="5"/>
      <c r="CT944" s="52">
        <v>100000085259</v>
      </c>
      <c r="CU944" s="51" t="s">
        <v>149</v>
      </c>
      <c r="CV944" s="118"/>
      <c r="CW944" s="147"/>
      <c r="CX944" t="s">
        <v>2984</v>
      </c>
      <c r="CY944" s="5"/>
      <c r="CZ944" s="5"/>
      <c r="DA944" s="5"/>
      <c r="DB944" s="5"/>
      <c r="DC944" s="5"/>
      <c r="DD944" s="5"/>
      <c r="DE944" s="5"/>
      <c r="DF944" s="5"/>
      <c r="DG944" s="118"/>
      <c r="DH944" s="118"/>
      <c r="DI944" s="118"/>
      <c r="DJ944" s="118"/>
      <c r="DK944" s="118"/>
      <c r="DL944" s="74">
        <v>10</v>
      </c>
      <c r="DM944" s="74" t="s">
        <v>164</v>
      </c>
      <c r="DN944" s="74"/>
      <c r="DO944" s="74"/>
      <c r="DP944" s="74"/>
      <c r="DQ944" s="5"/>
      <c r="DR944" s="74">
        <v>10</v>
      </c>
      <c r="DS944" s="74" t="s">
        <v>164</v>
      </c>
      <c r="DZ944" t="s">
        <v>1246</v>
      </c>
      <c r="EA944" t="s">
        <v>1275</v>
      </c>
      <c r="EB944" s="5"/>
      <c r="EC944" s="5"/>
      <c r="ED944" s="5"/>
      <c r="EE944" s="5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Y944" s="70" t="str">
        <f t="shared" si="119"/>
        <v>amlodipine oral 10mg/</v>
      </c>
      <c r="FK944" s="14" t="s">
        <v>163</v>
      </c>
      <c r="FL944" s="70" t="str">
        <f t="shared" si="120"/>
        <v>amlodipine oral 10mg/</v>
      </c>
    </row>
    <row r="945" spans="1:168" ht="14.4">
      <c r="A945" s="83">
        <v>83529</v>
      </c>
      <c r="B945" s="57">
        <v>83529</v>
      </c>
      <c r="C945" s="118"/>
      <c r="D945" s="118"/>
      <c r="E945" s="118"/>
      <c r="F945" s="118"/>
      <c r="G945" s="57">
        <v>83529</v>
      </c>
      <c r="H945" s="3"/>
      <c r="I945" s="57">
        <v>83529</v>
      </c>
      <c r="J945" s="5" t="str">
        <f t="shared" si="114"/>
        <v>FIN amlodipine besilate Sandoz A/S tablet 100 x 10mg/</v>
      </c>
      <c r="K945" s="5" t="str">
        <f t="shared" si="115"/>
        <v>FIN amlodipine besilate Sandoz A/S tablet 100 x 10mg/</v>
      </c>
      <c r="L945" s="5"/>
      <c r="M945" s="5"/>
      <c r="N945" s="5"/>
      <c r="O945" s="5"/>
      <c r="P945">
        <v>60</v>
      </c>
      <c r="Q945" s="5"/>
      <c r="R945">
        <v>100</v>
      </c>
      <c r="S945" s="5"/>
      <c r="T945" s="118"/>
      <c r="U945" s="118"/>
      <c r="V945" s="118"/>
      <c r="W945" s="118"/>
      <c r="X945" t="s">
        <v>1302</v>
      </c>
      <c r="Y945" t="s">
        <v>1107</v>
      </c>
      <c r="Z945" t="s">
        <v>1107</v>
      </c>
      <c r="AA945" t="s">
        <v>1289</v>
      </c>
      <c r="AB945" s="5"/>
      <c r="AC945" s="5"/>
      <c r="AD945" s="5"/>
      <c r="AE945" s="5"/>
      <c r="AF945" s="61">
        <v>100000073664</v>
      </c>
      <c r="AG945" t="s">
        <v>173</v>
      </c>
      <c r="AI945" t="s">
        <v>1194</v>
      </c>
      <c r="AJ945" t="s">
        <v>1208</v>
      </c>
      <c r="AK945" s="5"/>
      <c r="AL945" s="5"/>
      <c r="AM945" s="5"/>
      <c r="AN945" s="5"/>
      <c r="AO945" s="5"/>
      <c r="AP945" s="5"/>
      <c r="AQ945" s="5"/>
      <c r="AR945" s="5"/>
      <c r="AS945" s="57">
        <v>26364</v>
      </c>
      <c r="AT945" s="25" t="str">
        <f t="shared" si="116"/>
        <v>FIN amlodipine besilate Sandoz A/S tablet 10mg/</v>
      </c>
      <c r="AU945" s="33"/>
      <c r="AW945" s="57">
        <v>26364</v>
      </c>
      <c r="AX945" s="57"/>
      <c r="AY945" s="5"/>
      <c r="AZ945" t="s">
        <v>65</v>
      </c>
      <c r="BA945" s="5"/>
      <c r="BB945" s="5"/>
      <c r="BC945" s="76">
        <v>10221000</v>
      </c>
      <c r="BD945" t="s">
        <v>173</v>
      </c>
      <c r="BF945" s="46" t="s">
        <v>1006</v>
      </c>
      <c r="BG945" t="s">
        <v>981</v>
      </c>
      <c r="BJ945" s="5"/>
      <c r="BK945" t="s">
        <v>981</v>
      </c>
      <c r="BL945" t="s">
        <v>1006</v>
      </c>
      <c r="BM945" s="55" t="s">
        <v>964</v>
      </c>
      <c r="BN945" t="str">
        <f t="shared" si="117"/>
        <v>amlodipine besilate tablet 10mg/</v>
      </c>
      <c r="BO945" s="55"/>
      <c r="BP945" t="str">
        <f t="shared" si="118"/>
        <v>amlodipine besilate tablet 10mg/</v>
      </c>
      <c r="BQ945" s="5"/>
      <c r="BR945" s="46">
        <v>10219000</v>
      </c>
      <c r="BS945" t="s">
        <v>173</v>
      </c>
      <c r="BU945" s="118"/>
      <c r="BV945" s="118"/>
      <c r="BW945" s="61">
        <v>100000073664</v>
      </c>
      <c r="BX945" s="5"/>
      <c r="BY945" s="5"/>
      <c r="BZ945" s="5"/>
      <c r="CB945" s="45"/>
      <c r="CC945" s="45"/>
      <c r="CD945" s="5"/>
      <c r="CE945" s="5"/>
      <c r="CF945" t="s">
        <v>1242</v>
      </c>
      <c r="CG945" t="s">
        <v>175</v>
      </c>
      <c r="CI945" s="118"/>
      <c r="CJ945" s="118"/>
      <c r="CK945" t="s">
        <v>1239</v>
      </c>
      <c r="CM945" t="s">
        <v>1228</v>
      </c>
      <c r="CN945" t="s">
        <v>3382</v>
      </c>
      <c r="CO945" s="46" t="s">
        <v>2254</v>
      </c>
      <c r="CP945" s="5"/>
      <c r="CQ945" s="46" t="s">
        <v>2254</v>
      </c>
      <c r="CR945" s="46" t="s">
        <v>2984</v>
      </c>
      <c r="CS945" s="5"/>
      <c r="CT945" s="52">
        <v>100000085259</v>
      </c>
      <c r="CU945" s="51" t="s">
        <v>149</v>
      </c>
      <c r="CV945" s="118"/>
      <c r="CW945" s="147"/>
      <c r="CX945" t="s">
        <v>2984</v>
      </c>
      <c r="CY945" s="5"/>
      <c r="CZ945" s="5"/>
      <c r="DA945" s="5"/>
      <c r="DB945" s="5"/>
      <c r="DC945" s="5"/>
      <c r="DD945" s="5"/>
      <c r="DE945" s="5"/>
      <c r="DF945" s="5"/>
      <c r="DG945" s="118"/>
      <c r="DH945" s="118"/>
      <c r="DI945" s="118"/>
      <c r="DJ945" s="118"/>
      <c r="DK945" s="118"/>
      <c r="DL945" s="74">
        <v>10</v>
      </c>
      <c r="DM945" s="74" t="s">
        <v>164</v>
      </c>
      <c r="DN945" s="74"/>
      <c r="DO945" s="74"/>
      <c r="DP945" s="74"/>
      <c r="DQ945" s="5"/>
      <c r="DR945" s="74">
        <v>10</v>
      </c>
      <c r="DS945" s="74" t="s">
        <v>164</v>
      </c>
      <c r="DZ945" t="s">
        <v>1246</v>
      </c>
      <c r="EA945" t="s">
        <v>1275</v>
      </c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Y945" s="70" t="str">
        <f t="shared" si="119"/>
        <v>amlodipine oral 10mg/</v>
      </c>
      <c r="FK945" s="14" t="s">
        <v>163</v>
      </c>
      <c r="FL945" s="70" t="str">
        <f t="shared" si="120"/>
        <v>amlodipine oral 10mg/</v>
      </c>
    </row>
    <row r="946" spans="1:168" ht="14.4">
      <c r="A946" s="83">
        <v>83530</v>
      </c>
      <c r="B946" s="57">
        <v>83530</v>
      </c>
      <c r="C946" s="118"/>
      <c r="D946" s="118"/>
      <c r="E946" s="118"/>
      <c r="F946" s="118"/>
      <c r="G946" s="57">
        <v>83530</v>
      </c>
      <c r="H946" s="3"/>
      <c r="I946" s="57">
        <v>83530</v>
      </c>
      <c r="J946" s="5" t="str">
        <f t="shared" si="114"/>
        <v>FIN amlodipine besilate Sandoz A/S tablet 250 x 10mg/</v>
      </c>
      <c r="K946" s="5" t="str">
        <f t="shared" si="115"/>
        <v>FIN amlodipine besilate Sandoz A/S tablet 250 x 10mg/</v>
      </c>
      <c r="L946" s="5"/>
      <c r="M946" s="5"/>
      <c r="N946" s="5"/>
      <c r="O946" s="5"/>
      <c r="P946">
        <v>30</v>
      </c>
      <c r="Q946" s="5"/>
      <c r="R946">
        <v>250</v>
      </c>
      <c r="S946" s="5"/>
      <c r="T946" s="118"/>
      <c r="U946" s="118"/>
      <c r="V946" s="118"/>
      <c r="W946" s="118"/>
      <c r="X946" t="s">
        <v>1289</v>
      </c>
      <c r="Y946" t="s">
        <v>1107</v>
      </c>
      <c r="Z946" t="s">
        <v>1107</v>
      </c>
      <c r="AA946" t="s">
        <v>1303</v>
      </c>
      <c r="AB946" s="5"/>
      <c r="AC946" s="5"/>
      <c r="AD946" s="5"/>
      <c r="AE946" s="5"/>
      <c r="AF946" s="61">
        <v>100000073664</v>
      </c>
      <c r="AG946" t="s">
        <v>173</v>
      </c>
      <c r="AI946" t="s">
        <v>1194</v>
      </c>
      <c r="AJ946" t="s">
        <v>1208</v>
      </c>
      <c r="AK946" s="5"/>
      <c r="AL946" s="5"/>
      <c r="AM946" s="5"/>
      <c r="AN946" s="5"/>
      <c r="AO946" s="5"/>
      <c r="AP946" s="5"/>
      <c r="AQ946" s="5"/>
      <c r="AR946" s="5"/>
      <c r="AS946" s="57">
        <v>26364</v>
      </c>
      <c r="AT946" s="25" t="str">
        <f t="shared" si="116"/>
        <v>FIN amlodipine besilate Sandoz A/S tablet 10mg/</v>
      </c>
      <c r="AU946" s="33"/>
      <c r="AW946" s="57">
        <v>26364</v>
      </c>
      <c r="AX946" s="57"/>
      <c r="AY946" s="5"/>
      <c r="AZ946" t="s">
        <v>65</v>
      </c>
      <c r="BA946" s="5"/>
      <c r="BB946" s="5"/>
      <c r="BC946" s="76">
        <v>10221000</v>
      </c>
      <c r="BD946" t="s">
        <v>173</v>
      </c>
      <c r="BF946" s="46" t="s">
        <v>1006</v>
      </c>
      <c r="BG946" t="s">
        <v>981</v>
      </c>
      <c r="BJ946" s="5"/>
      <c r="BK946" t="s">
        <v>981</v>
      </c>
      <c r="BL946" t="s">
        <v>1006</v>
      </c>
      <c r="BM946" s="55" t="s">
        <v>964</v>
      </c>
      <c r="BN946" t="str">
        <f t="shared" si="117"/>
        <v>amlodipine besilate tablet 10mg/</v>
      </c>
      <c r="BO946" s="55"/>
      <c r="BP946" t="str">
        <f t="shared" si="118"/>
        <v>amlodipine besilate tablet 10mg/</v>
      </c>
      <c r="BQ946" s="5"/>
      <c r="BR946" s="46">
        <v>10219000</v>
      </c>
      <c r="BS946" t="s">
        <v>173</v>
      </c>
      <c r="BU946" s="118"/>
      <c r="BV946" s="118"/>
      <c r="BW946" s="61">
        <v>100000073664</v>
      </c>
      <c r="BX946" s="5"/>
      <c r="BY946" s="5"/>
      <c r="BZ946" s="5"/>
      <c r="CB946" s="45"/>
      <c r="CC946" s="45"/>
      <c r="CD946" s="5"/>
      <c r="CE946" s="5"/>
      <c r="CF946" t="s">
        <v>1242</v>
      </c>
      <c r="CG946" t="s">
        <v>175</v>
      </c>
      <c r="CI946" s="118"/>
      <c r="CJ946" s="118"/>
      <c r="CK946" t="s">
        <v>1239</v>
      </c>
      <c r="CM946" t="s">
        <v>1228</v>
      </c>
      <c r="CN946" t="s">
        <v>3382</v>
      </c>
      <c r="CO946" s="46" t="s">
        <v>2254</v>
      </c>
      <c r="CP946" s="5"/>
      <c r="CQ946" s="46" t="s">
        <v>2254</v>
      </c>
      <c r="CR946" s="46" t="s">
        <v>2984</v>
      </c>
      <c r="CS946" s="5"/>
      <c r="CT946" s="52">
        <v>100000085259</v>
      </c>
      <c r="CU946" s="51" t="s">
        <v>149</v>
      </c>
      <c r="CV946" s="118"/>
      <c r="CW946" s="147"/>
      <c r="CX946" t="s">
        <v>2984</v>
      </c>
      <c r="CY946" s="5"/>
      <c r="CZ946" s="5"/>
      <c r="DA946" s="5"/>
      <c r="DB946" s="5"/>
      <c r="DC946" s="5"/>
      <c r="DD946" s="5"/>
      <c r="DE946" s="5"/>
      <c r="DF946" s="5"/>
      <c r="DG946" s="118"/>
      <c r="DH946" s="118"/>
      <c r="DI946" s="118"/>
      <c r="DJ946" s="118"/>
      <c r="DK946" s="118"/>
      <c r="DL946" s="74">
        <v>10</v>
      </c>
      <c r="DM946" s="74" t="s">
        <v>164</v>
      </c>
      <c r="DN946" s="74"/>
      <c r="DO946" s="74"/>
      <c r="DP946" s="74"/>
      <c r="DQ946" s="5"/>
      <c r="DR946" s="74">
        <v>10</v>
      </c>
      <c r="DS946" s="74" t="s">
        <v>164</v>
      </c>
      <c r="DZ946" t="s">
        <v>1246</v>
      </c>
      <c r="EA946" t="s">
        <v>1275</v>
      </c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Y946" s="70" t="str">
        <f t="shared" si="119"/>
        <v>amlodipine oral 10mg/</v>
      </c>
      <c r="FK946" s="14" t="s">
        <v>163</v>
      </c>
      <c r="FL946" s="70" t="str">
        <f t="shared" si="120"/>
        <v>amlodipine oral 10mg/</v>
      </c>
    </row>
    <row r="947" spans="1:168" ht="14.4">
      <c r="A947" s="83">
        <v>83531</v>
      </c>
      <c r="B947" s="57">
        <v>83531</v>
      </c>
      <c r="C947" s="118"/>
      <c r="D947" s="118"/>
      <c r="E947" s="118"/>
      <c r="F947" s="118"/>
      <c r="G947" s="57">
        <v>83531</v>
      </c>
      <c r="H947" s="3"/>
      <c r="I947" s="57">
        <v>83531</v>
      </c>
      <c r="J947" s="5" t="str">
        <f t="shared" si="114"/>
        <v>FIN amlodipine besilate Sandoz A/S tablet 20 x 10mg/</v>
      </c>
      <c r="K947" s="5" t="str">
        <f t="shared" si="115"/>
        <v>FIN amlodipine besilate Sandoz A/S tablet 20 x 10mg/</v>
      </c>
      <c r="L947" s="5"/>
      <c r="M947" s="5"/>
      <c r="N947" s="5"/>
      <c r="O947" s="5"/>
      <c r="P947">
        <v>30</v>
      </c>
      <c r="Q947" s="5"/>
      <c r="R947">
        <v>20</v>
      </c>
      <c r="S947" s="5"/>
      <c r="T947" s="118"/>
      <c r="U947" s="118"/>
      <c r="V947" s="118"/>
      <c r="W947" s="118"/>
      <c r="X947" t="s">
        <v>1308</v>
      </c>
      <c r="Y947" t="s">
        <v>1107</v>
      </c>
      <c r="Z947" t="s">
        <v>1107</v>
      </c>
      <c r="AA947" t="s">
        <v>1291</v>
      </c>
      <c r="AB947" s="5"/>
      <c r="AC947" s="5"/>
      <c r="AD947" s="5"/>
      <c r="AE947" s="5"/>
      <c r="AF947" s="61">
        <v>100000073664</v>
      </c>
      <c r="AG947" t="s">
        <v>173</v>
      </c>
      <c r="AI947" t="s">
        <v>1194</v>
      </c>
      <c r="AJ947" t="s">
        <v>1208</v>
      </c>
      <c r="AK947" s="5"/>
      <c r="AL947" s="5"/>
      <c r="AM947" s="5"/>
      <c r="AN947" s="5"/>
      <c r="AO947" s="5"/>
      <c r="AP947" s="5"/>
      <c r="AQ947" s="5"/>
      <c r="AR947" s="5"/>
      <c r="AS947" s="57">
        <v>26364</v>
      </c>
      <c r="AT947" s="25" t="str">
        <f t="shared" si="116"/>
        <v>FIN amlodipine besilate Sandoz A/S tablet 10mg/</v>
      </c>
      <c r="AU947" s="33"/>
      <c r="AW947" s="57">
        <v>26364</v>
      </c>
      <c r="AX947" s="57"/>
      <c r="AY947" s="5"/>
      <c r="AZ947" t="s">
        <v>65</v>
      </c>
      <c r="BA947" s="5"/>
      <c r="BB947" s="5"/>
      <c r="BC947" s="76">
        <v>10221000</v>
      </c>
      <c r="BD947" t="s">
        <v>173</v>
      </c>
      <c r="BF947" s="46" t="s">
        <v>1006</v>
      </c>
      <c r="BG947" t="s">
        <v>981</v>
      </c>
      <c r="BJ947" s="5"/>
      <c r="BK947" t="s">
        <v>981</v>
      </c>
      <c r="BL947" t="s">
        <v>1006</v>
      </c>
      <c r="BM947" s="55" t="s">
        <v>964</v>
      </c>
      <c r="BN947" t="str">
        <f t="shared" si="117"/>
        <v>amlodipine besilate tablet 10mg/</v>
      </c>
      <c r="BO947" s="55"/>
      <c r="BP947" t="str">
        <f t="shared" si="118"/>
        <v>amlodipine besilate tablet 10mg/</v>
      </c>
      <c r="BQ947" s="5"/>
      <c r="BR947" s="46">
        <v>10219000</v>
      </c>
      <c r="BS947" t="s">
        <v>173</v>
      </c>
      <c r="BU947" s="118"/>
      <c r="BV947" s="118"/>
      <c r="BW947" s="61">
        <v>100000073664</v>
      </c>
      <c r="BX947" s="5"/>
      <c r="BY947" s="5"/>
      <c r="BZ947" s="5"/>
      <c r="CB947" s="45"/>
      <c r="CC947" s="45"/>
      <c r="CD947" s="5"/>
      <c r="CE947" s="5"/>
      <c r="CF947" t="s">
        <v>1242</v>
      </c>
      <c r="CG947" t="s">
        <v>175</v>
      </c>
      <c r="CI947" s="118"/>
      <c r="CJ947" s="118"/>
      <c r="CK947" t="s">
        <v>1239</v>
      </c>
      <c r="CM947" t="s">
        <v>1228</v>
      </c>
      <c r="CN947" t="s">
        <v>3382</v>
      </c>
      <c r="CO947" s="46" t="s">
        <v>2254</v>
      </c>
      <c r="CP947" s="5"/>
      <c r="CQ947" s="46" t="s">
        <v>2254</v>
      </c>
      <c r="CR947" s="46" t="s">
        <v>2984</v>
      </c>
      <c r="CS947" s="5"/>
      <c r="CT947" s="52">
        <v>100000085259</v>
      </c>
      <c r="CU947" s="51" t="s">
        <v>149</v>
      </c>
      <c r="CV947" s="118"/>
      <c r="CW947" s="147"/>
      <c r="CX947" t="s">
        <v>2984</v>
      </c>
      <c r="CY947" s="5"/>
      <c r="CZ947" s="5"/>
      <c r="DA947" s="5"/>
      <c r="DB947" s="5"/>
      <c r="DC947" s="5"/>
      <c r="DD947" s="5"/>
      <c r="DE947" s="5"/>
      <c r="DF947" s="5"/>
      <c r="DG947" s="118"/>
      <c r="DH947" s="118"/>
      <c r="DI947" s="118"/>
      <c r="DJ947" s="118"/>
      <c r="DK947" s="118"/>
      <c r="DL947" s="74">
        <v>10</v>
      </c>
      <c r="DM947" s="74" t="s">
        <v>164</v>
      </c>
      <c r="DN947" s="74"/>
      <c r="DO947" s="74"/>
      <c r="DP947" s="74"/>
      <c r="DQ947" s="5"/>
      <c r="DR947" s="74">
        <v>10</v>
      </c>
      <c r="DS947" s="74" t="s">
        <v>164</v>
      </c>
      <c r="DZ947" t="s">
        <v>1246</v>
      </c>
      <c r="EA947" t="s">
        <v>1275</v>
      </c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Y947" s="70" t="str">
        <f t="shared" si="119"/>
        <v>amlodipine oral 10mg/</v>
      </c>
      <c r="FK947" s="14" t="s">
        <v>163</v>
      </c>
      <c r="FL947" s="70" t="str">
        <f t="shared" si="120"/>
        <v>amlodipine oral 10mg/</v>
      </c>
    </row>
    <row r="948" spans="1:168" ht="14.4">
      <c r="A948" s="83">
        <v>83532</v>
      </c>
      <c r="B948" s="57">
        <v>83532</v>
      </c>
      <c r="C948" s="118"/>
      <c r="D948" s="118"/>
      <c r="E948" s="118"/>
      <c r="F948" s="118"/>
      <c r="G948" s="57">
        <v>83532</v>
      </c>
      <c r="H948" s="3"/>
      <c r="I948" s="57">
        <v>83532</v>
      </c>
      <c r="J948" s="5" t="str">
        <f t="shared" si="114"/>
        <v>FIN amlodipine besilate Sandoz A/S tablet 30 x 10mg/</v>
      </c>
      <c r="K948" s="5" t="str">
        <f t="shared" si="115"/>
        <v>FIN amlodipine besilate Sandoz A/S tablet 30 x 10mg/</v>
      </c>
      <c r="L948" s="5"/>
      <c r="M948" s="5"/>
      <c r="N948" s="5"/>
      <c r="O948" s="5"/>
      <c r="P948">
        <v>30</v>
      </c>
      <c r="Q948" s="5"/>
      <c r="R948">
        <v>30</v>
      </c>
      <c r="S948" s="5"/>
      <c r="T948" s="118"/>
      <c r="U948" s="118"/>
      <c r="V948" s="118"/>
      <c r="W948" s="118"/>
      <c r="X948" t="s">
        <v>1288</v>
      </c>
      <c r="Y948" t="s">
        <v>1107</v>
      </c>
      <c r="Z948" t="s">
        <v>1107</v>
      </c>
      <c r="AA948" t="s">
        <v>1298</v>
      </c>
      <c r="AB948" s="5"/>
      <c r="AC948" s="5"/>
      <c r="AD948" s="5"/>
      <c r="AE948" s="5"/>
      <c r="AF948" s="61">
        <v>100000073664</v>
      </c>
      <c r="AG948" t="s">
        <v>173</v>
      </c>
      <c r="AI948" t="s">
        <v>1194</v>
      </c>
      <c r="AJ948" t="s">
        <v>1208</v>
      </c>
      <c r="AK948" s="5"/>
      <c r="AL948" s="5"/>
      <c r="AM948" s="5"/>
      <c r="AN948" s="5"/>
      <c r="AO948" s="5"/>
      <c r="AP948" s="5"/>
      <c r="AQ948" s="5"/>
      <c r="AR948" s="5"/>
      <c r="AS948" s="57">
        <v>26364</v>
      </c>
      <c r="AT948" s="25" t="str">
        <f t="shared" si="116"/>
        <v>FIN amlodipine besilate Sandoz A/S tablet 10mg/</v>
      </c>
      <c r="AU948" s="33"/>
      <c r="AW948" s="57">
        <v>26364</v>
      </c>
      <c r="AX948" s="57"/>
      <c r="AY948" s="5"/>
      <c r="AZ948" t="s">
        <v>65</v>
      </c>
      <c r="BA948" s="5"/>
      <c r="BB948" s="5"/>
      <c r="BC948" s="76">
        <v>10221000</v>
      </c>
      <c r="BD948" t="s">
        <v>173</v>
      </c>
      <c r="BF948" s="46" t="s">
        <v>1006</v>
      </c>
      <c r="BG948" t="s">
        <v>981</v>
      </c>
      <c r="BJ948" s="5"/>
      <c r="BK948" t="s">
        <v>981</v>
      </c>
      <c r="BL948" t="s">
        <v>1006</v>
      </c>
      <c r="BM948" s="55" t="s">
        <v>964</v>
      </c>
      <c r="BN948" t="str">
        <f t="shared" si="117"/>
        <v>amlodipine besilate tablet 10mg/</v>
      </c>
      <c r="BO948" s="55"/>
      <c r="BP948" t="str">
        <f t="shared" si="118"/>
        <v>amlodipine besilate tablet 10mg/</v>
      </c>
      <c r="BQ948" s="5"/>
      <c r="BR948" s="46">
        <v>10219000</v>
      </c>
      <c r="BS948" t="s">
        <v>173</v>
      </c>
      <c r="BU948" s="118"/>
      <c r="BV948" s="118"/>
      <c r="BW948" s="61">
        <v>100000073664</v>
      </c>
      <c r="BX948" s="5"/>
      <c r="BY948" s="5"/>
      <c r="BZ948" s="5"/>
      <c r="CB948" s="45"/>
      <c r="CC948" s="45"/>
      <c r="CD948" s="5"/>
      <c r="CE948" s="5"/>
      <c r="CF948" t="s">
        <v>1242</v>
      </c>
      <c r="CG948" t="s">
        <v>175</v>
      </c>
      <c r="CI948" s="118"/>
      <c r="CJ948" s="118"/>
      <c r="CK948" t="s">
        <v>1239</v>
      </c>
      <c r="CM948" t="s">
        <v>1228</v>
      </c>
      <c r="CN948" t="s">
        <v>3382</v>
      </c>
      <c r="CO948" s="46" t="s">
        <v>2254</v>
      </c>
      <c r="CP948" s="5"/>
      <c r="CQ948" s="46" t="s">
        <v>2254</v>
      </c>
      <c r="CR948" s="46" t="s">
        <v>2984</v>
      </c>
      <c r="CS948" s="5"/>
      <c r="CT948" s="52">
        <v>100000085259</v>
      </c>
      <c r="CU948" s="51" t="s">
        <v>149</v>
      </c>
      <c r="CV948" s="118"/>
      <c r="CW948" s="147"/>
      <c r="CX948" t="s">
        <v>2984</v>
      </c>
      <c r="CY948" s="5"/>
      <c r="CZ948" s="5"/>
      <c r="DA948" s="5"/>
      <c r="DB948" s="5"/>
      <c r="DC948" s="5"/>
      <c r="DD948" s="5"/>
      <c r="DE948" s="5"/>
      <c r="DF948" s="5"/>
      <c r="DG948" s="118"/>
      <c r="DH948" s="118"/>
      <c r="DI948" s="118"/>
      <c r="DJ948" s="118"/>
      <c r="DK948" s="118"/>
      <c r="DL948" s="74">
        <v>10</v>
      </c>
      <c r="DM948" s="74" t="s">
        <v>164</v>
      </c>
      <c r="DN948" s="74"/>
      <c r="DO948" s="74"/>
      <c r="DP948" s="74"/>
      <c r="DQ948" s="5"/>
      <c r="DR948" s="74">
        <v>10</v>
      </c>
      <c r="DS948" s="74" t="s">
        <v>164</v>
      </c>
      <c r="DZ948" t="s">
        <v>1246</v>
      </c>
      <c r="EA948" t="s">
        <v>1275</v>
      </c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Y948" s="70" t="str">
        <f t="shared" si="119"/>
        <v>amlodipine oral 10mg/</v>
      </c>
      <c r="FK948" s="14" t="s">
        <v>163</v>
      </c>
      <c r="FL948" s="70" t="str">
        <f t="shared" si="120"/>
        <v>amlodipine oral 10mg/</v>
      </c>
    </row>
    <row r="949" spans="1:168" ht="14.4">
      <c r="A949" s="83">
        <v>83533</v>
      </c>
      <c r="B949" s="57">
        <v>83533</v>
      </c>
      <c r="C949" s="118"/>
      <c r="D949" s="118"/>
      <c r="E949" s="118"/>
      <c r="F949" s="118"/>
      <c r="G949" s="57">
        <v>83533</v>
      </c>
      <c r="H949" s="3"/>
      <c r="I949" s="57">
        <v>83533</v>
      </c>
      <c r="J949" s="5" t="str">
        <f t="shared" si="114"/>
        <v>FIN amlodipine besilate Sandoz A/S tablet 50 x 10mg/</v>
      </c>
      <c r="K949" s="5" t="str">
        <f t="shared" si="115"/>
        <v>FIN amlodipine besilate Sandoz A/S tablet 50 x 10mg/</v>
      </c>
      <c r="L949" s="5"/>
      <c r="M949" s="5"/>
      <c r="N949" s="5"/>
      <c r="O949" s="5"/>
      <c r="P949">
        <v>30</v>
      </c>
      <c r="Q949" s="5"/>
      <c r="R949">
        <v>50</v>
      </c>
      <c r="S949" s="5"/>
      <c r="T949" s="118"/>
      <c r="U949" s="118"/>
      <c r="V949" s="118"/>
      <c r="W949" s="118"/>
      <c r="X949" t="s">
        <v>1303</v>
      </c>
      <c r="Y949" t="s">
        <v>1107</v>
      </c>
      <c r="Z949" t="s">
        <v>1107</v>
      </c>
      <c r="AA949" t="s">
        <v>1299</v>
      </c>
      <c r="AB949" s="5"/>
      <c r="AC949" s="5"/>
      <c r="AD949" s="5"/>
      <c r="AE949" s="5"/>
      <c r="AF949" s="61">
        <v>100000073664</v>
      </c>
      <c r="AG949" t="s">
        <v>173</v>
      </c>
      <c r="AI949" t="s">
        <v>1194</v>
      </c>
      <c r="AJ949" t="s">
        <v>1208</v>
      </c>
      <c r="AK949" s="5"/>
      <c r="AL949" s="5"/>
      <c r="AM949" s="5"/>
      <c r="AN949" s="5"/>
      <c r="AO949" s="5"/>
      <c r="AP949" s="5"/>
      <c r="AQ949" s="5"/>
      <c r="AR949" s="5"/>
      <c r="AS949" s="57">
        <v>26364</v>
      </c>
      <c r="AT949" s="25" t="str">
        <f t="shared" si="116"/>
        <v>FIN amlodipine besilate Sandoz A/S tablet 10mg/</v>
      </c>
      <c r="AU949" s="33"/>
      <c r="AW949" s="57">
        <v>26364</v>
      </c>
      <c r="AX949" s="57"/>
      <c r="AY949" s="5"/>
      <c r="AZ949" t="s">
        <v>65</v>
      </c>
      <c r="BA949" s="5"/>
      <c r="BB949" s="5"/>
      <c r="BC949" s="76">
        <v>10221000</v>
      </c>
      <c r="BD949" t="s">
        <v>173</v>
      </c>
      <c r="BF949" s="46" t="s">
        <v>1006</v>
      </c>
      <c r="BG949" t="s">
        <v>981</v>
      </c>
      <c r="BJ949" s="5"/>
      <c r="BK949" t="s">
        <v>981</v>
      </c>
      <c r="BL949" t="s">
        <v>1006</v>
      </c>
      <c r="BM949" s="55" t="s">
        <v>964</v>
      </c>
      <c r="BN949" t="str">
        <f t="shared" si="117"/>
        <v>amlodipine besilate tablet 10mg/</v>
      </c>
      <c r="BO949" s="55"/>
      <c r="BP949" t="str">
        <f t="shared" si="118"/>
        <v>amlodipine besilate tablet 10mg/</v>
      </c>
      <c r="BQ949" s="5"/>
      <c r="BR949" s="46">
        <v>10219000</v>
      </c>
      <c r="BS949" t="s">
        <v>173</v>
      </c>
      <c r="BU949" s="118"/>
      <c r="BV949" s="118"/>
      <c r="BW949" s="61">
        <v>100000073664</v>
      </c>
      <c r="BX949" s="5"/>
      <c r="BY949" s="5"/>
      <c r="BZ949" s="5"/>
      <c r="CB949" s="45"/>
      <c r="CC949" s="45"/>
      <c r="CD949" s="5"/>
      <c r="CE949" s="5"/>
      <c r="CF949" t="s">
        <v>1242</v>
      </c>
      <c r="CG949" t="s">
        <v>175</v>
      </c>
      <c r="CI949" s="118"/>
      <c r="CJ949" s="118"/>
      <c r="CK949" t="s">
        <v>1239</v>
      </c>
      <c r="CM949" t="s">
        <v>1228</v>
      </c>
      <c r="CN949" t="s">
        <v>3382</v>
      </c>
      <c r="CO949" s="46" t="s">
        <v>2254</v>
      </c>
      <c r="CP949" s="5"/>
      <c r="CQ949" s="46" t="s">
        <v>2254</v>
      </c>
      <c r="CR949" s="46" t="s">
        <v>2984</v>
      </c>
      <c r="CS949" s="5"/>
      <c r="CT949" s="52">
        <v>100000085259</v>
      </c>
      <c r="CU949" s="51" t="s">
        <v>149</v>
      </c>
      <c r="CV949" s="118"/>
      <c r="CW949" s="147"/>
      <c r="CX949" t="s">
        <v>2984</v>
      </c>
      <c r="CY949" s="5"/>
      <c r="CZ949" s="5"/>
      <c r="DA949" s="5"/>
      <c r="DB949" s="5"/>
      <c r="DC949" s="5"/>
      <c r="DD949" s="5"/>
      <c r="DE949" s="5"/>
      <c r="DF949" s="5"/>
      <c r="DG949" s="118"/>
      <c r="DH949" s="118"/>
      <c r="DI949" s="118"/>
      <c r="DJ949" s="118"/>
      <c r="DK949" s="118"/>
      <c r="DL949" s="74">
        <v>10</v>
      </c>
      <c r="DM949" s="74" t="s">
        <v>164</v>
      </c>
      <c r="DN949" s="74"/>
      <c r="DO949" s="74"/>
      <c r="DP949" s="74"/>
      <c r="DQ949" s="5"/>
      <c r="DR949" s="74">
        <v>10</v>
      </c>
      <c r="DS949" s="74" t="s">
        <v>164</v>
      </c>
      <c r="DZ949" t="s">
        <v>1246</v>
      </c>
      <c r="EA949" t="s">
        <v>1275</v>
      </c>
      <c r="EB949" s="5"/>
      <c r="EC949" s="5"/>
      <c r="ED949" s="5"/>
      <c r="EE949" s="5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Y949" s="70" t="str">
        <f t="shared" si="119"/>
        <v>amlodipine oral 10mg/</v>
      </c>
      <c r="FK949" s="14" t="s">
        <v>163</v>
      </c>
      <c r="FL949" s="70" t="str">
        <f t="shared" si="120"/>
        <v>amlodipine oral 10mg/</v>
      </c>
    </row>
    <row r="950" spans="1:168" ht="14.4">
      <c r="A950" s="83">
        <v>83534</v>
      </c>
      <c r="B950" s="57">
        <v>83534</v>
      </c>
      <c r="C950" s="118"/>
      <c r="D950" s="118"/>
      <c r="E950" s="118"/>
      <c r="F950" s="118"/>
      <c r="G950" s="57">
        <v>83534</v>
      </c>
      <c r="H950" s="3"/>
      <c r="I950" s="57">
        <v>83534</v>
      </c>
      <c r="J950" s="5" t="str">
        <f t="shared" si="114"/>
        <v>FIN amlodipine besilate Sandoz A/S tablet 60 x 10mg/</v>
      </c>
      <c r="K950" s="5" t="str">
        <f t="shared" si="115"/>
        <v>FIN amlodipine besilate Sandoz A/S tablet 60 x 10mg/</v>
      </c>
      <c r="L950" s="5"/>
      <c r="M950" s="5"/>
      <c r="N950" s="5"/>
      <c r="O950" s="5"/>
      <c r="P950">
        <v>30</v>
      </c>
      <c r="Q950" s="5"/>
      <c r="R950">
        <v>60</v>
      </c>
      <c r="S950" s="5"/>
      <c r="T950" s="118"/>
      <c r="U950" s="118"/>
      <c r="V950" s="118"/>
      <c r="W950" s="118"/>
      <c r="X950" t="s">
        <v>1303</v>
      </c>
      <c r="Y950" t="s">
        <v>1107</v>
      </c>
      <c r="Z950" t="s">
        <v>1107</v>
      </c>
      <c r="AA950" t="s">
        <v>1300</v>
      </c>
      <c r="AB950" s="5"/>
      <c r="AC950" s="5"/>
      <c r="AD950" s="5"/>
      <c r="AE950" s="5"/>
      <c r="AF950" s="61">
        <v>100000073664</v>
      </c>
      <c r="AG950" t="s">
        <v>173</v>
      </c>
      <c r="AI950" t="s">
        <v>1194</v>
      </c>
      <c r="AJ950" t="s">
        <v>1208</v>
      </c>
      <c r="AK950" s="5"/>
      <c r="AL950" s="5"/>
      <c r="AM950" s="5"/>
      <c r="AN950" s="5"/>
      <c r="AO950" s="5"/>
      <c r="AP950" s="5"/>
      <c r="AQ950" s="5"/>
      <c r="AR950" s="5"/>
      <c r="AS950" s="57">
        <v>26364</v>
      </c>
      <c r="AT950" s="25" t="str">
        <f t="shared" si="116"/>
        <v>FIN amlodipine besilate Sandoz A/S tablet 10mg/</v>
      </c>
      <c r="AU950" s="33"/>
      <c r="AW950" s="57">
        <v>26364</v>
      </c>
      <c r="AX950" s="57"/>
      <c r="AY950" s="5"/>
      <c r="AZ950" t="s">
        <v>65</v>
      </c>
      <c r="BA950" s="5"/>
      <c r="BB950" s="5"/>
      <c r="BC950" s="76">
        <v>10221000</v>
      </c>
      <c r="BD950" t="s">
        <v>173</v>
      </c>
      <c r="BF950" s="46" t="s">
        <v>1006</v>
      </c>
      <c r="BG950" t="s">
        <v>981</v>
      </c>
      <c r="BJ950" s="5"/>
      <c r="BK950" t="s">
        <v>981</v>
      </c>
      <c r="BL950" t="s">
        <v>1006</v>
      </c>
      <c r="BM950" s="55" t="s">
        <v>964</v>
      </c>
      <c r="BN950" t="str">
        <f t="shared" si="117"/>
        <v>amlodipine besilate tablet 10mg/</v>
      </c>
      <c r="BO950" s="55"/>
      <c r="BP950" t="str">
        <f t="shared" si="118"/>
        <v>amlodipine besilate tablet 10mg/</v>
      </c>
      <c r="BQ950" s="5"/>
      <c r="BR950" s="46">
        <v>10219000</v>
      </c>
      <c r="BS950" t="s">
        <v>173</v>
      </c>
      <c r="BU950" s="118"/>
      <c r="BV950" s="118"/>
      <c r="BW950" s="61">
        <v>100000073664</v>
      </c>
      <c r="BX950" s="5"/>
      <c r="BY950" s="5"/>
      <c r="BZ950" s="5"/>
      <c r="CB950" s="45"/>
      <c r="CC950" s="45"/>
      <c r="CD950" s="5"/>
      <c r="CE950" s="5"/>
      <c r="CF950" t="s">
        <v>1242</v>
      </c>
      <c r="CG950" t="s">
        <v>175</v>
      </c>
      <c r="CI950" s="118"/>
      <c r="CJ950" s="118"/>
      <c r="CK950" t="s">
        <v>1239</v>
      </c>
      <c r="CM950" t="s">
        <v>1228</v>
      </c>
      <c r="CN950" t="s">
        <v>3382</v>
      </c>
      <c r="CO950" s="46" t="s">
        <v>2254</v>
      </c>
      <c r="CP950" s="5"/>
      <c r="CQ950" s="46" t="s">
        <v>2254</v>
      </c>
      <c r="CR950" s="46" t="s">
        <v>2984</v>
      </c>
      <c r="CS950" s="5"/>
      <c r="CT950" s="52">
        <v>100000085259</v>
      </c>
      <c r="CU950" s="51" t="s">
        <v>149</v>
      </c>
      <c r="CV950" s="118"/>
      <c r="CW950" s="147"/>
      <c r="CX950" t="s">
        <v>2984</v>
      </c>
      <c r="CY950" s="5"/>
      <c r="CZ950" s="5"/>
      <c r="DA950" s="5"/>
      <c r="DB950" s="5"/>
      <c r="DC950" s="5"/>
      <c r="DD950" s="5"/>
      <c r="DE950" s="5"/>
      <c r="DF950" s="5"/>
      <c r="DG950" s="118"/>
      <c r="DH950" s="118"/>
      <c r="DI950" s="118"/>
      <c r="DJ950" s="118"/>
      <c r="DK950" s="118"/>
      <c r="DL950" s="74">
        <v>10</v>
      </c>
      <c r="DM950" s="74" t="s">
        <v>164</v>
      </c>
      <c r="DN950" s="74"/>
      <c r="DO950" s="74"/>
      <c r="DP950" s="74"/>
      <c r="DQ950" s="5"/>
      <c r="DR950" s="74">
        <v>10</v>
      </c>
      <c r="DS950" s="74" t="s">
        <v>164</v>
      </c>
      <c r="DZ950" t="s">
        <v>1246</v>
      </c>
      <c r="EA950" t="s">
        <v>1275</v>
      </c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Y950" s="70" t="str">
        <f t="shared" si="119"/>
        <v>amlodipine oral 10mg/</v>
      </c>
      <c r="FK950" s="14" t="s">
        <v>163</v>
      </c>
      <c r="FL950" s="70" t="str">
        <f t="shared" si="120"/>
        <v>amlodipine oral 10mg/</v>
      </c>
    </row>
    <row r="951" spans="1:168" ht="14.4">
      <c r="A951" s="83">
        <v>83535</v>
      </c>
      <c r="B951" s="57">
        <v>83535</v>
      </c>
      <c r="C951" s="118"/>
      <c r="D951" s="118"/>
      <c r="E951" s="118"/>
      <c r="F951" s="118"/>
      <c r="G951" s="57">
        <v>83535</v>
      </c>
      <c r="H951" s="3"/>
      <c r="I951" s="57">
        <v>83535</v>
      </c>
      <c r="J951" s="5" t="str">
        <f t="shared" si="114"/>
        <v>FIN amlodipine besilate Sandoz A/S tablet 100 x 10mg/</v>
      </c>
      <c r="K951" s="5" t="str">
        <f t="shared" si="115"/>
        <v>FIN amlodipine besilate Sandoz A/S tablet 100 x 10mg/</v>
      </c>
      <c r="L951" s="5"/>
      <c r="M951" s="5"/>
      <c r="N951" s="5"/>
      <c r="O951" s="5"/>
      <c r="P951">
        <v>30</v>
      </c>
      <c r="Q951" s="5"/>
      <c r="R951">
        <v>100</v>
      </c>
      <c r="S951" s="5"/>
      <c r="T951" s="118"/>
      <c r="U951" s="118"/>
      <c r="V951" s="118"/>
      <c r="W951" s="118"/>
      <c r="X951" t="s">
        <v>1289</v>
      </c>
      <c r="Y951" t="s">
        <v>1107</v>
      </c>
      <c r="Z951" t="s">
        <v>1107</v>
      </c>
      <c r="AA951" t="s">
        <v>1289</v>
      </c>
      <c r="AB951" s="5"/>
      <c r="AC951" s="5"/>
      <c r="AD951" s="5"/>
      <c r="AE951" s="5"/>
      <c r="AF951" s="61">
        <v>100000073664</v>
      </c>
      <c r="AG951" t="s">
        <v>173</v>
      </c>
      <c r="AI951" t="s">
        <v>1194</v>
      </c>
      <c r="AJ951" t="s">
        <v>1208</v>
      </c>
      <c r="AK951" s="5"/>
      <c r="AL951" s="5"/>
      <c r="AM951" s="5"/>
      <c r="AN951" s="5"/>
      <c r="AO951" s="5"/>
      <c r="AP951" s="5"/>
      <c r="AQ951" s="5"/>
      <c r="AR951" s="5"/>
      <c r="AS951" s="57">
        <v>26364</v>
      </c>
      <c r="AT951" s="25" t="str">
        <f t="shared" si="116"/>
        <v>FIN amlodipine besilate Sandoz A/S tablet 10mg/</v>
      </c>
      <c r="AU951" s="33"/>
      <c r="AW951" s="57">
        <v>26364</v>
      </c>
      <c r="AX951" s="57"/>
      <c r="AY951" s="5"/>
      <c r="AZ951" t="s">
        <v>65</v>
      </c>
      <c r="BA951" s="5"/>
      <c r="BB951" s="5"/>
      <c r="BC951" s="76">
        <v>10221000</v>
      </c>
      <c r="BD951" t="s">
        <v>173</v>
      </c>
      <c r="BF951" s="46" t="s">
        <v>1006</v>
      </c>
      <c r="BG951" t="s">
        <v>981</v>
      </c>
      <c r="BJ951" s="5"/>
      <c r="BK951" t="s">
        <v>981</v>
      </c>
      <c r="BL951" t="s">
        <v>1006</v>
      </c>
      <c r="BM951" s="55" t="s">
        <v>964</v>
      </c>
      <c r="BN951" t="str">
        <f t="shared" si="117"/>
        <v>amlodipine besilate tablet 10mg/</v>
      </c>
      <c r="BO951" s="55"/>
      <c r="BP951" t="str">
        <f t="shared" si="118"/>
        <v>amlodipine besilate tablet 10mg/</v>
      </c>
      <c r="BQ951" s="5"/>
      <c r="BR951" s="46">
        <v>10219000</v>
      </c>
      <c r="BS951" t="s">
        <v>173</v>
      </c>
      <c r="BU951" s="118"/>
      <c r="BV951" s="118"/>
      <c r="BW951" s="61">
        <v>100000073664</v>
      </c>
      <c r="BX951" s="5"/>
      <c r="BY951" s="5"/>
      <c r="BZ951" s="5"/>
      <c r="CB951" s="45"/>
      <c r="CC951" s="45"/>
      <c r="CD951" s="5"/>
      <c r="CE951" s="5"/>
      <c r="CF951" t="s">
        <v>1242</v>
      </c>
      <c r="CG951" t="s">
        <v>175</v>
      </c>
      <c r="CI951" s="118"/>
      <c r="CJ951" s="118"/>
      <c r="CK951" t="s">
        <v>1239</v>
      </c>
      <c r="CM951" t="s">
        <v>1228</v>
      </c>
      <c r="CN951" t="s">
        <v>3382</v>
      </c>
      <c r="CO951" s="46" t="s">
        <v>2254</v>
      </c>
      <c r="CP951" s="5"/>
      <c r="CQ951" s="46" t="s">
        <v>2254</v>
      </c>
      <c r="CR951" s="46" t="s">
        <v>2984</v>
      </c>
      <c r="CS951" s="5"/>
      <c r="CT951" s="52">
        <v>100000085259</v>
      </c>
      <c r="CU951" s="51" t="s">
        <v>149</v>
      </c>
      <c r="CV951" s="118"/>
      <c r="CW951" s="147"/>
      <c r="CX951" t="s">
        <v>2984</v>
      </c>
      <c r="CY951" s="5"/>
      <c r="CZ951" s="5"/>
      <c r="DA951" s="5"/>
      <c r="DB951" s="5"/>
      <c r="DC951" s="5"/>
      <c r="DD951" s="5"/>
      <c r="DE951" s="5"/>
      <c r="DF951" s="5"/>
      <c r="DG951" s="118"/>
      <c r="DH951" s="118"/>
      <c r="DI951" s="118"/>
      <c r="DJ951" s="118"/>
      <c r="DK951" s="118"/>
      <c r="DL951" s="74">
        <v>10</v>
      </c>
      <c r="DM951" s="74" t="s">
        <v>164</v>
      </c>
      <c r="DN951" s="74"/>
      <c r="DO951" s="74"/>
      <c r="DP951" s="74"/>
      <c r="DQ951" s="5"/>
      <c r="DR951" s="74">
        <v>10</v>
      </c>
      <c r="DS951" s="74" t="s">
        <v>164</v>
      </c>
      <c r="DZ951" t="s">
        <v>1246</v>
      </c>
      <c r="EA951" t="s">
        <v>1275</v>
      </c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Y951" s="70" t="str">
        <f t="shared" si="119"/>
        <v>amlodipine oral 10mg/</v>
      </c>
      <c r="FK951" s="14" t="s">
        <v>163</v>
      </c>
      <c r="FL951" s="70" t="str">
        <f t="shared" si="120"/>
        <v>amlodipine oral 10mg/</v>
      </c>
    </row>
    <row r="952" spans="1:168" ht="14.4">
      <c r="A952" s="83">
        <v>83536</v>
      </c>
      <c r="B952" s="57">
        <v>83536</v>
      </c>
      <c r="C952" s="118"/>
      <c r="D952" s="118"/>
      <c r="E952" s="118"/>
      <c r="F952" s="118"/>
      <c r="G952" s="57">
        <v>83536</v>
      </c>
      <c r="H952" s="3"/>
      <c r="I952" s="57">
        <v>83536</v>
      </c>
      <c r="J952" s="5" t="str">
        <f t="shared" si="114"/>
        <v>FIN amlodipine besilate Sandoz A/S tablet 120 x 10mg/</v>
      </c>
      <c r="K952" s="5" t="str">
        <f t="shared" si="115"/>
        <v>FIN amlodipine besilate Sandoz A/S tablet 120 x 10mg/</v>
      </c>
      <c r="L952" s="5"/>
      <c r="M952" s="5"/>
      <c r="N952" s="5"/>
      <c r="O952" s="5"/>
      <c r="P952">
        <v>30</v>
      </c>
      <c r="Q952" s="5"/>
      <c r="R952">
        <v>120</v>
      </c>
      <c r="S952" s="5"/>
      <c r="T952" s="118"/>
      <c r="U952" s="118"/>
      <c r="V952" s="118"/>
      <c r="W952" s="118"/>
      <c r="X952" t="s">
        <v>1303</v>
      </c>
      <c r="Y952" t="s">
        <v>1107</v>
      </c>
      <c r="Z952" t="s">
        <v>1107</v>
      </c>
      <c r="AA952" t="s">
        <v>1310</v>
      </c>
      <c r="AB952" s="5"/>
      <c r="AC952" s="5"/>
      <c r="AD952" s="5"/>
      <c r="AE952" s="5"/>
      <c r="AF952" s="61">
        <v>100000073664</v>
      </c>
      <c r="AG952" t="s">
        <v>173</v>
      </c>
      <c r="AI952" t="s">
        <v>1194</v>
      </c>
      <c r="AJ952" t="s">
        <v>1208</v>
      </c>
      <c r="AK952" s="5"/>
      <c r="AL952" s="5"/>
      <c r="AM952" s="5"/>
      <c r="AN952" s="5"/>
      <c r="AO952" s="5"/>
      <c r="AP952" s="5"/>
      <c r="AQ952" s="5"/>
      <c r="AR952" s="5"/>
      <c r="AS952" s="57">
        <v>26364</v>
      </c>
      <c r="AT952" s="25" t="str">
        <f t="shared" si="116"/>
        <v>FIN amlodipine besilate Sandoz A/S tablet 10mg/</v>
      </c>
      <c r="AU952" s="33"/>
      <c r="AW952" s="57">
        <v>26364</v>
      </c>
      <c r="AX952" s="57"/>
      <c r="AY952" s="5"/>
      <c r="AZ952" t="s">
        <v>65</v>
      </c>
      <c r="BA952" s="5"/>
      <c r="BB952" s="5"/>
      <c r="BC952" s="76">
        <v>10221000</v>
      </c>
      <c r="BD952" t="s">
        <v>173</v>
      </c>
      <c r="BF952" s="46" t="s">
        <v>1006</v>
      </c>
      <c r="BG952" t="s">
        <v>981</v>
      </c>
      <c r="BJ952" s="5"/>
      <c r="BK952" t="s">
        <v>981</v>
      </c>
      <c r="BL952" t="s">
        <v>1006</v>
      </c>
      <c r="BM952" s="55" t="s">
        <v>964</v>
      </c>
      <c r="BN952" t="str">
        <f t="shared" si="117"/>
        <v>amlodipine besilate tablet 10mg/</v>
      </c>
      <c r="BO952" s="55"/>
      <c r="BP952" t="str">
        <f t="shared" si="118"/>
        <v>amlodipine besilate tablet 10mg/</v>
      </c>
      <c r="BQ952" s="5"/>
      <c r="BR952" s="46">
        <v>10219000</v>
      </c>
      <c r="BS952" t="s">
        <v>173</v>
      </c>
      <c r="BU952" s="118"/>
      <c r="BV952" s="118"/>
      <c r="BW952" s="61">
        <v>100000073664</v>
      </c>
      <c r="BX952" s="5"/>
      <c r="BY952" s="5"/>
      <c r="BZ952" s="5"/>
      <c r="CB952" s="45"/>
      <c r="CC952" s="45"/>
      <c r="CD952" s="5"/>
      <c r="CE952" s="5"/>
      <c r="CF952" t="s">
        <v>1242</v>
      </c>
      <c r="CG952" t="s">
        <v>175</v>
      </c>
      <c r="CI952" s="118"/>
      <c r="CJ952" s="118"/>
      <c r="CK952" t="s">
        <v>1239</v>
      </c>
      <c r="CM952" t="s">
        <v>1228</v>
      </c>
      <c r="CN952" t="s">
        <v>3382</v>
      </c>
      <c r="CO952" s="46" t="s">
        <v>2254</v>
      </c>
      <c r="CP952" s="5"/>
      <c r="CQ952" s="46" t="s">
        <v>2254</v>
      </c>
      <c r="CR952" s="46" t="s">
        <v>2984</v>
      </c>
      <c r="CS952" s="5"/>
      <c r="CT952" s="52">
        <v>100000085259</v>
      </c>
      <c r="CU952" s="51" t="s">
        <v>149</v>
      </c>
      <c r="CV952" s="118"/>
      <c r="CW952" s="147"/>
      <c r="CX952" t="s">
        <v>2984</v>
      </c>
      <c r="CY952" s="5"/>
      <c r="CZ952" s="5"/>
      <c r="DA952" s="5"/>
      <c r="DB952" s="5"/>
      <c r="DC952" s="5"/>
      <c r="DD952" s="5"/>
      <c r="DE952" s="5"/>
      <c r="DF952" s="5"/>
      <c r="DG952" s="118"/>
      <c r="DH952" s="118"/>
      <c r="DI952" s="118"/>
      <c r="DJ952" s="118"/>
      <c r="DK952" s="118"/>
      <c r="DL952" s="74">
        <v>10</v>
      </c>
      <c r="DM952" s="74" t="s">
        <v>164</v>
      </c>
      <c r="DN952" s="74"/>
      <c r="DO952" s="74"/>
      <c r="DP952" s="74"/>
      <c r="DQ952" s="5"/>
      <c r="DR952" s="74">
        <v>10</v>
      </c>
      <c r="DS952" s="74" t="s">
        <v>164</v>
      </c>
      <c r="DZ952" t="s">
        <v>1246</v>
      </c>
      <c r="EA952" t="s">
        <v>1275</v>
      </c>
      <c r="EB952" s="5"/>
      <c r="EC952" s="5"/>
      <c r="ED952" s="5"/>
      <c r="EE952" s="5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Y952" s="70" t="str">
        <f t="shared" si="119"/>
        <v>amlodipine oral 10mg/</v>
      </c>
      <c r="FK952" s="14" t="s">
        <v>163</v>
      </c>
      <c r="FL952" s="70" t="str">
        <f t="shared" si="120"/>
        <v>amlodipine oral 10mg/</v>
      </c>
    </row>
    <row r="953" spans="1:168" ht="14.4">
      <c r="A953" s="83">
        <v>83537</v>
      </c>
      <c r="B953" s="57">
        <v>83537</v>
      </c>
      <c r="C953" s="118"/>
      <c r="D953" s="118"/>
      <c r="E953" s="118"/>
      <c r="F953" s="118"/>
      <c r="G953" s="57">
        <v>83537</v>
      </c>
      <c r="H953" s="3"/>
      <c r="I953" s="57">
        <v>83537</v>
      </c>
      <c r="J953" s="5" t="str">
        <f t="shared" si="114"/>
        <v>FIN amlodipine besilate Sandoz A/S tablet 200 x 10mg/</v>
      </c>
      <c r="K953" s="5" t="str">
        <f t="shared" si="115"/>
        <v>FIN amlodipine besilate Sandoz A/S tablet 200 x 10mg/</v>
      </c>
      <c r="L953" s="5"/>
      <c r="M953" s="5"/>
      <c r="N953" s="5"/>
      <c r="O953" s="5"/>
      <c r="P953">
        <v>30</v>
      </c>
      <c r="Q953" s="5"/>
      <c r="R953">
        <v>200</v>
      </c>
      <c r="S953" s="5"/>
      <c r="T953" s="118"/>
      <c r="U953" s="118"/>
      <c r="V953" s="118"/>
      <c r="W953" s="118"/>
      <c r="X953" t="s">
        <v>1292</v>
      </c>
      <c r="Y953" t="s">
        <v>1107</v>
      </c>
      <c r="Z953" t="s">
        <v>1107</v>
      </c>
      <c r="AA953" t="s">
        <v>1288</v>
      </c>
      <c r="AB953" s="5"/>
      <c r="AC953" s="5"/>
      <c r="AD953" s="5"/>
      <c r="AE953" s="5"/>
      <c r="AF953" s="61">
        <v>100000073664</v>
      </c>
      <c r="AG953" t="s">
        <v>173</v>
      </c>
      <c r="AI953" t="s">
        <v>1194</v>
      </c>
      <c r="AJ953" t="s">
        <v>1208</v>
      </c>
      <c r="AK953" s="5"/>
      <c r="AL953" s="5"/>
      <c r="AM953" s="5"/>
      <c r="AN953" s="5"/>
      <c r="AO953" s="5"/>
      <c r="AP953" s="5"/>
      <c r="AQ953" s="5"/>
      <c r="AR953" s="5"/>
      <c r="AS953" s="57">
        <v>26364</v>
      </c>
      <c r="AT953" s="25" t="str">
        <f t="shared" si="116"/>
        <v>FIN amlodipine besilate Sandoz A/S tablet 10mg/</v>
      </c>
      <c r="AU953" s="33"/>
      <c r="AW953" s="57">
        <v>26364</v>
      </c>
      <c r="AX953" s="57"/>
      <c r="AY953" s="5"/>
      <c r="AZ953" t="s">
        <v>65</v>
      </c>
      <c r="BA953" s="5"/>
      <c r="BB953" s="5"/>
      <c r="BC953" s="76">
        <v>10221000</v>
      </c>
      <c r="BD953" t="s">
        <v>173</v>
      </c>
      <c r="BF953" s="46" t="s">
        <v>1006</v>
      </c>
      <c r="BG953" t="s">
        <v>981</v>
      </c>
      <c r="BJ953" s="5"/>
      <c r="BK953" t="s">
        <v>981</v>
      </c>
      <c r="BL953" t="s">
        <v>1006</v>
      </c>
      <c r="BM953" s="55" t="s">
        <v>964</v>
      </c>
      <c r="BN953" t="str">
        <f t="shared" si="117"/>
        <v>amlodipine besilate tablet 10mg/</v>
      </c>
      <c r="BO953" s="55"/>
      <c r="BP953" t="str">
        <f t="shared" si="118"/>
        <v>amlodipine besilate tablet 10mg/</v>
      </c>
      <c r="BQ953" s="5"/>
      <c r="BR953" s="46">
        <v>10219000</v>
      </c>
      <c r="BS953" t="s">
        <v>173</v>
      </c>
      <c r="BU953" s="118"/>
      <c r="BV953" s="118"/>
      <c r="BW953" s="61">
        <v>100000073664</v>
      </c>
      <c r="BX953" s="5"/>
      <c r="BY953" s="5"/>
      <c r="BZ953" s="5"/>
      <c r="CB953" s="45"/>
      <c r="CC953" s="45"/>
      <c r="CD953" s="5"/>
      <c r="CE953" s="5"/>
      <c r="CF953" t="s">
        <v>1242</v>
      </c>
      <c r="CG953" t="s">
        <v>175</v>
      </c>
      <c r="CI953" s="118"/>
      <c r="CJ953" s="118"/>
      <c r="CK953" t="s">
        <v>1239</v>
      </c>
      <c r="CM953" t="s">
        <v>1228</v>
      </c>
      <c r="CN953" t="s">
        <v>3382</v>
      </c>
      <c r="CO953" s="46" t="s">
        <v>2254</v>
      </c>
      <c r="CP953" s="5"/>
      <c r="CQ953" s="46" t="s">
        <v>2254</v>
      </c>
      <c r="CR953" s="46" t="s">
        <v>2984</v>
      </c>
      <c r="CS953" s="5"/>
      <c r="CT953" s="52">
        <v>100000085259</v>
      </c>
      <c r="CU953" s="51" t="s">
        <v>149</v>
      </c>
      <c r="CV953" s="118"/>
      <c r="CW953" s="147"/>
      <c r="CX953" t="s">
        <v>2984</v>
      </c>
      <c r="CY953" s="5"/>
      <c r="CZ953" s="5"/>
      <c r="DA953" s="5"/>
      <c r="DB953" s="5"/>
      <c r="DC953" s="5"/>
      <c r="DD953" s="5"/>
      <c r="DE953" s="5"/>
      <c r="DF953" s="5"/>
      <c r="DG953" s="118"/>
      <c r="DH953" s="118"/>
      <c r="DI953" s="118"/>
      <c r="DJ953" s="118"/>
      <c r="DK953" s="118"/>
      <c r="DL953" s="74">
        <v>10</v>
      </c>
      <c r="DM953" s="74" t="s">
        <v>164</v>
      </c>
      <c r="DN953" s="74"/>
      <c r="DO953" s="74"/>
      <c r="DP953" s="74"/>
      <c r="DQ953" s="5"/>
      <c r="DR953" s="74">
        <v>10</v>
      </c>
      <c r="DS953" s="74" t="s">
        <v>164</v>
      </c>
      <c r="DZ953" t="s">
        <v>1246</v>
      </c>
      <c r="EA953" t="s">
        <v>1275</v>
      </c>
      <c r="EB953" s="5"/>
      <c r="EC953" s="5"/>
      <c r="ED953" s="5"/>
      <c r="EE953" s="5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Y953" s="70" t="str">
        <f t="shared" si="119"/>
        <v>amlodipine oral 10mg/</v>
      </c>
      <c r="FK953" s="14" t="s">
        <v>163</v>
      </c>
      <c r="FL953" s="70" t="str">
        <f t="shared" si="120"/>
        <v>amlodipine oral 10mg/</v>
      </c>
    </row>
    <row r="954" spans="1:168" ht="14.4">
      <c r="A954" s="83">
        <v>176960</v>
      </c>
      <c r="B954" s="57">
        <v>176960</v>
      </c>
      <c r="C954" s="118"/>
      <c r="D954" s="118"/>
      <c r="E954" s="118"/>
      <c r="F954" s="118"/>
      <c r="G954" s="57">
        <v>176960</v>
      </c>
      <c r="H954" s="3"/>
      <c r="I954" s="57">
        <v>176960</v>
      </c>
      <c r="J954" s="5" t="str">
        <f t="shared" si="114"/>
        <v>FIN amlodipine besilate Sandoz A/S tablet 90 x 10mg/</v>
      </c>
      <c r="K954" s="5" t="str">
        <f t="shared" si="115"/>
        <v>FIN amlodipine besilate Sandoz A/S tablet 90 x 10mg/</v>
      </c>
      <c r="L954" s="5"/>
      <c r="M954" s="5"/>
      <c r="N954" s="5"/>
      <c r="O954" s="5"/>
      <c r="P954">
        <v>30</v>
      </c>
      <c r="Q954" s="5"/>
      <c r="R954">
        <v>90</v>
      </c>
      <c r="S954" s="5"/>
      <c r="T954" s="118"/>
      <c r="U954" s="118"/>
      <c r="V954" s="118"/>
      <c r="W954" s="118"/>
      <c r="X954" t="s">
        <v>1296</v>
      </c>
      <c r="Y954" t="s">
        <v>1107</v>
      </c>
      <c r="Z954" t="s">
        <v>1107</v>
      </c>
      <c r="AA954" t="s">
        <v>1301</v>
      </c>
      <c r="AB954" s="5"/>
      <c r="AC954" s="5"/>
      <c r="AD954" s="5"/>
      <c r="AE954" s="5"/>
      <c r="AF954" s="61">
        <v>100000073664</v>
      </c>
      <c r="AG954" t="s">
        <v>173</v>
      </c>
      <c r="AI954" t="s">
        <v>1194</v>
      </c>
      <c r="AJ954" t="s">
        <v>1208</v>
      </c>
      <c r="AK954" s="5"/>
      <c r="AL954" s="5"/>
      <c r="AM954" s="5"/>
      <c r="AN954" s="5"/>
      <c r="AO954" s="5"/>
      <c r="AP954" s="5"/>
      <c r="AQ954" s="5"/>
      <c r="AR954" s="5"/>
      <c r="AS954" s="57">
        <v>26364</v>
      </c>
      <c r="AT954" s="25" t="str">
        <f t="shared" si="116"/>
        <v>FIN amlodipine besilate Sandoz A/S tablet 10mg/</v>
      </c>
      <c r="AU954" s="33"/>
      <c r="AW954" s="57">
        <v>26364</v>
      </c>
      <c r="AX954" s="57"/>
      <c r="AY954" s="5"/>
      <c r="AZ954" t="s">
        <v>65</v>
      </c>
      <c r="BA954" s="5"/>
      <c r="BB954" s="5"/>
      <c r="BC954" s="76">
        <v>10221000</v>
      </c>
      <c r="BD954" t="s">
        <v>173</v>
      </c>
      <c r="BF954" s="46" t="s">
        <v>1006</v>
      </c>
      <c r="BG954" t="s">
        <v>981</v>
      </c>
      <c r="BJ954" s="5"/>
      <c r="BK954" t="s">
        <v>981</v>
      </c>
      <c r="BL954" t="s">
        <v>1006</v>
      </c>
      <c r="BM954" s="55" t="s">
        <v>964</v>
      </c>
      <c r="BN954" t="str">
        <f t="shared" si="117"/>
        <v>amlodipine besilate tablet 10mg/</v>
      </c>
      <c r="BO954" s="55"/>
      <c r="BP954" t="str">
        <f t="shared" si="118"/>
        <v>amlodipine besilate tablet 10mg/</v>
      </c>
      <c r="BQ954" s="5"/>
      <c r="BR954" s="46">
        <v>10219000</v>
      </c>
      <c r="BS954" t="s">
        <v>173</v>
      </c>
      <c r="BU954" s="118"/>
      <c r="BV954" s="118"/>
      <c r="BW954" s="61">
        <v>100000073664</v>
      </c>
      <c r="BX954" s="5"/>
      <c r="BY954" s="5"/>
      <c r="BZ954" s="5"/>
      <c r="CB954" s="45"/>
      <c r="CC954" s="45"/>
      <c r="CD954" s="5"/>
      <c r="CE954" s="5"/>
      <c r="CF954" t="s">
        <v>1242</v>
      </c>
      <c r="CG954" t="s">
        <v>175</v>
      </c>
      <c r="CI954" s="118"/>
      <c r="CJ954" s="118"/>
      <c r="CK954" t="s">
        <v>1239</v>
      </c>
      <c r="CM954" t="s">
        <v>1228</v>
      </c>
      <c r="CN954" t="s">
        <v>3382</v>
      </c>
      <c r="CO954" s="46" t="s">
        <v>2254</v>
      </c>
      <c r="CP954" s="5"/>
      <c r="CQ954" s="46" t="s">
        <v>2254</v>
      </c>
      <c r="CR954" s="46" t="s">
        <v>2984</v>
      </c>
      <c r="CS954" s="5"/>
      <c r="CT954" s="52">
        <v>100000085259</v>
      </c>
      <c r="CU954" s="51" t="s">
        <v>149</v>
      </c>
      <c r="CV954" s="118"/>
      <c r="CW954" s="147"/>
      <c r="CX954" t="s">
        <v>2984</v>
      </c>
      <c r="CY954" s="5"/>
      <c r="CZ954" s="5"/>
      <c r="DA954" s="5"/>
      <c r="DB954" s="5"/>
      <c r="DC954" s="5"/>
      <c r="DD954" s="5"/>
      <c r="DE954" s="5"/>
      <c r="DF954" s="5"/>
      <c r="DG954" s="118"/>
      <c r="DH954" s="118"/>
      <c r="DI954" s="118"/>
      <c r="DJ954" s="118"/>
      <c r="DK954" s="118"/>
      <c r="DL954" s="74">
        <v>10</v>
      </c>
      <c r="DM954" s="74" t="s">
        <v>164</v>
      </c>
      <c r="DN954" s="74"/>
      <c r="DO954" s="74"/>
      <c r="DP954" s="74"/>
      <c r="DQ954" s="5"/>
      <c r="DR954" s="74">
        <v>10</v>
      </c>
      <c r="DS954" s="74" t="s">
        <v>164</v>
      </c>
      <c r="DZ954" t="s">
        <v>1246</v>
      </c>
      <c r="EA954" t="s">
        <v>1275</v>
      </c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Y954" s="70" t="str">
        <f t="shared" si="119"/>
        <v>amlodipine oral 10mg/</v>
      </c>
      <c r="FK954" s="14" t="s">
        <v>163</v>
      </c>
      <c r="FL954" s="70" t="str">
        <f t="shared" si="120"/>
        <v>amlodipine oral 10mg/</v>
      </c>
    </row>
    <row r="955" spans="1:168" ht="14.4">
      <c r="A955" s="83">
        <v>176961</v>
      </c>
      <c r="B955" s="57">
        <v>176961</v>
      </c>
      <c r="C955" s="118"/>
      <c r="D955" s="118"/>
      <c r="E955" s="118"/>
      <c r="F955" s="118"/>
      <c r="G955" s="57">
        <v>176961</v>
      </c>
      <c r="H955" s="3"/>
      <c r="I955" s="57">
        <v>176961</v>
      </c>
      <c r="J955" s="5" t="str">
        <f t="shared" si="114"/>
        <v>FIN amlodipine besilate Sandoz A/S tablet 105 x 10mg/</v>
      </c>
      <c r="K955" s="5" t="str">
        <f t="shared" si="115"/>
        <v>FIN amlodipine besilate Sandoz A/S tablet 105 x 10mg/</v>
      </c>
      <c r="L955" s="5"/>
      <c r="M955" s="5"/>
      <c r="N955" s="5"/>
      <c r="O955" s="5"/>
      <c r="P955">
        <v>30</v>
      </c>
      <c r="Q955" s="5"/>
      <c r="R955">
        <v>105</v>
      </c>
      <c r="S955" s="5"/>
      <c r="T955" s="118"/>
      <c r="U955" s="118"/>
      <c r="V955" s="118"/>
      <c r="W955" s="118"/>
      <c r="X955" t="s">
        <v>1291</v>
      </c>
      <c r="Y955" t="s">
        <v>1107</v>
      </c>
      <c r="Z955" t="s">
        <v>1107</v>
      </c>
      <c r="AA955" t="s">
        <v>1316</v>
      </c>
      <c r="AB955" s="5"/>
      <c r="AC955" s="5"/>
      <c r="AD955" s="5"/>
      <c r="AE955" s="5"/>
      <c r="AF955" s="61">
        <v>100000073664</v>
      </c>
      <c r="AG955" t="s">
        <v>173</v>
      </c>
      <c r="AI955" t="s">
        <v>1194</v>
      </c>
      <c r="AJ955" t="s">
        <v>1208</v>
      </c>
      <c r="AK955" s="5"/>
      <c r="AL955" s="5"/>
      <c r="AM955" s="5"/>
      <c r="AN955" s="5"/>
      <c r="AO955" s="5"/>
      <c r="AP955" s="5"/>
      <c r="AQ955" s="5"/>
      <c r="AR955" s="5"/>
      <c r="AS955" s="57">
        <v>26364</v>
      </c>
      <c r="AT955" s="25" t="str">
        <f t="shared" si="116"/>
        <v>FIN amlodipine besilate Sandoz A/S tablet 10mg/</v>
      </c>
      <c r="AU955" s="33"/>
      <c r="AW955" s="57">
        <v>26364</v>
      </c>
      <c r="AX955" s="57"/>
      <c r="AY955" s="5"/>
      <c r="AZ955" t="s">
        <v>65</v>
      </c>
      <c r="BA955" s="5"/>
      <c r="BB955" s="5"/>
      <c r="BC955" s="76">
        <v>10221000</v>
      </c>
      <c r="BD955" t="s">
        <v>173</v>
      </c>
      <c r="BF955" s="46" t="s">
        <v>1006</v>
      </c>
      <c r="BG955" t="s">
        <v>981</v>
      </c>
      <c r="BJ955" s="5"/>
      <c r="BK955" t="s">
        <v>981</v>
      </c>
      <c r="BL955" t="s">
        <v>1006</v>
      </c>
      <c r="BM955" s="55" t="s">
        <v>964</v>
      </c>
      <c r="BN955" t="str">
        <f t="shared" si="117"/>
        <v>amlodipine besilate tablet 10mg/</v>
      </c>
      <c r="BO955" s="55"/>
      <c r="BP955" t="str">
        <f t="shared" si="118"/>
        <v>amlodipine besilate tablet 10mg/</v>
      </c>
      <c r="BQ955" s="5"/>
      <c r="BR955" s="46">
        <v>10219000</v>
      </c>
      <c r="BS955" t="s">
        <v>173</v>
      </c>
      <c r="BU955" s="118"/>
      <c r="BV955" s="118"/>
      <c r="BW955" s="61">
        <v>100000073664</v>
      </c>
      <c r="BX955" s="5"/>
      <c r="BY955" s="5"/>
      <c r="BZ955" s="5"/>
      <c r="CB955" s="45"/>
      <c r="CC955" s="45"/>
      <c r="CD955" s="5"/>
      <c r="CE955" s="5"/>
      <c r="CF955" t="s">
        <v>1242</v>
      </c>
      <c r="CG955" t="s">
        <v>175</v>
      </c>
      <c r="CI955" s="118"/>
      <c r="CJ955" s="118"/>
      <c r="CK955" t="s">
        <v>1239</v>
      </c>
      <c r="CM955" t="s">
        <v>1228</v>
      </c>
      <c r="CN955" t="s">
        <v>3382</v>
      </c>
      <c r="CO955" s="46" t="s">
        <v>2254</v>
      </c>
      <c r="CP955" s="5"/>
      <c r="CQ955" s="46" t="s">
        <v>2254</v>
      </c>
      <c r="CR955" s="46" t="s">
        <v>2984</v>
      </c>
      <c r="CS955" s="5"/>
      <c r="CT955" s="52">
        <v>100000085259</v>
      </c>
      <c r="CU955" s="51" t="s">
        <v>149</v>
      </c>
      <c r="CV955" s="118"/>
      <c r="CW955" s="147"/>
      <c r="CX955" t="s">
        <v>2984</v>
      </c>
      <c r="CY955" s="5"/>
      <c r="CZ955" s="5"/>
      <c r="DA955" s="5"/>
      <c r="DB955" s="5"/>
      <c r="DC955" s="5"/>
      <c r="DD955" s="5"/>
      <c r="DE955" s="5"/>
      <c r="DF955" s="5"/>
      <c r="DG955" s="118"/>
      <c r="DH955" s="118"/>
      <c r="DI955" s="118"/>
      <c r="DJ955" s="118"/>
      <c r="DK955" s="118"/>
      <c r="DL955" s="74">
        <v>10</v>
      </c>
      <c r="DM955" s="74" t="s">
        <v>164</v>
      </c>
      <c r="DN955" s="74"/>
      <c r="DO955" s="74"/>
      <c r="DP955" s="74"/>
      <c r="DQ955" s="5"/>
      <c r="DR955" s="74">
        <v>10</v>
      </c>
      <c r="DS955" s="74" t="s">
        <v>164</v>
      </c>
      <c r="DZ955" t="s">
        <v>1246</v>
      </c>
      <c r="EA955" t="s">
        <v>1275</v>
      </c>
      <c r="EB955" s="5"/>
      <c r="EC955" s="5"/>
      <c r="ED955" s="5"/>
      <c r="EE955" s="5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Y955" s="70" t="str">
        <f t="shared" si="119"/>
        <v>amlodipine oral 10mg/</v>
      </c>
      <c r="FK955" s="14" t="s">
        <v>163</v>
      </c>
      <c r="FL955" s="70" t="str">
        <f t="shared" si="120"/>
        <v>amlodipine oral 10mg/</v>
      </c>
    </row>
    <row r="956" spans="1:168" ht="14.4">
      <c r="A956" s="83">
        <v>86257</v>
      </c>
      <c r="B956" s="57">
        <v>86257</v>
      </c>
      <c r="C956" s="118"/>
      <c r="D956" s="118"/>
      <c r="E956" s="118"/>
      <c r="F956" s="118"/>
      <c r="G956" s="57">
        <v>86257</v>
      </c>
      <c r="H956" s="3"/>
      <c r="I956" s="57">
        <v>86257</v>
      </c>
      <c r="J956" s="5" t="str">
        <f t="shared" si="114"/>
        <v>FIN amlodipine besilate ratiopharm GmbH tablet 10 x 5mg/</v>
      </c>
      <c r="K956" s="5" t="str">
        <f t="shared" si="115"/>
        <v>FIN amlodipine besilate ratiopharm GmbH tablet 10 x 5mg/</v>
      </c>
      <c r="L956" s="5"/>
      <c r="M956" s="5"/>
      <c r="N956" s="5"/>
      <c r="O956" s="5"/>
      <c r="P956">
        <v>30</v>
      </c>
      <c r="Q956" s="5"/>
      <c r="R956">
        <v>10</v>
      </c>
      <c r="S956" s="5"/>
      <c r="T956" s="118"/>
      <c r="U956" s="118"/>
      <c r="V956" s="118"/>
      <c r="W956" s="118"/>
      <c r="X956" t="s">
        <v>1297</v>
      </c>
      <c r="Y956" t="s">
        <v>1108</v>
      </c>
      <c r="Z956" t="s">
        <v>1108</v>
      </c>
      <c r="AA956" t="s">
        <v>1292</v>
      </c>
      <c r="AB956" s="5"/>
      <c r="AC956" s="5"/>
      <c r="AD956" s="5"/>
      <c r="AE956" s="5"/>
      <c r="AF956" s="61">
        <v>100000073664</v>
      </c>
      <c r="AG956" t="s">
        <v>173</v>
      </c>
      <c r="AI956" t="s">
        <v>1194</v>
      </c>
      <c r="AJ956" t="s">
        <v>1208</v>
      </c>
      <c r="AK956" s="5"/>
      <c r="AL956" s="5"/>
      <c r="AM956" s="5"/>
      <c r="AN956" s="5"/>
      <c r="AO956" s="5"/>
      <c r="AP956" s="5"/>
      <c r="AQ956" s="5"/>
      <c r="AR956" s="5"/>
      <c r="AS956" s="57">
        <v>26877</v>
      </c>
      <c r="AT956" s="25" t="str">
        <f t="shared" si="116"/>
        <v>FIN amlodipine besilate ratiopharm GmbH tablet 5mg/</v>
      </c>
      <c r="AU956" s="33"/>
      <c r="AW956" s="57">
        <v>26877</v>
      </c>
      <c r="AX956" s="57"/>
      <c r="AY956" s="5"/>
      <c r="AZ956" t="s">
        <v>65</v>
      </c>
      <c r="BA956" s="5"/>
      <c r="BB956" s="5"/>
      <c r="BC956" s="76">
        <v>10221000</v>
      </c>
      <c r="BD956" t="s">
        <v>173</v>
      </c>
      <c r="BF956" s="46" t="s">
        <v>1007</v>
      </c>
      <c r="BG956" t="s">
        <v>982</v>
      </c>
      <c r="BJ956" s="5"/>
      <c r="BK956" t="s">
        <v>982</v>
      </c>
      <c r="BL956" t="s">
        <v>1007</v>
      </c>
      <c r="BM956" s="55" t="s">
        <v>964</v>
      </c>
      <c r="BN956" t="str">
        <f t="shared" si="117"/>
        <v>amlodipine besilate tablet 5mg/</v>
      </c>
      <c r="BO956" s="55"/>
      <c r="BP956" t="str">
        <f t="shared" si="118"/>
        <v>amlodipine besilate tablet 5mg/</v>
      </c>
      <c r="BQ956" s="5"/>
      <c r="BR956" s="46">
        <v>10219000</v>
      </c>
      <c r="BS956" t="s">
        <v>173</v>
      </c>
      <c r="BU956" s="118"/>
      <c r="BV956" s="118"/>
      <c r="BW956" s="61">
        <v>100000073664</v>
      </c>
      <c r="BX956" s="5"/>
      <c r="BY956" s="5"/>
      <c r="BZ956" s="5"/>
      <c r="CB956" s="45"/>
      <c r="CC956" s="45"/>
      <c r="CD956" s="5"/>
      <c r="CE956" s="5"/>
      <c r="CF956" t="s">
        <v>1242</v>
      </c>
      <c r="CG956" t="s">
        <v>175</v>
      </c>
      <c r="CI956" s="118"/>
      <c r="CJ956" s="118"/>
      <c r="CK956" t="s">
        <v>1239</v>
      </c>
      <c r="CM956" t="s">
        <v>1228</v>
      </c>
      <c r="CN956" t="s">
        <v>3382</v>
      </c>
      <c r="CO956" s="46" t="s">
        <v>2254</v>
      </c>
      <c r="CP956" s="5"/>
      <c r="CQ956" s="46" t="s">
        <v>2254</v>
      </c>
      <c r="CR956" s="46" t="s">
        <v>2984</v>
      </c>
      <c r="CS956" s="5"/>
      <c r="CT956" s="52">
        <v>100000085259</v>
      </c>
      <c r="CU956" s="51" t="s">
        <v>149</v>
      </c>
      <c r="CV956" s="118"/>
      <c r="CW956" s="147"/>
      <c r="CX956" t="s">
        <v>2984</v>
      </c>
      <c r="CY956" s="5"/>
      <c r="CZ956" s="5"/>
      <c r="DA956" s="5"/>
      <c r="DB956" s="5"/>
      <c r="DC956" s="5"/>
      <c r="DD956" s="5"/>
      <c r="DE956" s="5"/>
      <c r="DF956" s="5"/>
      <c r="DG956" s="118"/>
      <c r="DH956" s="118"/>
      <c r="DI956" s="118"/>
      <c r="DJ956" s="118"/>
      <c r="DK956" s="118"/>
      <c r="DL956" s="74">
        <v>5</v>
      </c>
      <c r="DM956" s="74" t="s">
        <v>164</v>
      </c>
      <c r="DN956" s="74"/>
      <c r="DO956" s="74"/>
      <c r="DP956" s="74"/>
      <c r="DQ956" s="5"/>
      <c r="DR956" s="74">
        <v>5</v>
      </c>
      <c r="DS956" s="74" t="s">
        <v>164</v>
      </c>
      <c r="DZ956" t="s">
        <v>1245</v>
      </c>
      <c r="EA956" t="s">
        <v>1276</v>
      </c>
      <c r="EB956" s="5"/>
      <c r="EC956" s="5"/>
      <c r="ED956" s="5"/>
      <c r="EE956" s="5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Y956" s="70" t="str">
        <f t="shared" si="119"/>
        <v>amlodipine oral 5mg/</v>
      </c>
      <c r="FK956" s="14" t="s">
        <v>163</v>
      </c>
      <c r="FL956" s="70" t="str">
        <f t="shared" si="120"/>
        <v>amlodipine oral 5mg/</v>
      </c>
    </row>
    <row r="957" spans="1:168" ht="14.4">
      <c r="A957" s="83">
        <v>86258</v>
      </c>
      <c r="B957" s="57">
        <v>86258</v>
      </c>
      <c r="C957" s="118"/>
      <c r="D957" s="118"/>
      <c r="E957" s="118"/>
      <c r="F957" s="118"/>
      <c r="G957" s="57">
        <v>86258</v>
      </c>
      <c r="H957" s="3"/>
      <c r="I957" s="57">
        <v>86258</v>
      </c>
      <c r="J957" s="5" t="str">
        <f t="shared" si="114"/>
        <v>FIN amlodipine besilate ratiopharm GmbH tablet 14 x 5mg/</v>
      </c>
      <c r="K957" s="5" t="str">
        <f t="shared" si="115"/>
        <v>FIN amlodipine besilate ratiopharm GmbH tablet 14 x 5mg/</v>
      </c>
      <c r="L957" s="5"/>
      <c r="M957" s="5"/>
      <c r="N957" s="5"/>
      <c r="O957" s="5"/>
      <c r="P957">
        <v>10</v>
      </c>
      <c r="Q957" s="5"/>
      <c r="R957">
        <v>14</v>
      </c>
      <c r="S957" s="5"/>
      <c r="T957" s="118"/>
      <c r="U957" s="118"/>
      <c r="V957" s="118"/>
      <c r="W957" s="118"/>
      <c r="X957" t="s">
        <v>1298</v>
      </c>
      <c r="Y957" t="s">
        <v>1108</v>
      </c>
      <c r="Z957" t="s">
        <v>1108</v>
      </c>
      <c r="AA957" t="s">
        <v>1296</v>
      </c>
      <c r="AB957" s="5"/>
      <c r="AC957" s="5"/>
      <c r="AD957" s="5"/>
      <c r="AE957" s="5"/>
      <c r="AF957" s="61">
        <v>100000073664</v>
      </c>
      <c r="AG957" t="s">
        <v>173</v>
      </c>
      <c r="AI957" t="s">
        <v>1194</v>
      </c>
      <c r="AJ957" t="s">
        <v>1208</v>
      </c>
      <c r="AK957" s="5"/>
      <c r="AL957" s="5"/>
      <c r="AM957" s="5"/>
      <c r="AN957" s="5"/>
      <c r="AO957" s="5"/>
      <c r="AP957" s="5"/>
      <c r="AQ957" s="5"/>
      <c r="AR957" s="5"/>
      <c r="AS957" s="57">
        <v>26877</v>
      </c>
      <c r="AT957" s="25" t="str">
        <f t="shared" si="116"/>
        <v>FIN amlodipine besilate ratiopharm GmbH tablet 5mg/</v>
      </c>
      <c r="AU957" s="33"/>
      <c r="AW957" s="57">
        <v>26877</v>
      </c>
      <c r="AX957" s="57"/>
      <c r="AY957" s="5"/>
      <c r="AZ957" t="s">
        <v>65</v>
      </c>
      <c r="BA957" s="5"/>
      <c r="BB957" s="5"/>
      <c r="BC957" s="76">
        <v>10221000</v>
      </c>
      <c r="BD957" t="s">
        <v>173</v>
      </c>
      <c r="BF957" s="46" t="s">
        <v>1007</v>
      </c>
      <c r="BG957" t="s">
        <v>982</v>
      </c>
      <c r="BJ957" s="5"/>
      <c r="BK957" t="s">
        <v>982</v>
      </c>
      <c r="BL957" t="s">
        <v>1007</v>
      </c>
      <c r="BM957" s="55" t="s">
        <v>964</v>
      </c>
      <c r="BN957" t="str">
        <f t="shared" si="117"/>
        <v>amlodipine besilate tablet 5mg/</v>
      </c>
      <c r="BO957" s="55"/>
      <c r="BP957" t="str">
        <f t="shared" si="118"/>
        <v>amlodipine besilate tablet 5mg/</v>
      </c>
      <c r="BQ957" s="5"/>
      <c r="BR957" s="46">
        <v>10219000</v>
      </c>
      <c r="BS957" t="s">
        <v>173</v>
      </c>
      <c r="BU957" s="118"/>
      <c r="BV957" s="118"/>
      <c r="BW957" s="61">
        <v>100000073664</v>
      </c>
      <c r="BX957" s="5"/>
      <c r="BY957" s="5"/>
      <c r="BZ957" s="5"/>
      <c r="CB957" s="45"/>
      <c r="CC957" s="45"/>
      <c r="CD957" s="5"/>
      <c r="CE957" s="5"/>
      <c r="CF957" t="s">
        <v>1242</v>
      </c>
      <c r="CG957" t="s">
        <v>175</v>
      </c>
      <c r="CI957" s="118"/>
      <c r="CJ957" s="118"/>
      <c r="CK957" t="s">
        <v>1239</v>
      </c>
      <c r="CM957" t="s">
        <v>1228</v>
      </c>
      <c r="CN957" t="s">
        <v>3382</v>
      </c>
      <c r="CO957" s="46" t="s">
        <v>2254</v>
      </c>
      <c r="CP957" s="5"/>
      <c r="CQ957" s="46" t="s">
        <v>2254</v>
      </c>
      <c r="CR957" s="46" t="s">
        <v>2984</v>
      </c>
      <c r="CS957" s="5"/>
      <c r="CT957" s="52">
        <v>100000085259</v>
      </c>
      <c r="CU957" s="51" t="s">
        <v>149</v>
      </c>
      <c r="CV957" s="118"/>
      <c r="CW957" s="147"/>
      <c r="CX957" t="s">
        <v>2984</v>
      </c>
      <c r="CY957" s="5"/>
      <c r="CZ957" s="5"/>
      <c r="DA957" s="5"/>
      <c r="DB957" s="5"/>
      <c r="DC957" s="5"/>
      <c r="DD957" s="5"/>
      <c r="DE957" s="5"/>
      <c r="DF957" s="5"/>
      <c r="DG957" s="118"/>
      <c r="DH957" s="118"/>
      <c r="DI957" s="118"/>
      <c r="DJ957" s="118"/>
      <c r="DK957" s="118"/>
      <c r="DL957" s="74">
        <v>5</v>
      </c>
      <c r="DM957" s="74" t="s">
        <v>164</v>
      </c>
      <c r="DN957" s="74"/>
      <c r="DO957" s="74"/>
      <c r="DP957" s="74"/>
      <c r="DQ957" s="5"/>
      <c r="DR957" s="74">
        <v>5</v>
      </c>
      <c r="DS957" s="74" t="s">
        <v>164</v>
      </c>
      <c r="DZ957" t="s">
        <v>1245</v>
      </c>
      <c r="EA957" t="s">
        <v>1276</v>
      </c>
      <c r="EB957" s="5"/>
      <c r="EC957" s="5"/>
      <c r="ED957" s="5"/>
      <c r="EE957" s="5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Y957" s="70" t="str">
        <f t="shared" si="119"/>
        <v>amlodipine oral 5mg/</v>
      </c>
      <c r="FK957" s="14" t="s">
        <v>163</v>
      </c>
      <c r="FL957" s="70" t="str">
        <f t="shared" si="120"/>
        <v>amlodipine oral 5mg/</v>
      </c>
    </row>
    <row r="958" spans="1:168" ht="14.4">
      <c r="A958" s="83">
        <v>86259</v>
      </c>
      <c r="B958" s="57">
        <v>86259</v>
      </c>
      <c r="C958" s="118"/>
      <c r="D958" s="118"/>
      <c r="E958" s="118"/>
      <c r="F958" s="118"/>
      <c r="G958" s="57">
        <v>86259</v>
      </c>
      <c r="H958" s="3"/>
      <c r="I958" s="57">
        <v>86259</v>
      </c>
      <c r="J958" s="5" t="str">
        <f t="shared" si="114"/>
        <v>FIN amlodipine besilate ratiopharm GmbH tablet 20 x 5mg/</v>
      </c>
      <c r="K958" s="5" t="str">
        <f t="shared" si="115"/>
        <v>FIN amlodipine besilate ratiopharm GmbH tablet 20 x 5mg/</v>
      </c>
      <c r="L958" s="5"/>
      <c r="M958" s="5"/>
      <c r="N958" s="5"/>
      <c r="O958" s="5"/>
      <c r="P958">
        <v>30</v>
      </c>
      <c r="Q958" s="5"/>
      <c r="R958">
        <v>20</v>
      </c>
      <c r="S958" s="5"/>
      <c r="T958" s="118"/>
      <c r="U958" s="118"/>
      <c r="V958" s="118"/>
      <c r="W958" s="118"/>
      <c r="X958" t="s">
        <v>1317</v>
      </c>
      <c r="Y958" t="s">
        <v>1108</v>
      </c>
      <c r="Z958" t="s">
        <v>1108</v>
      </c>
      <c r="AA958" t="s">
        <v>1291</v>
      </c>
      <c r="AB958" s="5"/>
      <c r="AC958" s="5"/>
      <c r="AD958" s="5"/>
      <c r="AE958" s="5"/>
      <c r="AF958" s="61">
        <v>100000073664</v>
      </c>
      <c r="AG958" t="s">
        <v>173</v>
      </c>
      <c r="AI958" t="s">
        <v>1194</v>
      </c>
      <c r="AJ958" t="s">
        <v>1208</v>
      </c>
      <c r="AK958" s="5"/>
      <c r="AL958" s="5"/>
      <c r="AM958" s="5"/>
      <c r="AN958" s="5"/>
      <c r="AO958" s="5"/>
      <c r="AP958" s="5"/>
      <c r="AQ958" s="5"/>
      <c r="AR958" s="5"/>
      <c r="AS958" s="57">
        <v>26877</v>
      </c>
      <c r="AT958" s="25" t="str">
        <f t="shared" si="116"/>
        <v>FIN amlodipine besilate ratiopharm GmbH tablet 5mg/</v>
      </c>
      <c r="AU958" s="33"/>
      <c r="AW958" s="57">
        <v>26877</v>
      </c>
      <c r="AX958" s="57"/>
      <c r="AY958" s="5"/>
      <c r="AZ958" t="s">
        <v>65</v>
      </c>
      <c r="BA958" s="5"/>
      <c r="BB958" s="5"/>
      <c r="BC958" s="76">
        <v>10221000</v>
      </c>
      <c r="BD958" t="s">
        <v>173</v>
      </c>
      <c r="BF958" s="46" t="s">
        <v>1007</v>
      </c>
      <c r="BG958" t="s">
        <v>982</v>
      </c>
      <c r="BJ958" s="5"/>
      <c r="BK958" t="s">
        <v>982</v>
      </c>
      <c r="BL958" t="s">
        <v>1007</v>
      </c>
      <c r="BM958" s="55" t="s">
        <v>964</v>
      </c>
      <c r="BN958" t="str">
        <f t="shared" si="117"/>
        <v>amlodipine besilate tablet 5mg/</v>
      </c>
      <c r="BO958" s="55"/>
      <c r="BP958" t="str">
        <f t="shared" si="118"/>
        <v>amlodipine besilate tablet 5mg/</v>
      </c>
      <c r="BQ958" s="5"/>
      <c r="BR958" s="46">
        <v>10219000</v>
      </c>
      <c r="BS958" t="s">
        <v>173</v>
      </c>
      <c r="BU958" s="118"/>
      <c r="BV958" s="118"/>
      <c r="BW958" s="61">
        <v>100000073664</v>
      </c>
      <c r="BX958" s="5"/>
      <c r="BY958" s="5"/>
      <c r="BZ958" s="5"/>
      <c r="CB958" s="45"/>
      <c r="CC958" s="45"/>
      <c r="CD958" s="5"/>
      <c r="CE958" s="5"/>
      <c r="CF958" t="s">
        <v>1242</v>
      </c>
      <c r="CG958" t="s">
        <v>175</v>
      </c>
      <c r="CI958" s="118"/>
      <c r="CJ958" s="118"/>
      <c r="CK958" t="s">
        <v>1239</v>
      </c>
      <c r="CM958" t="s">
        <v>1228</v>
      </c>
      <c r="CN958" t="s">
        <v>3382</v>
      </c>
      <c r="CO958" s="46" t="s">
        <v>2254</v>
      </c>
      <c r="CP958" s="5"/>
      <c r="CQ958" s="46" t="s">
        <v>2254</v>
      </c>
      <c r="CR958" s="46" t="s">
        <v>2984</v>
      </c>
      <c r="CS958" s="5"/>
      <c r="CT958" s="52">
        <v>100000085259</v>
      </c>
      <c r="CU958" s="51" t="s">
        <v>149</v>
      </c>
      <c r="CV958" s="118"/>
      <c r="CW958" s="147"/>
      <c r="CX958" t="s">
        <v>2984</v>
      </c>
      <c r="CY958" s="5"/>
      <c r="CZ958" s="5"/>
      <c r="DA958" s="5"/>
      <c r="DB958" s="5"/>
      <c r="DC958" s="5"/>
      <c r="DD958" s="5"/>
      <c r="DE958" s="5"/>
      <c r="DF958" s="5"/>
      <c r="DG958" s="118"/>
      <c r="DH958" s="118"/>
      <c r="DI958" s="118"/>
      <c r="DJ958" s="118"/>
      <c r="DK958" s="118"/>
      <c r="DL958" s="74">
        <v>5</v>
      </c>
      <c r="DM958" s="74" t="s">
        <v>164</v>
      </c>
      <c r="DN958" s="74"/>
      <c r="DO958" s="74"/>
      <c r="DP958" s="74"/>
      <c r="DQ958" s="5"/>
      <c r="DR958" s="74">
        <v>5</v>
      </c>
      <c r="DS958" s="74" t="s">
        <v>164</v>
      </c>
      <c r="DZ958" t="s">
        <v>1245</v>
      </c>
      <c r="EA958" t="s">
        <v>1276</v>
      </c>
      <c r="EB958" s="5"/>
      <c r="EC958" s="5"/>
      <c r="ED958" s="5"/>
      <c r="EE958" s="5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Y958" s="70" t="str">
        <f t="shared" si="119"/>
        <v>amlodipine oral 5mg/</v>
      </c>
      <c r="FK958" s="14" t="s">
        <v>163</v>
      </c>
      <c r="FL958" s="70" t="str">
        <f t="shared" si="120"/>
        <v>amlodipine oral 5mg/</v>
      </c>
    </row>
    <row r="959" spans="1:168" ht="14.4">
      <c r="A959" s="83">
        <v>86260</v>
      </c>
      <c r="B959" s="57">
        <v>86260</v>
      </c>
      <c r="C959" s="118"/>
      <c r="D959" s="118"/>
      <c r="E959" s="118"/>
      <c r="F959" s="118"/>
      <c r="G959" s="57">
        <v>86260</v>
      </c>
      <c r="H959" s="3"/>
      <c r="I959" s="57">
        <v>86260</v>
      </c>
      <c r="J959" s="5" t="str">
        <f t="shared" si="114"/>
        <v>FIN amlodipine besilate ratiopharm GmbH tablet 28 x 5mg/</v>
      </c>
      <c r="K959" s="5" t="str">
        <f t="shared" si="115"/>
        <v>FIN amlodipine besilate ratiopharm GmbH tablet 28 x 5mg/</v>
      </c>
      <c r="L959" s="5"/>
      <c r="M959" s="5"/>
      <c r="N959" s="5"/>
      <c r="O959" s="5"/>
      <c r="P959">
        <v>10</v>
      </c>
      <c r="Q959" s="5"/>
      <c r="R959">
        <v>28</v>
      </c>
      <c r="S959" s="5"/>
      <c r="T959" s="118"/>
      <c r="U959" s="118"/>
      <c r="V959" s="118"/>
      <c r="W959" s="118"/>
      <c r="X959" t="s">
        <v>1299</v>
      </c>
      <c r="Y959" t="s">
        <v>1108</v>
      </c>
      <c r="Z959" t="s">
        <v>1108</v>
      </c>
      <c r="AA959" t="s">
        <v>1297</v>
      </c>
      <c r="AB959" s="5"/>
      <c r="AC959" s="5"/>
      <c r="AD959" s="5"/>
      <c r="AE959" s="5"/>
      <c r="AF959" s="61">
        <v>100000073664</v>
      </c>
      <c r="AG959" t="s">
        <v>173</v>
      </c>
      <c r="AI959" t="s">
        <v>1194</v>
      </c>
      <c r="AJ959" t="s">
        <v>1208</v>
      </c>
      <c r="AK959" s="5"/>
      <c r="AL959" s="5"/>
      <c r="AM959" s="5"/>
      <c r="AN959" s="5"/>
      <c r="AO959" s="5"/>
      <c r="AP959" s="5"/>
      <c r="AQ959" s="5"/>
      <c r="AR959" s="5"/>
      <c r="AS959" s="57">
        <v>26877</v>
      </c>
      <c r="AT959" s="25" t="str">
        <f t="shared" si="116"/>
        <v>FIN amlodipine besilate ratiopharm GmbH tablet 5mg/</v>
      </c>
      <c r="AU959" s="33"/>
      <c r="AW959" s="57">
        <v>26877</v>
      </c>
      <c r="AX959" s="57"/>
      <c r="AY959" s="5"/>
      <c r="AZ959" t="s">
        <v>65</v>
      </c>
      <c r="BA959" s="5"/>
      <c r="BB959" s="5"/>
      <c r="BC959" s="76">
        <v>10221000</v>
      </c>
      <c r="BD959" t="s">
        <v>173</v>
      </c>
      <c r="BF959" s="46" t="s">
        <v>1007</v>
      </c>
      <c r="BG959" t="s">
        <v>982</v>
      </c>
      <c r="BJ959" s="5"/>
      <c r="BK959" t="s">
        <v>982</v>
      </c>
      <c r="BL959" t="s">
        <v>1007</v>
      </c>
      <c r="BM959" s="55" t="s">
        <v>964</v>
      </c>
      <c r="BN959" t="str">
        <f t="shared" si="117"/>
        <v>amlodipine besilate tablet 5mg/</v>
      </c>
      <c r="BO959" s="55"/>
      <c r="BP959" t="str">
        <f t="shared" si="118"/>
        <v>amlodipine besilate tablet 5mg/</v>
      </c>
      <c r="BQ959" s="5"/>
      <c r="BR959" s="46">
        <v>10219000</v>
      </c>
      <c r="BS959" t="s">
        <v>173</v>
      </c>
      <c r="BU959" s="118"/>
      <c r="BV959" s="118"/>
      <c r="BW959" s="61">
        <v>100000073664</v>
      </c>
      <c r="BX959" s="5"/>
      <c r="BY959" s="5"/>
      <c r="BZ959" s="5"/>
      <c r="CB959" s="45"/>
      <c r="CC959" s="45"/>
      <c r="CD959" s="5"/>
      <c r="CE959" s="5"/>
      <c r="CF959" t="s">
        <v>1242</v>
      </c>
      <c r="CG959" t="s">
        <v>175</v>
      </c>
      <c r="CI959" s="118"/>
      <c r="CJ959" s="118"/>
      <c r="CK959" t="s">
        <v>1239</v>
      </c>
      <c r="CM959" t="s">
        <v>1228</v>
      </c>
      <c r="CN959" t="s">
        <v>3382</v>
      </c>
      <c r="CO959" s="46" t="s">
        <v>2254</v>
      </c>
      <c r="CP959" s="5"/>
      <c r="CQ959" s="46" t="s">
        <v>2254</v>
      </c>
      <c r="CR959" s="46" t="s">
        <v>2984</v>
      </c>
      <c r="CS959" s="5"/>
      <c r="CT959" s="52">
        <v>100000085259</v>
      </c>
      <c r="CU959" s="51" t="s">
        <v>149</v>
      </c>
      <c r="CV959" s="118"/>
      <c r="CW959" s="147"/>
      <c r="CX959" t="s">
        <v>2984</v>
      </c>
      <c r="CY959" s="5"/>
      <c r="CZ959" s="5"/>
      <c r="DA959" s="5"/>
      <c r="DB959" s="5"/>
      <c r="DC959" s="5"/>
      <c r="DD959" s="5"/>
      <c r="DE959" s="5"/>
      <c r="DF959" s="5"/>
      <c r="DG959" s="118"/>
      <c r="DH959" s="118"/>
      <c r="DI959" s="118"/>
      <c r="DJ959" s="118"/>
      <c r="DK959" s="118"/>
      <c r="DL959" s="74">
        <v>5</v>
      </c>
      <c r="DM959" s="74" t="s">
        <v>164</v>
      </c>
      <c r="DN959" s="74"/>
      <c r="DO959" s="74"/>
      <c r="DP959" s="74"/>
      <c r="DQ959" s="5"/>
      <c r="DR959" s="74">
        <v>5</v>
      </c>
      <c r="DS959" s="74" t="s">
        <v>164</v>
      </c>
      <c r="DZ959" t="s">
        <v>1245</v>
      </c>
      <c r="EA959" t="s">
        <v>1276</v>
      </c>
      <c r="EB959" s="5"/>
      <c r="EC959" s="5"/>
      <c r="ED959" s="5"/>
      <c r="EE959" s="5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Y959" s="70" t="str">
        <f t="shared" si="119"/>
        <v>amlodipine oral 5mg/</v>
      </c>
      <c r="FK959" s="14" t="s">
        <v>163</v>
      </c>
      <c r="FL959" s="70" t="str">
        <f t="shared" si="120"/>
        <v>amlodipine oral 5mg/</v>
      </c>
    </row>
    <row r="960" spans="1:168" ht="14.4">
      <c r="A960" s="83">
        <v>86261</v>
      </c>
      <c r="B960" s="57">
        <v>86261</v>
      </c>
      <c r="C960" s="118"/>
      <c r="D960" s="118"/>
      <c r="E960" s="118"/>
      <c r="F960" s="118"/>
      <c r="G960" s="57">
        <v>86261</v>
      </c>
      <c r="H960" s="3"/>
      <c r="I960" s="57">
        <v>86261</v>
      </c>
      <c r="J960" s="5" t="str">
        <f t="shared" si="114"/>
        <v>FIN amlodipine besilate ratiopharm GmbH tablet 30 x 5mg/</v>
      </c>
      <c r="K960" s="5" t="str">
        <f t="shared" si="115"/>
        <v>FIN amlodipine besilate ratiopharm GmbH tablet 30 x 5mg/</v>
      </c>
      <c r="L960" s="5"/>
      <c r="M960" s="5"/>
      <c r="N960" s="5"/>
      <c r="O960" s="5"/>
      <c r="P960">
        <v>30</v>
      </c>
      <c r="Q960" s="5"/>
      <c r="R960">
        <v>30</v>
      </c>
      <c r="S960" s="5"/>
      <c r="T960" s="118"/>
      <c r="U960" s="118"/>
      <c r="V960" s="118"/>
      <c r="W960" s="118"/>
      <c r="X960" t="s">
        <v>1315</v>
      </c>
      <c r="Y960" t="s">
        <v>1108</v>
      </c>
      <c r="Z960" t="s">
        <v>1108</v>
      </c>
      <c r="AA960" t="s">
        <v>1298</v>
      </c>
      <c r="AB960" s="5"/>
      <c r="AC960" s="5"/>
      <c r="AD960" s="5"/>
      <c r="AE960" s="5"/>
      <c r="AF960" s="61">
        <v>100000073664</v>
      </c>
      <c r="AG960" t="s">
        <v>173</v>
      </c>
      <c r="AI960" t="s">
        <v>1194</v>
      </c>
      <c r="AJ960" t="s">
        <v>1208</v>
      </c>
      <c r="AK960" s="5"/>
      <c r="AL960" s="5"/>
      <c r="AM960" s="5"/>
      <c r="AN960" s="5"/>
      <c r="AO960" s="5"/>
      <c r="AP960" s="5"/>
      <c r="AQ960" s="5"/>
      <c r="AR960" s="5"/>
      <c r="AS960" s="57">
        <v>26877</v>
      </c>
      <c r="AT960" s="25" t="str">
        <f t="shared" si="116"/>
        <v>FIN amlodipine besilate ratiopharm GmbH tablet 5mg/</v>
      </c>
      <c r="AU960" s="33"/>
      <c r="AW960" s="57">
        <v>26877</v>
      </c>
      <c r="AX960" s="57"/>
      <c r="AY960" s="5"/>
      <c r="AZ960" t="s">
        <v>65</v>
      </c>
      <c r="BA960" s="5"/>
      <c r="BB960" s="5"/>
      <c r="BC960" s="76">
        <v>10221000</v>
      </c>
      <c r="BD960" t="s">
        <v>173</v>
      </c>
      <c r="BF960" s="46" t="s">
        <v>1007</v>
      </c>
      <c r="BG960" t="s">
        <v>982</v>
      </c>
      <c r="BJ960" s="5"/>
      <c r="BK960" t="s">
        <v>982</v>
      </c>
      <c r="BL960" t="s">
        <v>1007</v>
      </c>
      <c r="BM960" s="55" t="s">
        <v>964</v>
      </c>
      <c r="BN960" t="str">
        <f t="shared" si="117"/>
        <v>amlodipine besilate tablet 5mg/</v>
      </c>
      <c r="BO960" s="55"/>
      <c r="BP960" t="str">
        <f t="shared" si="118"/>
        <v>amlodipine besilate tablet 5mg/</v>
      </c>
      <c r="BQ960" s="5"/>
      <c r="BR960" s="46">
        <v>10219000</v>
      </c>
      <c r="BS960" t="s">
        <v>173</v>
      </c>
      <c r="BU960" s="118"/>
      <c r="BV960" s="118"/>
      <c r="BW960" s="61">
        <v>100000073664</v>
      </c>
      <c r="BX960" s="5"/>
      <c r="BY960" s="5"/>
      <c r="BZ960" s="5"/>
      <c r="CB960" s="45"/>
      <c r="CC960" s="45"/>
      <c r="CD960" s="5"/>
      <c r="CE960" s="5"/>
      <c r="CF960" t="s">
        <v>1242</v>
      </c>
      <c r="CG960" t="s">
        <v>175</v>
      </c>
      <c r="CI960" s="118"/>
      <c r="CJ960" s="118"/>
      <c r="CK960" t="s">
        <v>1239</v>
      </c>
      <c r="CM960" t="s">
        <v>1228</v>
      </c>
      <c r="CN960" t="s">
        <v>3382</v>
      </c>
      <c r="CO960" s="46" t="s">
        <v>2254</v>
      </c>
      <c r="CP960" s="5"/>
      <c r="CQ960" s="46" t="s">
        <v>2254</v>
      </c>
      <c r="CR960" s="46" t="s">
        <v>2984</v>
      </c>
      <c r="CS960" s="5"/>
      <c r="CT960" s="52">
        <v>100000085259</v>
      </c>
      <c r="CU960" s="51" t="s">
        <v>149</v>
      </c>
      <c r="CV960" s="118"/>
      <c r="CW960" s="147"/>
      <c r="CX960" t="s">
        <v>2984</v>
      </c>
      <c r="CY960" s="5"/>
      <c r="CZ960" s="5"/>
      <c r="DA960" s="5"/>
      <c r="DB960" s="5"/>
      <c r="DC960" s="5"/>
      <c r="DD960" s="5"/>
      <c r="DE960" s="5"/>
      <c r="DF960" s="5"/>
      <c r="DG960" s="118"/>
      <c r="DH960" s="118"/>
      <c r="DI960" s="118"/>
      <c r="DJ960" s="118"/>
      <c r="DK960" s="118"/>
      <c r="DL960" s="74">
        <v>5</v>
      </c>
      <c r="DM960" s="74" t="s">
        <v>164</v>
      </c>
      <c r="DN960" s="74"/>
      <c r="DO960" s="74"/>
      <c r="DP960" s="74"/>
      <c r="DQ960" s="5"/>
      <c r="DR960" s="74">
        <v>5</v>
      </c>
      <c r="DS960" s="74" t="s">
        <v>164</v>
      </c>
      <c r="DZ960" t="s">
        <v>1245</v>
      </c>
      <c r="EA960" t="s">
        <v>1276</v>
      </c>
      <c r="EB960" s="5"/>
      <c r="EC960" s="5"/>
      <c r="ED960" s="5"/>
      <c r="EE960" s="5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Y960" s="70" t="str">
        <f t="shared" si="119"/>
        <v>amlodipine oral 5mg/</v>
      </c>
      <c r="FK960" s="14" t="s">
        <v>163</v>
      </c>
      <c r="FL960" s="70" t="str">
        <f t="shared" si="120"/>
        <v>amlodipine oral 5mg/</v>
      </c>
    </row>
    <row r="961" spans="1:168" ht="14.4">
      <c r="A961" s="83">
        <v>86262</v>
      </c>
      <c r="B961" s="57">
        <v>86262</v>
      </c>
      <c r="C961" s="118"/>
      <c r="D961" s="118"/>
      <c r="E961" s="118"/>
      <c r="F961" s="118"/>
      <c r="G961" s="57">
        <v>86262</v>
      </c>
      <c r="H961" s="3"/>
      <c r="I961" s="57">
        <v>86262</v>
      </c>
      <c r="J961" s="5" t="str">
        <f t="shared" si="114"/>
        <v>FIN amlodipine besilate ratiopharm GmbH tablet 30 x 5mg/</v>
      </c>
      <c r="K961" s="5" t="str">
        <f t="shared" si="115"/>
        <v>FIN amlodipine besilate ratiopharm GmbH tablet 30 x 5mg/</v>
      </c>
      <c r="L961" s="5"/>
      <c r="M961" s="5"/>
      <c r="N961" s="5"/>
      <c r="O961" s="5"/>
      <c r="P961">
        <v>30</v>
      </c>
      <c r="Q961" s="5"/>
      <c r="R961" s="79">
        <v>30</v>
      </c>
      <c r="S961" s="5"/>
      <c r="T961" s="118"/>
      <c r="U961" s="118"/>
      <c r="V961" s="118"/>
      <c r="W961" s="118"/>
      <c r="X961" t="s">
        <v>1307</v>
      </c>
      <c r="Y961" t="s">
        <v>1108</v>
      </c>
      <c r="Z961" t="s">
        <v>1108</v>
      </c>
      <c r="AA961" t="s">
        <v>1317</v>
      </c>
      <c r="AB961" s="5"/>
      <c r="AC961" s="5"/>
      <c r="AD961" s="5"/>
      <c r="AE961" s="5"/>
      <c r="AF961" s="61">
        <v>100000073664</v>
      </c>
      <c r="AG961" t="s">
        <v>173</v>
      </c>
      <c r="AI961" t="s">
        <v>1194</v>
      </c>
      <c r="AJ961" t="s">
        <v>1208</v>
      </c>
      <c r="AK961" s="5"/>
      <c r="AL961" s="5"/>
      <c r="AM961" s="5"/>
      <c r="AN961" s="5"/>
      <c r="AO961" s="5"/>
      <c r="AP961" s="5"/>
      <c r="AQ961" s="5"/>
      <c r="AR961" s="5"/>
      <c r="AS961" s="57">
        <v>26877</v>
      </c>
      <c r="AT961" s="25" t="str">
        <f t="shared" si="116"/>
        <v>FIN amlodipine besilate ratiopharm GmbH tablet 5mg/</v>
      </c>
      <c r="AU961" s="33"/>
      <c r="AW961" s="57">
        <v>26877</v>
      </c>
      <c r="AX961" s="57"/>
      <c r="AY961" s="5"/>
      <c r="AZ961" t="s">
        <v>65</v>
      </c>
      <c r="BA961" s="5"/>
      <c r="BB961" s="5"/>
      <c r="BC961" s="76">
        <v>10221000</v>
      </c>
      <c r="BD961" t="s">
        <v>173</v>
      </c>
      <c r="BF961" s="46" t="s">
        <v>1007</v>
      </c>
      <c r="BG961" t="s">
        <v>982</v>
      </c>
      <c r="BJ961" s="5"/>
      <c r="BK961" t="s">
        <v>982</v>
      </c>
      <c r="BL961" t="s">
        <v>1007</v>
      </c>
      <c r="BM961" s="55" t="s">
        <v>964</v>
      </c>
      <c r="BN961" t="str">
        <f t="shared" si="117"/>
        <v>amlodipine besilate tablet 5mg/</v>
      </c>
      <c r="BO961" s="55"/>
      <c r="BP961" t="str">
        <f t="shared" si="118"/>
        <v>amlodipine besilate tablet 5mg/</v>
      </c>
      <c r="BQ961" s="5"/>
      <c r="BR961" s="46">
        <v>10219000</v>
      </c>
      <c r="BS961" t="s">
        <v>173</v>
      </c>
      <c r="BU961" s="118"/>
      <c r="BV961" s="118"/>
      <c r="BW961" s="61">
        <v>100000073664</v>
      </c>
      <c r="BX961" s="5"/>
      <c r="BY961" s="5"/>
      <c r="BZ961" s="5"/>
      <c r="CB961" s="45"/>
      <c r="CC961" s="45"/>
      <c r="CD961" s="5"/>
      <c r="CE961" s="5"/>
      <c r="CF961" t="s">
        <v>1242</v>
      </c>
      <c r="CG961" t="s">
        <v>175</v>
      </c>
      <c r="CI961" s="118"/>
      <c r="CJ961" s="118"/>
      <c r="CK961" t="s">
        <v>1239</v>
      </c>
      <c r="CM961" t="s">
        <v>1228</v>
      </c>
      <c r="CN961" t="s">
        <v>3382</v>
      </c>
      <c r="CO961" s="46" t="s">
        <v>2254</v>
      </c>
      <c r="CP961" s="5"/>
      <c r="CQ961" s="46" t="s">
        <v>2254</v>
      </c>
      <c r="CR961" s="46" t="s">
        <v>2984</v>
      </c>
      <c r="CS961" s="5"/>
      <c r="CT961" s="52">
        <v>100000085259</v>
      </c>
      <c r="CU961" s="51" t="s">
        <v>149</v>
      </c>
      <c r="CV961" s="118"/>
      <c r="CW961" s="147"/>
      <c r="CX961" t="s">
        <v>2984</v>
      </c>
      <c r="CY961" s="5"/>
      <c r="CZ961" s="5"/>
      <c r="DA961" s="5"/>
      <c r="DB961" s="5"/>
      <c r="DC961" s="5"/>
      <c r="DD961" s="5"/>
      <c r="DE961" s="5"/>
      <c r="DF961" s="5"/>
      <c r="DG961" s="118"/>
      <c r="DH961" s="118"/>
      <c r="DI961" s="118"/>
      <c r="DJ961" s="118"/>
      <c r="DK961" s="118"/>
      <c r="DL961" s="74">
        <v>5</v>
      </c>
      <c r="DM961" s="74" t="s">
        <v>164</v>
      </c>
      <c r="DN961" s="74"/>
      <c r="DO961" s="74"/>
      <c r="DP961" s="74"/>
      <c r="DQ961" s="5"/>
      <c r="DR961" s="74">
        <v>5</v>
      </c>
      <c r="DS961" s="74" t="s">
        <v>164</v>
      </c>
      <c r="DZ961" t="s">
        <v>1245</v>
      </c>
      <c r="EA961" t="s">
        <v>1276</v>
      </c>
      <c r="EB961" s="5"/>
      <c r="EC961" s="5"/>
      <c r="ED961" s="5"/>
      <c r="EE961" s="5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Y961" s="70" t="str">
        <f t="shared" si="119"/>
        <v>amlodipine oral 5mg/</v>
      </c>
      <c r="FK961" s="14" t="s">
        <v>163</v>
      </c>
      <c r="FL961" s="70" t="str">
        <f t="shared" si="120"/>
        <v>amlodipine oral 5mg/</v>
      </c>
    </row>
    <row r="962" spans="1:168" ht="14.4">
      <c r="A962" s="83">
        <v>86263</v>
      </c>
      <c r="B962" s="57">
        <v>86263</v>
      </c>
      <c r="C962" s="118"/>
      <c r="D962" s="118"/>
      <c r="E962" s="118"/>
      <c r="F962" s="118"/>
      <c r="G962" s="57">
        <v>86263</v>
      </c>
      <c r="H962" s="3"/>
      <c r="I962" s="57">
        <v>86263</v>
      </c>
      <c r="J962" s="5" t="str">
        <f t="shared" si="114"/>
        <v>FIN amlodipine besilate ratiopharm GmbH tablet 50 x 5mg/</v>
      </c>
      <c r="K962" s="5" t="str">
        <f t="shared" si="115"/>
        <v>FIN amlodipine besilate ratiopharm GmbH tablet 50 x 5mg/</v>
      </c>
      <c r="L962" s="5"/>
      <c r="M962" s="5"/>
      <c r="N962" s="5"/>
      <c r="O962" s="5"/>
      <c r="P962">
        <v>10</v>
      </c>
      <c r="Q962" s="5"/>
      <c r="R962">
        <v>50</v>
      </c>
      <c r="S962" s="5"/>
      <c r="T962" s="118"/>
      <c r="U962" s="118"/>
      <c r="V962" s="118"/>
      <c r="W962" s="118"/>
      <c r="X962" t="s">
        <v>1300</v>
      </c>
      <c r="Y962" t="s">
        <v>1108</v>
      </c>
      <c r="Z962" t="s">
        <v>1108</v>
      </c>
      <c r="AA962" t="s">
        <v>1299</v>
      </c>
      <c r="AB962" s="5"/>
      <c r="AC962" s="5"/>
      <c r="AD962" s="5"/>
      <c r="AE962" s="5"/>
      <c r="AF962" s="61">
        <v>100000073664</v>
      </c>
      <c r="AG962" t="s">
        <v>173</v>
      </c>
      <c r="AI962" t="s">
        <v>1194</v>
      </c>
      <c r="AJ962" t="s">
        <v>1208</v>
      </c>
      <c r="AK962" s="5"/>
      <c r="AL962" s="5"/>
      <c r="AM962" s="5"/>
      <c r="AN962" s="5"/>
      <c r="AO962" s="5"/>
      <c r="AP962" s="5"/>
      <c r="AQ962" s="5"/>
      <c r="AR962" s="5"/>
      <c r="AS962" s="57">
        <v>26877</v>
      </c>
      <c r="AT962" s="25" t="str">
        <f t="shared" si="116"/>
        <v>FIN amlodipine besilate ratiopharm GmbH tablet 5mg/</v>
      </c>
      <c r="AU962" s="33"/>
      <c r="AW962" s="57">
        <v>26877</v>
      </c>
      <c r="AX962" s="57"/>
      <c r="AY962" s="5"/>
      <c r="AZ962" t="s">
        <v>65</v>
      </c>
      <c r="BA962" s="5"/>
      <c r="BB962" s="5"/>
      <c r="BC962" s="76">
        <v>10221000</v>
      </c>
      <c r="BD962" t="s">
        <v>173</v>
      </c>
      <c r="BF962" s="46" t="s">
        <v>1007</v>
      </c>
      <c r="BG962" t="s">
        <v>982</v>
      </c>
      <c r="BJ962" s="5"/>
      <c r="BK962" t="s">
        <v>982</v>
      </c>
      <c r="BL962" t="s">
        <v>1007</v>
      </c>
      <c r="BM962" s="55" t="s">
        <v>964</v>
      </c>
      <c r="BN962" t="str">
        <f t="shared" si="117"/>
        <v>amlodipine besilate tablet 5mg/</v>
      </c>
      <c r="BO962" s="55"/>
      <c r="BP962" t="str">
        <f t="shared" si="118"/>
        <v>amlodipine besilate tablet 5mg/</v>
      </c>
      <c r="BQ962" s="5"/>
      <c r="BR962" s="46">
        <v>10219000</v>
      </c>
      <c r="BS962" t="s">
        <v>173</v>
      </c>
      <c r="BU962" s="118"/>
      <c r="BV962" s="118"/>
      <c r="BW962" s="61">
        <v>100000073664</v>
      </c>
      <c r="BX962" s="5"/>
      <c r="BY962" s="5"/>
      <c r="BZ962" s="5"/>
      <c r="CB962" s="45"/>
      <c r="CC962" s="45"/>
      <c r="CD962" s="5"/>
      <c r="CE962" s="5"/>
      <c r="CF962" t="s">
        <v>1242</v>
      </c>
      <c r="CG962" t="s">
        <v>175</v>
      </c>
      <c r="CI962" s="118"/>
      <c r="CJ962" s="118"/>
      <c r="CK962" t="s">
        <v>1239</v>
      </c>
      <c r="CM962" t="s">
        <v>1228</v>
      </c>
      <c r="CN962" t="s">
        <v>3382</v>
      </c>
      <c r="CO962" s="46" t="s">
        <v>2254</v>
      </c>
      <c r="CP962" s="5"/>
      <c r="CQ962" s="46" t="s">
        <v>2254</v>
      </c>
      <c r="CR962" s="46" t="s">
        <v>2984</v>
      </c>
      <c r="CS962" s="5"/>
      <c r="CT962" s="52">
        <v>100000085259</v>
      </c>
      <c r="CU962" s="51" t="s">
        <v>149</v>
      </c>
      <c r="CV962" s="118"/>
      <c r="CW962" s="147"/>
      <c r="CX962" t="s">
        <v>2984</v>
      </c>
      <c r="CY962" s="5"/>
      <c r="CZ962" s="5"/>
      <c r="DA962" s="5"/>
      <c r="DB962" s="5"/>
      <c r="DC962" s="5"/>
      <c r="DD962" s="5"/>
      <c r="DE962" s="5"/>
      <c r="DF962" s="5"/>
      <c r="DG962" s="118"/>
      <c r="DH962" s="118"/>
      <c r="DI962" s="118"/>
      <c r="DJ962" s="118"/>
      <c r="DK962" s="118"/>
      <c r="DL962" s="74">
        <v>5</v>
      </c>
      <c r="DM962" s="74" t="s">
        <v>164</v>
      </c>
      <c r="DN962" s="74"/>
      <c r="DO962" s="74"/>
      <c r="DP962" s="74"/>
      <c r="DQ962" s="5"/>
      <c r="DR962" s="74">
        <v>5</v>
      </c>
      <c r="DS962" s="74" t="s">
        <v>164</v>
      </c>
      <c r="DZ962" t="s">
        <v>1245</v>
      </c>
      <c r="EA962" t="s">
        <v>1276</v>
      </c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Y962" s="70" t="str">
        <f t="shared" si="119"/>
        <v>amlodipine oral 5mg/</v>
      </c>
      <c r="FK962" s="14" t="s">
        <v>163</v>
      </c>
      <c r="FL962" s="70" t="str">
        <f t="shared" si="120"/>
        <v>amlodipine oral 5mg/</v>
      </c>
    </row>
    <row r="963" spans="1:168" ht="14.4">
      <c r="A963" s="83">
        <v>86264</v>
      </c>
      <c r="B963" s="57">
        <v>86264</v>
      </c>
      <c r="C963" s="118"/>
      <c r="D963" s="118"/>
      <c r="E963" s="118"/>
      <c r="F963" s="118"/>
      <c r="G963" s="57">
        <v>86264</v>
      </c>
      <c r="H963" s="3"/>
      <c r="I963" s="57">
        <v>86264</v>
      </c>
      <c r="J963" s="5" t="str">
        <f t="shared" si="114"/>
        <v>FIN amlodipine besilate ratiopharm GmbH tablet 50 x 5mg/</v>
      </c>
      <c r="K963" s="5" t="str">
        <f t="shared" si="115"/>
        <v>FIN amlodipine besilate ratiopharm GmbH tablet 50 x 5mg/</v>
      </c>
      <c r="L963" s="5"/>
      <c r="M963" s="5"/>
      <c r="N963" s="5"/>
      <c r="O963" s="5"/>
      <c r="P963">
        <v>30</v>
      </c>
      <c r="Q963" s="5"/>
      <c r="R963" s="79">
        <v>50</v>
      </c>
      <c r="S963" s="5"/>
      <c r="T963" s="118"/>
      <c r="U963" s="118"/>
      <c r="V963" s="118"/>
      <c r="W963" s="118"/>
      <c r="X963" t="s">
        <v>1301</v>
      </c>
      <c r="Y963" t="s">
        <v>1108</v>
      </c>
      <c r="Z963" t="s">
        <v>1108</v>
      </c>
      <c r="AA963" t="s">
        <v>1315</v>
      </c>
      <c r="AB963" s="5"/>
      <c r="AC963" s="5"/>
      <c r="AD963" s="5"/>
      <c r="AE963" s="5"/>
      <c r="AF963" s="61">
        <v>100000073664</v>
      </c>
      <c r="AG963" t="s">
        <v>173</v>
      </c>
      <c r="AI963" t="s">
        <v>1194</v>
      </c>
      <c r="AJ963" t="s">
        <v>1208</v>
      </c>
      <c r="AK963" s="5"/>
      <c r="AL963" s="5"/>
      <c r="AM963" s="5"/>
      <c r="AN963" s="5"/>
      <c r="AO963" s="5"/>
      <c r="AP963" s="5"/>
      <c r="AQ963" s="5"/>
      <c r="AR963" s="5"/>
      <c r="AS963" s="57">
        <v>26877</v>
      </c>
      <c r="AT963" s="25" t="str">
        <f t="shared" si="116"/>
        <v>FIN amlodipine besilate ratiopharm GmbH tablet 5mg/</v>
      </c>
      <c r="AU963" s="33"/>
      <c r="AW963" s="57">
        <v>26877</v>
      </c>
      <c r="AX963" s="57"/>
      <c r="AY963" s="5"/>
      <c r="AZ963" t="s">
        <v>65</v>
      </c>
      <c r="BA963" s="5"/>
      <c r="BB963" s="5"/>
      <c r="BC963" s="76">
        <v>10221000</v>
      </c>
      <c r="BD963" t="s">
        <v>173</v>
      </c>
      <c r="BF963" s="46" t="s">
        <v>1007</v>
      </c>
      <c r="BG963" t="s">
        <v>982</v>
      </c>
      <c r="BJ963" s="5"/>
      <c r="BK963" t="s">
        <v>982</v>
      </c>
      <c r="BL963" t="s">
        <v>1007</v>
      </c>
      <c r="BM963" s="55" t="s">
        <v>964</v>
      </c>
      <c r="BN963" t="str">
        <f t="shared" si="117"/>
        <v>amlodipine besilate tablet 5mg/</v>
      </c>
      <c r="BO963" s="55"/>
      <c r="BP963" t="str">
        <f t="shared" si="118"/>
        <v>amlodipine besilate tablet 5mg/</v>
      </c>
      <c r="BQ963" s="5"/>
      <c r="BR963" s="46">
        <v>10219000</v>
      </c>
      <c r="BS963" t="s">
        <v>173</v>
      </c>
      <c r="BU963" s="118"/>
      <c r="BV963" s="118"/>
      <c r="BW963" s="61">
        <v>100000073664</v>
      </c>
      <c r="BX963" s="5"/>
      <c r="BY963" s="5"/>
      <c r="BZ963" s="5"/>
      <c r="CB963" s="45"/>
      <c r="CC963" s="45"/>
      <c r="CD963" s="5"/>
      <c r="CE963" s="5"/>
      <c r="CF963" t="s">
        <v>1242</v>
      </c>
      <c r="CG963" t="s">
        <v>175</v>
      </c>
      <c r="CI963" s="118"/>
      <c r="CJ963" s="118"/>
      <c r="CK963" t="s">
        <v>1239</v>
      </c>
      <c r="CM963" t="s">
        <v>1228</v>
      </c>
      <c r="CN963" t="s">
        <v>3382</v>
      </c>
      <c r="CO963" s="46" t="s">
        <v>2254</v>
      </c>
      <c r="CP963" s="5"/>
      <c r="CQ963" s="46" t="s">
        <v>2254</v>
      </c>
      <c r="CR963" s="46" t="s">
        <v>2984</v>
      </c>
      <c r="CS963" s="5"/>
      <c r="CT963" s="52">
        <v>100000085259</v>
      </c>
      <c r="CU963" s="51" t="s">
        <v>149</v>
      </c>
      <c r="CV963" s="118"/>
      <c r="CW963" s="147"/>
      <c r="CX963" t="s">
        <v>2984</v>
      </c>
      <c r="CY963" s="5"/>
      <c r="CZ963" s="5"/>
      <c r="DA963" s="5"/>
      <c r="DB963" s="5"/>
      <c r="DC963" s="5"/>
      <c r="DD963" s="5"/>
      <c r="DE963" s="5"/>
      <c r="DF963" s="5"/>
      <c r="DG963" s="118"/>
      <c r="DH963" s="118"/>
      <c r="DI963" s="118"/>
      <c r="DJ963" s="118"/>
      <c r="DK963" s="118"/>
      <c r="DL963" s="74">
        <v>5</v>
      </c>
      <c r="DM963" s="74" t="s">
        <v>164</v>
      </c>
      <c r="DN963" s="74"/>
      <c r="DO963" s="74"/>
      <c r="DP963" s="74"/>
      <c r="DQ963" s="5"/>
      <c r="DR963" s="74">
        <v>5</v>
      </c>
      <c r="DS963" s="74" t="s">
        <v>164</v>
      </c>
      <c r="DZ963" t="s">
        <v>1245</v>
      </c>
      <c r="EA963" t="s">
        <v>1276</v>
      </c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Y963" s="70" t="str">
        <f t="shared" si="119"/>
        <v>amlodipine oral 5mg/</v>
      </c>
      <c r="FK963" s="14" t="s">
        <v>163</v>
      </c>
      <c r="FL963" s="70" t="str">
        <f t="shared" si="120"/>
        <v>amlodipine oral 5mg/</v>
      </c>
    </row>
    <row r="964" spans="1:168" ht="14.4">
      <c r="A964" s="83">
        <v>86265</v>
      </c>
      <c r="B964" s="57">
        <v>86265</v>
      </c>
      <c r="C964" s="118"/>
      <c r="D964" s="118"/>
      <c r="E964" s="118"/>
      <c r="F964" s="118"/>
      <c r="G964" s="57">
        <v>86265</v>
      </c>
      <c r="H964" s="3"/>
      <c r="I964" s="57">
        <v>86265</v>
      </c>
      <c r="J964" s="5" t="str">
        <f t="shared" si="114"/>
        <v>FIN amlodipine besilate ratiopharm GmbH tablet 56 x 5mg/</v>
      </c>
      <c r="K964" s="5" t="str">
        <f t="shared" si="115"/>
        <v>FIN amlodipine besilate ratiopharm GmbH tablet 56 x 5mg/</v>
      </c>
      <c r="L964" s="5"/>
      <c r="M964" s="5"/>
      <c r="N964" s="5"/>
      <c r="O964" s="5"/>
      <c r="P964">
        <v>10</v>
      </c>
      <c r="Q964" s="5"/>
      <c r="R964">
        <v>56</v>
      </c>
      <c r="S964" s="5"/>
      <c r="T964" s="118"/>
      <c r="U964" s="118"/>
      <c r="V964" s="118"/>
      <c r="W964" s="118"/>
      <c r="X964" t="s">
        <v>1302</v>
      </c>
      <c r="Y964" t="s">
        <v>1108</v>
      </c>
      <c r="Z964" t="s">
        <v>1108</v>
      </c>
      <c r="AA964" t="s">
        <v>1307</v>
      </c>
      <c r="AB964" s="5"/>
      <c r="AC964" s="5"/>
      <c r="AD964" s="5"/>
      <c r="AE964" s="5"/>
      <c r="AF964" s="61">
        <v>100000073664</v>
      </c>
      <c r="AG964" t="s">
        <v>173</v>
      </c>
      <c r="AI964" t="s">
        <v>1194</v>
      </c>
      <c r="AJ964" t="s">
        <v>1208</v>
      </c>
      <c r="AK964" s="5"/>
      <c r="AL964" s="5"/>
      <c r="AM964" s="5"/>
      <c r="AN964" s="5"/>
      <c r="AO964" s="5"/>
      <c r="AP964" s="5"/>
      <c r="AQ964" s="5"/>
      <c r="AR964" s="5"/>
      <c r="AS964" s="57">
        <v>26877</v>
      </c>
      <c r="AT964" s="25" t="str">
        <f t="shared" si="116"/>
        <v>FIN amlodipine besilate ratiopharm GmbH tablet 5mg/</v>
      </c>
      <c r="AU964" s="33"/>
      <c r="AW964" s="57">
        <v>26877</v>
      </c>
      <c r="AX964" s="57"/>
      <c r="AY964" s="5"/>
      <c r="AZ964" t="s">
        <v>65</v>
      </c>
      <c r="BA964" s="5"/>
      <c r="BB964" s="5"/>
      <c r="BC964" s="76">
        <v>10221000</v>
      </c>
      <c r="BD964" t="s">
        <v>173</v>
      </c>
      <c r="BF964" s="46" t="s">
        <v>1007</v>
      </c>
      <c r="BG964" t="s">
        <v>982</v>
      </c>
      <c r="BJ964" s="5"/>
      <c r="BK964" t="s">
        <v>982</v>
      </c>
      <c r="BL964" t="s">
        <v>1007</v>
      </c>
      <c r="BM964" s="55" t="s">
        <v>964</v>
      </c>
      <c r="BN964" t="str">
        <f t="shared" si="117"/>
        <v>amlodipine besilate tablet 5mg/</v>
      </c>
      <c r="BO964" s="55"/>
      <c r="BP964" t="str">
        <f t="shared" si="118"/>
        <v>amlodipine besilate tablet 5mg/</v>
      </c>
      <c r="BQ964" s="5"/>
      <c r="BR964" s="46">
        <v>10219000</v>
      </c>
      <c r="BS964" t="s">
        <v>173</v>
      </c>
      <c r="BU964" s="118"/>
      <c r="BV964" s="118"/>
      <c r="BW964" s="61">
        <v>100000073664</v>
      </c>
      <c r="BX964" s="5"/>
      <c r="BY964" s="5"/>
      <c r="BZ964" s="5"/>
      <c r="CB964" s="45"/>
      <c r="CC964" s="45"/>
      <c r="CD964" s="5"/>
      <c r="CE964" s="5"/>
      <c r="CF964" t="s">
        <v>1242</v>
      </c>
      <c r="CG964" t="s">
        <v>175</v>
      </c>
      <c r="CI964" s="118"/>
      <c r="CJ964" s="118"/>
      <c r="CK964" t="s">
        <v>1239</v>
      </c>
      <c r="CM964" t="s">
        <v>1228</v>
      </c>
      <c r="CN964" t="s">
        <v>3382</v>
      </c>
      <c r="CO964" s="46" t="s">
        <v>2254</v>
      </c>
      <c r="CP964" s="5"/>
      <c r="CQ964" s="46" t="s">
        <v>2254</v>
      </c>
      <c r="CR964" s="46" t="s">
        <v>2984</v>
      </c>
      <c r="CS964" s="5"/>
      <c r="CT964" s="52">
        <v>100000085259</v>
      </c>
      <c r="CU964" s="51" t="s">
        <v>149</v>
      </c>
      <c r="CV964" s="118"/>
      <c r="CW964" s="147"/>
      <c r="CX964" t="s">
        <v>2984</v>
      </c>
      <c r="CY964" s="5"/>
      <c r="CZ964" s="5"/>
      <c r="DA964" s="5"/>
      <c r="DB964" s="5"/>
      <c r="DC964" s="5"/>
      <c r="DD964" s="5"/>
      <c r="DE964" s="5"/>
      <c r="DF964" s="5"/>
      <c r="DG964" s="118"/>
      <c r="DH964" s="118"/>
      <c r="DI964" s="118"/>
      <c r="DJ964" s="118"/>
      <c r="DK964" s="118"/>
      <c r="DL964" s="74">
        <v>5</v>
      </c>
      <c r="DM964" s="74" t="s">
        <v>164</v>
      </c>
      <c r="DN964" s="74"/>
      <c r="DO964" s="74"/>
      <c r="DP964" s="74"/>
      <c r="DQ964" s="5"/>
      <c r="DR964" s="74">
        <v>5</v>
      </c>
      <c r="DS964" s="74" t="s">
        <v>164</v>
      </c>
      <c r="DZ964" t="s">
        <v>1245</v>
      </c>
      <c r="EA964" t="s">
        <v>1276</v>
      </c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Y964" s="70" t="str">
        <f t="shared" si="119"/>
        <v>amlodipine oral 5mg/</v>
      </c>
      <c r="FK964" s="14" t="s">
        <v>163</v>
      </c>
      <c r="FL964" s="70" t="str">
        <f t="shared" si="120"/>
        <v>amlodipine oral 5mg/</v>
      </c>
    </row>
    <row r="965" spans="1:168" ht="14.4">
      <c r="A965" s="83">
        <v>86266</v>
      </c>
      <c r="B965" s="57">
        <v>86266</v>
      </c>
      <c r="C965" s="118"/>
      <c r="D965" s="118"/>
      <c r="E965" s="118"/>
      <c r="F965" s="118"/>
      <c r="G965" s="57">
        <v>86266</v>
      </c>
      <c r="H965" s="3"/>
      <c r="I965" s="57">
        <v>86266</v>
      </c>
      <c r="J965" s="5" t="str">
        <f t="shared" si="114"/>
        <v>FIN amlodipine besilate ratiopharm GmbH tablet 60 x 5mg/</v>
      </c>
      <c r="K965" s="5" t="str">
        <f t="shared" si="115"/>
        <v>FIN amlodipine besilate ratiopharm GmbH tablet 60 x 5mg/</v>
      </c>
      <c r="L965" s="5"/>
      <c r="M965" s="5"/>
      <c r="N965" s="5"/>
      <c r="O965" s="5"/>
      <c r="P965">
        <v>30</v>
      </c>
      <c r="Q965" s="5"/>
      <c r="R965">
        <v>60</v>
      </c>
      <c r="S965" s="5"/>
      <c r="T965" s="118"/>
      <c r="U965" s="118"/>
      <c r="V965" s="118"/>
      <c r="W965" s="118"/>
      <c r="X965" t="s">
        <v>1289</v>
      </c>
      <c r="Y965" t="s">
        <v>1108</v>
      </c>
      <c r="Z965" t="s">
        <v>1108</v>
      </c>
      <c r="AA965" t="s">
        <v>1300</v>
      </c>
      <c r="AB965" s="5"/>
      <c r="AC965" s="5"/>
      <c r="AD965" s="5"/>
      <c r="AE965" s="5"/>
      <c r="AF965" s="61">
        <v>100000073664</v>
      </c>
      <c r="AG965" t="s">
        <v>173</v>
      </c>
      <c r="AI965" t="s">
        <v>1194</v>
      </c>
      <c r="AJ965" t="s">
        <v>1208</v>
      </c>
      <c r="AK965" s="5"/>
      <c r="AL965" s="5"/>
      <c r="AM965" s="5"/>
      <c r="AN965" s="5"/>
      <c r="AO965" s="5"/>
      <c r="AP965" s="5"/>
      <c r="AQ965" s="5"/>
      <c r="AR965" s="5"/>
      <c r="AS965" s="57">
        <v>26877</v>
      </c>
      <c r="AT965" s="25" t="str">
        <f t="shared" si="116"/>
        <v>FIN amlodipine besilate ratiopharm GmbH tablet 5mg/</v>
      </c>
      <c r="AU965" s="33"/>
      <c r="AW965" s="57">
        <v>26877</v>
      </c>
      <c r="AX965" s="57"/>
      <c r="AY965" s="5"/>
      <c r="AZ965" t="s">
        <v>65</v>
      </c>
      <c r="BA965" s="5"/>
      <c r="BB965" s="5"/>
      <c r="BC965" s="76">
        <v>10221000</v>
      </c>
      <c r="BD965" t="s">
        <v>173</v>
      </c>
      <c r="BF965" s="46" t="s">
        <v>1007</v>
      </c>
      <c r="BG965" t="s">
        <v>982</v>
      </c>
      <c r="BJ965" s="5"/>
      <c r="BK965" t="s">
        <v>982</v>
      </c>
      <c r="BL965" t="s">
        <v>1007</v>
      </c>
      <c r="BM965" s="55" t="s">
        <v>964</v>
      </c>
      <c r="BN965" t="str">
        <f t="shared" si="117"/>
        <v>amlodipine besilate tablet 5mg/</v>
      </c>
      <c r="BO965" s="55"/>
      <c r="BP965" t="str">
        <f t="shared" si="118"/>
        <v>amlodipine besilate tablet 5mg/</v>
      </c>
      <c r="BQ965" s="5"/>
      <c r="BR965" s="46">
        <v>10219000</v>
      </c>
      <c r="BS965" t="s">
        <v>173</v>
      </c>
      <c r="BU965" s="118"/>
      <c r="BV965" s="118"/>
      <c r="BW965" s="61">
        <v>100000073664</v>
      </c>
      <c r="BX965" s="5"/>
      <c r="BY965" s="5"/>
      <c r="BZ965" s="5"/>
      <c r="CB965" s="45"/>
      <c r="CC965" s="45"/>
      <c r="CD965" s="5"/>
      <c r="CE965" s="5"/>
      <c r="CF965" t="s">
        <v>1242</v>
      </c>
      <c r="CG965" t="s">
        <v>175</v>
      </c>
      <c r="CI965" s="118"/>
      <c r="CJ965" s="118"/>
      <c r="CK965" t="s">
        <v>1239</v>
      </c>
      <c r="CM965" t="s">
        <v>1228</v>
      </c>
      <c r="CN965" t="s">
        <v>3382</v>
      </c>
      <c r="CO965" s="46" t="s">
        <v>2254</v>
      </c>
      <c r="CP965" s="5"/>
      <c r="CQ965" s="46" t="s">
        <v>2254</v>
      </c>
      <c r="CR965" s="46" t="s">
        <v>2984</v>
      </c>
      <c r="CS965" s="5"/>
      <c r="CT965" s="52">
        <v>100000085259</v>
      </c>
      <c r="CU965" s="51" t="s">
        <v>149</v>
      </c>
      <c r="CV965" s="118"/>
      <c r="CW965" s="147"/>
      <c r="CX965" t="s">
        <v>2984</v>
      </c>
      <c r="CY965" s="5"/>
      <c r="CZ965" s="5"/>
      <c r="DA965" s="5"/>
      <c r="DB965" s="5"/>
      <c r="DC965" s="5"/>
      <c r="DD965" s="5"/>
      <c r="DE965" s="5"/>
      <c r="DF965" s="5"/>
      <c r="DG965" s="118"/>
      <c r="DH965" s="118"/>
      <c r="DI965" s="118"/>
      <c r="DJ965" s="118"/>
      <c r="DK965" s="118"/>
      <c r="DL965" s="74">
        <v>5</v>
      </c>
      <c r="DM965" s="74" t="s">
        <v>164</v>
      </c>
      <c r="DN965" s="74"/>
      <c r="DO965" s="74"/>
      <c r="DP965" s="74"/>
      <c r="DQ965" s="5"/>
      <c r="DR965" s="74">
        <v>5</v>
      </c>
      <c r="DS965" s="74" t="s">
        <v>164</v>
      </c>
      <c r="DZ965" t="s">
        <v>1245</v>
      </c>
      <c r="EA965" t="s">
        <v>1276</v>
      </c>
      <c r="EB965" s="5"/>
      <c r="EC965" s="5"/>
      <c r="ED965" s="5"/>
      <c r="EE965" s="5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Y965" s="70" t="str">
        <f t="shared" si="119"/>
        <v>amlodipine oral 5mg/</v>
      </c>
      <c r="FK965" s="14" t="s">
        <v>163</v>
      </c>
      <c r="FL965" s="70" t="str">
        <f t="shared" si="120"/>
        <v>amlodipine oral 5mg/</v>
      </c>
    </row>
    <row r="966" spans="1:168" ht="14.4">
      <c r="A966" s="83">
        <v>86267</v>
      </c>
      <c r="B966" s="57">
        <v>86267</v>
      </c>
      <c r="C966" s="118"/>
      <c r="D966" s="118"/>
      <c r="E966" s="118"/>
      <c r="F966" s="118"/>
      <c r="G966" s="57">
        <v>86267</v>
      </c>
      <c r="H966" s="3"/>
      <c r="I966" s="57">
        <v>86267</v>
      </c>
      <c r="J966" s="5" t="str">
        <f t="shared" si="114"/>
        <v>FIN amlodipine besilate ratiopharm GmbH tablet 90 x 5mg/</v>
      </c>
      <c r="K966" s="5" t="str">
        <f t="shared" si="115"/>
        <v>FIN amlodipine besilate ratiopharm GmbH tablet 90 x 5mg/</v>
      </c>
      <c r="L966" s="5"/>
      <c r="M966" s="5"/>
      <c r="N966" s="5"/>
      <c r="O966" s="5"/>
      <c r="P966">
        <v>60</v>
      </c>
      <c r="Q966" s="5"/>
      <c r="R966">
        <v>90</v>
      </c>
      <c r="S966" s="5"/>
      <c r="T966" s="118"/>
      <c r="U966" s="118"/>
      <c r="V966" s="118"/>
      <c r="W966" s="118"/>
      <c r="X966" t="s">
        <v>1308</v>
      </c>
      <c r="Y966" t="s">
        <v>1108</v>
      </c>
      <c r="Z966" t="s">
        <v>1108</v>
      </c>
      <c r="AA966" t="s">
        <v>1301</v>
      </c>
      <c r="AB966" s="5"/>
      <c r="AC966" s="5"/>
      <c r="AD966" s="5"/>
      <c r="AE966" s="5"/>
      <c r="AF966" s="61">
        <v>100000073664</v>
      </c>
      <c r="AG966" t="s">
        <v>173</v>
      </c>
      <c r="AI966" t="s">
        <v>1194</v>
      </c>
      <c r="AJ966" t="s">
        <v>1208</v>
      </c>
      <c r="AK966" s="5"/>
      <c r="AL966" s="5"/>
      <c r="AM966" s="5"/>
      <c r="AN966" s="5"/>
      <c r="AO966" s="5"/>
      <c r="AP966" s="5"/>
      <c r="AQ966" s="5"/>
      <c r="AR966" s="5"/>
      <c r="AS966" s="57">
        <v>26877</v>
      </c>
      <c r="AT966" s="25" t="str">
        <f t="shared" si="116"/>
        <v>FIN amlodipine besilate ratiopharm GmbH tablet 5mg/</v>
      </c>
      <c r="AU966" s="33"/>
      <c r="AW966" s="57">
        <v>26877</v>
      </c>
      <c r="AX966" s="57"/>
      <c r="AY966" s="5"/>
      <c r="AZ966" t="s">
        <v>65</v>
      </c>
      <c r="BA966" s="5"/>
      <c r="BB966" s="5"/>
      <c r="BC966" s="76">
        <v>10221000</v>
      </c>
      <c r="BD966" t="s">
        <v>173</v>
      </c>
      <c r="BF966" s="46" t="s">
        <v>1007</v>
      </c>
      <c r="BG966" t="s">
        <v>982</v>
      </c>
      <c r="BJ966" s="5"/>
      <c r="BK966" t="s">
        <v>982</v>
      </c>
      <c r="BL966" t="s">
        <v>1007</v>
      </c>
      <c r="BM966" s="55" t="s">
        <v>964</v>
      </c>
      <c r="BN966" t="str">
        <f t="shared" si="117"/>
        <v>amlodipine besilate tablet 5mg/</v>
      </c>
      <c r="BO966" s="55"/>
      <c r="BP966" t="str">
        <f t="shared" si="118"/>
        <v>amlodipine besilate tablet 5mg/</v>
      </c>
      <c r="BQ966" s="5"/>
      <c r="BR966" s="46">
        <v>10219000</v>
      </c>
      <c r="BS966" t="s">
        <v>173</v>
      </c>
      <c r="BU966" s="118"/>
      <c r="BV966" s="118"/>
      <c r="BW966" s="61">
        <v>100000073664</v>
      </c>
      <c r="BX966" s="5"/>
      <c r="BY966" s="5"/>
      <c r="BZ966" s="5"/>
      <c r="CB966" s="45"/>
      <c r="CC966" s="45"/>
      <c r="CD966" s="5"/>
      <c r="CE966" s="5"/>
      <c r="CF966" t="s">
        <v>1242</v>
      </c>
      <c r="CG966" t="s">
        <v>175</v>
      </c>
      <c r="CI966" s="118"/>
      <c r="CJ966" s="118"/>
      <c r="CK966" t="s">
        <v>1239</v>
      </c>
      <c r="CM966" t="s">
        <v>1228</v>
      </c>
      <c r="CN966" t="s">
        <v>3382</v>
      </c>
      <c r="CO966" s="46" t="s">
        <v>2254</v>
      </c>
      <c r="CP966" s="5"/>
      <c r="CQ966" s="46" t="s">
        <v>2254</v>
      </c>
      <c r="CR966" s="46" t="s">
        <v>2984</v>
      </c>
      <c r="CS966" s="5"/>
      <c r="CT966" s="52">
        <v>100000085259</v>
      </c>
      <c r="CU966" s="51" t="s">
        <v>149</v>
      </c>
      <c r="CV966" s="118"/>
      <c r="CW966" s="147"/>
      <c r="CX966" t="s">
        <v>2984</v>
      </c>
      <c r="CY966" s="5"/>
      <c r="CZ966" s="5"/>
      <c r="DA966" s="5"/>
      <c r="DB966" s="5"/>
      <c r="DC966" s="5"/>
      <c r="DD966" s="5"/>
      <c r="DE966" s="5"/>
      <c r="DF966" s="5"/>
      <c r="DG966" s="118"/>
      <c r="DH966" s="118"/>
      <c r="DI966" s="118"/>
      <c r="DJ966" s="118"/>
      <c r="DK966" s="118"/>
      <c r="DL966" s="74">
        <v>5</v>
      </c>
      <c r="DM966" s="74" t="s">
        <v>164</v>
      </c>
      <c r="DN966" s="74"/>
      <c r="DO966" s="74"/>
      <c r="DP966" s="74"/>
      <c r="DQ966" s="5"/>
      <c r="DR966" s="74">
        <v>5</v>
      </c>
      <c r="DS966" s="74" t="s">
        <v>164</v>
      </c>
      <c r="DZ966" t="s">
        <v>1245</v>
      </c>
      <c r="EA966" t="s">
        <v>1276</v>
      </c>
      <c r="EB966" s="5"/>
      <c r="EC966" s="5"/>
      <c r="ED966" s="5"/>
      <c r="EE966" s="5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Y966" s="70" t="str">
        <f t="shared" si="119"/>
        <v>amlodipine oral 5mg/</v>
      </c>
      <c r="FK966" s="14" t="s">
        <v>163</v>
      </c>
      <c r="FL966" s="70" t="str">
        <f t="shared" si="120"/>
        <v>amlodipine oral 5mg/</v>
      </c>
    </row>
    <row r="967" spans="1:168" ht="14.4">
      <c r="A967" s="83">
        <v>86268</v>
      </c>
      <c r="B967" s="57">
        <v>86268</v>
      </c>
      <c r="C967" s="118"/>
      <c r="D967" s="118"/>
      <c r="E967" s="118"/>
      <c r="F967" s="118"/>
      <c r="G967" s="57">
        <v>86268</v>
      </c>
      <c r="H967" s="3"/>
      <c r="I967" s="57">
        <v>86268</v>
      </c>
      <c r="J967" s="5" t="str">
        <f t="shared" si="114"/>
        <v>FIN amlodipine besilate ratiopharm GmbH tablet 98 x 5mg/</v>
      </c>
      <c r="K967" s="5" t="str">
        <f t="shared" si="115"/>
        <v>FIN amlodipine besilate ratiopharm GmbH tablet 98 x 5mg/</v>
      </c>
      <c r="L967" s="5"/>
      <c r="M967" s="5"/>
      <c r="N967" s="5"/>
      <c r="O967" s="5"/>
      <c r="P967">
        <v>30</v>
      </c>
      <c r="Q967" s="5"/>
      <c r="R967">
        <v>98</v>
      </c>
      <c r="S967" s="5"/>
      <c r="T967" s="118"/>
      <c r="U967" s="118"/>
      <c r="V967" s="118"/>
      <c r="W967" s="118"/>
      <c r="X967" t="s">
        <v>1288</v>
      </c>
      <c r="Y967" t="s">
        <v>1108</v>
      </c>
      <c r="Z967" t="s">
        <v>1108</v>
      </c>
      <c r="AA967" t="s">
        <v>1302</v>
      </c>
      <c r="AB967" s="5"/>
      <c r="AC967" s="5"/>
      <c r="AD967" s="5"/>
      <c r="AE967" s="5"/>
      <c r="AF967" s="61">
        <v>100000073664</v>
      </c>
      <c r="AG967" t="s">
        <v>173</v>
      </c>
      <c r="AI967" t="s">
        <v>1194</v>
      </c>
      <c r="AJ967" t="s">
        <v>1208</v>
      </c>
      <c r="AK967" s="5"/>
      <c r="AL967" s="5"/>
      <c r="AM967" s="5"/>
      <c r="AN967" s="5"/>
      <c r="AO967" s="5"/>
      <c r="AP967" s="5"/>
      <c r="AQ967" s="5"/>
      <c r="AR967" s="5"/>
      <c r="AS967" s="57">
        <v>26877</v>
      </c>
      <c r="AT967" s="25" t="str">
        <f t="shared" si="116"/>
        <v>FIN amlodipine besilate ratiopharm GmbH tablet 5mg/</v>
      </c>
      <c r="AU967" s="33"/>
      <c r="AW967" s="57">
        <v>26877</v>
      </c>
      <c r="AX967" s="57"/>
      <c r="AY967" s="5"/>
      <c r="AZ967" t="s">
        <v>65</v>
      </c>
      <c r="BA967" s="5"/>
      <c r="BB967" s="5"/>
      <c r="BC967" s="76">
        <v>10221000</v>
      </c>
      <c r="BD967" t="s">
        <v>173</v>
      </c>
      <c r="BF967" s="46" t="s">
        <v>1007</v>
      </c>
      <c r="BG967" t="s">
        <v>982</v>
      </c>
      <c r="BJ967" s="5"/>
      <c r="BK967" t="s">
        <v>982</v>
      </c>
      <c r="BL967" t="s">
        <v>1007</v>
      </c>
      <c r="BM967" s="55" t="s">
        <v>964</v>
      </c>
      <c r="BN967" t="str">
        <f t="shared" si="117"/>
        <v>amlodipine besilate tablet 5mg/</v>
      </c>
      <c r="BO967" s="55"/>
      <c r="BP967" t="str">
        <f t="shared" si="118"/>
        <v>amlodipine besilate tablet 5mg/</v>
      </c>
      <c r="BQ967" s="5"/>
      <c r="BR967" s="46">
        <v>10219000</v>
      </c>
      <c r="BS967" t="s">
        <v>173</v>
      </c>
      <c r="BU967" s="118"/>
      <c r="BV967" s="118"/>
      <c r="BW967" s="61">
        <v>100000073664</v>
      </c>
      <c r="BX967" s="5"/>
      <c r="BY967" s="5"/>
      <c r="BZ967" s="5"/>
      <c r="CB967" s="45"/>
      <c r="CC967" s="45"/>
      <c r="CD967" s="5"/>
      <c r="CE967" s="5"/>
      <c r="CF967" t="s">
        <v>1242</v>
      </c>
      <c r="CG967" t="s">
        <v>175</v>
      </c>
      <c r="CI967" s="118"/>
      <c r="CJ967" s="118"/>
      <c r="CK967" t="s">
        <v>1239</v>
      </c>
      <c r="CM967" t="s">
        <v>1228</v>
      </c>
      <c r="CN967" t="s">
        <v>3382</v>
      </c>
      <c r="CO967" s="46" t="s">
        <v>2254</v>
      </c>
      <c r="CP967" s="5"/>
      <c r="CQ967" s="46" t="s">
        <v>2254</v>
      </c>
      <c r="CR967" s="46" t="s">
        <v>2984</v>
      </c>
      <c r="CS967" s="5"/>
      <c r="CT967" s="52">
        <v>100000085259</v>
      </c>
      <c r="CU967" s="51" t="s">
        <v>149</v>
      </c>
      <c r="CV967" s="118"/>
      <c r="CW967" s="147"/>
      <c r="CX967" t="s">
        <v>2984</v>
      </c>
      <c r="CY967" s="5"/>
      <c r="CZ967" s="5"/>
      <c r="DA967" s="5"/>
      <c r="DB967" s="5"/>
      <c r="DC967" s="5"/>
      <c r="DD967" s="5"/>
      <c r="DE967" s="5"/>
      <c r="DF967" s="5"/>
      <c r="DG967" s="118"/>
      <c r="DH967" s="118"/>
      <c r="DI967" s="118"/>
      <c r="DJ967" s="118"/>
      <c r="DK967" s="118"/>
      <c r="DL967" s="74">
        <v>5</v>
      </c>
      <c r="DM967" s="74" t="s">
        <v>164</v>
      </c>
      <c r="DN967" s="74"/>
      <c r="DO967" s="74"/>
      <c r="DP967" s="74"/>
      <c r="DQ967" s="5"/>
      <c r="DR967" s="74">
        <v>5</v>
      </c>
      <c r="DS967" s="74" t="s">
        <v>164</v>
      </c>
      <c r="DZ967" t="s">
        <v>1245</v>
      </c>
      <c r="EA967" t="s">
        <v>1276</v>
      </c>
      <c r="EB967" s="5"/>
      <c r="EC967" s="5"/>
      <c r="ED967" s="5"/>
      <c r="EE967" s="5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Y967" s="70" t="str">
        <f t="shared" si="119"/>
        <v>amlodipine oral 5mg/</v>
      </c>
      <c r="FK967" s="14" t="s">
        <v>163</v>
      </c>
      <c r="FL967" s="70" t="str">
        <f t="shared" si="120"/>
        <v>amlodipine oral 5mg/</v>
      </c>
    </row>
    <row r="968" spans="1:168" ht="14.4">
      <c r="A968" s="83">
        <v>86269</v>
      </c>
      <c r="B968" s="57">
        <v>86269</v>
      </c>
      <c r="C968" s="118"/>
      <c r="D968" s="118"/>
      <c r="E968" s="118"/>
      <c r="F968" s="118"/>
      <c r="G968" s="57">
        <v>86269</v>
      </c>
      <c r="H968" s="3"/>
      <c r="I968" s="57">
        <v>86269</v>
      </c>
      <c r="J968" s="5" t="str">
        <f t="shared" si="114"/>
        <v>FIN amlodipine besilate ratiopharm GmbH tablet 100 x 5mg/</v>
      </c>
      <c r="K968" s="5" t="str">
        <f t="shared" si="115"/>
        <v>FIN amlodipine besilate ratiopharm GmbH tablet 100 x 5mg/</v>
      </c>
      <c r="L968" s="5"/>
      <c r="M968" s="5"/>
      <c r="N968" s="5"/>
      <c r="O968" s="5"/>
      <c r="P968">
        <v>10</v>
      </c>
      <c r="Q968" s="5"/>
      <c r="R968">
        <v>100</v>
      </c>
      <c r="S968" s="5"/>
      <c r="T968" s="118"/>
      <c r="U968" s="118"/>
      <c r="V968" s="118"/>
      <c r="W968" s="118"/>
      <c r="X968" t="s">
        <v>1303</v>
      </c>
      <c r="Y968" t="s">
        <v>1108</v>
      </c>
      <c r="Z968" t="s">
        <v>1108</v>
      </c>
      <c r="AA968" t="s">
        <v>1289</v>
      </c>
      <c r="AB968" s="5"/>
      <c r="AC968" s="5"/>
      <c r="AD968" s="5"/>
      <c r="AE968" s="5"/>
      <c r="AF968" s="61">
        <v>100000073664</v>
      </c>
      <c r="AG968" t="s">
        <v>173</v>
      </c>
      <c r="AI968" t="s">
        <v>1194</v>
      </c>
      <c r="AJ968" t="s">
        <v>1208</v>
      </c>
      <c r="AK968" s="5"/>
      <c r="AL968" s="5"/>
      <c r="AM968" s="5"/>
      <c r="AN968" s="5"/>
      <c r="AO968" s="5"/>
      <c r="AP968" s="5"/>
      <c r="AQ968" s="5"/>
      <c r="AR968" s="5"/>
      <c r="AS968" s="57">
        <v>26877</v>
      </c>
      <c r="AT968" s="25" t="str">
        <f t="shared" si="116"/>
        <v>FIN amlodipine besilate ratiopharm GmbH tablet 5mg/</v>
      </c>
      <c r="AU968" s="33"/>
      <c r="AW968" s="57">
        <v>26877</v>
      </c>
      <c r="AX968" s="57"/>
      <c r="AY968" s="5"/>
      <c r="AZ968" t="s">
        <v>65</v>
      </c>
      <c r="BA968" s="5"/>
      <c r="BB968" s="5"/>
      <c r="BC968" s="76">
        <v>10221000</v>
      </c>
      <c r="BD968" t="s">
        <v>173</v>
      </c>
      <c r="BF968" s="46" t="s">
        <v>1007</v>
      </c>
      <c r="BG968" t="s">
        <v>982</v>
      </c>
      <c r="BJ968" s="5"/>
      <c r="BK968" t="s">
        <v>982</v>
      </c>
      <c r="BL968" t="s">
        <v>1007</v>
      </c>
      <c r="BM968" s="55" t="s">
        <v>964</v>
      </c>
      <c r="BN968" t="str">
        <f t="shared" si="117"/>
        <v>amlodipine besilate tablet 5mg/</v>
      </c>
      <c r="BO968" s="55"/>
      <c r="BP968" t="str">
        <f t="shared" si="118"/>
        <v>amlodipine besilate tablet 5mg/</v>
      </c>
      <c r="BQ968" s="5"/>
      <c r="BR968" s="46">
        <v>10219000</v>
      </c>
      <c r="BS968" t="s">
        <v>173</v>
      </c>
      <c r="BU968" s="118"/>
      <c r="BV968" s="118"/>
      <c r="BW968" s="61">
        <v>100000073664</v>
      </c>
      <c r="BX968" s="5"/>
      <c r="BY968" s="5"/>
      <c r="BZ968" s="5"/>
      <c r="CB968" s="45"/>
      <c r="CC968" s="45"/>
      <c r="CD968" s="5"/>
      <c r="CE968" s="5"/>
      <c r="CF968" t="s">
        <v>1242</v>
      </c>
      <c r="CG968" t="s">
        <v>175</v>
      </c>
      <c r="CI968" s="118"/>
      <c r="CJ968" s="118"/>
      <c r="CK968" t="s">
        <v>1239</v>
      </c>
      <c r="CM968" t="s">
        <v>1228</v>
      </c>
      <c r="CN968" t="s">
        <v>3382</v>
      </c>
      <c r="CO968" s="46" t="s">
        <v>2254</v>
      </c>
      <c r="CP968" s="5"/>
      <c r="CQ968" s="46" t="s">
        <v>2254</v>
      </c>
      <c r="CR968" s="46" t="s">
        <v>2984</v>
      </c>
      <c r="CS968" s="5"/>
      <c r="CT968" s="52">
        <v>100000085259</v>
      </c>
      <c r="CU968" s="51" t="s">
        <v>149</v>
      </c>
      <c r="CV968" s="118"/>
      <c r="CW968" s="147"/>
      <c r="CX968" t="s">
        <v>2984</v>
      </c>
      <c r="CY968" s="5"/>
      <c r="CZ968" s="5"/>
      <c r="DA968" s="5"/>
      <c r="DB968" s="5"/>
      <c r="DC968" s="5"/>
      <c r="DD968" s="5"/>
      <c r="DE968" s="5"/>
      <c r="DF968" s="5"/>
      <c r="DG968" s="118"/>
      <c r="DH968" s="118"/>
      <c r="DI968" s="118"/>
      <c r="DJ968" s="118"/>
      <c r="DK968" s="118"/>
      <c r="DL968" s="74">
        <v>5</v>
      </c>
      <c r="DM968" s="74" t="s">
        <v>164</v>
      </c>
      <c r="DN968" s="74"/>
      <c r="DO968" s="74"/>
      <c r="DP968" s="74"/>
      <c r="DQ968" s="5"/>
      <c r="DR968" s="74">
        <v>5</v>
      </c>
      <c r="DS968" s="74" t="s">
        <v>164</v>
      </c>
      <c r="DZ968" t="s">
        <v>1245</v>
      </c>
      <c r="EA968" t="s">
        <v>1276</v>
      </c>
      <c r="EB968" s="5"/>
      <c r="EC968" s="5"/>
      <c r="ED968" s="5"/>
      <c r="EE968" s="5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Y968" s="70" t="str">
        <f t="shared" si="119"/>
        <v>amlodipine oral 5mg/</v>
      </c>
      <c r="FK968" s="14" t="s">
        <v>163</v>
      </c>
      <c r="FL968" s="70" t="str">
        <f t="shared" si="120"/>
        <v>amlodipine oral 5mg/</v>
      </c>
    </row>
    <row r="969" spans="1:168" ht="14.4">
      <c r="A969" s="83">
        <v>86270</v>
      </c>
      <c r="B969" s="57">
        <v>86270</v>
      </c>
      <c r="C969" s="118"/>
      <c r="D969" s="118"/>
      <c r="E969" s="118"/>
      <c r="F969" s="118"/>
      <c r="G969" s="57">
        <v>86270</v>
      </c>
      <c r="H969" s="3"/>
      <c r="I969" s="57">
        <v>86270</v>
      </c>
      <c r="J969" s="5" t="str">
        <f t="shared" si="114"/>
        <v>FIN amlodipine besilate ratiopharm GmbH tablet 100 x 5mg/</v>
      </c>
      <c r="K969" s="5" t="str">
        <f t="shared" si="115"/>
        <v>FIN amlodipine besilate ratiopharm GmbH tablet 100 x 5mg/</v>
      </c>
      <c r="L969" s="5"/>
      <c r="M969" s="5"/>
      <c r="N969" s="5"/>
      <c r="O969" s="5"/>
      <c r="P969">
        <v>10</v>
      </c>
      <c r="Q969" s="5"/>
      <c r="R969" s="79">
        <v>100</v>
      </c>
      <c r="S969" s="5"/>
      <c r="T969" s="118"/>
      <c r="U969" s="118"/>
      <c r="V969" s="118"/>
      <c r="W969" s="118"/>
      <c r="X969" t="s">
        <v>1303</v>
      </c>
      <c r="Y969" t="s">
        <v>1108</v>
      </c>
      <c r="Z969" t="s">
        <v>1108</v>
      </c>
      <c r="AA969" t="s">
        <v>1308</v>
      </c>
      <c r="AB969" s="5"/>
      <c r="AC969" s="5"/>
      <c r="AD969" s="5"/>
      <c r="AE969" s="5"/>
      <c r="AF969" s="61">
        <v>100000073664</v>
      </c>
      <c r="AG969" t="s">
        <v>173</v>
      </c>
      <c r="AI969" t="s">
        <v>1194</v>
      </c>
      <c r="AJ969" t="s">
        <v>1208</v>
      </c>
      <c r="AK969" s="5"/>
      <c r="AL969" s="5"/>
      <c r="AM969" s="5"/>
      <c r="AN969" s="5"/>
      <c r="AO969" s="5"/>
      <c r="AP969" s="5"/>
      <c r="AQ969" s="5"/>
      <c r="AR969" s="5"/>
      <c r="AS969" s="57">
        <v>26877</v>
      </c>
      <c r="AT969" s="25" t="str">
        <f t="shared" si="116"/>
        <v>FIN amlodipine besilate ratiopharm GmbH tablet 5mg/</v>
      </c>
      <c r="AU969" s="33"/>
      <c r="AW969" s="57">
        <v>26877</v>
      </c>
      <c r="AX969" s="57"/>
      <c r="AY969" s="5"/>
      <c r="AZ969" t="s">
        <v>65</v>
      </c>
      <c r="BA969" s="5"/>
      <c r="BB969" s="5"/>
      <c r="BC969" s="76">
        <v>10221000</v>
      </c>
      <c r="BD969" t="s">
        <v>173</v>
      </c>
      <c r="BF969" s="46" t="s">
        <v>1007</v>
      </c>
      <c r="BG969" t="s">
        <v>982</v>
      </c>
      <c r="BJ969" s="5"/>
      <c r="BK969" t="s">
        <v>982</v>
      </c>
      <c r="BL969" t="s">
        <v>1007</v>
      </c>
      <c r="BM969" s="55" t="s">
        <v>964</v>
      </c>
      <c r="BN969" t="str">
        <f t="shared" si="117"/>
        <v>amlodipine besilate tablet 5mg/</v>
      </c>
      <c r="BO969" s="55"/>
      <c r="BP969" t="str">
        <f t="shared" si="118"/>
        <v>amlodipine besilate tablet 5mg/</v>
      </c>
      <c r="BQ969" s="5"/>
      <c r="BR969" s="46">
        <v>10219000</v>
      </c>
      <c r="BS969" t="s">
        <v>173</v>
      </c>
      <c r="BU969" s="118"/>
      <c r="BV969" s="118"/>
      <c r="BW969" s="61">
        <v>100000073664</v>
      </c>
      <c r="BX969" s="5"/>
      <c r="BY969" s="5"/>
      <c r="BZ969" s="5"/>
      <c r="CB969" s="45"/>
      <c r="CC969" s="45"/>
      <c r="CD969" s="5"/>
      <c r="CE969" s="5"/>
      <c r="CF969" t="s">
        <v>1242</v>
      </c>
      <c r="CG969" t="s">
        <v>175</v>
      </c>
      <c r="CI969" s="118"/>
      <c r="CJ969" s="118"/>
      <c r="CK969" t="s">
        <v>1239</v>
      </c>
      <c r="CM969" t="s">
        <v>1228</v>
      </c>
      <c r="CN969" t="s">
        <v>3382</v>
      </c>
      <c r="CO969" s="46" t="s">
        <v>2254</v>
      </c>
      <c r="CP969" s="5"/>
      <c r="CQ969" s="46" t="s">
        <v>2254</v>
      </c>
      <c r="CR969" s="46" t="s">
        <v>2984</v>
      </c>
      <c r="CS969" s="5"/>
      <c r="CT969" s="52">
        <v>100000085259</v>
      </c>
      <c r="CU969" s="51" t="s">
        <v>149</v>
      </c>
      <c r="CV969" s="118"/>
      <c r="CW969" s="147"/>
      <c r="CX969" t="s">
        <v>2984</v>
      </c>
      <c r="CY969" s="5"/>
      <c r="CZ969" s="5"/>
      <c r="DA969" s="5"/>
      <c r="DB969" s="5"/>
      <c r="DC969" s="5"/>
      <c r="DD969" s="5"/>
      <c r="DE969" s="5"/>
      <c r="DF969" s="5"/>
      <c r="DG969" s="118"/>
      <c r="DH969" s="118"/>
      <c r="DI969" s="118"/>
      <c r="DJ969" s="118"/>
      <c r="DK969" s="118"/>
      <c r="DL969" s="74">
        <v>5</v>
      </c>
      <c r="DM969" s="74" t="s">
        <v>164</v>
      </c>
      <c r="DN969" s="74"/>
      <c r="DO969" s="74"/>
      <c r="DP969" s="74"/>
      <c r="DQ969" s="5"/>
      <c r="DR969" s="74">
        <v>5</v>
      </c>
      <c r="DS969" s="74" t="s">
        <v>164</v>
      </c>
      <c r="DZ969" t="s">
        <v>1245</v>
      </c>
      <c r="EA969" t="s">
        <v>1276</v>
      </c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Y969" s="70" t="str">
        <f t="shared" si="119"/>
        <v>amlodipine oral 5mg/</v>
      </c>
      <c r="FK969" s="14" t="s">
        <v>163</v>
      </c>
      <c r="FL969" s="70" t="str">
        <f t="shared" si="120"/>
        <v>amlodipine oral 5mg/</v>
      </c>
    </row>
    <row r="970" spans="1:168" ht="14.4">
      <c r="A970" s="83">
        <v>86271</v>
      </c>
      <c r="B970" s="57">
        <v>86271</v>
      </c>
      <c r="C970" s="118"/>
      <c r="D970" s="118"/>
      <c r="E970" s="118"/>
      <c r="F970" s="118"/>
      <c r="G970" s="57">
        <v>86271</v>
      </c>
      <c r="H970" s="3"/>
      <c r="I970" s="57">
        <v>86271</v>
      </c>
      <c r="J970" s="5" t="str">
        <f t="shared" si="114"/>
        <v>FIN amlodipine besilate ratiopharm GmbH tablet 200 x 5mg/</v>
      </c>
      <c r="K970" s="5" t="str">
        <f t="shared" si="115"/>
        <v>FIN amlodipine besilate ratiopharm GmbH tablet 200 x 5mg/</v>
      </c>
      <c r="L970" s="5"/>
      <c r="M970" s="5"/>
      <c r="N970" s="5"/>
      <c r="O970" s="5"/>
      <c r="P970">
        <v>30</v>
      </c>
      <c r="Q970" s="5"/>
      <c r="R970">
        <v>200</v>
      </c>
      <c r="S970" s="5"/>
      <c r="T970" s="118"/>
      <c r="U970" s="118"/>
      <c r="V970" s="118"/>
      <c r="W970" s="118"/>
      <c r="X970" t="s">
        <v>1289</v>
      </c>
      <c r="Y970" t="s">
        <v>1108</v>
      </c>
      <c r="Z970" t="s">
        <v>1108</v>
      </c>
      <c r="AA970" t="s">
        <v>1288</v>
      </c>
      <c r="AB970" s="5"/>
      <c r="AC970" s="5"/>
      <c r="AD970" s="5"/>
      <c r="AE970" s="5"/>
      <c r="AF970" s="61">
        <v>100000073664</v>
      </c>
      <c r="AG970" t="s">
        <v>173</v>
      </c>
      <c r="AI970" t="s">
        <v>1194</v>
      </c>
      <c r="AJ970" t="s">
        <v>1208</v>
      </c>
      <c r="AK970" s="5"/>
      <c r="AL970" s="5"/>
      <c r="AM970" s="5"/>
      <c r="AN970" s="5"/>
      <c r="AO970" s="5"/>
      <c r="AP970" s="5"/>
      <c r="AQ970" s="5"/>
      <c r="AR970" s="5"/>
      <c r="AS970" s="57">
        <v>26877</v>
      </c>
      <c r="AT970" s="25" t="str">
        <f t="shared" si="116"/>
        <v>FIN amlodipine besilate ratiopharm GmbH tablet 5mg/</v>
      </c>
      <c r="AU970" s="33"/>
      <c r="AW970" s="57">
        <v>26877</v>
      </c>
      <c r="AX970" s="57"/>
      <c r="AY970" s="5"/>
      <c r="AZ970" t="s">
        <v>65</v>
      </c>
      <c r="BA970" s="5"/>
      <c r="BB970" s="5"/>
      <c r="BC970" s="76">
        <v>10221000</v>
      </c>
      <c r="BD970" t="s">
        <v>173</v>
      </c>
      <c r="BF970" s="46" t="s">
        <v>1007</v>
      </c>
      <c r="BG970" t="s">
        <v>982</v>
      </c>
      <c r="BJ970" s="5"/>
      <c r="BK970" t="s">
        <v>982</v>
      </c>
      <c r="BL970" t="s">
        <v>1007</v>
      </c>
      <c r="BM970" s="55" t="s">
        <v>964</v>
      </c>
      <c r="BN970" t="str">
        <f t="shared" si="117"/>
        <v>amlodipine besilate tablet 5mg/</v>
      </c>
      <c r="BO970" s="55"/>
      <c r="BP970" t="str">
        <f t="shared" si="118"/>
        <v>amlodipine besilate tablet 5mg/</v>
      </c>
      <c r="BQ970" s="5"/>
      <c r="BR970" s="46">
        <v>10219000</v>
      </c>
      <c r="BS970" t="s">
        <v>173</v>
      </c>
      <c r="BU970" s="118"/>
      <c r="BV970" s="118"/>
      <c r="BW970" s="61">
        <v>100000073664</v>
      </c>
      <c r="BX970" s="5"/>
      <c r="BY970" s="5"/>
      <c r="BZ970" s="5"/>
      <c r="CB970" s="45"/>
      <c r="CC970" s="45"/>
      <c r="CD970" s="5"/>
      <c r="CE970" s="5"/>
      <c r="CF970" t="s">
        <v>1242</v>
      </c>
      <c r="CG970" t="s">
        <v>175</v>
      </c>
      <c r="CI970" s="118"/>
      <c r="CJ970" s="118"/>
      <c r="CK970" t="s">
        <v>1239</v>
      </c>
      <c r="CM970" t="s">
        <v>1228</v>
      </c>
      <c r="CN970" t="s">
        <v>3382</v>
      </c>
      <c r="CO970" s="46" t="s">
        <v>2254</v>
      </c>
      <c r="CP970" s="5"/>
      <c r="CQ970" s="46" t="s">
        <v>2254</v>
      </c>
      <c r="CR970" s="46" t="s">
        <v>2984</v>
      </c>
      <c r="CS970" s="5"/>
      <c r="CT970" s="52">
        <v>100000085259</v>
      </c>
      <c r="CU970" s="51" t="s">
        <v>149</v>
      </c>
      <c r="CV970" s="118"/>
      <c r="CW970" s="147"/>
      <c r="CX970" t="s">
        <v>2984</v>
      </c>
      <c r="CY970" s="5"/>
      <c r="CZ970" s="5"/>
      <c r="DA970" s="5"/>
      <c r="DB970" s="5"/>
      <c r="DC970" s="5"/>
      <c r="DD970" s="5"/>
      <c r="DE970" s="5"/>
      <c r="DF970" s="5"/>
      <c r="DG970" s="118"/>
      <c r="DH970" s="118"/>
      <c r="DI970" s="118"/>
      <c r="DJ970" s="118"/>
      <c r="DK970" s="118"/>
      <c r="DL970" s="74">
        <v>5</v>
      </c>
      <c r="DM970" s="74" t="s">
        <v>164</v>
      </c>
      <c r="DN970" s="74"/>
      <c r="DO970" s="74"/>
      <c r="DP970" s="74"/>
      <c r="DQ970" s="5"/>
      <c r="DR970" s="74">
        <v>5</v>
      </c>
      <c r="DS970" s="74" t="s">
        <v>164</v>
      </c>
      <c r="DZ970" t="s">
        <v>1245</v>
      </c>
      <c r="EA970" t="s">
        <v>1276</v>
      </c>
      <c r="EB970" s="5"/>
      <c r="EC970" s="5"/>
      <c r="ED970" s="5"/>
      <c r="EE970" s="5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Y970" s="70" t="str">
        <f t="shared" si="119"/>
        <v>amlodipine oral 5mg/</v>
      </c>
      <c r="FK970" s="14" t="s">
        <v>163</v>
      </c>
      <c r="FL970" s="70" t="str">
        <f t="shared" si="120"/>
        <v>amlodipine oral 5mg/</v>
      </c>
    </row>
    <row r="971" spans="1:168" ht="14.4">
      <c r="A971" s="83">
        <v>86272</v>
      </c>
      <c r="B971" s="57">
        <v>86272</v>
      </c>
      <c r="C971" s="118"/>
      <c r="D971" s="118"/>
      <c r="E971" s="118"/>
      <c r="F971" s="118"/>
      <c r="G971" s="57">
        <v>86272</v>
      </c>
      <c r="H971" s="3"/>
      <c r="I971" s="57">
        <v>86272</v>
      </c>
      <c r="J971" s="5" t="str">
        <f t="shared" si="114"/>
        <v>FIN amlodipine besilate ratiopharm GmbH tablet 250 x 5mg/</v>
      </c>
      <c r="K971" s="5" t="str">
        <f t="shared" si="115"/>
        <v>FIN amlodipine besilate ratiopharm GmbH tablet 250 x 5mg/</v>
      </c>
      <c r="L971" s="5"/>
      <c r="M971" s="5"/>
      <c r="N971" s="5"/>
      <c r="O971" s="5"/>
      <c r="P971">
        <v>30</v>
      </c>
      <c r="Q971" s="5"/>
      <c r="R971">
        <v>250</v>
      </c>
      <c r="S971" s="5"/>
      <c r="T971" s="118"/>
      <c r="U971" s="118"/>
      <c r="V971" s="118"/>
      <c r="W971" s="118"/>
      <c r="X971" t="s">
        <v>1303</v>
      </c>
      <c r="Y971" t="s">
        <v>1108</v>
      </c>
      <c r="Z971" t="s">
        <v>1108</v>
      </c>
      <c r="AA971" t="s">
        <v>1303</v>
      </c>
      <c r="AB971" s="5"/>
      <c r="AC971" s="5"/>
      <c r="AD971" s="5"/>
      <c r="AE971" s="5"/>
      <c r="AF971" s="61">
        <v>100000073664</v>
      </c>
      <c r="AG971" t="s">
        <v>173</v>
      </c>
      <c r="AI971" t="s">
        <v>1194</v>
      </c>
      <c r="AJ971" t="s">
        <v>1208</v>
      </c>
      <c r="AK971" s="5"/>
      <c r="AL971" s="5"/>
      <c r="AM971" s="5"/>
      <c r="AN971" s="5"/>
      <c r="AO971" s="5"/>
      <c r="AP971" s="5"/>
      <c r="AQ971" s="5"/>
      <c r="AR971" s="5"/>
      <c r="AS971" s="57">
        <v>26877</v>
      </c>
      <c r="AT971" s="25" t="str">
        <f t="shared" si="116"/>
        <v>FIN amlodipine besilate ratiopharm GmbH tablet 5mg/</v>
      </c>
      <c r="AU971" s="33"/>
      <c r="AW971" s="57">
        <v>26877</v>
      </c>
      <c r="AX971" s="57"/>
      <c r="AY971" s="5"/>
      <c r="AZ971" t="s">
        <v>65</v>
      </c>
      <c r="BA971" s="5"/>
      <c r="BB971" s="5"/>
      <c r="BC971" s="76">
        <v>10221000</v>
      </c>
      <c r="BD971" t="s">
        <v>173</v>
      </c>
      <c r="BF971" s="46" t="s">
        <v>1007</v>
      </c>
      <c r="BG971" t="s">
        <v>982</v>
      </c>
      <c r="BJ971" s="5"/>
      <c r="BK971" t="s">
        <v>982</v>
      </c>
      <c r="BL971" t="s">
        <v>1007</v>
      </c>
      <c r="BM971" s="55" t="s">
        <v>964</v>
      </c>
      <c r="BN971" t="str">
        <f t="shared" si="117"/>
        <v>amlodipine besilate tablet 5mg/</v>
      </c>
      <c r="BO971" s="55"/>
      <c r="BP971" t="str">
        <f t="shared" si="118"/>
        <v>amlodipine besilate tablet 5mg/</v>
      </c>
      <c r="BQ971" s="5"/>
      <c r="BR971" s="46">
        <v>10219000</v>
      </c>
      <c r="BS971" t="s">
        <v>173</v>
      </c>
      <c r="BU971" s="118"/>
      <c r="BV971" s="118"/>
      <c r="BW971" s="61">
        <v>100000073664</v>
      </c>
      <c r="BX971" s="5"/>
      <c r="BY971" s="5"/>
      <c r="BZ971" s="5"/>
      <c r="CB971" s="45"/>
      <c r="CC971" s="45"/>
      <c r="CD971" s="5"/>
      <c r="CE971" s="5"/>
      <c r="CF971" t="s">
        <v>1242</v>
      </c>
      <c r="CG971" t="s">
        <v>175</v>
      </c>
      <c r="CI971" s="118"/>
      <c r="CJ971" s="118"/>
      <c r="CK971" t="s">
        <v>1239</v>
      </c>
      <c r="CM971" t="s">
        <v>1228</v>
      </c>
      <c r="CN971" t="s">
        <v>3382</v>
      </c>
      <c r="CO971" s="46" t="s">
        <v>2254</v>
      </c>
      <c r="CP971" s="5"/>
      <c r="CQ971" s="46" t="s">
        <v>2254</v>
      </c>
      <c r="CR971" s="46" t="s">
        <v>2984</v>
      </c>
      <c r="CS971" s="5"/>
      <c r="CT971" s="52">
        <v>100000085259</v>
      </c>
      <c r="CU971" s="51" t="s">
        <v>149</v>
      </c>
      <c r="CV971" s="118"/>
      <c r="CW971" s="147"/>
      <c r="CX971" t="s">
        <v>2984</v>
      </c>
      <c r="CY971" s="5"/>
      <c r="CZ971" s="5"/>
      <c r="DA971" s="5"/>
      <c r="DB971" s="5"/>
      <c r="DC971" s="5"/>
      <c r="DD971" s="5"/>
      <c r="DE971" s="5"/>
      <c r="DF971" s="5"/>
      <c r="DG971" s="118"/>
      <c r="DH971" s="118"/>
      <c r="DI971" s="118"/>
      <c r="DJ971" s="118"/>
      <c r="DK971" s="118"/>
      <c r="DL971" s="74">
        <v>5</v>
      </c>
      <c r="DM971" s="74" t="s">
        <v>164</v>
      </c>
      <c r="DN971" s="74"/>
      <c r="DO971" s="74"/>
      <c r="DP971" s="74"/>
      <c r="DQ971" s="5"/>
      <c r="DR971" s="74">
        <v>5</v>
      </c>
      <c r="DS971" s="74" t="s">
        <v>164</v>
      </c>
      <c r="DZ971" t="s">
        <v>1245</v>
      </c>
      <c r="EA971" t="s">
        <v>1276</v>
      </c>
      <c r="EB971" s="5"/>
      <c r="EC971" s="5"/>
      <c r="ED971" s="5"/>
      <c r="EE971" s="5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Y971" s="70" t="str">
        <f t="shared" si="119"/>
        <v>amlodipine oral 5mg/</v>
      </c>
      <c r="FK971" s="14" t="s">
        <v>163</v>
      </c>
      <c r="FL971" s="70" t="str">
        <f t="shared" si="120"/>
        <v>amlodipine oral 5mg/</v>
      </c>
    </row>
    <row r="972" spans="1:168" ht="14.4">
      <c r="A972" s="83">
        <v>108363</v>
      </c>
      <c r="B972" s="57">
        <v>108363</v>
      </c>
      <c r="C972" s="118"/>
      <c r="D972" s="118"/>
      <c r="E972" s="118"/>
      <c r="F972" s="118"/>
      <c r="G972" s="57">
        <v>108363</v>
      </c>
      <c r="H972" s="3"/>
      <c r="I972" s="57">
        <v>108363</v>
      </c>
      <c r="J972" s="5" t="str">
        <f t="shared" si="114"/>
        <v>FIN amlodipine besilate ratiopharm GmbH tablet 250 x 5mg/</v>
      </c>
      <c r="K972" s="5" t="str">
        <f t="shared" si="115"/>
        <v>FIN amlodipine besilate ratiopharm GmbH tablet 250 x 5mg/</v>
      </c>
      <c r="L972" s="5"/>
      <c r="M972" s="5"/>
      <c r="N972" s="5"/>
      <c r="O972" s="5"/>
      <c r="P972">
        <v>30</v>
      </c>
      <c r="Q972" s="5"/>
      <c r="R972">
        <v>250</v>
      </c>
      <c r="S972" s="5"/>
      <c r="T972" s="118"/>
      <c r="U972" s="118"/>
      <c r="V972" s="118"/>
      <c r="W972" s="118"/>
      <c r="X972" t="s">
        <v>1297</v>
      </c>
      <c r="Y972" t="s">
        <v>1108</v>
      </c>
      <c r="Z972" t="s">
        <v>1108</v>
      </c>
      <c r="AA972" t="s">
        <v>1303</v>
      </c>
      <c r="AB972" s="5"/>
      <c r="AC972" s="5"/>
      <c r="AD972" s="5"/>
      <c r="AE972" s="5"/>
      <c r="AF972" s="61">
        <v>100000073664</v>
      </c>
      <c r="AG972" t="s">
        <v>173</v>
      </c>
      <c r="AI972" t="s">
        <v>1194</v>
      </c>
      <c r="AJ972" t="s">
        <v>1208</v>
      </c>
      <c r="AK972" s="5"/>
      <c r="AL972" s="5"/>
      <c r="AM972" s="5"/>
      <c r="AN972" s="5"/>
      <c r="AO972" s="5"/>
      <c r="AP972" s="5"/>
      <c r="AQ972" s="5"/>
      <c r="AR972" s="5"/>
      <c r="AS972" s="57">
        <v>26877</v>
      </c>
      <c r="AT972" s="25" t="str">
        <f t="shared" si="116"/>
        <v>FIN amlodipine besilate ratiopharm GmbH tablet 5mg/</v>
      </c>
      <c r="AU972" s="33"/>
      <c r="AW972" s="57">
        <v>26877</v>
      </c>
      <c r="AX972" s="57"/>
      <c r="AY972" s="5"/>
      <c r="AZ972" t="s">
        <v>65</v>
      </c>
      <c r="BA972" s="5"/>
      <c r="BB972" s="5"/>
      <c r="BC972" s="76">
        <v>10221000</v>
      </c>
      <c r="BD972" t="s">
        <v>173</v>
      </c>
      <c r="BF972" s="46" t="s">
        <v>1007</v>
      </c>
      <c r="BG972" t="s">
        <v>982</v>
      </c>
      <c r="BJ972" s="5"/>
      <c r="BK972" t="s">
        <v>982</v>
      </c>
      <c r="BL972" t="s">
        <v>1007</v>
      </c>
      <c r="BM972" s="55" t="s">
        <v>964</v>
      </c>
      <c r="BN972" t="str">
        <f t="shared" si="117"/>
        <v>amlodipine besilate tablet 5mg/</v>
      </c>
      <c r="BO972" s="55"/>
      <c r="BP972" t="str">
        <f t="shared" si="118"/>
        <v>amlodipine besilate tablet 5mg/</v>
      </c>
      <c r="BQ972" s="5"/>
      <c r="BR972" s="46">
        <v>10219000</v>
      </c>
      <c r="BS972" t="s">
        <v>173</v>
      </c>
      <c r="BU972" s="118"/>
      <c r="BV972" s="118"/>
      <c r="BW972" s="61">
        <v>100000073664</v>
      </c>
      <c r="BX972" s="5"/>
      <c r="BY972" s="5"/>
      <c r="BZ972" s="5"/>
      <c r="CB972" s="45"/>
      <c r="CC972" s="45"/>
      <c r="CD972" s="5"/>
      <c r="CE972" s="5"/>
      <c r="CF972" t="s">
        <v>1242</v>
      </c>
      <c r="CG972" t="s">
        <v>175</v>
      </c>
      <c r="CI972" s="118"/>
      <c r="CJ972" s="118"/>
      <c r="CK972" t="s">
        <v>1239</v>
      </c>
      <c r="CM972" t="s">
        <v>1228</v>
      </c>
      <c r="CN972" t="s">
        <v>3382</v>
      </c>
      <c r="CO972" s="46" t="s">
        <v>2254</v>
      </c>
      <c r="CP972" s="5"/>
      <c r="CQ972" s="46" t="s">
        <v>2254</v>
      </c>
      <c r="CR972" s="46" t="s">
        <v>2984</v>
      </c>
      <c r="CS972" s="5"/>
      <c r="CT972" s="52">
        <v>100000085259</v>
      </c>
      <c r="CU972" s="51" t="s">
        <v>149</v>
      </c>
      <c r="CV972" s="118"/>
      <c r="CW972" s="147"/>
      <c r="CX972" t="s">
        <v>2984</v>
      </c>
      <c r="CY972" s="5"/>
      <c r="CZ972" s="5"/>
      <c r="DA972" s="5"/>
      <c r="DB972" s="5"/>
      <c r="DC972" s="5"/>
      <c r="DD972" s="5"/>
      <c r="DE972" s="5"/>
      <c r="DF972" s="5"/>
      <c r="DG972" s="118"/>
      <c r="DH972" s="118"/>
      <c r="DI972" s="118"/>
      <c r="DJ972" s="118"/>
      <c r="DK972" s="118"/>
      <c r="DL972" s="74">
        <v>5</v>
      </c>
      <c r="DM972" s="74" t="s">
        <v>164</v>
      </c>
      <c r="DN972" s="74"/>
      <c r="DO972" s="74"/>
      <c r="DP972" s="74"/>
      <c r="DQ972" s="5"/>
      <c r="DR972" s="74">
        <v>5</v>
      </c>
      <c r="DS972" s="74" t="s">
        <v>164</v>
      </c>
      <c r="DZ972" t="s">
        <v>1245</v>
      </c>
      <c r="EA972" t="s">
        <v>1276</v>
      </c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Y972" s="70" t="str">
        <f t="shared" si="119"/>
        <v>amlodipine oral 5mg/</v>
      </c>
      <c r="FK972" s="14" t="s">
        <v>163</v>
      </c>
      <c r="FL972" s="70" t="str">
        <f t="shared" si="120"/>
        <v>amlodipine oral 5mg/</v>
      </c>
    </row>
    <row r="973" spans="1:168" ht="14.4">
      <c r="A973" s="83">
        <v>112068</v>
      </c>
      <c r="B973" s="57">
        <v>112068</v>
      </c>
      <c r="C973" s="118"/>
      <c r="D973" s="118"/>
      <c r="E973" s="118"/>
      <c r="F973" s="118"/>
      <c r="G973" s="57">
        <v>112068</v>
      </c>
      <c r="H973" s="3"/>
      <c r="I973" s="57">
        <v>112068</v>
      </c>
      <c r="J973" s="5" t="str">
        <f t="shared" si="114"/>
        <v>FIN amlodipine besilate ratiopharm GmbH tablet 100 x 5mg/</v>
      </c>
      <c r="K973" s="5" t="str">
        <f t="shared" si="115"/>
        <v>FIN amlodipine besilate ratiopharm GmbH tablet 100 x 5mg/</v>
      </c>
      <c r="L973" s="5"/>
      <c r="M973" s="5"/>
      <c r="N973" s="5"/>
      <c r="O973" s="5"/>
      <c r="P973">
        <v>30</v>
      </c>
      <c r="Q973" s="5"/>
      <c r="R973">
        <v>100</v>
      </c>
      <c r="S973" s="5"/>
      <c r="T973" s="118"/>
      <c r="U973" s="118"/>
      <c r="V973" s="118"/>
      <c r="W973" s="118"/>
      <c r="X973" t="s">
        <v>1302</v>
      </c>
      <c r="Y973" t="s">
        <v>1108</v>
      </c>
      <c r="Z973" t="s">
        <v>1108</v>
      </c>
      <c r="AA973" t="s">
        <v>1289</v>
      </c>
      <c r="AB973" s="5"/>
      <c r="AC973" s="5"/>
      <c r="AD973" s="5"/>
      <c r="AE973" s="5"/>
      <c r="AF973" s="61">
        <v>100000073664</v>
      </c>
      <c r="AG973" t="s">
        <v>173</v>
      </c>
      <c r="AI973" t="s">
        <v>1194</v>
      </c>
      <c r="AJ973" t="s">
        <v>1208</v>
      </c>
      <c r="AK973" s="5"/>
      <c r="AL973" s="5"/>
      <c r="AM973" s="5"/>
      <c r="AN973" s="5"/>
      <c r="AO973" s="5"/>
      <c r="AP973" s="5"/>
      <c r="AQ973" s="5"/>
      <c r="AR973" s="5"/>
      <c r="AS973" s="57">
        <v>26877</v>
      </c>
      <c r="AT973" s="25" t="str">
        <f t="shared" si="116"/>
        <v>FIN amlodipine besilate ratiopharm GmbH tablet 5mg/</v>
      </c>
      <c r="AU973" s="33"/>
      <c r="AW973" s="57">
        <v>26877</v>
      </c>
      <c r="AX973" s="57"/>
      <c r="AY973" s="5"/>
      <c r="AZ973" t="s">
        <v>65</v>
      </c>
      <c r="BA973" s="5"/>
      <c r="BB973" s="5"/>
      <c r="BC973" s="76">
        <v>10221000</v>
      </c>
      <c r="BD973" t="s">
        <v>173</v>
      </c>
      <c r="BF973" s="46" t="s">
        <v>1007</v>
      </c>
      <c r="BG973" t="s">
        <v>982</v>
      </c>
      <c r="BJ973" s="5"/>
      <c r="BK973" t="s">
        <v>982</v>
      </c>
      <c r="BL973" t="s">
        <v>1007</v>
      </c>
      <c r="BM973" s="55" t="s">
        <v>964</v>
      </c>
      <c r="BN973" t="str">
        <f t="shared" si="117"/>
        <v>amlodipine besilate tablet 5mg/</v>
      </c>
      <c r="BO973" s="55"/>
      <c r="BP973" t="str">
        <f t="shared" si="118"/>
        <v>amlodipine besilate tablet 5mg/</v>
      </c>
      <c r="BQ973" s="5"/>
      <c r="BR973" s="46">
        <v>10219000</v>
      </c>
      <c r="BS973" t="s">
        <v>173</v>
      </c>
      <c r="BU973" s="118"/>
      <c r="BV973" s="118"/>
      <c r="BW973" s="61">
        <v>100000073664</v>
      </c>
      <c r="BX973" s="5"/>
      <c r="BY973" s="5"/>
      <c r="BZ973" s="5"/>
      <c r="CB973" s="45"/>
      <c r="CC973" s="45"/>
      <c r="CD973" s="5"/>
      <c r="CE973" s="5"/>
      <c r="CF973" t="s">
        <v>1242</v>
      </c>
      <c r="CG973" t="s">
        <v>175</v>
      </c>
      <c r="CI973" s="118"/>
      <c r="CJ973" s="118"/>
      <c r="CK973" t="s">
        <v>1239</v>
      </c>
      <c r="CM973" t="s">
        <v>1228</v>
      </c>
      <c r="CN973" t="s">
        <v>3382</v>
      </c>
      <c r="CO973" s="46" t="s">
        <v>2254</v>
      </c>
      <c r="CP973" s="5"/>
      <c r="CQ973" s="46" t="s">
        <v>2254</v>
      </c>
      <c r="CR973" s="46" t="s">
        <v>2984</v>
      </c>
      <c r="CS973" s="5"/>
      <c r="CT973" s="52">
        <v>100000085259</v>
      </c>
      <c r="CU973" s="51" t="s">
        <v>149</v>
      </c>
      <c r="CV973" s="118"/>
      <c r="CW973" s="147"/>
      <c r="CX973" t="s">
        <v>2984</v>
      </c>
      <c r="CY973" s="5"/>
      <c r="CZ973" s="5"/>
      <c r="DA973" s="5"/>
      <c r="DB973" s="5"/>
      <c r="DC973" s="5"/>
      <c r="DD973" s="5"/>
      <c r="DE973" s="5"/>
      <c r="DF973" s="5"/>
      <c r="DG973" s="118"/>
      <c r="DH973" s="118"/>
      <c r="DI973" s="118"/>
      <c r="DJ973" s="118"/>
      <c r="DK973" s="118"/>
      <c r="DL973" s="74">
        <v>5</v>
      </c>
      <c r="DM973" s="74" t="s">
        <v>164</v>
      </c>
      <c r="DN973" s="74"/>
      <c r="DO973" s="74"/>
      <c r="DP973" s="74"/>
      <c r="DQ973" s="5"/>
      <c r="DR973" s="74">
        <v>5</v>
      </c>
      <c r="DS973" s="74" t="s">
        <v>164</v>
      </c>
      <c r="DZ973" t="s">
        <v>1245</v>
      </c>
      <c r="EA973" t="s">
        <v>1276</v>
      </c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Y973" s="70" t="str">
        <f t="shared" si="119"/>
        <v>amlodipine oral 5mg/</v>
      </c>
      <c r="FK973" s="14" t="s">
        <v>163</v>
      </c>
      <c r="FL973" s="70" t="str">
        <f t="shared" si="120"/>
        <v>amlodipine oral 5mg/</v>
      </c>
    </row>
    <row r="974" spans="1:168" ht="14.4">
      <c r="A974" s="83">
        <v>147810</v>
      </c>
      <c r="B974" s="57">
        <v>147810</v>
      </c>
      <c r="C974" s="118"/>
      <c r="D974" s="118"/>
      <c r="E974" s="118"/>
      <c r="F974" s="118"/>
      <c r="G974" s="57">
        <v>147810</v>
      </c>
      <c r="H974" s="3"/>
      <c r="I974" s="57">
        <v>147810</v>
      </c>
      <c r="J974" s="5" t="str">
        <f t="shared" si="114"/>
        <v>FIN amlodipine besilate ratiopharm GmbH tablet 250 x 5mg/</v>
      </c>
      <c r="K974" s="5" t="str">
        <f t="shared" si="115"/>
        <v>FIN amlodipine besilate ratiopharm GmbH tablet 250 x 5mg/</v>
      </c>
      <c r="L974" s="5"/>
      <c r="M974" s="5"/>
      <c r="N974" s="5"/>
      <c r="O974" s="5"/>
      <c r="P974">
        <v>30</v>
      </c>
      <c r="Q974" s="5"/>
      <c r="R974">
        <v>250</v>
      </c>
      <c r="S974" s="5"/>
      <c r="T974" s="118"/>
      <c r="U974" s="118"/>
      <c r="V974" s="118"/>
      <c r="W974" s="118"/>
      <c r="X974" t="s">
        <v>1292</v>
      </c>
      <c r="Y974" t="s">
        <v>1108</v>
      </c>
      <c r="Z974" t="s">
        <v>1108</v>
      </c>
      <c r="AA974" t="s">
        <v>1303</v>
      </c>
      <c r="AB974" s="5"/>
      <c r="AC974" s="5"/>
      <c r="AD974" s="5"/>
      <c r="AE974" s="5"/>
      <c r="AF974" s="61">
        <v>100000073664</v>
      </c>
      <c r="AG974" t="s">
        <v>173</v>
      </c>
      <c r="AI974" t="s">
        <v>1194</v>
      </c>
      <c r="AJ974" t="s">
        <v>1208</v>
      </c>
      <c r="AK974" s="5"/>
      <c r="AL974" s="5"/>
      <c r="AM974" s="5"/>
      <c r="AN974" s="5"/>
      <c r="AO974" s="5"/>
      <c r="AP974" s="5"/>
      <c r="AQ974" s="5"/>
      <c r="AR974" s="5"/>
      <c r="AS974" s="57">
        <v>26877</v>
      </c>
      <c r="AT974" s="25" t="str">
        <f t="shared" si="116"/>
        <v>FIN amlodipine besilate ratiopharm GmbH tablet 5mg/</v>
      </c>
      <c r="AU974" s="33"/>
      <c r="AW974" s="57">
        <v>26877</v>
      </c>
      <c r="AX974" s="57"/>
      <c r="AY974" s="5"/>
      <c r="AZ974" t="s">
        <v>65</v>
      </c>
      <c r="BA974" s="5"/>
      <c r="BB974" s="5"/>
      <c r="BC974" s="76">
        <v>10221000</v>
      </c>
      <c r="BD974" t="s">
        <v>173</v>
      </c>
      <c r="BF974" s="46" t="s">
        <v>1007</v>
      </c>
      <c r="BG974" t="s">
        <v>982</v>
      </c>
      <c r="BJ974" s="5"/>
      <c r="BK974" t="s">
        <v>982</v>
      </c>
      <c r="BL974" t="s">
        <v>1007</v>
      </c>
      <c r="BM974" s="55" t="s">
        <v>964</v>
      </c>
      <c r="BN974" t="str">
        <f t="shared" si="117"/>
        <v>amlodipine besilate tablet 5mg/</v>
      </c>
      <c r="BO974" s="55"/>
      <c r="BP974" t="str">
        <f t="shared" si="118"/>
        <v>amlodipine besilate tablet 5mg/</v>
      </c>
      <c r="BQ974" s="5"/>
      <c r="BR974" s="46">
        <v>10219000</v>
      </c>
      <c r="BS974" t="s">
        <v>173</v>
      </c>
      <c r="BU974" s="118"/>
      <c r="BV974" s="118"/>
      <c r="BW974" s="61">
        <v>100000073664</v>
      </c>
      <c r="BX974" s="5"/>
      <c r="BY974" s="5"/>
      <c r="BZ974" s="5"/>
      <c r="CB974" s="45"/>
      <c r="CC974" s="45"/>
      <c r="CD974" s="5"/>
      <c r="CE974" s="5"/>
      <c r="CF974" t="s">
        <v>1242</v>
      </c>
      <c r="CG974" t="s">
        <v>175</v>
      </c>
      <c r="CI974" s="118"/>
      <c r="CJ974" s="118"/>
      <c r="CK974" t="s">
        <v>1239</v>
      </c>
      <c r="CM974" t="s">
        <v>1228</v>
      </c>
      <c r="CN974" t="s">
        <v>3382</v>
      </c>
      <c r="CO974" s="46" t="s">
        <v>2254</v>
      </c>
      <c r="CP974" s="5"/>
      <c r="CQ974" s="46" t="s">
        <v>2254</v>
      </c>
      <c r="CR974" s="46" t="s">
        <v>2984</v>
      </c>
      <c r="CS974" s="5"/>
      <c r="CT974" s="52">
        <v>100000085259</v>
      </c>
      <c r="CU974" s="51" t="s">
        <v>149</v>
      </c>
      <c r="CV974" s="118"/>
      <c r="CW974" s="147"/>
      <c r="CX974" t="s">
        <v>2984</v>
      </c>
      <c r="CY974" s="5"/>
      <c r="CZ974" s="5"/>
      <c r="DA974" s="5"/>
      <c r="DB974" s="5"/>
      <c r="DC974" s="5"/>
      <c r="DD974" s="5"/>
      <c r="DE974" s="5"/>
      <c r="DF974" s="5"/>
      <c r="DG974" s="118"/>
      <c r="DH974" s="118"/>
      <c r="DI974" s="118"/>
      <c r="DJ974" s="118"/>
      <c r="DK974" s="118"/>
      <c r="DL974" s="74">
        <v>5</v>
      </c>
      <c r="DM974" s="74" t="s">
        <v>164</v>
      </c>
      <c r="DN974" s="74"/>
      <c r="DO974" s="74"/>
      <c r="DP974" s="74"/>
      <c r="DQ974" s="5"/>
      <c r="DR974" s="74">
        <v>5</v>
      </c>
      <c r="DS974" s="74" t="s">
        <v>164</v>
      </c>
      <c r="DZ974" t="s">
        <v>1245</v>
      </c>
      <c r="EA974" t="s">
        <v>1276</v>
      </c>
      <c r="EB974" s="5"/>
      <c r="EC974" s="5"/>
      <c r="ED974" s="5"/>
      <c r="EE974" s="5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Y974" s="70" t="str">
        <f t="shared" si="119"/>
        <v>amlodipine oral 5mg/</v>
      </c>
      <c r="FK974" s="14" t="s">
        <v>163</v>
      </c>
      <c r="FL974" s="70" t="str">
        <f t="shared" si="120"/>
        <v>amlodipine oral 5mg/</v>
      </c>
    </row>
    <row r="975" spans="1:168" ht="14.4">
      <c r="A975" s="83">
        <v>86273</v>
      </c>
      <c r="B975" s="57">
        <v>86273</v>
      </c>
      <c r="C975" s="118"/>
      <c r="D975" s="118"/>
      <c r="E975" s="118"/>
      <c r="F975" s="118"/>
      <c r="G975" s="57">
        <v>86273</v>
      </c>
      <c r="H975" s="3"/>
      <c r="I975" s="57">
        <v>86273</v>
      </c>
      <c r="J975" s="5" t="str">
        <f t="shared" si="114"/>
        <v>FIN amlodipine besilate ratiopharm GmbH tablet 10 x 10mg/</v>
      </c>
      <c r="K975" s="5" t="str">
        <f t="shared" si="115"/>
        <v>FIN amlodipine besilate ratiopharm GmbH tablet 10 x 10mg/</v>
      </c>
      <c r="L975" s="5"/>
      <c r="M975" s="5"/>
      <c r="N975" s="5"/>
      <c r="O975" s="5"/>
      <c r="P975">
        <v>30</v>
      </c>
      <c r="Q975" s="5"/>
      <c r="R975">
        <v>10</v>
      </c>
      <c r="S975" s="5"/>
      <c r="T975" s="118"/>
      <c r="U975" s="118"/>
      <c r="V975" s="118"/>
      <c r="W975" s="118"/>
      <c r="X975" t="s">
        <v>1296</v>
      </c>
      <c r="Y975" t="s">
        <v>1109</v>
      </c>
      <c r="Z975" t="s">
        <v>1109</v>
      </c>
      <c r="AA975" t="s">
        <v>1292</v>
      </c>
      <c r="AB975" s="5"/>
      <c r="AC975" s="5"/>
      <c r="AD975" s="5"/>
      <c r="AE975" s="5"/>
      <c r="AF975" s="61">
        <v>100000073664</v>
      </c>
      <c r="AG975" t="s">
        <v>173</v>
      </c>
      <c r="AI975" t="s">
        <v>1194</v>
      </c>
      <c r="AJ975" t="s">
        <v>1208</v>
      </c>
      <c r="AK975" s="5"/>
      <c r="AL975" s="5"/>
      <c r="AM975" s="5"/>
      <c r="AN975" s="5"/>
      <c r="AO975" s="5"/>
      <c r="AP975" s="5"/>
      <c r="AQ975" s="5"/>
      <c r="AR975" s="5"/>
      <c r="AS975" s="57">
        <v>26880</v>
      </c>
      <c r="AT975" s="25" t="str">
        <f t="shared" si="116"/>
        <v>FIN amlodipine besilate ratiopharm GmbH tablet 10mg/</v>
      </c>
      <c r="AU975" s="33"/>
      <c r="AW975" s="57">
        <v>26880</v>
      </c>
      <c r="AX975" s="57"/>
      <c r="AY975" s="5"/>
      <c r="AZ975" t="s">
        <v>65</v>
      </c>
      <c r="BA975" s="5"/>
      <c r="BB975" s="5"/>
      <c r="BC975" s="76">
        <v>10221000</v>
      </c>
      <c r="BD975" t="s">
        <v>173</v>
      </c>
      <c r="BF975" s="46" t="s">
        <v>1008</v>
      </c>
      <c r="BG975" t="s">
        <v>982</v>
      </c>
      <c r="BJ975" s="5"/>
      <c r="BK975" t="s">
        <v>982</v>
      </c>
      <c r="BL975" t="s">
        <v>1008</v>
      </c>
      <c r="BM975" s="55" t="s">
        <v>964</v>
      </c>
      <c r="BN975" t="str">
        <f t="shared" si="117"/>
        <v>amlodipine besilate tablet 10mg/</v>
      </c>
      <c r="BO975" s="55"/>
      <c r="BP975" t="str">
        <f t="shared" si="118"/>
        <v>amlodipine besilate tablet 10mg/</v>
      </c>
      <c r="BQ975" s="5"/>
      <c r="BR975" s="46">
        <v>10219000</v>
      </c>
      <c r="BS975" t="s">
        <v>173</v>
      </c>
      <c r="BU975" s="118"/>
      <c r="BV975" s="118"/>
      <c r="BW975" s="61">
        <v>100000073664</v>
      </c>
      <c r="BX975" s="5"/>
      <c r="BY975" s="5"/>
      <c r="BZ975" s="5"/>
      <c r="CB975" s="45"/>
      <c r="CC975" s="45"/>
      <c r="CD975" s="5"/>
      <c r="CE975" s="5"/>
      <c r="CF975" t="s">
        <v>1242</v>
      </c>
      <c r="CG975" t="s">
        <v>175</v>
      </c>
      <c r="CI975" s="118"/>
      <c r="CJ975" s="118"/>
      <c r="CK975" t="s">
        <v>1239</v>
      </c>
      <c r="CM975" t="s">
        <v>1228</v>
      </c>
      <c r="CN975" t="s">
        <v>3382</v>
      </c>
      <c r="CO975" s="46" t="s">
        <v>2254</v>
      </c>
      <c r="CP975" s="5"/>
      <c r="CQ975" s="46" t="s">
        <v>2254</v>
      </c>
      <c r="CR975" s="46" t="s">
        <v>2984</v>
      </c>
      <c r="CS975" s="5"/>
      <c r="CT975" s="52">
        <v>100000085259</v>
      </c>
      <c r="CU975" s="51" t="s">
        <v>149</v>
      </c>
      <c r="CV975" s="118"/>
      <c r="CW975" s="147"/>
      <c r="CX975" t="s">
        <v>2984</v>
      </c>
      <c r="CY975" s="5"/>
      <c r="CZ975" s="5"/>
      <c r="DA975" s="5"/>
      <c r="DB975" s="5"/>
      <c r="DC975" s="5"/>
      <c r="DD975" s="5"/>
      <c r="DE975" s="5"/>
      <c r="DF975" s="5"/>
      <c r="DG975" s="118"/>
      <c r="DH975" s="118"/>
      <c r="DI975" s="118"/>
      <c r="DJ975" s="118"/>
      <c r="DK975" s="118"/>
      <c r="DL975" s="74">
        <v>10</v>
      </c>
      <c r="DM975" s="74" t="s">
        <v>164</v>
      </c>
      <c r="DN975" s="74"/>
      <c r="DO975" s="74"/>
      <c r="DP975" s="74"/>
      <c r="DQ975" s="5"/>
      <c r="DR975" s="74">
        <v>10</v>
      </c>
      <c r="DS975" s="74" t="s">
        <v>164</v>
      </c>
      <c r="DZ975" t="s">
        <v>1246</v>
      </c>
      <c r="EA975" t="s">
        <v>1277</v>
      </c>
      <c r="EB975" s="5"/>
      <c r="EC975" s="5"/>
      <c r="ED975" s="5"/>
      <c r="EE975" s="5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Y975" s="70" t="str">
        <f t="shared" si="119"/>
        <v>amlodipine oral 10mg/</v>
      </c>
      <c r="FK975" s="14" t="s">
        <v>163</v>
      </c>
      <c r="FL975" s="70" t="str">
        <f t="shared" si="120"/>
        <v>amlodipine oral 10mg/</v>
      </c>
    </row>
    <row r="976" spans="1:168" ht="14.4">
      <c r="A976" s="83">
        <v>86274</v>
      </c>
      <c r="B976" s="57">
        <v>86274</v>
      </c>
      <c r="C976" s="118"/>
      <c r="D976" s="118"/>
      <c r="E976" s="118"/>
      <c r="F976" s="118"/>
      <c r="G976" s="57">
        <v>86274</v>
      </c>
      <c r="H976" s="3"/>
      <c r="I976" s="57">
        <v>86274</v>
      </c>
      <c r="J976" s="5" t="str">
        <f t="shared" si="114"/>
        <v>FIN amlodipine besilate ratiopharm GmbH tablet 14 x 10mg/</v>
      </c>
      <c r="K976" s="5" t="str">
        <f t="shared" si="115"/>
        <v>FIN amlodipine besilate ratiopharm GmbH tablet 14 x 10mg/</v>
      </c>
      <c r="L976" s="5"/>
      <c r="M976" s="5"/>
      <c r="N976" s="5"/>
      <c r="O976" s="5"/>
      <c r="P976">
        <v>30</v>
      </c>
      <c r="Q976" s="5"/>
      <c r="R976">
        <v>14</v>
      </c>
      <c r="S976" s="5"/>
      <c r="T976" s="118"/>
      <c r="U976" s="118"/>
      <c r="V976" s="118"/>
      <c r="W976" s="118"/>
      <c r="X976" t="s">
        <v>1291</v>
      </c>
      <c r="Y976" t="s">
        <v>1109</v>
      </c>
      <c r="Z976" t="s">
        <v>1109</v>
      </c>
      <c r="AA976" t="s">
        <v>1296</v>
      </c>
      <c r="AB976" s="5"/>
      <c r="AC976" s="5"/>
      <c r="AD976" s="5"/>
      <c r="AE976" s="5"/>
      <c r="AF976" s="61">
        <v>100000073664</v>
      </c>
      <c r="AG976" t="s">
        <v>173</v>
      </c>
      <c r="AI976" t="s">
        <v>1194</v>
      </c>
      <c r="AJ976" t="s">
        <v>1208</v>
      </c>
      <c r="AK976" s="5"/>
      <c r="AL976" s="5"/>
      <c r="AM976" s="5"/>
      <c r="AN976" s="5"/>
      <c r="AO976" s="5"/>
      <c r="AP976" s="5"/>
      <c r="AQ976" s="5"/>
      <c r="AR976" s="5"/>
      <c r="AS976" s="57">
        <v>26880</v>
      </c>
      <c r="AT976" s="25" t="str">
        <f t="shared" si="116"/>
        <v>FIN amlodipine besilate ratiopharm GmbH tablet 10mg/</v>
      </c>
      <c r="AU976" s="33"/>
      <c r="AW976" s="57">
        <v>26880</v>
      </c>
      <c r="AX976" s="57"/>
      <c r="AY976" s="5"/>
      <c r="AZ976" t="s">
        <v>65</v>
      </c>
      <c r="BA976" s="5"/>
      <c r="BB976" s="5"/>
      <c r="BC976" s="76">
        <v>10221000</v>
      </c>
      <c r="BD976" t="s">
        <v>173</v>
      </c>
      <c r="BF976" s="46" t="s">
        <v>1008</v>
      </c>
      <c r="BG976" t="s">
        <v>982</v>
      </c>
      <c r="BJ976" s="5"/>
      <c r="BK976" t="s">
        <v>982</v>
      </c>
      <c r="BL976" t="s">
        <v>1008</v>
      </c>
      <c r="BM976" s="55" t="s">
        <v>964</v>
      </c>
      <c r="BN976" t="str">
        <f t="shared" si="117"/>
        <v>amlodipine besilate tablet 10mg/</v>
      </c>
      <c r="BO976" s="55"/>
      <c r="BP976" t="str">
        <f t="shared" si="118"/>
        <v>amlodipine besilate tablet 10mg/</v>
      </c>
      <c r="BQ976" s="5"/>
      <c r="BR976" s="46">
        <v>10219000</v>
      </c>
      <c r="BS976" t="s">
        <v>173</v>
      </c>
      <c r="BU976" s="118"/>
      <c r="BV976" s="118"/>
      <c r="BW976" s="61">
        <v>100000073664</v>
      </c>
      <c r="BX976" s="5"/>
      <c r="BY976" s="5"/>
      <c r="BZ976" s="5"/>
      <c r="CB976" s="45"/>
      <c r="CC976" s="45"/>
      <c r="CD976" s="5"/>
      <c r="CE976" s="5"/>
      <c r="CF976" t="s">
        <v>1242</v>
      </c>
      <c r="CG976" t="s">
        <v>175</v>
      </c>
      <c r="CI976" s="118"/>
      <c r="CJ976" s="118"/>
      <c r="CK976" t="s">
        <v>1239</v>
      </c>
      <c r="CM976" t="s">
        <v>1228</v>
      </c>
      <c r="CN976" t="s">
        <v>3382</v>
      </c>
      <c r="CO976" s="46" t="s">
        <v>2254</v>
      </c>
      <c r="CP976" s="5"/>
      <c r="CQ976" s="46" t="s">
        <v>2254</v>
      </c>
      <c r="CR976" s="46" t="s">
        <v>2984</v>
      </c>
      <c r="CS976" s="5"/>
      <c r="CT976" s="52">
        <v>100000085259</v>
      </c>
      <c r="CU976" s="51" t="s">
        <v>149</v>
      </c>
      <c r="CV976" s="118"/>
      <c r="CW976" s="147"/>
      <c r="CX976" t="s">
        <v>2984</v>
      </c>
      <c r="CY976" s="5"/>
      <c r="CZ976" s="5"/>
      <c r="DA976" s="5"/>
      <c r="DB976" s="5"/>
      <c r="DC976" s="5"/>
      <c r="DD976" s="5"/>
      <c r="DE976" s="5"/>
      <c r="DF976" s="5"/>
      <c r="DG976" s="118"/>
      <c r="DH976" s="118"/>
      <c r="DI976" s="118"/>
      <c r="DJ976" s="118"/>
      <c r="DK976" s="118"/>
      <c r="DL976" s="74">
        <v>10</v>
      </c>
      <c r="DM976" s="74" t="s">
        <v>164</v>
      </c>
      <c r="DN976" s="74"/>
      <c r="DO976" s="74"/>
      <c r="DP976" s="74"/>
      <c r="DQ976" s="5"/>
      <c r="DR976" s="74">
        <v>10</v>
      </c>
      <c r="DS976" s="74" t="s">
        <v>164</v>
      </c>
      <c r="DZ976" t="s">
        <v>1246</v>
      </c>
      <c r="EA976" t="s">
        <v>1277</v>
      </c>
      <c r="EB976" s="5"/>
      <c r="EC976" s="5"/>
      <c r="ED976" s="5"/>
      <c r="EE976" s="5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Y976" s="70" t="str">
        <f t="shared" si="119"/>
        <v>amlodipine oral 10mg/</v>
      </c>
      <c r="FK976" s="14" t="s">
        <v>163</v>
      </c>
      <c r="FL976" s="70" t="str">
        <f t="shared" si="120"/>
        <v>amlodipine oral 10mg/</v>
      </c>
    </row>
    <row r="977" spans="1:168" ht="14.4">
      <c r="A977" s="83">
        <v>86275</v>
      </c>
      <c r="B977" s="57">
        <v>86275</v>
      </c>
      <c r="C977" s="118"/>
      <c r="D977" s="118"/>
      <c r="E977" s="118"/>
      <c r="F977" s="118"/>
      <c r="G977" s="57">
        <v>86275</v>
      </c>
      <c r="H977" s="3"/>
      <c r="I977" s="57">
        <v>86275</v>
      </c>
      <c r="J977" s="5" t="str">
        <f t="shared" si="114"/>
        <v>FIN amlodipine besilate ratiopharm GmbH tablet 20 x 10mg/</v>
      </c>
      <c r="K977" s="5" t="str">
        <f t="shared" si="115"/>
        <v>FIN amlodipine besilate ratiopharm GmbH tablet 20 x 10mg/</v>
      </c>
      <c r="L977" s="5"/>
      <c r="M977" s="5"/>
      <c r="N977" s="5"/>
      <c r="O977" s="5"/>
      <c r="P977">
        <v>30</v>
      </c>
      <c r="Q977" s="5"/>
      <c r="R977">
        <v>20</v>
      </c>
      <c r="S977" s="5"/>
      <c r="T977" s="118"/>
      <c r="U977" s="118"/>
      <c r="V977" s="118"/>
      <c r="W977" s="118"/>
      <c r="X977" t="s">
        <v>1298</v>
      </c>
      <c r="Y977" t="s">
        <v>1109</v>
      </c>
      <c r="Z977" t="s">
        <v>1109</v>
      </c>
      <c r="AA977" t="s">
        <v>1291</v>
      </c>
      <c r="AB977" s="5"/>
      <c r="AC977" s="5"/>
      <c r="AD977" s="5"/>
      <c r="AE977" s="5"/>
      <c r="AF977" s="61">
        <v>100000073664</v>
      </c>
      <c r="AG977" t="s">
        <v>173</v>
      </c>
      <c r="AI977" t="s">
        <v>1194</v>
      </c>
      <c r="AJ977" t="s">
        <v>1208</v>
      </c>
      <c r="AK977" s="5"/>
      <c r="AL977" s="5"/>
      <c r="AM977" s="5"/>
      <c r="AN977" s="5"/>
      <c r="AO977" s="5"/>
      <c r="AP977" s="5"/>
      <c r="AQ977" s="5"/>
      <c r="AR977" s="5"/>
      <c r="AS977" s="57">
        <v>26880</v>
      </c>
      <c r="AT977" s="25" t="str">
        <f t="shared" si="116"/>
        <v>FIN amlodipine besilate ratiopharm GmbH tablet 10mg/</v>
      </c>
      <c r="AU977" s="33"/>
      <c r="AW977" s="57">
        <v>26880</v>
      </c>
      <c r="AX977" s="57"/>
      <c r="AY977" s="5"/>
      <c r="AZ977" t="s">
        <v>65</v>
      </c>
      <c r="BA977" s="5"/>
      <c r="BB977" s="5"/>
      <c r="BC977" s="76">
        <v>10221000</v>
      </c>
      <c r="BD977" t="s">
        <v>173</v>
      </c>
      <c r="BF977" s="46" t="s">
        <v>1008</v>
      </c>
      <c r="BG977" t="s">
        <v>982</v>
      </c>
      <c r="BJ977" s="5"/>
      <c r="BK977" t="s">
        <v>982</v>
      </c>
      <c r="BL977" t="s">
        <v>1008</v>
      </c>
      <c r="BM977" s="55" t="s">
        <v>964</v>
      </c>
      <c r="BN977" t="str">
        <f t="shared" si="117"/>
        <v>amlodipine besilate tablet 10mg/</v>
      </c>
      <c r="BO977" s="55"/>
      <c r="BP977" t="str">
        <f t="shared" si="118"/>
        <v>amlodipine besilate tablet 10mg/</v>
      </c>
      <c r="BQ977" s="5"/>
      <c r="BR977" s="46">
        <v>10219000</v>
      </c>
      <c r="BS977" t="s">
        <v>173</v>
      </c>
      <c r="BU977" s="118"/>
      <c r="BV977" s="118"/>
      <c r="BW977" s="61">
        <v>100000073664</v>
      </c>
      <c r="BX977" s="5"/>
      <c r="BY977" s="5"/>
      <c r="BZ977" s="5"/>
      <c r="CB977" s="45"/>
      <c r="CC977" s="45"/>
      <c r="CD977" s="5"/>
      <c r="CE977" s="5"/>
      <c r="CF977" t="s">
        <v>1242</v>
      </c>
      <c r="CG977" t="s">
        <v>175</v>
      </c>
      <c r="CI977" s="118"/>
      <c r="CJ977" s="118"/>
      <c r="CK977" t="s">
        <v>1239</v>
      </c>
      <c r="CM977" t="s">
        <v>1228</v>
      </c>
      <c r="CN977" t="s">
        <v>3382</v>
      </c>
      <c r="CO977" s="46" t="s">
        <v>2254</v>
      </c>
      <c r="CP977" s="5"/>
      <c r="CQ977" s="46" t="s">
        <v>2254</v>
      </c>
      <c r="CR977" s="46" t="s">
        <v>2984</v>
      </c>
      <c r="CS977" s="5"/>
      <c r="CT977" s="52">
        <v>100000085259</v>
      </c>
      <c r="CU977" s="51" t="s">
        <v>149</v>
      </c>
      <c r="CV977" s="118"/>
      <c r="CW977" s="147"/>
      <c r="CX977" t="s">
        <v>2984</v>
      </c>
      <c r="CY977" s="5"/>
      <c r="CZ977" s="5"/>
      <c r="DA977" s="5"/>
      <c r="DB977" s="5"/>
      <c r="DC977" s="5"/>
      <c r="DD977" s="5"/>
      <c r="DE977" s="5"/>
      <c r="DF977" s="5"/>
      <c r="DG977" s="118"/>
      <c r="DH977" s="118"/>
      <c r="DI977" s="118"/>
      <c r="DJ977" s="118"/>
      <c r="DK977" s="118"/>
      <c r="DL977" s="74">
        <v>10</v>
      </c>
      <c r="DM977" s="74" t="s">
        <v>164</v>
      </c>
      <c r="DN977" s="74"/>
      <c r="DO977" s="74"/>
      <c r="DP977" s="74"/>
      <c r="DQ977" s="5"/>
      <c r="DR977" s="74">
        <v>10</v>
      </c>
      <c r="DS977" s="74" t="s">
        <v>164</v>
      </c>
      <c r="DZ977" t="s">
        <v>1246</v>
      </c>
      <c r="EA977" t="s">
        <v>1277</v>
      </c>
      <c r="EB977" s="5"/>
      <c r="EC977" s="5"/>
      <c r="ED977" s="5"/>
      <c r="EE977" s="5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Y977" s="70" t="str">
        <f t="shared" si="119"/>
        <v>amlodipine oral 10mg/</v>
      </c>
      <c r="FK977" s="14" t="s">
        <v>163</v>
      </c>
      <c r="FL977" s="70" t="str">
        <f t="shared" si="120"/>
        <v>amlodipine oral 10mg/</v>
      </c>
    </row>
    <row r="978" spans="1:168" ht="14.4">
      <c r="A978" s="83">
        <v>86276</v>
      </c>
      <c r="B978" s="57">
        <v>86276</v>
      </c>
      <c r="C978" s="118"/>
      <c r="D978" s="118"/>
      <c r="E978" s="118"/>
      <c r="F978" s="118"/>
      <c r="G978" s="57">
        <v>86276</v>
      </c>
      <c r="H978" s="3"/>
      <c r="I978" s="57">
        <v>86276</v>
      </c>
      <c r="J978" s="5" t="str">
        <f t="shared" si="114"/>
        <v>FIN amlodipine besilate ratiopharm GmbH tablet 28 x 10mg/</v>
      </c>
      <c r="K978" s="5" t="str">
        <f t="shared" si="115"/>
        <v>FIN amlodipine besilate ratiopharm GmbH tablet 28 x 10mg/</v>
      </c>
      <c r="L978" s="5"/>
      <c r="M978" s="5"/>
      <c r="N978" s="5"/>
      <c r="O978" s="5"/>
      <c r="P978">
        <v>30</v>
      </c>
      <c r="Q978" s="5"/>
      <c r="R978">
        <v>28</v>
      </c>
      <c r="S978" s="5"/>
      <c r="T978" s="118"/>
      <c r="U978" s="118"/>
      <c r="V978" s="118"/>
      <c r="W978" s="118"/>
      <c r="X978" t="s">
        <v>1299</v>
      </c>
      <c r="Y978" t="s">
        <v>1109</v>
      </c>
      <c r="Z978" t="s">
        <v>1109</v>
      </c>
      <c r="AA978" t="s">
        <v>1297</v>
      </c>
      <c r="AB978" s="5"/>
      <c r="AC978" s="5"/>
      <c r="AD978" s="5"/>
      <c r="AE978" s="5"/>
      <c r="AF978" s="61">
        <v>100000073664</v>
      </c>
      <c r="AG978" t="s">
        <v>173</v>
      </c>
      <c r="AI978" t="s">
        <v>1194</v>
      </c>
      <c r="AJ978" t="s">
        <v>1208</v>
      </c>
      <c r="AK978" s="5"/>
      <c r="AL978" s="5"/>
      <c r="AM978" s="5"/>
      <c r="AN978" s="5"/>
      <c r="AO978" s="5"/>
      <c r="AP978" s="5"/>
      <c r="AQ978" s="5"/>
      <c r="AR978" s="5"/>
      <c r="AS978" s="57">
        <v>26880</v>
      </c>
      <c r="AT978" s="25" t="str">
        <f t="shared" si="116"/>
        <v>FIN amlodipine besilate ratiopharm GmbH tablet 10mg/</v>
      </c>
      <c r="AU978" s="33"/>
      <c r="AW978" s="57">
        <v>26880</v>
      </c>
      <c r="AX978" s="57"/>
      <c r="AY978" s="5"/>
      <c r="AZ978" t="s">
        <v>65</v>
      </c>
      <c r="BA978" s="5"/>
      <c r="BB978" s="5"/>
      <c r="BC978" s="76">
        <v>10221000</v>
      </c>
      <c r="BD978" t="s">
        <v>173</v>
      </c>
      <c r="BF978" s="46" t="s">
        <v>1008</v>
      </c>
      <c r="BG978" t="s">
        <v>982</v>
      </c>
      <c r="BJ978" s="5"/>
      <c r="BK978" t="s">
        <v>982</v>
      </c>
      <c r="BL978" t="s">
        <v>1008</v>
      </c>
      <c r="BM978" s="55" t="s">
        <v>964</v>
      </c>
      <c r="BN978" t="str">
        <f t="shared" si="117"/>
        <v>amlodipine besilate tablet 10mg/</v>
      </c>
      <c r="BO978" s="55"/>
      <c r="BP978" t="str">
        <f t="shared" si="118"/>
        <v>amlodipine besilate tablet 10mg/</v>
      </c>
      <c r="BQ978" s="5"/>
      <c r="BR978" s="46">
        <v>10219000</v>
      </c>
      <c r="BS978" t="s">
        <v>173</v>
      </c>
      <c r="BU978" s="118"/>
      <c r="BV978" s="118"/>
      <c r="BW978" s="61">
        <v>100000073664</v>
      </c>
      <c r="BX978" s="5"/>
      <c r="BY978" s="5"/>
      <c r="BZ978" s="5"/>
      <c r="CB978" s="45"/>
      <c r="CC978" s="45"/>
      <c r="CD978" s="5"/>
      <c r="CE978" s="5"/>
      <c r="CF978" t="s">
        <v>1242</v>
      </c>
      <c r="CG978" t="s">
        <v>175</v>
      </c>
      <c r="CI978" s="118"/>
      <c r="CJ978" s="118"/>
      <c r="CK978" t="s">
        <v>1239</v>
      </c>
      <c r="CM978" t="s">
        <v>1228</v>
      </c>
      <c r="CN978" t="s">
        <v>3382</v>
      </c>
      <c r="CO978" s="46" t="s">
        <v>2254</v>
      </c>
      <c r="CP978" s="5"/>
      <c r="CQ978" s="46" t="s">
        <v>2254</v>
      </c>
      <c r="CR978" s="46" t="s">
        <v>2984</v>
      </c>
      <c r="CS978" s="5"/>
      <c r="CT978" s="52">
        <v>100000085259</v>
      </c>
      <c r="CU978" s="51" t="s">
        <v>149</v>
      </c>
      <c r="CV978" s="118"/>
      <c r="CW978" s="147"/>
      <c r="CX978" t="s">
        <v>2984</v>
      </c>
      <c r="CY978" s="5"/>
      <c r="CZ978" s="5"/>
      <c r="DA978" s="5"/>
      <c r="DB978" s="5"/>
      <c r="DC978" s="5"/>
      <c r="DD978" s="5"/>
      <c r="DE978" s="5"/>
      <c r="DF978" s="5"/>
      <c r="DG978" s="118"/>
      <c r="DH978" s="118"/>
      <c r="DI978" s="118"/>
      <c r="DJ978" s="118"/>
      <c r="DK978" s="118"/>
      <c r="DL978" s="74">
        <v>10</v>
      </c>
      <c r="DM978" s="74" t="s">
        <v>164</v>
      </c>
      <c r="DN978" s="74"/>
      <c r="DO978" s="74"/>
      <c r="DP978" s="74"/>
      <c r="DQ978" s="5"/>
      <c r="DR978" s="74">
        <v>10</v>
      </c>
      <c r="DS978" s="74" t="s">
        <v>164</v>
      </c>
      <c r="DZ978" t="s">
        <v>1246</v>
      </c>
      <c r="EA978" t="s">
        <v>1277</v>
      </c>
      <c r="EB978" s="5"/>
      <c r="EC978" s="5"/>
      <c r="ED978" s="5"/>
      <c r="EE978" s="5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Y978" s="70" t="str">
        <f t="shared" si="119"/>
        <v>amlodipine oral 10mg/</v>
      </c>
      <c r="FK978" s="14" t="s">
        <v>163</v>
      </c>
      <c r="FL978" s="70" t="str">
        <f t="shared" si="120"/>
        <v>amlodipine oral 10mg/</v>
      </c>
    </row>
    <row r="979" spans="1:168" ht="14.4">
      <c r="A979" s="83">
        <v>86277</v>
      </c>
      <c r="B979" s="57">
        <v>86277</v>
      </c>
      <c r="C979" s="118"/>
      <c r="D979" s="118"/>
      <c r="E979" s="118"/>
      <c r="F979" s="118"/>
      <c r="G979" s="57">
        <v>86277</v>
      </c>
      <c r="H979" s="3"/>
      <c r="I979" s="57">
        <v>86277</v>
      </c>
      <c r="J979" s="5" t="str">
        <f t="shared" si="114"/>
        <v>FIN amlodipine besilate ratiopharm GmbH tablet 30 x 10mg/</v>
      </c>
      <c r="K979" s="5" t="str">
        <f t="shared" si="115"/>
        <v>FIN amlodipine besilate ratiopharm GmbH tablet 30 x 10mg/</v>
      </c>
      <c r="L979" s="5"/>
      <c r="M979" s="5"/>
      <c r="N979" s="5"/>
      <c r="O979" s="5"/>
      <c r="P979">
        <v>30</v>
      </c>
      <c r="Q979" s="5"/>
      <c r="R979">
        <v>30</v>
      </c>
      <c r="S979" s="5"/>
      <c r="T979" s="118"/>
      <c r="U979" s="118"/>
      <c r="V979" s="118"/>
      <c r="W979" s="118"/>
      <c r="X979" t="s">
        <v>1315</v>
      </c>
      <c r="Y979" t="s">
        <v>1109</v>
      </c>
      <c r="Z979" t="s">
        <v>1109</v>
      </c>
      <c r="AA979" t="s">
        <v>1298</v>
      </c>
      <c r="AB979" s="5"/>
      <c r="AC979" s="5"/>
      <c r="AD979" s="5"/>
      <c r="AE979" s="5"/>
      <c r="AF979" s="61">
        <v>100000073664</v>
      </c>
      <c r="AG979" t="s">
        <v>173</v>
      </c>
      <c r="AI979" t="s">
        <v>1194</v>
      </c>
      <c r="AJ979" t="s">
        <v>1208</v>
      </c>
      <c r="AK979" s="5"/>
      <c r="AL979" s="5"/>
      <c r="AM979" s="5"/>
      <c r="AN979" s="5"/>
      <c r="AO979" s="5"/>
      <c r="AP979" s="5"/>
      <c r="AQ979" s="5"/>
      <c r="AR979" s="5"/>
      <c r="AS979" s="57">
        <v>26880</v>
      </c>
      <c r="AT979" s="25" t="str">
        <f t="shared" si="116"/>
        <v>FIN amlodipine besilate ratiopharm GmbH tablet 10mg/</v>
      </c>
      <c r="AU979" s="33"/>
      <c r="AW979" s="57">
        <v>26880</v>
      </c>
      <c r="AX979" s="57"/>
      <c r="AY979" s="5"/>
      <c r="AZ979" t="s">
        <v>65</v>
      </c>
      <c r="BA979" s="5"/>
      <c r="BB979" s="5"/>
      <c r="BC979" s="76">
        <v>10221000</v>
      </c>
      <c r="BD979" t="s">
        <v>173</v>
      </c>
      <c r="BF979" s="46" t="s">
        <v>1008</v>
      </c>
      <c r="BG979" t="s">
        <v>982</v>
      </c>
      <c r="BJ979" s="5"/>
      <c r="BK979" t="s">
        <v>982</v>
      </c>
      <c r="BL979" t="s">
        <v>1008</v>
      </c>
      <c r="BM979" s="55" t="s">
        <v>964</v>
      </c>
      <c r="BN979" t="str">
        <f t="shared" si="117"/>
        <v>amlodipine besilate tablet 10mg/</v>
      </c>
      <c r="BO979" s="55"/>
      <c r="BP979" t="str">
        <f t="shared" si="118"/>
        <v>amlodipine besilate tablet 10mg/</v>
      </c>
      <c r="BQ979" s="5"/>
      <c r="BR979" s="46">
        <v>10219000</v>
      </c>
      <c r="BS979" t="s">
        <v>173</v>
      </c>
      <c r="BU979" s="118"/>
      <c r="BV979" s="118"/>
      <c r="BW979" s="61">
        <v>100000073664</v>
      </c>
      <c r="BX979" s="5"/>
      <c r="BY979" s="5"/>
      <c r="BZ979" s="5"/>
      <c r="CB979" s="45"/>
      <c r="CC979" s="45"/>
      <c r="CD979" s="5"/>
      <c r="CE979" s="5"/>
      <c r="CF979" t="s">
        <v>1242</v>
      </c>
      <c r="CG979" t="s">
        <v>175</v>
      </c>
      <c r="CI979" s="118"/>
      <c r="CJ979" s="118"/>
      <c r="CK979" t="s">
        <v>1239</v>
      </c>
      <c r="CM979" t="s">
        <v>1228</v>
      </c>
      <c r="CN979" t="s">
        <v>3382</v>
      </c>
      <c r="CO979" s="46" t="s">
        <v>2254</v>
      </c>
      <c r="CP979" s="5"/>
      <c r="CQ979" s="46" t="s">
        <v>2254</v>
      </c>
      <c r="CR979" s="46" t="s">
        <v>2984</v>
      </c>
      <c r="CS979" s="5"/>
      <c r="CT979" s="52">
        <v>100000085259</v>
      </c>
      <c r="CU979" s="51" t="s">
        <v>149</v>
      </c>
      <c r="CV979" s="118"/>
      <c r="CW979" s="147"/>
      <c r="CX979" t="s">
        <v>2984</v>
      </c>
      <c r="CY979" s="5"/>
      <c r="CZ979" s="5"/>
      <c r="DA979" s="5"/>
      <c r="DB979" s="5"/>
      <c r="DC979" s="5"/>
      <c r="DD979" s="5"/>
      <c r="DE979" s="5"/>
      <c r="DF979" s="5"/>
      <c r="DG979" s="118"/>
      <c r="DH979" s="118"/>
      <c r="DI979" s="118"/>
      <c r="DJ979" s="118"/>
      <c r="DK979" s="118"/>
      <c r="DL979" s="74">
        <v>10</v>
      </c>
      <c r="DM979" s="74" t="s">
        <v>164</v>
      </c>
      <c r="DN979" s="74"/>
      <c r="DO979" s="74"/>
      <c r="DP979" s="74"/>
      <c r="DQ979" s="5"/>
      <c r="DR979" s="74">
        <v>10</v>
      </c>
      <c r="DS979" s="74" t="s">
        <v>164</v>
      </c>
      <c r="DZ979" t="s">
        <v>1246</v>
      </c>
      <c r="EA979" t="s">
        <v>1277</v>
      </c>
      <c r="EB979" s="5"/>
      <c r="EC979" s="5"/>
      <c r="ED979" s="5"/>
      <c r="EE979" s="5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Y979" s="70" t="str">
        <f t="shared" si="119"/>
        <v>amlodipine oral 10mg/</v>
      </c>
      <c r="FK979" s="14" t="s">
        <v>163</v>
      </c>
      <c r="FL979" s="70" t="str">
        <f t="shared" si="120"/>
        <v>amlodipine oral 10mg/</v>
      </c>
    </row>
    <row r="980" spans="1:168" ht="14.4">
      <c r="A980" s="83">
        <v>86278</v>
      </c>
      <c r="B980" s="57">
        <v>86278</v>
      </c>
      <c r="C980" s="118"/>
      <c r="D980" s="118"/>
      <c r="E980" s="118"/>
      <c r="F980" s="118"/>
      <c r="G980" s="57">
        <v>86278</v>
      </c>
      <c r="H980" s="3"/>
      <c r="I980" s="57">
        <v>86278</v>
      </c>
      <c r="J980" s="5" t="str">
        <f t="shared" si="114"/>
        <v>FIN amlodipine besilate ratiopharm GmbH tablet 30 x 10mg/</v>
      </c>
      <c r="K980" s="5" t="str">
        <f t="shared" si="115"/>
        <v>FIN amlodipine besilate ratiopharm GmbH tablet 30 x 10mg/</v>
      </c>
      <c r="L980" s="5"/>
      <c r="M980" s="5"/>
      <c r="N980" s="5"/>
      <c r="O980" s="5"/>
      <c r="P980">
        <v>30</v>
      </c>
      <c r="Q980" s="5"/>
      <c r="R980" s="79">
        <v>30</v>
      </c>
      <c r="S980" s="5"/>
      <c r="T980" s="118"/>
      <c r="U980" s="118"/>
      <c r="V980" s="118"/>
      <c r="W980" s="118"/>
      <c r="X980" t="s">
        <v>1300</v>
      </c>
      <c r="Y980" t="s">
        <v>1109</v>
      </c>
      <c r="Z980" t="s">
        <v>1109</v>
      </c>
      <c r="AA980" t="s">
        <v>1317</v>
      </c>
      <c r="AB980" s="5"/>
      <c r="AC980" s="5"/>
      <c r="AD980" s="5"/>
      <c r="AE980" s="5"/>
      <c r="AF980" s="61">
        <v>100000073664</v>
      </c>
      <c r="AG980" t="s">
        <v>173</v>
      </c>
      <c r="AI980" t="s">
        <v>1194</v>
      </c>
      <c r="AJ980" t="s">
        <v>1208</v>
      </c>
      <c r="AK980" s="5"/>
      <c r="AL980" s="5"/>
      <c r="AM980" s="5"/>
      <c r="AN980" s="5"/>
      <c r="AO980" s="5"/>
      <c r="AP980" s="5"/>
      <c r="AQ980" s="5"/>
      <c r="AR980" s="5"/>
      <c r="AS980" s="57">
        <v>26880</v>
      </c>
      <c r="AT980" s="25" t="str">
        <f t="shared" si="116"/>
        <v>FIN amlodipine besilate ratiopharm GmbH tablet 10mg/</v>
      </c>
      <c r="AU980" s="33"/>
      <c r="AW980" s="57">
        <v>26880</v>
      </c>
      <c r="AX980" s="57"/>
      <c r="AY980" s="5"/>
      <c r="AZ980" t="s">
        <v>65</v>
      </c>
      <c r="BA980" s="5"/>
      <c r="BB980" s="5"/>
      <c r="BC980" s="76">
        <v>10221000</v>
      </c>
      <c r="BD980" t="s">
        <v>173</v>
      </c>
      <c r="BF980" s="46" t="s">
        <v>1008</v>
      </c>
      <c r="BG980" t="s">
        <v>982</v>
      </c>
      <c r="BJ980" s="5"/>
      <c r="BK980" t="s">
        <v>982</v>
      </c>
      <c r="BL980" t="s">
        <v>1008</v>
      </c>
      <c r="BM980" s="55" t="s">
        <v>964</v>
      </c>
      <c r="BN980" t="str">
        <f t="shared" si="117"/>
        <v>amlodipine besilate tablet 10mg/</v>
      </c>
      <c r="BO980" s="55"/>
      <c r="BP980" t="str">
        <f t="shared" si="118"/>
        <v>amlodipine besilate tablet 10mg/</v>
      </c>
      <c r="BQ980" s="5"/>
      <c r="BR980" s="46">
        <v>10219000</v>
      </c>
      <c r="BS980" t="s">
        <v>173</v>
      </c>
      <c r="BU980" s="118"/>
      <c r="BV980" s="118"/>
      <c r="BW980" s="61">
        <v>100000073664</v>
      </c>
      <c r="BX980" s="5"/>
      <c r="BY980" s="5"/>
      <c r="BZ980" s="5"/>
      <c r="CB980" s="45"/>
      <c r="CC980" s="45"/>
      <c r="CD980" s="5"/>
      <c r="CE980" s="5"/>
      <c r="CF980" t="s">
        <v>1242</v>
      </c>
      <c r="CG980" t="s">
        <v>175</v>
      </c>
      <c r="CI980" s="118"/>
      <c r="CJ980" s="118"/>
      <c r="CK980" t="s">
        <v>1239</v>
      </c>
      <c r="CM980" t="s">
        <v>1228</v>
      </c>
      <c r="CN980" t="s">
        <v>3382</v>
      </c>
      <c r="CO980" s="46" t="s">
        <v>2254</v>
      </c>
      <c r="CP980" s="5"/>
      <c r="CQ980" s="46" t="s">
        <v>2254</v>
      </c>
      <c r="CR980" s="46" t="s">
        <v>2984</v>
      </c>
      <c r="CS980" s="5"/>
      <c r="CT980" s="52">
        <v>100000085259</v>
      </c>
      <c r="CU980" s="51" t="s">
        <v>149</v>
      </c>
      <c r="CV980" s="118"/>
      <c r="CW980" s="147"/>
      <c r="CX980" t="s">
        <v>2984</v>
      </c>
      <c r="CY980" s="5"/>
      <c r="CZ980" s="5"/>
      <c r="DA980" s="5"/>
      <c r="DB980" s="5"/>
      <c r="DC980" s="5"/>
      <c r="DD980" s="5"/>
      <c r="DE980" s="5"/>
      <c r="DF980" s="5"/>
      <c r="DG980" s="118"/>
      <c r="DH980" s="118"/>
      <c r="DI980" s="118"/>
      <c r="DJ980" s="118"/>
      <c r="DK980" s="118"/>
      <c r="DL980" s="74">
        <v>10</v>
      </c>
      <c r="DM980" s="74" t="s">
        <v>164</v>
      </c>
      <c r="DN980" s="74"/>
      <c r="DO980" s="74"/>
      <c r="DP980" s="74"/>
      <c r="DQ980" s="5"/>
      <c r="DR980" s="74">
        <v>10</v>
      </c>
      <c r="DS980" s="74" t="s">
        <v>164</v>
      </c>
      <c r="DZ980" t="s">
        <v>1246</v>
      </c>
      <c r="EA980" t="s">
        <v>1277</v>
      </c>
      <c r="EB980" s="5"/>
      <c r="EC980" s="5"/>
      <c r="ED980" s="5"/>
      <c r="EE980" s="5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Y980" s="70" t="str">
        <f t="shared" si="119"/>
        <v>amlodipine oral 10mg/</v>
      </c>
      <c r="FK980" s="14" t="s">
        <v>163</v>
      </c>
      <c r="FL980" s="70" t="str">
        <f t="shared" si="120"/>
        <v>amlodipine oral 10mg/</v>
      </c>
    </row>
    <row r="981" spans="1:168" ht="14.4">
      <c r="A981" s="83">
        <v>86279</v>
      </c>
      <c r="B981" s="57">
        <v>86279</v>
      </c>
      <c r="C981" s="118"/>
      <c r="D981" s="118"/>
      <c r="E981" s="118"/>
      <c r="F981" s="118"/>
      <c r="G981" s="57">
        <v>86279</v>
      </c>
      <c r="H981" s="3"/>
      <c r="I981" s="57">
        <v>86279</v>
      </c>
      <c r="J981" s="5" t="str">
        <f t="shared" si="114"/>
        <v>FIN amlodipine besilate ratiopharm GmbH tablet 50 x 10mg/</v>
      </c>
      <c r="K981" s="5" t="str">
        <f t="shared" si="115"/>
        <v>FIN amlodipine besilate ratiopharm GmbH tablet 50 x 10mg/</v>
      </c>
      <c r="L981" s="5"/>
      <c r="M981" s="5"/>
      <c r="N981" s="5"/>
      <c r="O981" s="5"/>
      <c r="P981">
        <v>30</v>
      </c>
      <c r="Q981" s="5"/>
      <c r="R981">
        <v>50</v>
      </c>
      <c r="S981" s="5"/>
      <c r="T981" s="118"/>
      <c r="U981" s="118"/>
      <c r="V981" s="118"/>
      <c r="W981" s="118"/>
      <c r="X981" t="s">
        <v>1289</v>
      </c>
      <c r="Y981" t="s">
        <v>1109</v>
      </c>
      <c r="Z981" t="s">
        <v>1109</v>
      </c>
      <c r="AA981" t="s">
        <v>1299</v>
      </c>
      <c r="AB981" s="5"/>
      <c r="AC981" s="5"/>
      <c r="AD981" s="5"/>
      <c r="AE981" s="5"/>
      <c r="AF981" s="61">
        <v>100000073664</v>
      </c>
      <c r="AG981" t="s">
        <v>173</v>
      </c>
      <c r="AI981" t="s">
        <v>1194</v>
      </c>
      <c r="AJ981" t="s">
        <v>1208</v>
      </c>
      <c r="AK981" s="5"/>
      <c r="AL981" s="5"/>
      <c r="AM981" s="5"/>
      <c r="AN981" s="5"/>
      <c r="AO981" s="5"/>
      <c r="AP981" s="5"/>
      <c r="AQ981" s="5"/>
      <c r="AR981" s="5"/>
      <c r="AS981" s="57">
        <v>26880</v>
      </c>
      <c r="AT981" s="25" t="str">
        <f t="shared" si="116"/>
        <v>FIN amlodipine besilate ratiopharm GmbH tablet 10mg/</v>
      </c>
      <c r="AU981" s="33"/>
      <c r="AW981" s="57">
        <v>26880</v>
      </c>
      <c r="AX981" s="57"/>
      <c r="AY981" s="5"/>
      <c r="AZ981" t="s">
        <v>65</v>
      </c>
      <c r="BA981" s="5"/>
      <c r="BB981" s="5"/>
      <c r="BC981" s="76">
        <v>10221000</v>
      </c>
      <c r="BD981" t="s">
        <v>173</v>
      </c>
      <c r="BF981" s="46" t="s">
        <v>1008</v>
      </c>
      <c r="BG981" t="s">
        <v>982</v>
      </c>
      <c r="BJ981" s="5"/>
      <c r="BK981" t="s">
        <v>982</v>
      </c>
      <c r="BL981" t="s">
        <v>1008</v>
      </c>
      <c r="BM981" s="55" t="s">
        <v>964</v>
      </c>
      <c r="BN981" t="str">
        <f t="shared" si="117"/>
        <v>amlodipine besilate tablet 10mg/</v>
      </c>
      <c r="BO981" s="55"/>
      <c r="BP981" t="str">
        <f t="shared" si="118"/>
        <v>amlodipine besilate tablet 10mg/</v>
      </c>
      <c r="BQ981" s="5"/>
      <c r="BR981" s="46">
        <v>10219000</v>
      </c>
      <c r="BS981" t="s">
        <v>173</v>
      </c>
      <c r="BU981" s="118"/>
      <c r="BV981" s="118"/>
      <c r="BW981" s="61">
        <v>100000073664</v>
      </c>
      <c r="BX981" s="5"/>
      <c r="BY981" s="5"/>
      <c r="BZ981" s="5"/>
      <c r="CB981" s="45"/>
      <c r="CC981" s="45"/>
      <c r="CD981" s="5"/>
      <c r="CE981" s="5"/>
      <c r="CF981" t="s">
        <v>1242</v>
      </c>
      <c r="CG981" t="s">
        <v>175</v>
      </c>
      <c r="CI981" s="118"/>
      <c r="CJ981" s="118"/>
      <c r="CK981" t="s">
        <v>1239</v>
      </c>
      <c r="CM981" t="s">
        <v>1228</v>
      </c>
      <c r="CN981" t="s">
        <v>3382</v>
      </c>
      <c r="CO981" s="46" t="s">
        <v>2254</v>
      </c>
      <c r="CP981" s="5"/>
      <c r="CQ981" s="46" t="s">
        <v>2254</v>
      </c>
      <c r="CR981" s="46" t="s">
        <v>2984</v>
      </c>
      <c r="CS981" s="5"/>
      <c r="CT981" s="52">
        <v>100000085259</v>
      </c>
      <c r="CU981" s="51" t="s">
        <v>149</v>
      </c>
      <c r="CV981" s="118"/>
      <c r="CW981" s="147"/>
      <c r="CX981" t="s">
        <v>2984</v>
      </c>
      <c r="CY981" s="5"/>
      <c r="CZ981" s="5"/>
      <c r="DA981" s="5"/>
      <c r="DB981" s="5"/>
      <c r="DC981" s="5"/>
      <c r="DD981" s="5"/>
      <c r="DE981" s="5"/>
      <c r="DF981" s="5"/>
      <c r="DG981" s="118"/>
      <c r="DH981" s="118"/>
      <c r="DI981" s="118"/>
      <c r="DJ981" s="118"/>
      <c r="DK981" s="118"/>
      <c r="DL981" s="74">
        <v>10</v>
      </c>
      <c r="DM981" s="74" t="s">
        <v>164</v>
      </c>
      <c r="DN981" s="74"/>
      <c r="DO981" s="74"/>
      <c r="DP981" s="74"/>
      <c r="DQ981" s="5"/>
      <c r="DR981" s="74">
        <v>10</v>
      </c>
      <c r="DS981" s="74" t="s">
        <v>164</v>
      </c>
      <c r="DZ981" t="s">
        <v>1246</v>
      </c>
      <c r="EA981" t="s">
        <v>1277</v>
      </c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Y981" s="70" t="str">
        <f t="shared" si="119"/>
        <v>amlodipine oral 10mg/</v>
      </c>
      <c r="FK981" s="14" t="s">
        <v>163</v>
      </c>
      <c r="FL981" s="70" t="str">
        <f t="shared" si="120"/>
        <v>amlodipine oral 10mg/</v>
      </c>
    </row>
    <row r="982" spans="1:168" ht="14.4">
      <c r="A982" s="83">
        <v>86280</v>
      </c>
      <c r="B982" s="57">
        <v>86280</v>
      </c>
      <c r="C982" s="118"/>
      <c r="D982" s="118"/>
      <c r="E982" s="118"/>
      <c r="F982" s="118"/>
      <c r="G982" s="57">
        <v>86280</v>
      </c>
      <c r="H982" s="3"/>
      <c r="I982" s="57">
        <v>86280</v>
      </c>
      <c r="J982" s="5" t="str">
        <f t="shared" si="114"/>
        <v>FIN amlodipine besilate ratiopharm GmbH tablet 50 x 10mg/</v>
      </c>
      <c r="K982" s="5" t="str">
        <f t="shared" si="115"/>
        <v>FIN amlodipine besilate ratiopharm GmbH tablet 50 x 10mg/</v>
      </c>
      <c r="L982" s="5"/>
      <c r="M982" s="5"/>
      <c r="N982" s="5"/>
      <c r="O982" s="5"/>
      <c r="P982">
        <v>60</v>
      </c>
      <c r="Q982" s="5"/>
      <c r="R982" s="79">
        <v>50</v>
      </c>
      <c r="S982" s="5"/>
      <c r="T982" s="118"/>
      <c r="U982" s="118"/>
      <c r="V982" s="118"/>
      <c r="W982" s="118"/>
      <c r="X982" t="s">
        <v>1314</v>
      </c>
      <c r="Y982" t="s">
        <v>1109</v>
      </c>
      <c r="Z982" t="s">
        <v>1109</v>
      </c>
      <c r="AA982" t="s">
        <v>1315</v>
      </c>
      <c r="AB982" s="5"/>
      <c r="AC982" s="5"/>
      <c r="AD982" s="5"/>
      <c r="AE982" s="5"/>
      <c r="AF982" s="61">
        <v>100000073664</v>
      </c>
      <c r="AG982" t="s">
        <v>173</v>
      </c>
      <c r="AI982" t="s">
        <v>1194</v>
      </c>
      <c r="AJ982" t="s">
        <v>1208</v>
      </c>
      <c r="AK982" s="5"/>
      <c r="AL982" s="5"/>
      <c r="AM982" s="5"/>
      <c r="AN982" s="5"/>
      <c r="AO982" s="5"/>
      <c r="AP982" s="5"/>
      <c r="AQ982" s="5"/>
      <c r="AR982" s="5"/>
      <c r="AS982" s="57">
        <v>26880</v>
      </c>
      <c r="AT982" s="25" t="str">
        <f t="shared" si="116"/>
        <v>FIN amlodipine besilate ratiopharm GmbH tablet 10mg/</v>
      </c>
      <c r="AU982" s="33"/>
      <c r="AW982" s="57">
        <v>26880</v>
      </c>
      <c r="AX982" s="57"/>
      <c r="AY982" s="5"/>
      <c r="AZ982" t="s">
        <v>65</v>
      </c>
      <c r="BA982" s="5"/>
      <c r="BB982" s="5"/>
      <c r="BC982" s="76">
        <v>10221000</v>
      </c>
      <c r="BD982" t="s">
        <v>173</v>
      </c>
      <c r="BF982" s="46" t="s">
        <v>1008</v>
      </c>
      <c r="BG982" t="s">
        <v>982</v>
      </c>
      <c r="BJ982" s="5"/>
      <c r="BK982" t="s">
        <v>982</v>
      </c>
      <c r="BL982" t="s">
        <v>1008</v>
      </c>
      <c r="BM982" s="55" t="s">
        <v>964</v>
      </c>
      <c r="BN982" t="str">
        <f t="shared" si="117"/>
        <v>amlodipine besilate tablet 10mg/</v>
      </c>
      <c r="BO982" s="55"/>
      <c r="BP982" t="str">
        <f t="shared" si="118"/>
        <v>amlodipine besilate tablet 10mg/</v>
      </c>
      <c r="BQ982" s="5"/>
      <c r="BR982" s="46">
        <v>10219000</v>
      </c>
      <c r="BS982" t="s">
        <v>173</v>
      </c>
      <c r="BU982" s="118"/>
      <c r="BV982" s="118"/>
      <c r="BW982" s="61">
        <v>100000073664</v>
      </c>
      <c r="BX982" s="5"/>
      <c r="BY982" s="5"/>
      <c r="BZ982" s="5"/>
      <c r="CB982" s="45"/>
      <c r="CC982" s="45"/>
      <c r="CD982" s="5"/>
      <c r="CE982" s="5"/>
      <c r="CF982" t="s">
        <v>1242</v>
      </c>
      <c r="CG982" t="s">
        <v>175</v>
      </c>
      <c r="CI982" s="118"/>
      <c r="CJ982" s="118"/>
      <c r="CK982" t="s">
        <v>1239</v>
      </c>
      <c r="CM982" t="s">
        <v>1228</v>
      </c>
      <c r="CN982" t="s">
        <v>3382</v>
      </c>
      <c r="CO982" s="46" t="s">
        <v>2254</v>
      </c>
      <c r="CP982" s="5"/>
      <c r="CQ982" s="46" t="s">
        <v>2254</v>
      </c>
      <c r="CR982" s="46" t="s">
        <v>2984</v>
      </c>
      <c r="CS982" s="5"/>
      <c r="CT982" s="52">
        <v>100000085259</v>
      </c>
      <c r="CU982" s="51" t="s">
        <v>149</v>
      </c>
      <c r="CV982" s="118"/>
      <c r="CW982" s="147"/>
      <c r="CX982" t="s">
        <v>2984</v>
      </c>
      <c r="CY982" s="5"/>
      <c r="CZ982" s="5"/>
      <c r="DA982" s="5"/>
      <c r="DB982" s="5"/>
      <c r="DC982" s="5"/>
      <c r="DD982" s="5"/>
      <c r="DE982" s="5"/>
      <c r="DF982" s="5"/>
      <c r="DG982" s="118"/>
      <c r="DH982" s="118"/>
      <c r="DI982" s="118"/>
      <c r="DJ982" s="118"/>
      <c r="DK982" s="118"/>
      <c r="DL982" s="74">
        <v>10</v>
      </c>
      <c r="DM982" s="74" t="s">
        <v>164</v>
      </c>
      <c r="DN982" s="74"/>
      <c r="DO982" s="74"/>
      <c r="DP982" s="74"/>
      <c r="DQ982" s="5"/>
      <c r="DR982" s="74">
        <v>10</v>
      </c>
      <c r="DS982" s="74" t="s">
        <v>164</v>
      </c>
      <c r="DZ982" t="s">
        <v>1246</v>
      </c>
      <c r="EA982" t="s">
        <v>1277</v>
      </c>
      <c r="EB982" s="5"/>
      <c r="EC982" s="5"/>
      <c r="ED982" s="5"/>
      <c r="EE982" s="5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Y982" s="70" t="str">
        <f t="shared" si="119"/>
        <v>amlodipine oral 10mg/</v>
      </c>
      <c r="FK982" s="14" t="s">
        <v>163</v>
      </c>
      <c r="FL982" s="70" t="str">
        <f t="shared" si="120"/>
        <v>amlodipine oral 10mg/</v>
      </c>
    </row>
    <row r="983" spans="1:168" ht="14.4">
      <c r="A983" s="83">
        <v>86281</v>
      </c>
      <c r="B983" s="57">
        <v>86281</v>
      </c>
      <c r="C983" s="118"/>
      <c r="D983" s="118"/>
      <c r="E983" s="118"/>
      <c r="F983" s="118"/>
      <c r="G983" s="57">
        <v>86281</v>
      </c>
      <c r="H983" s="3"/>
      <c r="I983" s="57">
        <v>86281</v>
      </c>
      <c r="J983" s="5" t="str">
        <f t="shared" ref="J983:J1046" si="121">CONCATENATE(BM983," ",CR984," ",BG983," ",BS983," ",R983,S983," x ",DR983,DS983,"/",DU983,DV983)</f>
        <v>FIN amlodipine besilate ratiopharm GmbH tablet 56 x 10mg/</v>
      </c>
      <c r="K983" s="5" t="str">
        <f t="shared" ref="K983:K1046" si="122">CONCATENATE(BM983," ",CR984," ",BG983," ",BS983," ",R983,S983," x ",DR983,DS983,"/",DU983,DV983)</f>
        <v>FIN amlodipine besilate ratiopharm GmbH tablet 56 x 10mg/</v>
      </c>
      <c r="L983" s="5"/>
      <c r="M983" s="5"/>
      <c r="N983" s="5"/>
      <c r="O983" s="5"/>
      <c r="P983">
        <v>30</v>
      </c>
      <c r="Q983" s="5"/>
      <c r="R983">
        <v>56</v>
      </c>
      <c r="S983" s="5"/>
      <c r="T983" s="118"/>
      <c r="U983" s="118"/>
      <c r="V983" s="118"/>
      <c r="W983" s="118"/>
      <c r="X983" t="s">
        <v>1304</v>
      </c>
      <c r="Y983" t="s">
        <v>1109</v>
      </c>
      <c r="Z983" t="s">
        <v>1109</v>
      </c>
      <c r="AA983" t="s">
        <v>1307</v>
      </c>
      <c r="AB983" s="5"/>
      <c r="AC983" s="5"/>
      <c r="AD983" s="5"/>
      <c r="AE983" s="5"/>
      <c r="AF983" s="61">
        <v>100000073664</v>
      </c>
      <c r="AG983" t="s">
        <v>173</v>
      </c>
      <c r="AI983" t="s">
        <v>1194</v>
      </c>
      <c r="AJ983" t="s">
        <v>1208</v>
      </c>
      <c r="AK983" s="5"/>
      <c r="AL983" s="5"/>
      <c r="AM983" s="5"/>
      <c r="AN983" s="5"/>
      <c r="AO983" s="5"/>
      <c r="AP983" s="5"/>
      <c r="AQ983" s="5"/>
      <c r="AR983" s="5"/>
      <c r="AS983" s="57">
        <v>26880</v>
      </c>
      <c r="AT983" s="25" t="str">
        <f t="shared" ref="AT983:AT1046" si="123">CONCATENATE(BM983," ",CR984," ",BG983," ",BS983," ",DR983,DS983,"/",DU983,DV983)</f>
        <v>FIN amlodipine besilate ratiopharm GmbH tablet 10mg/</v>
      </c>
      <c r="AU983" s="33"/>
      <c r="AW983" s="57">
        <v>26880</v>
      </c>
      <c r="AX983" s="57"/>
      <c r="AY983" s="5"/>
      <c r="AZ983" t="s">
        <v>65</v>
      </c>
      <c r="BA983" s="5"/>
      <c r="BB983" s="5"/>
      <c r="BC983" s="76">
        <v>10221000</v>
      </c>
      <c r="BD983" t="s">
        <v>173</v>
      </c>
      <c r="BF983" s="46" t="s">
        <v>1008</v>
      </c>
      <c r="BG983" t="s">
        <v>982</v>
      </c>
      <c r="BJ983" s="5"/>
      <c r="BK983" t="s">
        <v>982</v>
      </c>
      <c r="BL983" t="s">
        <v>1008</v>
      </c>
      <c r="BM983" s="55" t="s">
        <v>964</v>
      </c>
      <c r="BN983" t="str">
        <f t="shared" ref="BN983:BN1046" si="124">CONCATENATE(CR984," ",BS983," ",DR983,DS983,"/",DU983,DV983)</f>
        <v>amlodipine besilate tablet 10mg/</v>
      </c>
      <c r="BO983" s="55"/>
      <c r="BP983" t="str">
        <f t="shared" ref="BP983:BP1046" si="125">CONCATENATE(CR984," ",BS983," ",DR983,DS983,"/",DU983,DV983)</f>
        <v>amlodipine besilate tablet 10mg/</v>
      </c>
      <c r="BQ983" s="5"/>
      <c r="BR983" s="46">
        <v>10219000</v>
      </c>
      <c r="BS983" t="s">
        <v>173</v>
      </c>
      <c r="BU983" s="118"/>
      <c r="BV983" s="118"/>
      <c r="BW983" s="61">
        <v>100000073664</v>
      </c>
      <c r="BX983" s="5"/>
      <c r="BY983" s="5"/>
      <c r="BZ983" s="5"/>
      <c r="CB983" s="45"/>
      <c r="CC983" s="45"/>
      <c r="CD983" s="5"/>
      <c r="CE983" s="5"/>
      <c r="CF983" t="s">
        <v>1242</v>
      </c>
      <c r="CG983" t="s">
        <v>175</v>
      </c>
      <c r="CI983" s="118"/>
      <c r="CJ983" s="118"/>
      <c r="CK983" t="s">
        <v>1239</v>
      </c>
      <c r="CM983" t="s">
        <v>1228</v>
      </c>
      <c r="CN983" t="s">
        <v>3382</v>
      </c>
      <c r="CO983" s="46" t="s">
        <v>2254</v>
      </c>
      <c r="CP983" s="5"/>
      <c r="CQ983" s="46" t="s">
        <v>2254</v>
      </c>
      <c r="CR983" s="46" t="s">
        <v>2984</v>
      </c>
      <c r="CS983" s="5"/>
      <c r="CT983" s="52">
        <v>100000085259</v>
      </c>
      <c r="CU983" s="51" t="s">
        <v>149</v>
      </c>
      <c r="CV983" s="118"/>
      <c r="CW983" s="147"/>
      <c r="CX983" t="s">
        <v>2984</v>
      </c>
      <c r="CY983" s="5"/>
      <c r="CZ983" s="5"/>
      <c r="DA983" s="5"/>
      <c r="DB983" s="5"/>
      <c r="DC983" s="5"/>
      <c r="DD983" s="5"/>
      <c r="DE983" s="5"/>
      <c r="DF983" s="5"/>
      <c r="DG983" s="118"/>
      <c r="DH983" s="118"/>
      <c r="DI983" s="118"/>
      <c r="DJ983" s="118"/>
      <c r="DK983" s="118"/>
      <c r="DL983" s="74">
        <v>10</v>
      </c>
      <c r="DM983" s="74" t="s">
        <v>164</v>
      </c>
      <c r="DN983" s="74"/>
      <c r="DO983" s="74"/>
      <c r="DP983" s="74"/>
      <c r="DQ983" s="5"/>
      <c r="DR983" s="74">
        <v>10</v>
      </c>
      <c r="DS983" s="74" t="s">
        <v>164</v>
      </c>
      <c r="DZ983" t="s">
        <v>1246</v>
      </c>
      <c r="EA983" t="s">
        <v>1277</v>
      </c>
      <c r="EB983" s="5"/>
      <c r="EC983" s="5"/>
      <c r="ED983" s="5"/>
      <c r="EE983" s="5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Y983" s="70" t="str">
        <f t="shared" ref="EY983:EY1046" si="126">CONCATENATE(CU985," ",FK983," ",DR983,DS983,"/",DU983,DV983)</f>
        <v>amlodipine oral 10mg/</v>
      </c>
      <c r="FK983" s="14" t="s">
        <v>163</v>
      </c>
      <c r="FL983" s="70" t="str">
        <f t="shared" ref="FL983:FL1046" si="127">CONCATENATE(CU985," ",FK983," ",DR983,DS983,"/",DU983,DV983)</f>
        <v>amlodipine oral 10mg/</v>
      </c>
    </row>
    <row r="984" spans="1:168" ht="14.4">
      <c r="A984" s="83">
        <v>86282</v>
      </c>
      <c r="B984" s="57">
        <v>86282</v>
      </c>
      <c r="C984" s="118"/>
      <c r="D984" s="118"/>
      <c r="E984" s="118"/>
      <c r="F984" s="118"/>
      <c r="G984" s="57">
        <v>86282</v>
      </c>
      <c r="H984" s="3"/>
      <c r="I984" s="57">
        <v>86282</v>
      </c>
      <c r="J984" s="5" t="str">
        <f t="shared" si="121"/>
        <v>FIN amlodipine besilate ratiopharm GmbH tablet 60 x 10mg/</v>
      </c>
      <c r="K984" s="5" t="str">
        <f t="shared" si="122"/>
        <v>FIN amlodipine besilate ratiopharm GmbH tablet 60 x 10mg/</v>
      </c>
      <c r="L984" s="5"/>
      <c r="M984" s="5"/>
      <c r="N984" s="5"/>
      <c r="O984" s="5"/>
      <c r="P984">
        <v>30</v>
      </c>
      <c r="Q984" s="5"/>
      <c r="R984">
        <v>60</v>
      </c>
      <c r="S984" s="5"/>
      <c r="T984" s="118"/>
      <c r="U984" s="118"/>
      <c r="V984" s="118"/>
      <c r="W984" s="118"/>
      <c r="X984" t="s">
        <v>1318</v>
      </c>
      <c r="Y984" t="s">
        <v>1109</v>
      </c>
      <c r="Z984" t="s">
        <v>1109</v>
      </c>
      <c r="AA984" t="s">
        <v>1300</v>
      </c>
      <c r="AB984" s="5"/>
      <c r="AC984" s="5"/>
      <c r="AD984" s="5"/>
      <c r="AE984" s="5"/>
      <c r="AF984" s="61">
        <v>100000073664</v>
      </c>
      <c r="AG984" t="s">
        <v>173</v>
      </c>
      <c r="AI984" t="s">
        <v>1194</v>
      </c>
      <c r="AJ984" t="s">
        <v>1208</v>
      </c>
      <c r="AK984" s="5"/>
      <c r="AL984" s="5"/>
      <c r="AM984" s="5"/>
      <c r="AN984" s="5"/>
      <c r="AO984" s="5"/>
      <c r="AP984" s="5"/>
      <c r="AQ984" s="5"/>
      <c r="AR984" s="5"/>
      <c r="AS984" s="57">
        <v>26880</v>
      </c>
      <c r="AT984" s="25" t="str">
        <f t="shared" si="123"/>
        <v>FIN amlodipine besilate ratiopharm GmbH tablet 10mg/</v>
      </c>
      <c r="AU984" s="33"/>
      <c r="AW984" s="57">
        <v>26880</v>
      </c>
      <c r="AX984" s="57"/>
      <c r="AY984" s="5"/>
      <c r="AZ984" t="s">
        <v>65</v>
      </c>
      <c r="BA984" s="5"/>
      <c r="BB984" s="5"/>
      <c r="BC984" s="76">
        <v>10221000</v>
      </c>
      <c r="BD984" t="s">
        <v>173</v>
      </c>
      <c r="BF984" s="46" t="s">
        <v>1008</v>
      </c>
      <c r="BG984" t="s">
        <v>982</v>
      </c>
      <c r="BJ984" s="5"/>
      <c r="BK984" t="s">
        <v>982</v>
      </c>
      <c r="BL984" t="s">
        <v>1008</v>
      </c>
      <c r="BM984" s="55" t="s">
        <v>964</v>
      </c>
      <c r="BN984" t="str">
        <f t="shared" si="124"/>
        <v>amlodipine besilate tablet 10mg/</v>
      </c>
      <c r="BO984" s="55"/>
      <c r="BP984" t="str">
        <f t="shared" si="125"/>
        <v>amlodipine besilate tablet 10mg/</v>
      </c>
      <c r="BQ984" s="5"/>
      <c r="BR984" s="46">
        <v>10219000</v>
      </c>
      <c r="BS984" t="s">
        <v>173</v>
      </c>
      <c r="BU984" s="118"/>
      <c r="BV984" s="118"/>
      <c r="BW984" s="61">
        <v>100000073664</v>
      </c>
      <c r="BX984" s="5"/>
      <c r="BY984" s="5"/>
      <c r="BZ984" s="5"/>
      <c r="CB984" s="45"/>
      <c r="CC984" s="45"/>
      <c r="CD984" s="5"/>
      <c r="CE984" s="5"/>
      <c r="CF984" t="s">
        <v>1242</v>
      </c>
      <c r="CG984" t="s">
        <v>175</v>
      </c>
      <c r="CI984" s="118"/>
      <c r="CJ984" s="118"/>
      <c r="CK984" t="s">
        <v>1239</v>
      </c>
      <c r="CM984" t="s">
        <v>1228</v>
      </c>
      <c r="CN984" t="s">
        <v>3382</v>
      </c>
      <c r="CO984" s="46" t="s">
        <v>2254</v>
      </c>
      <c r="CP984" s="5"/>
      <c r="CQ984" s="46" t="s">
        <v>2254</v>
      </c>
      <c r="CR984" s="46" t="s">
        <v>2984</v>
      </c>
      <c r="CS984" s="5"/>
      <c r="CT984" s="52">
        <v>100000085259</v>
      </c>
      <c r="CU984" s="51" t="s">
        <v>149</v>
      </c>
      <c r="CV984" s="118"/>
      <c r="CW984" s="147"/>
      <c r="CX984" t="s">
        <v>2984</v>
      </c>
      <c r="CY984" s="5"/>
      <c r="CZ984" s="5"/>
      <c r="DA984" s="5"/>
      <c r="DB984" s="5"/>
      <c r="DC984" s="5"/>
      <c r="DD984" s="5"/>
      <c r="DE984" s="5"/>
      <c r="DF984" s="5"/>
      <c r="DG984" s="118"/>
      <c r="DH984" s="118"/>
      <c r="DI984" s="118"/>
      <c r="DJ984" s="118"/>
      <c r="DK984" s="118"/>
      <c r="DL984" s="74">
        <v>10</v>
      </c>
      <c r="DM984" s="74" t="s">
        <v>164</v>
      </c>
      <c r="DN984" s="74"/>
      <c r="DO984" s="74"/>
      <c r="DP984" s="74"/>
      <c r="DQ984" s="5"/>
      <c r="DR984" s="74">
        <v>10</v>
      </c>
      <c r="DS984" s="74" t="s">
        <v>164</v>
      </c>
      <c r="DZ984" t="s">
        <v>1246</v>
      </c>
      <c r="EA984" t="s">
        <v>1277</v>
      </c>
      <c r="EB984" s="5"/>
      <c r="EC984" s="5"/>
      <c r="ED984" s="5"/>
      <c r="EE984" s="5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Y984" s="70" t="str">
        <f t="shared" si="126"/>
        <v>amlodipine oral 10mg/</v>
      </c>
      <c r="FK984" s="14" t="s">
        <v>163</v>
      </c>
      <c r="FL984" s="70" t="str">
        <f t="shared" si="127"/>
        <v>amlodipine oral 10mg/</v>
      </c>
    </row>
    <row r="985" spans="1:168" ht="14.4">
      <c r="A985" s="83">
        <v>86283</v>
      </c>
      <c r="B985" s="57">
        <v>86283</v>
      </c>
      <c r="C985" s="118"/>
      <c r="D985" s="118"/>
      <c r="E985" s="118"/>
      <c r="F985" s="118"/>
      <c r="G985" s="57">
        <v>86283</v>
      </c>
      <c r="H985" s="3"/>
      <c r="I985" s="57">
        <v>86283</v>
      </c>
      <c r="J985" s="5" t="str">
        <f t="shared" si="121"/>
        <v>FIN amlodipine besilate ratiopharm GmbH tablet 90 x 10mg/</v>
      </c>
      <c r="K985" s="5" t="str">
        <f t="shared" si="122"/>
        <v>FIN amlodipine besilate ratiopharm GmbH tablet 90 x 10mg/</v>
      </c>
      <c r="L985" s="5"/>
      <c r="M985" s="5"/>
      <c r="N985" s="5"/>
      <c r="O985" s="5"/>
      <c r="P985">
        <v>30</v>
      </c>
      <c r="Q985" s="5"/>
      <c r="R985">
        <v>90</v>
      </c>
      <c r="S985" s="5"/>
      <c r="T985" s="118"/>
      <c r="U985" s="118"/>
      <c r="V985" s="118"/>
      <c r="W985" s="118"/>
      <c r="X985" t="s">
        <v>1319</v>
      </c>
      <c r="Y985" t="s">
        <v>1109</v>
      </c>
      <c r="Z985" t="s">
        <v>1109</v>
      </c>
      <c r="AA985" t="s">
        <v>1301</v>
      </c>
      <c r="AB985" s="5"/>
      <c r="AC985" s="5"/>
      <c r="AD985" s="5"/>
      <c r="AE985" s="5"/>
      <c r="AF985" s="61">
        <v>100000073664</v>
      </c>
      <c r="AG985" t="s">
        <v>173</v>
      </c>
      <c r="AI985" t="s">
        <v>1194</v>
      </c>
      <c r="AJ985" t="s">
        <v>1208</v>
      </c>
      <c r="AK985" s="5"/>
      <c r="AL985" s="5"/>
      <c r="AM985" s="5"/>
      <c r="AN985" s="5"/>
      <c r="AO985" s="5"/>
      <c r="AP985" s="5"/>
      <c r="AQ985" s="5"/>
      <c r="AR985" s="5"/>
      <c r="AS985" s="57">
        <v>26880</v>
      </c>
      <c r="AT985" s="25" t="str">
        <f t="shared" si="123"/>
        <v>FIN amlodipine besilate ratiopharm GmbH tablet 10mg/</v>
      </c>
      <c r="AU985" s="33"/>
      <c r="AW985" s="57">
        <v>26880</v>
      </c>
      <c r="AX985" s="57"/>
      <c r="AY985" s="5"/>
      <c r="AZ985" t="s">
        <v>65</v>
      </c>
      <c r="BA985" s="5"/>
      <c r="BB985" s="5"/>
      <c r="BC985" s="76">
        <v>10221000</v>
      </c>
      <c r="BD985" t="s">
        <v>173</v>
      </c>
      <c r="BF985" s="46" t="s">
        <v>1008</v>
      </c>
      <c r="BG985" t="s">
        <v>982</v>
      </c>
      <c r="BJ985" s="5"/>
      <c r="BK985" t="s">
        <v>982</v>
      </c>
      <c r="BL985" t="s">
        <v>1008</v>
      </c>
      <c r="BM985" s="55" t="s">
        <v>964</v>
      </c>
      <c r="BN985" t="str">
        <f t="shared" si="124"/>
        <v>amlodipine besilate tablet 10mg/</v>
      </c>
      <c r="BO985" s="55"/>
      <c r="BP985" t="str">
        <f t="shared" si="125"/>
        <v>amlodipine besilate tablet 10mg/</v>
      </c>
      <c r="BQ985" s="5"/>
      <c r="BR985" s="46">
        <v>10219000</v>
      </c>
      <c r="BS985" t="s">
        <v>173</v>
      </c>
      <c r="BU985" s="118"/>
      <c r="BV985" s="118"/>
      <c r="BW985" s="61">
        <v>100000073664</v>
      </c>
      <c r="BX985" s="5"/>
      <c r="BY985" s="5"/>
      <c r="BZ985" s="5"/>
      <c r="CB985" s="45"/>
      <c r="CC985" s="45"/>
      <c r="CD985" s="5"/>
      <c r="CE985" s="5"/>
      <c r="CF985" t="s">
        <v>1242</v>
      </c>
      <c r="CG985" t="s">
        <v>175</v>
      </c>
      <c r="CI985" s="118"/>
      <c r="CJ985" s="118"/>
      <c r="CK985" t="s">
        <v>1239</v>
      </c>
      <c r="CM985" t="s">
        <v>1228</v>
      </c>
      <c r="CN985" t="s">
        <v>3382</v>
      </c>
      <c r="CO985" s="46" t="s">
        <v>2254</v>
      </c>
      <c r="CP985" s="5"/>
      <c r="CQ985" s="46" t="s">
        <v>2254</v>
      </c>
      <c r="CR985" s="46" t="s">
        <v>2984</v>
      </c>
      <c r="CS985" s="5"/>
      <c r="CT985" s="52">
        <v>100000085259</v>
      </c>
      <c r="CU985" s="51" t="s">
        <v>149</v>
      </c>
      <c r="CV985" s="118"/>
      <c r="CW985" s="147"/>
      <c r="CX985" t="s">
        <v>2984</v>
      </c>
      <c r="CY985" s="5"/>
      <c r="CZ985" s="5"/>
      <c r="DA985" s="5"/>
      <c r="DB985" s="5"/>
      <c r="DC985" s="5"/>
      <c r="DD985" s="5"/>
      <c r="DE985" s="5"/>
      <c r="DF985" s="5"/>
      <c r="DG985" s="118"/>
      <c r="DH985" s="118"/>
      <c r="DI985" s="118"/>
      <c r="DJ985" s="118"/>
      <c r="DK985" s="118"/>
      <c r="DL985" s="74">
        <v>10</v>
      </c>
      <c r="DM985" s="74" t="s">
        <v>164</v>
      </c>
      <c r="DN985" s="74"/>
      <c r="DO985" s="74"/>
      <c r="DP985" s="74"/>
      <c r="DQ985" s="5"/>
      <c r="DR985" s="74">
        <v>10</v>
      </c>
      <c r="DS985" s="74" t="s">
        <v>164</v>
      </c>
      <c r="DZ985" t="s">
        <v>1246</v>
      </c>
      <c r="EA985" t="s">
        <v>1277</v>
      </c>
      <c r="EB985" s="5"/>
      <c r="EC985" s="5"/>
      <c r="ED985" s="5"/>
      <c r="EE985" s="5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Y985" s="70" t="str">
        <f t="shared" si="126"/>
        <v>amlodipine oral 10mg/</v>
      </c>
      <c r="FK985" s="14" t="s">
        <v>163</v>
      </c>
      <c r="FL985" s="70" t="str">
        <f t="shared" si="127"/>
        <v>amlodipine oral 10mg/</v>
      </c>
    </row>
    <row r="986" spans="1:168" ht="14.4">
      <c r="A986" s="83">
        <v>86284</v>
      </c>
      <c r="B986" s="57">
        <v>86284</v>
      </c>
      <c r="C986" s="118"/>
      <c r="D986" s="118"/>
      <c r="E986" s="118"/>
      <c r="F986" s="118"/>
      <c r="G986" s="57">
        <v>86284</v>
      </c>
      <c r="H986" s="3"/>
      <c r="I986" s="57">
        <v>86284</v>
      </c>
      <c r="J986" s="5" t="str">
        <f t="shared" si="121"/>
        <v>FIN amlodipine besilate ratiopharm GmbH tablet 98 x 10mg/</v>
      </c>
      <c r="K986" s="5" t="str">
        <f t="shared" si="122"/>
        <v>FIN amlodipine besilate ratiopharm GmbH tablet 98 x 10mg/</v>
      </c>
      <c r="L986" s="5"/>
      <c r="M986" s="5"/>
      <c r="N986" s="5"/>
      <c r="O986" s="5"/>
      <c r="P986">
        <v>60</v>
      </c>
      <c r="Q986" s="5"/>
      <c r="R986">
        <v>98</v>
      </c>
      <c r="S986" s="5"/>
      <c r="T986" s="118"/>
      <c r="U986" s="118"/>
      <c r="V986" s="118"/>
      <c r="W986" s="118"/>
      <c r="X986" t="s">
        <v>1302</v>
      </c>
      <c r="Y986" t="s">
        <v>1109</v>
      </c>
      <c r="Z986" t="s">
        <v>1109</v>
      </c>
      <c r="AA986" t="s">
        <v>1302</v>
      </c>
      <c r="AB986" s="5"/>
      <c r="AC986" s="5"/>
      <c r="AD986" s="5"/>
      <c r="AE986" s="5"/>
      <c r="AF986" s="61">
        <v>100000073664</v>
      </c>
      <c r="AG986" t="s">
        <v>173</v>
      </c>
      <c r="AI986" t="s">
        <v>1194</v>
      </c>
      <c r="AJ986" t="s">
        <v>1208</v>
      </c>
      <c r="AK986" s="5"/>
      <c r="AL986" s="5"/>
      <c r="AM986" s="5"/>
      <c r="AN986" s="5"/>
      <c r="AO986" s="5"/>
      <c r="AP986" s="5"/>
      <c r="AQ986" s="5"/>
      <c r="AR986" s="5"/>
      <c r="AS986" s="57">
        <v>26880</v>
      </c>
      <c r="AT986" s="25" t="str">
        <f t="shared" si="123"/>
        <v>FIN amlodipine besilate ratiopharm GmbH tablet 10mg/</v>
      </c>
      <c r="AU986" s="33"/>
      <c r="AW986" s="57">
        <v>26880</v>
      </c>
      <c r="AX986" s="57"/>
      <c r="AY986" s="5"/>
      <c r="AZ986" t="s">
        <v>65</v>
      </c>
      <c r="BA986" s="5"/>
      <c r="BB986" s="5"/>
      <c r="BC986" s="76">
        <v>10221000</v>
      </c>
      <c r="BD986" t="s">
        <v>173</v>
      </c>
      <c r="BF986" s="46" t="s">
        <v>1008</v>
      </c>
      <c r="BG986" t="s">
        <v>982</v>
      </c>
      <c r="BJ986" s="5"/>
      <c r="BK986" t="s">
        <v>982</v>
      </c>
      <c r="BL986" t="s">
        <v>1008</v>
      </c>
      <c r="BM986" s="55" t="s">
        <v>964</v>
      </c>
      <c r="BN986" t="str">
        <f t="shared" si="124"/>
        <v>amlodipine besilate tablet 10mg/</v>
      </c>
      <c r="BO986" s="55"/>
      <c r="BP986" t="str">
        <f t="shared" si="125"/>
        <v>amlodipine besilate tablet 10mg/</v>
      </c>
      <c r="BQ986" s="5"/>
      <c r="BR986" s="46">
        <v>10219000</v>
      </c>
      <c r="BS986" t="s">
        <v>173</v>
      </c>
      <c r="BU986" s="118"/>
      <c r="BV986" s="118"/>
      <c r="BW986" s="61">
        <v>100000073664</v>
      </c>
      <c r="BX986" s="5"/>
      <c r="BY986" s="5"/>
      <c r="BZ986" s="5"/>
      <c r="CB986" s="45"/>
      <c r="CC986" s="45"/>
      <c r="CD986" s="5"/>
      <c r="CE986" s="5"/>
      <c r="CF986" t="s">
        <v>1242</v>
      </c>
      <c r="CG986" t="s">
        <v>175</v>
      </c>
      <c r="CI986" s="118"/>
      <c r="CJ986" s="118"/>
      <c r="CK986" t="s">
        <v>1239</v>
      </c>
      <c r="CM986" t="s">
        <v>1228</v>
      </c>
      <c r="CN986" t="s">
        <v>3382</v>
      </c>
      <c r="CO986" s="46" t="s">
        <v>2254</v>
      </c>
      <c r="CP986" s="5"/>
      <c r="CQ986" s="46" t="s">
        <v>2254</v>
      </c>
      <c r="CR986" s="46" t="s">
        <v>2984</v>
      </c>
      <c r="CS986" s="5"/>
      <c r="CT986" s="52">
        <v>100000085259</v>
      </c>
      <c r="CU986" s="51" t="s">
        <v>149</v>
      </c>
      <c r="CV986" s="118"/>
      <c r="CW986" s="147"/>
      <c r="CX986" t="s">
        <v>2984</v>
      </c>
      <c r="CY986" s="5"/>
      <c r="CZ986" s="5"/>
      <c r="DA986" s="5"/>
      <c r="DB986" s="5"/>
      <c r="DC986" s="5"/>
      <c r="DD986" s="5"/>
      <c r="DE986" s="5"/>
      <c r="DF986" s="5"/>
      <c r="DG986" s="118"/>
      <c r="DH986" s="118"/>
      <c r="DI986" s="118"/>
      <c r="DJ986" s="118"/>
      <c r="DK986" s="118"/>
      <c r="DL986" s="74">
        <v>10</v>
      </c>
      <c r="DM986" s="74" t="s">
        <v>164</v>
      </c>
      <c r="DN986" s="74"/>
      <c r="DO986" s="74"/>
      <c r="DP986" s="74"/>
      <c r="DQ986" s="5"/>
      <c r="DR986" s="74">
        <v>10</v>
      </c>
      <c r="DS986" s="74" t="s">
        <v>164</v>
      </c>
      <c r="DZ986" t="s">
        <v>1246</v>
      </c>
      <c r="EA986" t="s">
        <v>1277</v>
      </c>
      <c r="EB986" s="5"/>
      <c r="EC986" s="5"/>
      <c r="ED986" s="5"/>
      <c r="EE986" s="5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Y986" s="70" t="str">
        <f t="shared" si="126"/>
        <v>amlodipine oral 10mg/</v>
      </c>
      <c r="FK986" s="14" t="s">
        <v>163</v>
      </c>
      <c r="FL986" s="70" t="str">
        <f t="shared" si="127"/>
        <v>amlodipine oral 10mg/</v>
      </c>
    </row>
    <row r="987" spans="1:168" ht="14.4">
      <c r="A987" s="83">
        <v>86285</v>
      </c>
      <c r="B987" s="57">
        <v>86285</v>
      </c>
      <c r="C987" s="118"/>
      <c r="D987" s="118"/>
      <c r="E987" s="118"/>
      <c r="F987" s="118"/>
      <c r="G987" s="57">
        <v>86285</v>
      </c>
      <c r="H987" s="3"/>
      <c r="I987" s="57">
        <v>86285</v>
      </c>
      <c r="J987" s="5" t="str">
        <f t="shared" si="121"/>
        <v>FIN amlodipine besilate ratiopharm GmbH tablet 100 x 10mg/</v>
      </c>
      <c r="K987" s="5" t="str">
        <f t="shared" si="122"/>
        <v>FIN amlodipine besilate ratiopharm GmbH tablet 100 x 10mg/</v>
      </c>
      <c r="L987" s="5"/>
      <c r="M987" s="5"/>
      <c r="N987" s="5"/>
      <c r="O987" s="5"/>
      <c r="P987">
        <v>10</v>
      </c>
      <c r="Q987" s="5"/>
      <c r="R987">
        <v>100</v>
      </c>
      <c r="S987" s="5"/>
      <c r="T987" s="118"/>
      <c r="U987" s="118"/>
      <c r="V987" s="118"/>
      <c r="W987" s="118"/>
      <c r="X987" t="s">
        <v>1297</v>
      </c>
      <c r="Y987" t="s">
        <v>1109</v>
      </c>
      <c r="Z987" t="s">
        <v>1109</v>
      </c>
      <c r="AA987" t="s">
        <v>1289</v>
      </c>
      <c r="AB987" s="5"/>
      <c r="AC987" s="5"/>
      <c r="AD987" s="5"/>
      <c r="AE987" s="5"/>
      <c r="AF987" s="61">
        <v>100000073664</v>
      </c>
      <c r="AG987" t="s">
        <v>173</v>
      </c>
      <c r="AI987" t="s">
        <v>1194</v>
      </c>
      <c r="AJ987" t="s">
        <v>1208</v>
      </c>
      <c r="AK987" s="5"/>
      <c r="AL987" s="5"/>
      <c r="AM987" s="5"/>
      <c r="AN987" s="5"/>
      <c r="AO987" s="5"/>
      <c r="AP987" s="5"/>
      <c r="AQ987" s="5"/>
      <c r="AR987" s="5"/>
      <c r="AS987" s="57">
        <v>26880</v>
      </c>
      <c r="AT987" s="25" t="str">
        <f t="shared" si="123"/>
        <v>FIN amlodipine besilate ratiopharm GmbH tablet 10mg/</v>
      </c>
      <c r="AU987" s="33"/>
      <c r="AW987" s="57">
        <v>26880</v>
      </c>
      <c r="AX987" s="57"/>
      <c r="AY987" s="5"/>
      <c r="AZ987" t="s">
        <v>65</v>
      </c>
      <c r="BA987" s="5"/>
      <c r="BB987" s="5"/>
      <c r="BC987" s="76">
        <v>10221000</v>
      </c>
      <c r="BD987" t="s">
        <v>173</v>
      </c>
      <c r="BF987" s="46" t="s">
        <v>1008</v>
      </c>
      <c r="BG987" t="s">
        <v>982</v>
      </c>
      <c r="BJ987" s="5"/>
      <c r="BK987" t="s">
        <v>982</v>
      </c>
      <c r="BL987" t="s">
        <v>1008</v>
      </c>
      <c r="BM987" s="55" t="s">
        <v>964</v>
      </c>
      <c r="BN987" t="str">
        <f t="shared" si="124"/>
        <v>amlodipine besilate tablet 10mg/</v>
      </c>
      <c r="BO987" s="55"/>
      <c r="BP987" t="str">
        <f t="shared" si="125"/>
        <v>amlodipine besilate tablet 10mg/</v>
      </c>
      <c r="BQ987" s="5"/>
      <c r="BR987" s="46">
        <v>10219000</v>
      </c>
      <c r="BS987" t="s">
        <v>173</v>
      </c>
      <c r="BU987" s="118"/>
      <c r="BV987" s="118"/>
      <c r="BW987" s="61">
        <v>100000073664</v>
      </c>
      <c r="BX987" s="5"/>
      <c r="BY987" s="5"/>
      <c r="BZ987" s="5"/>
      <c r="CB987" s="45"/>
      <c r="CC987" s="45"/>
      <c r="CD987" s="5"/>
      <c r="CE987" s="5"/>
      <c r="CF987" t="s">
        <v>1242</v>
      </c>
      <c r="CG987" t="s">
        <v>175</v>
      </c>
      <c r="CI987" s="118"/>
      <c r="CJ987" s="118"/>
      <c r="CK987" t="s">
        <v>1239</v>
      </c>
      <c r="CM987" t="s">
        <v>1228</v>
      </c>
      <c r="CN987" t="s">
        <v>3382</v>
      </c>
      <c r="CO987" s="46" t="s">
        <v>2254</v>
      </c>
      <c r="CP987" s="5"/>
      <c r="CQ987" s="46" t="s">
        <v>2254</v>
      </c>
      <c r="CR987" s="46" t="s">
        <v>2984</v>
      </c>
      <c r="CS987" s="5"/>
      <c r="CT987" s="52">
        <v>100000085259</v>
      </c>
      <c r="CU987" s="51" t="s">
        <v>149</v>
      </c>
      <c r="CV987" s="118"/>
      <c r="CW987" s="147"/>
      <c r="CX987" t="s">
        <v>2984</v>
      </c>
      <c r="CY987" s="5"/>
      <c r="CZ987" s="5"/>
      <c r="DA987" s="5"/>
      <c r="DB987" s="5"/>
      <c r="DC987" s="5"/>
      <c r="DD987" s="5"/>
      <c r="DE987" s="5"/>
      <c r="DF987" s="5"/>
      <c r="DG987" s="118"/>
      <c r="DH987" s="118"/>
      <c r="DI987" s="118"/>
      <c r="DJ987" s="118"/>
      <c r="DK987" s="118"/>
      <c r="DL987" s="74">
        <v>10</v>
      </c>
      <c r="DM987" s="74" t="s">
        <v>164</v>
      </c>
      <c r="DN987" s="74"/>
      <c r="DO987" s="74"/>
      <c r="DP987" s="74"/>
      <c r="DQ987" s="5"/>
      <c r="DR987" s="74">
        <v>10</v>
      </c>
      <c r="DS987" s="74" t="s">
        <v>164</v>
      </c>
      <c r="DZ987" t="s">
        <v>1246</v>
      </c>
      <c r="EA987" t="s">
        <v>1277</v>
      </c>
      <c r="EB987" s="5"/>
      <c r="EC987" s="5"/>
      <c r="ED987" s="5"/>
      <c r="EE987" s="5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Y987" s="70" t="str">
        <f t="shared" si="126"/>
        <v>amlodipine oral 10mg/</v>
      </c>
      <c r="FK987" s="14" t="s">
        <v>163</v>
      </c>
      <c r="FL987" s="70" t="str">
        <f t="shared" si="127"/>
        <v>amlodipine oral 10mg/</v>
      </c>
    </row>
    <row r="988" spans="1:168" ht="14.4">
      <c r="A988" s="83">
        <v>86286</v>
      </c>
      <c r="B988" s="57">
        <v>86286</v>
      </c>
      <c r="C988" s="118"/>
      <c r="D988" s="118"/>
      <c r="E988" s="118"/>
      <c r="F988" s="118"/>
      <c r="G988" s="57">
        <v>86286</v>
      </c>
      <c r="H988" s="3"/>
      <c r="I988" s="57">
        <v>86286</v>
      </c>
      <c r="J988" s="5" t="str">
        <f t="shared" si="121"/>
        <v>FIN amlodipine besilate ratiopharm GmbH tablet 100 x 10mg/</v>
      </c>
      <c r="K988" s="5" t="str">
        <f t="shared" si="122"/>
        <v>FIN amlodipine besilate ratiopharm GmbH tablet 100 x 10mg/</v>
      </c>
      <c r="L988" s="5"/>
      <c r="M988" s="5"/>
      <c r="N988" s="5"/>
      <c r="O988" s="5"/>
      <c r="P988">
        <v>10</v>
      </c>
      <c r="Q988" s="5"/>
      <c r="R988" s="24">
        <v>100</v>
      </c>
      <c r="S988" s="5"/>
      <c r="T988" s="118"/>
      <c r="U988" s="118"/>
      <c r="V988" s="118"/>
      <c r="W988" s="118"/>
      <c r="X988" t="s">
        <v>1319</v>
      </c>
      <c r="Y988" t="s">
        <v>1109</v>
      </c>
      <c r="Z988" t="s">
        <v>1109</v>
      </c>
      <c r="AA988" t="s">
        <v>1308</v>
      </c>
      <c r="AB988" s="5"/>
      <c r="AC988" s="5"/>
      <c r="AD988" s="5"/>
      <c r="AE988" s="5"/>
      <c r="AF988" s="61">
        <v>100000073664</v>
      </c>
      <c r="AG988" t="s">
        <v>173</v>
      </c>
      <c r="AI988" t="s">
        <v>1194</v>
      </c>
      <c r="AJ988" t="s">
        <v>1208</v>
      </c>
      <c r="AK988" s="5"/>
      <c r="AL988" s="5"/>
      <c r="AM988" s="5"/>
      <c r="AN988" s="5"/>
      <c r="AO988" s="5"/>
      <c r="AP988" s="5"/>
      <c r="AQ988" s="5"/>
      <c r="AR988" s="5"/>
      <c r="AS988" s="57">
        <v>26880</v>
      </c>
      <c r="AT988" s="25" t="str">
        <f t="shared" si="123"/>
        <v>FIN amlodipine besilate ratiopharm GmbH tablet 10mg/</v>
      </c>
      <c r="AU988" s="33"/>
      <c r="AW988" s="57">
        <v>26880</v>
      </c>
      <c r="AX988" s="57"/>
      <c r="AY988" s="5"/>
      <c r="AZ988" t="s">
        <v>65</v>
      </c>
      <c r="BA988" s="5"/>
      <c r="BB988" s="5"/>
      <c r="BC988" s="76">
        <v>10221000</v>
      </c>
      <c r="BD988" t="s">
        <v>173</v>
      </c>
      <c r="BF988" s="46" t="s">
        <v>1008</v>
      </c>
      <c r="BG988" t="s">
        <v>982</v>
      </c>
      <c r="BJ988" s="5"/>
      <c r="BK988" t="s">
        <v>982</v>
      </c>
      <c r="BL988" t="s">
        <v>1008</v>
      </c>
      <c r="BM988" s="55" t="s">
        <v>964</v>
      </c>
      <c r="BN988" t="str">
        <f t="shared" si="124"/>
        <v>amlodipine besilate tablet 10mg/</v>
      </c>
      <c r="BO988" s="55"/>
      <c r="BP988" t="str">
        <f t="shared" si="125"/>
        <v>amlodipine besilate tablet 10mg/</v>
      </c>
      <c r="BQ988" s="5"/>
      <c r="BR988" s="46">
        <v>10219000</v>
      </c>
      <c r="BS988" t="s">
        <v>173</v>
      </c>
      <c r="BU988" s="118"/>
      <c r="BV988" s="118"/>
      <c r="BW988" s="61">
        <v>100000073664</v>
      </c>
      <c r="BX988" s="5"/>
      <c r="BY988" s="5"/>
      <c r="BZ988" s="5"/>
      <c r="CB988" s="45"/>
      <c r="CC988" s="45"/>
      <c r="CD988" s="5"/>
      <c r="CE988" s="5"/>
      <c r="CF988" t="s">
        <v>1242</v>
      </c>
      <c r="CG988" t="s">
        <v>175</v>
      </c>
      <c r="CI988" s="118"/>
      <c r="CJ988" s="118"/>
      <c r="CK988" t="s">
        <v>1239</v>
      </c>
      <c r="CM988" t="s">
        <v>1228</v>
      </c>
      <c r="CN988" t="s">
        <v>3382</v>
      </c>
      <c r="CO988" s="46" t="s">
        <v>2254</v>
      </c>
      <c r="CP988" s="5"/>
      <c r="CQ988" s="46" t="s">
        <v>2254</v>
      </c>
      <c r="CR988" s="46" t="s">
        <v>2984</v>
      </c>
      <c r="CS988" s="5"/>
      <c r="CT988" s="52">
        <v>100000085259</v>
      </c>
      <c r="CU988" s="51" t="s">
        <v>149</v>
      </c>
      <c r="CV988" s="118"/>
      <c r="CW988" s="147"/>
      <c r="CX988" t="s">
        <v>2984</v>
      </c>
      <c r="CY988" s="5"/>
      <c r="CZ988" s="5"/>
      <c r="DA988" s="5"/>
      <c r="DB988" s="5"/>
      <c r="DC988" s="5"/>
      <c r="DD988" s="5"/>
      <c r="DE988" s="5"/>
      <c r="DF988" s="5"/>
      <c r="DG988" s="118"/>
      <c r="DH988" s="118"/>
      <c r="DI988" s="118"/>
      <c r="DJ988" s="118"/>
      <c r="DK988" s="118"/>
      <c r="DL988" s="74">
        <v>10</v>
      </c>
      <c r="DM988" s="74" t="s">
        <v>164</v>
      </c>
      <c r="DN988" s="74"/>
      <c r="DO988" s="74"/>
      <c r="DP988" s="74"/>
      <c r="DQ988" s="5"/>
      <c r="DR988" s="74">
        <v>10</v>
      </c>
      <c r="DS988" s="74" t="s">
        <v>164</v>
      </c>
      <c r="DZ988" t="s">
        <v>1246</v>
      </c>
      <c r="EA988" t="s">
        <v>1277</v>
      </c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Y988" s="70" t="str">
        <f t="shared" si="126"/>
        <v>amlodipine oral 10mg/</v>
      </c>
      <c r="FK988" s="14" t="s">
        <v>163</v>
      </c>
      <c r="FL988" s="70" t="str">
        <f t="shared" si="127"/>
        <v>amlodipine oral 10mg/</v>
      </c>
    </row>
    <row r="989" spans="1:168" ht="14.4">
      <c r="A989" s="83">
        <v>86287</v>
      </c>
      <c r="B989" s="57">
        <v>86287</v>
      </c>
      <c r="C989" s="118"/>
      <c r="D989" s="118"/>
      <c r="E989" s="118"/>
      <c r="F989" s="118"/>
      <c r="G989" s="57">
        <v>86287</v>
      </c>
      <c r="H989" s="3"/>
      <c r="I989" s="57">
        <v>86287</v>
      </c>
      <c r="J989" s="5" t="str">
        <f t="shared" si="121"/>
        <v>FIN amlodipine besilate ratiopharm GmbH tablet 200 x 10mg/</v>
      </c>
      <c r="K989" s="5" t="str">
        <f t="shared" si="122"/>
        <v>FIN amlodipine besilate ratiopharm GmbH tablet 200 x 10mg/</v>
      </c>
      <c r="L989" s="5"/>
      <c r="M989" s="5"/>
      <c r="N989" s="5"/>
      <c r="O989" s="5"/>
      <c r="P989">
        <v>30</v>
      </c>
      <c r="Q989" s="5"/>
      <c r="R989">
        <v>200</v>
      </c>
      <c r="S989" s="5"/>
      <c r="T989" s="118"/>
      <c r="U989" s="118"/>
      <c r="V989" s="118"/>
      <c r="W989" s="118"/>
      <c r="X989" t="s">
        <v>1292</v>
      </c>
      <c r="Y989" t="s">
        <v>1109</v>
      </c>
      <c r="Z989" t="s">
        <v>1109</v>
      </c>
      <c r="AA989" t="s">
        <v>1288</v>
      </c>
      <c r="AB989" s="5"/>
      <c r="AC989" s="5"/>
      <c r="AD989" s="5"/>
      <c r="AE989" s="5"/>
      <c r="AF989" s="61">
        <v>100000073664</v>
      </c>
      <c r="AG989" t="s">
        <v>173</v>
      </c>
      <c r="AI989" t="s">
        <v>1194</v>
      </c>
      <c r="AJ989" t="s">
        <v>1208</v>
      </c>
      <c r="AK989" s="5"/>
      <c r="AL989" s="5"/>
      <c r="AM989" s="5"/>
      <c r="AN989" s="5"/>
      <c r="AO989" s="5"/>
      <c r="AP989" s="5"/>
      <c r="AQ989" s="5"/>
      <c r="AR989" s="5"/>
      <c r="AS989" s="57">
        <v>26880</v>
      </c>
      <c r="AT989" s="25" t="str">
        <f t="shared" si="123"/>
        <v>FIN amlodipine besilate ratiopharm GmbH tablet 10mg/</v>
      </c>
      <c r="AU989" s="33"/>
      <c r="AW989" s="57">
        <v>26880</v>
      </c>
      <c r="AX989" s="57"/>
      <c r="AY989" s="5"/>
      <c r="AZ989" t="s">
        <v>65</v>
      </c>
      <c r="BA989" s="5"/>
      <c r="BB989" s="5"/>
      <c r="BC989" s="76">
        <v>10221000</v>
      </c>
      <c r="BD989" t="s">
        <v>173</v>
      </c>
      <c r="BF989" s="46" t="s">
        <v>1008</v>
      </c>
      <c r="BG989" t="s">
        <v>982</v>
      </c>
      <c r="BJ989" s="5"/>
      <c r="BK989" t="s">
        <v>982</v>
      </c>
      <c r="BL989" t="s">
        <v>1008</v>
      </c>
      <c r="BM989" s="55" t="s">
        <v>964</v>
      </c>
      <c r="BN989" t="str">
        <f t="shared" si="124"/>
        <v>amlodipine besilate tablet 10mg/</v>
      </c>
      <c r="BO989" s="55"/>
      <c r="BP989" t="str">
        <f t="shared" si="125"/>
        <v>amlodipine besilate tablet 10mg/</v>
      </c>
      <c r="BQ989" s="5"/>
      <c r="BR989" s="46">
        <v>10219000</v>
      </c>
      <c r="BS989" t="s">
        <v>173</v>
      </c>
      <c r="BU989" s="118"/>
      <c r="BV989" s="118"/>
      <c r="BW989" s="61">
        <v>100000073664</v>
      </c>
      <c r="BX989" s="5"/>
      <c r="BY989" s="5"/>
      <c r="BZ989" s="5"/>
      <c r="CB989" s="45"/>
      <c r="CC989" s="45"/>
      <c r="CD989" s="5"/>
      <c r="CE989" s="5"/>
      <c r="CF989" t="s">
        <v>1242</v>
      </c>
      <c r="CG989" t="s">
        <v>175</v>
      </c>
      <c r="CI989" s="118"/>
      <c r="CJ989" s="118"/>
      <c r="CK989" t="s">
        <v>1239</v>
      </c>
      <c r="CM989" t="s">
        <v>1228</v>
      </c>
      <c r="CN989" t="s">
        <v>3382</v>
      </c>
      <c r="CO989" s="46" t="s">
        <v>2254</v>
      </c>
      <c r="CP989" s="5"/>
      <c r="CQ989" s="46" t="s">
        <v>2254</v>
      </c>
      <c r="CR989" s="46" t="s">
        <v>2984</v>
      </c>
      <c r="CS989" s="5"/>
      <c r="CT989" s="52">
        <v>100000085259</v>
      </c>
      <c r="CU989" s="51" t="s">
        <v>149</v>
      </c>
      <c r="CV989" s="118"/>
      <c r="CW989" s="147"/>
      <c r="CX989" t="s">
        <v>2984</v>
      </c>
      <c r="CY989" s="5"/>
      <c r="CZ989" s="5"/>
      <c r="DA989" s="5"/>
      <c r="DB989" s="5"/>
      <c r="DC989" s="5"/>
      <c r="DD989" s="5"/>
      <c r="DE989" s="5"/>
      <c r="DF989" s="5"/>
      <c r="DG989" s="118"/>
      <c r="DH989" s="118"/>
      <c r="DI989" s="118"/>
      <c r="DJ989" s="118"/>
      <c r="DK989" s="118"/>
      <c r="DL989" s="74">
        <v>10</v>
      </c>
      <c r="DM989" s="74" t="s">
        <v>164</v>
      </c>
      <c r="DN989" s="74"/>
      <c r="DO989" s="74"/>
      <c r="DP989" s="74"/>
      <c r="DQ989" s="5"/>
      <c r="DR989" s="74">
        <v>10</v>
      </c>
      <c r="DS989" s="74" t="s">
        <v>164</v>
      </c>
      <c r="DZ989" t="s">
        <v>1246</v>
      </c>
      <c r="EA989" t="s">
        <v>1277</v>
      </c>
      <c r="EB989" s="5"/>
      <c r="EC989" s="5"/>
      <c r="ED989" s="5"/>
      <c r="EE989" s="5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Y989" s="70" t="str">
        <f t="shared" si="126"/>
        <v>amlodipine oral 10mg/</v>
      </c>
      <c r="FK989" s="14" t="s">
        <v>163</v>
      </c>
      <c r="FL989" s="70" t="str">
        <f t="shared" si="127"/>
        <v>amlodipine oral 10mg/</v>
      </c>
    </row>
    <row r="990" spans="1:168" ht="14.4">
      <c r="A990" s="83">
        <v>86288</v>
      </c>
      <c r="B990" s="57">
        <v>86288</v>
      </c>
      <c r="C990" s="118"/>
      <c r="D990" s="118"/>
      <c r="E990" s="118"/>
      <c r="F990" s="118"/>
      <c r="G990" s="57">
        <v>86288</v>
      </c>
      <c r="H990" s="3"/>
      <c r="I990" s="57">
        <v>86288</v>
      </c>
      <c r="J990" s="5" t="str">
        <f t="shared" si="121"/>
        <v>FIN amlodipine besilate ratiopharm GmbH tablet 250 x 10mg/</v>
      </c>
      <c r="K990" s="5" t="str">
        <f t="shared" si="122"/>
        <v>FIN amlodipine besilate ratiopharm GmbH tablet 250 x 10mg/</v>
      </c>
      <c r="L990" s="5"/>
      <c r="M990" s="5"/>
      <c r="N990" s="5"/>
      <c r="O990" s="5"/>
      <c r="P990">
        <v>30</v>
      </c>
      <c r="Q990" s="5"/>
      <c r="R990">
        <v>250</v>
      </c>
      <c r="S990" s="5"/>
      <c r="T990" s="118"/>
      <c r="U990" s="118"/>
      <c r="V990" s="118"/>
      <c r="W990" s="118"/>
      <c r="X990" t="s">
        <v>1296</v>
      </c>
      <c r="Y990" t="s">
        <v>1109</v>
      </c>
      <c r="Z990" t="s">
        <v>1109</v>
      </c>
      <c r="AA990" t="s">
        <v>1303</v>
      </c>
      <c r="AB990" s="5"/>
      <c r="AC990" s="5"/>
      <c r="AD990" s="5"/>
      <c r="AE990" s="5"/>
      <c r="AF990" s="61">
        <v>100000073664</v>
      </c>
      <c r="AG990" t="s">
        <v>173</v>
      </c>
      <c r="AI990" t="s">
        <v>1194</v>
      </c>
      <c r="AJ990" t="s">
        <v>1208</v>
      </c>
      <c r="AK990" s="5"/>
      <c r="AL990" s="5"/>
      <c r="AM990" s="5"/>
      <c r="AN990" s="5"/>
      <c r="AO990" s="5"/>
      <c r="AP990" s="5"/>
      <c r="AQ990" s="5"/>
      <c r="AR990" s="5"/>
      <c r="AS990" s="57">
        <v>26880</v>
      </c>
      <c r="AT990" s="25" t="str">
        <f t="shared" si="123"/>
        <v>FIN amlodipine besilate ratiopharm GmbH tablet 10mg/</v>
      </c>
      <c r="AU990" s="33"/>
      <c r="AW990" s="57">
        <v>26880</v>
      </c>
      <c r="AX990" s="57"/>
      <c r="AY990" s="5"/>
      <c r="AZ990" t="s">
        <v>65</v>
      </c>
      <c r="BA990" s="5"/>
      <c r="BB990" s="5"/>
      <c r="BC990" s="76">
        <v>10221000</v>
      </c>
      <c r="BD990" t="s">
        <v>173</v>
      </c>
      <c r="BF990" s="46" t="s">
        <v>1008</v>
      </c>
      <c r="BG990" t="s">
        <v>982</v>
      </c>
      <c r="BJ990" s="5"/>
      <c r="BK990" t="s">
        <v>982</v>
      </c>
      <c r="BL990" t="s">
        <v>1008</v>
      </c>
      <c r="BM990" s="55" t="s">
        <v>964</v>
      </c>
      <c r="BN990" t="str">
        <f t="shared" si="124"/>
        <v>amlodipine besilate tablet 10mg/</v>
      </c>
      <c r="BO990" s="55"/>
      <c r="BP990" t="str">
        <f t="shared" si="125"/>
        <v>amlodipine besilate tablet 10mg/</v>
      </c>
      <c r="BQ990" s="5"/>
      <c r="BR990" s="46">
        <v>10219000</v>
      </c>
      <c r="BS990" t="s">
        <v>173</v>
      </c>
      <c r="BU990" s="118"/>
      <c r="BV990" s="118"/>
      <c r="BW990" s="61">
        <v>100000073664</v>
      </c>
      <c r="BX990" s="5"/>
      <c r="BY990" s="5"/>
      <c r="BZ990" s="5"/>
      <c r="CB990" s="45"/>
      <c r="CC990" s="45"/>
      <c r="CD990" s="5"/>
      <c r="CE990" s="5"/>
      <c r="CF990" t="s">
        <v>1242</v>
      </c>
      <c r="CG990" t="s">
        <v>175</v>
      </c>
      <c r="CI990" s="118"/>
      <c r="CJ990" s="118"/>
      <c r="CK990" t="s">
        <v>1239</v>
      </c>
      <c r="CM990" t="s">
        <v>1228</v>
      </c>
      <c r="CN990" t="s">
        <v>3382</v>
      </c>
      <c r="CO990" s="46" t="s">
        <v>2254</v>
      </c>
      <c r="CP990" s="5"/>
      <c r="CQ990" s="46" t="s">
        <v>2254</v>
      </c>
      <c r="CR990" s="46" t="s">
        <v>2984</v>
      </c>
      <c r="CS990" s="5"/>
      <c r="CT990" s="52">
        <v>100000085259</v>
      </c>
      <c r="CU990" s="51" t="s">
        <v>149</v>
      </c>
      <c r="CV990" s="118"/>
      <c r="CW990" s="147"/>
      <c r="CX990" t="s">
        <v>2984</v>
      </c>
      <c r="CY990" s="5"/>
      <c r="CZ990" s="5"/>
      <c r="DA990" s="5"/>
      <c r="DB990" s="5"/>
      <c r="DC990" s="5"/>
      <c r="DD990" s="5"/>
      <c r="DE990" s="5"/>
      <c r="DF990" s="5"/>
      <c r="DG990" s="118"/>
      <c r="DH990" s="118"/>
      <c r="DI990" s="118"/>
      <c r="DJ990" s="118"/>
      <c r="DK990" s="118"/>
      <c r="DL990" s="74">
        <v>10</v>
      </c>
      <c r="DM990" s="74" t="s">
        <v>164</v>
      </c>
      <c r="DN990" s="74"/>
      <c r="DO990" s="74"/>
      <c r="DP990" s="74"/>
      <c r="DQ990" s="5"/>
      <c r="DR990" s="74">
        <v>10</v>
      </c>
      <c r="DS990" s="74" t="s">
        <v>164</v>
      </c>
      <c r="DZ990" t="s">
        <v>1246</v>
      </c>
      <c r="EA990" t="s">
        <v>1277</v>
      </c>
      <c r="EB990" s="5"/>
      <c r="EC990" s="5"/>
      <c r="ED990" s="5"/>
      <c r="EE990" s="5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Y990" s="70" t="str">
        <f t="shared" si="126"/>
        <v>amlodipine oral 10mg/</v>
      </c>
      <c r="FK990" s="14" t="s">
        <v>163</v>
      </c>
      <c r="FL990" s="70" t="str">
        <f t="shared" si="127"/>
        <v>amlodipine oral 10mg/</v>
      </c>
    </row>
    <row r="991" spans="1:168" ht="14.4">
      <c r="A991" s="83">
        <v>108364</v>
      </c>
      <c r="B991" s="57">
        <v>108364</v>
      </c>
      <c r="C991" s="118"/>
      <c r="D991" s="118"/>
      <c r="E991" s="118"/>
      <c r="F991" s="118"/>
      <c r="G991" s="57">
        <v>108364</v>
      </c>
      <c r="H991" s="3"/>
      <c r="I991" s="57">
        <v>108364</v>
      </c>
      <c r="J991" s="5" t="str">
        <f t="shared" si="121"/>
        <v>FIN amlodipine besilate ratiopharm GmbH tablet 250 x 10mg/</v>
      </c>
      <c r="K991" s="5" t="str">
        <f t="shared" si="122"/>
        <v>FIN amlodipine besilate ratiopharm GmbH tablet 250 x 10mg/</v>
      </c>
      <c r="L991" s="5"/>
      <c r="M991" s="5"/>
      <c r="N991" s="5"/>
      <c r="O991" s="5"/>
      <c r="P991">
        <v>30</v>
      </c>
      <c r="Q991" s="5"/>
      <c r="R991">
        <v>250</v>
      </c>
      <c r="S991" s="5"/>
      <c r="T991" s="118"/>
      <c r="U991" s="118"/>
      <c r="V991" s="118"/>
      <c r="W991" s="118"/>
      <c r="X991" t="s">
        <v>1291</v>
      </c>
      <c r="Y991" t="s">
        <v>1109</v>
      </c>
      <c r="Z991" t="s">
        <v>1109</v>
      </c>
      <c r="AA991" t="s">
        <v>1303</v>
      </c>
      <c r="AB991" s="5"/>
      <c r="AC991" s="5"/>
      <c r="AD991" s="5"/>
      <c r="AE991" s="5"/>
      <c r="AF991" s="61">
        <v>100000073664</v>
      </c>
      <c r="AG991" t="s">
        <v>173</v>
      </c>
      <c r="AI991" t="s">
        <v>1194</v>
      </c>
      <c r="AJ991" t="s">
        <v>1208</v>
      </c>
      <c r="AK991" s="5"/>
      <c r="AL991" s="5"/>
      <c r="AM991" s="5"/>
      <c r="AN991" s="5"/>
      <c r="AO991" s="5"/>
      <c r="AP991" s="5"/>
      <c r="AQ991" s="5"/>
      <c r="AR991" s="5"/>
      <c r="AS991" s="57">
        <v>26880</v>
      </c>
      <c r="AT991" s="25" t="str">
        <f t="shared" si="123"/>
        <v>FIN amlodipine besilate ratiopharm GmbH tablet 10mg/</v>
      </c>
      <c r="AU991" s="33"/>
      <c r="AW991" s="57">
        <v>26880</v>
      </c>
      <c r="AX991" s="57"/>
      <c r="AY991" s="5"/>
      <c r="AZ991" t="s">
        <v>65</v>
      </c>
      <c r="BA991" s="5"/>
      <c r="BB991" s="5"/>
      <c r="BC991" s="76">
        <v>10221000</v>
      </c>
      <c r="BD991" t="s">
        <v>173</v>
      </c>
      <c r="BF991" s="46" t="s">
        <v>1008</v>
      </c>
      <c r="BG991" t="s">
        <v>982</v>
      </c>
      <c r="BJ991" s="5"/>
      <c r="BK991" t="s">
        <v>982</v>
      </c>
      <c r="BL991" t="s">
        <v>1008</v>
      </c>
      <c r="BM991" s="55" t="s">
        <v>964</v>
      </c>
      <c r="BN991" t="str">
        <f t="shared" si="124"/>
        <v>amlodipine besilate tablet 10mg/</v>
      </c>
      <c r="BO991" s="55"/>
      <c r="BP991" t="str">
        <f t="shared" si="125"/>
        <v>amlodipine besilate tablet 10mg/</v>
      </c>
      <c r="BQ991" s="5"/>
      <c r="BR991" s="46">
        <v>10219000</v>
      </c>
      <c r="BS991" t="s">
        <v>173</v>
      </c>
      <c r="BU991" s="118"/>
      <c r="BV991" s="118"/>
      <c r="BW991" s="61">
        <v>100000073664</v>
      </c>
      <c r="BX991" s="5"/>
      <c r="BY991" s="5"/>
      <c r="BZ991" s="5"/>
      <c r="CB991" s="45"/>
      <c r="CC991" s="45"/>
      <c r="CD991" s="5"/>
      <c r="CE991" s="5"/>
      <c r="CF991" t="s">
        <v>1242</v>
      </c>
      <c r="CG991" t="s">
        <v>175</v>
      </c>
      <c r="CI991" s="118"/>
      <c r="CJ991" s="118"/>
      <c r="CK991" t="s">
        <v>1239</v>
      </c>
      <c r="CM991" t="s">
        <v>1228</v>
      </c>
      <c r="CN991" t="s">
        <v>3382</v>
      </c>
      <c r="CO991" s="46" t="s">
        <v>2254</v>
      </c>
      <c r="CP991" s="5"/>
      <c r="CQ991" s="46" t="s">
        <v>2254</v>
      </c>
      <c r="CR991" s="46" t="s">
        <v>2984</v>
      </c>
      <c r="CS991" s="5"/>
      <c r="CT991" s="52">
        <v>100000085259</v>
      </c>
      <c r="CU991" s="51" t="s">
        <v>149</v>
      </c>
      <c r="CV991" s="118"/>
      <c r="CW991" s="147"/>
      <c r="CX991" t="s">
        <v>2984</v>
      </c>
      <c r="CY991" s="5"/>
      <c r="CZ991" s="5"/>
      <c r="DA991" s="5"/>
      <c r="DB991" s="5"/>
      <c r="DC991" s="5"/>
      <c r="DD991" s="5"/>
      <c r="DE991" s="5"/>
      <c r="DF991" s="5"/>
      <c r="DG991" s="118"/>
      <c r="DH991" s="118"/>
      <c r="DI991" s="118"/>
      <c r="DJ991" s="118"/>
      <c r="DK991" s="118"/>
      <c r="DL991" s="74">
        <v>10</v>
      </c>
      <c r="DM991" s="74" t="s">
        <v>164</v>
      </c>
      <c r="DN991" s="74"/>
      <c r="DO991" s="74"/>
      <c r="DP991" s="74"/>
      <c r="DQ991" s="5"/>
      <c r="DR991" s="74">
        <v>10</v>
      </c>
      <c r="DS991" s="74" t="s">
        <v>164</v>
      </c>
      <c r="DZ991" t="s">
        <v>1246</v>
      </c>
      <c r="EA991" t="s">
        <v>1277</v>
      </c>
      <c r="EB991" s="5"/>
      <c r="EC991" s="5"/>
      <c r="ED991" s="5"/>
      <c r="EE991" s="5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Y991" s="70" t="str">
        <f t="shared" si="126"/>
        <v>amlodipine oral 10mg/</v>
      </c>
      <c r="FK991" s="14" t="s">
        <v>163</v>
      </c>
      <c r="FL991" s="70" t="str">
        <f t="shared" si="127"/>
        <v>amlodipine oral 10mg/</v>
      </c>
    </row>
    <row r="992" spans="1:168" ht="14.4">
      <c r="A992" s="83">
        <v>112067</v>
      </c>
      <c r="B992" s="57">
        <v>112067</v>
      </c>
      <c r="C992" s="118"/>
      <c r="D992" s="118"/>
      <c r="E992" s="118"/>
      <c r="F992" s="118"/>
      <c r="G992" s="57">
        <v>112067</v>
      </c>
      <c r="H992" s="3"/>
      <c r="I992" s="57">
        <v>112067</v>
      </c>
      <c r="J992" s="5" t="str">
        <f t="shared" si="121"/>
        <v>FIN amlodipine besilate ratiopharm GmbH tablet 100 x 10mg/</v>
      </c>
      <c r="K992" s="5" t="str">
        <f t="shared" si="122"/>
        <v>FIN amlodipine besilate ratiopharm GmbH tablet 100 x 10mg/</v>
      </c>
      <c r="L992" s="5"/>
      <c r="M992" s="5"/>
      <c r="N992" s="5"/>
      <c r="O992" s="5"/>
      <c r="P992">
        <v>30</v>
      </c>
      <c r="Q992" s="5"/>
      <c r="R992">
        <v>100</v>
      </c>
      <c r="S992" s="5"/>
      <c r="T992" s="118"/>
      <c r="U992" s="118"/>
      <c r="V992" s="118"/>
      <c r="W992" s="118"/>
      <c r="X992" t="s">
        <v>1298</v>
      </c>
      <c r="Y992" t="s">
        <v>1109</v>
      </c>
      <c r="Z992" t="s">
        <v>1109</v>
      </c>
      <c r="AA992" t="s">
        <v>1289</v>
      </c>
      <c r="AB992" s="5"/>
      <c r="AC992" s="5"/>
      <c r="AD992" s="5"/>
      <c r="AE992" s="5"/>
      <c r="AF992" s="61">
        <v>100000073664</v>
      </c>
      <c r="AG992" t="s">
        <v>173</v>
      </c>
      <c r="AI992" t="s">
        <v>1194</v>
      </c>
      <c r="AJ992" t="s">
        <v>1208</v>
      </c>
      <c r="AK992" s="5"/>
      <c r="AL992" s="5"/>
      <c r="AM992" s="5"/>
      <c r="AN992" s="5"/>
      <c r="AO992" s="5"/>
      <c r="AP992" s="5"/>
      <c r="AQ992" s="5"/>
      <c r="AR992" s="5"/>
      <c r="AS992" s="57">
        <v>26880</v>
      </c>
      <c r="AT992" s="25" t="str">
        <f t="shared" si="123"/>
        <v>FIN amlodipine besilate ratiopharm GmbH tablet 10mg/</v>
      </c>
      <c r="AU992" s="33"/>
      <c r="AW992" s="57">
        <v>26880</v>
      </c>
      <c r="AX992" s="57"/>
      <c r="AY992" s="5"/>
      <c r="AZ992" t="s">
        <v>65</v>
      </c>
      <c r="BA992" s="5"/>
      <c r="BB992" s="5"/>
      <c r="BC992" s="76">
        <v>10221000</v>
      </c>
      <c r="BD992" t="s">
        <v>173</v>
      </c>
      <c r="BF992" s="46" t="s">
        <v>1008</v>
      </c>
      <c r="BG992" t="s">
        <v>982</v>
      </c>
      <c r="BJ992" s="5"/>
      <c r="BK992" t="s">
        <v>982</v>
      </c>
      <c r="BL992" t="s">
        <v>1008</v>
      </c>
      <c r="BM992" s="55" t="s">
        <v>964</v>
      </c>
      <c r="BN992" t="str">
        <f t="shared" si="124"/>
        <v>amlodipine besilate tablet 10mg/</v>
      </c>
      <c r="BO992" s="55"/>
      <c r="BP992" t="str">
        <f t="shared" si="125"/>
        <v>amlodipine besilate tablet 10mg/</v>
      </c>
      <c r="BQ992" s="5"/>
      <c r="BR992" s="46">
        <v>10219000</v>
      </c>
      <c r="BS992" t="s">
        <v>173</v>
      </c>
      <c r="BU992" s="118"/>
      <c r="BV992" s="118"/>
      <c r="BW992" s="61">
        <v>100000073664</v>
      </c>
      <c r="BX992" s="5"/>
      <c r="BY992" s="5"/>
      <c r="BZ992" s="5"/>
      <c r="CB992" s="45"/>
      <c r="CC992" s="45"/>
      <c r="CD992" s="5"/>
      <c r="CE992" s="5"/>
      <c r="CF992" t="s">
        <v>1242</v>
      </c>
      <c r="CG992" t="s">
        <v>175</v>
      </c>
      <c r="CI992" s="118"/>
      <c r="CJ992" s="118"/>
      <c r="CK992" t="s">
        <v>1239</v>
      </c>
      <c r="CM992" t="s">
        <v>1228</v>
      </c>
      <c r="CN992" t="s">
        <v>3382</v>
      </c>
      <c r="CO992" s="46" t="s">
        <v>2254</v>
      </c>
      <c r="CP992" s="5"/>
      <c r="CQ992" s="46" t="s">
        <v>2254</v>
      </c>
      <c r="CR992" s="46" t="s">
        <v>2984</v>
      </c>
      <c r="CS992" s="5"/>
      <c r="CT992" s="52">
        <v>100000085259</v>
      </c>
      <c r="CU992" s="51" t="s">
        <v>149</v>
      </c>
      <c r="CV992" s="118"/>
      <c r="CW992" s="147"/>
      <c r="CX992" t="s">
        <v>2984</v>
      </c>
      <c r="CY992" s="5"/>
      <c r="CZ992" s="5"/>
      <c r="DA992" s="5"/>
      <c r="DB992" s="5"/>
      <c r="DC992" s="5"/>
      <c r="DD992" s="5"/>
      <c r="DE992" s="5"/>
      <c r="DF992" s="5"/>
      <c r="DG992" s="118"/>
      <c r="DH992" s="118"/>
      <c r="DI992" s="118"/>
      <c r="DJ992" s="118"/>
      <c r="DK992" s="118"/>
      <c r="DL992" s="74">
        <v>10</v>
      </c>
      <c r="DM992" s="74" t="s">
        <v>164</v>
      </c>
      <c r="DN992" s="74"/>
      <c r="DO992" s="74"/>
      <c r="DP992" s="74"/>
      <c r="DQ992" s="5"/>
      <c r="DR992" s="74">
        <v>10</v>
      </c>
      <c r="DS992" s="74" t="s">
        <v>164</v>
      </c>
      <c r="DZ992" t="s">
        <v>1246</v>
      </c>
      <c r="EA992" t="s">
        <v>1277</v>
      </c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Y992" s="70" t="str">
        <f t="shared" si="126"/>
        <v>amlodipine oral 10mg/</v>
      </c>
      <c r="FK992" s="14" t="s">
        <v>163</v>
      </c>
      <c r="FL992" s="70" t="str">
        <f t="shared" si="127"/>
        <v>amlodipine oral 10mg/</v>
      </c>
    </row>
    <row r="993" spans="1:168" ht="14.4">
      <c r="A993" s="83">
        <v>147811</v>
      </c>
      <c r="B993" s="57">
        <v>147811</v>
      </c>
      <c r="C993" s="118"/>
      <c r="D993" s="118"/>
      <c r="E993" s="118"/>
      <c r="F993" s="118"/>
      <c r="G993" s="57">
        <v>147811</v>
      </c>
      <c r="H993" s="3"/>
      <c r="I993" s="57">
        <v>147811</v>
      </c>
      <c r="J993" s="5" t="str">
        <f t="shared" si="121"/>
        <v>FIN amlodipine besilate ratiopharm GmbH tablet 250 x 10mg/</v>
      </c>
      <c r="K993" s="5" t="str">
        <f t="shared" si="122"/>
        <v>FIN amlodipine besilate ratiopharm GmbH tablet 250 x 10mg/</v>
      </c>
      <c r="L993" s="5"/>
      <c r="M993" s="5"/>
      <c r="N993" s="5"/>
      <c r="O993" s="5"/>
      <c r="P993">
        <v>20</v>
      </c>
      <c r="Q993" s="5"/>
      <c r="R993">
        <v>250</v>
      </c>
      <c r="S993" s="5"/>
      <c r="T993" s="118"/>
      <c r="U993" s="118"/>
      <c r="V993" s="118"/>
      <c r="W993" s="118"/>
      <c r="X993" t="s">
        <v>1299</v>
      </c>
      <c r="Y993" t="s">
        <v>1109</v>
      </c>
      <c r="Z993" t="s">
        <v>1109</v>
      </c>
      <c r="AA993" t="s">
        <v>1303</v>
      </c>
      <c r="AB993" s="5"/>
      <c r="AC993" s="5"/>
      <c r="AD993" s="5"/>
      <c r="AE993" s="5"/>
      <c r="AF993" s="61">
        <v>100000073664</v>
      </c>
      <c r="AG993" t="s">
        <v>173</v>
      </c>
      <c r="AI993" t="s">
        <v>1194</v>
      </c>
      <c r="AJ993" t="s">
        <v>1208</v>
      </c>
      <c r="AK993" s="5"/>
      <c r="AL993" s="5"/>
      <c r="AM993" s="5"/>
      <c r="AN993" s="5"/>
      <c r="AO993" s="5"/>
      <c r="AP993" s="5"/>
      <c r="AQ993" s="5"/>
      <c r="AR993" s="5"/>
      <c r="AS993" s="57">
        <v>26880</v>
      </c>
      <c r="AT993" s="25" t="str">
        <f t="shared" si="123"/>
        <v>FIN amlodipine besilate ratiopharm GmbH tablet 10mg/</v>
      </c>
      <c r="AU993" s="33"/>
      <c r="AW993" s="57">
        <v>26880</v>
      </c>
      <c r="AX993" s="57"/>
      <c r="AY993" s="5"/>
      <c r="AZ993" t="s">
        <v>65</v>
      </c>
      <c r="BA993" s="5"/>
      <c r="BB993" s="5"/>
      <c r="BC993" s="76">
        <v>10221000</v>
      </c>
      <c r="BD993" t="s">
        <v>173</v>
      </c>
      <c r="BF993" s="46" t="s">
        <v>1008</v>
      </c>
      <c r="BG993" t="s">
        <v>982</v>
      </c>
      <c r="BJ993" s="5"/>
      <c r="BK993" t="s">
        <v>982</v>
      </c>
      <c r="BL993" t="s">
        <v>1008</v>
      </c>
      <c r="BM993" s="55" t="s">
        <v>964</v>
      </c>
      <c r="BN993" t="str">
        <f t="shared" si="124"/>
        <v>amlodipine besilate tablet 10mg/</v>
      </c>
      <c r="BO993" s="55"/>
      <c r="BP993" t="str">
        <f t="shared" si="125"/>
        <v>amlodipine besilate tablet 10mg/</v>
      </c>
      <c r="BQ993" s="5"/>
      <c r="BR993" s="46">
        <v>10219000</v>
      </c>
      <c r="BS993" t="s">
        <v>173</v>
      </c>
      <c r="BU993" s="118"/>
      <c r="BV993" s="118"/>
      <c r="BW993" s="61">
        <v>100000073664</v>
      </c>
      <c r="BX993" s="5"/>
      <c r="BY993" s="5"/>
      <c r="BZ993" s="5"/>
      <c r="CB993" s="45"/>
      <c r="CC993" s="45"/>
      <c r="CD993" s="5"/>
      <c r="CE993" s="5"/>
      <c r="CF993" t="s">
        <v>1242</v>
      </c>
      <c r="CG993" t="s">
        <v>175</v>
      </c>
      <c r="CI993" s="118"/>
      <c r="CJ993" s="118"/>
      <c r="CK993" t="s">
        <v>1239</v>
      </c>
      <c r="CM993" t="s">
        <v>1228</v>
      </c>
      <c r="CN993" t="s">
        <v>3382</v>
      </c>
      <c r="CO993" s="46" t="s">
        <v>2254</v>
      </c>
      <c r="CP993" s="5"/>
      <c r="CQ993" s="46" t="s">
        <v>2254</v>
      </c>
      <c r="CR993" s="46" t="s">
        <v>2984</v>
      </c>
      <c r="CS993" s="5"/>
      <c r="CT993" s="52">
        <v>100000085259</v>
      </c>
      <c r="CU993" s="51" t="s">
        <v>149</v>
      </c>
      <c r="CV993" s="118"/>
      <c r="CW993" s="147"/>
      <c r="CX993" t="s">
        <v>2984</v>
      </c>
      <c r="CY993" s="5"/>
      <c r="CZ993" s="5"/>
      <c r="DA993" s="5"/>
      <c r="DB993" s="5"/>
      <c r="DC993" s="5"/>
      <c r="DD993" s="5"/>
      <c r="DE993" s="5"/>
      <c r="DF993" s="5"/>
      <c r="DG993" s="118"/>
      <c r="DH993" s="118"/>
      <c r="DI993" s="118"/>
      <c r="DJ993" s="118"/>
      <c r="DK993" s="118"/>
      <c r="DL993" s="74">
        <v>10</v>
      </c>
      <c r="DM993" s="74" t="s">
        <v>164</v>
      </c>
      <c r="DN993" s="74"/>
      <c r="DO993" s="74"/>
      <c r="DP993" s="74"/>
      <c r="DQ993" s="5"/>
      <c r="DR993" s="74">
        <v>10</v>
      </c>
      <c r="DS993" s="74" t="s">
        <v>164</v>
      </c>
      <c r="DZ993" t="s">
        <v>1246</v>
      </c>
      <c r="EA993" t="s">
        <v>1277</v>
      </c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Y993" s="70" t="str">
        <f t="shared" si="126"/>
        <v>amlodipine oral 10mg/</v>
      </c>
      <c r="FK993" s="14" t="s">
        <v>163</v>
      </c>
      <c r="FL993" s="70" t="str">
        <f t="shared" si="127"/>
        <v>amlodipine oral 10mg/</v>
      </c>
    </row>
    <row r="994" spans="1:168" ht="14.4">
      <c r="A994" s="83">
        <v>6030</v>
      </c>
      <c r="B994" s="57">
        <v>6030</v>
      </c>
      <c r="C994" s="118"/>
      <c r="D994" s="118"/>
      <c r="E994" s="118"/>
      <c r="F994" s="118"/>
      <c r="G994" s="57">
        <v>6030</v>
      </c>
      <c r="H994" s="3"/>
      <c r="I994" s="57">
        <v>6030</v>
      </c>
      <c r="J994" s="5" t="str">
        <f t="shared" si="121"/>
        <v>FIN amlodipine besilate Upjohn EESV tablet 28 x 5mg/</v>
      </c>
      <c r="K994" s="5" t="str">
        <f t="shared" si="122"/>
        <v>FIN amlodipine besilate Upjohn EESV tablet 28 x 5mg/</v>
      </c>
      <c r="L994" s="5"/>
      <c r="M994" s="5"/>
      <c r="N994" s="5"/>
      <c r="O994" s="5"/>
      <c r="P994">
        <v>30</v>
      </c>
      <c r="Q994" s="5"/>
      <c r="R994">
        <v>28</v>
      </c>
      <c r="S994" s="5"/>
      <c r="T994" s="118"/>
      <c r="U994" s="118"/>
      <c r="V994" s="118"/>
      <c r="W994" s="118"/>
      <c r="X994" t="s">
        <v>1315</v>
      </c>
      <c r="Y994" t="s">
        <v>1110</v>
      </c>
      <c r="Z994" t="s">
        <v>1110</v>
      </c>
      <c r="AA994" t="s">
        <v>1297</v>
      </c>
      <c r="AB994" s="5"/>
      <c r="AC994" s="5"/>
      <c r="AD994" s="5"/>
      <c r="AE994" s="5"/>
      <c r="AF994" s="61">
        <v>100000073664</v>
      </c>
      <c r="AG994" t="s">
        <v>173</v>
      </c>
      <c r="AI994" t="s">
        <v>1194</v>
      </c>
      <c r="AJ994" t="s">
        <v>1208</v>
      </c>
      <c r="AK994" s="5"/>
      <c r="AL994" s="5"/>
      <c r="AM994" s="5"/>
      <c r="AN994" s="5"/>
      <c r="AO994" s="5"/>
      <c r="AP994" s="5"/>
      <c r="AQ994" s="5"/>
      <c r="AR994" s="5"/>
      <c r="AS994" s="57">
        <v>2745</v>
      </c>
      <c r="AT994" s="25" t="str">
        <f t="shared" si="123"/>
        <v>FIN amlodipine besilate Upjohn EESV tablet 5mg/</v>
      </c>
      <c r="AU994" s="33"/>
      <c r="AW994" s="57">
        <v>2745</v>
      </c>
      <c r="AX994" s="57"/>
      <c r="AY994" s="5"/>
      <c r="AZ994" t="s">
        <v>65</v>
      </c>
      <c r="BA994" s="5"/>
      <c r="BB994" s="5"/>
      <c r="BC994" s="76">
        <v>10221000</v>
      </c>
      <c r="BD994" t="s">
        <v>173</v>
      </c>
      <c r="BF994" s="46" t="s">
        <v>1009</v>
      </c>
      <c r="BG994" t="s">
        <v>983</v>
      </c>
      <c r="BJ994" s="5"/>
      <c r="BK994" t="s">
        <v>983</v>
      </c>
      <c r="BL994" t="s">
        <v>1009</v>
      </c>
      <c r="BM994" s="55" t="s">
        <v>964</v>
      </c>
      <c r="BN994" t="str">
        <f t="shared" si="124"/>
        <v>amlodipine besilate tablet 5mg/</v>
      </c>
      <c r="BO994" s="55"/>
      <c r="BP994" t="str">
        <f t="shared" si="125"/>
        <v>amlodipine besilate tablet 5mg/</v>
      </c>
      <c r="BQ994" s="5"/>
      <c r="BR994" s="46">
        <v>10219000</v>
      </c>
      <c r="BS994" t="s">
        <v>173</v>
      </c>
      <c r="BU994" s="118"/>
      <c r="BV994" s="118"/>
      <c r="BW994" s="61">
        <v>100000073664</v>
      </c>
      <c r="BX994" s="5"/>
      <c r="BY994" s="5"/>
      <c r="BZ994" s="5"/>
      <c r="CB994" s="45"/>
      <c r="CC994" s="45"/>
      <c r="CD994" s="5"/>
      <c r="CE994" s="5"/>
      <c r="CF994" t="s">
        <v>1242</v>
      </c>
      <c r="CG994" t="s">
        <v>175</v>
      </c>
      <c r="CI994" s="118"/>
      <c r="CJ994" s="118"/>
      <c r="CK994" t="s">
        <v>1239</v>
      </c>
      <c r="CM994" t="s">
        <v>1228</v>
      </c>
      <c r="CN994" t="s">
        <v>3382</v>
      </c>
      <c r="CO994" s="46" t="s">
        <v>2254</v>
      </c>
      <c r="CP994" s="5"/>
      <c r="CQ994" s="46" t="s">
        <v>2254</v>
      </c>
      <c r="CR994" s="46" t="s">
        <v>2984</v>
      </c>
      <c r="CS994" s="5"/>
      <c r="CT994" s="52">
        <v>100000085259</v>
      </c>
      <c r="CU994" s="51" t="s">
        <v>149</v>
      </c>
      <c r="CV994" s="118"/>
      <c r="CW994" s="147"/>
      <c r="CX994" t="s">
        <v>2984</v>
      </c>
      <c r="CY994" s="5"/>
      <c r="CZ994" s="5"/>
      <c r="DA994" s="5"/>
      <c r="DB994" s="5"/>
      <c r="DC994" s="5"/>
      <c r="DD994" s="5"/>
      <c r="DE994" s="5"/>
      <c r="DF994" s="5"/>
      <c r="DG994" s="118"/>
      <c r="DH994" s="118"/>
      <c r="DI994" s="118"/>
      <c r="DJ994" s="118"/>
      <c r="DK994" s="118"/>
      <c r="DL994" s="74">
        <v>5</v>
      </c>
      <c r="DM994" s="74" t="s">
        <v>164</v>
      </c>
      <c r="DN994" s="74"/>
      <c r="DO994" s="74"/>
      <c r="DP994" s="74"/>
      <c r="DQ994" s="5"/>
      <c r="DR994" s="74">
        <v>5</v>
      </c>
      <c r="DS994" s="74" t="s">
        <v>164</v>
      </c>
      <c r="DZ994" s="62" t="s">
        <v>1245</v>
      </c>
      <c r="EA994" t="s">
        <v>1278</v>
      </c>
      <c r="EB994" s="5"/>
      <c r="EC994" s="5"/>
      <c r="ED994" s="5"/>
      <c r="EE994" s="5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Y994" s="70" t="str">
        <f t="shared" si="126"/>
        <v>amlodipine oral 5mg/</v>
      </c>
      <c r="FK994" s="14" t="s">
        <v>163</v>
      </c>
      <c r="FL994" s="70" t="str">
        <f t="shared" si="127"/>
        <v>amlodipine oral 5mg/</v>
      </c>
    </row>
    <row r="995" spans="1:168" ht="14.4">
      <c r="A995" s="83">
        <v>6031</v>
      </c>
      <c r="B995" s="57">
        <v>6031</v>
      </c>
      <c r="C995" s="118"/>
      <c r="D995" s="118"/>
      <c r="E995" s="118"/>
      <c r="F995" s="118"/>
      <c r="G995" s="57">
        <v>6031</v>
      </c>
      <c r="H995" s="3"/>
      <c r="I995" s="57">
        <v>6031</v>
      </c>
      <c r="J995" s="5" t="str">
        <f t="shared" si="121"/>
        <v>FIN amlodipine besilate Upjohn EESV tablet 98 x 5mg/</v>
      </c>
      <c r="K995" s="5" t="str">
        <f t="shared" si="122"/>
        <v>FIN amlodipine besilate Upjohn EESV tablet 98 x 5mg/</v>
      </c>
      <c r="L995" s="5"/>
      <c r="M995" s="5"/>
      <c r="N995" s="5"/>
      <c r="O995" s="5"/>
      <c r="P995">
        <v>30</v>
      </c>
      <c r="Q995" s="5"/>
      <c r="R995">
        <v>98</v>
      </c>
      <c r="S995" s="5"/>
      <c r="T995" s="118"/>
      <c r="U995" s="118"/>
      <c r="V995" s="118"/>
      <c r="W995" s="118"/>
      <c r="X995" t="s">
        <v>1300</v>
      </c>
      <c r="Y995" t="s">
        <v>1110</v>
      </c>
      <c r="Z995" t="s">
        <v>1110</v>
      </c>
      <c r="AA995" t="s">
        <v>1302</v>
      </c>
      <c r="AB995" s="5"/>
      <c r="AC995" s="5"/>
      <c r="AD995" s="5"/>
      <c r="AE995" s="5"/>
      <c r="AF995" s="61">
        <v>100000073664</v>
      </c>
      <c r="AG995" t="s">
        <v>173</v>
      </c>
      <c r="AI995" t="s">
        <v>1194</v>
      </c>
      <c r="AJ995" t="s">
        <v>1208</v>
      </c>
      <c r="AK995" s="5"/>
      <c r="AL995" s="5"/>
      <c r="AM995" s="5"/>
      <c r="AN995" s="5"/>
      <c r="AO995" s="5"/>
      <c r="AP995" s="5"/>
      <c r="AQ995" s="5"/>
      <c r="AR995" s="5"/>
      <c r="AS995" s="57">
        <v>2745</v>
      </c>
      <c r="AT995" s="25" t="str">
        <f t="shared" si="123"/>
        <v>FIN amlodipine besilate Upjohn EESV tablet 5mg/</v>
      </c>
      <c r="AU995" s="33"/>
      <c r="AW995" s="57">
        <v>2745</v>
      </c>
      <c r="AX995" s="57"/>
      <c r="AY995" s="5"/>
      <c r="AZ995" t="s">
        <v>65</v>
      </c>
      <c r="BA995" s="5"/>
      <c r="BB995" s="5"/>
      <c r="BC995" s="76">
        <v>10221000</v>
      </c>
      <c r="BD995" t="s">
        <v>173</v>
      </c>
      <c r="BF995" s="46" t="s">
        <v>1009</v>
      </c>
      <c r="BG995" t="s">
        <v>983</v>
      </c>
      <c r="BJ995" s="5"/>
      <c r="BK995" t="s">
        <v>983</v>
      </c>
      <c r="BL995" t="s">
        <v>1009</v>
      </c>
      <c r="BM995" s="55" t="s">
        <v>964</v>
      </c>
      <c r="BN995" t="str">
        <f t="shared" si="124"/>
        <v>amlodipine besilate tablet 5mg/</v>
      </c>
      <c r="BO995" s="55"/>
      <c r="BP995" t="str">
        <f t="shared" si="125"/>
        <v>amlodipine besilate tablet 5mg/</v>
      </c>
      <c r="BQ995" s="5"/>
      <c r="BR995" s="46">
        <v>10219000</v>
      </c>
      <c r="BS995" t="s">
        <v>173</v>
      </c>
      <c r="BU995" s="118"/>
      <c r="BV995" s="118"/>
      <c r="BW995" s="61">
        <v>100000073664</v>
      </c>
      <c r="BX995" s="5"/>
      <c r="BY995" s="5"/>
      <c r="BZ995" s="5"/>
      <c r="CB995" s="45"/>
      <c r="CC995" s="45"/>
      <c r="CD995" s="5"/>
      <c r="CE995" s="5"/>
      <c r="CF995" t="s">
        <v>1242</v>
      </c>
      <c r="CG995" t="s">
        <v>175</v>
      </c>
      <c r="CI995" s="118"/>
      <c r="CJ995" s="118"/>
      <c r="CK995" t="s">
        <v>1239</v>
      </c>
      <c r="CM995" t="s">
        <v>1228</v>
      </c>
      <c r="CN995" t="s">
        <v>3382</v>
      </c>
      <c r="CO995" s="46" t="s">
        <v>2254</v>
      </c>
      <c r="CP995" s="5"/>
      <c r="CQ995" s="46" t="s">
        <v>2254</v>
      </c>
      <c r="CR995" s="46" t="s">
        <v>2984</v>
      </c>
      <c r="CS995" s="5"/>
      <c r="CT995" s="52">
        <v>100000085259</v>
      </c>
      <c r="CU995" s="51" t="s">
        <v>149</v>
      </c>
      <c r="CV995" s="118"/>
      <c r="CW995" s="147"/>
      <c r="CX995" t="s">
        <v>2984</v>
      </c>
      <c r="CY995" s="5"/>
      <c r="CZ995" s="5"/>
      <c r="DA995" s="5"/>
      <c r="DB995" s="5"/>
      <c r="DC995" s="5"/>
      <c r="DD995" s="5"/>
      <c r="DE995" s="5"/>
      <c r="DF995" s="5"/>
      <c r="DG995" s="118"/>
      <c r="DH995" s="118"/>
      <c r="DI995" s="118"/>
      <c r="DJ995" s="118"/>
      <c r="DK995" s="118"/>
      <c r="DL995" s="74">
        <v>5</v>
      </c>
      <c r="DM995" s="74" t="s">
        <v>164</v>
      </c>
      <c r="DN995" s="74"/>
      <c r="DO995" s="74"/>
      <c r="DP995" s="74"/>
      <c r="DQ995" s="5"/>
      <c r="DR995" s="74">
        <v>5</v>
      </c>
      <c r="DS995" s="74" t="s">
        <v>164</v>
      </c>
      <c r="DZ995" s="62" t="s">
        <v>1245</v>
      </c>
      <c r="EA995" t="s">
        <v>1278</v>
      </c>
      <c r="EB995" s="5"/>
      <c r="EC995" s="5"/>
      <c r="ED995" s="5"/>
      <c r="EE995" s="5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Y995" s="70" t="str">
        <f t="shared" si="126"/>
        <v>amlodipine oral 5mg/</v>
      </c>
      <c r="FK995" s="14" t="s">
        <v>163</v>
      </c>
      <c r="FL995" s="70" t="str">
        <f t="shared" si="127"/>
        <v>amlodipine oral 5mg/</v>
      </c>
    </row>
    <row r="996" spans="1:168" ht="14.4">
      <c r="A996" s="83">
        <v>147068</v>
      </c>
      <c r="B996" s="57">
        <v>147068</v>
      </c>
      <c r="C996" s="118"/>
      <c r="D996" s="118"/>
      <c r="E996" s="118"/>
      <c r="F996" s="118"/>
      <c r="G996" s="57">
        <v>147068</v>
      </c>
      <c r="H996" s="3"/>
      <c r="I996" s="57">
        <v>147068</v>
      </c>
      <c r="J996" s="5" t="str">
        <f t="shared" si="121"/>
        <v>FIN amlodipine besilate Upjohn EESV tablet 10 x 5mg/</v>
      </c>
      <c r="K996" s="5" t="str">
        <f t="shared" si="122"/>
        <v>FIN amlodipine besilate Upjohn EESV tablet 10 x 5mg/</v>
      </c>
      <c r="L996" s="5"/>
      <c r="M996" s="5"/>
      <c r="N996" s="5"/>
      <c r="O996" s="5"/>
      <c r="P996">
        <v>30</v>
      </c>
      <c r="Q996" s="5"/>
      <c r="R996">
        <v>10</v>
      </c>
      <c r="S996" s="5"/>
      <c r="T996" s="118"/>
      <c r="U996" s="118"/>
      <c r="V996" s="118"/>
      <c r="W996" s="118"/>
      <c r="X996" t="s">
        <v>1301</v>
      </c>
      <c r="Y996" t="s">
        <v>1110</v>
      </c>
      <c r="Z996" t="s">
        <v>1110</v>
      </c>
      <c r="AA996" t="s">
        <v>1292</v>
      </c>
      <c r="AB996" s="5"/>
      <c r="AC996" s="5"/>
      <c r="AD996" s="5"/>
      <c r="AE996" s="5"/>
      <c r="AF996" s="61">
        <v>100000073664</v>
      </c>
      <c r="AG996" t="s">
        <v>173</v>
      </c>
      <c r="AI996" t="s">
        <v>1194</v>
      </c>
      <c r="AJ996" t="s">
        <v>1208</v>
      </c>
      <c r="AK996" s="5"/>
      <c r="AL996" s="5"/>
      <c r="AM996" s="5"/>
      <c r="AN996" s="5"/>
      <c r="AO996" s="5"/>
      <c r="AP996" s="5"/>
      <c r="AQ996" s="5"/>
      <c r="AR996" s="5"/>
      <c r="AS996" s="57">
        <v>2745</v>
      </c>
      <c r="AT996" s="25" t="str">
        <f t="shared" si="123"/>
        <v>FIN amlodipine besilate Upjohn EESV tablet 5mg/</v>
      </c>
      <c r="AU996" s="33"/>
      <c r="AW996" s="57">
        <v>2745</v>
      </c>
      <c r="AX996" s="57"/>
      <c r="AY996" s="5"/>
      <c r="AZ996" t="s">
        <v>65</v>
      </c>
      <c r="BA996" s="5"/>
      <c r="BB996" s="5"/>
      <c r="BC996" s="76">
        <v>10221000</v>
      </c>
      <c r="BD996" t="s">
        <v>173</v>
      </c>
      <c r="BF996" s="46" t="s">
        <v>1009</v>
      </c>
      <c r="BG996" t="s">
        <v>983</v>
      </c>
      <c r="BJ996" s="5"/>
      <c r="BK996" t="s">
        <v>983</v>
      </c>
      <c r="BL996" t="s">
        <v>1009</v>
      </c>
      <c r="BM996" s="55" t="s">
        <v>964</v>
      </c>
      <c r="BN996" t="str">
        <f t="shared" si="124"/>
        <v>amlodipine besilate tablet 5mg/</v>
      </c>
      <c r="BO996" s="55"/>
      <c r="BP996" t="str">
        <f t="shared" si="125"/>
        <v>amlodipine besilate tablet 5mg/</v>
      </c>
      <c r="BQ996" s="5"/>
      <c r="BR996" s="46">
        <v>10219000</v>
      </c>
      <c r="BS996" t="s">
        <v>173</v>
      </c>
      <c r="BU996" s="118"/>
      <c r="BV996" s="118"/>
      <c r="BW996" s="61">
        <v>100000073664</v>
      </c>
      <c r="BX996" s="5"/>
      <c r="BY996" s="5"/>
      <c r="BZ996" s="5"/>
      <c r="CB996" s="45"/>
      <c r="CC996" s="45"/>
      <c r="CD996" s="5"/>
      <c r="CE996" s="5"/>
      <c r="CF996" t="s">
        <v>1242</v>
      </c>
      <c r="CG996" t="s">
        <v>175</v>
      </c>
      <c r="CI996" s="118"/>
      <c r="CJ996" s="118"/>
      <c r="CK996" t="s">
        <v>1239</v>
      </c>
      <c r="CM996" t="s">
        <v>1228</v>
      </c>
      <c r="CN996" t="s">
        <v>3382</v>
      </c>
      <c r="CO996" s="46" t="s">
        <v>2254</v>
      </c>
      <c r="CP996" s="5"/>
      <c r="CQ996" s="46" t="s">
        <v>2254</v>
      </c>
      <c r="CR996" s="46" t="s">
        <v>2984</v>
      </c>
      <c r="CS996" s="5"/>
      <c r="CT996" s="52">
        <v>100000085259</v>
      </c>
      <c r="CU996" s="51" t="s">
        <v>149</v>
      </c>
      <c r="CV996" s="118"/>
      <c r="CW996" s="147"/>
      <c r="CX996" t="s">
        <v>2984</v>
      </c>
      <c r="CY996" s="5"/>
      <c r="CZ996" s="5"/>
      <c r="DA996" s="5"/>
      <c r="DB996" s="5"/>
      <c r="DC996" s="5"/>
      <c r="DD996" s="5"/>
      <c r="DE996" s="5"/>
      <c r="DF996" s="5"/>
      <c r="DG996" s="118"/>
      <c r="DH996" s="118"/>
      <c r="DI996" s="118"/>
      <c r="DJ996" s="118"/>
      <c r="DK996" s="118"/>
      <c r="DL996" s="74">
        <v>5</v>
      </c>
      <c r="DM996" s="74" t="s">
        <v>164</v>
      </c>
      <c r="DN996" s="74"/>
      <c r="DO996" s="74"/>
      <c r="DP996" s="74"/>
      <c r="DQ996" s="5"/>
      <c r="DR996" s="74">
        <v>5</v>
      </c>
      <c r="DS996" s="74" t="s">
        <v>164</v>
      </c>
      <c r="DZ996" s="62" t="s">
        <v>1245</v>
      </c>
      <c r="EA996" t="s">
        <v>1278</v>
      </c>
      <c r="EB996" s="5"/>
      <c r="EC996" s="5"/>
      <c r="ED996" s="5"/>
      <c r="EE996" s="5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Y996" s="70" t="str">
        <f t="shared" si="126"/>
        <v>amlodipine oral 5mg/</v>
      </c>
      <c r="FK996" s="14" t="s">
        <v>163</v>
      </c>
      <c r="FL996" s="70" t="str">
        <f t="shared" si="127"/>
        <v>amlodipine oral 5mg/</v>
      </c>
    </row>
    <row r="997" spans="1:168" ht="14.4">
      <c r="A997" s="83">
        <v>147069</v>
      </c>
      <c r="B997" s="57">
        <v>147069</v>
      </c>
      <c r="C997" s="118"/>
      <c r="D997" s="118"/>
      <c r="E997" s="118"/>
      <c r="F997" s="118"/>
      <c r="G997" s="57">
        <v>147069</v>
      </c>
      <c r="H997" s="3"/>
      <c r="I997" s="57">
        <v>147069</v>
      </c>
      <c r="J997" s="5" t="str">
        <f t="shared" si="121"/>
        <v>FIN amlodipine besilate Upjohn EESV tablet 14 x 5mg/</v>
      </c>
      <c r="K997" s="5" t="str">
        <f t="shared" si="122"/>
        <v>FIN amlodipine besilate Upjohn EESV tablet 14 x 5mg/</v>
      </c>
      <c r="L997" s="5"/>
      <c r="M997" s="5"/>
      <c r="N997" s="5"/>
      <c r="O997" s="5"/>
      <c r="P997">
        <v>30</v>
      </c>
      <c r="Q997" s="5"/>
      <c r="R997">
        <v>14</v>
      </c>
      <c r="S997" s="5"/>
      <c r="T997" s="118"/>
      <c r="U997" s="118"/>
      <c r="V997" s="118"/>
      <c r="W997" s="118"/>
      <c r="X997" t="s">
        <v>1289</v>
      </c>
      <c r="Y997" t="s">
        <v>1110</v>
      </c>
      <c r="Z997" t="s">
        <v>1110</v>
      </c>
      <c r="AA997" t="s">
        <v>1296</v>
      </c>
      <c r="AB997" s="5"/>
      <c r="AC997" s="5"/>
      <c r="AD997" s="5"/>
      <c r="AE997" s="5"/>
      <c r="AF997" s="61">
        <v>100000073664</v>
      </c>
      <c r="AG997" t="s">
        <v>173</v>
      </c>
      <c r="AI997" t="s">
        <v>1194</v>
      </c>
      <c r="AJ997" t="s">
        <v>1208</v>
      </c>
      <c r="AK997" s="5"/>
      <c r="AL997" s="5"/>
      <c r="AM997" s="5"/>
      <c r="AN997" s="5"/>
      <c r="AO997" s="5"/>
      <c r="AP997" s="5"/>
      <c r="AQ997" s="5"/>
      <c r="AR997" s="5"/>
      <c r="AS997" s="57">
        <v>2745</v>
      </c>
      <c r="AT997" s="25" t="str">
        <f t="shared" si="123"/>
        <v>FIN amlodipine besilate Upjohn EESV tablet 5mg/</v>
      </c>
      <c r="AU997" s="33"/>
      <c r="AW997" s="57">
        <v>2745</v>
      </c>
      <c r="AX997" s="57"/>
      <c r="AY997" s="5"/>
      <c r="AZ997" t="s">
        <v>65</v>
      </c>
      <c r="BA997" s="5"/>
      <c r="BB997" s="5"/>
      <c r="BC997" s="76">
        <v>10221000</v>
      </c>
      <c r="BD997" t="s">
        <v>173</v>
      </c>
      <c r="BF997" s="46" t="s">
        <v>1009</v>
      </c>
      <c r="BG997" t="s">
        <v>983</v>
      </c>
      <c r="BJ997" s="5"/>
      <c r="BK997" t="s">
        <v>983</v>
      </c>
      <c r="BL997" t="s">
        <v>1009</v>
      </c>
      <c r="BM997" s="55" t="s">
        <v>964</v>
      </c>
      <c r="BN997" t="str">
        <f t="shared" si="124"/>
        <v>amlodipine besilate tablet 5mg/</v>
      </c>
      <c r="BO997" s="55"/>
      <c r="BP997" t="str">
        <f t="shared" si="125"/>
        <v>amlodipine besilate tablet 5mg/</v>
      </c>
      <c r="BQ997" s="5"/>
      <c r="BR997" s="46">
        <v>10219000</v>
      </c>
      <c r="BS997" t="s">
        <v>173</v>
      </c>
      <c r="BU997" s="118"/>
      <c r="BV997" s="118"/>
      <c r="BW997" s="61">
        <v>100000073664</v>
      </c>
      <c r="BX997" s="5"/>
      <c r="BY997" s="5"/>
      <c r="BZ997" s="5"/>
      <c r="CB997" s="45"/>
      <c r="CC997" s="45"/>
      <c r="CD997" s="5"/>
      <c r="CE997" s="5"/>
      <c r="CF997" t="s">
        <v>1242</v>
      </c>
      <c r="CG997" t="s">
        <v>175</v>
      </c>
      <c r="CI997" s="118"/>
      <c r="CJ997" s="118"/>
      <c r="CK997" t="s">
        <v>1239</v>
      </c>
      <c r="CM997" t="s">
        <v>1228</v>
      </c>
      <c r="CN997" t="s">
        <v>3382</v>
      </c>
      <c r="CO997" s="46" t="s">
        <v>2254</v>
      </c>
      <c r="CP997" s="5"/>
      <c r="CQ997" s="46" t="s">
        <v>2254</v>
      </c>
      <c r="CR997" s="46" t="s">
        <v>2984</v>
      </c>
      <c r="CS997" s="5"/>
      <c r="CT997" s="52">
        <v>100000085259</v>
      </c>
      <c r="CU997" s="51" t="s">
        <v>149</v>
      </c>
      <c r="CV997" s="118"/>
      <c r="CW997" s="147"/>
      <c r="CX997" t="s">
        <v>2984</v>
      </c>
      <c r="CY997" s="5"/>
      <c r="CZ997" s="5"/>
      <c r="DA997" s="5"/>
      <c r="DB997" s="5"/>
      <c r="DC997" s="5"/>
      <c r="DD997" s="5"/>
      <c r="DE997" s="5"/>
      <c r="DF997" s="5"/>
      <c r="DG997" s="118"/>
      <c r="DH997" s="118"/>
      <c r="DI997" s="118"/>
      <c r="DJ997" s="118"/>
      <c r="DK997" s="118"/>
      <c r="DL997" s="74">
        <v>5</v>
      </c>
      <c r="DM997" s="74" t="s">
        <v>164</v>
      </c>
      <c r="DN997" s="74"/>
      <c r="DO997" s="74"/>
      <c r="DP997" s="74"/>
      <c r="DQ997" s="5"/>
      <c r="DR997" s="74">
        <v>5</v>
      </c>
      <c r="DS997" s="74" t="s">
        <v>164</v>
      </c>
      <c r="DZ997" s="62" t="s">
        <v>1245</v>
      </c>
      <c r="EA997" t="s">
        <v>1278</v>
      </c>
      <c r="EB997" s="5"/>
      <c r="EC997" s="5"/>
      <c r="ED997" s="5"/>
      <c r="EE997" s="5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Y997" s="70" t="str">
        <f t="shared" si="126"/>
        <v>amlodipine oral 5mg/</v>
      </c>
      <c r="FK997" s="14" t="s">
        <v>163</v>
      </c>
      <c r="FL997" s="70" t="str">
        <f t="shared" si="127"/>
        <v>amlodipine oral 5mg/</v>
      </c>
    </row>
    <row r="998" spans="1:168" ht="14.4">
      <c r="A998" s="83">
        <v>147070</v>
      </c>
      <c r="B998" s="57">
        <v>147070</v>
      </c>
      <c r="C998" s="118"/>
      <c r="D998" s="118"/>
      <c r="E998" s="118"/>
      <c r="F998" s="118"/>
      <c r="G998" s="57">
        <v>147070</v>
      </c>
      <c r="H998" s="3"/>
      <c r="I998" s="57">
        <v>147070</v>
      </c>
      <c r="J998" s="5" t="str">
        <f t="shared" si="121"/>
        <v>FIN amlodipine besilate Upjohn EESV tablet 20 x 5mg/</v>
      </c>
      <c r="K998" s="5" t="str">
        <f t="shared" si="122"/>
        <v>FIN amlodipine besilate Upjohn EESV tablet 20 x 5mg/</v>
      </c>
      <c r="L998" s="5"/>
      <c r="M998" s="5"/>
      <c r="N998" s="5"/>
      <c r="O998" s="5"/>
      <c r="P998">
        <v>30</v>
      </c>
      <c r="Q998" s="5"/>
      <c r="R998">
        <v>20</v>
      </c>
      <c r="S998" s="5"/>
      <c r="T998" s="118"/>
      <c r="U998" s="118"/>
      <c r="V998" s="118"/>
      <c r="W998" s="118"/>
      <c r="X998" t="s">
        <v>1314</v>
      </c>
      <c r="Y998" t="s">
        <v>1110</v>
      </c>
      <c r="Z998" t="s">
        <v>1110</v>
      </c>
      <c r="AA998" t="s">
        <v>1291</v>
      </c>
      <c r="AB998" s="5"/>
      <c r="AC998" s="5"/>
      <c r="AD998" s="5"/>
      <c r="AE998" s="5"/>
      <c r="AF998" s="61">
        <v>100000073664</v>
      </c>
      <c r="AG998" t="s">
        <v>173</v>
      </c>
      <c r="AI998" t="s">
        <v>1194</v>
      </c>
      <c r="AJ998" t="s">
        <v>1208</v>
      </c>
      <c r="AK998" s="5"/>
      <c r="AL998" s="5"/>
      <c r="AM998" s="5"/>
      <c r="AN998" s="5"/>
      <c r="AO998" s="5"/>
      <c r="AP998" s="5"/>
      <c r="AQ998" s="5"/>
      <c r="AR998" s="5"/>
      <c r="AS998" s="57">
        <v>2745</v>
      </c>
      <c r="AT998" s="25" t="str">
        <f t="shared" si="123"/>
        <v>FIN amlodipine besilate Upjohn EESV tablet 5mg/</v>
      </c>
      <c r="AU998" s="33"/>
      <c r="AW998" s="57">
        <v>2745</v>
      </c>
      <c r="AX998" s="57"/>
      <c r="AY998" s="5"/>
      <c r="AZ998" t="s">
        <v>65</v>
      </c>
      <c r="BA998" s="5"/>
      <c r="BB998" s="5"/>
      <c r="BC998" s="76">
        <v>10221000</v>
      </c>
      <c r="BD998" t="s">
        <v>173</v>
      </c>
      <c r="BF998" s="46" t="s">
        <v>1009</v>
      </c>
      <c r="BG998" t="s">
        <v>983</v>
      </c>
      <c r="BJ998" s="5"/>
      <c r="BK998" t="s">
        <v>983</v>
      </c>
      <c r="BL998" t="s">
        <v>1009</v>
      </c>
      <c r="BM998" s="55" t="s">
        <v>964</v>
      </c>
      <c r="BN998" t="str">
        <f t="shared" si="124"/>
        <v>amlodipine besilate tablet 5mg/</v>
      </c>
      <c r="BO998" s="55"/>
      <c r="BP998" t="str">
        <f t="shared" si="125"/>
        <v>amlodipine besilate tablet 5mg/</v>
      </c>
      <c r="BQ998" s="5"/>
      <c r="BR998" s="46">
        <v>10219000</v>
      </c>
      <c r="BS998" t="s">
        <v>173</v>
      </c>
      <c r="BU998" s="118"/>
      <c r="BV998" s="118"/>
      <c r="BW998" s="61">
        <v>100000073664</v>
      </c>
      <c r="BX998" s="5"/>
      <c r="BY998" s="5"/>
      <c r="BZ998" s="5"/>
      <c r="CB998" s="45"/>
      <c r="CC998" s="45"/>
      <c r="CD998" s="5"/>
      <c r="CE998" s="5"/>
      <c r="CF998" t="s">
        <v>1242</v>
      </c>
      <c r="CG998" t="s">
        <v>175</v>
      </c>
      <c r="CI998" s="118"/>
      <c r="CJ998" s="118"/>
      <c r="CK998" t="s">
        <v>1239</v>
      </c>
      <c r="CM998" t="s">
        <v>1228</v>
      </c>
      <c r="CN998" t="s">
        <v>3382</v>
      </c>
      <c r="CO998" s="46" t="s">
        <v>2254</v>
      </c>
      <c r="CP998" s="5"/>
      <c r="CQ998" s="46" t="s">
        <v>2254</v>
      </c>
      <c r="CR998" s="46" t="s">
        <v>2984</v>
      </c>
      <c r="CS998" s="5"/>
      <c r="CT998" s="52">
        <v>100000085259</v>
      </c>
      <c r="CU998" s="51" t="s">
        <v>149</v>
      </c>
      <c r="CV998" s="118"/>
      <c r="CW998" s="147"/>
      <c r="CX998" t="s">
        <v>2984</v>
      </c>
      <c r="CY998" s="5"/>
      <c r="CZ998" s="5"/>
      <c r="DA998" s="5"/>
      <c r="DB998" s="5"/>
      <c r="DC998" s="5"/>
      <c r="DD998" s="5"/>
      <c r="DE998" s="5"/>
      <c r="DF998" s="5"/>
      <c r="DG998" s="118"/>
      <c r="DH998" s="118"/>
      <c r="DI998" s="118"/>
      <c r="DJ998" s="118"/>
      <c r="DK998" s="118"/>
      <c r="DL998" s="74">
        <v>5</v>
      </c>
      <c r="DM998" s="74" t="s">
        <v>164</v>
      </c>
      <c r="DN998" s="74"/>
      <c r="DO998" s="74"/>
      <c r="DP998" s="74"/>
      <c r="DQ998" s="5"/>
      <c r="DR998" s="74">
        <v>5</v>
      </c>
      <c r="DS998" s="74" t="s">
        <v>164</v>
      </c>
      <c r="DZ998" s="62" t="s">
        <v>1245</v>
      </c>
      <c r="EA998" t="s">
        <v>1278</v>
      </c>
      <c r="EB998" s="5"/>
      <c r="EC998" s="5"/>
      <c r="ED998" s="5"/>
      <c r="EE998" s="5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Y998" s="70" t="str">
        <f t="shared" si="126"/>
        <v>amlodipine oral 5mg/</v>
      </c>
      <c r="FK998" s="14" t="s">
        <v>163</v>
      </c>
      <c r="FL998" s="70" t="str">
        <f t="shared" si="127"/>
        <v>amlodipine oral 5mg/</v>
      </c>
    </row>
    <row r="999" spans="1:168" ht="14.4">
      <c r="A999" s="83">
        <v>147071</v>
      </c>
      <c r="B999" s="57">
        <v>147071</v>
      </c>
      <c r="C999" s="118"/>
      <c r="D999" s="118"/>
      <c r="E999" s="118"/>
      <c r="F999" s="118"/>
      <c r="G999" s="57">
        <v>147071</v>
      </c>
      <c r="H999" s="3"/>
      <c r="I999" s="57">
        <v>147071</v>
      </c>
      <c r="J999" s="5" t="str">
        <f t="shared" si="121"/>
        <v>FIN amlodipine besilate Upjohn EESV tablet 30 x 5mg/</v>
      </c>
      <c r="K999" s="5" t="str">
        <f t="shared" si="122"/>
        <v>FIN amlodipine besilate Upjohn EESV tablet 30 x 5mg/</v>
      </c>
      <c r="L999" s="5"/>
      <c r="M999" s="5"/>
      <c r="N999" s="5"/>
      <c r="O999" s="5"/>
      <c r="P999">
        <v>30</v>
      </c>
      <c r="Q999" s="5"/>
      <c r="R999">
        <v>30</v>
      </c>
      <c r="S999" s="5"/>
      <c r="T999" s="118"/>
      <c r="U999" s="118"/>
      <c r="V999" s="118"/>
      <c r="W999" s="118"/>
      <c r="X999" t="s">
        <v>1304</v>
      </c>
      <c r="Y999" t="s">
        <v>1110</v>
      </c>
      <c r="Z999" t="s">
        <v>1110</v>
      </c>
      <c r="AA999" t="s">
        <v>1298</v>
      </c>
      <c r="AB999" s="5"/>
      <c r="AC999" s="5"/>
      <c r="AD999" s="5"/>
      <c r="AE999" s="5"/>
      <c r="AF999" s="61">
        <v>100000073664</v>
      </c>
      <c r="AG999" t="s">
        <v>173</v>
      </c>
      <c r="AI999" t="s">
        <v>1194</v>
      </c>
      <c r="AJ999" t="s">
        <v>1208</v>
      </c>
      <c r="AK999" s="5"/>
      <c r="AL999" s="5"/>
      <c r="AM999" s="5"/>
      <c r="AN999" s="5"/>
      <c r="AO999" s="5"/>
      <c r="AP999" s="5"/>
      <c r="AQ999" s="5"/>
      <c r="AR999" s="5"/>
      <c r="AS999" s="57">
        <v>2745</v>
      </c>
      <c r="AT999" s="25" t="str">
        <f t="shared" si="123"/>
        <v>FIN amlodipine besilate Upjohn EESV tablet 5mg/</v>
      </c>
      <c r="AU999" s="33"/>
      <c r="AW999" s="57">
        <v>2745</v>
      </c>
      <c r="AX999" s="57"/>
      <c r="AY999" s="5"/>
      <c r="AZ999" t="s">
        <v>65</v>
      </c>
      <c r="BA999" s="5"/>
      <c r="BB999" s="5"/>
      <c r="BC999" s="76">
        <v>10221000</v>
      </c>
      <c r="BD999" t="s">
        <v>173</v>
      </c>
      <c r="BF999" s="46" t="s">
        <v>1009</v>
      </c>
      <c r="BG999" t="s">
        <v>983</v>
      </c>
      <c r="BJ999" s="5"/>
      <c r="BK999" t="s">
        <v>983</v>
      </c>
      <c r="BL999" t="s">
        <v>1009</v>
      </c>
      <c r="BM999" s="55" t="s">
        <v>964</v>
      </c>
      <c r="BN999" t="str">
        <f t="shared" si="124"/>
        <v>amlodipine besilate tablet 5mg/</v>
      </c>
      <c r="BO999" s="55"/>
      <c r="BP999" t="str">
        <f t="shared" si="125"/>
        <v>amlodipine besilate tablet 5mg/</v>
      </c>
      <c r="BQ999" s="5"/>
      <c r="BR999" s="46">
        <v>10219000</v>
      </c>
      <c r="BS999" t="s">
        <v>173</v>
      </c>
      <c r="BU999" s="118"/>
      <c r="BV999" s="118"/>
      <c r="BW999" s="61">
        <v>100000073664</v>
      </c>
      <c r="BX999" s="5"/>
      <c r="BY999" s="5"/>
      <c r="BZ999" s="5"/>
      <c r="CB999" s="45"/>
      <c r="CC999" s="45"/>
      <c r="CD999" s="5"/>
      <c r="CE999" s="5"/>
      <c r="CF999" t="s">
        <v>1242</v>
      </c>
      <c r="CG999" t="s">
        <v>175</v>
      </c>
      <c r="CI999" s="118"/>
      <c r="CJ999" s="118"/>
      <c r="CK999" t="s">
        <v>1239</v>
      </c>
      <c r="CM999" t="s">
        <v>1228</v>
      </c>
      <c r="CN999" t="s">
        <v>3382</v>
      </c>
      <c r="CO999" s="46" t="s">
        <v>2254</v>
      </c>
      <c r="CP999" s="5"/>
      <c r="CQ999" s="46" t="s">
        <v>2254</v>
      </c>
      <c r="CR999" s="46" t="s">
        <v>2984</v>
      </c>
      <c r="CS999" s="5"/>
      <c r="CT999" s="52">
        <v>100000085259</v>
      </c>
      <c r="CU999" s="51" t="s">
        <v>149</v>
      </c>
      <c r="CV999" s="118"/>
      <c r="CW999" s="147"/>
      <c r="CX999" t="s">
        <v>2984</v>
      </c>
      <c r="CY999" s="5"/>
      <c r="CZ999" s="5"/>
      <c r="DA999" s="5"/>
      <c r="DB999" s="5"/>
      <c r="DC999" s="5"/>
      <c r="DD999" s="5"/>
      <c r="DE999" s="5"/>
      <c r="DF999" s="5"/>
      <c r="DG999" s="118"/>
      <c r="DH999" s="118"/>
      <c r="DI999" s="118"/>
      <c r="DJ999" s="118"/>
      <c r="DK999" s="118"/>
      <c r="DL999" s="74">
        <v>5</v>
      </c>
      <c r="DM999" s="74" t="s">
        <v>164</v>
      </c>
      <c r="DN999" s="74"/>
      <c r="DO999" s="74"/>
      <c r="DP999" s="74"/>
      <c r="DQ999" s="5"/>
      <c r="DR999" s="74">
        <v>5</v>
      </c>
      <c r="DS999" s="74" t="s">
        <v>164</v>
      </c>
      <c r="DZ999" s="62" t="s">
        <v>1245</v>
      </c>
      <c r="EA999" t="s">
        <v>1278</v>
      </c>
      <c r="EB999" s="5"/>
      <c r="EC999" s="5"/>
      <c r="ED999" s="5"/>
      <c r="EE999" s="5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Y999" s="70" t="str">
        <f t="shared" si="126"/>
        <v>amlodipine oral 5mg/</v>
      </c>
      <c r="FK999" s="14" t="s">
        <v>163</v>
      </c>
      <c r="FL999" s="70" t="str">
        <f t="shared" si="127"/>
        <v>amlodipine oral 5mg/</v>
      </c>
    </row>
    <row r="1000" spans="1:168" ht="14.4">
      <c r="A1000" s="83">
        <v>147072</v>
      </c>
      <c r="B1000" s="57">
        <v>147072</v>
      </c>
      <c r="C1000" s="118"/>
      <c r="D1000" s="118"/>
      <c r="E1000" s="118"/>
      <c r="F1000" s="118"/>
      <c r="G1000" s="57">
        <v>147072</v>
      </c>
      <c r="H1000" s="3"/>
      <c r="I1000" s="57">
        <v>147072</v>
      </c>
      <c r="J1000" s="5" t="str">
        <f t="shared" si="121"/>
        <v>FIN amlodipine besilate Upjohn EESV tablet 50 x 5mg/</v>
      </c>
      <c r="K1000" s="5" t="str">
        <f t="shared" si="122"/>
        <v>FIN amlodipine besilate Upjohn EESV tablet 50 x 5mg/</v>
      </c>
      <c r="L1000" s="5"/>
      <c r="M1000" s="5"/>
      <c r="N1000" s="5"/>
      <c r="O1000" s="5"/>
      <c r="P1000">
        <v>10</v>
      </c>
      <c r="Q1000" s="5"/>
      <c r="R1000">
        <v>50</v>
      </c>
      <c r="S1000" s="5"/>
      <c r="T1000" s="118"/>
      <c r="U1000" s="118"/>
      <c r="V1000" s="118"/>
      <c r="W1000" s="118"/>
      <c r="X1000" t="s">
        <v>1318</v>
      </c>
      <c r="Y1000" t="s">
        <v>1110</v>
      </c>
      <c r="Z1000" t="s">
        <v>1110</v>
      </c>
      <c r="AA1000" t="s">
        <v>1299</v>
      </c>
      <c r="AB1000" s="5"/>
      <c r="AC1000" s="5"/>
      <c r="AD1000" s="5"/>
      <c r="AE1000" s="5"/>
      <c r="AF1000" s="61">
        <v>100000073664</v>
      </c>
      <c r="AG1000" t="s">
        <v>173</v>
      </c>
      <c r="AI1000" t="s">
        <v>1194</v>
      </c>
      <c r="AJ1000" t="s">
        <v>1208</v>
      </c>
      <c r="AK1000" s="5"/>
      <c r="AL1000" s="5"/>
      <c r="AM1000" s="5"/>
      <c r="AN1000" s="5"/>
      <c r="AO1000" s="5"/>
      <c r="AP1000" s="5"/>
      <c r="AQ1000" s="5"/>
      <c r="AR1000" s="5"/>
      <c r="AS1000" s="57">
        <v>2745</v>
      </c>
      <c r="AT1000" s="25" t="str">
        <f t="shared" si="123"/>
        <v>FIN amlodipine besilate Upjohn EESV tablet 5mg/</v>
      </c>
      <c r="AU1000" s="33"/>
      <c r="AW1000" s="57">
        <v>2745</v>
      </c>
      <c r="AX1000" s="57"/>
      <c r="AY1000" s="5"/>
      <c r="AZ1000" t="s">
        <v>65</v>
      </c>
      <c r="BA1000" s="5"/>
      <c r="BB1000" s="5"/>
      <c r="BC1000" s="76">
        <v>10221000</v>
      </c>
      <c r="BD1000" t="s">
        <v>173</v>
      </c>
      <c r="BF1000" s="46" t="s">
        <v>1009</v>
      </c>
      <c r="BG1000" t="s">
        <v>983</v>
      </c>
      <c r="BJ1000" s="5"/>
      <c r="BK1000" t="s">
        <v>983</v>
      </c>
      <c r="BL1000" t="s">
        <v>1009</v>
      </c>
      <c r="BM1000" s="55" t="s">
        <v>964</v>
      </c>
      <c r="BN1000" t="str">
        <f t="shared" si="124"/>
        <v>amlodipine besilate tablet 5mg/</v>
      </c>
      <c r="BO1000" s="55"/>
      <c r="BP1000" t="str">
        <f t="shared" si="125"/>
        <v>amlodipine besilate tablet 5mg/</v>
      </c>
      <c r="BQ1000" s="5"/>
      <c r="BR1000" s="46">
        <v>10219000</v>
      </c>
      <c r="BS1000" t="s">
        <v>173</v>
      </c>
      <c r="BU1000" s="118"/>
      <c r="BV1000" s="118"/>
      <c r="BW1000" s="61">
        <v>100000073664</v>
      </c>
      <c r="BX1000" s="5"/>
      <c r="BY1000" s="5"/>
      <c r="BZ1000" s="5"/>
      <c r="CB1000" s="45"/>
      <c r="CC1000" s="45"/>
      <c r="CD1000" s="5"/>
      <c r="CE1000" s="5"/>
      <c r="CF1000" t="s">
        <v>1242</v>
      </c>
      <c r="CG1000" t="s">
        <v>175</v>
      </c>
      <c r="CI1000" s="118"/>
      <c r="CJ1000" s="118"/>
      <c r="CK1000" t="s">
        <v>1239</v>
      </c>
      <c r="CM1000" t="s">
        <v>1228</v>
      </c>
      <c r="CN1000" t="s">
        <v>3382</v>
      </c>
      <c r="CO1000" s="46" t="s">
        <v>2254</v>
      </c>
      <c r="CP1000" s="5"/>
      <c r="CQ1000" s="46" t="s">
        <v>2254</v>
      </c>
      <c r="CR1000" s="46" t="s">
        <v>2984</v>
      </c>
      <c r="CS1000" s="5"/>
      <c r="CT1000" s="52">
        <v>100000085259</v>
      </c>
      <c r="CU1000" s="51" t="s">
        <v>149</v>
      </c>
      <c r="CV1000" s="118"/>
      <c r="CW1000" s="147"/>
      <c r="CX1000" t="s">
        <v>2984</v>
      </c>
      <c r="CY1000" s="5"/>
      <c r="CZ1000" s="5"/>
      <c r="DA1000" s="5"/>
      <c r="DB1000" s="5"/>
      <c r="DC1000" s="5"/>
      <c r="DD1000" s="5"/>
      <c r="DE1000" s="5"/>
      <c r="DF1000" s="5"/>
      <c r="DG1000" s="118"/>
      <c r="DH1000" s="118"/>
      <c r="DI1000" s="118"/>
      <c r="DJ1000" s="118"/>
      <c r="DK1000" s="118"/>
      <c r="DL1000" s="74">
        <v>5</v>
      </c>
      <c r="DM1000" s="74" t="s">
        <v>164</v>
      </c>
      <c r="DN1000" s="74"/>
      <c r="DO1000" s="74"/>
      <c r="DP1000" s="74"/>
      <c r="DQ1000" s="5"/>
      <c r="DR1000" s="74">
        <v>5</v>
      </c>
      <c r="DS1000" s="74" t="s">
        <v>164</v>
      </c>
      <c r="DZ1000" s="62" t="s">
        <v>1245</v>
      </c>
      <c r="EA1000" t="s">
        <v>1278</v>
      </c>
      <c r="EB1000" s="5"/>
      <c r="EC1000" s="5"/>
      <c r="ED1000" s="5"/>
      <c r="EE1000" s="5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Y1000" s="70" t="str">
        <f t="shared" si="126"/>
        <v>amlodipine oral 5mg/</v>
      </c>
      <c r="FK1000" s="14" t="s">
        <v>163</v>
      </c>
      <c r="FL1000" s="70" t="str">
        <f t="shared" si="127"/>
        <v>amlodipine oral 5mg/</v>
      </c>
    </row>
    <row r="1001" spans="1:168" ht="14.4">
      <c r="A1001" s="83">
        <v>147073</v>
      </c>
      <c r="B1001" s="57">
        <v>147073</v>
      </c>
      <c r="C1001" s="118"/>
      <c r="D1001" s="118"/>
      <c r="E1001" s="118"/>
      <c r="F1001" s="118"/>
      <c r="G1001" s="57">
        <v>147073</v>
      </c>
      <c r="H1001" s="3"/>
      <c r="I1001" s="57">
        <v>147073</v>
      </c>
      <c r="J1001" s="5" t="str">
        <f t="shared" si="121"/>
        <v>FIN amlodipine besilate Upjohn EESV tablet 50 x 5mg/</v>
      </c>
      <c r="K1001" s="5" t="str">
        <f t="shared" si="122"/>
        <v>FIN amlodipine besilate Upjohn EESV tablet 50 x 5mg/</v>
      </c>
      <c r="L1001" s="5"/>
      <c r="M1001" s="5"/>
      <c r="N1001" s="5"/>
      <c r="O1001" s="5"/>
      <c r="P1001">
        <v>30</v>
      </c>
      <c r="Q1001" s="5"/>
      <c r="R1001" s="24">
        <v>50</v>
      </c>
      <c r="S1001" s="5"/>
      <c r="T1001" s="118"/>
      <c r="U1001" s="118"/>
      <c r="V1001" s="118"/>
      <c r="W1001" s="118"/>
      <c r="X1001" t="s">
        <v>1292</v>
      </c>
      <c r="Y1001" t="s">
        <v>1110</v>
      </c>
      <c r="Z1001" t="s">
        <v>1110</v>
      </c>
      <c r="AA1001" t="s">
        <v>1315</v>
      </c>
      <c r="AB1001" s="5"/>
      <c r="AC1001" s="5"/>
      <c r="AD1001" s="5"/>
      <c r="AE1001" s="5"/>
      <c r="AF1001" s="61">
        <v>100000073664</v>
      </c>
      <c r="AG1001" t="s">
        <v>173</v>
      </c>
      <c r="AI1001" t="s">
        <v>1194</v>
      </c>
      <c r="AJ1001" t="s">
        <v>1208</v>
      </c>
      <c r="AK1001" s="5"/>
      <c r="AL1001" s="5"/>
      <c r="AM1001" s="5"/>
      <c r="AN1001" s="5"/>
      <c r="AO1001" s="5"/>
      <c r="AP1001" s="5"/>
      <c r="AQ1001" s="5"/>
      <c r="AR1001" s="5"/>
      <c r="AS1001" s="57">
        <v>2745</v>
      </c>
      <c r="AT1001" s="25" t="str">
        <f t="shared" si="123"/>
        <v>FIN amlodipine besilate Upjohn EESV tablet 5mg/</v>
      </c>
      <c r="AU1001" s="33"/>
      <c r="AW1001" s="57">
        <v>2745</v>
      </c>
      <c r="AX1001" s="57"/>
      <c r="AY1001" s="5"/>
      <c r="AZ1001" t="s">
        <v>65</v>
      </c>
      <c r="BA1001" s="5"/>
      <c r="BB1001" s="5"/>
      <c r="BC1001" s="76">
        <v>10221000</v>
      </c>
      <c r="BD1001" t="s">
        <v>173</v>
      </c>
      <c r="BF1001" s="46" t="s">
        <v>1009</v>
      </c>
      <c r="BG1001" t="s">
        <v>983</v>
      </c>
      <c r="BJ1001" s="5"/>
      <c r="BK1001" t="s">
        <v>983</v>
      </c>
      <c r="BL1001" t="s">
        <v>1009</v>
      </c>
      <c r="BM1001" s="55" t="s">
        <v>964</v>
      </c>
      <c r="BN1001" t="str">
        <f t="shared" si="124"/>
        <v>amlodipine besilate tablet 5mg/</v>
      </c>
      <c r="BO1001" s="55"/>
      <c r="BP1001" t="str">
        <f t="shared" si="125"/>
        <v>amlodipine besilate tablet 5mg/</v>
      </c>
      <c r="BQ1001" s="5"/>
      <c r="BR1001" s="46">
        <v>10219000</v>
      </c>
      <c r="BS1001" t="s">
        <v>173</v>
      </c>
      <c r="BU1001" s="118"/>
      <c r="BV1001" s="118"/>
      <c r="BW1001" s="61">
        <v>100000073664</v>
      </c>
      <c r="BX1001" s="5"/>
      <c r="BY1001" s="5"/>
      <c r="BZ1001" s="5"/>
      <c r="CB1001" s="45"/>
      <c r="CC1001" s="45"/>
      <c r="CD1001" s="5"/>
      <c r="CE1001" s="5"/>
      <c r="CF1001" t="s">
        <v>1242</v>
      </c>
      <c r="CG1001" t="s">
        <v>175</v>
      </c>
      <c r="CI1001" s="118"/>
      <c r="CJ1001" s="118"/>
      <c r="CK1001" t="s">
        <v>1239</v>
      </c>
      <c r="CM1001" t="s">
        <v>1228</v>
      </c>
      <c r="CN1001" t="s">
        <v>3382</v>
      </c>
      <c r="CO1001" s="46" t="s">
        <v>2254</v>
      </c>
      <c r="CP1001" s="5"/>
      <c r="CQ1001" s="46" t="s">
        <v>2254</v>
      </c>
      <c r="CR1001" s="46" t="s">
        <v>2984</v>
      </c>
      <c r="CS1001" s="5"/>
      <c r="CT1001" s="52">
        <v>100000085259</v>
      </c>
      <c r="CU1001" s="51" t="s">
        <v>149</v>
      </c>
      <c r="CV1001" s="118"/>
      <c r="CW1001" s="147"/>
      <c r="CX1001" t="s">
        <v>2984</v>
      </c>
      <c r="CY1001" s="5"/>
      <c r="CZ1001" s="5"/>
      <c r="DA1001" s="5"/>
      <c r="DB1001" s="5"/>
      <c r="DC1001" s="5"/>
      <c r="DD1001" s="5"/>
      <c r="DE1001" s="5"/>
      <c r="DF1001" s="5"/>
      <c r="DG1001" s="118"/>
      <c r="DH1001" s="118"/>
      <c r="DI1001" s="118"/>
      <c r="DJ1001" s="118"/>
      <c r="DK1001" s="118"/>
      <c r="DL1001" s="74">
        <v>5</v>
      </c>
      <c r="DM1001" s="74" t="s">
        <v>164</v>
      </c>
      <c r="DN1001" s="74"/>
      <c r="DO1001" s="74"/>
      <c r="DP1001" s="74"/>
      <c r="DQ1001" s="5"/>
      <c r="DR1001" s="74">
        <v>5</v>
      </c>
      <c r="DS1001" s="74" t="s">
        <v>164</v>
      </c>
      <c r="DZ1001" s="62" t="s">
        <v>1245</v>
      </c>
      <c r="EA1001" t="s">
        <v>1278</v>
      </c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Y1001" s="70" t="str">
        <f t="shared" si="126"/>
        <v>amlodipine oral 5mg/</v>
      </c>
      <c r="FK1001" s="14" t="s">
        <v>163</v>
      </c>
      <c r="FL1001" s="70" t="str">
        <f t="shared" si="127"/>
        <v>amlodipine oral 5mg/</v>
      </c>
    </row>
    <row r="1002" spans="1:168" ht="14.4">
      <c r="A1002" s="83">
        <v>147074</v>
      </c>
      <c r="B1002" s="57">
        <v>147074</v>
      </c>
      <c r="C1002" s="118"/>
      <c r="D1002" s="118"/>
      <c r="E1002" s="118"/>
      <c r="F1002" s="118"/>
      <c r="G1002" s="57">
        <v>147074</v>
      </c>
      <c r="H1002" s="3"/>
      <c r="I1002" s="57">
        <v>147074</v>
      </c>
      <c r="J1002" s="5" t="str">
        <f t="shared" si="121"/>
        <v>FIN amlodipine besilate Upjohn EESV tablet 60 x 5mg/</v>
      </c>
      <c r="K1002" s="5" t="str">
        <f t="shared" si="122"/>
        <v>FIN amlodipine besilate Upjohn EESV tablet 60 x 5mg/</v>
      </c>
      <c r="L1002" s="5"/>
      <c r="M1002" s="5"/>
      <c r="N1002" s="5"/>
      <c r="O1002" s="5"/>
      <c r="P1002">
        <v>30</v>
      </c>
      <c r="Q1002" s="5"/>
      <c r="R1002">
        <v>60</v>
      </c>
      <c r="S1002" s="5"/>
      <c r="T1002" s="118"/>
      <c r="U1002" s="118"/>
      <c r="V1002" s="118"/>
      <c r="W1002" s="118"/>
      <c r="X1002" t="s">
        <v>1296</v>
      </c>
      <c r="Y1002" t="s">
        <v>1110</v>
      </c>
      <c r="Z1002" t="s">
        <v>1110</v>
      </c>
      <c r="AA1002" t="s">
        <v>1300</v>
      </c>
      <c r="AB1002" s="5"/>
      <c r="AC1002" s="5"/>
      <c r="AD1002" s="5"/>
      <c r="AE1002" s="5"/>
      <c r="AF1002" s="61">
        <v>100000073664</v>
      </c>
      <c r="AG1002" t="s">
        <v>173</v>
      </c>
      <c r="AI1002" t="s">
        <v>1194</v>
      </c>
      <c r="AJ1002" t="s">
        <v>1208</v>
      </c>
      <c r="AK1002" s="5"/>
      <c r="AL1002" s="5"/>
      <c r="AM1002" s="5"/>
      <c r="AN1002" s="5"/>
      <c r="AO1002" s="5"/>
      <c r="AP1002" s="5"/>
      <c r="AQ1002" s="5"/>
      <c r="AR1002" s="5"/>
      <c r="AS1002" s="57">
        <v>2745</v>
      </c>
      <c r="AT1002" s="25" t="str">
        <f t="shared" si="123"/>
        <v>FIN amlodipine besilate Upjohn EESV tablet 5mg/</v>
      </c>
      <c r="AU1002" s="33"/>
      <c r="AW1002" s="57">
        <v>2745</v>
      </c>
      <c r="AX1002" s="57"/>
      <c r="AY1002" s="5"/>
      <c r="AZ1002" t="s">
        <v>65</v>
      </c>
      <c r="BA1002" s="5"/>
      <c r="BB1002" s="5"/>
      <c r="BC1002" s="76">
        <v>10221000</v>
      </c>
      <c r="BD1002" t="s">
        <v>173</v>
      </c>
      <c r="BF1002" s="46" t="s">
        <v>1009</v>
      </c>
      <c r="BG1002" t="s">
        <v>983</v>
      </c>
      <c r="BJ1002" s="5"/>
      <c r="BK1002" t="s">
        <v>983</v>
      </c>
      <c r="BL1002" t="s">
        <v>1009</v>
      </c>
      <c r="BM1002" s="55" t="s">
        <v>964</v>
      </c>
      <c r="BN1002" t="str">
        <f t="shared" si="124"/>
        <v>amlodipine besilate tablet 5mg/</v>
      </c>
      <c r="BO1002" s="55"/>
      <c r="BP1002" t="str">
        <f t="shared" si="125"/>
        <v>amlodipine besilate tablet 5mg/</v>
      </c>
      <c r="BQ1002" s="5"/>
      <c r="BR1002" s="46">
        <v>10219000</v>
      </c>
      <c r="BS1002" t="s">
        <v>173</v>
      </c>
      <c r="BU1002" s="118"/>
      <c r="BV1002" s="118"/>
      <c r="BW1002" s="61">
        <v>100000073664</v>
      </c>
      <c r="BX1002" s="5"/>
      <c r="BY1002" s="5"/>
      <c r="BZ1002" s="5"/>
      <c r="CB1002" s="45"/>
      <c r="CC1002" s="45"/>
      <c r="CD1002" s="5"/>
      <c r="CE1002" s="5"/>
      <c r="CF1002" t="s">
        <v>1242</v>
      </c>
      <c r="CG1002" t="s">
        <v>175</v>
      </c>
      <c r="CI1002" s="118"/>
      <c r="CJ1002" s="118"/>
      <c r="CK1002" t="s">
        <v>1239</v>
      </c>
      <c r="CM1002" t="s">
        <v>1228</v>
      </c>
      <c r="CN1002" t="s">
        <v>3382</v>
      </c>
      <c r="CO1002" s="46" t="s">
        <v>2254</v>
      </c>
      <c r="CP1002" s="5"/>
      <c r="CQ1002" s="46" t="s">
        <v>2254</v>
      </c>
      <c r="CR1002" s="46" t="s">
        <v>2984</v>
      </c>
      <c r="CS1002" s="5"/>
      <c r="CT1002" s="52">
        <v>100000085259</v>
      </c>
      <c r="CU1002" s="51" t="s">
        <v>149</v>
      </c>
      <c r="CV1002" s="118"/>
      <c r="CW1002" s="147"/>
      <c r="CX1002" t="s">
        <v>2984</v>
      </c>
      <c r="CY1002" s="5"/>
      <c r="CZ1002" s="5"/>
      <c r="DA1002" s="5"/>
      <c r="DB1002" s="5"/>
      <c r="DC1002" s="5"/>
      <c r="DD1002" s="5"/>
      <c r="DE1002" s="5"/>
      <c r="DF1002" s="5"/>
      <c r="DG1002" s="118"/>
      <c r="DH1002" s="118"/>
      <c r="DI1002" s="118"/>
      <c r="DJ1002" s="118"/>
      <c r="DK1002" s="118"/>
      <c r="DL1002" s="74">
        <v>5</v>
      </c>
      <c r="DM1002" s="74" t="s">
        <v>164</v>
      </c>
      <c r="DN1002" s="74"/>
      <c r="DO1002" s="74"/>
      <c r="DP1002" s="74"/>
      <c r="DQ1002" s="5"/>
      <c r="DR1002" s="74">
        <v>5</v>
      </c>
      <c r="DS1002" s="74" t="s">
        <v>164</v>
      </c>
      <c r="DZ1002" s="62" t="s">
        <v>1245</v>
      </c>
      <c r="EA1002" t="s">
        <v>1278</v>
      </c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Y1002" s="70" t="str">
        <f t="shared" si="126"/>
        <v>amlodipine oral 5mg/</v>
      </c>
      <c r="FK1002" s="14" t="s">
        <v>163</v>
      </c>
      <c r="FL1002" s="70" t="str">
        <f t="shared" si="127"/>
        <v>amlodipine oral 5mg/</v>
      </c>
    </row>
    <row r="1003" spans="1:168" ht="14.4">
      <c r="A1003" s="83">
        <v>147075</v>
      </c>
      <c r="B1003" s="57">
        <v>147075</v>
      </c>
      <c r="C1003" s="118"/>
      <c r="D1003" s="118"/>
      <c r="E1003" s="118"/>
      <c r="F1003" s="118"/>
      <c r="G1003" s="57">
        <v>147075</v>
      </c>
      <c r="H1003" s="3"/>
      <c r="I1003" s="57">
        <v>147075</v>
      </c>
      <c r="J1003" s="5" t="str">
        <f t="shared" si="121"/>
        <v>FIN amlodipine besilate Upjohn EESV tablet 100 x 5mg/</v>
      </c>
      <c r="K1003" s="5" t="str">
        <f t="shared" si="122"/>
        <v>FIN amlodipine besilate Upjohn EESV tablet 100 x 5mg/</v>
      </c>
      <c r="L1003" s="5"/>
      <c r="M1003" s="5"/>
      <c r="N1003" s="5"/>
      <c r="O1003" s="5"/>
      <c r="P1003">
        <v>30</v>
      </c>
      <c r="Q1003" s="5"/>
      <c r="R1003">
        <v>100</v>
      </c>
      <c r="S1003" s="5"/>
      <c r="T1003" s="118"/>
      <c r="U1003" s="118"/>
      <c r="V1003" s="118"/>
      <c r="W1003" s="118"/>
      <c r="X1003" t="s">
        <v>1291</v>
      </c>
      <c r="Y1003" t="s">
        <v>1110</v>
      </c>
      <c r="Z1003" t="s">
        <v>1110</v>
      </c>
      <c r="AA1003" t="s">
        <v>1289</v>
      </c>
      <c r="AB1003" s="5"/>
      <c r="AC1003" s="5"/>
      <c r="AD1003" s="5"/>
      <c r="AE1003" s="5"/>
      <c r="AF1003" s="61">
        <v>100000073664</v>
      </c>
      <c r="AG1003" t="s">
        <v>173</v>
      </c>
      <c r="AI1003" t="s">
        <v>1194</v>
      </c>
      <c r="AJ1003" t="s">
        <v>1208</v>
      </c>
      <c r="AK1003" s="5"/>
      <c r="AL1003" s="5"/>
      <c r="AM1003" s="5"/>
      <c r="AN1003" s="5"/>
      <c r="AO1003" s="5"/>
      <c r="AP1003" s="5"/>
      <c r="AQ1003" s="5"/>
      <c r="AR1003" s="5"/>
      <c r="AS1003" s="57">
        <v>2745</v>
      </c>
      <c r="AT1003" s="25" t="str">
        <f t="shared" si="123"/>
        <v>FIN amlodipine besilate Upjohn EESV tablet 5mg/</v>
      </c>
      <c r="AU1003" s="33"/>
      <c r="AW1003" s="57">
        <v>2745</v>
      </c>
      <c r="AX1003" s="57"/>
      <c r="AY1003" s="5"/>
      <c r="AZ1003" t="s">
        <v>65</v>
      </c>
      <c r="BA1003" s="5"/>
      <c r="BB1003" s="5"/>
      <c r="BC1003" s="76">
        <v>10221000</v>
      </c>
      <c r="BD1003" t="s">
        <v>173</v>
      </c>
      <c r="BF1003" s="46" t="s">
        <v>1009</v>
      </c>
      <c r="BG1003" t="s">
        <v>983</v>
      </c>
      <c r="BJ1003" s="5"/>
      <c r="BK1003" t="s">
        <v>983</v>
      </c>
      <c r="BL1003" t="s">
        <v>1009</v>
      </c>
      <c r="BM1003" s="55" t="s">
        <v>964</v>
      </c>
      <c r="BN1003" t="str">
        <f t="shared" si="124"/>
        <v>amlodipine besilate tablet 5mg/</v>
      </c>
      <c r="BO1003" s="55"/>
      <c r="BP1003" t="str">
        <f t="shared" si="125"/>
        <v>amlodipine besilate tablet 5mg/</v>
      </c>
      <c r="BQ1003" s="5"/>
      <c r="BR1003" s="46">
        <v>10219000</v>
      </c>
      <c r="BS1003" t="s">
        <v>173</v>
      </c>
      <c r="BU1003" s="118"/>
      <c r="BV1003" s="118"/>
      <c r="BW1003" s="61">
        <v>100000073664</v>
      </c>
      <c r="BX1003" s="5"/>
      <c r="BY1003" s="5"/>
      <c r="BZ1003" s="5"/>
      <c r="CB1003" s="45"/>
      <c r="CC1003" s="45"/>
      <c r="CD1003" s="5"/>
      <c r="CE1003" s="5"/>
      <c r="CF1003" t="s">
        <v>1242</v>
      </c>
      <c r="CG1003" t="s">
        <v>175</v>
      </c>
      <c r="CI1003" s="118"/>
      <c r="CJ1003" s="118"/>
      <c r="CK1003" t="s">
        <v>1239</v>
      </c>
      <c r="CM1003" t="s">
        <v>1228</v>
      </c>
      <c r="CN1003" t="s">
        <v>3382</v>
      </c>
      <c r="CO1003" s="46" t="s">
        <v>2254</v>
      </c>
      <c r="CP1003" s="5"/>
      <c r="CQ1003" s="46" t="s">
        <v>2254</v>
      </c>
      <c r="CR1003" s="46" t="s">
        <v>2984</v>
      </c>
      <c r="CS1003" s="5"/>
      <c r="CT1003" s="52">
        <v>100000085259</v>
      </c>
      <c r="CU1003" s="51" t="s">
        <v>149</v>
      </c>
      <c r="CV1003" s="118"/>
      <c r="CW1003" s="147"/>
      <c r="CX1003" t="s">
        <v>2984</v>
      </c>
      <c r="CY1003" s="5"/>
      <c r="CZ1003" s="5"/>
      <c r="DA1003" s="5"/>
      <c r="DB1003" s="5"/>
      <c r="DC1003" s="5"/>
      <c r="DD1003" s="5"/>
      <c r="DE1003" s="5"/>
      <c r="DF1003" s="5"/>
      <c r="DG1003" s="118"/>
      <c r="DH1003" s="118"/>
      <c r="DI1003" s="118"/>
      <c r="DJ1003" s="118"/>
      <c r="DK1003" s="118"/>
      <c r="DL1003" s="74">
        <v>5</v>
      </c>
      <c r="DM1003" s="74" t="s">
        <v>164</v>
      </c>
      <c r="DN1003" s="74"/>
      <c r="DO1003" s="74"/>
      <c r="DP1003" s="74"/>
      <c r="DQ1003" s="5"/>
      <c r="DR1003" s="74">
        <v>5</v>
      </c>
      <c r="DS1003" s="74" t="s">
        <v>164</v>
      </c>
      <c r="DZ1003" s="62" t="s">
        <v>1245</v>
      </c>
      <c r="EA1003" t="s">
        <v>1278</v>
      </c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Y1003" s="70" t="str">
        <f t="shared" si="126"/>
        <v>amlodipine oral 5mg/</v>
      </c>
      <c r="FK1003" s="14" t="s">
        <v>163</v>
      </c>
      <c r="FL1003" s="70" t="str">
        <f t="shared" si="127"/>
        <v>amlodipine oral 5mg/</v>
      </c>
    </row>
    <row r="1004" spans="1:168" ht="14.4">
      <c r="A1004" s="83">
        <v>147076</v>
      </c>
      <c r="B1004" s="57">
        <v>147076</v>
      </c>
      <c r="C1004" s="118"/>
      <c r="D1004" s="118"/>
      <c r="E1004" s="118"/>
      <c r="F1004" s="118"/>
      <c r="G1004" s="57">
        <v>147076</v>
      </c>
      <c r="H1004" s="3"/>
      <c r="I1004" s="57">
        <v>147076</v>
      </c>
      <c r="J1004" s="5" t="str">
        <f t="shared" si="121"/>
        <v>FIN amlodipine besilate Upjohn EESV tablet 300 x 5mg/</v>
      </c>
      <c r="K1004" s="5" t="str">
        <f t="shared" si="122"/>
        <v>FIN amlodipine besilate Upjohn EESV tablet 300 x 5mg/</v>
      </c>
      <c r="L1004" s="5"/>
      <c r="M1004" s="5"/>
      <c r="N1004" s="5"/>
      <c r="O1004" s="5"/>
      <c r="P1004">
        <v>30</v>
      </c>
      <c r="Q1004" s="5"/>
      <c r="R1004">
        <v>300</v>
      </c>
      <c r="S1004" s="5"/>
      <c r="T1004" s="118"/>
      <c r="U1004" s="118"/>
      <c r="V1004" s="118"/>
      <c r="W1004" s="118"/>
      <c r="X1004" t="s">
        <v>1297</v>
      </c>
      <c r="Y1004" t="s">
        <v>1110</v>
      </c>
      <c r="Z1004" t="s">
        <v>1110</v>
      </c>
      <c r="AA1004" t="s">
        <v>1314</v>
      </c>
      <c r="AB1004" s="5"/>
      <c r="AC1004" s="5"/>
      <c r="AD1004" s="5"/>
      <c r="AE1004" s="5"/>
      <c r="AF1004" s="61">
        <v>100000073664</v>
      </c>
      <c r="AG1004" t="s">
        <v>173</v>
      </c>
      <c r="AI1004" t="s">
        <v>1194</v>
      </c>
      <c r="AJ1004" t="s">
        <v>1208</v>
      </c>
      <c r="AK1004" s="5"/>
      <c r="AL1004" s="5"/>
      <c r="AM1004" s="5"/>
      <c r="AN1004" s="5"/>
      <c r="AO1004" s="5"/>
      <c r="AP1004" s="5"/>
      <c r="AQ1004" s="5"/>
      <c r="AR1004" s="5"/>
      <c r="AS1004" s="57">
        <v>2745</v>
      </c>
      <c r="AT1004" s="25" t="str">
        <f t="shared" si="123"/>
        <v>FIN amlodipine besilate Upjohn EESV tablet 5mg/</v>
      </c>
      <c r="AU1004" s="33"/>
      <c r="AW1004" s="57">
        <v>2745</v>
      </c>
      <c r="AX1004" s="57"/>
      <c r="AY1004" s="5"/>
      <c r="AZ1004" t="s">
        <v>65</v>
      </c>
      <c r="BA1004" s="5"/>
      <c r="BB1004" s="5"/>
      <c r="BC1004" s="76">
        <v>10221000</v>
      </c>
      <c r="BD1004" t="s">
        <v>173</v>
      </c>
      <c r="BF1004" s="46" t="s">
        <v>1009</v>
      </c>
      <c r="BG1004" t="s">
        <v>983</v>
      </c>
      <c r="BJ1004" s="5"/>
      <c r="BK1004" t="s">
        <v>983</v>
      </c>
      <c r="BL1004" t="s">
        <v>1009</v>
      </c>
      <c r="BM1004" s="55" t="s">
        <v>964</v>
      </c>
      <c r="BN1004" t="str">
        <f t="shared" si="124"/>
        <v>amlodipine besilate tablet 5mg/</v>
      </c>
      <c r="BO1004" s="55"/>
      <c r="BP1004" t="str">
        <f t="shared" si="125"/>
        <v>amlodipine besilate tablet 5mg/</v>
      </c>
      <c r="BQ1004" s="5"/>
      <c r="BR1004" s="46">
        <v>10219000</v>
      </c>
      <c r="BS1004" t="s">
        <v>173</v>
      </c>
      <c r="BU1004" s="118"/>
      <c r="BV1004" s="118"/>
      <c r="BW1004" s="61">
        <v>100000073664</v>
      </c>
      <c r="BX1004" s="5"/>
      <c r="BY1004" s="5"/>
      <c r="BZ1004" s="5"/>
      <c r="CB1004" s="45"/>
      <c r="CC1004" s="45"/>
      <c r="CD1004" s="5"/>
      <c r="CE1004" s="5"/>
      <c r="CF1004" t="s">
        <v>1242</v>
      </c>
      <c r="CG1004" t="s">
        <v>175</v>
      </c>
      <c r="CI1004" s="118"/>
      <c r="CJ1004" s="118"/>
      <c r="CK1004" t="s">
        <v>1239</v>
      </c>
      <c r="CM1004" t="s">
        <v>1228</v>
      </c>
      <c r="CN1004" t="s">
        <v>3382</v>
      </c>
      <c r="CO1004" s="46" t="s">
        <v>2254</v>
      </c>
      <c r="CP1004" s="5"/>
      <c r="CQ1004" s="46" t="s">
        <v>2254</v>
      </c>
      <c r="CR1004" s="46" t="s">
        <v>2984</v>
      </c>
      <c r="CS1004" s="5"/>
      <c r="CT1004" s="52">
        <v>100000085259</v>
      </c>
      <c r="CU1004" s="51" t="s">
        <v>149</v>
      </c>
      <c r="CV1004" s="118"/>
      <c r="CW1004" s="147"/>
      <c r="CX1004" t="s">
        <v>2984</v>
      </c>
      <c r="CY1004" s="5"/>
      <c r="CZ1004" s="5"/>
      <c r="DA1004" s="5"/>
      <c r="DB1004" s="5"/>
      <c r="DC1004" s="5"/>
      <c r="DD1004" s="5"/>
      <c r="DE1004" s="5"/>
      <c r="DF1004" s="5"/>
      <c r="DG1004" s="118"/>
      <c r="DH1004" s="118"/>
      <c r="DI1004" s="118"/>
      <c r="DJ1004" s="118"/>
      <c r="DK1004" s="118"/>
      <c r="DL1004" s="74">
        <v>5</v>
      </c>
      <c r="DM1004" s="74" t="s">
        <v>164</v>
      </c>
      <c r="DN1004" s="74"/>
      <c r="DO1004" s="74"/>
      <c r="DP1004" s="74"/>
      <c r="DQ1004" s="5"/>
      <c r="DR1004" s="74">
        <v>5</v>
      </c>
      <c r="DS1004" s="74" t="s">
        <v>164</v>
      </c>
      <c r="DZ1004" s="62" t="s">
        <v>1245</v>
      </c>
      <c r="EA1004" t="s">
        <v>1278</v>
      </c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Y1004" s="70" t="str">
        <f t="shared" si="126"/>
        <v>amlodipine oral 5mg/</v>
      </c>
      <c r="FK1004" s="14" t="s">
        <v>163</v>
      </c>
      <c r="FL1004" s="70" t="str">
        <f t="shared" si="127"/>
        <v>amlodipine oral 5mg/</v>
      </c>
    </row>
    <row r="1005" spans="1:168" ht="14.4">
      <c r="A1005" s="83">
        <v>147077</v>
      </c>
      <c r="B1005" s="57">
        <v>147077</v>
      </c>
      <c r="C1005" s="118"/>
      <c r="D1005" s="118"/>
      <c r="E1005" s="118"/>
      <c r="F1005" s="118"/>
      <c r="G1005" s="57">
        <v>147077</v>
      </c>
      <c r="H1005" s="3"/>
      <c r="I1005" s="57">
        <v>147077</v>
      </c>
      <c r="J1005" s="5" t="str">
        <f t="shared" si="121"/>
        <v>FIN amlodipine besilate Upjohn EESV tablet 500 x 5mg/</v>
      </c>
      <c r="K1005" s="5" t="str">
        <f t="shared" si="122"/>
        <v>FIN amlodipine besilate Upjohn EESV tablet 500 x 5mg/</v>
      </c>
      <c r="L1005" s="5"/>
      <c r="M1005" s="5"/>
      <c r="N1005" s="5"/>
      <c r="O1005" s="5"/>
      <c r="P1005">
        <v>30</v>
      </c>
      <c r="Q1005" s="5"/>
      <c r="R1005">
        <v>500</v>
      </c>
      <c r="S1005" s="5"/>
      <c r="T1005" s="118"/>
      <c r="U1005" s="118"/>
      <c r="V1005" s="118"/>
      <c r="W1005" s="118"/>
      <c r="X1005" t="s">
        <v>1298</v>
      </c>
      <c r="Y1005" t="s">
        <v>1110</v>
      </c>
      <c r="Z1005" t="s">
        <v>1110</v>
      </c>
      <c r="AA1005" t="s">
        <v>1304</v>
      </c>
      <c r="AB1005" s="5"/>
      <c r="AC1005" s="5"/>
      <c r="AD1005" s="5"/>
      <c r="AE1005" s="5"/>
      <c r="AF1005" s="61">
        <v>100000073664</v>
      </c>
      <c r="AG1005" t="s">
        <v>173</v>
      </c>
      <c r="AI1005" t="s">
        <v>1194</v>
      </c>
      <c r="AJ1005" t="s">
        <v>1208</v>
      </c>
      <c r="AK1005" s="5"/>
      <c r="AL1005" s="5"/>
      <c r="AM1005" s="5"/>
      <c r="AN1005" s="5"/>
      <c r="AO1005" s="5"/>
      <c r="AP1005" s="5"/>
      <c r="AQ1005" s="5"/>
      <c r="AR1005" s="5"/>
      <c r="AS1005" s="57">
        <v>2745</v>
      </c>
      <c r="AT1005" s="25" t="str">
        <f t="shared" si="123"/>
        <v>FIN amlodipine besilate Upjohn EESV tablet 5mg/</v>
      </c>
      <c r="AU1005" s="33"/>
      <c r="AW1005" s="57">
        <v>2745</v>
      </c>
      <c r="AX1005" s="57"/>
      <c r="AY1005" s="5"/>
      <c r="AZ1005" t="s">
        <v>65</v>
      </c>
      <c r="BA1005" s="5"/>
      <c r="BB1005" s="5"/>
      <c r="BC1005" s="76">
        <v>10221000</v>
      </c>
      <c r="BD1005" t="s">
        <v>173</v>
      </c>
      <c r="BF1005" s="46" t="s">
        <v>1009</v>
      </c>
      <c r="BG1005" t="s">
        <v>983</v>
      </c>
      <c r="BJ1005" s="5"/>
      <c r="BK1005" t="s">
        <v>983</v>
      </c>
      <c r="BL1005" t="s">
        <v>1009</v>
      </c>
      <c r="BM1005" s="55" t="s">
        <v>964</v>
      </c>
      <c r="BN1005" t="str">
        <f t="shared" si="124"/>
        <v>amlodipine besilate tablet 5mg/</v>
      </c>
      <c r="BO1005" s="55"/>
      <c r="BP1005" t="str">
        <f t="shared" si="125"/>
        <v>amlodipine besilate tablet 5mg/</v>
      </c>
      <c r="BQ1005" s="5"/>
      <c r="BR1005" s="46">
        <v>10219000</v>
      </c>
      <c r="BS1005" t="s">
        <v>173</v>
      </c>
      <c r="BU1005" s="118"/>
      <c r="BV1005" s="118"/>
      <c r="BW1005" s="61">
        <v>100000073664</v>
      </c>
      <c r="BX1005" s="5"/>
      <c r="BY1005" s="5"/>
      <c r="BZ1005" s="5"/>
      <c r="CB1005" s="45"/>
      <c r="CC1005" s="45"/>
      <c r="CD1005" s="5"/>
      <c r="CE1005" s="5"/>
      <c r="CF1005" t="s">
        <v>1242</v>
      </c>
      <c r="CG1005" t="s">
        <v>175</v>
      </c>
      <c r="CI1005" s="118"/>
      <c r="CJ1005" s="118"/>
      <c r="CK1005" t="s">
        <v>1239</v>
      </c>
      <c r="CM1005" t="s">
        <v>1228</v>
      </c>
      <c r="CN1005" t="s">
        <v>3382</v>
      </c>
      <c r="CO1005" s="46" t="s">
        <v>2254</v>
      </c>
      <c r="CP1005" s="5"/>
      <c r="CQ1005" s="46" t="s">
        <v>2254</v>
      </c>
      <c r="CR1005" s="46" t="s">
        <v>2984</v>
      </c>
      <c r="CS1005" s="5"/>
      <c r="CT1005" s="52">
        <v>100000085259</v>
      </c>
      <c r="CU1005" s="51" t="s">
        <v>149</v>
      </c>
      <c r="CV1005" s="118"/>
      <c r="CW1005" s="147"/>
      <c r="CX1005" t="s">
        <v>2984</v>
      </c>
      <c r="CY1005" s="5"/>
      <c r="CZ1005" s="5"/>
      <c r="DA1005" s="5"/>
      <c r="DB1005" s="5"/>
      <c r="DC1005" s="5"/>
      <c r="DD1005" s="5"/>
      <c r="DE1005" s="5"/>
      <c r="DF1005" s="5"/>
      <c r="DG1005" s="118"/>
      <c r="DH1005" s="118"/>
      <c r="DI1005" s="118"/>
      <c r="DJ1005" s="118"/>
      <c r="DK1005" s="118"/>
      <c r="DL1005" s="74">
        <v>5</v>
      </c>
      <c r="DM1005" s="74" t="s">
        <v>164</v>
      </c>
      <c r="DN1005" s="74"/>
      <c r="DO1005" s="74"/>
      <c r="DP1005" s="74"/>
      <c r="DQ1005" s="5"/>
      <c r="DR1005" s="74">
        <v>5</v>
      </c>
      <c r="DS1005" s="74" t="s">
        <v>164</v>
      </c>
      <c r="DZ1005" s="62" t="s">
        <v>1245</v>
      </c>
      <c r="EA1005" t="s">
        <v>1278</v>
      </c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Y1005" s="70" t="str">
        <f t="shared" si="126"/>
        <v>amlodipine oral 5mg/</v>
      </c>
      <c r="FK1005" s="14" t="s">
        <v>163</v>
      </c>
      <c r="FL1005" s="70" t="str">
        <f t="shared" si="127"/>
        <v>amlodipine oral 5mg/</v>
      </c>
    </row>
    <row r="1006" spans="1:168" ht="14.4">
      <c r="A1006" s="83">
        <v>147078</v>
      </c>
      <c r="B1006" s="57">
        <v>147078</v>
      </c>
      <c r="C1006" s="118"/>
      <c r="D1006" s="118"/>
      <c r="E1006" s="118"/>
      <c r="F1006" s="118"/>
      <c r="G1006" s="57">
        <v>147078</v>
      </c>
      <c r="H1006" s="3"/>
      <c r="I1006" s="57">
        <v>147078</v>
      </c>
      <c r="J1006" s="5" t="str">
        <f t="shared" si="121"/>
        <v>FIN amlodipine besilate Upjohn EESV tablet 500 x 5mg/</v>
      </c>
      <c r="K1006" s="5" t="str">
        <f t="shared" si="122"/>
        <v>FIN amlodipine besilate Upjohn EESV tablet 500 x 5mg/</v>
      </c>
      <c r="L1006" s="5"/>
      <c r="M1006" s="5"/>
      <c r="N1006" s="5"/>
      <c r="O1006" s="5"/>
      <c r="P1006">
        <v>30</v>
      </c>
      <c r="Q1006" s="5"/>
      <c r="R1006" s="79">
        <v>500</v>
      </c>
      <c r="S1006" s="5"/>
      <c r="T1006" s="118"/>
      <c r="U1006" s="118"/>
      <c r="V1006" s="118"/>
      <c r="W1006" s="118"/>
      <c r="X1006" t="s">
        <v>1299</v>
      </c>
      <c r="Y1006" t="s">
        <v>1110</v>
      </c>
      <c r="Z1006" t="s">
        <v>1110</v>
      </c>
      <c r="AA1006" t="s">
        <v>1318</v>
      </c>
      <c r="AB1006" s="5"/>
      <c r="AC1006" s="5"/>
      <c r="AD1006" s="5"/>
      <c r="AE1006" s="5"/>
      <c r="AF1006" s="61">
        <v>100000073664</v>
      </c>
      <c r="AG1006" t="s">
        <v>173</v>
      </c>
      <c r="AI1006" t="s">
        <v>1194</v>
      </c>
      <c r="AJ1006" t="s">
        <v>1208</v>
      </c>
      <c r="AK1006" s="5"/>
      <c r="AL1006" s="5"/>
      <c r="AM1006" s="5"/>
      <c r="AN1006" s="5"/>
      <c r="AO1006" s="5"/>
      <c r="AP1006" s="5"/>
      <c r="AQ1006" s="5"/>
      <c r="AR1006" s="5"/>
      <c r="AS1006" s="57">
        <v>2745</v>
      </c>
      <c r="AT1006" s="25" t="str">
        <f t="shared" si="123"/>
        <v>FIN amlodipine besilate Upjohn EESV tablet 5mg/</v>
      </c>
      <c r="AU1006" s="33"/>
      <c r="AW1006" s="57">
        <v>2745</v>
      </c>
      <c r="AX1006" s="57"/>
      <c r="AY1006" s="5"/>
      <c r="AZ1006" t="s">
        <v>65</v>
      </c>
      <c r="BA1006" s="5"/>
      <c r="BB1006" s="5"/>
      <c r="BC1006" s="76">
        <v>10221000</v>
      </c>
      <c r="BD1006" t="s">
        <v>173</v>
      </c>
      <c r="BF1006" s="46" t="s">
        <v>1009</v>
      </c>
      <c r="BG1006" t="s">
        <v>983</v>
      </c>
      <c r="BJ1006" s="5"/>
      <c r="BK1006" t="s">
        <v>983</v>
      </c>
      <c r="BL1006" t="s">
        <v>1009</v>
      </c>
      <c r="BM1006" s="55" t="s">
        <v>964</v>
      </c>
      <c r="BN1006" t="str">
        <f t="shared" si="124"/>
        <v>amlodipine besilate tablet 5mg/</v>
      </c>
      <c r="BO1006" s="55"/>
      <c r="BP1006" t="str">
        <f t="shared" si="125"/>
        <v>amlodipine besilate tablet 5mg/</v>
      </c>
      <c r="BQ1006" s="5"/>
      <c r="BR1006" s="46">
        <v>10219000</v>
      </c>
      <c r="BS1006" t="s">
        <v>173</v>
      </c>
      <c r="BU1006" s="118"/>
      <c r="BV1006" s="118"/>
      <c r="BW1006" s="61">
        <v>100000073664</v>
      </c>
      <c r="BX1006" s="5"/>
      <c r="BY1006" s="5"/>
      <c r="BZ1006" s="5"/>
      <c r="CB1006" s="45"/>
      <c r="CC1006" s="45"/>
      <c r="CD1006" s="5"/>
      <c r="CE1006" s="5"/>
      <c r="CF1006" t="s">
        <v>1242</v>
      </c>
      <c r="CG1006" t="s">
        <v>175</v>
      </c>
      <c r="CI1006" s="118"/>
      <c r="CJ1006" s="118"/>
      <c r="CK1006" t="s">
        <v>1239</v>
      </c>
      <c r="CM1006" t="s">
        <v>1228</v>
      </c>
      <c r="CN1006" t="s">
        <v>3382</v>
      </c>
      <c r="CO1006" s="46" t="s">
        <v>2254</v>
      </c>
      <c r="CP1006" s="5"/>
      <c r="CQ1006" s="46" t="s">
        <v>2254</v>
      </c>
      <c r="CR1006" s="46" t="s">
        <v>2984</v>
      </c>
      <c r="CS1006" s="5"/>
      <c r="CT1006" s="52">
        <v>100000085259</v>
      </c>
      <c r="CU1006" s="51" t="s">
        <v>149</v>
      </c>
      <c r="CV1006" s="118"/>
      <c r="CW1006" s="147"/>
      <c r="CX1006" t="s">
        <v>2984</v>
      </c>
      <c r="CY1006" s="5"/>
      <c r="CZ1006" s="5"/>
      <c r="DA1006" s="5"/>
      <c r="DB1006" s="5"/>
      <c r="DC1006" s="5"/>
      <c r="DD1006" s="5"/>
      <c r="DE1006" s="5"/>
      <c r="DF1006" s="5"/>
      <c r="DG1006" s="118"/>
      <c r="DH1006" s="118"/>
      <c r="DI1006" s="118"/>
      <c r="DJ1006" s="118"/>
      <c r="DK1006" s="118"/>
      <c r="DL1006" s="74">
        <v>5</v>
      </c>
      <c r="DM1006" s="74" t="s">
        <v>164</v>
      </c>
      <c r="DN1006" s="74"/>
      <c r="DO1006" s="74"/>
      <c r="DP1006" s="74"/>
      <c r="DQ1006" s="5"/>
      <c r="DR1006" s="74">
        <v>5</v>
      </c>
      <c r="DS1006" s="74" t="s">
        <v>164</v>
      </c>
      <c r="DZ1006" s="62" t="s">
        <v>1245</v>
      </c>
      <c r="EA1006" t="s">
        <v>1278</v>
      </c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Y1006" s="70" t="str">
        <f t="shared" si="126"/>
        <v>amlodipine oral 5mg/</v>
      </c>
      <c r="FK1006" s="14" t="s">
        <v>163</v>
      </c>
      <c r="FL1006" s="70" t="str">
        <f t="shared" si="127"/>
        <v>amlodipine oral 5mg/</v>
      </c>
    </row>
    <row r="1007" spans="1:168" ht="14.4">
      <c r="A1007" s="83">
        <v>147079</v>
      </c>
      <c r="B1007" s="57">
        <v>147079</v>
      </c>
      <c r="C1007" s="118"/>
      <c r="D1007" s="118"/>
      <c r="E1007" s="118"/>
      <c r="F1007" s="118"/>
      <c r="G1007" s="57">
        <v>147079</v>
      </c>
      <c r="H1007" s="3"/>
      <c r="I1007" s="57">
        <v>147079</v>
      </c>
      <c r="J1007" s="5" t="str">
        <f t="shared" si="121"/>
        <v>FIN amlodipine besilate Upjohn EESV tablet 4 x 5mg/</v>
      </c>
      <c r="K1007" s="5" t="str">
        <f t="shared" si="122"/>
        <v>FIN amlodipine besilate Upjohn EESV tablet 4 x 5mg/</v>
      </c>
      <c r="L1007" s="5"/>
      <c r="M1007" s="5"/>
      <c r="N1007" s="5"/>
      <c r="O1007" s="5"/>
      <c r="P1007">
        <v>30</v>
      </c>
      <c r="Q1007" s="5"/>
      <c r="R1007">
        <v>4</v>
      </c>
      <c r="S1007" s="5"/>
      <c r="T1007" s="118"/>
      <c r="U1007" s="118"/>
      <c r="V1007" s="118"/>
      <c r="W1007" s="118"/>
      <c r="X1007" t="s">
        <v>1302</v>
      </c>
      <c r="Y1007" t="s">
        <v>1110</v>
      </c>
      <c r="Z1007" t="s">
        <v>1110</v>
      </c>
      <c r="AA1007" t="s">
        <v>1319</v>
      </c>
      <c r="AB1007" s="5"/>
      <c r="AC1007" s="5"/>
      <c r="AD1007" s="5"/>
      <c r="AE1007" s="5"/>
      <c r="AF1007" s="61">
        <v>100000073664</v>
      </c>
      <c r="AG1007" t="s">
        <v>173</v>
      </c>
      <c r="AI1007" t="s">
        <v>1194</v>
      </c>
      <c r="AJ1007" t="s">
        <v>1208</v>
      </c>
      <c r="AK1007" s="5"/>
      <c r="AL1007" s="5"/>
      <c r="AM1007" s="5"/>
      <c r="AN1007" s="5"/>
      <c r="AO1007" s="5"/>
      <c r="AP1007" s="5"/>
      <c r="AQ1007" s="5"/>
      <c r="AR1007" s="5"/>
      <c r="AS1007" s="57">
        <v>2745</v>
      </c>
      <c r="AT1007" s="25" t="str">
        <f t="shared" si="123"/>
        <v>FIN amlodipine besilate Upjohn EESV tablet 5mg/</v>
      </c>
      <c r="AU1007" s="33"/>
      <c r="AW1007" s="57">
        <v>2745</v>
      </c>
      <c r="AX1007" s="57"/>
      <c r="AY1007" s="5"/>
      <c r="AZ1007" t="s">
        <v>65</v>
      </c>
      <c r="BA1007" s="5"/>
      <c r="BB1007" s="5"/>
      <c r="BC1007" s="76">
        <v>10221000</v>
      </c>
      <c r="BD1007" t="s">
        <v>173</v>
      </c>
      <c r="BF1007" s="46" t="s">
        <v>1009</v>
      </c>
      <c r="BG1007" t="s">
        <v>983</v>
      </c>
      <c r="BJ1007" s="5"/>
      <c r="BK1007" t="s">
        <v>983</v>
      </c>
      <c r="BL1007" t="s">
        <v>1009</v>
      </c>
      <c r="BM1007" s="55" t="s">
        <v>964</v>
      </c>
      <c r="BN1007" t="str">
        <f t="shared" si="124"/>
        <v>amlodipine besilate tablet 5mg/</v>
      </c>
      <c r="BO1007" s="55"/>
      <c r="BP1007" t="str">
        <f t="shared" si="125"/>
        <v>amlodipine besilate tablet 5mg/</v>
      </c>
      <c r="BQ1007" s="5"/>
      <c r="BR1007" s="46">
        <v>10219000</v>
      </c>
      <c r="BS1007" t="s">
        <v>173</v>
      </c>
      <c r="BU1007" s="118"/>
      <c r="BV1007" s="118"/>
      <c r="BW1007" s="61">
        <v>100000073664</v>
      </c>
      <c r="BX1007" s="5"/>
      <c r="BY1007" s="5"/>
      <c r="BZ1007" s="5"/>
      <c r="CB1007" s="45"/>
      <c r="CC1007" s="45"/>
      <c r="CD1007" s="5"/>
      <c r="CE1007" s="5"/>
      <c r="CF1007" t="s">
        <v>1242</v>
      </c>
      <c r="CG1007" t="s">
        <v>175</v>
      </c>
      <c r="CI1007" s="118"/>
      <c r="CJ1007" s="118"/>
      <c r="CK1007" t="s">
        <v>1239</v>
      </c>
      <c r="CM1007" t="s">
        <v>1228</v>
      </c>
      <c r="CN1007" t="s">
        <v>3382</v>
      </c>
      <c r="CO1007" s="46" t="s">
        <v>2254</v>
      </c>
      <c r="CP1007" s="5"/>
      <c r="CQ1007" s="46" t="s">
        <v>2254</v>
      </c>
      <c r="CR1007" s="46" t="s">
        <v>2984</v>
      </c>
      <c r="CS1007" s="5"/>
      <c r="CT1007" s="52">
        <v>100000085259</v>
      </c>
      <c r="CU1007" s="51" t="s">
        <v>149</v>
      </c>
      <c r="CV1007" s="118"/>
      <c r="CW1007" s="147"/>
      <c r="CX1007" t="s">
        <v>2984</v>
      </c>
      <c r="CY1007" s="5"/>
      <c r="CZ1007" s="5"/>
      <c r="DA1007" s="5"/>
      <c r="DB1007" s="5"/>
      <c r="DC1007" s="5"/>
      <c r="DD1007" s="5"/>
      <c r="DE1007" s="5"/>
      <c r="DF1007" s="5"/>
      <c r="DG1007" s="118"/>
      <c r="DH1007" s="118"/>
      <c r="DI1007" s="118"/>
      <c r="DJ1007" s="118"/>
      <c r="DK1007" s="118"/>
      <c r="DL1007" s="74">
        <v>5</v>
      </c>
      <c r="DM1007" s="74" t="s">
        <v>164</v>
      </c>
      <c r="DN1007" s="74"/>
      <c r="DO1007" s="74"/>
      <c r="DP1007" s="74"/>
      <c r="DQ1007" s="5"/>
      <c r="DR1007" s="74">
        <v>5</v>
      </c>
      <c r="DS1007" s="74" t="s">
        <v>164</v>
      </c>
      <c r="DZ1007" s="62" t="s">
        <v>1245</v>
      </c>
      <c r="EA1007" t="s">
        <v>1278</v>
      </c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Y1007" s="70" t="str">
        <f t="shared" si="126"/>
        <v>amlodipine oral 5mg/</v>
      </c>
      <c r="FK1007" s="14" t="s">
        <v>163</v>
      </c>
      <c r="FL1007" s="70" t="str">
        <f t="shared" si="127"/>
        <v>amlodipine oral 5mg/</v>
      </c>
    </row>
    <row r="1008" spans="1:168" ht="14.4">
      <c r="A1008" s="83">
        <v>6032</v>
      </c>
      <c r="B1008" s="57">
        <v>6032</v>
      </c>
      <c r="C1008" s="118"/>
      <c r="D1008" s="118"/>
      <c r="E1008" s="118"/>
      <c r="F1008" s="118"/>
      <c r="G1008" s="57">
        <v>6032</v>
      </c>
      <c r="H1008" s="3"/>
      <c r="I1008" s="57">
        <v>6032</v>
      </c>
      <c r="J1008" s="5" t="str">
        <f t="shared" si="121"/>
        <v>FIN amlodipine besilate Upjohn EESV tablet 98 x 10mg/</v>
      </c>
      <c r="K1008" s="5" t="str">
        <f t="shared" si="122"/>
        <v>FIN amlodipine besilate Upjohn EESV tablet 98 x 10mg/</v>
      </c>
      <c r="L1008" s="5"/>
      <c r="M1008" s="5"/>
      <c r="N1008" s="5"/>
      <c r="O1008" s="5"/>
      <c r="P1008">
        <v>30</v>
      </c>
      <c r="Q1008" s="5"/>
      <c r="R1008">
        <v>98</v>
      </c>
      <c r="S1008" s="5"/>
      <c r="T1008" s="118"/>
      <c r="U1008" s="118"/>
      <c r="V1008" s="118"/>
      <c r="W1008" s="118"/>
      <c r="X1008" t="s">
        <v>1289</v>
      </c>
      <c r="Y1008" t="s">
        <v>1111</v>
      </c>
      <c r="Z1008" t="s">
        <v>1111</v>
      </c>
      <c r="AA1008" t="s">
        <v>1302</v>
      </c>
      <c r="AB1008" s="5"/>
      <c r="AC1008" s="5"/>
      <c r="AD1008" s="5"/>
      <c r="AE1008" s="5"/>
      <c r="AF1008" s="61">
        <v>100000073664</v>
      </c>
      <c r="AG1008" t="s">
        <v>173</v>
      </c>
      <c r="AI1008" t="s">
        <v>1194</v>
      </c>
      <c r="AJ1008" t="s">
        <v>1208</v>
      </c>
      <c r="AK1008" s="5"/>
      <c r="AL1008" s="5"/>
      <c r="AM1008" s="5"/>
      <c r="AN1008" s="5"/>
      <c r="AO1008" s="5"/>
      <c r="AP1008" s="5"/>
      <c r="AQ1008" s="5"/>
      <c r="AR1008" s="5"/>
      <c r="AS1008" s="57">
        <v>2746</v>
      </c>
      <c r="AT1008" s="25" t="str">
        <f t="shared" si="123"/>
        <v>FIN amlodipine besilate Upjohn EESV tablet 10mg/</v>
      </c>
      <c r="AU1008" s="33"/>
      <c r="AW1008" s="57">
        <v>2746</v>
      </c>
      <c r="AX1008" s="57"/>
      <c r="AY1008" s="5"/>
      <c r="AZ1008" t="s">
        <v>65</v>
      </c>
      <c r="BA1008" s="5"/>
      <c r="BB1008" s="5"/>
      <c r="BC1008" s="76">
        <v>10221000</v>
      </c>
      <c r="BD1008" t="s">
        <v>173</v>
      </c>
      <c r="BF1008" s="46" t="s">
        <v>1010</v>
      </c>
      <c r="BG1008" t="s">
        <v>983</v>
      </c>
      <c r="BJ1008" s="5"/>
      <c r="BK1008" t="s">
        <v>983</v>
      </c>
      <c r="BL1008" t="s">
        <v>1010</v>
      </c>
      <c r="BM1008" s="55" t="s">
        <v>964</v>
      </c>
      <c r="BN1008" t="str">
        <f t="shared" si="124"/>
        <v>amlodipine besilate tablet 10mg/</v>
      </c>
      <c r="BO1008" s="55"/>
      <c r="BP1008" t="str">
        <f t="shared" si="125"/>
        <v>amlodipine besilate tablet 10mg/</v>
      </c>
      <c r="BQ1008" s="5"/>
      <c r="BR1008" s="46">
        <v>10219000</v>
      </c>
      <c r="BS1008" t="s">
        <v>173</v>
      </c>
      <c r="BU1008" s="118"/>
      <c r="BV1008" s="118"/>
      <c r="BW1008" s="61">
        <v>100000073664</v>
      </c>
      <c r="BX1008" s="5"/>
      <c r="BY1008" s="5"/>
      <c r="BZ1008" s="5"/>
      <c r="CB1008" s="45"/>
      <c r="CC1008" s="45"/>
      <c r="CD1008" s="5"/>
      <c r="CE1008" s="5"/>
      <c r="CF1008" t="s">
        <v>1242</v>
      </c>
      <c r="CG1008" t="s">
        <v>175</v>
      </c>
      <c r="CI1008" s="118"/>
      <c r="CJ1008" s="118"/>
      <c r="CK1008" t="s">
        <v>1239</v>
      </c>
      <c r="CM1008" t="s">
        <v>1228</v>
      </c>
      <c r="CN1008" t="s">
        <v>3382</v>
      </c>
      <c r="CO1008" s="46" t="s">
        <v>2254</v>
      </c>
      <c r="CP1008" s="5"/>
      <c r="CQ1008" s="46" t="s">
        <v>2254</v>
      </c>
      <c r="CR1008" s="46" t="s">
        <v>2984</v>
      </c>
      <c r="CS1008" s="5"/>
      <c r="CT1008" s="52">
        <v>100000085259</v>
      </c>
      <c r="CU1008" s="51" t="s">
        <v>149</v>
      </c>
      <c r="CV1008" s="118"/>
      <c r="CW1008" s="147"/>
      <c r="CX1008" t="s">
        <v>2984</v>
      </c>
      <c r="CY1008" s="5"/>
      <c r="CZ1008" s="5"/>
      <c r="DA1008" s="5"/>
      <c r="DB1008" s="5"/>
      <c r="DC1008" s="5"/>
      <c r="DD1008" s="5"/>
      <c r="DE1008" s="5"/>
      <c r="DF1008" s="5"/>
      <c r="DG1008" s="118"/>
      <c r="DH1008" s="118"/>
      <c r="DI1008" s="118"/>
      <c r="DJ1008" s="118"/>
      <c r="DK1008" s="118"/>
      <c r="DL1008" s="74">
        <v>10</v>
      </c>
      <c r="DM1008" s="74" t="s">
        <v>164</v>
      </c>
      <c r="DN1008" s="74"/>
      <c r="DO1008" s="74"/>
      <c r="DP1008" s="74"/>
      <c r="DQ1008" s="5"/>
      <c r="DR1008" s="74">
        <v>10</v>
      </c>
      <c r="DS1008" s="74" t="s">
        <v>164</v>
      </c>
      <c r="DZ1008" s="62" t="s">
        <v>1246</v>
      </c>
      <c r="EA1008" t="s">
        <v>1279</v>
      </c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Y1008" s="70" t="str">
        <f t="shared" si="126"/>
        <v>amlodipine oral 10mg/</v>
      </c>
      <c r="FK1008" s="14" t="s">
        <v>163</v>
      </c>
      <c r="FL1008" s="70" t="str">
        <f t="shared" si="127"/>
        <v>amlodipine oral 10mg/</v>
      </c>
    </row>
    <row r="1009" spans="1:168" ht="14.4">
      <c r="A1009" s="83">
        <v>6033</v>
      </c>
      <c r="B1009" s="57">
        <v>6033</v>
      </c>
      <c r="C1009" s="118"/>
      <c r="D1009" s="118"/>
      <c r="E1009" s="118"/>
      <c r="F1009" s="118"/>
      <c r="G1009" s="57">
        <v>6033</v>
      </c>
      <c r="H1009" s="3"/>
      <c r="I1009" s="57">
        <v>6033</v>
      </c>
      <c r="J1009" s="5" t="str">
        <f t="shared" si="121"/>
        <v>FIN amlodipine besilate Upjohn EESV tablet 28 x 10mg/</v>
      </c>
      <c r="K1009" s="5" t="str">
        <f t="shared" si="122"/>
        <v>FIN amlodipine besilate Upjohn EESV tablet 28 x 10mg/</v>
      </c>
      <c r="L1009" s="5"/>
      <c r="M1009" s="5"/>
      <c r="N1009" s="5"/>
      <c r="O1009" s="5"/>
      <c r="P1009">
        <v>30</v>
      </c>
      <c r="Q1009" s="5"/>
      <c r="R1009">
        <v>28</v>
      </c>
      <c r="S1009" s="5"/>
      <c r="T1009" s="118"/>
      <c r="U1009" s="118"/>
      <c r="V1009" s="118"/>
      <c r="W1009" s="118"/>
      <c r="X1009" t="s">
        <v>1288</v>
      </c>
      <c r="Y1009" t="s">
        <v>1111</v>
      </c>
      <c r="Z1009" t="s">
        <v>1111</v>
      </c>
      <c r="AA1009" t="s">
        <v>1297</v>
      </c>
      <c r="AB1009" s="5"/>
      <c r="AC1009" s="5"/>
      <c r="AD1009" s="5"/>
      <c r="AE1009" s="5"/>
      <c r="AF1009" s="61">
        <v>100000073664</v>
      </c>
      <c r="AG1009" t="s">
        <v>173</v>
      </c>
      <c r="AI1009" t="s">
        <v>1194</v>
      </c>
      <c r="AJ1009" t="s">
        <v>1208</v>
      </c>
      <c r="AK1009" s="5"/>
      <c r="AL1009" s="5"/>
      <c r="AM1009" s="5"/>
      <c r="AN1009" s="5"/>
      <c r="AO1009" s="5"/>
      <c r="AP1009" s="5"/>
      <c r="AQ1009" s="5"/>
      <c r="AR1009" s="5"/>
      <c r="AS1009" s="57">
        <v>2746</v>
      </c>
      <c r="AT1009" s="25" t="str">
        <f t="shared" si="123"/>
        <v>FIN amlodipine besilate Upjohn EESV tablet 10mg/</v>
      </c>
      <c r="AU1009" s="33"/>
      <c r="AW1009" s="57">
        <v>2746</v>
      </c>
      <c r="AX1009" s="57"/>
      <c r="AY1009" s="5"/>
      <c r="AZ1009" t="s">
        <v>65</v>
      </c>
      <c r="BA1009" s="5"/>
      <c r="BB1009" s="5"/>
      <c r="BC1009" s="76">
        <v>10221000</v>
      </c>
      <c r="BD1009" t="s">
        <v>173</v>
      </c>
      <c r="BF1009" s="46" t="s">
        <v>1010</v>
      </c>
      <c r="BG1009" t="s">
        <v>983</v>
      </c>
      <c r="BJ1009" s="5"/>
      <c r="BK1009" t="s">
        <v>983</v>
      </c>
      <c r="BL1009" t="s">
        <v>1010</v>
      </c>
      <c r="BM1009" s="55" t="s">
        <v>964</v>
      </c>
      <c r="BN1009" t="str">
        <f t="shared" si="124"/>
        <v>amlodipine besilate tablet 10mg/</v>
      </c>
      <c r="BO1009" s="55"/>
      <c r="BP1009" t="str">
        <f t="shared" si="125"/>
        <v>amlodipine besilate tablet 10mg/</v>
      </c>
      <c r="BQ1009" s="5"/>
      <c r="BR1009" s="46">
        <v>10219000</v>
      </c>
      <c r="BS1009" t="s">
        <v>173</v>
      </c>
      <c r="BU1009" s="118"/>
      <c r="BV1009" s="118"/>
      <c r="BW1009" s="61">
        <v>100000073664</v>
      </c>
      <c r="BX1009" s="5"/>
      <c r="BY1009" s="5"/>
      <c r="BZ1009" s="5"/>
      <c r="CB1009" s="45"/>
      <c r="CC1009" s="45"/>
      <c r="CD1009" s="5"/>
      <c r="CE1009" s="5"/>
      <c r="CF1009" t="s">
        <v>1242</v>
      </c>
      <c r="CG1009" t="s">
        <v>175</v>
      </c>
      <c r="CI1009" s="118"/>
      <c r="CJ1009" s="118"/>
      <c r="CK1009" t="s">
        <v>1239</v>
      </c>
      <c r="CM1009" t="s">
        <v>1228</v>
      </c>
      <c r="CN1009" t="s">
        <v>3382</v>
      </c>
      <c r="CO1009" s="46" t="s">
        <v>2254</v>
      </c>
      <c r="CP1009" s="5"/>
      <c r="CQ1009" s="46" t="s">
        <v>2254</v>
      </c>
      <c r="CR1009" s="46" t="s">
        <v>2984</v>
      </c>
      <c r="CS1009" s="5"/>
      <c r="CT1009" s="52">
        <v>100000085259</v>
      </c>
      <c r="CU1009" s="51" t="s">
        <v>149</v>
      </c>
      <c r="CV1009" s="118"/>
      <c r="CW1009" s="147"/>
      <c r="CX1009" t="s">
        <v>2984</v>
      </c>
      <c r="CY1009" s="5"/>
      <c r="CZ1009" s="5"/>
      <c r="DA1009" s="5"/>
      <c r="DB1009" s="5"/>
      <c r="DC1009" s="5"/>
      <c r="DD1009" s="5"/>
      <c r="DE1009" s="5"/>
      <c r="DF1009" s="5"/>
      <c r="DG1009" s="118"/>
      <c r="DH1009" s="118"/>
      <c r="DI1009" s="118"/>
      <c r="DJ1009" s="118"/>
      <c r="DK1009" s="118"/>
      <c r="DL1009" s="74">
        <v>10</v>
      </c>
      <c r="DM1009" s="74" t="s">
        <v>164</v>
      </c>
      <c r="DN1009" s="74"/>
      <c r="DO1009" s="74"/>
      <c r="DP1009" s="74"/>
      <c r="DQ1009" s="5"/>
      <c r="DR1009" s="74">
        <v>10</v>
      </c>
      <c r="DS1009" s="74" t="s">
        <v>164</v>
      </c>
      <c r="DZ1009" s="62" t="s">
        <v>1246</v>
      </c>
      <c r="EA1009" t="s">
        <v>1279</v>
      </c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Y1009" s="70" t="str">
        <f t="shared" si="126"/>
        <v>amlodipine oral 10mg/</v>
      </c>
      <c r="FK1009" s="14" t="s">
        <v>163</v>
      </c>
      <c r="FL1009" s="70" t="str">
        <f t="shared" si="127"/>
        <v>amlodipine oral 10mg/</v>
      </c>
    </row>
    <row r="1010" spans="1:168" ht="14.4">
      <c r="A1010" s="83">
        <v>147080</v>
      </c>
      <c r="B1010" s="57">
        <v>147080</v>
      </c>
      <c r="C1010" s="118"/>
      <c r="D1010" s="118"/>
      <c r="E1010" s="118"/>
      <c r="F1010" s="118"/>
      <c r="G1010" s="57">
        <v>147080</v>
      </c>
      <c r="H1010" s="3"/>
      <c r="I1010" s="57">
        <v>147080</v>
      </c>
      <c r="J1010" s="5" t="str">
        <f t="shared" si="121"/>
        <v>FIN amlodipine besilate Upjohn EESV tablet 4 x 10mg/</v>
      </c>
      <c r="K1010" s="5" t="str">
        <f t="shared" si="122"/>
        <v>FIN amlodipine besilate Upjohn EESV tablet 4 x 10mg/</v>
      </c>
      <c r="L1010" s="5"/>
      <c r="M1010" s="5"/>
      <c r="N1010" s="5"/>
      <c r="O1010" s="5"/>
      <c r="P1010">
        <v>30</v>
      </c>
      <c r="Q1010" s="5"/>
      <c r="R1010">
        <v>4</v>
      </c>
      <c r="S1010" s="5"/>
      <c r="T1010" s="118"/>
      <c r="U1010" s="118"/>
      <c r="V1010" s="118"/>
      <c r="W1010" s="118"/>
      <c r="X1010" t="s">
        <v>1289</v>
      </c>
      <c r="Y1010" t="s">
        <v>1111</v>
      </c>
      <c r="Z1010" t="s">
        <v>1111</v>
      </c>
      <c r="AA1010" t="s">
        <v>1319</v>
      </c>
      <c r="AB1010" s="5"/>
      <c r="AC1010" s="5"/>
      <c r="AD1010" s="5"/>
      <c r="AE1010" s="5"/>
      <c r="AF1010" s="61">
        <v>100000073664</v>
      </c>
      <c r="AG1010" t="s">
        <v>173</v>
      </c>
      <c r="AI1010" t="s">
        <v>1194</v>
      </c>
      <c r="AJ1010" t="s">
        <v>1208</v>
      </c>
      <c r="AK1010" s="5"/>
      <c r="AL1010" s="5"/>
      <c r="AM1010" s="5"/>
      <c r="AN1010" s="5"/>
      <c r="AO1010" s="5"/>
      <c r="AP1010" s="5"/>
      <c r="AQ1010" s="5"/>
      <c r="AR1010" s="5"/>
      <c r="AS1010" s="57">
        <v>2746</v>
      </c>
      <c r="AT1010" s="25" t="str">
        <f t="shared" si="123"/>
        <v>FIN amlodipine besilate Upjohn EESV tablet 10mg/</v>
      </c>
      <c r="AU1010" s="33"/>
      <c r="AW1010" s="57">
        <v>2746</v>
      </c>
      <c r="AX1010" s="57"/>
      <c r="AY1010" s="5"/>
      <c r="AZ1010" t="s">
        <v>65</v>
      </c>
      <c r="BA1010" s="5"/>
      <c r="BB1010" s="5"/>
      <c r="BC1010" s="76">
        <v>10221000</v>
      </c>
      <c r="BD1010" t="s">
        <v>173</v>
      </c>
      <c r="BF1010" s="46" t="s">
        <v>1010</v>
      </c>
      <c r="BG1010" t="s">
        <v>983</v>
      </c>
      <c r="BJ1010" s="5"/>
      <c r="BK1010" t="s">
        <v>983</v>
      </c>
      <c r="BL1010" t="s">
        <v>1010</v>
      </c>
      <c r="BM1010" s="55" t="s">
        <v>964</v>
      </c>
      <c r="BN1010" t="str">
        <f t="shared" si="124"/>
        <v>amlodipine besilate tablet 10mg/</v>
      </c>
      <c r="BO1010" s="55"/>
      <c r="BP1010" t="str">
        <f t="shared" si="125"/>
        <v>amlodipine besilate tablet 10mg/</v>
      </c>
      <c r="BQ1010" s="5"/>
      <c r="BR1010" s="46">
        <v>10219000</v>
      </c>
      <c r="BS1010" t="s">
        <v>173</v>
      </c>
      <c r="BU1010" s="118"/>
      <c r="BV1010" s="118"/>
      <c r="BW1010" s="61">
        <v>100000073664</v>
      </c>
      <c r="BX1010" s="5"/>
      <c r="BY1010" s="5"/>
      <c r="BZ1010" s="5"/>
      <c r="CB1010" s="45"/>
      <c r="CC1010" s="45"/>
      <c r="CD1010" s="5"/>
      <c r="CE1010" s="5"/>
      <c r="CF1010" t="s">
        <v>1242</v>
      </c>
      <c r="CG1010" t="s">
        <v>175</v>
      </c>
      <c r="CI1010" s="118"/>
      <c r="CJ1010" s="118"/>
      <c r="CK1010" t="s">
        <v>1239</v>
      </c>
      <c r="CM1010" t="s">
        <v>1228</v>
      </c>
      <c r="CN1010" t="s">
        <v>3382</v>
      </c>
      <c r="CO1010" s="46" t="s">
        <v>2254</v>
      </c>
      <c r="CP1010" s="5"/>
      <c r="CQ1010" s="46" t="s">
        <v>2254</v>
      </c>
      <c r="CR1010" s="46" t="s">
        <v>2984</v>
      </c>
      <c r="CS1010" s="5"/>
      <c r="CT1010" s="52">
        <v>100000085259</v>
      </c>
      <c r="CU1010" s="51" t="s">
        <v>149</v>
      </c>
      <c r="CV1010" s="118"/>
      <c r="CW1010" s="147"/>
      <c r="CX1010" t="s">
        <v>2984</v>
      </c>
      <c r="CY1010" s="5"/>
      <c r="CZ1010" s="5"/>
      <c r="DA1010" s="5"/>
      <c r="DB1010" s="5"/>
      <c r="DC1010" s="5"/>
      <c r="DD1010" s="5"/>
      <c r="DE1010" s="5"/>
      <c r="DF1010" s="5"/>
      <c r="DG1010" s="118"/>
      <c r="DH1010" s="118"/>
      <c r="DI1010" s="118"/>
      <c r="DJ1010" s="118"/>
      <c r="DK1010" s="118"/>
      <c r="DL1010" s="74">
        <v>10</v>
      </c>
      <c r="DM1010" s="74" t="s">
        <v>164</v>
      </c>
      <c r="DN1010" s="74"/>
      <c r="DO1010" s="74"/>
      <c r="DP1010" s="74"/>
      <c r="DQ1010" s="5"/>
      <c r="DR1010" s="74">
        <v>10</v>
      </c>
      <c r="DS1010" s="74" t="s">
        <v>164</v>
      </c>
      <c r="DZ1010" s="62" t="s">
        <v>1246</v>
      </c>
      <c r="EA1010" t="s">
        <v>1279</v>
      </c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Y1010" s="70" t="str">
        <f t="shared" si="126"/>
        <v>amlodipine oral 10mg/</v>
      </c>
      <c r="FK1010" s="14" t="s">
        <v>163</v>
      </c>
      <c r="FL1010" s="70" t="str">
        <f t="shared" si="127"/>
        <v>amlodipine oral 10mg/</v>
      </c>
    </row>
    <row r="1011" spans="1:168" ht="14.4">
      <c r="A1011" s="83">
        <v>147081</v>
      </c>
      <c r="B1011" s="57">
        <v>147081</v>
      </c>
      <c r="C1011" s="118"/>
      <c r="D1011" s="118"/>
      <c r="E1011" s="118"/>
      <c r="F1011" s="118"/>
      <c r="G1011" s="57">
        <v>147081</v>
      </c>
      <c r="H1011" s="3"/>
      <c r="I1011" s="57">
        <v>147081</v>
      </c>
      <c r="J1011" s="5" t="str">
        <f t="shared" si="121"/>
        <v>FIN amlodipine besilate Upjohn EESV tablet 10 x 10mg/</v>
      </c>
      <c r="K1011" s="5" t="str">
        <f t="shared" si="122"/>
        <v>FIN amlodipine besilate Upjohn EESV tablet 10 x 10mg/</v>
      </c>
      <c r="L1011" s="5"/>
      <c r="M1011" s="5"/>
      <c r="N1011" s="5"/>
      <c r="O1011" s="5"/>
      <c r="P1011">
        <v>30</v>
      </c>
      <c r="Q1011" s="5"/>
      <c r="R1011">
        <v>10</v>
      </c>
      <c r="S1011" s="5"/>
      <c r="T1011" s="118"/>
      <c r="U1011" s="118"/>
      <c r="V1011" s="118"/>
      <c r="W1011" s="118"/>
      <c r="X1011" t="s">
        <v>1288</v>
      </c>
      <c r="Y1011" t="s">
        <v>1111</v>
      </c>
      <c r="Z1011" t="s">
        <v>1111</v>
      </c>
      <c r="AA1011" t="s">
        <v>1292</v>
      </c>
      <c r="AB1011" s="5"/>
      <c r="AC1011" s="5"/>
      <c r="AD1011" s="5"/>
      <c r="AE1011" s="5"/>
      <c r="AF1011" s="61">
        <v>100000073664</v>
      </c>
      <c r="AG1011" t="s">
        <v>173</v>
      </c>
      <c r="AI1011" t="s">
        <v>1194</v>
      </c>
      <c r="AJ1011" t="s">
        <v>1208</v>
      </c>
      <c r="AK1011" s="5"/>
      <c r="AL1011" s="5"/>
      <c r="AM1011" s="5"/>
      <c r="AN1011" s="5"/>
      <c r="AO1011" s="5"/>
      <c r="AP1011" s="5"/>
      <c r="AQ1011" s="5"/>
      <c r="AR1011" s="5"/>
      <c r="AS1011" s="57">
        <v>2746</v>
      </c>
      <c r="AT1011" s="25" t="str">
        <f t="shared" si="123"/>
        <v>FIN amlodipine besilate Upjohn EESV tablet 10mg/</v>
      </c>
      <c r="AU1011" s="33"/>
      <c r="AW1011" s="57">
        <v>2746</v>
      </c>
      <c r="AX1011" s="57"/>
      <c r="AY1011" s="5"/>
      <c r="AZ1011" t="s">
        <v>65</v>
      </c>
      <c r="BA1011" s="5"/>
      <c r="BB1011" s="5"/>
      <c r="BC1011" s="76">
        <v>10221000</v>
      </c>
      <c r="BD1011" t="s">
        <v>173</v>
      </c>
      <c r="BF1011" s="46" t="s">
        <v>1010</v>
      </c>
      <c r="BG1011" t="s">
        <v>983</v>
      </c>
      <c r="BJ1011" s="5"/>
      <c r="BK1011" t="s">
        <v>983</v>
      </c>
      <c r="BL1011" t="s">
        <v>1010</v>
      </c>
      <c r="BM1011" s="55" t="s">
        <v>964</v>
      </c>
      <c r="BN1011" t="str">
        <f t="shared" si="124"/>
        <v>amlodipine besilate tablet 10mg/</v>
      </c>
      <c r="BO1011" s="55"/>
      <c r="BP1011" t="str">
        <f t="shared" si="125"/>
        <v>amlodipine besilate tablet 10mg/</v>
      </c>
      <c r="BQ1011" s="5"/>
      <c r="BR1011" s="46">
        <v>10219000</v>
      </c>
      <c r="BS1011" t="s">
        <v>173</v>
      </c>
      <c r="BU1011" s="118"/>
      <c r="BV1011" s="118"/>
      <c r="BW1011" s="61">
        <v>100000073664</v>
      </c>
      <c r="BX1011" s="5"/>
      <c r="BY1011" s="5"/>
      <c r="BZ1011" s="5"/>
      <c r="CB1011" s="45"/>
      <c r="CC1011" s="45"/>
      <c r="CD1011" s="5"/>
      <c r="CE1011" s="5"/>
      <c r="CF1011" t="s">
        <v>1242</v>
      </c>
      <c r="CG1011" t="s">
        <v>175</v>
      </c>
      <c r="CI1011" s="118"/>
      <c r="CJ1011" s="118"/>
      <c r="CK1011" t="s">
        <v>1239</v>
      </c>
      <c r="CM1011" t="s">
        <v>1228</v>
      </c>
      <c r="CN1011" t="s">
        <v>3382</v>
      </c>
      <c r="CO1011" s="46" t="s">
        <v>2254</v>
      </c>
      <c r="CP1011" s="5"/>
      <c r="CQ1011" s="46" t="s">
        <v>2254</v>
      </c>
      <c r="CR1011" s="46" t="s">
        <v>2984</v>
      </c>
      <c r="CS1011" s="5"/>
      <c r="CT1011" s="52">
        <v>100000085259</v>
      </c>
      <c r="CU1011" s="51" t="s">
        <v>149</v>
      </c>
      <c r="CV1011" s="118"/>
      <c r="CW1011" s="147"/>
      <c r="CX1011" t="s">
        <v>2984</v>
      </c>
      <c r="CY1011" s="5"/>
      <c r="CZ1011" s="5"/>
      <c r="DA1011" s="5"/>
      <c r="DB1011" s="5"/>
      <c r="DC1011" s="5"/>
      <c r="DD1011" s="5"/>
      <c r="DE1011" s="5"/>
      <c r="DF1011" s="5"/>
      <c r="DG1011" s="118"/>
      <c r="DH1011" s="118"/>
      <c r="DI1011" s="118"/>
      <c r="DJ1011" s="118"/>
      <c r="DK1011" s="118"/>
      <c r="DL1011" s="74">
        <v>10</v>
      </c>
      <c r="DM1011" s="74" t="s">
        <v>164</v>
      </c>
      <c r="DN1011" s="74"/>
      <c r="DO1011" s="74"/>
      <c r="DP1011" s="74"/>
      <c r="DQ1011" s="5"/>
      <c r="DR1011" s="74">
        <v>10</v>
      </c>
      <c r="DS1011" s="74" t="s">
        <v>164</v>
      </c>
      <c r="DZ1011" s="62" t="s">
        <v>1246</v>
      </c>
      <c r="EA1011" t="s">
        <v>1279</v>
      </c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Y1011" s="70" t="str">
        <f t="shared" si="126"/>
        <v>amlodipine oral 10mg/</v>
      </c>
      <c r="FK1011" s="14" t="s">
        <v>163</v>
      </c>
      <c r="FL1011" s="70" t="str">
        <f t="shared" si="127"/>
        <v>amlodipine oral 10mg/</v>
      </c>
    </row>
    <row r="1012" spans="1:168" ht="14.4">
      <c r="A1012" s="83">
        <v>147082</v>
      </c>
      <c r="B1012" s="57">
        <v>147082</v>
      </c>
      <c r="C1012" s="118"/>
      <c r="D1012" s="118"/>
      <c r="E1012" s="118"/>
      <c r="F1012" s="118"/>
      <c r="G1012" s="57">
        <v>147082</v>
      </c>
      <c r="H1012" s="3"/>
      <c r="I1012" s="57">
        <v>147082</v>
      </c>
      <c r="J1012" s="5" t="str">
        <f t="shared" si="121"/>
        <v>FIN amlodipine besilate Upjohn EESV tablet 14 x 10mg/</v>
      </c>
      <c r="K1012" s="5" t="str">
        <f t="shared" si="122"/>
        <v>FIN amlodipine besilate Upjohn EESV tablet 14 x 10mg/</v>
      </c>
      <c r="L1012" s="5"/>
      <c r="M1012" s="5"/>
      <c r="N1012" s="5"/>
      <c r="O1012" s="5"/>
      <c r="P1012">
        <v>30</v>
      </c>
      <c r="Q1012" s="5"/>
      <c r="R1012">
        <v>14</v>
      </c>
      <c r="S1012" s="5"/>
      <c r="T1012" s="118"/>
      <c r="U1012" s="118"/>
      <c r="V1012" s="118"/>
      <c r="W1012" s="118"/>
      <c r="X1012" t="s">
        <v>1303</v>
      </c>
      <c r="Y1012" t="s">
        <v>1111</v>
      </c>
      <c r="Z1012" t="s">
        <v>1111</v>
      </c>
      <c r="AA1012" t="s">
        <v>1296</v>
      </c>
      <c r="AB1012" s="5"/>
      <c r="AC1012" s="5"/>
      <c r="AD1012" s="5"/>
      <c r="AE1012" s="5"/>
      <c r="AF1012" s="61">
        <v>100000073664</v>
      </c>
      <c r="AG1012" t="s">
        <v>173</v>
      </c>
      <c r="AI1012" t="s">
        <v>1194</v>
      </c>
      <c r="AJ1012" t="s">
        <v>1208</v>
      </c>
      <c r="AK1012" s="5"/>
      <c r="AL1012" s="5"/>
      <c r="AM1012" s="5"/>
      <c r="AN1012" s="5"/>
      <c r="AO1012" s="5"/>
      <c r="AP1012" s="5"/>
      <c r="AQ1012" s="5"/>
      <c r="AR1012" s="5"/>
      <c r="AS1012" s="57">
        <v>2746</v>
      </c>
      <c r="AT1012" s="25" t="str">
        <f t="shared" si="123"/>
        <v>FIN amlodipine besilate Upjohn EESV tablet 10mg/</v>
      </c>
      <c r="AU1012" s="33"/>
      <c r="AW1012" s="57">
        <v>2746</v>
      </c>
      <c r="AX1012" s="57"/>
      <c r="AY1012" s="5"/>
      <c r="AZ1012" t="s">
        <v>65</v>
      </c>
      <c r="BA1012" s="5"/>
      <c r="BB1012" s="5"/>
      <c r="BC1012" s="76">
        <v>10221000</v>
      </c>
      <c r="BD1012" t="s">
        <v>173</v>
      </c>
      <c r="BF1012" s="46" t="s">
        <v>1010</v>
      </c>
      <c r="BG1012" t="s">
        <v>983</v>
      </c>
      <c r="BJ1012" s="5"/>
      <c r="BK1012" t="s">
        <v>983</v>
      </c>
      <c r="BL1012" t="s">
        <v>1010</v>
      </c>
      <c r="BM1012" s="55" t="s">
        <v>964</v>
      </c>
      <c r="BN1012" t="str">
        <f t="shared" si="124"/>
        <v>amlodipine besilate tablet 10mg/</v>
      </c>
      <c r="BO1012" s="55"/>
      <c r="BP1012" t="str">
        <f t="shared" si="125"/>
        <v>amlodipine besilate tablet 10mg/</v>
      </c>
      <c r="BQ1012" s="5"/>
      <c r="BR1012" s="46">
        <v>10219000</v>
      </c>
      <c r="BS1012" t="s">
        <v>173</v>
      </c>
      <c r="BU1012" s="118"/>
      <c r="BV1012" s="118"/>
      <c r="BW1012" s="61">
        <v>100000073664</v>
      </c>
      <c r="BX1012" s="5"/>
      <c r="BY1012" s="5"/>
      <c r="BZ1012" s="5"/>
      <c r="CB1012" s="45"/>
      <c r="CC1012" s="45"/>
      <c r="CD1012" s="5"/>
      <c r="CE1012" s="5"/>
      <c r="CF1012" t="s">
        <v>1242</v>
      </c>
      <c r="CG1012" t="s">
        <v>175</v>
      </c>
      <c r="CI1012" s="118"/>
      <c r="CJ1012" s="118"/>
      <c r="CK1012" t="s">
        <v>1239</v>
      </c>
      <c r="CM1012" t="s">
        <v>1228</v>
      </c>
      <c r="CN1012" t="s">
        <v>3382</v>
      </c>
      <c r="CO1012" s="46" t="s">
        <v>2254</v>
      </c>
      <c r="CP1012" s="5"/>
      <c r="CQ1012" s="46" t="s">
        <v>2254</v>
      </c>
      <c r="CR1012" s="46" t="s">
        <v>2984</v>
      </c>
      <c r="CS1012" s="5"/>
      <c r="CT1012" s="52">
        <v>100000085259</v>
      </c>
      <c r="CU1012" s="51" t="s">
        <v>149</v>
      </c>
      <c r="CV1012" s="118"/>
      <c r="CW1012" s="147"/>
      <c r="CX1012" t="s">
        <v>2984</v>
      </c>
      <c r="CY1012" s="5"/>
      <c r="CZ1012" s="5"/>
      <c r="DA1012" s="5"/>
      <c r="DB1012" s="5"/>
      <c r="DC1012" s="5"/>
      <c r="DD1012" s="5"/>
      <c r="DE1012" s="5"/>
      <c r="DF1012" s="5"/>
      <c r="DG1012" s="118"/>
      <c r="DH1012" s="118"/>
      <c r="DI1012" s="118"/>
      <c r="DJ1012" s="118"/>
      <c r="DK1012" s="118"/>
      <c r="DL1012" s="74">
        <v>10</v>
      </c>
      <c r="DM1012" s="74" t="s">
        <v>164</v>
      </c>
      <c r="DN1012" s="74"/>
      <c r="DO1012" s="74"/>
      <c r="DP1012" s="74"/>
      <c r="DQ1012" s="5"/>
      <c r="DR1012" s="74">
        <v>10</v>
      </c>
      <c r="DS1012" s="74" t="s">
        <v>164</v>
      </c>
      <c r="DZ1012" s="62" t="s">
        <v>1246</v>
      </c>
      <c r="EA1012" t="s">
        <v>1279</v>
      </c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Y1012" s="70" t="str">
        <f t="shared" si="126"/>
        <v>amlodipine oral 10mg/</v>
      </c>
      <c r="FK1012" s="14" t="s">
        <v>163</v>
      </c>
      <c r="FL1012" s="70" t="str">
        <f t="shared" si="127"/>
        <v>amlodipine oral 10mg/</v>
      </c>
    </row>
    <row r="1013" spans="1:168" ht="14.4">
      <c r="A1013" s="83">
        <v>147083</v>
      </c>
      <c r="B1013" s="57">
        <v>147083</v>
      </c>
      <c r="C1013" s="118"/>
      <c r="D1013" s="118"/>
      <c r="E1013" s="118"/>
      <c r="F1013" s="118"/>
      <c r="G1013" s="57">
        <v>147083</v>
      </c>
      <c r="H1013" s="3"/>
      <c r="I1013" s="57">
        <v>147083</v>
      </c>
      <c r="J1013" s="5" t="str">
        <f t="shared" si="121"/>
        <v>FIN amlodipine besilate Upjohn EESV tablet 20 x 10mg/</v>
      </c>
      <c r="K1013" s="5" t="str">
        <f t="shared" si="122"/>
        <v>FIN amlodipine besilate Upjohn EESV tablet 20 x 10mg/</v>
      </c>
      <c r="L1013" s="5"/>
      <c r="M1013" s="5"/>
      <c r="N1013" s="5"/>
      <c r="O1013" s="5"/>
      <c r="P1013">
        <v>20</v>
      </c>
      <c r="Q1013" s="5"/>
      <c r="R1013">
        <v>20</v>
      </c>
      <c r="S1013" s="5"/>
      <c r="T1013" s="118"/>
      <c r="U1013" s="118"/>
      <c r="V1013" s="118"/>
      <c r="W1013" s="118"/>
      <c r="X1013" t="s">
        <v>1300</v>
      </c>
      <c r="Y1013" t="s">
        <v>1111</v>
      </c>
      <c r="Z1013" t="s">
        <v>1111</v>
      </c>
      <c r="AA1013" t="s">
        <v>1291</v>
      </c>
      <c r="AB1013" s="5"/>
      <c r="AC1013" s="5"/>
      <c r="AD1013" s="5"/>
      <c r="AE1013" s="5"/>
      <c r="AF1013" s="61">
        <v>100000073664</v>
      </c>
      <c r="AG1013" t="s">
        <v>173</v>
      </c>
      <c r="AI1013" t="s">
        <v>1194</v>
      </c>
      <c r="AJ1013" t="s">
        <v>1208</v>
      </c>
      <c r="AK1013" s="5"/>
      <c r="AL1013" s="5"/>
      <c r="AM1013" s="5"/>
      <c r="AN1013" s="5"/>
      <c r="AO1013" s="5"/>
      <c r="AP1013" s="5"/>
      <c r="AQ1013" s="5"/>
      <c r="AR1013" s="5"/>
      <c r="AS1013" s="57">
        <v>2746</v>
      </c>
      <c r="AT1013" s="25" t="str">
        <f t="shared" si="123"/>
        <v>FIN amlodipine besilate Upjohn EESV tablet 10mg/</v>
      </c>
      <c r="AU1013" s="33"/>
      <c r="AW1013" s="57">
        <v>2746</v>
      </c>
      <c r="AX1013" s="57"/>
      <c r="AY1013" s="5"/>
      <c r="AZ1013" t="s">
        <v>65</v>
      </c>
      <c r="BA1013" s="5"/>
      <c r="BB1013" s="5"/>
      <c r="BC1013" s="76">
        <v>10221000</v>
      </c>
      <c r="BD1013" t="s">
        <v>173</v>
      </c>
      <c r="BF1013" s="46" t="s">
        <v>1010</v>
      </c>
      <c r="BG1013" t="s">
        <v>983</v>
      </c>
      <c r="BJ1013" s="5"/>
      <c r="BK1013" t="s">
        <v>983</v>
      </c>
      <c r="BL1013" t="s">
        <v>1010</v>
      </c>
      <c r="BM1013" s="55" t="s">
        <v>964</v>
      </c>
      <c r="BN1013" t="str">
        <f t="shared" si="124"/>
        <v>amlodipine besilate tablet 10mg/</v>
      </c>
      <c r="BO1013" s="55"/>
      <c r="BP1013" t="str">
        <f t="shared" si="125"/>
        <v>amlodipine besilate tablet 10mg/</v>
      </c>
      <c r="BQ1013" s="5"/>
      <c r="BR1013" s="46">
        <v>10219000</v>
      </c>
      <c r="BS1013" t="s">
        <v>173</v>
      </c>
      <c r="BU1013" s="118"/>
      <c r="BV1013" s="118"/>
      <c r="BW1013" s="61">
        <v>100000073664</v>
      </c>
      <c r="BX1013" s="5"/>
      <c r="BY1013" s="5"/>
      <c r="BZ1013" s="5"/>
      <c r="CB1013" s="45"/>
      <c r="CC1013" s="45"/>
      <c r="CD1013" s="5"/>
      <c r="CE1013" s="5"/>
      <c r="CF1013" t="s">
        <v>1242</v>
      </c>
      <c r="CG1013" t="s">
        <v>175</v>
      </c>
      <c r="CI1013" s="118"/>
      <c r="CJ1013" s="118"/>
      <c r="CK1013" t="s">
        <v>1239</v>
      </c>
      <c r="CM1013" t="s">
        <v>1228</v>
      </c>
      <c r="CN1013" t="s">
        <v>3382</v>
      </c>
      <c r="CO1013" s="46" t="s">
        <v>2254</v>
      </c>
      <c r="CP1013" s="5"/>
      <c r="CQ1013" s="46" t="s">
        <v>2254</v>
      </c>
      <c r="CR1013" s="46" t="s">
        <v>2984</v>
      </c>
      <c r="CS1013" s="5"/>
      <c r="CT1013" s="52">
        <v>100000085259</v>
      </c>
      <c r="CU1013" s="51" t="s">
        <v>149</v>
      </c>
      <c r="CV1013" s="118"/>
      <c r="CW1013" s="147"/>
      <c r="CX1013" t="s">
        <v>2984</v>
      </c>
      <c r="CY1013" s="5"/>
      <c r="CZ1013" s="5"/>
      <c r="DA1013" s="5"/>
      <c r="DB1013" s="5"/>
      <c r="DC1013" s="5"/>
      <c r="DD1013" s="5"/>
      <c r="DE1013" s="5"/>
      <c r="DF1013" s="5"/>
      <c r="DG1013" s="118"/>
      <c r="DH1013" s="118"/>
      <c r="DI1013" s="118"/>
      <c r="DJ1013" s="118"/>
      <c r="DK1013" s="118"/>
      <c r="DL1013" s="74">
        <v>10</v>
      </c>
      <c r="DM1013" s="74" t="s">
        <v>164</v>
      </c>
      <c r="DN1013" s="74"/>
      <c r="DO1013" s="74"/>
      <c r="DP1013" s="74"/>
      <c r="DQ1013" s="5"/>
      <c r="DR1013" s="74">
        <v>10</v>
      </c>
      <c r="DS1013" s="74" t="s">
        <v>164</v>
      </c>
      <c r="DZ1013" s="62" t="s">
        <v>1246</v>
      </c>
      <c r="EA1013" t="s">
        <v>1279</v>
      </c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Y1013" s="70" t="str">
        <f t="shared" si="126"/>
        <v>amlodipine oral 10mg/</v>
      </c>
      <c r="FK1013" s="14" t="s">
        <v>163</v>
      </c>
      <c r="FL1013" s="70" t="str">
        <f t="shared" si="127"/>
        <v>amlodipine oral 10mg/</v>
      </c>
    </row>
    <row r="1014" spans="1:168" ht="14.4">
      <c r="A1014" s="83">
        <v>147084</v>
      </c>
      <c r="B1014" s="57">
        <v>147084</v>
      </c>
      <c r="C1014" s="118"/>
      <c r="D1014" s="118"/>
      <c r="E1014" s="118"/>
      <c r="F1014" s="118"/>
      <c r="G1014" s="57">
        <v>147084</v>
      </c>
      <c r="H1014" s="3"/>
      <c r="I1014" s="57">
        <v>147084</v>
      </c>
      <c r="J1014" s="5" t="str">
        <f t="shared" si="121"/>
        <v>FIN amlodipine besilate Upjohn EESV tablet 30 x 10mg/</v>
      </c>
      <c r="K1014" s="5" t="str">
        <f t="shared" si="122"/>
        <v>FIN amlodipine besilate Upjohn EESV tablet 30 x 10mg/</v>
      </c>
      <c r="L1014" s="5"/>
      <c r="M1014" s="5"/>
      <c r="N1014" s="5"/>
      <c r="O1014" s="5"/>
      <c r="P1014">
        <v>30</v>
      </c>
      <c r="Q1014" s="5"/>
      <c r="R1014">
        <v>30</v>
      </c>
      <c r="S1014" s="5"/>
      <c r="T1014" s="118"/>
      <c r="U1014" s="118"/>
      <c r="V1014" s="118"/>
      <c r="W1014" s="118"/>
      <c r="X1014" t="s">
        <v>1292</v>
      </c>
      <c r="Y1014" t="s">
        <v>1111</v>
      </c>
      <c r="Z1014" t="s">
        <v>1111</v>
      </c>
      <c r="AA1014" t="s">
        <v>1298</v>
      </c>
      <c r="AB1014" s="5"/>
      <c r="AC1014" s="5"/>
      <c r="AD1014" s="5"/>
      <c r="AE1014" s="5"/>
      <c r="AF1014" s="61">
        <v>100000073664</v>
      </c>
      <c r="AG1014" t="s">
        <v>173</v>
      </c>
      <c r="AI1014" t="s">
        <v>1194</v>
      </c>
      <c r="AJ1014" t="s">
        <v>1208</v>
      </c>
      <c r="AK1014" s="5"/>
      <c r="AL1014" s="5"/>
      <c r="AM1014" s="5"/>
      <c r="AN1014" s="5"/>
      <c r="AO1014" s="5"/>
      <c r="AP1014" s="5"/>
      <c r="AQ1014" s="5"/>
      <c r="AR1014" s="5"/>
      <c r="AS1014" s="57">
        <v>2746</v>
      </c>
      <c r="AT1014" s="25" t="str">
        <f t="shared" si="123"/>
        <v>FIN amlodipine besilate Upjohn EESV tablet 10mg/</v>
      </c>
      <c r="AU1014" s="33"/>
      <c r="AW1014" s="57">
        <v>2746</v>
      </c>
      <c r="AX1014" s="57"/>
      <c r="AY1014" s="5"/>
      <c r="AZ1014" t="s">
        <v>65</v>
      </c>
      <c r="BA1014" s="5"/>
      <c r="BB1014" s="5"/>
      <c r="BC1014" s="76">
        <v>10221000</v>
      </c>
      <c r="BD1014" t="s">
        <v>173</v>
      </c>
      <c r="BF1014" s="46" t="s">
        <v>1010</v>
      </c>
      <c r="BG1014" t="s">
        <v>983</v>
      </c>
      <c r="BJ1014" s="5"/>
      <c r="BK1014" t="s">
        <v>983</v>
      </c>
      <c r="BL1014" t="s">
        <v>1010</v>
      </c>
      <c r="BM1014" s="55" t="s">
        <v>964</v>
      </c>
      <c r="BN1014" t="str">
        <f t="shared" si="124"/>
        <v>amlodipine besilate tablet 10mg/</v>
      </c>
      <c r="BO1014" s="55"/>
      <c r="BP1014" t="str">
        <f t="shared" si="125"/>
        <v>amlodipine besilate tablet 10mg/</v>
      </c>
      <c r="BQ1014" s="5"/>
      <c r="BR1014" s="46">
        <v>10219000</v>
      </c>
      <c r="BS1014" t="s">
        <v>173</v>
      </c>
      <c r="BU1014" s="118"/>
      <c r="BV1014" s="118"/>
      <c r="BW1014" s="61">
        <v>100000073664</v>
      </c>
      <c r="BX1014" s="5"/>
      <c r="BY1014" s="5"/>
      <c r="BZ1014" s="5"/>
      <c r="CB1014" s="45"/>
      <c r="CC1014" s="45"/>
      <c r="CD1014" s="5"/>
      <c r="CE1014" s="5"/>
      <c r="CF1014" t="s">
        <v>1242</v>
      </c>
      <c r="CG1014" t="s">
        <v>175</v>
      </c>
      <c r="CI1014" s="118"/>
      <c r="CJ1014" s="118"/>
      <c r="CK1014" t="s">
        <v>1239</v>
      </c>
      <c r="CM1014" t="s">
        <v>1228</v>
      </c>
      <c r="CN1014" t="s">
        <v>3382</v>
      </c>
      <c r="CO1014" s="46" t="s">
        <v>2254</v>
      </c>
      <c r="CP1014" s="5"/>
      <c r="CQ1014" s="46" t="s">
        <v>2254</v>
      </c>
      <c r="CR1014" s="46" t="s">
        <v>2984</v>
      </c>
      <c r="CS1014" s="5"/>
      <c r="CT1014" s="52">
        <v>100000085259</v>
      </c>
      <c r="CU1014" s="51" t="s">
        <v>149</v>
      </c>
      <c r="CV1014" s="118"/>
      <c r="CW1014" s="147"/>
      <c r="CX1014" t="s">
        <v>2984</v>
      </c>
      <c r="CY1014" s="5"/>
      <c r="CZ1014" s="5"/>
      <c r="DA1014" s="5"/>
      <c r="DB1014" s="5"/>
      <c r="DC1014" s="5"/>
      <c r="DD1014" s="5"/>
      <c r="DE1014" s="5"/>
      <c r="DF1014" s="5"/>
      <c r="DG1014" s="118"/>
      <c r="DH1014" s="118"/>
      <c r="DI1014" s="118"/>
      <c r="DJ1014" s="118"/>
      <c r="DK1014" s="118"/>
      <c r="DL1014" s="74">
        <v>10</v>
      </c>
      <c r="DM1014" s="74" t="s">
        <v>164</v>
      </c>
      <c r="DN1014" s="74"/>
      <c r="DO1014" s="74"/>
      <c r="DP1014" s="74"/>
      <c r="DQ1014" s="5"/>
      <c r="DR1014" s="74">
        <v>10</v>
      </c>
      <c r="DS1014" s="74" t="s">
        <v>164</v>
      </c>
      <c r="DZ1014" s="62" t="s">
        <v>1246</v>
      </c>
      <c r="EA1014" t="s">
        <v>1279</v>
      </c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Y1014" s="70" t="str">
        <f t="shared" si="126"/>
        <v>amlodipine oral 10mg/</v>
      </c>
      <c r="FK1014" s="14" t="s">
        <v>163</v>
      </c>
      <c r="FL1014" s="70" t="str">
        <f t="shared" si="127"/>
        <v>amlodipine oral 10mg/</v>
      </c>
    </row>
    <row r="1015" spans="1:168" ht="14.4">
      <c r="A1015" s="83">
        <v>147085</v>
      </c>
      <c r="B1015" s="57">
        <v>147085</v>
      </c>
      <c r="C1015" s="118"/>
      <c r="D1015" s="118"/>
      <c r="E1015" s="118"/>
      <c r="F1015" s="118"/>
      <c r="G1015" s="57">
        <v>147085</v>
      </c>
      <c r="H1015" s="3"/>
      <c r="I1015" s="57">
        <v>147085</v>
      </c>
      <c r="J1015" s="5" t="str">
        <f t="shared" si="121"/>
        <v>FIN amlodipine besilate Upjohn EESV tablet 50 x 10mg/</v>
      </c>
      <c r="K1015" s="5" t="str">
        <f t="shared" si="122"/>
        <v>FIN amlodipine besilate Upjohn EESV tablet 50 x 10mg/</v>
      </c>
      <c r="L1015" s="5"/>
      <c r="M1015" s="5"/>
      <c r="N1015" s="5"/>
      <c r="O1015" s="5"/>
      <c r="P1015">
        <v>50</v>
      </c>
      <c r="Q1015" s="5"/>
      <c r="R1015">
        <v>50</v>
      </c>
      <c r="S1015" s="5"/>
      <c r="T1015" s="118"/>
      <c r="U1015" s="118"/>
      <c r="V1015" s="118"/>
      <c r="W1015" s="118"/>
      <c r="X1015" t="s">
        <v>1296</v>
      </c>
      <c r="Y1015" t="s">
        <v>1111</v>
      </c>
      <c r="Z1015" t="s">
        <v>1111</v>
      </c>
      <c r="AA1015" t="s">
        <v>1299</v>
      </c>
      <c r="AB1015" s="5"/>
      <c r="AC1015" s="5"/>
      <c r="AD1015" s="5"/>
      <c r="AE1015" s="5"/>
      <c r="AF1015" s="61">
        <v>100000073664</v>
      </c>
      <c r="AG1015" t="s">
        <v>173</v>
      </c>
      <c r="AI1015" t="s">
        <v>1194</v>
      </c>
      <c r="AJ1015" t="s">
        <v>1208</v>
      </c>
      <c r="AK1015" s="5"/>
      <c r="AL1015" s="5"/>
      <c r="AM1015" s="5"/>
      <c r="AN1015" s="5"/>
      <c r="AO1015" s="5"/>
      <c r="AP1015" s="5"/>
      <c r="AQ1015" s="5"/>
      <c r="AR1015" s="5"/>
      <c r="AS1015" s="57">
        <v>2746</v>
      </c>
      <c r="AT1015" s="25" t="str">
        <f t="shared" si="123"/>
        <v>FIN amlodipine besilate Upjohn EESV tablet 10mg/</v>
      </c>
      <c r="AU1015" s="33"/>
      <c r="AW1015" s="57">
        <v>2746</v>
      </c>
      <c r="AX1015" s="57"/>
      <c r="AY1015" s="5"/>
      <c r="AZ1015" t="s">
        <v>65</v>
      </c>
      <c r="BA1015" s="5"/>
      <c r="BB1015" s="5"/>
      <c r="BC1015" s="76">
        <v>10221000</v>
      </c>
      <c r="BD1015" t="s">
        <v>173</v>
      </c>
      <c r="BF1015" s="46" t="s">
        <v>1010</v>
      </c>
      <c r="BG1015" t="s">
        <v>983</v>
      </c>
      <c r="BJ1015" s="5"/>
      <c r="BK1015" t="s">
        <v>983</v>
      </c>
      <c r="BL1015" t="s">
        <v>1010</v>
      </c>
      <c r="BM1015" s="55" t="s">
        <v>964</v>
      </c>
      <c r="BN1015" t="str">
        <f t="shared" si="124"/>
        <v>amlodipine besilate tablet 10mg/</v>
      </c>
      <c r="BO1015" s="55"/>
      <c r="BP1015" t="str">
        <f t="shared" si="125"/>
        <v>amlodipine besilate tablet 10mg/</v>
      </c>
      <c r="BQ1015" s="5"/>
      <c r="BR1015" s="46">
        <v>10219000</v>
      </c>
      <c r="BS1015" t="s">
        <v>173</v>
      </c>
      <c r="BU1015" s="118"/>
      <c r="BV1015" s="118"/>
      <c r="BW1015" s="61">
        <v>100000073664</v>
      </c>
      <c r="BX1015" s="5"/>
      <c r="BY1015" s="5"/>
      <c r="BZ1015" s="5"/>
      <c r="CB1015" s="45"/>
      <c r="CC1015" s="45"/>
      <c r="CD1015" s="5"/>
      <c r="CE1015" s="5"/>
      <c r="CF1015" t="s">
        <v>1242</v>
      </c>
      <c r="CG1015" t="s">
        <v>175</v>
      </c>
      <c r="CI1015" s="118"/>
      <c r="CJ1015" s="118"/>
      <c r="CK1015" t="s">
        <v>1239</v>
      </c>
      <c r="CM1015" t="s">
        <v>1228</v>
      </c>
      <c r="CN1015" t="s">
        <v>3382</v>
      </c>
      <c r="CO1015" s="46" t="s">
        <v>2254</v>
      </c>
      <c r="CP1015" s="5"/>
      <c r="CQ1015" s="46" t="s">
        <v>2254</v>
      </c>
      <c r="CR1015" s="46" t="s">
        <v>2984</v>
      </c>
      <c r="CS1015" s="5"/>
      <c r="CT1015" s="52">
        <v>100000085259</v>
      </c>
      <c r="CU1015" s="51" t="s">
        <v>149</v>
      </c>
      <c r="CV1015" s="118"/>
      <c r="CW1015" s="147"/>
      <c r="CX1015" t="s">
        <v>2984</v>
      </c>
      <c r="CY1015" s="5"/>
      <c r="CZ1015" s="5"/>
      <c r="DA1015" s="5"/>
      <c r="DB1015" s="5"/>
      <c r="DC1015" s="5"/>
      <c r="DD1015" s="5"/>
      <c r="DE1015" s="5"/>
      <c r="DF1015" s="5"/>
      <c r="DG1015" s="118"/>
      <c r="DH1015" s="118"/>
      <c r="DI1015" s="118"/>
      <c r="DJ1015" s="118"/>
      <c r="DK1015" s="118"/>
      <c r="DL1015" s="74">
        <v>10</v>
      </c>
      <c r="DM1015" s="74" t="s">
        <v>164</v>
      </c>
      <c r="DN1015" s="74"/>
      <c r="DO1015" s="74"/>
      <c r="DP1015" s="74"/>
      <c r="DQ1015" s="5"/>
      <c r="DR1015" s="74">
        <v>10</v>
      </c>
      <c r="DS1015" s="74" t="s">
        <v>164</v>
      </c>
      <c r="DZ1015" s="62" t="s">
        <v>1246</v>
      </c>
      <c r="EA1015" t="s">
        <v>1279</v>
      </c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Y1015" s="70" t="str">
        <f t="shared" si="126"/>
        <v>amlodipine oral 10mg/</v>
      </c>
      <c r="FK1015" s="14" t="s">
        <v>163</v>
      </c>
      <c r="FL1015" s="70" t="str">
        <f t="shared" si="127"/>
        <v>amlodipine oral 10mg/</v>
      </c>
    </row>
    <row r="1016" spans="1:168" ht="14.4">
      <c r="A1016" s="83">
        <v>147086</v>
      </c>
      <c r="B1016" s="57">
        <v>147086</v>
      </c>
      <c r="C1016" s="118"/>
      <c r="D1016" s="118"/>
      <c r="E1016" s="118"/>
      <c r="F1016" s="118"/>
      <c r="G1016" s="57">
        <v>147086</v>
      </c>
      <c r="H1016" s="3"/>
      <c r="I1016" s="57">
        <v>147086</v>
      </c>
      <c r="J1016" s="5" t="str">
        <f t="shared" si="121"/>
        <v>FIN amlodipine besilate Upjohn EESV tablet 50 x 10mg/</v>
      </c>
      <c r="K1016" s="5" t="str">
        <f t="shared" si="122"/>
        <v>FIN amlodipine besilate Upjohn EESV tablet 50 x 10mg/</v>
      </c>
      <c r="L1016" s="5"/>
      <c r="M1016" s="5"/>
      <c r="N1016" s="5"/>
      <c r="O1016" s="5"/>
      <c r="P1016" s="24">
        <v>50</v>
      </c>
      <c r="Q1016" s="5"/>
      <c r="R1016" s="24">
        <v>50</v>
      </c>
      <c r="S1016" s="5"/>
      <c r="T1016" s="118"/>
      <c r="U1016" s="118"/>
      <c r="V1016" s="118"/>
      <c r="W1016" s="118"/>
      <c r="X1016" t="s">
        <v>1291</v>
      </c>
      <c r="Y1016" t="s">
        <v>1111</v>
      </c>
      <c r="Z1016" t="s">
        <v>1111</v>
      </c>
      <c r="AA1016" t="s">
        <v>1315</v>
      </c>
      <c r="AB1016" s="5"/>
      <c r="AC1016" s="5"/>
      <c r="AD1016" s="5"/>
      <c r="AE1016" s="5"/>
      <c r="AF1016" s="61">
        <v>100000073664</v>
      </c>
      <c r="AG1016" t="s">
        <v>173</v>
      </c>
      <c r="AI1016" t="s">
        <v>1194</v>
      </c>
      <c r="AJ1016" t="s">
        <v>1208</v>
      </c>
      <c r="AK1016" s="5"/>
      <c r="AL1016" s="5"/>
      <c r="AM1016" s="5"/>
      <c r="AN1016" s="5"/>
      <c r="AO1016" s="5"/>
      <c r="AP1016" s="5"/>
      <c r="AQ1016" s="5"/>
      <c r="AR1016" s="5"/>
      <c r="AS1016" s="57">
        <v>2746</v>
      </c>
      <c r="AT1016" s="25" t="str">
        <f t="shared" si="123"/>
        <v>FIN amlodipine besilate Upjohn EESV tablet 10mg/</v>
      </c>
      <c r="AU1016" s="33"/>
      <c r="AW1016" s="57">
        <v>2746</v>
      </c>
      <c r="AX1016" s="57"/>
      <c r="AY1016" s="5"/>
      <c r="AZ1016" t="s">
        <v>65</v>
      </c>
      <c r="BA1016" s="5"/>
      <c r="BB1016" s="5"/>
      <c r="BC1016" s="76">
        <v>10221000</v>
      </c>
      <c r="BD1016" t="s">
        <v>173</v>
      </c>
      <c r="BF1016" s="46" t="s">
        <v>1010</v>
      </c>
      <c r="BG1016" t="s">
        <v>983</v>
      </c>
      <c r="BJ1016" s="5"/>
      <c r="BK1016" t="s">
        <v>983</v>
      </c>
      <c r="BL1016" t="s">
        <v>1010</v>
      </c>
      <c r="BM1016" s="55" t="s">
        <v>964</v>
      </c>
      <c r="BN1016" t="str">
        <f t="shared" si="124"/>
        <v>amlodipine besilate tablet 10mg/</v>
      </c>
      <c r="BO1016" s="55"/>
      <c r="BP1016" t="str">
        <f t="shared" si="125"/>
        <v>amlodipine besilate tablet 10mg/</v>
      </c>
      <c r="BQ1016" s="5"/>
      <c r="BR1016" s="46">
        <v>10219000</v>
      </c>
      <c r="BS1016" t="s">
        <v>173</v>
      </c>
      <c r="BU1016" s="118"/>
      <c r="BV1016" s="118"/>
      <c r="BW1016" s="61">
        <v>100000073664</v>
      </c>
      <c r="BX1016" s="5"/>
      <c r="BY1016" s="5"/>
      <c r="BZ1016" s="5"/>
      <c r="CB1016" s="45"/>
      <c r="CC1016" s="45"/>
      <c r="CD1016" s="5"/>
      <c r="CE1016" s="5"/>
      <c r="CF1016" t="s">
        <v>1242</v>
      </c>
      <c r="CG1016" t="s">
        <v>175</v>
      </c>
      <c r="CI1016" s="118"/>
      <c r="CJ1016" s="118"/>
      <c r="CK1016" t="s">
        <v>1239</v>
      </c>
      <c r="CM1016" t="s">
        <v>1228</v>
      </c>
      <c r="CN1016" t="s">
        <v>3382</v>
      </c>
      <c r="CO1016" s="46" t="s">
        <v>2254</v>
      </c>
      <c r="CP1016" s="5"/>
      <c r="CQ1016" s="46" t="s">
        <v>2254</v>
      </c>
      <c r="CR1016" s="46" t="s">
        <v>2984</v>
      </c>
      <c r="CS1016" s="5"/>
      <c r="CT1016" s="52">
        <v>100000085259</v>
      </c>
      <c r="CU1016" s="51" t="s">
        <v>149</v>
      </c>
      <c r="CV1016" s="118"/>
      <c r="CW1016" s="147"/>
      <c r="CX1016" t="s">
        <v>2984</v>
      </c>
      <c r="CY1016" s="5"/>
      <c r="CZ1016" s="5"/>
      <c r="DA1016" s="5"/>
      <c r="DB1016" s="5"/>
      <c r="DC1016" s="5"/>
      <c r="DD1016" s="5"/>
      <c r="DE1016" s="5"/>
      <c r="DF1016" s="5"/>
      <c r="DG1016" s="118"/>
      <c r="DH1016" s="118"/>
      <c r="DI1016" s="118"/>
      <c r="DJ1016" s="118"/>
      <c r="DK1016" s="118"/>
      <c r="DL1016" s="74">
        <v>10</v>
      </c>
      <c r="DM1016" s="74" t="s">
        <v>164</v>
      </c>
      <c r="DN1016" s="74"/>
      <c r="DO1016" s="74"/>
      <c r="DP1016" s="74"/>
      <c r="DQ1016" s="5"/>
      <c r="DR1016" s="74">
        <v>10</v>
      </c>
      <c r="DS1016" s="74" t="s">
        <v>164</v>
      </c>
      <c r="DZ1016" s="62" t="s">
        <v>1246</v>
      </c>
      <c r="EA1016" t="s">
        <v>1279</v>
      </c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Y1016" s="70" t="str">
        <f t="shared" si="126"/>
        <v>amlodipine oral 10mg/</v>
      </c>
      <c r="FK1016" s="14" t="s">
        <v>163</v>
      </c>
      <c r="FL1016" s="70" t="str">
        <f t="shared" si="127"/>
        <v>amlodipine oral 10mg/</v>
      </c>
    </row>
    <row r="1017" spans="1:168" ht="14.4">
      <c r="A1017" s="83">
        <v>147087</v>
      </c>
      <c r="B1017" s="57">
        <v>147087</v>
      </c>
      <c r="C1017" s="118"/>
      <c r="D1017" s="118"/>
      <c r="E1017" s="118"/>
      <c r="F1017" s="118"/>
      <c r="G1017" s="57">
        <v>147087</v>
      </c>
      <c r="H1017" s="3"/>
      <c r="I1017" s="57">
        <v>147087</v>
      </c>
      <c r="J1017" s="5" t="str">
        <f t="shared" si="121"/>
        <v>FIN amlodipine besilate Upjohn EESV tablet 60 x 10mg/</v>
      </c>
      <c r="K1017" s="5" t="str">
        <f t="shared" si="122"/>
        <v>FIN amlodipine besilate Upjohn EESV tablet 60 x 10mg/</v>
      </c>
      <c r="L1017" s="5"/>
      <c r="M1017" s="5"/>
      <c r="N1017" s="5"/>
      <c r="O1017" s="5"/>
      <c r="P1017">
        <v>60</v>
      </c>
      <c r="Q1017" s="5"/>
      <c r="R1017">
        <v>60</v>
      </c>
      <c r="S1017" s="5"/>
      <c r="T1017" s="118"/>
      <c r="U1017" s="118"/>
      <c r="V1017" s="118"/>
      <c r="W1017" s="118"/>
      <c r="X1017" t="s">
        <v>1297</v>
      </c>
      <c r="Y1017" t="s">
        <v>1111</v>
      </c>
      <c r="Z1017" t="s">
        <v>1111</v>
      </c>
      <c r="AA1017" t="s">
        <v>1300</v>
      </c>
      <c r="AB1017" s="5"/>
      <c r="AC1017" s="5"/>
      <c r="AD1017" s="5"/>
      <c r="AE1017" s="5"/>
      <c r="AF1017" s="61">
        <v>100000073664</v>
      </c>
      <c r="AG1017" t="s">
        <v>173</v>
      </c>
      <c r="AI1017" t="s">
        <v>1194</v>
      </c>
      <c r="AJ1017" t="s">
        <v>1208</v>
      </c>
      <c r="AK1017" s="5"/>
      <c r="AL1017" s="5"/>
      <c r="AM1017" s="5"/>
      <c r="AN1017" s="5"/>
      <c r="AO1017" s="5"/>
      <c r="AP1017" s="5"/>
      <c r="AQ1017" s="5"/>
      <c r="AR1017" s="5"/>
      <c r="AS1017" s="57">
        <v>2746</v>
      </c>
      <c r="AT1017" s="25" t="str">
        <f t="shared" si="123"/>
        <v>FIN amlodipine besilate Upjohn EESV tablet 10mg/</v>
      </c>
      <c r="AU1017" s="33"/>
      <c r="AW1017" s="57">
        <v>2746</v>
      </c>
      <c r="AX1017" s="57"/>
      <c r="AY1017" s="5"/>
      <c r="AZ1017" t="s">
        <v>65</v>
      </c>
      <c r="BA1017" s="5"/>
      <c r="BB1017" s="5"/>
      <c r="BC1017" s="76">
        <v>10221000</v>
      </c>
      <c r="BD1017" t="s">
        <v>173</v>
      </c>
      <c r="BF1017" s="46" t="s">
        <v>1010</v>
      </c>
      <c r="BG1017" t="s">
        <v>983</v>
      </c>
      <c r="BJ1017" s="5"/>
      <c r="BK1017" t="s">
        <v>983</v>
      </c>
      <c r="BL1017" t="s">
        <v>1010</v>
      </c>
      <c r="BM1017" s="55" t="s">
        <v>964</v>
      </c>
      <c r="BN1017" t="str">
        <f t="shared" si="124"/>
        <v>amlodipine besilate tablet 10mg/</v>
      </c>
      <c r="BO1017" s="55"/>
      <c r="BP1017" t="str">
        <f t="shared" si="125"/>
        <v>amlodipine besilate tablet 10mg/</v>
      </c>
      <c r="BQ1017" s="5"/>
      <c r="BR1017" s="46">
        <v>10219000</v>
      </c>
      <c r="BS1017" t="s">
        <v>173</v>
      </c>
      <c r="BU1017" s="118"/>
      <c r="BV1017" s="118"/>
      <c r="BW1017" s="61">
        <v>100000073664</v>
      </c>
      <c r="BX1017" s="5"/>
      <c r="BY1017" s="5"/>
      <c r="BZ1017" s="5"/>
      <c r="CB1017" s="45"/>
      <c r="CC1017" s="45"/>
      <c r="CD1017" s="5"/>
      <c r="CE1017" s="5"/>
      <c r="CF1017" t="s">
        <v>1242</v>
      </c>
      <c r="CG1017" t="s">
        <v>175</v>
      </c>
      <c r="CI1017" s="118"/>
      <c r="CJ1017" s="118"/>
      <c r="CK1017" t="s">
        <v>1239</v>
      </c>
      <c r="CM1017" t="s">
        <v>1228</v>
      </c>
      <c r="CN1017" t="s">
        <v>3382</v>
      </c>
      <c r="CO1017" s="46" t="s">
        <v>2254</v>
      </c>
      <c r="CP1017" s="5"/>
      <c r="CQ1017" s="46" t="s">
        <v>2254</v>
      </c>
      <c r="CR1017" s="46" t="s">
        <v>2984</v>
      </c>
      <c r="CS1017" s="5"/>
      <c r="CT1017" s="52">
        <v>100000085259</v>
      </c>
      <c r="CU1017" s="51" t="s">
        <v>149</v>
      </c>
      <c r="CV1017" s="118"/>
      <c r="CW1017" s="147"/>
      <c r="CX1017" t="s">
        <v>2984</v>
      </c>
      <c r="CY1017" s="5"/>
      <c r="CZ1017" s="5"/>
      <c r="DA1017" s="5"/>
      <c r="DB1017" s="5"/>
      <c r="DC1017" s="5"/>
      <c r="DD1017" s="5"/>
      <c r="DE1017" s="5"/>
      <c r="DF1017" s="5"/>
      <c r="DG1017" s="118"/>
      <c r="DH1017" s="118"/>
      <c r="DI1017" s="118"/>
      <c r="DJ1017" s="118"/>
      <c r="DK1017" s="118"/>
      <c r="DL1017" s="74">
        <v>10</v>
      </c>
      <c r="DM1017" s="74" t="s">
        <v>164</v>
      </c>
      <c r="DN1017" s="74"/>
      <c r="DO1017" s="74"/>
      <c r="DP1017" s="74"/>
      <c r="DQ1017" s="5"/>
      <c r="DR1017" s="74">
        <v>10</v>
      </c>
      <c r="DS1017" s="74" t="s">
        <v>164</v>
      </c>
      <c r="DZ1017" s="62" t="s">
        <v>1246</v>
      </c>
      <c r="EA1017" t="s">
        <v>1279</v>
      </c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Y1017" s="70" t="str">
        <f t="shared" si="126"/>
        <v>amlodipine oral 10mg/</v>
      </c>
      <c r="FK1017" s="14" t="s">
        <v>163</v>
      </c>
      <c r="FL1017" s="70" t="str">
        <f t="shared" si="127"/>
        <v>amlodipine oral 10mg/</v>
      </c>
    </row>
    <row r="1018" spans="1:168" ht="14.4">
      <c r="A1018" s="83">
        <v>147088</v>
      </c>
      <c r="B1018" s="57">
        <v>147088</v>
      </c>
      <c r="C1018" s="118"/>
      <c r="D1018" s="118"/>
      <c r="E1018" s="118"/>
      <c r="F1018" s="118"/>
      <c r="G1018" s="57">
        <v>147088</v>
      </c>
      <c r="H1018" s="3"/>
      <c r="I1018" s="57">
        <v>147088</v>
      </c>
      <c r="J1018" s="5" t="str">
        <f t="shared" si="121"/>
        <v>FIN amlodipine besilate Upjohn EESV tablet 90 x 10mg/</v>
      </c>
      <c r="K1018" s="5" t="str">
        <f t="shared" si="122"/>
        <v>FIN amlodipine besilate Upjohn EESV tablet 90 x 10mg/</v>
      </c>
      <c r="L1018" s="5"/>
      <c r="M1018" s="5"/>
      <c r="N1018" s="5"/>
      <c r="O1018" s="5"/>
      <c r="P1018">
        <v>90</v>
      </c>
      <c r="Q1018" s="5"/>
      <c r="R1018">
        <v>90</v>
      </c>
      <c r="S1018" s="5"/>
      <c r="T1018" s="118"/>
      <c r="U1018" s="118"/>
      <c r="V1018" s="118"/>
      <c r="W1018" s="118"/>
      <c r="X1018" t="s">
        <v>1298</v>
      </c>
      <c r="Y1018" t="s">
        <v>1111</v>
      </c>
      <c r="Z1018" t="s">
        <v>1111</v>
      </c>
      <c r="AA1018" t="s">
        <v>1301</v>
      </c>
      <c r="AB1018" s="5"/>
      <c r="AC1018" s="5"/>
      <c r="AD1018" s="5"/>
      <c r="AE1018" s="5"/>
      <c r="AF1018" s="61">
        <v>100000073664</v>
      </c>
      <c r="AG1018" t="s">
        <v>173</v>
      </c>
      <c r="AI1018" t="s">
        <v>1194</v>
      </c>
      <c r="AJ1018" t="s">
        <v>1208</v>
      </c>
      <c r="AK1018" s="5"/>
      <c r="AL1018" s="5"/>
      <c r="AM1018" s="5"/>
      <c r="AN1018" s="5"/>
      <c r="AO1018" s="5"/>
      <c r="AP1018" s="5"/>
      <c r="AQ1018" s="5"/>
      <c r="AR1018" s="5"/>
      <c r="AS1018" s="57">
        <v>2746</v>
      </c>
      <c r="AT1018" s="25" t="str">
        <f t="shared" si="123"/>
        <v>FIN amlodipine besilate Upjohn EESV tablet 10mg/</v>
      </c>
      <c r="AU1018" s="33"/>
      <c r="AW1018" s="57">
        <v>2746</v>
      </c>
      <c r="AX1018" s="57"/>
      <c r="AY1018" s="5"/>
      <c r="AZ1018" t="s">
        <v>65</v>
      </c>
      <c r="BA1018" s="5"/>
      <c r="BB1018" s="5"/>
      <c r="BC1018" s="76">
        <v>10221000</v>
      </c>
      <c r="BD1018" t="s">
        <v>173</v>
      </c>
      <c r="BF1018" s="46" t="s">
        <v>1010</v>
      </c>
      <c r="BG1018" t="s">
        <v>983</v>
      </c>
      <c r="BJ1018" s="5"/>
      <c r="BK1018" t="s">
        <v>983</v>
      </c>
      <c r="BL1018" t="s">
        <v>1010</v>
      </c>
      <c r="BM1018" s="55" t="s">
        <v>964</v>
      </c>
      <c r="BN1018" t="str">
        <f t="shared" si="124"/>
        <v>amlodipine besilate tablet 10mg/</v>
      </c>
      <c r="BO1018" s="55"/>
      <c r="BP1018" t="str">
        <f t="shared" si="125"/>
        <v>amlodipine besilate tablet 10mg/</v>
      </c>
      <c r="BQ1018" s="5"/>
      <c r="BR1018" s="46">
        <v>10219000</v>
      </c>
      <c r="BS1018" t="s">
        <v>173</v>
      </c>
      <c r="BU1018" s="118"/>
      <c r="BV1018" s="118"/>
      <c r="BW1018" s="61">
        <v>100000073664</v>
      </c>
      <c r="BX1018" s="5"/>
      <c r="BY1018" s="5"/>
      <c r="BZ1018" s="5"/>
      <c r="CB1018" s="45"/>
      <c r="CC1018" s="45"/>
      <c r="CD1018" s="5"/>
      <c r="CE1018" s="5"/>
      <c r="CF1018" t="s">
        <v>1242</v>
      </c>
      <c r="CG1018" t="s">
        <v>175</v>
      </c>
      <c r="CI1018" s="118"/>
      <c r="CJ1018" s="118"/>
      <c r="CK1018" t="s">
        <v>1239</v>
      </c>
      <c r="CM1018" t="s">
        <v>1228</v>
      </c>
      <c r="CN1018" t="s">
        <v>3382</v>
      </c>
      <c r="CO1018" s="46" t="s">
        <v>2254</v>
      </c>
      <c r="CP1018" s="5"/>
      <c r="CQ1018" s="46" t="s">
        <v>2254</v>
      </c>
      <c r="CR1018" s="46" t="s">
        <v>2984</v>
      </c>
      <c r="CS1018" s="5"/>
      <c r="CT1018" s="52">
        <v>100000085259</v>
      </c>
      <c r="CU1018" s="51" t="s">
        <v>149</v>
      </c>
      <c r="CV1018" s="118"/>
      <c r="CW1018" s="147"/>
      <c r="CX1018" t="s">
        <v>2984</v>
      </c>
      <c r="CY1018" s="5"/>
      <c r="CZ1018" s="5"/>
      <c r="DA1018" s="5"/>
      <c r="DB1018" s="5"/>
      <c r="DC1018" s="5"/>
      <c r="DD1018" s="5"/>
      <c r="DE1018" s="5"/>
      <c r="DF1018" s="5"/>
      <c r="DG1018" s="118"/>
      <c r="DH1018" s="118"/>
      <c r="DI1018" s="118"/>
      <c r="DJ1018" s="118"/>
      <c r="DK1018" s="118"/>
      <c r="DL1018" s="74">
        <v>10</v>
      </c>
      <c r="DM1018" s="74" t="s">
        <v>164</v>
      </c>
      <c r="DN1018" s="74"/>
      <c r="DO1018" s="74"/>
      <c r="DP1018" s="74"/>
      <c r="DQ1018" s="5"/>
      <c r="DR1018" s="74">
        <v>10</v>
      </c>
      <c r="DS1018" s="74" t="s">
        <v>164</v>
      </c>
      <c r="DZ1018" s="62" t="s">
        <v>1246</v>
      </c>
      <c r="EA1018" t="s">
        <v>1279</v>
      </c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Y1018" s="70" t="str">
        <f t="shared" si="126"/>
        <v>amlodipine oral 10mg/</v>
      </c>
      <c r="FK1018" s="14" t="s">
        <v>163</v>
      </c>
      <c r="FL1018" s="70" t="str">
        <f t="shared" si="127"/>
        <v>amlodipine oral 10mg/</v>
      </c>
    </row>
    <row r="1019" spans="1:168" ht="14.4">
      <c r="A1019" s="83">
        <v>147089</v>
      </c>
      <c r="B1019" s="57">
        <v>147089</v>
      </c>
      <c r="C1019" s="118"/>
      <c r="D1019" s="118"/>
      <c r="E1019" s="118"/>
      <c r="F1019" s="118"/>
      <c r="G1019" s="57">
        <v>147089</v>
      </c>
      <c r="H1019" s="3"/>
      <c r="I1019" s="57">
        <v>147089</v>
      </c>
      <c r="J1019" s="5" t="str">
        <f t="shared" si="121"/>
        <v>FIN amlodipine besilate Upjohn EESV tablet 100 x 10mg/</v>
      </c>
      <c r="K1019" s="5" t="str">
        <f t="shared" si="122"/>
        <v>FIN amlodipine besilate Upjohn EESV tablet 100 x 10mg/</v>
      </c>
      <c r="L1019" s="5"/>
      <c r="M1019" s="5"/>
      <c r="N1019" s="5"/>
      <c r="O1019" s="5"/>
      <c r="P1019">
        <v>100</v>
      </c>
      <c r="Q1019" s="5"/>
      <c r="R1019">
        <v>100</v>
      </c>
      <c r="S1019" s="5"/>
      <c r="T1019" s="118"/>
      <c r="U1019" s="118"/>
      <c r="V1019" s="118"/>
      <c r="W1019" s="118"/>
      <c r="X1019" t="s">
        <v>1299</v>
      </c>
      <c r="Y1019" t="s">
        <v>1111</v>
      </c>
      <c r="Z1019" t="s">
        <v>1111</v>
      </c>
      <c r="AA1019" t="s">
        <v>1289</v>
      </c>
      <c r="AB1019" s="5"/>
      <c r="AC1019" s="5"/>
      <c r="AD1019" s="5"/>
      <c r="AE1019" s="5"/>
      <c r="AF1019" s="61">
        <v>100000073664</v>
      </c>
      <c r="AG1019" t="s">
        <v>173</v>
      </c>
      <c r="AI1019" t="s">
        <v>1194</v>
      </c>
      <c r="AJ1019" t="s">
        <v>1208</v>
      </c>
      <c r="AK1019" s="5"/>
      <c r="AL1019" s="5"/>
      <c r="AM1019" s="5"/>
      <c r="AN1019" s="5"/>
      <c r="AO1019" s="5"/>
      <c r="AP1019" s="5"/>
      <c r="AQ1019" s="5"/>
      <c r="AR1019" s="5"/>
      <c r="AS1019" s="57">
        <v>2746</v>
      </c>
      <c r="AT1019" s="25" t="str">
        <f t="shared" si="123"/>
        <v>FIN amlodipine besilate Upjohn EESV tablet 10mg/</v>
      </c>
      <c r="AU1019" s="33"/>
      <c r="AW1019" s="57">
        <v>2746</v>
      </c>
      <c r="AX1019" s="57"/>
      <c r="AY1019" s="5"/>
      <c r="AZ1019" t="s">
        <v>65</v>
      </c>
      <c r="BA1019" s="5"/>
      <c r="BB1019" s="5"/>
      <c r="BC1019" s="76">
        <v>10221000</v>
      </c>
      <c r="BD1019" t="s">
        <v>173</v>
      </c>
      <c r="BF1019" s="46" t="s">
        <v>1010</v>
      </c>
      <c r="BG1019" t="s">
        <v>983</v>
      </c>
      <c r="BJ1019" s="5"/>
      <c r="BK1019" t="s">
        <v>983</v>
      </c>
      <c r="BL1019" t="s">
        <v>1010</v>
      </c>
      <c r="BM1019" s="55" t="s">
        <v>964</v>
      </c>
      <c r="BN1019" t="str">
        <f t="shared" si="124"/>
        <v>amlodipine besilate tablet 10mg/</v>
      </c>
      <c r="BO1019" s="55"/>
      <c r="BP1019" t="str">
        <f t="shared" si="125"/>
        <v>amlodipine besilate tablet 10mg/</v>
      </c>
      <c r="BQ1019" s="5"/>
      <c r="BR1019" s="46">
        <v>10219000</v>
      </c>
      <c r="BS1019" t="s">
        <v>173</v>
      </c>
      <c r="BU1019" s="118"/>
      <c r="BV1019" s="118"/>
      <c r="BW1019" s="61">
        <v>100000073664</v>
      </c>
      <c r="BX1019" s="5"/>
      <c r="BY1019" s="5"/>
      <c r="BZ1019" s="5"/>
      <c r="CB1019" s="45"/>
      <c r="CC1019" s="45"/>
      <c r="CD1019" s="5"/>
      <c r="CE1019" s="5"/>
      <c r="CF1019" t="s">
        <v>1242</v>
      </c>
      <c r="CG1019" t="s">
        <v>175</v>
      </c>
      <c r="CI1019" s="118"/>
      <c r="CJ1019" s="118"/>
      <c r="CK1019" t="s">
        <v>1239</v>
      </c>
      <c r="CM1019" t="s">
        <v>1228</v>
      </c>
      <c r="CN1019" t="s">
        <v>3382</v>
      </c>
      <c r="CO1019" s="46" t="s">
        <v>2254</v>
      </c>
      <c r="CP1019" s="5"/>
      <c r="CQ1019" s="46" t="s">
        <v>2254</v>
      </c>
      <c r="CR1019" s="46" t="s">
        <v>2984</v>
      </c>
      <c r="CS1019" s="5"/>
      <c r="CT1019" s="52">
        <v>100000085259</v>
      </c>
      <c r="CU1019" s="51" t="s">
        <v>149</v>
      </c>
      <c r="CV1019" s="118"/>
      <c r="CW1019" s="147"/>
      <c r="CX1019" t="s">
        <v>2984</v>
      </c>
      <c r="CY1019" s="5"/>
      <c r="CZ1019" s="5"/>
      <c r="DA1019" s="5"/>
      <c r="DB1019" s="5"/>
      <c r="DC1019" s="5"/>
      <c r="DD1019" s="5"/>
      <c r="DE1019" s="5"/>
      <c r="DF1019" s="5"/>
      <c r="DG1019" s="118"/>
      <c r="DH1019" s="118"/>
      <c r="DI1019" s="118"/>
      <c r="DJ1019" s="118"/>
      <c r="DK1019" s="118"/>
      <c r="DL1019" s="74">
        <v>10</v>
      </c>
      <c r="DM1019" s="74" t="s">
        <v>164</v>
      </c>
      <c r="DN1019" s="74"/>
      <c r="DO1019" s="74"/>
      <c r="DP1019" s="74"/>
      <c r="DQ1019" s="5"/>
      <c r="DR1019" s="74">
        <v>10</v>
      </c>
      <c r="DS1019" s="74" t="s">
        <v>164</v>
      </c>
      <c r="DZ1019" s="62" t="s">
        <v>1246</v>
      </c>
      <c r="EA1019" t="s">
        <v>1279</v>
      </c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Y1019" s="70" t="str">
        <f t="shared" si="126"/>
        <v>amlodipine oral 10mg/</v>
      </c>
      <c r="FK1019" s="14" t="s">
        <v>163</v>
      </c>
      <c r="FL1019" s="70" t="str">
        <f t="shared" si="127"/>
        <v>amlodipine oral 10mg/</v>
      </c>
    </row>
    <row r="1020" spans="1:168" ht="14.4">
      <c r="A1020" s="83">
        <v>147090</v>
      </c>
      <c r="B1020" s="57">
        <v>147090</v>
      </c>
      <c r="C1020" s="118"/>
      <c r="D1020" s="118"/>
      <c r="E1020" s="118"/>
      <c r="F1020" s="118"/>
      <c r="G1020" s="57">
        <v>147090</v>
      </c>
      <c r="H1020" s="3"/>
      <c r="I1020" s="57">
        <v>147090</v>
      </c>
      <c r="J1020" s="5" t="str">
        <f t="shared" si="121"/>
        <v>FIN amlodipine besilate Upjohn EESV tablet 300 x 10mg/</v>
      </c>
      <c r="K1020" s="5" t="str">
        <f t="shared" si="122"/>
        <v>FIN amlodipine besilate Upjohn EESV tablet 300 x 10mg/</v>
      </c>
      <c r="L1020" s="5"/>
      <c r="M1020" s="5"/>
      <c r="N1020" s="5"/>
      <c r="O1020" s="5"/>
      <c r="P1020">
        <v>300</v>
      </c>
      <c r="Q1020" s="5"/>
      <c r="R1020">
        <v>300</v>
      </c>
      <c r="S1020" s="5"/>
      <c r="T1020" s="118"/>
      <c r="U1020" s="118"/>
      <c r="V1020" s="118"/>
      <c r="W1020" s="118"/>
      <c r="X1020" t="s">
        <v>1302</v>
      </c>
      <c r="Y1020" t="s">
        <v>1111</v>
      </c>
      <c r="Z1020" t="s">
        <v>1111</v>
      </c>
      <c r="AA1020" t="s">
        <v>1314</v>
      </c>
      <c r="AB1020" s="5"/>
      <c r="AC1020" s="5"/>
      <c r="AD1020" s="5"/>
      <c r="AE1020" s="5"/>
      <c r="AF1020" s="61">
        <v>100000073664</v>
      </c>
      <c r="AG1020" t="s">
        <v>173</v>
      </c>
      <c r="AI1020" t="s">
        <v>1194</v>
      </c>
      <c r="AJ1020" t="s">
        <v>1208</v>
      </c>
      <c r="AK1020" s="5"/>
      <c r="AL1020" s="5"/>
      <c r="AM1020" s="5"/>
      <c r="AN1020" s="5"/>
      <c r="AO1020" s="5"/>
      <c r="AP1020" s="5"/>
      <c r="AQ1020" s="5"/>
      <c r="AR1020" s="5"/>
      <c r="AS1020" s="57">
        <v>2746</v>
      </c>
      <c r="AT1020" s="25" t="str">
        <f t="shared" si="123"/>
        <v>FIN amlodipine besilate Upjohn EESV tablet 10mg/</v>
      </c>
      <c r="AU1020" s="33"/>
      <c r="AW1020" s="57">
        <v>2746</v>
      </c>
      <c r="AX1020" s="57"/>
      <c r="AY1020" s="5"/>
      <c r="AZ1020" t="s">
        <v>65</v>
      </c>
      <c r="BA1020" s="5"/>
      <c r="BB1020" s="5"/>
      <c r="BC1020" s="76">
        <v>10221000</v>
      </c>
      <c r="BD1020" t="s">
        <v>173</v>
      </c>
      <c r="BF1020" s="46" t="s">
        <v>1010</v>
      </c>
      <c r="BG1020" t="s">
        <v>983</v>
      </c>
      <c r="BJ1020" s="5"/>
      <c r="BK1020" t="s">
        <v>983</v>
      </c>
      <c r="BL1020" t="s">
        <v>1010</v>
      </c>
      <c r="BM1020" s="55" t="s">
        <v>964</v>
      </c>
      <c r="BN1020" t="str">
        <f t="shared" si="124"/>
        <v>amlodipine besilate tablet 10mg/</v>
      </c>
      <c r="BO1020" s="55"/>
      <c r="BP1020" t="str">
        <f t="shared" si="125"/>
        <v>amlodipine besilate tablet 10mg/</v>
      </c>
      <c r="BQ1020" s="5"/>
      <c r="BR1020" s="46">
        <v>10219000</v>
      </c>
      <c r="BS1020" t="s">
        <v>173</v>
      </c>
      <c r="BU1020" s="118"/>
      <c r="BV1020" s="118"/>
      <c r="BW1020" s="61">
        <v>100000073664</v>
      </c>
      <c r="BX1020" s="5"/>
      <c r="BY1020" s="5"/>
      <c r="BZ1020" s="5"/>
      <c r="CB1020" s="45"/>
      <c r="CC1020" s="45"/>
      <c r="CD1020" s="5"/>
      <c r="CE1020" s="5"/>
      <c r="CF1020" t="s">
        <v>1242</v>
      </c>
      <c r="CG1020" t="s">
        <v>175</v>
      </c>
      <c r="CI1020" s="118"/>
      <c r="CJ1020" s="118"/>
      <c r="CK1020" t="s">
        <v>1239</v>
      </c>
      <c r="CM1020" t="s">
        <v>1228</v>
      </c>
      <c r="CN1020" t="s">
        <v>3382</v>
      </c>
      <c r="CO1020" s="46" t="s">
        <v>2254</v>
      </c>
      <c r="CP1020" s="5"/>
      <c r="CQ1020" s="46" t="s">
        <v>2254</v>
      </c>
      <c r="CR1020" s="46" t="s">
        <v>2984</v>
      </c>
      <c r="CS1020" s="5"/>
      <c r="CT1020" s="52">
        <v>100000085259</v>
      </c>
      <c r="CU1020" s="51" t="s">
        <v>149</v>
      </c>
      <c r="CV1020" s="118"/>
      <c r="CW1020" s="147"/>
      <c r="CX1020" t="s">
        <v>2984</v>
      </c>
      <c r="CY1020" s="5"/>
      <c r="CZ1020" s="5"/>
      <c r="DA1020" s="5"/>
      <c r="DB1020" s="5"/>
      <c r="DC1020" s="5"/>
      <c r="DD1020" s="5"/>
      <c r="DE1020" s="5"/>
      <c r="DF1020" s="5"/>
      <c r="DG1020" s="118"/>
      <c r="DH1020" s="118"/>
      <c r="DI1020" s="118"/>
      <c r="DJ1020" s="118"/>
      <c r="DK1020" s="118"/>
      <c r="DL1020" s="74">
        <v>10</v>
      </c>
      <c r="DM1020" s="74" t="s">
        <v>164</v>
      </c>
      <c r="DN1020" s="74"/>
      <c r="DO1020" s="74"/>
      <c r="DP1020" s="74"/>
      <c r="DQ1020" s="5"/>
      <c r="DR1020" s="74">
        <v>10</v>
      </c>
      <c r="DS1020" s="74" t="s">
        <v>164</v>
      </c>
      <c r="DZ1020" s="62" t="s">
        <v>1246</v>
      </c>
      <c r="EA1020" t="s">
        <v>1279</v>
      </c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Y1020" s="70" t="str">
        <f t="shared" si="126"/>
        <v>amlodipine oral 10mg/</v>
      </c>
      <c r="FK1020" s="14" t="s">
        <v>163</v>
      </c>
      <c r="FL1020" s="70" t="str">
        <f t="shared" si="127"/>
        <v>amlodipine oral 10mg/</v>
      </c>
    </row>
    <row r="1021" spans="1:168" ht="14.4">
      <c r="A1021" s="83">
        <v>147091</v>
      </c>
      <c r="B1021" s="57">
        <v>147091</v>
      </c>
      <c r="C1021" s="118"/>
      <c r="D1021" s="118"/>
      <c r="E1021" s="118"/>
      <c r="F1021" s="118"/>
      <c r="G1021" s="57">
        <v>147091</v>
      </c>
      <c r="H1021" s="3"/>
      <c r="I1021" s="57">
        <v>147091</v>
      </c>
      <c r="J1021" s="5" t="str">
        <f t="shared" si="121"/>
        <v>FIN amlodipine besilate Upjohn EESV tablet 500 x 10mg/</v>
      </c>
      <c r="K1021" s="5" t="str">
        <f t="shared" si="122"/>
        <v>FIN amlodipine besilate Upjohn EESV tablet 500 x 10mg/</v>
      </c>
      <c r="L1021" s="5"/>
      <c r="M1021" s="5"/>
      <c r="N1021" s="5"/>
      <c r="O1021" s="5"/>
      <c r="P1021">
        <v>500</v>
      </c>
      <c r="Q1021" s="5"/>
      <c r="R1021">
        <v>500</v>
      </c>
      <c r="S1021" s="5"/>
      <c r="T1021" s="118"/>
      <c r="U1021" s="118"/>
      <c r="V1021" s="118"/>
      <c r="W1021" s="118"/>
      <c r="X1021" t="s">
        <v>1289</v>
      </c>
      <c r="Y1021" t="s">
        <v>1111</v>
      </c>
      <c r="Z1021" t="s">
        <v>1111</v>
      </c>
      <c r="AA1021" t="s">
        <v>1304</v>
      </c>
      <c r="AB1021" s="5"/>
      <c r="AC1021" s="5"/>
      <c r="AD1021" s="5"/>
      <c r="AE1021" s="5"/>
      <c r="AF1021" s="61">
        <v>100000073664</v>
      </c>
      <c r="AG1021" t="s">
        <v>173</v>
      </c>
      <c r="AI1021" t="s">
        <v>1194</v>
      </c>
      <c r="AJ1021" t="s">
        <v>1208</v>
      </c>
      <c r="AK1021" s="5"/>
      <c r="AL1021" s="5"/>
      <c r="AM1021" s="5"/>
      <c r="AN1021" s="5"/>
      <c r="AO1021" s="5"/>
      <c r="AP1021" s="5"/>
      <c r="AQ1021" s="5"/>
      <c r="AR1021" s="5"/>
      <c r="AS1021" s="57">
        <v>2746</v>
      </c>
      <c r="AT1021" s="25" t="str">
        <f t="shared" si="123"/>
        <v>FIN amlodipine besilate Upjohn EESV tablet 10mg/</v>
      </c>
      <c r="AU1021" s="33"/>
      <c r="AW1021" s="57">
        <v>2746</v>
      </c>
      <c r="AX1021" s="57"/>
      <c r="AY1021" s="5"/>
      <c r="AZ1021" t="s">
        <v>65</v>
      </c>
      <c r="BA1021" s="5"/>
      <c r="BB1021" s="5"/>
      <c r="BC1021" s="76">
        <v>10221000</v>
      </c>
      <c r="BD1021" t="s">
        <v>173</v>
      </c>
      <c r="BF1021" s="46" t="s">
        <v>1010</v>
      </c>
      <c r="BG1021" t="s">
        <v>983</v>
      </c>
      <c r="BJ1021" s="5"/>
      <c r="BK1021" t="s">
        <v>983</v>
      </c>
      <c r="BL1021" t="s">
        <v>1010</v>
      </c>
      <c r="BM1021" s="55" t="s">
        <v>964</v>
      </c>
      <c r="BN1021" t="str">
        <f t="shared" si="124"/>
        <v>amlodipine besilate tablet 10mg/</v>
      </c>
      <c r="BO1021" s="55"/>
      <c r="BP1021" t="str">
        <f t="shared" si="125"/>
        <v>amlodipine besilate tablet 10mg/</v>
      </c>
      <c r="BQ1021" s="5"/>
      <c r="BR1021" s="46">
        <v>10219000</v>
      </c>
      <c r="BS1021" t="s">
        <v>173</v>
      </c>
      <c r="BU1021" s="118"/>
      <c r="BV1021" s="118"/>
      <c r="BW1021" s="61">
        <v>100000073664</v>
      </c>
      <c r="BX1021" s="5"/>
      <c r="BY1021" s="5"/>
      <c r="BZ1021" s="5"/>
      <c r="CB1021" s="45"/>
      <c r="CC1021" s="45"/>
      <c r="CD1021" s="5"/>
      <c r="CE1021" s="5"/>
      <c r="CF1021" t="s">
        <v>1242</v>
      </c>
      <c r="CG1021" t="s">
        <v>175</v>
      </c>
      <c r="CI1021" s="118"/>
      <c r="CJ1021" s="118"/>
      <c r="CK1021" t="s">
        <v>1239</v>
      </c>
      <c r="CM1021" t="s">
        <v>1228</v>
      </c>
      <c r="CN1021" t="s">
        <v>3382</v>
      </c>
      <c r="CO1021" s="46" t="s">
        <v>2254</v>
      </c>
      <c r="CP1021" s="5"/>
      <c r="CQ1021" s="46" t="s">
        <v>2254</v>
      </c>
      <c r="CR1021" s="46" t="s">
        <v>2984</v>
      </c>
      <c r="CS1021" s="5"/>
      <c r="CT1021" s="52">
        <v>100000085259</v>
      </c>
      <c r="CU1021" s="51" t="s">
        <v>149</v>
      </c>
      <c r="CV1021" s="118"/>
      <c r="CW1021" s="147"/>
      <c r="CX1021" t="s">
        <v>2984</v>
      </c>
      <c r="CY1021" s="5"/>
      <c r="CZ1021" s="5"/>
      <c r="DA1021" s="5"/>
      <c r="DB1021" s="5"/>
      <c r="DC1021" s="5"/>
      <c r="DD1021" s="5"/>
      <c r="DE1021" s="5"/>
      <c r="DF1021" s="5"/>
      <c r="DG1021" s="118"/>
      <c r="DH1021" s="118"/>
      <c r="DI1021" s="118"/>
      <c r="DJ1021" s="118"/>
      <c r="DK1021" s="118"/>
      <c r="DL1021" s="74">
        <v>10</v>
      </c>
      <c r="DM1021" s="74" t="s">
        <v>164</v>
      </c>
      <c r="DN1021" s="74"/>
      <c r="DO1021" s="74"/>
      <c r="DP1021" s="74"/>
      <c r="DQ1021" s="5"/>
      <c r="DR1021" s="74">
        <v>10</v>
      </c>
      <c r="DS1021" s="74" t="s">
        <v>164</v>
      </c>
      <c r="DZ1021" s="62" t="s">
        <v>1246</v>
      </c>
      <c r="EA1021" t="s">
        <v>1279</v>
      </c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Y1021" s="70" t="str">
        <f t="shared" si="126"/>
        <v>amlodipine oral 10mg/</v>
      </c>
      <c r="FK1021" s="14" t="s">
        <v>163</v>
      </c>
      <c r="FL1021" s="70" t="str">
        <f t="shared" si="127"/>
        <v>amlodipine oral 10mg/</v>
      </c>
    </row>
    <row r="1022" spans="1:168" ht="14.4">
      <c r="A1022" s="83">
        <v>147092</v>
      </c>
      <c r="B1022" s="57">
        <v>147092</v>
      </c>
      <c r="C1022" s="118"/>
      <c r="D1022" s="118"/>
      <c r="E1022" s="118"/>
      <c r="F1022" s="118"/>
      <c r="G1022" s="57">
        <v>147092</v>
      </c>
      <c r="H1022" s="3"/>
      <c r="I1022" s="57">
        <v>147092</v>
      </c>
      <c r="J1022" s="5" t="str">
        <f t="shared" si="121"/>
        <v>FIN amlodipine besilate Upjohn EESV tablet 500 x 10mg/</v>
      </c>
      <c r="K1022" s="5" t="str">
        <f t="shared" si="122"/>
        <v>FIN amlodipine besilate Upjohn EESV tablet 500 x 10mg/</v>
      </c>
      <c r="L1022" s="5"/>
      <c r="M1022" s="5"/>
      <c r="N1022" s="5"/>
      <c r="O1022" s="5"/>
      <c r="P1022" s="79">
        <v>500</v>
      </c>
      <c r="Q1022" s="5"/>
      <c r="R1022" s="79">
        <v>500</v>
      </c>
      <c r="S1022" s="5"/>
      <c r="T1022" s="118"/>
      <c r="U1022" s="118"/>
      <c r="V1022" s="118"/>
      <c r="W1022" s="118"/>
      <c r="X1022" t="s">
        <v>1288</v>
      </c>
      <c r="Y1022" t="s">
        <v>1111</v>
      </c>
      <c r="Z1022" t="s">
        <v>1111</v>
      </c>
      <c r="AA1022" t="s">
        <v>1318</v>
      </c>
      <c r="AB1022" s="5"/>
      <c r="AC1022" s="5"/>
      <c r="AD1022" s="5"/>
      <c r="AE1022" s="5"/>
      <c r="AF1022" s="61">
        <v>100000073664</v>
      </c>
      <c r="AG1022" t="s">
        <v>173</v>
      </c>
      <c r="AI1022" t="s">
        <v>1194</v>
      </c>
      <c r="AJ1022" t="s">
        <v>1208</v>
      </c>
      <c r="AK1022" s="5"/>
      <c r="AL1022" s="5"/>
      <c r="AM1022" s="5"/>
      <c r="AN1022" s="5"/>
      <c r="AO1022" s="5"/>
      <c r="AP1022" s="5"/>
      <c r="AQ1022" s="5"/>
      <c r="AR1022" s="5"/>
      <c r="AS1022" s="57">
        <v>2746</v>
      </c>
      <c r="AT1022" s="25" t="str">
        <f t="shared" si="123"/>
        <v>FIN amlodipine besilate Upjohn EESV tablet 10mg/</v>
      </c>
      <c r="AU1022" s="33"/>
      <c r="AW1022" s="57">
        <v>2746</v>
      </c>
      <c r="AX1022" s="57"/>
      <c r="AY1022" s="5"/>
      <c r="AZ1022" t="s">
        <v>65</v>
      </c>
      <c r="BA1022" s="5"/>
      <c r="BB1022" s="5"/>
      <c r="BC1022" s="76">
        <v>10221000</v>
      </c>
      <c r="BD1022" t="s">
        <v>173</v>
      </c>
      <c r="BF1022" s="46" t="s">
        <v>1010</v>
      </c>
      <c r="BG1022" t="s">
        <v>983</v>
      </c>
      <c r="BJ1022" s="5"/>
      <c r="BK1022" t="s">
        <v>983</v>
      </c>
      <c r="BL1022" t="s">
        <v>1010</v>
      </c>
      <c r="BM1022" s="55" t="s">
        <v>964</v>
      </c>
      <c r="BN1022" t="str">
        <f t="shared" si="124"/>
        <v>amlodipine besilate tablet 10mg/</v>
      </c>
      <c r="BO1022" s="55"/>
      <c r="BP1022" t="str">
        <f t="shared" si="125"/>
        <v>amlodipine besilate tablet 10mg/</v>
      </c>
      <c r="BQ1022" s="5"/>
      <c r="BR1022" s="46">
        <v>10219000</v>
      </c>
      <c r="BS1022" t="s">
        <v>173</v>
      </c>
      <c r="BU1022" s="118"/>
      <c r="BV1022" s="118"/>
      <c r="BW1022" s="61">
        <v>100000073664</v>
      </c>
      <c r="BX1022" s="5"/>
      <c r="BY1022" s="5"/>
      <c r="BZ1022" s="5"/>
      <c r="CB1022" s="45"/>
      <c r="CC1022" s="45"/>
      <c r="CD1022" s="5"/>
      <c r="CE1022" s="5"/>
      <c r="CF1022" t="s">
        <v>1242</v>
      </c>
      <c r="CG1022" t="s">
        <v>175</v>
      </c>
      <c r="CI1022" s="118"/>
      <c r="CJ1022" s="118"/>
      <c r="CK1022" t="s">
        <v>1239</v>
      </c>
      <c r="CM1022" t="s">
        <v>1228</v>
      </c>
      <c r="CN1022" t="s">
        <v>3382</v>
      </c>
      <c r="CO1022" s="46" t="s">
        <v>2254</v>
      </c>
      <c r="CP1022" s="5"/>
      <c r="CQ1022" s="46" t="s">
        <v>2254</v>
      </c>
      <c r="CR1022" s="46" t="s">
        <v>2984</v>
      </c>
      <c r="CS1022" s="5"/>
      <c r="CT1022" s="52">
        <v>100000085259</v>
      </c>
      <c r="CU1022" s="51" t="s">
        <v>149</v>
      </c>
      <c r="CV1022" s="118"/>
      <c r="CW1022" s="147"/>
      <c r="CX1022" t="s">
        <v>2984</v>
      </c>
      <c r="CY1022" s="5"/>
      <c r="CZ1022" s="5"/>
      <c r="DA1022" s="5"/>
      <c r="DB1022" s="5"/>
      <c r="DC1022" s="5"/>
      <c r="DD1022" s="5"/>
      <c r="DE1022" s="5"/>
      <c r="DF1022" s="5"/>
      <c r="DG1022" s="118"/>
      <c r="DH1022" s="118"/>
      <c r="DI1022" s="118"/>
      <c r="DJ1022" s="118"/>
      <c r="DK1022" s="118"/>
      <c r="DL1022" s="74">
        <v>10</v>
      </c>
      <c r="DM1022" s="74" t="s">
        <v>164</v>
      </c>
      <c r="DN1022" s="74"/>
      <c r="DO1022" s="74"/>
      <c r="DP1022" s="74"/>
      <c r="DQ1022" s="5"/>
      <c r="DR1022" s="74">
        <v>10</v>
      </c>
      <c r="DS1022" s="74" t="s">
        <v>164</v>
      </c>
      <c r="DZ1022" s="62" t="s">
        <v>1246</v>
      </c>
      <c r="EA1022" t="s">
        <v>1279</v>
      </c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Y1022" s="70" t="str">
        <f t="shared" si="126"/>
        <v>amlodipine oral 10mg/</v>
      </c>
      <c r="FK1022" s="14" t="s">
        <v>163</v>
      </c>
      <c r="FL1022" s="70" t="str">
        <f t="shared" si="127"/>
        <v>amlodipine oral 10mg/</v>
      </c>
    </row>
    <row r="1023" spans="1:168" ht="14.4">
      <c r="A1023" s="83">
        <v>49709</v>
      </c>
      <c r="B1023" s="57">
        <v>49709</v>
      </c>
      <c r="C1023" s="118"/>
      <c r="D1023" s="118"/>
      <c r="E1023" s="118"/>
      <c r="F1023" s="118"/>
      <c r="G1023" s="57">
        <v>49709</v>
      </c>
      <c r="H1023" s="3"/>
      <c r="I1023" s="57">
        <v>49709</v>
      </c>
      <c r="J1023" s="5" t="str">
        <f t="shared" si="121"/>
        <v>FIN amlodipine mesilate monohydrate Actavis Group PTC ehf tablet 10 x 5mg/</v>
      </c>
      <c r="K1023" s="5" t="str">
        <f t="shared" si="122"/>
        <v>FIN amlodipine mesilate monohydrate Actavis Group PTC ehf tablet 10 x 5mg/</v>
      </c>
      <c r="L1023" s="5"/>
      <c r="M1023" s="5"/>
      <c r="N1023" s="5"/>
      <c r="O1023" s="5"/>
      <c r="P1023">
        <v>10</v>
      </c>
      <c r="Q1023" s="5"/>
      <c r="R1023">
        <v>10</v>
      </c>
      <c r="S1023" s="5"/>
      <c r="T1023" s="118"/>
      <c r="U1023" s="118"/>
      <c r="V1023" s="118"/>
      <c r="W1023" s="118"/>
      <c r="X1023" t="s">
        <v>1289</v>
      </c>
      <c r="Y1023" t="s">
        <v>1112</v>
      </c>
      <c r="Z1023" t="s">
        <v>1112</v>
      </c>
      <c r="AA1023" t="s">
        <v>1292</v>
      </c>
      <c r="AB1023" s="5"/>
      <c r="AC1023" s="5"/>
      <c r="AD1023" s="5"/>
      <c r="AE1023" s="5"/>
      <c r="AF1023" s="61">
        <v>100000073664</v>
      </c>
      <c r="AG1023" t="s">
        <v>173</v>
      </c>
      <c r="AI1023" t="s">
        <v>1194</v>
      </c>
      <c r="AJ1023" t="s">
        <v>1208</v>
      </c>
      <c r="AK1023" s="5"/>
      <c r="AL1023" s="5"/>
      <c r="AM1023" s="5"/>
      <c r="AN1023" s="5"/>
      <c r="AO1023" s="5"/>
      <c r="AP1023" s="5"/>
      <c r="AQ1023" s="5"/>
      <c r="AR1023" s="5"/>
      <c r="AS1023" s="57">
        <v>20075</v>
      </c>
      <c r="AT1023" s="25" t="str">
        <f t="shared" si="123"/>
        <v>FIN amlodipine mesilate monohydrate Actavis Group PTC ehf tablet 5mg/</v>
      </c>
      <c r="AU1023" s="33"/>
      <c r="AW1023" s="57">
        <v>20075</v>
      </c>
      <c r="AX1023" s="57"/>
      <c r="AY1023" s="5"/>
      <c r="AZ1023" t="s">
        <v>65</v>
      </c>
      <c r="BA1023" s="5"/>
      <c r="BB1023" s="5"/>
      <c r="BC1023" s="76">
        <v>10221000</v>
      </c>
      <c r="BD1023" t="s">
        <v>173</v>
      </c>
      <c r="BF1023" s="46" t="s">
        <v>1011</v>
      </c>
      <c r="BG1023" t="s">
        <v>984</v>
      </c>
      <c r="BJ1023" s="5"/>
      <c r="BK1023" t="s">
        <v>984</v>
      </c>
      <c r="BL1023" t="s">
        <v>1011</v>
      </c>
      <c r="BM1023" s="55" t="s">
        <v>964</v>
      </c>
      <c r="BN1023" t="str">
        <f t="shared" si="124"/>
        <v>amlodipine mesilate monohydrate tablet 5mg/</v>
      </c>
      <c r="BO1023" s="55"/>
      <c r="BP1023" t="str">
        <f t="shared" si="125"/>
        <v>amlodipine mesilate monohydrate tablet 5mg/</v>
      </c>
      <c r="BQ1023" s="5"/>
      <c r="BR1023" s="46">
        <v>10219000</v>
      </c>
      <c r="BS1023" t="s">
        <v>173</v>
      </c>
      <c r="BU1023" s="118"/>
      <c r="BV1023" s="118"/>
      <c r="BW1023" s="61">
        <v>100000073664</v>
      </c>
      <c r="BX1023" s="5"/>
      <c r="BY1023" s="5"/>
      <c r="BZ1023" s="5"/>
      <c r="CB1023" s="45"/>
      <c r="CC1023" s="45"/>
      <c r="CD1023" s="5"/>
      <c r="CE1023" s="5"/>
      <c r="CF1023" t="s">
        <v>1242</v>
      </c>
      <c r="CG1023" t="s">
        <v>175</v>
      </c>
      <c r="CI1023" s="118"/>
      <c r="CJ1023" s="118"/>
      <c r="CK1023" t="s">
        <v>1239</v>
      </c>
      <c r="CM1023" t="s">
        <v>1228</v>
      </c>
      <c r="CN1023" t="s">
        <v>3382</v>
      </c>
      <c r="CO1023" s="46" t="s">
        <v>2254</v>
      </c>
      <c r="CP1023" s="5"/>
      <c r="CQ1023" s="46" t="s">
        <v>2254</v>
      </c>
      <c r="CR1023" s="46" t="s">
        <v>2984</v>
      </c>
      <c r="CS1023" s="5"/>
      <c r="CT1023" s="52">
        <v>100000085259</v>
      </c>
      <c r="CU1023" s="51" t="s">
        <v>149</v>
      </c>
      <c r="CV1023" s="118"/>
      <c r="CW1023" s="147"/>
      <c r="CX1023" t="s">
        <v>2348</v>
      </c>
      <c r="CY1023" s="5"/>
      <c r="CZ1023" s="5"/>
      <c r="DA1023" s="5"/>
      <c r="DB1023" s="5"/>
      <c r="DC1023" s="5"/>
      <c r="DD1023" s="5"/>
      <c r="DE1023" s="5"/>
      <c r="DF1023" s="5"/>
      <c r="DG1023" s="118"/>
      <c r="DH1023" s="118"/>
      <c r="DI1023" s="118"/>
      <c r="DJ1023" s="118"/>
      <c r="DK1023" s="118"/>
      <c r="DL1023" s="74">
        <v>5</v>
      </c>
      <c r="DM1023" s="74" t="s">
        <v>164</v>
      </c>
      <c r="DN1023" s="74"/>
      <c r="DO1023" s="74"/>
      <c r="DP1023" s="74"/>
      <c r="DQ1023" s="5"/>
      <c r="DR1023" s="74">
        <v>5</v>
      </c>
      <c r="DS1023" s="74" t="s">
        <v>164</v>
      </c>
      <c r="DZ1023" t="s">
        <v>1245</v>
      </c>
      <c r="EA1023" t="s">
        <v>1280</v>
      </c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Y1023" s="70" t="str">
        <f t="shared" si="126"/>
        <v>amlodipine oral 5mg/</v>
      </c>
      <c r="FK1023" s="14" t="s">
        <v>163</v>
      </c>
      <c r="FL1023" s="70" t="str">
        <f t="shared" si="127"/>
        <v>amlodipine oral 5mg/</v>
      </c>
    </row>
    <row r="1024" spans="1:168" ht="14.4">
      <c r="A1024" s="83">
        <v>49710</v>
      </c>
      <c r="B1024" s="57">
        <v>49710</v>
      </c>
      <c r="C1024" s="118"/>
      <c r="D1024" s="118"/>
      <c r="E1024" s="118"/>
      <c r="F1024" s="118"/>
      <c r="G1024" s="57">
        <v>49710</v>
      </c>
      <c r="H1024" s="3"/>
      <c r="I1024" s="57">
        <v>49710</v>
      </c>
      <c r="J1024" s="5" t="str">
        <f t="shared" si="121"/>
        <v>FIN amlodipine mesilate monohydrate Actavis Group PTC ehf tablet 14 x 5mg/</v>
      </c>
      <c r="K1024" s="5" t="str">
        <f t="shared" si="122"/>
        <v>FIN amlodipine mesilate monohydrate Actavis Group PTC ehf tablet 14 x 5mg/</v>
      </c>
      <c r="L1024" s="5"/>
      <c r="M1024" s="5"/>
      <c r="N1024" s="5"/>
      <c r="O1024" s="5"/>
      <c r="P1024">
        <v>14</v>
      </c>
      <c r="Q1024" s="5"/>
      <c r="R1024">
        <v>14</v>
      </c>
      <c r="S1024" s="5"/>
      <c r="T1024" s="118"/>
      <c r="U1024" s="118"/>
      <c r="V1024" s="118"/>
      <c r="W1024" s="118"/>
      <c r="X1024" t="s">
        <v>1288</v>
      </c>
      <c r="Y1024" t="s">
        <v>1112</v>
      </c>
      <c r="Z1024" t="s">
        <v>1112</v>
      </c>
      <c r="AA1024" t="s">
        <v>1296</v>
      </c>
      <c r="AB1024" s="5"/>
      <c r="AC1024" s="5"/>
      <c r="AD1024" s="5"/>
      <c r="AE1024" s="5"/>
      <c r="AF1024" s="61">
        <v>100000073664</v>
      </c>
      <c r="AG1024" t="s">
        <v>173</v>
      </c>
      <c r="AI1024" t="s">
        <v>1194</v>
      </c>
      <c r="AJ1024" t="s">
        <v>1208</v>
      </c>
      <c r="AK1024" s="5"/>
      <c r="AL1024" s="5"/>
      <c r="AM1024" s="5"/>
      <c r="AN1024" s="5"/>
      <c r="AO1024" s="5"/>
      <c r="AP1024" s="5"/>
      <c r="AQ1024" s="5"/>
      <c r="AR1024" s="5"/>
      <c r="AS1024" s="57">
        <v>20075</v>
      </c>
      <c r="AT1024" s="25" t="str">
        <f t="shared" si="123"/>
        <v>FIN amlodipine mesilate monohydrate Actavis Group PTC ehf tablet 5mg/</v>
      </c>
      <c r="AU1024" s="33"/>
      <c r="AW1024" s="57">
        <v>20075</v>
      </c>
      <c r="AX1024" s="57"/>
      <c r="AY1024" s="5"/>
      <c r="AZ1024" t="s">
        <v>65</v>
      </c>
      <c r="BA1024" s="5"/>
      <c r="BB1024" s="5"/>
      <c r="BC1024" s="76">
        <v>10221000</v>
      </c>
      <c r="BD1024" t="s">
        <v>173</v>
      </c>
      <c r="BF1024" s="46" t="s">
        <v>1011</v>
      </c>
      <c r="BG1024" t="s">
        <v>984</v>
      </c>
      <c r="BJ1024" s="5"/>
      <c r="BK1024" t="s">
        <v>984</v>
      </c>
      <c r="BL1024" t="s">
        <v>1011</v>
      </c>
      <c r="BM1024" s="55" t="s">
        <v>964</v>
      </c>
      <c r="BN1024" t="str">
        <f t="shared" si="124"/>
        <v>amlodipine mesilate monohydrate tablet 5mg/</v>
      </c>
      <c r="BO1024" s="55"/>
      <c r="BP1024" t="str">
        <f t="shared" si="125"/>
        <v>amlodipine mesilate monohydrate tablet 5mg/</v>
      </c>
      <c r="BQ1024" s="5"/>
      <c r="BR1024" s="46">
        <v>10219000</v>
      </c>
      <c r="BS1024" t="s">
        <v>173</v>
      </c>
      <c r="BU1024" s="118"/>
      <c r="BV1024" s="118"/>
      <c r="BW1024" s="61">
        <v>100000073664</v>
      </c>
      <c r="BX1024" s="5"/>
      <c r="BY1024" s="5"/>
      <c r="BZ1024" s="5"/>
      <c r="CB1024" s="45"/>
      <c r="CC1024" s="45"/>
      <c r="CD1024" s="5"/>
      <c r="CE1024" s="5"/>
      <c r="CF1024" t="s">
        <v>1242</v>
      </c>
      <c r="CG1024" t="s">
        <v>175</v>
      </c>
      <c r="CI1024" s="118"/>
      <c r="CJ1024" s="118"/>
      <c r="CK1024" t="s">
        <v>1239</v>
      </c>
      <c r="CM1024" t="s">
        <v>1228</v>
      </c>
      <c r="CN1024" t="s">
        <v>3382</v>
      </c>
      <c r="CO1024" s="21">
        <v>100000089571</v>
      </c>
      <c r="CP1024" s="5"/>
      <c r="CQ1024" s="21">
        <v>100000089571</v>
      </c>
      <c r="CR1024" t="s">
        <v>2348</v>
      </c>
      <c r="CS1024" s="5"/>
      <c r="CT1024" s="52">
        <v>100000085259</v>
      </c>
      <c r="CU1024" s="51" t="s">
        <v>149</v>
      </c>
      <c r="CV1024" s="118"/>
      <c r="CW1024" s="147"/>
      <c r="CX1024" t="s">
        <v>2348</v>
      </c>
      <c r="CY1024" s="5"/>
      <c r="CZ1024" s="5"/>
      <c r="DA1024" s="5"/>
      <c r="DB1024" s="5"/>
      <c r="DC1024" s="5"/>
      <c r="DD1024" s="5"/>
      <c r="DE1024" s="5"/>
      <c r="DF1024" s="5"/>
      <c r="DG1024" s="118"/>
      <c r="DH1024" s="118"/>
      <c r="DI1024" s="118"/>
      <c r="DJ1024" s="118"/>
      <c r="DK1024" s="118"/>
      <c r="DL1024" s="74">
        <v>5</v>
      </c>
      <c r="DM1024" s="74" t="s">
        <v>164</v>
      </c>
      <c r="DN1024" s="74"/>
      <c r="DO1024" s="74"/>
      <c r="DP1024" s="74"/>
      <c r="DQ1024" s="5"/>
      <c r="DR1024" s="74">
        <v>5</v>
      </c>
      <c r="DS1024" s="74" t="s">
        <v>164</v>
      </c>
      <c r="DZ1024" t="s">
        <v>1245</v>
      </c>
      <c r="EA1024" t="s">
        <v>1280</v>
      </c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Y1024" s="70" t="str">
        <f t="shared" si="126"/>
        <v>amlodipine oral 5mg/</v>
      </c>
      <c r="FK1024" s="14" t="s">
        <v>163</v>
      </c>
      <c r="FL1024" s="70" t="str">
        <f t="shared" si="127"/>
        <v>amlodipine oral 5mg/</v>
      </c>
    </row>
    <row r="1025" spans="1:168" ht="14.4">
      <c r="A1025" s="83">
        <v>49711</v>
      </c>
      <c r="B1025" s="57">
        <v>49711</v>
      </c>
      <c r="C1025" s="118"/>
      <c r="D1025" s="118"/>
      <c r="E1025" s="118"/>
      <c r="F1025" s="118"/>
      <c r="G1025" s="57">
        <v>49711</v>
      </c>
      <c r="H1025" s="3"/>
      <c r="I1025" s="57">
        <v>49711</v>
      </c>
      <c r="J1025" s="5" t="str">
        <f t="shared" si="121"/>
        <v>FIN amlodipine mesilate monohydrate Actavis Group PTC ehf tablet 20 x 5mg/</v>
      </c>
      <c r="K1025" s="5" t="str">
        <f t="shared" si="122"/>
        <v>FIN amlodipine mesilate monohydrate Actavis Group PTC ehf tablet 20 x 5mg/</v>
      </c>
      <c r="L1025" s="5"/>
      <c r="M1025" s="5"/>
      <c r="N1025" s="5"/>
      <c r="O1025" s="5"/>
      <c r="P1025">
        <v>20</v>
      </c>
      <c r="Q1025" s="5"/>
      <c r="R1025">
        <v>20</v>
      </c>
      <c r="S1025" s="5"/>
      <c r="T1025" s="118"/>
      <c r="U1025" s="118"/>
      <c r="V1025" s="118"/>
      <c r="W1025" s="118"/>
      <c r="X1025" t="s">
        <v>1303</v>
      </c>
      <c r="Y1025" t="s">
        <v>1112</v>
      </c>
      <c r="Z1025" t="s">
        <v>1112</v>
      </c>
      <c r="AA1025" t="s">
        <v>1291</v>
      </c>
      <c r="AB1025" s="5"/>
      <c r="AC1025" s="5"/>
      <c r="AD1025" s="5"/>
      <c r="AE1025" s="5"/>
      <c r="AF1025" s="61">
        <v>100000073664</v>
      </c>
      <c r="AG1025" t="s">
        <v>173</v>
      </c>
      <c r="AI1025" t="s">
        <v>1194</v>
      </c>
      <c r="AJ1025" t="s">
        <v>1208</v>
      </c>
      <c r="AK1025" s="5"/>
      <c r="AL1025" s="5"/>
      <c r="AM1025" s="5"/>
      <c r="AN1025" s="5"/>
      <c r="AO1025" s="5"/>
      <c r="AP1025" s="5"/>
      <c r="AQ1025" s="5"/>
      <c r="AR1025" s="5"/>
      <c r="AS1025" s="57">
        <v>20075</v>
      </c>
      <c r="AT1025" s="25" t="str">
        <f t="shared" si="123"/>
        <v>FIN amlodipine mesilate monohydrate Actavis Group PTC ehf tablet 5mg/</v>
      </c>
      <c r="AU1025" s="33"/>
      <c r="AW1025" s="57">
        <v>20075</v>
      </c>
      <c r="AX1025" s="57"/>
      <c r="AY1025" s="5"/>
      <c r="AZ1025" t="s">
        <v>65</v>
      </c>
      <c r="BA1025" s="5"/>
      <c r="BB1025" s="5"/>
      <c r="BC1025" s="76">
        <v>10221000</v>
      </c>
      <c r="BD1025" t="s">
        <v>173</v>
      </c>
      <c r="BF1025" s="46" t="s">
        <v>1011</v>
      </c>
      <c r="BG1025" t="s">
        <v>984</v>
      </c>
      <c r="BJ1025" s="5"/>
      <c r="BK1025" t="s">
        <v>984</v>
      </c>
      <c r="BL1025" t="s">
        <v>1011</v>
      </c>
      <c r="BM1025" s="55" t="s">
        <v>964</v>
      </c>
      <c r="BN1025" t="str">
        <f t="shared" si="124"/>
        <v>amlodipine mesilate monohydrate tablet 5mg/</v>
      </c>
      <c r="BO1025" s="55"/>
      <c r="BP1025" t="str">
        <f t="shared" si="125"/>
        <v>amlodipine mesilate monohydrate tablet 5mg/</v>
      </c>
      <c r="BQ1025" s="5"/>
      <c r="BR1025" s="46">
        <v>10219000</v>
      </c>
      <c r="BS1025" t="s">
        <v>173</v>
      </c>
      <c r="BU1025" s="118"/>
      <c r="BV1025" s="118"/>
      <c r="BW1025" s="61">
        <v>100000073664</v>
      </c>
      <c r="BX1025" s="5"/>
      <c r="BY1025" s="5"/>
      <c r="BZ1025" s="5"/>
      <c r="CB1025" s="45"/>
      <c r="CC1025" s="45"/>
      <c r="CD1025" s="5"/>
      <c r="CE1025" s="5"/>
      <c r="CF1025" t="s">
        <v>1242</v>
      </c>
      <c r="CG1025" t="s">
        <v>175</v>
      </c>
      <c r="CI1025" s="118"/>
      <c r="CJ1025" s="118"/>
      <c r="CK1025" t="s">
        <v>1239</v>
      </c>
      <c r="CM1025" t="s">
        <v>1228</v>
      </c>
      <c r="CN1025" t="s">
        <v>3382</v>
      </c>
      <c r="CO1025" s="21">
        <v>100000089571</v>
      </c>
      <c r="CP1025" s="5"/>
      <c r="CQ1025" s="21">
        <v>100000089571</v>
      </c>
      <c r="CR1025" t="s">
        <v>2348</v>
      </c>
      <c r="CS1025" s="5"/>
      <c r="CT1025" s="52">
        <v>100000085259</v>
      </c>
      <c r="CU1025" s="51" t="s">
        <v>149</v>
      </c>
      <c r="CV1025" s="118"/>
      <c r="CW1025" s="147"/>
      <c r="CX1025" t="s">
        <v>2348</v>
      </c>
      <c r="CY1025" s="5"/>
      <c r="CZ1025" s="5"/>
      <c r="DA1025" s="5"/>
      <c r="DB1025" s="5"/>
      <c r="DC1025" s="5"/>
      <c r="DD1025" s="5"/>
      <c r="DE1025" s="5"/>
      <c r="DF1025" s="5"/>
      <c r="DG1025" s="118"/>
      <c r="DH1025" s="118"/>
      <c r="DI1025" s="118"/>
      <c r="DJ1025" s="118"/>
      <c r="DK1025" s="118"/>
      <c r="DL1025" s="74">
        <v>5</v>
      </c>
      <c r="DM1025" s="74" t="s">
        <v>164</v>
      </c>
      <c r="DN1025" s="74"/>
      <c r="DO1025" s="74"/>
      <c r="DP1025" s="74"/>
      <c r="DQ1025" s="5"/>
      <c r="DR1025" s="74">
        <v>5</v>
      </c>
      <c r="DS1025" s="74" t="s">
        <v>164</v>
      </c>
      <c r="DZ1025" t="s">
        <v>1245</v>
      </c>
      <c r="EA1025" t="s">
        <v>1280</v>
      </c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Y1025" s="70" t="str">
        <f t="shared" si="126"/>
        <v>amlodipine oral 5mg/</v>
      </c>
      <c r="FK1025" s="14" t="s">
        <v>163</v>
      </c>
      <c r="FL1025" s="70" t="str">
        <f t="shared" si="127"/>
        <v>amlodipine oral 5mg/</v>
      </c>
    </row>
    <row r="1026" spans="1:168" ht="14.4">
      <c r="A1026" s="83">
        <v>49712</v>
      </c>
      <c r="B1026" s="57">
        <v>49712</v>
      </c>
      <c r="C1026" s="118"/>
      <c r="D1026" s="118"/>
      <c r="E1026" s="118"/>
      <c r="F1026" s="118"/>
      <c r="G1026" s="57">
        <v>49712</v>
      </c>
      <c r="H1026" s="3"/>
      <c r="I1026" s="57">
        <v>49712</v>
      </c>
      <c r="J1026" s="5" t="str">
        <f t="shared" si="121"/>
        <v>FIN amlodipine mesilate monohydrate Actavis Group PTC ehf tablet 28 x 5mg/</v>
      </c>
      <c r="K1026" s="5" t="str">
        <f t="shared" si="122"/>
        <v>FIN amlodipine mesilate monohydrate Actavis Group PTC ehf tablet 28 x 5mg/</v>
      </c>
      <c r="L1026" s="5"/>
      <c r="M1026" s="5"/>
      <c r="N1026" s="5"/>
      <c r="O1026" s="5"/>
      <c r="P1026">
        <v>28</v>
      </c>
      <c r="Q1026" s="5"/>
      <c r="R1026">
        <v>28</v>
      </c>
      <c r="S1026" s="5"/>
      <c r="T1026" s="118"/>
      <c r="U1026" s="118"/>
      <c r="V1026" s="118"/>
      <c r="W1026" s="118"/>
      <c r="X1026" t="s">
        <v>1300</v>
      </c>
      <c r="Y1026" t="s">
        <v>1112</v>
      </c>
      <c r="Z1026" t="s">
        <v>1112</v>
      </c>
      <c r="AA1026" t="s">
        <v>1297</v>
      </c>
      <c r="AB1026" s="5"/>
      <c r="AC1026" s="5"/>
      <c r="AD1026" s="5"/>
      <c r="AE1026" s="5"/>
      <c r="AF1026" s="61">
        <v>100000073664</v>
      </c>
      <c r="AG1026" t="s">
        <v>173</v>
      </c>
      <c r="AI1026" t="s">
        <v>1194</v>
      </c>
      <c r="AJ1026" t="s">
        <v>1208</v>
      </c>
      <c r="AK1026" s="5"/>
      <c r="AL1026" s="5"/>
      <c r="AM1026" s="5"/>
      <c r="AN1026" s="5"/>
      <c r="AO1026" s="5"/>
      <c r="AP1026" s="5"/>
      <c r="AQ1026" s="5"/>
      <c r="AR1026" s="5"/>
      <c r="AS1026" s="57">
        <v>20075</v>
      </c>
      <c r="AT1026" s="25" t="str">
        <f t="shared" si="123"/>
        <v>FIN amlodipine mesilate monohydrate Actavis Group PTC ehf tablet 5mg/</v>
      </c>
      <c r="AU1026" s="33"/>
      <c r="AW1026" s="57">
        <v>20075</v>
      </c>
      <c r="AX1026" s="57"/>
      <c r="AY1026" s="5"/>
      <c r="AZ1026" t="s">
        <v>65</v>
      </c>
      <c r="BA1026" s="5"/>
      <c r="BB1026" s="5"/>
      <c r="BC1026" s="76">
        <v>10221000</v>
      </c>
      <c r="BD1026" t="s">
        <v>173</v>
      </c>
      <c r="BF1026" s="46" t="s">
        <v>1011</v>
      </c>
      <c r="BG1026" t="s">
        <v>984</v>
      </c>
      <c r="BJ1026" s="5"/>
      <c r="BK1026" t="s">
        <v>984</v>
      </c>
      <c r="BL1026" t="s">
        <v>1011</v>
      </c>
      <c r="BM1026" s="55" t="s">
        <v>964</v>
      </c>
      <c r="BN1026" t="str">
        <f t="shared" si="124"/>
        <v>amlodipine mesilate monohydrate tablet 5mg/</v>
      </c>
      <c r="BO1026" s="55"/>
      <c r="BP1026" t="str">
        <f t="shared" si="125"/>
        <v>amlodipine mesilate monohydrate tablet 5mg/</v>
      </c>
      <c r="BQ1026" s="5"/>
      <c r="BR1026" s="46">
        <v>10219000</v>
      </c>
      <c r="BS1026" t="s">
        <v>173</v>
      </c>
      <c r="BU1026" s="118"/>
      <c r="BV1026" s="118"/>
      <c r="BW1026" s="61">
        <v>100000073664</v>
      </c>
      <c r="BX1026" s="5"/>
      <c r="BY1026" s="5"/>
      <c r="BZ1026" s="5"/>
      <c r="CB1026" s="45"/>
      <c r="CC1026" s="45"/>
      <c r="CD1026" s="5"/>
      <c r="CE1026" s="5"/>
      <c r="CF1026" t="s">
        <v>1242</v>
      </c>
      <c r="CG1026" t="s">
        <v>175</v>
      </c>
      <c r="CI1026" s="118"/>
      <c r="CJ1026" s="118"/>
      <c r="CK1026" t="s">
        <v>1239</v>
      </c>
      <c r="CM1026" t="s">
        <v>1228</v>
      </c>
      <c r="CN1026" t="s">
        <v>3382</v>
      </c>
      <c r="CO1026" s="21">
        <v>100000089571</v>
      </c>
      <c r="CP1026" s="5"/>
      <c r="CQ1026" s="21">
        <v>100000089571</v>
      </c>
      <c r="CR1026" t="s">
        <v>2348</v>
      </c>
      <c r="CS1026" s="5"/>
      <c r="CT1026" s="52">
        <v>100000085259</v>
      </c>
      <c r="CU1026" s="51" t="s">
        <v>149</v>
      </c>
      <c r="CV1026" s="118"/>
      <c r="CW1026" s="147"/>
      <c r="CX1026" t="s">
        <v>2348</v>
      </c>
      <c r="CY1026" s="5"/>
      <c r="CZ1026" s="5"/>
      <c r="DA1026" s="5"/>
      <c r="DB1026" s="5"/>
      <c r="DC1026" s="5"/>
      <c r="DD1026" s="5"/>
      <c r="DE1026" s="5"/>
      <c r="DF1026" s="5"/>
      <c r="DG1026" s="118"/>
      <c r="DH1026" s="118"/>
      <c r="DI1026" s="118"/>
      <c r="DJ1026" s="118"/>
      <c r="DK1026" s="118"/>
      <c r="DL1026" s="74">
        <v>5</v>
      </c>
      <c r="DM1026" s="74" t="s">
        <v>164</v>
      </c>
      <c r="DN1026" s="74"/>
      <c r="DO1026" s="74"/>
      <c r="DP1026" s="74"/>
      <c r="DQ1026" s="5"/>
      <c r="DR1026" s="74">
        <v>5</v>
      </c>
      <c r="DS1026" s="74" t="s">
        <v>164</v>
      </c>
      <c r="DZ1026" t="s">
        <v>1245</v>
      </c>
      <c r="EA1026" t="s">
        <v>1280</v>
      </c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Y1026" s="70" t="str">
        <f t="shared" si="126"/>
        <v>amlodipine oral 5mg/</v>
      </c>
      <c r="FK1026" s="14" t="s">
        <v>163</v>
      </c>
      <c r="FL1026" s="70" t="str">
        <f t="shared" si="127"/>
        <v>amlodipine oral 5mg/</v>
      </c>
    </row>
    <row r="1027" spans="1:168" ht="14.4">
      <c r="A1027" s="83">
        <v>49713</v>
      </c>
      <c r="B1027" s="57">
        <v>49713</v>
      </c>
      <c r="C1027" s="118"/>
      <c r="D1027" s="118"/>
      <c r="E1027" s="118"/>
      <c r="F1027" s="118"/>
      <c r="G1027" s="57">
        <v>49713</v>
      </c>
      <c r="H1027" s="3"/>
      <c r="I1027" s="57">
        <v>49713</v>
      </c>
      <c r="J1027" s="5" t="str">
        <f t="shared" si="121"/>
        <v>FIN amlodipine mesilate monohydrate Actavis Group PTC ehf tablet 30 x 5mg/</v>
      </c>
      <c r="K1027" s="5" t="str">
        <f t="shared" si="122"/>
        <v>FIN amlodipine mesilate monohydrate Actavis Group PTC ehf tablet 30 x 5mg/</v>
      </c>
      <c r="L1027" s="5"/>
      <c r="M1027" s="5"/>
      <c r="N1027" s="5"/>
      <c r="O1027" s="5"/>
      <c r="P1027">
        <v>30</v>
      </c>
      <c r="Q1027" s="5"/>
      <c r="R1027">
        <v>30</v>
      </c>
      <c r="S1027" s="5"/>
      <c r="T1027" s="118"/>
      <c r="U1027" s="118"/>
      <c r="V1027" s="118"/>
      <c r="W1027" s="118"/>
      <c r="X1027" t="s">
        <v>1320</v>
      </c>
      <c r="Y1027" t="s">
        <v>1112</v>
      </c>
      <c r="Z1027" t="s">
        <v>1112</v>
      </c>
      <c r="AA1027" t="s">
        <v>1298</v>
      </c>
      <c r="AB1027" s="5"/>
      <c r="AC1027" s="5"/>
      <c r="AD1027" s="5"/>
      <c r="AE1027" s="5"/>
      <c r="AF1027" s="61">
        <v>100000073664</v>
      </c>
      <c r="AG1027" t="s">
        <v>173</v>
      </c>
      <c r="AI1027" t="s">
        <v>1194</v>
      </c>
      <c r="AJ1027" t="s">
        <v>1208</v>
      </c>
      <c r="AK1027" s="5"/>
      <c r="AL1027" s="5"/>
      <c r="AM1027" s="5"/>
      <c r="AN1027" s="5"/>
      <c r="AO1027" s="5"/>
      <c r="AP1027" s="5"/>
      <c r="AQ1027" s="5"/>
      <c r="AR1027" s="5"/>
      <c r="AS1027" s="57">
        <v>20075</v>
      </c>
      <c r="AT1027" s="25" t="str">
        <f t="shared" si="123"/>
        <v>FIN amlodipine mesilate monohydrate Actavis Group PTC ehf tablet 5mg/</v>
      </c>
      <c r="AU1027" s="33"/>
      <c r="AW1027" s="57">
        <v>20075</v>
      </c>
      <c r="AX1027" s="57"/>
      <c r="AY1027" s="5"/>
      <c r="AZ1027" t="s">
        <v>65</v>
      </c>
      <c r="BA1027" s="5"/>
      <c r="BB1027" s="5"/>
      <c r="BC1027" s="76">
        <v>10221000</v>
      </c>
      <c r="BD1027" t="s">
        <v>173</v>
      </c>
      <c r="BF1027" s="46" t="s">
        <v>1011</v>
      </c>
      <c r="BG1027" t="s">
        <v>984</v>
      </c>
      <c r="BJ1027" s="5"/>
      <c r="BK1027" t="s">
        <v>984</v>
      </c>
      <c r="BL1027" t="s">
        <v>1011</v>
      </c>
      <c r="BM1027" s="55" t="s">
        <v>964</v>
      </c>
      <c r="BN1027" t="str">
        <f t="shared" si="124"/>
        <v>amlodipine mesilate monohydrate tablet 5mg/</v>
      </c>
      <c r="BO1027" s="55"/>
      <c r="BP1027" t="str">
        <f t="shared" si="125"/>
        <v>amlodipine mesilate monohydrate tablet 5mg/</v>
      </c>
      <c r="BQ1027" s="5"/>
      <c r="BR1027" s="46">
        <v>10219000</v>
      </c>
      <c r="BS1027" t="s">
        <v>173</v>
      </c>
      <c r="BU1027" s="118"/>
      <c r="BV1027" s="118"/>
      <c r="BW1027" s="61">
        <v>100000073664</v>
      </c>
      <c r="BX1027" s="5"/>
      <c r="BY1027" s="5"/>
      <c r="BZ1027" s="5"/>
      <c r="CB1027" s="45"/>
      <c r="CC1027" s="45"/>
      <c r="CD1027" s="5"/>
      <c r="CE1027" s="5"/>
      <c r="CF1027" t="s">
        <v>1242</v>
      </c>
      <c r="CG1027" t="s">
        <v>175</v>
      </c>
      <c r="CI1027" s="118"/>
      <c r="CJ1027" s="118"/>
      <c r="CK1027" t="s">
        <v>1239</v>
      </c>
      <c r="CM1027" t="s">
        <v>1228</v>
      </c>
      <c r="CN1027" t="s">
        <v>3382</v>
      </c>
      <c r="CO1027" s="21">
        <v>100000089571</v>
      </c>
      <c r="CP1027" s="5"/>
      <c r="CQ1027" s="21">
        <v>100000089571</v>
      </c>
      <c r="CR1027" t="s">
        <v>2348</v>
      </c>
      <c r="CS1027" s="5"/>
      <c r="CT1027" s="52">
        <v>100000085259</v>
      </c>
      <c r="CU1027" s="51" t="s">
        <v>149</v>
      </c>
      <c r="CV1027" s="118"/>
      <c r="CW1027" s="147"/>
      <c r="CX1027" t="s">
        <v>2348</v>
      </c>
      <c r="CY1027" s="5"/>
      <c r="CZ1027" s="5"/>
      <c r="DA1027" s="5"/>
      <c r="DB1027" s="5"/>
      <c r="DC1027" s="5"/>
      <c r="DD1027" s="5"/>
      <c r="DE1027" s="5"/>
      <c r="DF1027" s="5"/>
      <c r="DG1027" s="118"/>
      <c r="DH1027" s="118"/>
      <c r="DI1027" s="118"/>
      <c r="DJ1027" s="118"/>
      <c r="DK1027" s="118"/>
      <c r="DL1027" s="74">
        <v>5</v>
      </c>
      <c r="DM1027" s="74" t="s">
        <v>164</v>
      </c>
      <c r="DN1027" s="74"/>
      <c r="DO1027" s="74"/>
      <c r="DP1027" s="74"/>
      <c r="DQ1027" s="5"/>
      <c r="DR1027" s="74">
        <v>5</v>
      </c>
      <c r="DS1027" s="74" t="s">
        <v>164</v>
      </c>
      <c r="DZ1027" t="s">
        <v>1245</v>
      </c>
      <c r="EA1027" t="s">
        <v>1280</v>
      </c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Y1027" s="70" t="str">
        <f t="shared" si="126"/>
        <v>amlodipine oral 5mg/</v>
      </c>
      <c r="FK1027" s="14" t="s">
        <v>163</v>
      </c>
      <c r="FL1027" s="70" t="str">
        <f t="shared" si="127"/>
        <v>amlodipine oral 5mg/</v>
      </c>
    </row>
    <row r="1028" spans="1:168" ht="14.4">
      <c r="A1028" s="83">
        <v>49714</v>
      </c>
      <c r="B1028" s="57">
        <v>49714</v>
      </c>
      <c r="C1028" s="118"/>
      <c r="D1028" s="118"/>
      <c r="E1028" s="118"/>
      <c r="F1028" s="118"/>
      <c r="G1028" s="57">
        <v>49714</v>
      </c>
      <c r="H1028" s="3"/>
      <c r="I1028" s="57">
        <v>49714</v>
      </c>
      <c r="J1028" s="5" t="str">
        <f t="shared" si="121"/>
        <v>FIN amlodipine mesilate monohydrate Actavis Group PTC ehf tablet 50 x 5mg/</v>
      </c>
      <c r="K1028" s="5" t="str">
        <f t="shared" si="122"/>
        <v>FIN amlodipine mesilate monohydrate Actavis Group PTC ehf tablet 50 x 5mg/</v>
      </c>
      <c r="L1028" s="5"/>
      <c r="M1028" s="5"/>
      <c r="N1028" s="5"/>
      <c r="O1028" s="5"/>
      <c r="P1028">
        <v>50</v>
      </c>
      <c r="Q1028" s="5"/>
      <c r="R1028">
        <v>50</v>
      </c>
      <c r="S1028" s="5"/>
      <c r="T1028" s="118"/>
      <c r="U1028" s="118"/>
      <c r="V1028" s="118"/>
      <c r="W1028" s="118"/>
      <c r="X1028" t="s">
        <v>1299</v>
      </c>
      <c r="Y1028" t="s">
        <v>1112</v>
      </c>
      <c r="Z1028" t="s">
        <v>1112</v>
      </c>
      <c r="AA1028" t="s">
        <v>1299</v>
      </c>
      <c r="AB1028" s="5"/>
      <c r="AC1028" s="5"/>
      <c r="AD1028" s="5"/>
      <c r="AE1028" s="5"/>
      <c r="AF1028" s="61">
        <v>100000073664</v>
      </c>
      <c r="AG1028" t="s">
        <v>173</v>
      </c>
      <c r="AI1028" t="s">
        <v>1194</v>
      </c>
      <c r="AJ1028" t="s">
        <v>1208</v>
      </c>
      <c r="AK1028" s="5"/>
      <c r="AL1028" s="5"/>
      <c r="AM1028" s="5"/>
      <c r="AN1028" s="5"/>
      <c r="AO1028" s="5"/>
      <c r="AP1028" s="5"/>
      <c r="AQ1028" s="5"/>
      <c r="AR1028" s="5"/>
      <c r="AS1028" s="57">
        <v>20075</v>
      </c>
      <c r="AT1028" s="25" t="str">
        <f t="shared" si="123"/>
        <v>FIN amlodipine mesilate monohydrate Actavis Group PTC ehf tablet 5mg/</v>
      </c>
      <c r="AU1028" s="33"/>
      <c r="AW1028" s="57">
        <v>20075</v>
      </c>
      <c r="AX1028" s="57"/>
      <c r="AY1028" s="5"/>
      <c r="AZ1028" t="s">
        <v>65</v>
      </c>
      <c r="BA1028" s="5"/>
      <c r="BB1028" s="5"/>
      <c r="BC1028" s="76">
        <v>10221000</v>
      </c>
      <c r="BD1028" t="s">
        <v>173</v>
      </c>
      <c r="BF1028" s="46" t="s">
        <v>1011</v>
      </c>
      <c r="BG1028" t="s">
        <v>984</v>
      </c>
      <c r="BJ1028" s="5"/>
      <c r="BK1028" t="s">
        <v>984</v>
      </c>
      <c r="BL1028" t="s">
        <v>1011</v>
      </c>
      <c r="BM1028" s="55" t="s">
        <v>964</v>
      </c>
      <c r="BN1028" t="str">
        <f t="shared" si="124"/>
        <v>amlodipine mesilate monohydrate tablet 5mg/</v>
      </c>
      <c r="BO1028" s="55"/>
      <c r="BP1028" t="str">
        <f t="shared" si="125"/>
        <v>amlodipine mesilate monohydrate tablet 5mg/</v>
      </c>
      <c r="BQ1028" s="5"/>
      <c r="BR1028" s="46">
        <v>10219000</v>
      </c>
      <c r="BS1028" t="s">
        <v>173</v>
      </c>
      <c r="BU1028" s="118"/>
      <c r="BV1028" s="118"/>
      <c r="BW1028" s="61">
        <v>100000073664</v>
      </c>
      <c r="BX1028" s="5"/>
      <c r="BY1028" s="5"/>
      <c r="BZ1028" s="5"/>
      <c r="CB1028" s="45"/>
      <c r="CC1028" s="45"/>
      <c r="CD1028" s="5"/>
      <c r="CE1028" s="5"/>
      <c r="CF1028" t="s">
        <v>1242</v>
      </c>
      <c r="CG1028" t="s">
        <v>175</v>
      </c>
      <c r="CI1028" s="118"/>
      <c r="CJ1028" s="118"/>
      <c r="CK1028" t="s">
        <v>1239</v>
      </c>
      <c r="CM1028" t="s">
        <v>1228</v>
      </c>
      <c r="CN1028" t="s">
        <v>3382</v>
      </c>
      <c r="CO1028" s="21">
        <v>100000089571</v>
      </c>
      <c r="CP1028" s="5"/>
      <c r="CQ1028" s="21">
        <v>100000089571</v>
      </c>
      <c r="CR1028" t="s">
        <v>2348</v>
      </c>
      <c r="CS1028" s="5"/>
      <c r="CT1028" s="52">
        <v>100000085259</v>
      </c>
      <c r="CU1028" s="51" t="s">
        <v>149</v>
      </c>
      <c r="CV1028" s="118"/>
      <c r="CW1028" s="147"/>
      <c r="CX1028" t="s">
        <v>2348</v>
      </c>
      <c r="CY1028" s="5"/>
      <c r="CZ1028" s="5"/>
      <c r="DA1028" s="5"/>
      <c r="DB1028" s="5"/>
      <c r="DC1028" s="5"/>
      <c r="DD1028" s="5"/>
      <c r="DE1028" s="5"/>
      <c r="DF1028" s="5"/>
      <c r="DG1028" s="118"/>
      <c r="DH1028" s="118"/>
      <c r="DI1028" s="118"/>
      <c r="DJ1028" s="118"/>
      <c r="DK1028" s="118"/>
      <c r="DL1028" s="74">
        <v>5</v>
      </c>
      <c r="DM1028" s="74" t="s">
        <v>164</v>
      </c>
      <c r="DN1028" s="74"/>
      <c r="DO1028" s="74"/>
      <c r="DP1028" s="74"/>
      <c r="DQ1028" s="5"/>
      <c r="DR1028" s="74">
        <v>5</v>
      </c>
      <c r="DS1028" s="74" t="s">
        <v>164</v>
      </c>
      <c r="DZ1028" t="s">
        <v>1245</v>
      </c>
      <c r="EA1028" t="s">
        <v>1280</v>
      </c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Y1028" s="70" t="str">
        <f t="shared" si="126"/>
        <v>amlodipine oral 5mg/</v>
      </c>
      <c r="FK1028" s="14" t="s">
        <v>163</v>
      </c>
      <c r="FL1028" s="70" t="str">
        <f t="shared" si="127"/>
        <v>amlodipine oral 5mg/</v>
      </c>
    </row>
    <row r="1029" spans="1:168" ht="14.4">
      <c r="A1029" s="83">
        <v>49715</v>
      </c>
      <c r="B1029" s="57">
        <v>49715</v>
      </c>
      <c r="C1029" s="118"/>
      <c r="D1029" s="118"/>
      <c r="E1029" s="118"/>
      <c r="F1029" s="118"/>
      <c r="G1029" s="57">
        <v>49715</v>
      </c>
      <c r="H1029" s="3"/>
      <c r="I1029" s="57">
        <v>49715</v>
      </c>
      <c r="J1029" s="5" t="str">
        <f t="shared" si="121"/>
        <v>FIN amlodipine mesilate monohydrate Actavis Group PTC ehf tablet 98 x 5mg/</v>
      </c>
      <c r="K1029" s="5" t="str">
        <f t="shared" si="122"/>
        <v>FIN amlodipine mesilate monohydrate Actavis Group PTC ehf tablet 98 x 5mg/</v>
      </c>
      <c r="L1029" s="5"/>
      <c r="M1029" s="5"/>
      <c r="N1029" s="5"/>
      <c r="O1029" s="5"/>
      <c r="P1029">
        <v>98</v>
      </c>
      <c r="Q1029" s="5"/>
      <c r="R1029">
        <v>98</v>
      </c>
      <c r="S1029" s="5"/>
      <c r="T1029" s="118"/>
      <c r="U1029" s="118"/>
      <c r="V1029" s="118"/>
      <c r="W1029" s="118"/>
      <c r="X1029" t="s">
        <v>1289</v>
      </c>
      <c r="Y1029" t="s">
        <v>1112</v>
      </c>
      <c r="Z1029" t="s">
        <v>1112</v>
      </c>
      <c r="AA1029" t="s">
        <v>1302</v>
      </c>
      <c r="AB1029" s="5"/>
      <c r="AC1029" s="5"/>
      <c r="AD1029" s="5"/>
      <c r="AE1029" s="5"/>
      <c r="AF1029" s="61">
        <v>100000073664</v>
      </c>
      <c r="AG1029" t="s">
        <v>173</v>
      </c>
      <c r="AI1029" t="s">
        <v>1194</v>
      </c>
      <c r="AJ1029" t="s">
        <v>1208</v>
      </c>
      <c r="AK1029" s="5"/>
      <c r="AL1029" s="5"/>
      <c r="AM1029" s="5"/>
      <c r="AN1029" s="5"/>
      <c r="AO1029" s="5"/>
      <c r="AP1029" s="5"/>
      <c r="AQ1029" s="5"/>
      <c r="AR1029" s="5"/>
      <c r="AS1029" s="57">
        <v>20075</v>
      </c>
      <c r="AT1029" s="25" t="str">
        <f t="shared" si="123"/>
        <v>FIN amlodipine mesilate monohydrate Actavis Group PTC ehf tablet 5mg/</v>
      </c>
      <c r="AU1029" s="33"/>
      <c r="AW1029" s="57">
        <v>20075</v>
      </c>
      <c r="AX1029" s="57"/>
      <c r="AY1029" s="5"/>
      <c r="AZ1029" t="s">
        <v>65</v>
      </c>
      <c r="BA1029" s="5"/>
      <c r="BB1029" s="5"/>
      <c r="BC1029" s="76">
        <v>10221000</v>
      </c>
      <c r="BD1029" t="s">
        <v>173</v>
      </c>
      <c r="BF1029" s="46" t="s">
        <v>1011</v>
      </c>
      <c r="BG1029" t="s">
        <v>984</v>
      </c>
      <c r="BJ1029" s="5"/>
      <c r="BK1029" t="s">
        <v>984</v>
      </c>
      <c r="BL1029" t="s">
        <v>1011</v>
      </c>
      <c r="BM1029" s="55" t="s">
        <v>964</v>
      </c>
      <c r="BN1029" t="str">
        <f t="shared" si="124"/>
        <v>amlodipine mesilate monohydrate tablet 5mg/</v>
      </c>
      <c r="BO1029" s="55"/>
      <c r="BP1029" t="str">
        <f t="shared" si="125"/>
        <v>amlodipine mesilate monohydrate tablet 5mg/</v>
      </c>
      <c r="BQ1029" s="5"/>
      <c r="BR1029" s="46">
        <v>10219000</v>
      </c>
      <c r="BS1029" t="s">
        <v>173</v>
      </c>
      <c r="BU1029" s="118"/>
      <c r="BV1029" s="118"/>
      <c r="BW1029" s="61">
        <v>100000073664</v>
      </c>
      <c r="BX1029" s="5"/>
      <c r="BY1029" s="5"/>
      <c r="BZ1029" s="5"/>
      <c r="CB1029" s="45"/>
      <c r="CC1029" s="45"/>
      <c r="CD1029" s="5"/>
      <c r="CE1029" s="5"/>
      <c r="CF1029" t="s">
        <v>1242</v>
      </c>
      <c r="CG1029" t="s">
        <v>175</v>
      </c>
      <c r="CI1029" s="118"/>
      <c r="CJ1029" s="118"/>
      <c r="CK1029" t="s">
        <v>1239</v>
      </c>
      <c r="CM1029" t="s">
        <v>1228</v>
      </c>
      <c r="CN1029" t="s">
        <v>3382</v>
      </c>
      <c r="CO1029" s="21">
        <v>100000089571</v>
      </c>
      <c r="CP1029" s="5"/>
      <c r="CQ1029" s="21">
        <v>100000089571</v>
      </c>
      <c r="CR1029" t="s">
        <v>2348</v>
      </c>
      <c r="CS1029" s="5"/>
      <c r="CT1029" s="52">
        <v>100000085259</v>
      </c>
      <c r="CU1029" s="51" t="s">
        <v>149</v>
      </c>
      <c r="CV1029" s="118"/>
      <c r="CW1029" s="147"/>
      <c r="CX1029" t="s">
        <v>2348</v>
      </c>
      <c r="CY1029" s="5"/>
      <c r="CZ1029" s="5"/>
      <c r="DA1029" s="5"/>
      <c r="DB1029" s="5"/>
      <c r="DC1029" s="5"/>
      <c r="DD1029" s="5"/>
      <c r="DE1029" s="5"/>
      <c r="DF1029" s="5"/>
      <c r="DG1029" s="118"/>
      <c r="DH1029" s="118"/>
      <c r="DI1029" s="118"/>
      <c r="DJ1029" s="118"/>
      <c r="DK1029" s="118"/>
      <c r="DL1029" s="74">
        <v>5</v>
      </c>
      <c r="DM1029" s="74" t="s">
        <v>164</v>
      </c>
      <c r="DN1029" s="74"/>
      <c r="DO1029" s="74"/>
      <c r="DP1029" s="74"/>
      <c r="DQ1029" s="5"/>
      <c r="DR1029" s="74">
        <v>5</v>
      </c>
      <c r="DS1029" s="74" t="s">
        <v>164</v>
      </c>
      <c r="DZ1029" t="s">
        <v>1245</v>
      </c>
      <c r="EA1029" t="s">
        <v>1280</v>
      </c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Y1029" s="70" t="str">
        <f t="shared" si="126"/>
        <v>amlodipine oral 5mg/</v>
      </c>
      <c r="FK1029" s="14" t="s">
        <v>163</v>
      </c>
      <c r="FL1029" s="70" t="str">
        <f t="shared" si="127"/>
        <v>amlodipine oral 5mg/</v>
      </c>
    </row>
    <row r="1030" spans="1:168" ht="14.4">
      <c r="A1030" s="83">
        <v>49716</v>
      </c>
      <c r="B1030" s="57">
        <v>49716</v>
      </c>
      <c r="C1030" s="118"/>
      <c r="D1030" s="118"/>
      <c r="E1030" s="118"/>
      <c r="F1030" s="118"/>
      <c r="G1030" s="57">
        <v>49716</v>
      </c>
      <c r="H1030" s="3"/>
      <c r="I1030" s="57">
        <v>49716</v>
      </c>
      <c r="J1030" s="5" t="str">
        <f t="shared" si="121"/>
        <v>FIN amlodipine mesilate monohydrate Actavis Group PTC ehf tablet 100 x 5mg/</v>
      </c>
      <c r="K1030" s="5" t="str">
        <f t="shared" si="122"/>
        <v>FIN amlodipine mesilate monohydrate Actavis Group PTC ehf tablet 100 x 5mg/</v>
      </c>
      <c r="L1030" s="5"/>
      <c r="M1030" s="5"/>
      <c r="N1030" s="5"/>
      <c r="O1030" s="5"/>
      <c r="P1030">
        <v>100</v>
      </c>
      <c r="Q1030" s="5"/>
      <c r="R1030">
        <v>100</v>
      </c>
      <c r="S1030" s="5"/>
      <c r="T1030" s="118"/>
      <c r="U1030" s="118"/>
      <c r="V1030" s="118"/>
      <c r="W1030" s="118"/>
      <c r="X1030" t="s">
        <v>1314</v>
      </c>
      <c r="Y1030" t="s">
        <v>1112</v>
      </c>
      <c r="Z1030" t="s">
        <v>1112</v>
      </c>
      <c r="AA1030" t="s">
        <v>1289</v>
      </c>
      <c r="AB1030" s="5"/>
      <c r="AC1030" s="5"/>
      <c r="AD1030" s="5"/>
      <c r="AE1030" s="5"/>
      <c r="AF1030" s="61">
        <v>100000073664</v>
      </c>
      <c r="AG1030" t="s">
        <v>173</v>
      </c>
      <c r="AI1030" t="s">
        <v>1194</v>
      </c>
      <c r="AJ1030" t="s">
        <v>1208</v>
      </c>
      <c r="AK1030" s="5"/>
      <c r="AL1030" s="5"/>
      <c r="AM1030" s="5"/>
      <c r="AN1030" s="5"/>
      <c r="AO1030" s="5"/>
      <c r="AP1030" s="5"/>
      <c r="AQ1030" s="5"/>
      <c r="AR1030" s="5"/>
      <c r="AS1030" s="57">
        <v>20075</v>
      </c>
      <c r="AT1030" s="25" t="str">
        <f t="shared" si="123"/>
        <v>FIN amlodipine mesilate monohydrate Actavis Group PTC ehf tablet 5mg/</v>
      </c>
      <c r="AU1030" s="33"/>
      <c r="AW1030" s="57">
        <v>20075</v>
      </c>
      <c r="AX1030" s="57"/>
      <c r="AY1030" s="5"/>
      <c r="AZ1030" t="s">
        <v>65</v>
      </c>
      <c r="BA1030" s="5"/>
      <c r="BB1030" s="5"/>
      <c r="BC1030" s="76">
        <v>10221000</v>
      </c>
      <c r="BD1030" t="s">
        <v>173</v>
      </c>
      <c r="BF1030" s="46" t="s">
        <v>1011</v>
      </c>
      <c r="BG1030" t="s">
        <v>984</v>
      </c>
      <c r="BJ1030" s="5"/>
      <c r="BK1030" t="s">
        <v>984</v>
      </c>
      <c r="BL1030" t="s">
        <v>1011</v>
      </c>
      <c r="BM1030" s="55" t="s">
        <v>964</v>
      </c>
      <c r="BN1030" t="str">
        <f t="shared" si="124"/>
        <v>amlodipine mesilate monohydrate tablet 5mg/</v>
      </c>
      <c r="BO1030" s="55"/>
      <c r="BP1030" t="str">
        <f t="shared" si="125"/>
        <v>amlodipine mesilate monohydrate tablet 5mg/</v>
      </c>
      <c r="BQ1030" s="5"/>
      <c r="BR1030" s="46">
        <v>10219000</v>
      </c>
      <c r="BS1030" t="s">
        <v>173</v>
      </c>
      <c r="BU1030" s="118"/>
      <c r="BV1030" s="118"/>
      <c r="BW1030" s="61">
        <v>100000073664</v>
      </c>
      <c r="BX1030" s="5"/>
      <c r="BY1030" s="5"/>
      <c r="BZ1030" s="5"/>
      <c r="CB1030" s="45"/>
      <c r="CC1030" s="45"/>
      <c r="CD1030" s="5"/>
      <c r="CE1030" s="5"/>
      <c r="CF1030" t="s">
        <v>1242</v>
      </c>
      <c r="CG1030" t="s">
        <v>175</v>
      </c>
      <c r="CI1030" s="118"/>
      <c r="CJ1030" s="118"/>
      <c r="CK1030" t="s">
        <v>1239</v>
      </c>
      <c r="CM1030" t="s">
        <v>1228</v>
      </c>
      <c r="CN1030" t="s">
        <v>3382</v>
      </c>
      <c r="CO1030" s="21">
        <v>100000089571</v>
      </c>
      <c r="CP1030" s="5"/>
      <c r="CQ1030" s="21">
        <v>100000089571</v>
      </c>
      <c r="CR1030" t="s">
        <v>2348</v>
      </c>
      <c r="CS1030" s="5"/>
      <c r="CT1030" s="52">
        <v>100000085259</v>
      </c>
      <c r="CU1030" s="51" t="s">
        <v>149</v>
      </c>
      <c r="CV1030" s="118"/>
      <c r="CW1030" s="147"/>
      <c r="CX1030" t="s">
        <v>2348</v>
      </c>
      <c r="CY1030" s="5"/>
      <c r="CZ1030" s="5"/>
      <c r="DA1030" s="5"/>
      <c r="DB1030" s="5"/>
      <c r="DC1030" s="5"/>
      <c r="DD1030" s="5"/>
      <c r="DE1030" s="5"/>
      <c r="DF1030" s="5"/>
      <c r="DG1030" s="118"/>
      <c r="DH1030" s="118"/>
      <c r="DI1030" s="118"/>
      <c r="DJ1030" s="118"/>
      <c r="DK1030" s="118"/>
      <c r="DL1030" s="74">
        <v>5</v>
      </c>
      <c r="DM1030" s="74" t="s">
        <v>164</v>
      </c>
      <c r="DN1030" s="74"/>
      <c r="DO1030" s="74"/>
      <c r="DP1030" s="74"/>
      <c r="DQ1030" s="5"/>
      <c r="DR1030" s="74">
        <v>5</v>
      </c>
      <c r="DS1030" s="74" t="s">
        <v>164</v>
      </c>
      <c r="DZ1030" t="s">
        <v>1245</v>
      </c>
      <c r="EA1030" t="s">
        <v>1280</v>
      </c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Y1030" s="70" t="str">
        <f t="shared" si="126"/>
        <v>amlodipine oral 5mg/</v>
      </c>
      <c r="FK1030" s="14" t="s">
        <v>163</v>
      </c>
      <c r="FL1030" s="70" t="str">
        <f t="shared" si="127"/>
        <v>amlodipine oral 5mg/</v>
      </c>
    </row>
    <row r="1031" spans="1:168" ht="14.4">
      <c r="A1031" s="83">
        <v>49717</v>
      </c>
      <c r="B1031" s="57">
        <v>49717</v>
      </c>
      <c r="C1031" s="118"/>
      <c r="D1031" s="118"/>
      <c r="E1031" s="118"/>
      <c r="F1031" s="118"/>
      <c r="G1031" s="57">
        <v>49717</v>
      </c>
      <c r="H1031" s="3"/>
      <c r="I1031" s="57">
        <v>49717</v>
      </c>
      <c r="J1031" s="5" t="str">
        <f t="shared" si="121"/>
        <v>FIN amlodipine mesilate monohydrate Actavis Group PTC ehf tablet 200 x 5mg/</v>
      </c>
      <c r="K1031" s="5" t="str">
        <f t="shared" si="122"/>
        <v>FIN amlodipine mesilate monohydrate Actavis Group PTC ehf tablet 200 x 5mg/</v>
      </c>
      <c r="L1031" s="5"/>
      <c r="M1031" s="5"/>
      <c r="N1031" s="5"/>
      <c r="O1031" s="5"/>
      <c r="P1031">
        <v>200</v>
      </c>
      <c r="Q1031" s="5"/>
      <c r="R1031">
        <v>200</v>
      </c>
      <c r="S1031" s="5"/>
      <c r="T1031" s="118"/>
      <c r="U1031" s="118"/>
      <c r="V1031" s="118"/>
      <c r="W1031" s="118"/>
      <c r="X1031" t="s">
        <v>1299</v>
      </c>
      <c r="Y1031" t="s">
        <v>1112</v>
      </c>
      <c r="Z1031" t="s">
        <v>1112</v>
      </c>
      <c r="AA1031" t="s">
        <v>1288</v>
      </c>
      <c r="AB1031" s="5"/>
      <c r="AC1031" s="5"/>
      <c r="AD1031" s="5"/>
      <c r="AE1031" s="5"/>
      <c r="AF1031" s="61">
        <v>100000073664</v>
      </c>
      <c r="AG1031" t="s">
        <v>173</v>
      </c>
      <c r="AI1031" t="s">
        <v>1194</v>
      </c>
      <c r="AJ1031" t="s">
        <v>1208</v>
      </c>
      <c r="AK1031" s="5"/>
      <c r="AL1031" s="5"/>
      <c r="AM1031" s="5"/>
      <c r="AN1031" s="5"/>
      <c r="AO1031" s="5"/>
      <c r="AP1031" s="5"/>
      <c r="AQ1031" s="5"/>
      <c r="AR1031" s="5"/>
      <c r="AS1031" s="57">
        <v>20075</v>
      </c>
      <c r="AT1031" s="25" t="str">
        <f t="shared" si="123"/>
        <v>FIN amlodipine mesilate monohydrate Actavis Group PTC ehf tablet 5mg/</v>
      </c>
      <c r="AU1031" s="33"/>
      <c r="AW1031" s="57">
        <v>20075</v>
      </c>
      <c r="AX1031" s="57"/>
      <c r="AY1031" s="5"/>
      <c r="AZ1031" t="s">
        <v>65</v>
      </c>
      <c r="BA1031" s="5"/>
      <c r="BB1031" s="5"/>
      <c r="BC1031" s="76">
        <v>10221000</v>
      </c>
      <c r="BD1031" t="s">
        <v>173</v>
      </c>
      <c r="BF1031" s="46" t="s">
        <v>1011</v>
      </c>
      <c r="BG1031" t="s">
        <v>984</v>
      </c>
      <c r="BJ1031" s="5"/>
      <c r="BK1031" t="s">
        <v>984</v>
      </c>
      <c r="BL1031" t="s">
        <v>1011</v>
      </c>
      <c r="BM1031" s="55" t="s">
        <v>964</v>
      </c>
      <c r="BN1031" t="str">
        <f t="shared" si="124"/>
        <v>amlodipine mesilate monohydrate tablet 5mg/</v>
      </c>
      <c r="BO1031" s="55"/>
      <c r="BP1031" t="str">
        <f t="shared" si="125"/>
        <v>amlodipine mesilate monohydrate tablet 5mg/</v>
      </c>
      <c r="BQ1031" s="5"/>
      <c r="BR1031" s="46">
        <v>10219000</v>
      </c>
      <c r="BS1031" t="s">
        <v>173</v>
      </c>
      <c r="BU1031" s="118"/>
      <c r="BV1031" s="118"/>
      <c r="BW1031" s="61">
        <v>100000073664</v>
      </c>
      <c r="BX1031" s="5"/>
      <c r="BY1031" s="5"/>
      <c r="BZ1031" s="5"/>
      <c r="CB1031" s="45"/>
      <c r="CC1031" s="45"/>
      <c r="CD1031" s="5"/>
      <c r="CE1031" s="5"/>
      <c r="CF1031" t="s">
        <v>1242</v>
      </c>
      <c r="CG1031" t="s">
        <v>175</v>
      </c>
      <c r="CI1031" s="118"/>
      <c r="CJ1031" s="118"/>
      <c r="CK1031" t="s">
        <v>1239</v>
      </c>
      <c r="CM1031" t="s">
        <v>1228</v>
      </c>
      <c r="CN1031" t="s">
        <v>3382</v>
      </c>
      <c r="CO1031" s="21">
        <v>100000089571</v>
      </c>
      <c r="CP1031" s="5"/>
      <c r="CQ1031" s="21">
        <v>100000089571</v>
      </c>
      <c r="CR1031" t="s">
        <v>2348</v>
      </c>
      <c r="CS1031" s="5"/>
      <c r="CT1031" s="52">
        <v>100000085259</v>
      </c>
      <c r="CU1031" s="51" t="s">
        <v>149</v>
      </c>
      <c r="CV1031" s="118"/>
      <c r="CW1031" s="147"/>
      <c r="CX1031" t="s">
        <v>2348</v>
      </c>
      <c r="CY1031" s="5"/>
      <c r="CZ1031" s="5"/>
      <c r="DA1031" s="5"/>
      <c r="DB1031" s="5"/>
      <c r="DC1031" s="5"/>
      <c r="DD1031" s="5"/>
      <c r="DE1031" s="5"/>
      <c r="DF1031" s="5"/>
      <c r="DG1031" s="118"/>
      <c r="DH1031" s="118"/>
      <c r="DI1031" s="118"/>
      <c r="DJ1031" s="118"/>
      <c r="DK1031" s="118"/>
      <c r="DL1031" s="74">
        <v>5</v>
      </c>
      <c r="DM1031" s="74" t="s">
        <v>164</v>
      </c>
      <c r="DN1031" s="74"/>
      <c r="DO1031" s="74"/>
      <c r="DP1031" s="74"/>
      <c r="DQ1031" s="5"/>
      <c r="DR1031" s="74">
        <v>5</v>
      </c>
      <c r="DS1031" s="74" t="s">
        <v>164</v>
      </c>
      <c r="DZ1031" t="s">
        <v>1245</v>
      </c>
      <c r="EA1031" t="s">
        <v>1280</v>
      </c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Y1031" s="70" t="str">
        <f t="shared" si="126"/>
        <v>amlodipine oral 5mg/</v>
      </c>
      <c r="FK1031" s="14" t="s">
        <v>163</v>
      </c>
      <c r="FL1031" s="70" t="str">
        <f t="shared" si="127"/>
        <v>amlodipine oral 5mg/</v>
      </c>
    </row>
    <row r="1032" spans="1:168" ht="14.4">
      <c r="A1032" s="83">
        <v>80746</v>
      </c>
      <c r="B1032" s="57">
        <v>80746</v>
      </c>
      <c r="C1032" s="118"/>
      <c r="D1032" s="118"/>
      <c r="E1032" s="118"/>
      <c r="F1032" s="118"/>
      <c r="G1032" s="57">
        <v>80746</v>
      </c>
      <c r="H1032" s="3"/>
      <c r="I1032" s="57">
        <v>80746</v>
      </c>
      <c r="J1032" s="5" t="str">
        <f t="shared" si="121"/>
        <v>FIN amlodipine mesilate monohydrate Actavis Group PTC ehf tablet 100 x 5mg/</v>
      </c>
      <c r="K1032" s="5" t="str">
        <f t="shared" si="122"/>
        <v>FIN amlodipine mesilate monohydrate Actavis Group PTC ehf tablet 100 x 5mg/</v>
      </c>
      <c r="L1032" s="5"/>
      <c r="M1032" s="5"/>
      <c r="N1032" s="5"/>
      <c r="O1032" s="5"/>
      <c r="P1032">
        <v>100</v>
      </c>
      <c r="Q1032" s="5"/>
      <c r="R1032">
        <v>100</v>
      </c>
      <c r="S1032" s="5"/>
      <c r="T1032" s="118"/>
      <c r="U1032" s="118"/>
      <c r="V1032" s="118"/>
      <c r="W1032" s="118"/>
      <c r="X1032" t="s">
        <v>1289</v>
      </c>
      <c r="Y1032" t="s">
        <v>1112</v>
      </c>
      <c r="Z1032" t="s">
        <v>1112</v>
      </c>
      <c r="AA1032" t="s">
        <v>1289</v>
      </c>
      <c r="AB1032" s="5"/>
      <c r="AC1032" s="5"/>
      <c r="AD1032" s="5"/>
      <c r="AE1032" s="5"/>
      <c r="AF1032" s="61">
        <v>100000073664</v>
      </c>
      <c r="AG1032" t="s">
        <v>173</v>
      </c>
      <c r="AI1032" t="s">
        <v>1194</v>
      </c>
      <c r="AJ1032" t="s">
        <v>1208</v>
      </c>
      <c r="AK1032" s="5"/>
      <c r="AL1032" s="5"/>
      <c r="AM1032" s="5"/>
      <c r="AN1032" s="5"/>
      <c r="AO1032" s="5"/>
      <c r="AP1032" s="5"/>
      <c r="AQ1032" s="5"/>
      <c r="AR1032" s="5"/>
      <c r="AS1032" s="57">
        <v>20075</v>
      </c>
      <c r="AT1032" s="25" t="str">
        <f t="shared" si="123"/>
        <v>FIN amlodipine mesilate monohydrate Actavis Group PTC ehf tablet 5mg/</v>
      </c>
      <c r="AU1032" s="33"/>
      <c r="AW1032" s="57">
        <v>20075</v>
      </c>
      <c r="AX1032" s="57"/>
      <c r="AY1032" s="5"/>
      <c r="AZ1032" t="s">
        <v>65</v>
      </c>
      <c r="BA1032" s="5"/>
      <c r="BB1032" s="5"/>
      <c r="BC1032" s="76">
        <v>10221000</v>
      </c>
      <c r="BD1032" t="s">
        <v>173</v>
      </c>
      <c r="BF1032" s="46" t="s">
        <v>1011</v>
      </c>
      <c r="BG1032" t="s">
        <v>984</v>
      </c>
      <c r="BJ1032" s="5"/>
      <c r="BK1032" t="s">
        <v>984</v>
      </c>
      <c r="BL1032" t="s">
        <v>1011</v>
      </c>
      <c r="BM1032" s="55" t="s">
        <v>964</v>
      </c>
      <c r="BN1032" t="str">
        <f t="shared" si="124"/>
        <v>amlodipine mesilate monohydrate tablet 5mg/</v>
      </c>
      <c r="BO1032" s="55"/>
      <c r="BP1032" t="str">
        <f t="shared" si="125"/>
        <v>amlodipine mesilate monohydrate tablet 5mg/</v>
      </c>
      <c r="BQ1032" s="5"/>
      <c r="BR1032" s="46">
        <v>10219000</v>
      </c>
      <c r="BS1032" t="s">
        <v>173</v>
      </c>
      <c r="BU1032" s="118"/>
      <c r="BV1032" s="118"/>
      <c r="BW1032" s="61">
        <v>100000073664</v>
      </c>
      <c r="BX1032" s="5"/>
      <c r="BY1032" s="5"/>
      <c r="BZ1032" s="5"/>
      <c r="CB1032" s="45"/>
      <c r="CC1032" s="45"/>
      <c r="CD1032" s="5"/>
      <c r="CE1032" s="5"/>
      <c r="CF1032" t="s">
        <v>1242</v>
      </c>
      <c r="CG1032" t="s">
        <v>175</v>
      </c>
      <c r="CI1032" s="118"/>
      <c r="CJ1032" s="118"/>
      <c r="CK1032" t="s">
        <v>1239</v>
      </c>
      <c r="CM1032" t="s">
        <v>1228</v>
      </c>
      <c r="CN1032" t="s">
        <v>3382</v>
      </c>
      <c r="CO1032" s="21">
        <v>100000089571</v>
      </c>
      <c r="CP1032" s="5"/>
      <c r="CQ1032" s="21">
        <v>100000089571</v>
      </c>
      <c r="CR1032" t="s">
        <v>2348</v>
      </c>
      <c r="CS1032" s="5"/>
      <c r="CT1032" s="52">
        <v>100000085259</v>
      </c>
      <c r="CU1032" s="51" t="s">
        <v>149</v>
      </c>
      <c r="CV1032" s="118"/>
      <c r="CW1032" s="147"/>
      <c r="CX1032" t="s">
        <v>2348</v>
      </c>
      <c r="CY1032" s="5"/>
      <c r="CZ1032" s="5"/>
      <c r="DA1032" s="5"/>
      <c r="DB1032" s="5"/>
      <c r="DC1032" s="5"/>
      <c r="DD1032" s="5"/>
      <c r="DE1032" s="5"/>
      <c r="DF1032" s="5"/>
      <c r="DG1032" s="118"/>
      <c r="DH1032" s="118"/>
      <c r="DI1032" s="118"/>
      <c r="DJ1032" s="118"/>
      <c r="DK1032" s="118"/>
      <c r="DL1032" s="74">
        <v>5</v>
      </c>
      <c r="DM1032" s="74" t="s">
        <v>164</v>
      </c>
      <c r="DN1032" s="74"/>
      <c r="DO1032" s="74"/>
      <c r="DP1032" s="74"/>
      <c r="DQ1032" s="5"/>
      <c r="DR1032" s="74">
        <v>5</v>
      </c>
      <c r="DS1032" s="74" t="s">
        <v>164</v>
      </c>
      <c r="DZ1032" t="s">
        <v>1245</v>
      </c>
      <c r="EA1032" t="s">
        <v>1280</v>
      </c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Y1032" s="70" t="str">
        <f t="shared" si="126"/>
        <v>amlodipine oral 5mg/</v>
      </c>
      <c r="FK1032" s="14" t="s">
        <v>163</v>
      </c>
      <c r="FL1032" s="70" t="str">
        <f t="shared" si="127"/>
        <v>amlodipine oral 5mg/</v>
      </c>
    </row>
    <row r="1033" spans="1:168" ht="14.4">
      <c r="A1033" s="83">
        <v>80747</v>
      </c>
      <c r="B1033" s="57">
        <v>80747</v>
      </c>
      <c r="C1033" s="118"/>
      <c r="D1033" s="118"/>
      <c r="E1033" s="118"/>
      <c r="F1033" s="118"/>
      <c r="G1033" s="57">
        <v>80747</v>
      </c>
      <c r="H1033" s="3"/>
      <c r="I1033" s="57">
        <v>80747</v>
      </c>
      <c r="J1033" s="5" t="str">
        <f t="shared" si="121"/>
        <v>FIN amlodipine mesilate monohydrate Actavis Group PTC ehf tablet 200 x 5mg/</v>
      </c>
      <c r="K1033" s="5" t="str">
        <f t="shared" si="122"/>
        <v>FIN amlodipine mesilate monohydrate Actavis Group PTC ehf tablet 200 x 5mg/</v>
      </c>
      <c r="L1033" s="5"/>
      <c r="M1033" s="5"/>
      <c r="N1033" s="5"/>
      <c r="O1033" s="5"/>
      <c r="P1033">
        <v>200</v>
      </c>
      <c r="Q1033" s="5"/>
      <c r="R1033">
        <v>200</v>
      </c>
      <c r="S1033" s="5"/>
      <c r="T1033" s="118"/>
      <c r="U1033" s="118"/>
      <c r="V1033" s="118"/>
      <c r="W1033" s="118"/>
      <c r="X1033" t="s">
        <v>1303</v>
      </c>
      <c r="Y1033" t="s">
        <v>1112</v>
      </c>
      <c r="Z1033" t="s">
        <v>1112</v>
      </c>
      <c r="AA1033" t="s">
        <v>1288</v>
      </c>
      <c r="AB1033" s="5"/>
      <c r="AC1033" s="5"/>
      <c r="AD1033" s="5"/>
      <c r="AE1033" s="5"/>
      <c r="AF1033" s="61">
        <v>100000073664</v>
      </c>
      <c r="AG1033" t="s">
        <v>173</v>
      </c>
      <c r="AI1033" t="s">
        <v>1194</v>
      </c>
      <c r="AJ1033" t="s">
        <v>1208</v>
      </c>
      <c r="AK1033" s="5"/>
      <c r="AL1033" s="5"/>
      <c r="AM1033" s="5"/>
      <c r="AN1033" s="5"/>
      <c r="AO1033" s="5"/>
      <c r="AP1033" s="5"/>
      <c r="AQ1033" s="5"/>
      <c r="AR1033" s="5"/>
      <c r="AS1033" s="57">
        <v>20075</v>
      </c>
      <c r="AT1033" s="25" t="str">
        <f t="shared" si="123"/>
        <v>FIN amlodipine mesilate monohydrate Actavis Group PTC ehf tablet 5mg/</v>
      </c>
      <c r="AU1033" s="33"/>
      <c r="AW1033" s="57">
        <v>20075</v>
      </c>
      <c r="AX1033" s="57"/>
      <c r="AY1033" s="5"/>
      <c r="AZ1033" t="s">
        <v>65</v>
      </c>
      <c r="BA1033" s="5"/>
      <c r="BB1033" s="5"/>
      <c r="BC1033" s="76">
        <v>10221000</v>
      </c>
      <c r="BD1033" t="s">
        <v>173</v>
      </c>
      <c r="BF1033" s="46" t="s">
        <v>1011</v>
      </c>
      <c r="BG1033" t="s">
        <v>984</v>
      </c>
      <c r="BJ1033" s="5"/>
      <c r="BK1033" t="s">
        <v>984</v>
      </c>
      <c r="BL1033" t="s">
        <v>1011</v>
      </c>
      <c r="BM1033" s="55" t="s">
        <v>964</v>
      </c>
      <c r="BN1033" t="str">
        <f t="shared" si="124"/>
        <v>amlodipine mesilate monohydrate tablet 5mg/</v>
      </c>
      <c r="BO1033" s="55"/>
      <c r="BP1033" t="str">
        <f t="shared" si="125"/>
        <v>amlodipine mesilate monohydrate tablet 5mg/</v>
      </c>
      <c r="BQ1033" s="5"/>
      <c r="BR1033" s="46">
        <v>10219000</v>
      </c>
      <c r="BS1033" t="s">
        <v>173</v>
      </c>
      <c r="BU1033" s="118"/>
      <c r="BV1033" s="118"/>
      <c r="BW1033" s="61">
        <v>100000073664</v>
      </c>
      <c r="BX1033" s="5"/>
      <c r="BY1033" s="5"/>
      <c r="BZ1033" s="5"/>
      <c r="CB1033" s="45"/>
      <c r="CC1033" s="45"/>
      <c r="CD1033" s="5"/>
      <c r="CE1033" s="5"/>
      <c r="CF1033" t="s">
        <v>1242</v>
      </c>
      <c r="CG1033" t="s">
        <v>175</v>
      </c>
      <c r="CI1033" s="118"/>
      <c r="CJ1033" s="118"/>
      <c r="CK1033" t="s">
        <v>1239</v>
      </c>
      <c r="CM1033" t="s">
        <v>1228</v>
      </c>
      <c r="CN1033" t="s">
        <v>3382</v>
      </c>
      <c r="CO1033" s="21">
        <v>100000089571</v>
      </c>
      <c r="CP1033" s="5"/>
      <c r="CQ1033" s="21">
        <v>100000089571</v>
      </c>
      <c r="CR1033" t="s">
        <v>2348</v>
      </c>
      <c r="CS1033" s="5"/>
      <c r="CT1033" s="52">
        <v>100000085259</v>
      </c>
      <c r="CU1033" s="51" t="s">
        <v>149</v>
      </c>
      <c r="CV1033" s="118"/>
      <c r="CW1033" s="147"/>
      <c r="CX1033" t="s">
        <v>2348</v>
      </c>
      <c r="CY1033" s="5"/>
      <c r="CZ1033" s="5"/>
      <c r="DA1033" s="5"/>
      <c r="DB1033" s="5"/>
      <c r="DC1033" s="5"/>
      <c r="DD1033" s="5"/>
      <c r="DE1033" s="5"/>
      <c r="DF1033" s="5"/>
      <c r="DG1033" s="118"/>
      <c r="DH1033" s="118"/>
      <c r="DI1033" s="118"/>
      <c r="DJ1033" s="118"/>
      <c r="DK1033" s="118"/>
      <c r="DL1033" s="74">
        <v>5</v>
      </c>
      <c r="DM1033" s="74" t="s">
        <v>164</v>
      </c>
      <c r="DN1033" s="74"/>
      <c r="DO1033" s="74"/>
      <c r="DP1033" s="74"/>
      <c r="DQ1033" s="5"/>
      <c r="DR1033" s="74">
        <v>5</v>
      </c>
      <c r="DS1033" s="74" t="s">
        <v>164</v>
      </c>
      <c r="DZ1033" t="s">
        <v>1245</v>
      </c>
      <c r="EA1033" t="s">
        <v>1280</v>
      </c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Y1033" s="70" t="str">
        <f t="shared" si="126"/>
        <v>amlodipine oral 5mg/</v>
      </c>
      <c r="FK1033" s="14" t="s">
        <v>163</v>
      </c>
      <c r="FL1033" s="70" t="str">
        <f t="shared" si="127"/>
        <v>amlodipine oral 5mg/</v>
      </c>
    </row>
    <row r="1034" spans="1:168" ht="14.4">
      <c r="A1034" s="83">
        <v>80748</v>
      </c>
      <c r="B1034" s="57">
        <v>80748</v>
      </c>
      <c r="C1034" s="118"/>
      <c r="D1034" s="118"/>
      <c r="E1034" s="118"/>
      <c r="F1034" s="118"/>
      <c r="G1034" s="57">
        <v>80748</v>
      </c>
      <c r="H1034" s="3"/>
      <c r="I1034" s="57">
        <v>80748</v>
      </c>
      <c r="J1034" s="5" t="str">
        <f t="shared" si="121"/>
        <v>FIN amlodipine mesilate monohydrate Actavis Group PTC ehf tablet 250 x 5mg/</v>
      </c>
      <c r="K1034" s="5" t="str">
        <f t="shared" si="122"/>
        <v>FIN amlodipine mesilate monohydrate Actavis Group PTC ehf tablet 250 x 5mg/</v>
      </c>
      <c r="L1034" s="5"/>
      <c r="M1034" s="5"/>
      <c r="N1034" s="5"/>
      <c r="O1034" s="5"/>
      <c r="P1034">
        <v>250</v>
      </c>
      <c r="Q1034" s="5"/>
      <c r="R1034">
        <v>250</v>
      </c>
      <c r="S1034" s="5"/>
      <c r="T1034" s="118"/>
      <c r="U1034" s="118"/>
      <c r="V1034" s="118"/>
      <c r="W1034" s="118"/>
      <c r="X1034" t="s">
        <v>1314</v>
      </c>
      <c r="Y1034" t="s">
        <v>1112</v>
      </c>
      <c r="Z1034" t="s">
        <v>1112</v>
      </c>
      <c r="AA1034" t="s">
        <v>1303</v>
      </c>
      <c r="AB1034" s="5"/>
      <c r="AC1034" s="5"/>
      <c r="AD1034" s="5"/>
      <c r="AE1034" s="5"/>
      <c r="AF1034" s="61">
        <v>100000073664</v>
      </c>
      <c r="AG1034" t="s">
        <v>173</v>
      </c>
      <c r="AI1034" t="s">
        <v>1194</v>
      </c>
      <c r="AJ1034" t="s">
        <v>1208</v>
      </c>
      <c r="AK1034" s="5"/>
      <c r="AL1034" s="5"/>
      <c r="AM1034" s="5"/>
      <c r="AN1034" s="5"/>
      <c r="AO1034" s="5"/>
      <c r="AP1034" s="5"/>
      <c r="AQ1034" s="5"/>
      <c r="AR1034" s="5"/>
      <c r="AS1034" s="57">
        <v>20075</v>
      </c>
      <c r="AT1034" s="25" t="str">
        <f t="shared" si="123"/>
        <v>FIN amlodipine mesilate monohydrate Actavis Group PTC ehf tablet 5mg/</v>
      </c>
      <c r="AU1034" s="33"/>
      <c r="AW1034" s="57">
        <v>20075</v>
      </c>
      <c r="AX1034" s="57"/>
      <c r="AY1034" s="5"/>
      <c r="AZ1034" t="s">
        <v>65</v>
      </c>
      <c r="BA1034" s="5"/>
      <c r="BB1034" s="5"/>
      <c r="BC1034" s="76">
        <v>10221000</v>
      </c>
      <c r="BD1034" t="s">
        <v>173</v>
      </c>
      <c r="BF1034" s="46" t="s">
        <v>1011</v>
      </c>
      <c r="BG1034" t="s">
        <v>984</v>
      </c>
      <c r="BJ1034" s="5"/>
      <c r="BK1034" t="s">
        <v>984</v>
      </c>
      <c r="BL1034" t="s">
        <v>1011</v>
      </c>
      <c r="BM1034" s="55" t="s">
        <v>964</v>
      </c>
      <c r="BN1034" t="str">
        <f t="shared" si="124"/>
        <v>amlodipine mesilate monohydrate tablet 5mg/</v>
      </c>
      <c r="BO1034" s="55"/>
      <c r="BP1034" t="str">
        <f t="shared" si="125"/>
        <v>amlodipine mesilate monohydrate tablet 5mg/</v>
      </c>
      <c r="BQ1034" s="5"/>
      <c r="BR1034" s="46">
        <v>10219000</v>
      </c>
      <c r="BS1034" t="s">
        <v>173</v>
      </c>
      <c r="BU1034" s="118"/>
      <c r="BV1034" s="118"/>
      <c r="BW1034" s="61">
        <v>100000073664</v>
      </c>
      <c r="BX1034" s="5"/>
      <c r="BY1034" s="5"/>
      <c r="BZ1034" s="5"/>
      <c r="CB1034" s="45"/>
      <c r="CC1034" s="45"/>
      <c r="CD1034" s="5"/>
      <c r="CE1034" s="5"/>
      <c r="CF1034" t="s">
        <v>1242</v>
      </c>
      <c r="CG1034" t="s">
        <v>175</v>
      </c>
      <c r="CI1034" s="118"/>
      <c r="CJ1034" s="118"/>
      <c r="CK1034" t="s">
        <v>1239</v>
      </c>
      <c r="CM1034" t="s">
        <v>1228</v>
      </c>
      <c r="CN1034" t="s">
        <v>3382</v>
      </c>
      <c r="CO1034" s="21">
        <v>100000089571</v>
      </c>
      <c r="CP1034" s="5"/>
      <c r="CQ1034" s="21">
        <v>100000089571</v>
      </c>
      <c r="CR1034" t="s">
        <v>2348</v>
      </c>
      <c r="CS1034" s="5"/>
      <c r="CT1034" s="52">
        <v>100000085259</v>
      </c>
      <c r="CU1034" s="51" t="s">
        <v>149</v>
      </c>
      <c r="CV1034" s="118"/>
      <c r="CW1034" s="147"/>
      <c r="CX1034" t="s">
        <v>2348</v>
      </c>
      <c r="CY1034" s="5"/>
      <c r="CZ1034" s="5"/>
      <c r="DA1034" s="5"/>
      <c r="DB1034" s="5"/>
      <c r="DC1034" s="5"/>
      <c r="DD1034" s="5"/>
      <c r="DE1034" s="5"/>
      <c r="DF1034" s="5"/>
      <c r="DG1034" s="118"/>
      <c r="DH1034" s="118"/>
      <c r="DI1034" s="118"/>
      <c r="DJ1034" s="118"/>
      <c r="DK1034" s="118"/>
      <c r="DL1034" s="74">
        <v>5</v>
      </c>
      <c r="DM1034" s="74" t="s">
        <v>164</v>
      </c>
      <c r="DN1034" s="74"/>
      <c r="DO1034" s="74"/>
      <c r="DP1034" s="74"/>
      <c r="DQ1034" s="5"/>
      <c r="DR1034" s="74">
        <v>5</v>
      </c>
      <c r="DS1034" s="74" t="s">
        <v>164</v>
      </c>
      <c r="DZ1034" t="s">
        <v>1245</v>
      </c>
      <c r="EA1034" t="s">
        <v>1280</v>
      </c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Y1034" s="70" t="str">
        <f t="shared" si="126"/>
        <v>amlodipine oral 5mg/</v>
      </c>
      <c r="FK1034" s="14" t="s">
        <v>163</v>
      </c>
      <c r="FL1034" s="70" t="str">
        <f t="shared" si="127"/>
        <v>amlodipine oral 5mg/</v>
      </c>
    </row>
    <row r="1035" spans="1:168" ht="14.4">
      <c r="A1035" s="83">
        <v>84058</v>
      </c>
      <c r="B1035" s="57">
        <v>84058</v>
      </c>
      <c r="C1035" s="118"/>
      <c r="D1035" s="118"/>
      <c r="E1035" s="118"/>
      <c r="F1035" s="118"/>
      <c r="G1035" s="57">
        <v>84058</v>
      </c>
      <c r="H1035" s="3"/>
      <c r="I1035" s="57">
        <v>84058</v>
      </c>
      <c r="J1035" s="5" t="str">
        <f t="shared" si="121"/>
        <v>FIN amlodipine mesilate monohydrate Actavis Group PTC ehf tablet 60 x 5mg/</v>
      </c>
      <c r="K1035" s="5" t="str">
        <f t="shared" si="122"/>
        <v>FIN amlodipine mesilate monohydrate Actavis Group PTC ehf tablet 60 x 5mg/</v>
      </c>
      <c r="L1035" s="5"/>
      <c r="M1035" s="5"/>
      <c r="N1035" s="5"/>
      <c r="O1035" s="5"/>
      <c r="P1035">
        <v>60</v>
      </c>
      <c r="Q1035" s="5"/>
      <c r="R1035">
        <v>60</v>
      </c>
      <c r="S1035" s="5"/>
      <c r="T1035" s="118"/>
      <c r="U1035" s="118"/>
      <c r="V1035" s="118"/>
      <c r="W1035" s="118"/>
      <c r="X1035" t="s">
        <v>1299</v>
      </c>
      <c r="Y1035" t="s">
        <v>1112</v>
      </c>
      <c r="Z1035" t="s">
        <v>1112</v>
      </c>
      <c r="AA1035" t="s">
        <v>1300</v>
      </c>
      <c r="AB1035" s="5"/>
      <c r="AC1035" s="5"/>
      <c r="AD1035" s="5"/>
      <c r="AE1035" s="5"/>
      <c r="AF1035" s="61">
        <v>100000073664</v>
      </c>
      <c r="AG1035" t="s">
        <v>173</v>
      </c>
      <c r="AI1035" t="s">
        <v>1194</v>
      </c>
      <c r="AJ1035" t="s">
        <v>1208</v>
      </c>
      <c r="AK1035" s="5"/>
      <c r="AL1035" s="5"/>
      <c r="AM1035" s="5"/>
      <c r="AN1035" s="5"/>
      <c r="AO1035" s="5"/>
      <c r="AP1035" s="5"/>
      <c r="AQ1035" s="5"/>
      <c r="AR1035" s="5"/>
      <c r="AS1035" s="57">
        <v>20075</v>
      </c>
      <c r="AT1035" s="25" t="str">
        <f t="shared" si="123"/>
        <v>FIN amlodipine mesilate monohydrate Actavis Group PTC ehf tablet 5mg/</v>
      </c>
      <c r="AU1035" s="33"/>
      <c r="AW1035" s="57">
        <v>20075</v>
      </c>
      <c r="AX1035" s="57"/>
      <c r="AY1035" s="5"/>
      <c r="AZ1035" t="s">
        <v>65</v>
      </c>
      <c r="BA1035" s="5"/>
      <c r="BB1035" s="5"/>
      <c r="BC1035" s="76">
        <v>10221000</v>
      </c>
      <c r="BD1035" t="s">
        <v>173</v>
      </c>
      <c r="BF1035" s="46" t="s">
        <v>1011</v>
      </c>
      <c r="BG1035" t="s">
        <v>984</v>
      </c>
      <c r="BJ1035" s="5"/>
      <c r="BK1035" t="s">
        <v>984</v>
      </c>
      <c r="BL1035" t="s">
        <v>1011</v>
      </c>
      <c r="BM1035" s="55" t="s">
        <v>964</v>
      </c>
      <c r="BN1035" t="str">
        <f t="shared" si="124"/>
        <v>amlodipine mesilate monohydrate tablet 5mg/</v>
      </c>
      <c r="BO1035" s="55"/>
      <c r="BP1035" t="str">
        <f t="shared" si="125"/>
        <v>amlodipine mesilate monohydrate tablet 5mg/</v>
      </c>
      <c r="BQ1035" s="5"/>
      <c r="BR1035" s="46">
        <v>10219000</v>
      </c>
      <c r="BS1035" t="s">
        <v>173</v>
      </c>
      <c r="BU1035" s="118"/>
      <c r="BV1035" s="118"/>
      <c r="BW1035" s="61">
        <v>100000073664</v>
      </c>
      <c r="BX1035" s="5"/>
      <c r="BY1035" s="5"/>
      <c r="BZ1035" s="5"/>
      <c r="CB1035" s="45"/>
      <c r="CC1035" s="45"/>
      <c r="CD1035" s="5"/>
      <c r="CE1035" s="5"/>
      <c r="CF1035" t="s">
        <v>1242</v>
      </c>
      <c r="CG1035" t="s">
        <v>175</v>
      </c>
      <c r="CI1035" s="118"/>
      <c r="CJ1035" s="118"/>
      <c r="CK1035" t="s">
        <v>1239</v>
      </c>
      <c r="CM1035" t="s">
        <v>1228</v>
      </c>
      <c r="CN1035" t="s">
        <v>3382</v>
      </c>
      <c r="CO1035" s="21">
        <v>100000089571</v>
      </c>
      <c r="CP1035" s="5"/>
      <c r="CQ1035" s="21">
        <v>100000089571</v>
      </c>
      <c r="CR1035" t="s">
        <v>2348</v>
      </c>
      <c r="CS1035" s="5"/>
      <c r="CT1035" s="52">
        <v>100000085259</v>
      </c>
      <c r="CU1035" s="51" t="s">
        <v>149</v>
      </c>
      <c r="CV1035" s="118"/>
      <c r="CW1035" s="147"/>
      <c r="CX1035" t="s">
        <v>2348</v>
      </c>
      <c r="CY1035" s="5"/>
      <c r="CZ1035" s="5"/>
      <c r="DA1035" s="5"/>
      <c r="DB1035" s="5"/>
      <c r="DC1035" s="5"/>
      <c r="DD1035" s="5"/>
      <c r="DE1035" s="5"/>
      <c r="DF1035" s="5"/>
      <c r="DG1035" s="118"/>
      <c r="DH1035" s="118"/>
      <c r="DI1035" s="118"/>
      <c r="DJ1035" s="118"/>
      <c r="DK1035" s="118"/>
      <c r="DL1035" s="74">
        <v>5</v>
      </c>
      <c r="DM1035" s="74" t="s">
        <v>164</v>
      </c>
      <c r="DN1035" s="74"/>
      <c r="DO1035" s="74"/>
      <c r="DP1035" s="74"/>
      <c r="DQ1035" s="5"/>
      <c r="DR1035" s="74">
        <v>5</v>
      </c>
      <c r="DS1035" s="74" t="s">
        <v>164</v>
      </c>
      <c r="DZ1035" t="s">
        <v>1245</v>
      </c>
      <c r="EA1035" t="s">
        <v>1280</v>
      </c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Y1035" s="70" t="str">
        <f t="shared" si="126"/>
        <v>amlodipine oral 5mg/</v>
      </c>
      <c r="FK1035" s="14" t="s">
        <v>163</v>
      </c>
      <c r="FL1035" s="70" t="str">
        <f t="shared" si="127"/>
        <v>amlodipine oral 5mg/</v>
      </c>
    </row>
    <row r="1036" spans="1:168" ht="14.4">
      <c r="A1036" s="83">
        <v>49718</v>
      </c>
      <c r="B1036" s="57">
        <v>49718</v>
      </c>
      <c r="C1036" s="118"/>
      <c r="D1036" s="118"/>
      <c r="E1036" s="118"/>
      <c r="F1036" s="118"/>
      <c r="G1036" s="57">
        <v>49718</v>
      </c>
      <c r="H1036" s="3"/>
      <c r="I1036" s="57">
        <v>49718</v>
      </c>
      <c r="J1036" s="5" t="str">
        <f t="shared" si="121"/>
        <v>FIN amlodipine mesilate monohydrate Actavis Group PTC ehf tablet 10 x 10mg/</v>
      </c>
      <c r="K1036" s="5" t="str">
        <f t="shared" si="122"/>
        <v>FIN amlodipine mesilate monohydrate Actavis Group PTC ehf tablet 10 x 10mg/</v>
      </c>
      <c r="L1036" s="5"/>
      <c r="M1036" s="5"/>
      <c r="N1036" s="5"/>
      <c r="O1036" s="5"/>
      <c r="P1036">
        <v>10</v>
      </c>
      <c r="Q1036" s="5"/>
      <c r="R1036">
        <v>10</v>
      </c>
      <c r="S1036" s="5"/>
      <c r="T1036" s="118"/>
      <c r="U1036" s="118"/>
      <c r="V1036" s="118"/>
      <c r="W1036" s="118"/>
      <c r="X1036" t="s">
        <v>1289</v>
      </c>
      <c r="Y1036" t="s">
        <v>1113</v>
      </c>
      <c r="Z1036" t="s">
        <v>1113</v>
      </c>
      <c r="AA1036" t="s">
        <v>1292</v>
      </c>
      <c r="AB1036" s="5"/>
      <c r="AC1036" s="5"/>
      <c r="AD1036" s="5"/>
      <c r="AE1036" s="5"/>
      <c r="AF1036" s="61">
        <v>100000073664</v>
      </c>
      <c r="AG1036" t="s">
        <v>173</v>
      </c>
      <c r="AI1036" t="s">
        <v>1194</v>
      </c>
      <c r="AJ1036" t="s">
        <v>1208</v>
      </c>
      <c r="AK1036" s="5"/>
      <c r="AL1036" s="5"/>
      <c r="AM1036" s="5"/>
      <c r="AN1036" s="5"/>
      <c r="AO1036" s="5"/>
      <c r="AP1036" s="5"/>
      <c r="AQ1036" s="5"/>
      <c r="AR1036" s="5"/>
      <c r="AS1036" s="57">
        <v>20076</v>
      </c>
      <c r="AT1036" s="25" t="str">
        <f t="shared" si="123"/>
        <v>FIN amlodipine mesilate monohydrate Actavis Group PTC ehf tablet 10mg/</v>
      </c>
      <c r="AU1036" s="33"/>
      <c r="AW1036" s="57">
        <v>20076</v>
      </c>
      <c r="AX1036" s="57"/>
      <c r="AY1036" s="5"/>
      <c r="AZ1036" t="s">
        <v>65</v>
      </c>
      <c r="BA1036" s="5"/>
      <c r="BB1036" s="5"/>
      <c r="BC1036" s="76">
        <v>10221000</v>
      </c>
      <c r="BD1036" t="s">
        <v>173</v>
      </c>
      <c r="BF1036" s="46" t="s">
        <v>1012</v>
      </c>
      <c r="BG1036" t="s">
        <v>984</v>
      </c>
      <c r="BJ1036" s="5"/>
      <c r="BK1036" t="s">
        <v>984</v>
      </c>
      <c r="BL1036" t="s">
        <v>1012</v>
      </c>
      <c r="BM1036" s="55" t="s">
        <v>964</v>
      </c>
      <c r="BN1036" t="str">
        <f t="shared" si="124"/>
        <v>amlodipine mesilate monohydrate tablet 10mg/</v>
      </c>
      <c r="BO1036" s="55"/>
      <c r="BP1036" t="str">
        <f t="shared" si="125"/>
        <v>amlodipine mesilate monohydrate tablet 10mg/</v>
      </c>
      <c r="BQ1036" s="5"/>
      <c r="BR1036" s="46">
        <v>10219000</v>
      </c>
      <c r="BS1036" t="s">
        <v>173</v>
      </c>
      <c r="BU1036" s="118"/>
      <c r="BV1036" s="118"/>
      <c r="BW1036" s="61">
        <v>100000073664</v>
      </c>
      <c r="BX1036" s="5"/>
      <c r="BY1036" s="5"/>
      <c r="BZ1036" s="5"/>
      <c r="CB1036" s="45"/>
      <c r="CC1036" s="45"/>
      <c r="CD1036" s="5"/>
      <c r="CE1036" s="5"/>
      <c r="CF1036" t="s">
        <v>1242</v>
      </c>
      <c r="CG1036" t="s">
        <v>175</v>
      </c>
      <c r="CI1036" s="118"/>
      <c r="CJ1036" s="118"/>
      <c r="CK1036" t="s">
        <v>1239</v>
      </c>
      <c r="CM1036" t="s">
        <v>1228</v>
      </c>
      <c r="CN1036" t="s">
        <v>3382</v>
      </c>
      <c r="CO1036" s="21">
        <v>100000089571</v>
      </c>
      <c r="CP1036" s="5"/>
      <c r="CQ1036" s="21">
        <v>100000089571</v>
      </c>
      <c r="CR1036" t="s">
        <v>2348</v>
      </c>
      <c r="CS1036" s="5"/>
      <c r="CT1036" s="52">
        <v>100000085259</v>
      </c>
      <c r="CU1036" s="51" t="s">
        <v>149</v>
      </c>
      <c r="CV1036" s="118"/>
      <c r="CW1036" s="147"/>
      <c r="CX1036" t="s">
        <v>2348</v>
      </c>
      <c r="CY1036" s="5"/>
      <c r="CZ1036" s="5"/>
      <c r="DA1036" s="5"/>
      <c r="DB1036" s="5"/>
      <c r="DC1036" s="5"/>
      <c r="DD1036" s="5"/>
      <c r="DE1036" s="5"/>
      <c r="DF1036" s="5"/>
      <c r="DG1036" s="118"/>
      <c r="DH1036" s="118"/>
      <c r="DI1036" s="118"/>
      <c r="DJ1036" s="118"/>
      <c r="DK1036" s="118"/>
      <c r="DL1036" s="74">
        <v>10</v>
      </c>
      <c r="DM1036" s="74" t="s">
        <v>164</v>
      </c>
      <c r="DN1036" s="74"/>
      <c r="DO1036" s="74"/>
      <c r="DP1036" s="74"/>
      <c r="DQ1036" s="5"/>
      <c r="DR1036" s="74">
        <v>10</v>
      </c>
      <c r="DS1036" s="74" t="s">
        <v>164</v>
      </c>
      <c r="DZ1036" t="s">
        <v>1246</v>
      </c>
      <c r="EA1036" t="s">
        <v>1281</v>
      </c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Y1036" s="70" t="str">
        <f t="shared" si="126"/>
        <v>amlodipine oral 10mg/</v>
      </c>
      <c r="FK1036" s="14" t="s">
        <v>163</v>
      </c>
      <c r="FL1036" s="70" t="str">
        <f t="shared" si="127"/>
        <v>amlodipine oral 10mg/</v>
      </c>
    </row>
    <row r="1037" spans="1:168" ht="14.4">
      <c r="A1037" s="83">
        <v>49719</v>
      </c>
      <c r="B1037" s="57">
        <v>49719</v>
      </c>
      <c r="C1037" s="118"/>
      <c r="D1037" s="118"/>
      <c r="E1037" s="118"/>
      <c r="F1037" s="118"/>
      <c r="G1037" s="57">
        <v>49719</v>
      </c>
      <c r="H1037" s="3"/>
      <c r="I1037" s="57">
        <v>49719</v>
      </c>
      <c r="J1037" s="5" t="str">
        <f t="shared" si="121"/>
        <v>FIN amlodipine mesilate monohydrate Actavis Group PTC ehf tablet 14 x 10mg/</v>
      </c>
      <c r="K1037" s="5" t="str">
        <f t="shared" si="122"/>
        <v>FIN amlodipine mesilate monohydrate Actavis Group PTC ehf tablet 14 x 10mg/</v>
      </c>
      <c r="L1037" s="5"/>
      <c r="M1037" s="5"/>
      <c r="N1037" s="5"/>
      <c r="O1037" s="5"/>
      <c r="P1037">
        <v>14</v>
      </c>
      <c r="Q1037" s="5"/>
      <c r="R1037">
        <v>14</v>
      </c>
      <c r="S1037" s="5"/>
      <c r="T1037" s="118"/>
      <c r="U1037" s="118"/>
      <c r="V1037" s="118"/>
      <c r="W1037" s="118"/>
      <c r="X1037" t="s">
        <v>1314</v>
      </c>
      <c r="Y1037" t="s">
        <v>1113</v>
      </c>
      <c r="Z1037" t="s">
        <v>1113</v>
      </c>
      <c r="AA1037" t="s">
        <v>1296</v>
      </c>
      <c r="AB1037" s="5"/>
      <c r="AC1037" s="5"/>
      <c r="AD1037" s="5"/>
      <c r="AE1037" s="5"/>
      <c r="AF1037" s="61">
        <v>100000073664</v>
      </c>
      <c r="AG1037" t="s">
        <v>173</v>
      </c>
      <c r="AI1037" t="s">
        <v>1194</v>
      </c>
      <c r="AJ1037" t="s">
        <v>1208</v>
      </c>
      <c r="AK1037" s="5"/>
      <c r="AL1037" s="5"/>
      <c r="AM1037" s="5"/>
      <c r="AN1037" s="5"/>
      <c r="AO1037" s="5"/>
      <c r="AP1037" s="5"/>
      <c r="AQ1037" s="5"/>
      <c r="AR1037" s="5"/>
      <c r="AS1037" s="57">
        <v>20076</v>
      </c>
      <c r="AT1037" s="25" t="str">
        <f t="shared" si="123"/>
        <v>FIN amlodipine mesilate monohydrate Actavis Group PTC ehf tablet 10mg/</v>
      </c>
      <c r="AU1037" s="33"/>
      <c r="AW1037" s="57">
        <v>20076</v>
      </c>
      <c r="AX1037" s="57"/>
      <c r="AY1037" s="5"/>
      <c r="AZ1037" t="s">
        <v>65</v>
      </c>
      <c r="BA1037" s="5"/>
      <c r="BB1037" s="5"/>
      <c r="BC1037" s="76">
        <v>10221000</v>
      </c>
      <c r="BD1037" t="s">
        <v>173</v>
      </c>
      <c r="BF1037" s="46" t="s">
        <v>1012</v>
      </c>
      <c r="BG1037" t="s">
        <v>984</v>
      </c>
      <c r="BJ1037" s="5"/>
      <c r="BK1037" t="s">
        <v>984</v>
      </c>
      <c r="BL1037" t="s">
        <v>1012</v>
      </c>
      <c r="BM1037" s="55" t="s">
        <v>964</v>
      </c>
      <c r="BN1037" t="str">
        <f t="shared" si="124"/>
        <v>amlodipine mesilate monohydrate tablet 10mg/</v>
      </c>
      <c r="BO1037" s="55"/>
      <c r="BP1037" t="str">
        <f t="shared" si="125"/>
        <v>amlodipine mesilate monohydrate tablet 10mg/</v>
      </c>
      <c r="BQ1037" s="5"/>
      <c r="BR1037" s="46">
        <v>10219000</v>
      </c>
      <c r="BS1037" t="s">
        <v>173</v>
      </c>
      <c r="BU1037" s="118"/>
      <c r="BV1037" s="118"/>
      <c r="BW1037" s="61">
        <v>100000073664</v>
      </c>
      <c r="BX1037" s="5"/>
      <c r="BY1037" s="5"/>
      <c r="BZ1037" s="5"/>
      <c r="CB1037" s="45"/>
      <c r="CC1037" s="45"/>
      <c r="CD1037" s="5"/>
      <c r="CE1037" s="5"/>
      <c r="CF1037" t="s">
        <v>1242</v>
      </c>
      <c r="CG1037" t="s">
        <v>175</v>
      </c>
      <c r="CI1037" s="118"/>
      <c r="CJ1037" s="118"/>
      <c r="CK1037" t="s">
        <v>1239</v>
      </c>
      <c r="CM1037" t="s">
        <v>1228</v>
      </c>
      <c r="CN1037" t="s">
        <v>3382</v>
      </c>
      <c r="CO1037" s="21">
        <v>100000089571</v>
      </c>
      <c r="CP1037" s="5"/>
      <c r="CQ1037" s="21">
        <v>100000089571</v>
      </c>
      <c r="CR1037" t="s">
        <v>2348</v>
      </c>
      <c r="CS1037" s="5"/>
      <c r="CT1037" s="52">
        <v>100000085259</v>
      </c>
      <c r="CU1037" s="51" t="s">
        <v>149</v>
      </c>
      <c r="CV1037" s="118"/>
      <c r="CW1037" s="147"/>
      <c r="CX1037" t="s">
        <v>2348</v>
      </c>
      <c r="CY1037" s="5"/>
      <c r="CZ1037" s="5"/>
      <c r="DA1037" s="5"/>
      <c r="DB1037" s="5"/>
      <c r="DC1037" s="5"/>
      <c r="DD1037" s="5"/>
      <c r="DE1037" s="5"/>
      <c r="DF1037" s="5"/>
      <c r="DG1037" s="118"/>
      <c r="DH1037" s="118"/>
      <c r="DI1037" s="118"/>
      <c r="DJ1037" s="118"/>
      <c r="DK1037" s="118"/>
      <c r="DL1037" s="74">
        <v>10</v>
      </c>
      <c r="DM1037" s="74" t="s">
        <v>164</v>
      </c>
      <c r="DN1037" s="74"/>
      <c r="DO1037" s="74"/>
      <c r="DP1037" s="74"/>
      <c r="DQ1037" s="5"/>
      <c r="DR1037" s="74">
        <v>10</v>
      </c>
      <c r="DS1037" s="74" t="s">
        <v>164</v>
      </c>
      <c r="DZ1037" t="s">
        <v>1246</v>
      </c>
      <c r="EA1037" t="s">
        <v>1281</v>
      </c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Y1037" s="70" t="str">
        <f t="shared" si="126"/>
        <v>amlodipine oral 10mg/</v>
      </c>
      <c r="FK1037" s="14" t="s">
        <v>163</v>
      </c>
      <c r="FL1037" s="70" t="str">
        <f t="shared" si="127"/>
        <v>amlodipine oral 10mg/</v>
      </c>
    </row>
    <row r="1038" spans="1:168" ht="14.4">
      <c r="A1038" s="83">
        <v>49720</v>
      </c>
      <c r="B1038" s="57">
        <v>49720</v>
      </c>
      <c r="C1038" s="118"/>
      <c r="D1038" s="118"/>
      <c r="E1038" s="118"/>
      <c r="F1038" s="118"/>
      <c r="G1038" s="57">
        <v>49720</v>
      </c>
      <c r="H1038" s="3"/>
      <c r="I1038" s="57">
        <v>49720</v>
      </c>
      <c r="J1038" s="5" t="str">
        <f t="shared" si="121"/>
        <v>FIN amlodipine mesilate monohydrate Actavis Group PTC ehf tablet 20 x 10mg/</v>
      </c>
      <c r="K1038" s="5" t="str">
        <f t="shared" si="122"/>
        <v>FIN amlodipine mesilate monohydrate Actavis Group PTC ehf tablet 20 x 10mg/</v>
      </c>
      <c r="L1038" s="5"/>
      <c r="M1038" s="5"/>
      <c r="N1038" s="5"/>
      <c r="O1038" s="5"/>
      <c r="P1038">
        <v>20</v>
      </c>
      <c r="Q1038" s="5"/>
      <c r="R1038">
        <v>20</v>
      </c>
      <c r="S1038" s="5"/>
      <c r="T1038" s="118"/>
      <c r="U1038" s="118"/>
      <c r="V1038" s="118"/>
      <c r="W1038" s="118"/>
      <c r="X1038" t="s">
        <v>1299</v>
      </c>
      <c r="Y1038" t="s">
        <v>1113</v>
      </c>
      <c r="Z1038" t="s">
        <v>1113</v>
      </c>
      <c r="AA1038" t="s">
        <v>1291</v>
      </c>
      <c r="AB1038" s="5"/>
      <c r="AC1038" s="5"/>
      <c r="AD1038" s="5"/>
      <c r="AE1038" s="5"/>
      <c r="AF1038" s="61">
        <v>100000073664</v>
      </c>
      <c r="AG1038" t="s">
        <v>173</v>
      </c>
      <c r="AI1038" t="s">
        <v>1194</v>
      </c>
      <c r="AJ1038" t="s">
        <v>1208</v>
      </c>
      <c r="AK1038" s="5"/>
      <c r="AL1038" s="5"/>
      <c r="AM1038" s="5"/>
      <c r="AN1038" s="5"/>
      <c r="AO1038" s="5"/>
      <c r="AP1038" s="5"/>
      <c r="AQ1038" s="5"/>
      <c r="AR1038" s="5"/>
      <c r="AS1038" s="57">
        <v>20076</v>
      </c>
      <c r="AT1038" s="25" t="str">
        <f t="shared" si="123"/>
        <v>FIN amlodipine mesilate monohydrate Actavis Group PTC ehf tablet 10mg/</v>
      </c>
      <c r="AU1038" s="33"/>
      <c r="AW1038" s="57">
        <v>20076</v>
      </c>
      <c r="AX1038" s="57"/>
      <c r="AY1038" s="5"/>
      <c r="AZ1038" t="s">
        <v>65</v>
      </c>
      <c r="BA1038" s="5"/>
      <c r="BB1038" s="5"/>
      <c r="BC1038" s="76">
        <v>10221000</v>
      </c>
      <c r="BD1038" t="s">
        <v>173</v>
      </c>
      <c r="BF1038" s="46" t="s">
        <v>1012</v>
      </c>
      <c r="BG1038" t="s">
        <v>984</v>
      </c>
      <c r="BJ1038" s="5"/>
      <c r="BK1038" t="s">
        <v>984</v>
      </c>
      <c r="BL1038" t="s">
        <v>1012</v>
      </c>
      <c r="BM1038" s="55" t="s">
        <v>964</v>
      </c>
      <c r="BN1038" t="str">
        <f t="shared" si="124"/>
        <v>amlodipine mesilate monohydrate tablet 10mg/</v>
      </c>
      <c r="BO1038" s="55"/>
      <c r="BP1038" t="str">
        <f t="shared" si="125"/>
        <v>amlodipine mesilate monohydrate tablet 10mg/</v>
      </c>
      <c r="BQ1038" s="5"/>
      <c r="BR1038" s="46">
        <v>10219000</v>
      </c>
      <c r="BS1038" t="s">
        <v>173</v>
      </c>
      <c r="BU1038" s="118"/>
      <c r="BV1038" s="118"/>
      <c r="BW1038" s="61">
        <v>100000073664</v>
      </c>
      <c r="BX1038" s="5"/>
      <c r="BY1038" s="5"/>
      <c r="BZ1038" s="5"/>
      <c r="CB1038" s="45"/>
      <c r="CC1038" s="45"/>
      <c r="CD1038" s="5"/>
      <c r="CE1038" s="5"/>
      <c r="CF1038" t="s">
        <v>1242</v>
      </c>
      <c r="CG1038" t="s">
        <v>175</v>
      </c>
      <c r="CI1038" s="118"/>
      <c r="CJ1038" s="118"/>
      <c r="CK1038" t="s">
        <v>1239</v>
      </c>
      <c r="CM1038" t="s">
        <v>1228</v>
      </c>
      <c r="CN1038" t="s">
        <v>3382</v>
      </c>
      <c r="CO1038" s="21">
        <v>100000089571</v>
      </c>
      <c r="CP1038" s="5"/>
      <c r="CQ1038" s="21">
        <v>100000089571</v>
      </c>
      <c r="CR1038" t="s">
        <v>2348</v>
      </c>
      <c r="CS1038" s="5"/>
      <c r="CT1038" s="52">
        <v>100000085259</v>
      </c>
      <c r="CU1038" s="51" t="s">
        <v>149</v>
      </c>
      <c r="CV1038" s="118"/>
      <c r="CW1038" s="147"/>
      <c r="CX1038" t="s">
        <v>2348</v>
      </c>
      <c r="CY1038" s="5"/>
      <c r="CZ1038" s="5"/>
      <c r="DA1038" s="5"/>
      <c r="DB1038" s="5"/>
      <c r="DC1038" s="5"/>
      <c r="DD1038" s="5"/>
      <c r="DE1038" s="5"/>
      <c r="DF1038" s="5"/>
      <c r="DG1038" s="118"/>
      <c r="DH1038" s="118"/>
      <c r="DI1038" s="118"/>
      <c r="DJ1038" s="118"/>
      <c r="DK1038" s="118"/>
      <c r="DL1038" s="74">
        <v>10</v>
      </c>
      <c r="DM1038" s="74" t="s">
        <v>164</v>
      </c>
      <c r="DN1038" s="74"/>
      <c r="DO1038" s="74"/>
      <c r="DP1038" s="74"/>
      <c r="DQ1038" s="5"/>
      <c r="DR1038" s="74">
        <v>10</v>
      </c>
      <c r="DS1038" s="74" t="s">
        <v>164</v>
      </c>
      <c r="DZ1038" t="s">
        <v>1246</v>
      </c>
      <c r="EA1038" t="s">
        <v>1281</v>
      </c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Y1038" s="70" t="str">
        <f t="shared" si="126"/>
        <v>amlodipine oral 10mg/</v>
      </c>
      <c r="FK1038" s="14" t="s">
        <v>163</v>
      </c>
      <c r="FL1038" s="70" t="str">
        <f t="shared" si="127"/>
        <v>amlodipine oral 10mg/</v>
      </c>
    </row>
    <row r="1039" spans="1:168" ht="14.4">
      <c r="A1039" s="83">
        <v>49721</v>
      </c>
      <c r="B1039" s="57">
        <v>49721</v>
      </c>
      <c r="C1039" s="118"/>
      <c r="D1039" s="118"/>
      <c r="E1039" s="118"/>
      <c r="F1039" s="118"/>
      <c r="G1039" s="57">
        <v>49721</v>
      </c>
      <c r="H1039" s="3"/>
      <c r="I1039" s="57">
        <v>49721</v>
      </c>
      <c r="J1039" s="5" t="str">
        <f t="shared" si="121"/>
        <v>FIN amlodipine mesilate monohydrate Actavis Group PTC ehf tablet 28 x 10mg/</v>
      </c>
      <c r="K1039" s="5" t="str">
        <f t="shared" si="122"/>
        <v>FIN amlodipine mesilate monohydrate Actavis Group PTC ehf tablet 28 x 10mg/</v>
      </c>
      <c r="L1039" s="5"/>
      <c r="M1039" s="5"/>
      <c r="N1039" s="5"/>
      <c r="O1039" s="5"/>
      <c r="P1039">
        <v>28</v>
      </c>
      <c r="Q1039" s="5"/>
      <c r="R1039">
        <v>28</v>
      </c>
      <c r="S1039" s="5"/>
      <c r="T1039" s="118"/>
      <c r="U1039" s="118"/>
      <c r="V1039" s="118"/>
      <c r="W1039" s="118"/>
      <c r="X1039" t="s">
        <v>1289</v>
      </c>
      <c r="Y1039" t="s">
        <v>1113</v>
      </c>
      <c r="Z1039" t="s">
        <v>1113</v>
      </c>
      <c r="AA1039" t="s">
        <v>1297</v>
      </c>
      <c r="AB1039" s="5"/>
      <c r="AC1039" s="5"/>
      <c r="AD1039" s="5"/>
      <c r="AE1039" s="5"/>
      <c r="AF1039" s="61">
        <v>100000073664</v>
      </c>
      <c r="AG1039" t="s">
        <v>173</v>
      </c>
      <c r="AI1039" t="s">
        <v>1194</v>
      </c>
      <c r="AJ1039" t="s">
        <v>1208</v>
      </c>
      <c r="AK1039" s="5"/>
      <c r="AL1039" s="5"/>
      <c r="AM1039" s="5"/>
      <c r="AN1039" s="5"/>
      <c r="AO1039" s="5"/>
      <c r="AP1039" s="5"/>
      <c r="AQ1039" s="5"/>
      <c r="AR1039" s="5"/>
      <c r="AS1039" s="57">
        <v>20076</v>
      </c>
      <c r="AT1039" s="25" t="str">
        <f t="shared" si="123"/>
        <v>FIN amlodipine mesilate monohydrate Actavis Group PTC ehf tablet 10mg/</v>
      </c>
      <c r="AU1039" s="33"/>
      <c r="AW1039" s="57">
        <v>20076</v>
      </c>
      <c r="AX1039" s="57"/>
      <c r="AY1039" s="5"/>
      <c r="AZ1039" t="s">
        <v>65</v>
      </c>
      <c r="BA1039" s="5"/>
      <c r="BB1039" s="5"/>
      <c r="BC1039" s="76">
        <v>10221000</v>
      </c>
      <c r="BD1039" t="s">
        <v>173</v>
      </c>
      <c r="BF1039" s="46" t="s">
        <v>1012</v>
      </c>
      <c r="BG1039" t="s">
        <v>984</v>
      </c>
      <c r="BJ1039" s="5"/>
      <c r="BK1039" t="s">
        <v>984</v>
      </c>
      <c r="BL1039" t="s">
        <v>1012</v>
      </c>
      <c r="BM1039" s="55" t="s">
        <v>964</v>
      </c>
      <c r="BN1039" t="str">
        <f t="shared" si="124"/>
        <v>amlodipine mesilate monohydrate tablet 10mg/</v>
      </c>
      <c r="BO1039" s="55"/>
      <c r="BP1039" t="str">
        <f t="shared" si="125"/>
        <v>amlodipine mesilate monohydrate tablet 10mg/</v>
      </c>
      <c r="BQ1039" s="5"/>
      <c r="BR1039" s="46">
        <v>10219000</v>
      </c>
      <c r="BS1039" t="s">
        <v>173</v>
      </c>
      <c r="BU1039" s="118"/>
      <c r="BV1039" s="118"/>
      <c r="BW1039" s="61">
        <v>100000073664</v>
      </c>
      <c r="BX1039" s="5"/>
      <c r="BY1039" s="5"/>
      <c r="BZ1039" s="5"/>
      <c r="CB1039" s="45"/>
      <c r="CC1039" s="45"/>
      <c r="CD1039" s="5"/>
      <c r="CE1039" s="5"/>
      <c r="CF1039" t="s">
        <v>1242</v>
      </c>
      <c r="CG1039" t="s">
        <v>175</v>
      </c>
      <c r="CI1039" s="118"/>
      <c r="CJ1039" s="118"/>
      <c r="CK1039" t="s">
        <v>1239</v>
      </c>
      <c r="CM1039" t="s">
        <v>1228</v>
      </c>
      <c r="CN1039" t="s">
        <v>3382</v>
      </c>
      <c r="CO1039" s="21">
        <v>100000089571</v>
      </c>
      <c r="CP1039" s="5"/>
      <c r="CQ1039" s="21">
        <v>100000089571</v>
      </c>
      <c r="CR1039" t="s">
        <v>2348</v>
      </c>
      <c r="CS1039" s="5"/>
      <c r="CT1039" s="52">
        <v>100000085259</v>
      </c>
      <c r="CU1039" s="51" t="s">
        <v>149</v>
      </c>
      <c r="CV1039" s="118"/>
      <c r="CW1039" s="147"/>
      <c r="CX1039" t="s">
        <v>2348</v>
      </c>
      <c r="CY1039" s="5"/>
      <c r="CZ1039" s="5"/>
      <c r="DA1039" s="5"/>
      <c r="DB1039" s="5"/>
      <c r="DC1039" s="5"/>
      <c r="DD1039" s="5"/>
      <c r="DE1039" s="5"/>
      <c r="DF1039" s="5"/>
      <c r="DG1039" s="118"/>
      <c r="DH1039" s="118"/>
      <c r="DI1039" s="118"/>
      <c r="DJ1039" s="118"/>
      <c r="DK1039" s="118"/>
      <c r="DL1039" s="74">
        <v>10</v>
      </c>
      <c r="DM1039" s="74" t="s">
        <v>164</v>
      </c>
      <c r="DN1039" s="74"/>
      <c r="DO1039" s="74"/>
      <c r="DP1039" s="74"/>
      <c r="DQ1039" s="5"/>
      <c r="DR1039" s="74">
        <v>10</v>
      </c>
      <c r="DS1039" s="74" t="s">
        <v>164</v>
      </c>
      <c r="DZ1039" t="s">
        <v>1246</v>
      </c>
      <c r="EA1039" t="s">
        <v>1281</v>
      </c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Y1039" s="70" t="str">
        <f t="shared" si="126"/>
        <v>amlodipine oral 10mg/</v>
      </c>
      <c r="FK1039" s="14" t="s">
        <v>163</v>
      </c>
      <c r="FL1039" s="70" t="str">
        <f t="shared" si="127"/>
        <v>amlodipine oral 10mg/</v>
      </c>
    </row>
    <row r="1040" spans="1:168" ht="14.4">
      <c r="A1040" s="83">
        <v>49722</v>
      </c>
      <c r="B1040" s="57">
        <v>49722</v>
      </c>
      <c r="C1040" s="118"/>
      <c r="D1040" s="118"/>
      <c r="E1040" s="118"/>
      <c r="F1040" s="118"/>
      <c r="G1040" s="57">
        <v>49722</v>
      </c>
      <c r="H1040" s="3"/>
      <c r="I1040" s="57">
        <v>49722</v>
      </c>
      <c r="J1040" s="5" t="str">
        <f t="shared" si="121"/>
        <v>FIN amlodipine mesilate monohydrate Actavis Group PTC ehf tablet 30 x 10mg/</v>
      </c>
      <c r="K1040" s="5" t="str">
        <f t="shared" si="122"/>
        <v>FIN amlodipine mesilate monohydrate Actavis Group PTC ehf tablet 30 x 10mg/</v>
      </c>
      <c r="L1040" s="5"/>
      <c r="M1040" s="5"/>
      <c r="N1040" s="5"/>
      <c r="O1040" s="5"/>
      <c r="P1040">
        <v>30</v>
      </c>
      <c r="Q1040" s="5"/>
      <c r="R1040">
        <v>30</v>
      </c>
      <c r="S1040" s="5"/>
      <c r="T1040" s="118"/>
      <c r="U1040" s="118"/>
      <c r="V1040" s="118"/>
      <c r="W1040" s="118"/>
      <c r="X1040" t="s">
        <v>1289</v>
      </c>
      <c r="Y1040" t="s">
        <v>1113</v>
      </c>
      <c r="Z1040" t="s">
        <v>1113</v>
      </c>
      <c r="AA1040" t="s">
        <v>1298</v>
      </c>
      <c r="AB1040" s="5"/>
      <c r="AC1040" s="5"/>
      <c r="AD1040" s="5"/>
      <c r="AE1040" s="5"/>
      <c r="AF1040" s="61">
        <v>100000073664</v>
      </c>
      <c r="AG1040" t="s">
        <v>173</v>
      </c>
      <c r="AI1040" t="s">
        <v>1194</v>
      </c>
      <c r="AJ1040" t="s">
        <v>1208</v>
      </c>
      <c r="AK1040" s="5"/>
      <c r="AL1040" s="5"/>
      <c r="AM1040" s="5"/>
      <c r="AN1040" s="5"/>
      <c r="AO1040" s="5"/>
      <c r="AP1040" s="5"/>
      <c r="AQ1040" s="5"/>
      <c r="AR1040" s="5"/>
      <c r="AS1040" s="57">
        <v>20076</v>
      </c>
      <c r="AT1040" s="25" t="str">
        <f t="shared" si="123"/>
        <v>FIN amlodipine mesilate monohydrate Actavis Group PTC ehf tablet 10mg/</v>
      </c>
      <c r="AU1040" s="33"/>
      <c r="AW1040" s="57">
        <v>20076</v>
      </c>
      <c r="AX1040" s="57"/>
      <c r="AY1040" s="5"/>
      <c r="AZ1040" t="s">
        <v>65</v>
      </c>
      <c r="BA1040" s="5"/>
      <c r="BB1040" s="5"/>
      <c r="BC1040" s="76">
        <v>10221000</v>
      </c>
      <c r="BD1040" t="s">
        <v>173</v>
      </c>
      <c r="BF1040" s="46" t="s">
        <v>1012</v>
      </c>
      <c r="BG1040" t="s">
        <v>984</v>
      </c>
      <c r="BJ1040" s="5"/>
      <c r="BK1040" t="s">
        <v>984</v>
      </c>
      <c r="BL1040" t="s">
        <v>1012</v>
      </c>
      <c r="BM1040" s="55" t="s">
        <v>964</v>
      </c>
      <c r="BN1040" t="str">
        <f t="shared" si="124"/>
        <v>amlodipine mesilate monohydrate tablet 10mg/</v>
      </c>
      <c r="BO1040" s="55"/>
      <c r="BP1040" t="str">
        <f t="shared" si="125"/>
        <v>amlodipine mesilate monohydrate tablet 10mg/</v>
      </c>
      <c r="BQ1040" s="5"/>
      <c r="BR1040" s="46">
        <v>10219000</v>
      </c>
      <c r="BS1040" t="s">
        <v>173</v>
      </c>
      <c r="BU1040" s="118"/>
      <c r="BV1040" s="118"/>
      <c r="BW1040" s="61">
        <v>100000073664</v>
      </c>
      <c r="BX1040" s="5"/>
      <c r="BY1040" s="5"/>
      <c r="BZ1040" s="5"/>
      <c r="CB1040" s="45"/>
      <c r="CC1040" s="45"/>
      <c r="CD1040" s="5"/>
      <c r="CE1040" s="5"/>
      <c r="CF1040" t="s">
        <v>1242</v>
      </c>
      <c r="CG1040" t="s">
        <v>175</v>
      </c>
      <c r="CI1040" s="118"/>
      <c r="CJ1040" s="118"/>
      <c r="CK1040" t="s">
        <v>1239</v>
      </c>
      <c r="CM1040" t="s">
        <v>1228</v>
      </c>
      <c r="CN1040" t="s">
        <v>3382</v>
      </c>
      <c r="CO1040" s="21">
        <v>100000089571</v>
      </c>
      <c r="CP1040" s="5"/>
      <c r="CQ1040" s="21">
        <v>100000089571</v>
      </c>
      <c r="CR1040" t="s">
        <v>2348</v>
      </c>
      <c r="CS1040" s="5"/>
      <c r="CT1040" s="52">
        <v>100000085259</v>
      </c>
      <c r="CU1040" s="51" t="s">
        <v>149</v>
      </c>
      <c r="CV1040" s="118"/>
      <c r="CW1040" s="147"/>
      <c r="CX1040" t="s">
        <v>2348</v>
      </c>
      <c r="CY1040" s="5"/>
      <c r="CZ1040" s="5"/>
      <c r="DA1040" s="5"/>
      <c r="DB1040" s="5"/>
      <c r="DC1040" s="5"/>
      <c r="DD1040" s="5"/>
      <c r="DE1040" s="5"/>
      <c r="DF1040" s="5"/>
      <c r="DG1040" s="118"/>
      <c r="DH1040" s="118"/>
      <c r="DI1040" s="118"/>
      <c r="DJ1040" s="118"/>
      <c r="DK1040" s="118"/>
      <c r="DL1040" s="74">
        <v>10</v>
      </c>
      <c r="DM1040" s="74" t="s">
        <v>164</v>
      </c>
      <c r="DN1040" s="74"/>
      <c r="DO1040" s="74"/>
      <c r="DP1040" s="74"/>
      <c r="DQ1040" s="5"/>
      <c r="DR1040" s="74">
        <v>10</v>
      </c>
      <c r="DS1040" s="74" t="s">
        <v>164</v>
      </c>
      <c r="DZ1040" t="s">
        <v>1246</v>
      </c>
      <c r="EA1040" t="s">
        <v>1281</v>
      </c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Y1040" s="70" t="str">
        <f t="shared" si="126"/>
        <v>amlodipine oral 10mg/</v>
      </c>
      <c r="FK1040" s="14" t="s">
        <v>163</v>
      </c>
      <c r="FL1040" s="70" t="str">
        <f t="shared" si="127"/>
        <v>amlodipine oral 10mg/</v>
      </c>
    </row>
    <row r="1041" spans="1:168" ht="14.4">
      <c r="A1041" s="83">
        <v>49723</v>
      </c>
      <c r="B1041" s="57">
        <v>49723</v>
      </c>
      <c r="C1041" s="118"/>
      <c r="D1041" s="118"/>
      <c r="E1041" s="118"/>
      <c r="F1041" s="118"/>
      <c r="G1041" s="57">
        <v>49723</v>
      </c>
      <c r="H1041" s="3"/>
      <c r="I1041" s="57">
        <v>49723</v>
      </c>
      <c r="J1041" s="5" t="str">
        <f t="shared" si="121"/>
        <v>FIN amlodipine mesilate monohydrate Actavis Group PTC ehf tablet 50 x 10mg/</v>
      </c>
      <c r="K1041" s="5" t="str">
        <f t="shared" si="122"/>
        <v>FIN amlodipine mesilate monohydrate Actavis Group PTC ehf tablet 50 x 10mg/</v>
      </c>
      <c r="L1041" s="5"/>
      <c r="M1041" s="5"/>
      <c r="N1041" s="5"/>
      <c r="O1041" s="5"/>
      <c r="P1041">
        <v>50</v>
      </c>
      <c r="Q1041" s="5"/>
      <c r="R1041">
        <v>50</v>
      </c>
      <c r="S1041" s="5"/>
      <c r="T1041" s="118"/>
      <c r="U1041" s="118"/>
      <c r="V1041" s="118"/>
      <c r="W1041" s="118"/>
      <c r="X1041" t="s">
        <v>1289</v>
      </c>
      <c r="Y1041" t="s">
        <v>1113</v>
      </c>
      <c r="Z1041" t="s">
        <v>1113</v>
      </c>
      <c r="AA1041" t="s">
        <v>1299</v>
      </c>
      <c r="AB1041" s="5"/>
      <c r="AC1041" s="5"/>
      <c r="AD1041" s="5"/>
      <c r="AE1041" s="5"/>
      <c r="AF1041" s="61">
        <v>100000073664</v>
      </c>
      <c r="AG1041" t="s">
        <v>173</v>
      </c>
      <c r="AI1041" t="s">
        <v>1194</v>
      </c>
      <c r="AJ1041" t="s">
        <v>1208</v>
      </c>
      <c r="AK1041" s="5"/>
      <c r="AL1041" s="5"/>
      <c r="AM1041" s="5"/>
      <c r="AN1041" s="5"/>
      <c r="AO1041" s="5"/>
      <c r="AP1041" s="5"/>
      <c r="AQ1041" s="5"/>
      <c r="AR1041" s="5"/>
      <c r="AS1041" s="57">
        <v>20076</v>
      </c>
      <c r="AT1041" s="25" t="str">
        <f t="shared" si="123"/>
        <v>FIN amlodipine mesilate monohydrate Actavis Group PTC ehf tablet 10mg/</v>
      </c>
      <c r="AU1041" s="33"/>
      <c r="AW1041" s="57">
        <v>20076</v>
      </c>
      <c r="AX1041" s="57"/>
      <c r="AY1041" s="5"/>
      <c r="AZ1041" t="s">
        <v>65</v>
      </c>
      <c r="BA1041" s="5"/>
      <c r="BB1041" s="5"/>
      <c r="BC1041" s="76">
        <v>10221000</v>
      </c>
      <c r="BD1041" t="s">
        <v>173</v>
      </c>
      <c r="BF1041" s="46" t="s">
        <v>1012</v>
      </c>
      <c r="BG1041" t="s">
        <v>984</v>
      </c>
      <c r="BJ1041" s="5"/>
      <c r="BK1041" t="s">
        <v>984</v>
      </c>
      <c r="BL1041" t="s">
        <v>1012</v>
      </c>
      <c r="BM1041" s="55" t="s">
        <v>964</v>
      </c>
      <c r="BN1041" t="str">
        <f t="shared" si="124"/>
        <v>amlodipine mesilate monohydrate tablet 10mg/</v>
      </c>
      <c r="BO1041" s="55"/>
      <c r="BP1041" t="str">
        <f t="shared" si="125"/>
        <v>amlodipine mesilate monohydrate tablet 10mg/</v>
      </c>
      <c r="BQ1041" s="5"/>
      <c r="BR1041" s="46">
        <v>10219000</v>
      </c>
      <c r="BS1041" t="s">
        <v>173</v>
      </c>
      <c r="BU1041" s="118"/>
      <c r="BV1041" s="118"/>
      <c r="BW1041" s="61">
        <v>100000073664</v>
      </c>
      <c r="BX1041" s="5"/>
      <c r="BY1041" s="5"/>
      <c r="BZ1041" s="5"/>
      <c r="CB1041" s="45"/>
      <c r="CC1041" s="45"/>
      <c r="CD1041" s="5"/>
      <c r="CE1041" s="5"/>
      <c r="CF1041" t="s">
        <v>1242</v>
      </c>
      <c r="CG1041" t="s">
        <v>175</v>
      </c>
      <c r="CI1041" s="118"/>
      <c r="CJ1041" s="118"/>
      <c r="CK1041" t="s">
        <v>1239</v>
      </c>
      <c r="CM1041" t="s">
        <v>1228</v>
      </c>
      <c r="CN1041" t="s">
        <v>3382</v>
      </c>
      <c r="CO1041" s="21">
        <v>100000089571</v>
      </c>
      <c r="CP1041" s="5"/>
      <c r="CQ1041" s="21">
        <v>100000089571</v>
      </c>
      <c r="CR1041" t="s">
        <v>2348</v>
      </c>
      <c r="CS1041" s="5"/>
      <c r="CT1041" s="52">
        <v>100000085259</v>
      </c>
      <c r="CU1041" s="51" t="s">
        <v>149</v>
      </c>
      <c r="CV1041" s="118"/>
      <c r="CW1041" s="147"/>
      <c r="CX1041" t="s">
        <v>2348</v>
      </c>
      <c r="CY1041" s="5"/>
      <c r="CZ1041" s="5"/>
      <c r="DA1041" s="5"/>
      <c r="DB1041" s="5"/>
      <c r="DC1041" s="5"/>
      <c r="DD1041" s="5"/>
      <c r="DE1041" s="5"/>
      <c r="DF1041" s="5"/>
      <c r="DG1041" s="118"/>
      <c r="DH1041" s="118"/>
      <c r="DI1041" s="118"/>
      <c r="DJ1041" s="118"/>
      <c r="DK1041" s="118"/>
      <c r="DL1041" s="74">
        <v>10</v>
      </c>
      <c r="DM1041" s="74" t="s">
        <v>164</v>
      </c>
      <c r="DN1041" s="74"/>
      <c r="DO1041" s="74"/>
      <c r="DP1041" s="74"/>
      <c r="DQ1041" s="5"/>
      <c r="DR1041" s="74">
        <v>10</v>
      </c>
      <c r="DS1041" s="74" t="s">
        <v>164</v>
      </c>
      <c r="DZ1041" t="s">
        <v>1246</v>
      </c>
      <c r="EA1041" t="s">
        <v>1281</v>
      </c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Y1041" s="70" t="str">
        <f t="shared" si="126"/>
        <v>amlodipine oral 10mg/</v>
      </c>
      <c r="FK1041" s="14" t="s">
        <v>163</v>
      </c>
      <c r="FL1041" s="70" t="str">
        <f t="shared" si="127"/>
        <v>amlodipine oral 10mg/</v>
      </c>
    </row>
    <row r="1042" spans="1:168" ht="14.4">
      <c r="A1042" s="83">
        <v>49724</v>
      </c>
      <c r="B1042" s="57">
        <v>49724</v>
      </c>
      <c r="C1042" s="118"/>
      <c r="D1042" s="118"/>
      <c r="E1042" s="118"/>
      <c r="F1042" s="118"/>
      <c r="G1042" s="57">
        <v>49724</v>
      </c>
      <c r="H1042" s="3"/>
      <c r="I1042" s="57">
        <v>49724</v>
      </c>
      <c r="J1042" s="5" t="str">
        <f t="shared" si="121"/>
        <v>FIN amlodipine mesilate monohydrate Actavis Group PTC ehf tablet 98 x 10mg/</v>
      </c>
      <c r="K1042" s="5" t="str">
        <f t="shared" si="122"/>
        <v>FIN amlodipine mesilate monohydrate Actavis Group PTC ehf tablet 98 x 10mg/</v>
      </c>
      <c r="L1042" s="5"/>
      <c r="M1042" s="5"/>
      <c r="N1042" s="5"/>
      <c r="O1042" s="5"/>
      <c r="P1042">
        <v>98</v>
      </c>
      <c r="Q1042" s="5"/>
      <c r="R1042">
        <v>98</v>
      </c>
      <c r="S1042" s="5"/>
      <c r="T1042" s="118"/>
      <c r="U1042" s="118"/>
      <c r="V1042" s="118"/>
      <c r="W1042" s="118"/>
      <c r="X1042" t="s">
        <v>1321</v>
      </c>
      <c r="Y1042" t="s">
        <v>1113</v>
      </c>
      <c r="Z1042" t="s">
        <v>1113</v>
      </c>
      <c r="AA1042" t="s">
        <v>1302</v>
      </c>
      <c r="AB1042" s="5"/>
      <c r="AC1042" s="5"/>
      <c r="AD1042" s="5"/>
      <c r="AE1042" s="5"/>
      <c r="AF1042" s="61">
        <v>100000073664</v>
      </c>
      <c r="AG1042" t="s">
        <v>173</v>
      </c>
      <c r="AI1042" t="s">
        <v>1194</v>
      </c>
      <c r="AJ1042" t="s">
        <v>1208</v>
      </c>
      <c r="AK1042" s="5"/>
      <c r="AL1042" s="5"/>
      <c r="AM1042" s="5"/>
      <c r="AN1042" s="5"/>
      <c r="AO1042" s="5"/>
      <c r="AP1042" s="5"/>
      <c r="AQ1042" s="5"/>
      <c r="AR1042" s="5"/>
      <c r="AS1042" s="57">
        <v>20076</v>
      </c>
      <c r="AT1042" s="25" t="str">
        <f t="shared" si="123"/>
        <v>FIN amlodipine mesilate monohydrate Actavis Group PTC ehf tablet 10mg/</v>
      </c>
      <c r="AU1042" s="33"/>
      <c r="AW1042" s="57">
        <v>20076</v>
      </c>
      <c r="AX1042" s="57"/>
      <c r="AY1042" s="5"/>
      <c r="AZ1042" t="s">
        <v>65</v>
      </c>
      <c r="BA1042" s="5"/>
      <c r="BB1042" s="5"/>
      <c r="BC1042" s="76">
        <v>10221000</v>
      </c>
      <c r="BD1042" t="s">
        <v>173</v>
      </c>
      <c r="BF1042" s="46" t="s">
        <v>1012</v>
      </c>
      <c r="BG1042" t="s">
        <v>984</v>
      </c>
      <c r="BJ1042" s="5"/>
      <c r="BK1042" t="s">
        <v>984</v>
      </c>
      <c r="BL1042" t="s">
        <v>1012</v>
      </c>
      <c r="BM1042" s="55" t="s">
        <v>964</v>
      </c>
      <c r="BN1042" t="str">
        <f t="shared" si="124"/>
        <v>amlodipine mesilate monohydrate tablet 10mg/</v>
      </c>
      <c r="BO1042" s="55"/>
      <c r="BP1042" t="str">
        <f t="shared" si="125"/>
        <v>amlodipine mesilate monohydrate tablet 10mg/</v>
      </c>
      <c r="BQ1042" s="5"/>
      <c r="BR1042" s="46">
        <v>10219000</v>
      </c>
      <c r="BS1042" t="s">
        <v>173</v>
      </c>
      <c r="BU1042" s="118"/>
      <c r="BV1042" s="118"/>
      <c r="BW1042" s="61">
        <v>100000073664</v>
      </c>
      <c r="BX1042" s="5"/>
      <c r="BY1042" s="5"/>
      <c r="BZ1042" s="5"/>
      <c r="CB1042" s="45"/>
      <c r="CC1042" s="45"/>
      <c r="CD1042" s="5"/>
      <c r="CE1042" s="5"/>
      <c r="CF1042" t="s">
        <v>1242</v>
      </c>
      <c r="CG1042" t="s">
        <v>175</v>
      </c>
      <c r="CI1042" s="118"/>
      <c r="CJ1042" s="118"/>
      <c r="CK1042" t="s">
        <v>1239</v>
      </c>
      <c r="CM1042" t="s">
        <v>1228</v>
      </c>
      <c r="CN1042" t="s">
        <v>3382</v>
      </c>
      <c r="CO1042" s="21">
        <v>100000089571</v>
      </c>
      <c r="CP1042" s="5"/>
      <c r="CQ1042" s="21">
        <v>100000089571</v>
      </c>
      <c r="CR1042" t="s">
        <v>2348</v>
      </c>
      <c r="CS1042" s="5"/>
      <c r="CT1042" s="52">
        <v>100000085259</v>
      </c>
      <c r="CU1042" s="51" t="s">
        <v>149</v>
      </c>
      <c r="CV1042" s="118"/>
      <c r="CW1042" s="147"/>
      <c r="CX1042" t="s">
        <v>2348</v>
      </c>
      <c r="CY1042" s="5"/>
      <c r="CZ1042" s="5"/>
      <c r="DA1042" s="5"/>
      <c r="DB1042" s="5"/>
      <c r="DC1042" s="5"/>
      <c r="DD1042" s="5"/>
      <c r="DE1042" s="5"/>
      <c r="DF1042" s="5"/>
      <c r="DG1042" s="118"/>
      <c r="DH1042" s="118"/>
      <c r="DI1042" s="118"/>
      <c r="DJ1042" s="118"/>
      <c r="DK1042" s="118"/>
      <c r="DL1042" s="74">
        <v>10</v>
      </c>
      <c r="DM1042" s="74" t="s">
        <v>164</v>
      </c>
      <c r="DN1042" s="74"/>
      <c r="DO1042" s="74"/>
      <c r="DP1042" s="74"/>
      <c r="DQ1042" s="5"/>
      <c r="DR1042" s="74">
        <v>10</v>
      </c>
      <c r="DS1042" s="74" t="s">
        <v>164</v>
      </c>
      <c r="DZ1042" t="s">
        <v>1246</v>
      </c>
      <c r="EA1042" t="s">
        <v>1281</v>
      </c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Y1042" s="70" t="str">
        <f t="shared" si="126"/>
        <v>amlodipine oral 10mg/</v>
      </c>
      <c r="FK1042" s="14" t="s">
        <v>163</v>
      </c>
      <c r="FL1042" s="70" t="str">
        <f t="shared" si="127"/>
        <v>amlodipine oral 10mg/</v>
      </c>
    </row>
    <row r="1043" spans="1:168" ht="14.4">
      <c r="A1043" s="83">
        <v>49725</v>
      </c>
      <c r="B1043" s="57">
        <v>49725</v>
      </c>
      <c r="C1043" s="118"/>
      <c r="D1043" s="118"/>
      <c r="E1043" s="118"/>
      <c r="F1043" s="118"/>
      <c r="G1043" s="57">
        <v>49725</v>
      </c>
      <c r="H1043" s="3"/>
      <c r="I1043" s="57">
        <v>49725</v>
      </c>
      <c r="J1043" s="5" t="str">
        <f t="shared" si="121"/>
        <v>FIN amlodipine mesilate monohydrate Actavis Group PTC ehf tablet 100 x 10mg/</v>
      </c>
      <c r="K1043" s="5" t="str">
        <f t="shared" si="122"/>
        <v>FIN amlodipine mesilate monohydrate Actavis Group PTC ehf tablet 100 x 10mg/</v>
      </c>
      <c r="L1043" s="5"/>
      <c r="M1043" s="5"/>
      <c r="N1043" s="5"/>
      <c r="O1043" s="5"/>
      <c r="P1043">
        <v>100</v>
      </c>
      <c r="Q1043" s="5"/>
      <c r="R1043">
        <v>100</v>
      </c>
      <c r="S1043" s="5"/>
      <c r="T1043" s="118"/>
      <c r="U1043" s="118"/>
      <c r="V1043" s="118"/>
      <c r="W1043" s="118"/>
      <c r="X1043" t="s">
        <v>1289</v>
      </c>
      <c r="Y1043" t="s">
        <v>1113</v>
      </c>
      <c r="Z1043" t="s">
        <v>1113</v>
      </c>
      <c r="AA1043" t="s">
        <v>1289</v>
      </c>
      <c r="AB1043" s="5"/>
      <c r="AC1043" s="5"/>
      <c r="AD1043" s="5"/>
      <c r="AE1043" s="5"/>
      <c r="AF1043" s="61">
        <v>100000073664</v>
      </c>
      <c r="AG1043" t="s">
        <v>173</v>
      </c>
      <c r="AI1043" t="s">
        <v>1194</v>
      </c>
      <c r="AJ1043" t="s">
        <v>1208</v>
      </c>
      <c r="AK1043" s="5"/>
      <c r="AL1043" s="5"/>
      <c r="AM1043" s="5"/>
      <c r="AN1043" s="5"/>
      <c r="AO1043" s="5"/>
      <c r="AP1043" s="5"/>
      <c r="AQ1043" s="5"/>
      <c r="AR1043" s="5"/>
      <c r="AS1043" s="57">
        <v>20076</v>
      </c>
      <c r="AT1043" s="25" t="str">
        <f t="shared" si="123"/>
        <v>FIN amlodipine mesilate monohydrate Actavis Group PTC ehf tablet 10mg/</v>
      </c>
      <c r="AU1043" s="33"/>
      <c r="AW1043" s="57">
        <v>20076</v>
      </c>
      <c r="AX1043" s="57"/>
      <c r="AY1043" s="5"/>
      <c r="AZ1043" t="s">
        <v>65</v>
      </c>
      <c r="BA1043" s="5"/>
      <c r="BB1043" s="5"/>
      <c r="BC1043" s="76">
        <v>10221000</v>
      </c>
      <c r="BD1043" t="s">
        <v>173</v>
      </c>
      <c r="BF1043" s="46" t="s">
        <v>1012</v>
      </c>
      <c r="BG1043" t="s">
        <v>984</v>
      </c>
      <c r="BJ1043" s="5"/>
      <c r="BK1043" t="s">
        <v>984</v>
      </c>
      <c r="BL1043" t="s">
        <v>1012</v>
      </c>
      <c r="BM1043" s="55" t="s">
        <v>964</v>
      </c>
      <c r="BN1043" t="str">
        <f t="shared" si="124"/>
        <v>amlodipine mesilate monohydrate tablet 10mg/</v>
      </c>
      <c r="BO1043" s="55"/>
      <c r="BP1043" t="str">
        <f t="shared" si="125"/>
        <v>amlodipine mesilate monohydrate tablet 10mg/</v>
      </c>
      <c r="BQ1043" s="5"/>
      <c r="BR1043" s="46">
        <v>10219000</v>
      </c>
      <c r="BS1043" t="s">
        <v>173</v>
      </c>
      <c r="BU1043" s="118"/>
      <c r="BV1043" s="118"/>
      <c r="BW1043" s="61">
        <v>100000073664</v>
      </c>
      <c r="BX1043" s="5"/>
      <c r="BY1043" s="5"/>
      <c r="BZ1043" s="5"/>
      <c r="CB1043" s="45"/>
      <c r="CC1043" s="45"/>
      <c r="CD1043" s="5"/>
      <c r="CE1043" s="5"/>
      <c r="CF1043" t="s">
        <v>1242</v>
      </c>
      <c r="CG1043" t="s">
        <v>175</v>
      </c>
      <c r="CI1043" s="118"/>
      <c r="CJ1043" s="118"/>
      <c r="CK1043" t="s">
        <v>1239</v>
      </c>
      <c r="CM1043" t="s">
        <v>1228</v>
      </c>
      <c r="CN1043" t="s">
        <v>3382</v>
      </c>
      <c r="CO1043" s="21">
        <v>100000089571</v>
      </c>
      <c r="CP1043" s="5"/>
      <c r="CQ1043" s="21">
        <v>100000089571</v>
      </c>
      <c r="CR1043" t="s">
        <v>2348</v>
      </c>
      <c r="CS1043" s="5"/>
      <c r="CT1043" s="52">
        <v>100000085259</v>
      </c>
      <c r="CU1043" s="51" t="s">
        <v>149</v>
      </c>
      <c r="CV1043" s="118"/>
      <c r="CW1043" s="147"/>
      <c r="CX1043" t="s">
        <v>2348</v>
      </c>
      <c r="CY1043" s="5"/>
      <c r="CZ1043" s="5"/>
      <c r="DA1043" s="5"/>
      <c r="DB1043" s="5"/>
      <c r="DC1043" s="5"/>
      <c r="DD1043" s="5"/>
      <c r="DE1043" s="5"/>
      <c r="DF1043" s="5"/>
      <c r="DG1043" s="118"/>
      <c r="DH1043" s="118"/>
      <c r="DI1043" s="118"/>
      <c r="DJ1043" s="118"/>
      <c r="DK1043" s="118"/>
      <c r="DL1043" s="74">
        <v>10</v>
      </c>
      <c r="DM1043" s="74" t="s">
        <v>164</v>
      </c>
      <c r="DN1043" s="74"/>
      <c r="DO1043" s="74"/>
      <c r="DP1043" s="74"/>
      <c r="DQ1043" s="5"/>
      <c r="DR1043" s="74">
        <v>10</v>
      </c>
      <c r="DS1043" s="74" t="s">
        <v>164</v>
      </c>
      <c r="DZ1043" t="s">
        <v>1246</v>
      </c>
      <c r="EA1043" t="s">
        <v>1281</v>
      </c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Y1043" s="70" t="str">
        <f t="shared" si="126"/>
        <v>amlodipine oral 10mg/</v>
      </c>
      <c r="FK1043" s="14" t="s">
        <v>163</v>
      </c>
      <c r="FL1043" s="70" t="str">
        <f t="shared" si="127"/>
        <v>amlodipine oral 10mg/</v>
      </c>
    </row>
    <row r="1044" spans="1:168" ht="14.4">
      <c r="A1044" s="83">
        <v>49726</v>
      </c>
      <c r="B1044" s="57">
        <v>49726</v>
      </c>
      <c r="C1044" s="118"/>
      <c r="D1044" s="118"/>
      <c r="E1044" s="118"/>
      <c r="F1044" s="118"/>
      <c r="G1044" s="57">
        <v>49726</v>
      </c>
      <c r="H1044" s="3"/>
      <c r="I1044" s="57">
        <v>49726</v>
      </c>
      <c r="J1044" s="5" t="str">
        <f t="shared" si="121"/>
        <v>FIN amlodipine mesilate monohydrate Actavis Group PTC ehf tablet 200 x 10mg/</v>
      </c>
      <c r="K1044" s="5" t="str">
        <f t="shared" si="122"/>
        <v>FIN amlodipine mesilate monohydrate Actavis Group PTC ehf tablet 200 x 10mg/</v>
      </c>
      <c r="L1044" s="5"/>
      <c r="M1044" s="5"/>
      <c r="N1044" s="5"/>
      <c r="O1044" s="5"/>
      <c r="P1044">
        <v>200</v>
      </c>
      <c r="Q1044" s="5"/>
      <c r="R1044">
        <v>200</v>
      </c>
      <c r="S1044" s="5"/>
      <c r="T1044" s="118"/>
      <c r="U1044" s="118"/>
      <c r="V1044" s="118"/>
      <c r="W1044" s="118"/>
      <c r="X1044" t="s">
        <v>1299</v>
      </c>
      <c r="Y1044" t="s">
        <v>1113</v>
      </c>
      <c r="Z1044" t="s">
        <v>1113</v>
      </c>
      <c r="AA1044" t="s">
        <v>1288</v>
      </c>
      <c r="AB1044" s="5"/>
      <c r="AC1044" s="5"/>
      <c r="AD1044" s="5"/>
      <c r="AE1044" s="5"/>
      <c r="AF1044" s="61">
        <v>100000073664</v>
      </c>
      <c r="AG1044" t="s">
        <v>173</v>
      </c>
      <c r="AI1044" t="s">
        <v>1194</v>
      </c>
      <c r="AJ1044" t="s">
        <v>1208</v>
      </c>
      <c r="AK1044" s="5"/>
      <c r="AL1044" s="5"/>
      <c r="AM1044" s="5"/>
      <c r="AN1044" s="5"/>
      <c r="AO1044" s="5"/>
      <c r="AP1044" s="5"/>
      <c r="AQ1044" s="5"/>
      <c r="AR1044" s="5"/>
      <c r="AS1044" s="57">
        <v>20076</v>
      </c>
      <c r="AT1044" s="25" t="str">
        <f t="shared" si="123"/>
        <v>FIN amlodipine mesilate monohydrate Actavis Group PTC ehf tablet 10mg/</v>
      </c>
      <c r="AU1044" s="33"/>
      <c r="AW1044" s="57">
        <v>20076</v>
      </c>
      <c r="AX1044" s="57"/>
      <c r="AY1044" s="5"/>
      <c r="AZ1044" t="s">
        <v>65</v>
      </c>
      <c r="BA1044" s="5"/>
      <c r="BB1044" s="5"/>
      <c r="BC1044" s="76">
        <v>10221000</v>
      </c>
      <c r="BD1044" t="s">
        <v>173</v>
      </c>
      <c r="BF1044" s="46" t="s">
        <v>1012</v>
      </c>
      <c r="BG1044" t="s">
        <v>984</v>
      </c>
      <c r="BJ1044" s="5"/>
      <c r="BK1044" t="s">
        <v>984</v>
      </c>
      <c r="BL1044" t="s">
        <v>1012</v>
      </c>
      <c r="BM1044" s="55" t="s">
        <v>964</v>
      </c>
      <c r="BN1044" t="str">
        <f t="shared" si="124"/>
        <v>amlodipine mesilate monohydrate tablet 10mg/</v>
      </c>
      <c r="BO1044" s="55"/>
      <c r="BP1044" t="str">
        <f t="shared" si="125"/>
        <v>amlodipine mesilate monohydrate tablet 10mg/</v>
      </c>
      <c r="BQ1044" s="5"/>
      <c r="BR1044" s="46">
        <v>10219000</v>
      </c>
      <c r="BS1044" t="s">
        <v>173</v>
      </c>
      <c r="BU1044" s="118"/>
      <c r="BV1044" s="118"/>
      <c r="BW1044" s="61">
        <v>100000073664</v>
      </c>
      <c r="BX1044" s="5"/>
      <c r="BY1044" s="5"/>
      <c r="BZ1044" s="5"/>
      <c r="CB1044" s="45"/>
      <c r="CC1044" s="45"/>
      <c r="CD1044" s="5"/>
      <c r="CE1044" s="5"/>
      <c r="CF1044" t="s">
        <v>1242</v>
      </c>
      <c r="CG1044" t="s">
        <v>175</v>
      </c>
      <c r="CI1044" s="118"/>
      <c r="CJ1044" s="118"/>
      <c r="CK1044" t="s">
        <v>1239</v>
      </c>
      <c r="CM1044" t="s">
        <v>1228</v>
      </c>
      <c r="CN1044" t="s">
        <v>3382</v>
      </c>
      <c r="CO1044" s="21">
        <v>100000089571</v>
      </c>
      <c r="CP1044" s="5"/>
      <c r="CQ1044" s="21">
        <v>100000089571</v>
      </c>
      <c r="CR1044" t="s">
        <v>2348</v>
      </c>
      <c r="CS1044" s="5"/>
      <c r="CT1044" s="52">
        <v>100000085259</v>
      </c>
      <c r="CU1044" s="51" t="s">
        <v>149</v>
      </c>
      <c r="CV1044" s="118"/>
      <c r="CW1044" s="147"/>
      <c r="CX1044" t="s">
        <v>2348</v>
      </c>
      <c r="CY1044" s="5"/>
      <c r="CZ1044" s="5"/>
      <c r="DA1044" s="5"/>
      <c r="DB1044" s="5"/>
      <c r="DC1044" s="5"/>
      <c r="DD1044" s="5"/>
      <c r="DE1044" s="5"/>
      <c r="DF1044" s="5"/>
      <c r="DG1044" s="118"/>
      <c r="DH1044" s="118"/>
      <c r="DI1044" s="118"/>
      <c r="DJ1044" s="118"/>
      <c r="DK1044" s="118"/>
      <c r="DL1044" s="74">
        <v>10</v>
      </c>
      <c r="DM1044" s="74" t="s">
        <v>164</v>
      </c>
      <c r="DN1044" s="74"/>
      <c r="DO1044" s="74"/>
      <c r="DP1044" s="74"/>
      <c r="DQ1044" s="5"/>
      <c r="DR1044" s="74">
        <v>10</v>
      </c>
      <c r="DS1044" s="74" t="s">
        <v>164</v>
      </c>
      <c r="DZ1044" t="s">
        <v>1246</v>
      </c>
      <c r="EA1044" t="s">
        <v>1281</v>
      </c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Y1044" s="70" t="str">
        <f t="shared" si="126"/>
        <v>amlodipine oral 10mg/</v>
      </c>
      <c r="FK1044" s="14" t="s">
        <v>163</v>
      </c>
      <c r="FL1044" s="70" t="str">
        <f t="shared" si="127"/>
        <v>amlodipine oral 10mg/</v>
      </c>
    </row>
    <row r="1045" spans="1:168" ht="14.4">
      <c r="A1045" s="83">
        <v>80749</v>
      </c>
      <c r="B1045" s="57">
        <v>80749</v>
      </c>
      <c r="C1045" s="118"/>
      <c r="D1045" s="118"/>
      <c r="E1045" s="118"/>
      <c r="F1045" s="118"/>
      <c r="G1045" s="57">
        <v>80749</v>
      </c>
      <c r="H1045" s="3"/>
      <c r="I1045" s="57">
        <v>80749</v>
      </c>
      <c r="J1045" s="5" t="str">
        <f t="shared" si="121"/>
        <v>FIN amlodipine mesilate monohydrate Actavis Group PTC ehf tablet 100 x 10mg/</v>
      </c>
      <c r="K1045" s="5" t="str">
        <f t="shared" si="122"/>
        <v>FIN amlodipine mesilate monohydrate Actavis Group PTC ehf tablet 100 x 10mg/</v>
      </c>
      <c r="L1045" s="5"/>
      <c r="M1045" s="5"/>
      <c r="N1045" s="5"/>
      <c r="O1045" s="5"/>
      <c r="P1045">
        <v>100</v>
      </c>
      <c r="Q1045" s="5"/>
      <c r="R1045">
        <v>100</v>
      </c>
      <c r="S1045" s="5"/>
      <c r="T1045" s="118"/>
      <c r="U1045" s="118"/>
      <c r="V1045" s="118"/>
      <c r="W1045" s="118"/>
      <c r="X1045" t="s">
        <v>1288</v>
      </c>
      <c r="Y1045" t="s">
        <v>1113</v>
      </c>
      <c r="Z1045" t="s">
        <v>1113</v>
      </c>
      <c r="AA1045" t="s">
        <v>1289</v>
      </c>
      <c r="AB1045" s="5"/>
      <c r="AC1045" s="5"/>
      <c r="AD1045" s="5"/>
      <c r="AE1045" s="5"/>
      <c r="AF1045" s="61">
        <v>100000073664</v>
      </c>
      <c r="AG1045" t="s">
        <v>173</v>
      </c>
      <c r="AI1045" t="s">
        <v>1194</v>
      </c>
      <c r="AJ1045" t="s">
        <v>1208</v>
      </c>
      <c r="AK1045" s="5"/>
      <c r="AL1045" s="5"/>
      <c r="AM1045" s="5"/>
      <c r="AN1045" s="5"/>
      <c r="AO1045" s="5"/>
      <c r="AP1045" s="5"/>
      <c r="AQ1045" s="5"/>
      <c r="AR1045" s="5"/>
      <c r="AS1045" s="57">
        <v>20076</v>
      </c>
      <c r="AT1045" s="25" t="str">
        <f t="shared" si="123"/>
        <v>FIN amlodipine mesilate monohydrate Actavis Group PTC ehf tablet 10mg/</v>
      </c>
      <c r="AU1045" s="33"/>
      <c r="AW1045" s="57">
        <v>20076</v>
      </c>
      <c r="AX1045" s="57"/>
      <c r="AY1045" s="5"/>
      <c r="AZ1045" t="s">
        <v>65</v>
      </c>
      <c r="BA1045" s="5"/>
      <c r="BB1045" s="5"/>
      <c r="BC1045" s="76">
        <v>10221000</v>
      </c>
      <c r="BD1045" t="s">
        <v>173</v>
      </c>
      <c r="BF1045" s="46" t="s">
        <v>1012</v>
      </c>
      <c r="BG1045" t="s">
        <v>984</v>
      </c>
      <c r="BJ1045" s="5"/>
      <c r="BK1045" t="s">
        <v>984</v>
      </c>
      <c r="BL1045" t="s">
        <v>1012</v>
      </c>
      <c r="BM1045" s="55" t="s">
        <v>964</v>
      </c>
      <c r="BN1045" t="str">
        <f t="shared" si="124"/>
        <v>amlodipine mesilate monohydrate tablet 10mg/</v>
      </c>
      <c r="BO1045" s="55"/>
      <c r="BP1045" t="str">
        <f t="shared" si="125"/>
        <v>amlodipine mesilate monohydrate tablet 10mg/</v>
      </c>
      <c r="BQ1045" s="5"/>
      <c r="BR1045" s="46">
        <v>10219000</v>
      </c>
      <c r="BS1045" t="s">
        <v>173</v>
      </c>
      <c r="BU1045" s="118"/>
      <c r="BV1045" s="118"/>
      <c r="BW1045" s="61">
        <v>100000073664</v>
      </c>
      <c r="BX1045" s="5"/>
      <c r="BY1045" s="5"/>
      <c r="BZ1045" s="5"/>
      <c r="CB1045" s="45"/>
      <c r="CC1045" s="45"/>
      <c r="CD1045" s="5"/>
      <c r="CE1045" s="5"/>
      <c r="CF1045" t="s">
        <v>1242</v>
      </c>
      <c r="CG1045" t="s">
        <v>175</v>
      </c>
      <c r="CI1045" s="118"/>
      <c r="CJ1045" s="118"/>
      <c r="CK1045" t="s">
        <v>1239</v>
      </c>
      <c r="CM1045" t="s">
        <v>1228</v>
      </c>
      <c r="CN1045" t="s">
        <v>3382</v>
      </c>
      <c r="CO1045" s="21">
        <v>100000089571</v>
      </c>
      <c r="CP1045" s="5"/>
      <c r="CQ1045" s="21">
        <v>100000089571</v>
      </c>
      <c r="CR1045" t="s">
        <v>2348</v>
      </c>
      <c r="CS1045" s="5"/>
      <c r="CT1045" s="52">
        <v>100000085259</v>
      </c>
      <c r="CU1045" s="51" t="s">
        <v>149</v>
      </c>
      <c r="CV1045" s="118"/>
      <c r="CW1045" s="147"/>
      <c r="CX1045" t="s">
        <v>2348</v>
      </c>
      <c r="CY1045" s="5"/>
      <c r="CZ1045" s="5"/>
      <c r="DA1045" s="5"/>
      <c r="DB1045" s="5"/>
      <c r="DC1045" s="5"/>
      <c r="DD1045" s="5"/>
      <c r="DE1045" s="5"/>
      <c r="DF1045" s="5"/>
      <c r="DG1045" s="118"/>
      <c r="DH1045" s="118"/>
      <c r="DI1045" s="118"/>
      <c r="DJ1045" s="118"/>
      <c r="DK1045" s="118"/>
      <c r="DL1045" s="74">
        <v>10</v>
      </c>
      <c r="DM1045" s="74" t="s">
        <v>164</v>
      </c>
      <c r="DN1045" s="74"/>
      <c r="DO1045" s="74"/>
      <c r="DP1045" s="74"/>
      <c r="DQ1045" s="5"/>
      <c r="DR1045" s="74">
        <v>10</v>
      </c>
      <c r="DS1045" s="74" t="s">
        <v>164</v>
      </c>
      <c r="DZ1045" t="s">
        <v>1246</v>
      </c>
      <c r="EA1045" t="s">
        <v>1281</v>
      </c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Y1045" s="70" t="str">
        <f t="shared" si="126"/>
        <v>amlodipine oral 10mg/</v>
      </c>
      <c r="FK1045" s="14" t="s">
        <v>163</v>
      </c>
      <c r="FL1045" s="70" t="str">
        <f t="shared" si="127"/>
        <v>amlodipine oral 10mg/</v>
      </c>
    </row>
    <row r="1046" spans="1:168" ht="14.4">
      <c r="A1046" s="83">
        <v>80750</v>
      </c>
      <c r="B1046" s="57">
        <v>80750</v>
      </c>
      <c r="C1046" s="118"/>
      <c r="D1046" s="118"/>
      <c r="E1046" s="118"/>
      <c r="F1046" s="118"/>
      <c r="G1046" s="57">
        <v>80750</v>
      </c>
      <c r="H1046" s="3"/>
      <c r="I1046" s="57">
        <v>80750</v>
      </c>
      <c r="J1046" s="5" t="str">
        <f t="shared" si="121"/>
        <v>FIN amlodipine mesilate monohydrate Actavis Group PTC ehf tablet 200 x 10mg/</v>
      </c>
      <c r="K1046" s="5" t="str">
        <f t="shared" si="122"/>
        <v>FIN amlodipine mesilate monohydrate Actavis Group PTC ehf tablet 200 x 10mg/</v>
      </c>
      <c r="L1046" s="5"/>
      <c r="M1046" s="5"/>
      <c r="N1046" s="5"/>
      <c r="O1046" s="5"/>
      <c r="P1046">
        <v>200</v>
      </c>
      <c r="Q1046" s="5"/>
      <c r="R1046">
        <v>200</v>
      </c>
      <c r="S1046" s="5"/>
      <c r="T1046" s="118"/>
      <c r="U1046" s="118"/>
      <c r="V1046" s="118"/>
      <c r="W1046" s="118"/>
      <c r="X1046" t="s">
        <v>1289</v>
      </c>
      <c r="Y1046" t="s">
        <v>1113</v>
      </c>
      <c r="Z1046" t="s">
        <v>1113</v>
      </c>
      <c r="AA1046" t="s">
        <v>1288</v>
      </c>
      <c r="AB1046" s="5"/>
      <c r="AC1046" s="5"/>
      <c r="AD1046" s="5"/>
      <c r="AE1046" s="5"/>
      <c r="AF1046" s="61">
        <v>100000073664</v>
      </c>
      <c r="AG1046" t="s">
        <v>173</v>
      </c>
      <c r="AI1046" t="s">
        <v>1194</v>
      </c>
      <c r="AJ1046" t="s">
        <v>1208</v>
      </c>
      <c r="AK1046" s="5"/>
      <c r="AL1046" s="5"/>
      <c r="AM1046" s="5"/>
      <c r="AN1046" s="5"/>
      <c r="AO1046" s="5"/>
      <c r="AP1046" s="5"/>
      <c r="AQ1046" s="5"/>
      <c r="AR1046" s="5"/>
      <c r="AS1046" s="57">
        <v>20076</v>
      </c>
      <c r="AT1046" s="25" t="str">
        <f t="shared" si="123"/>
        <v>FIN amlodipine mesilate monohydrate Actavis Group PTC ehf tablet 10mg/</v>
      </c>
      <c r="AU1046" s="33"/>
      <c r="AW1046" s="57">
        <v>20076</v>
      </c>
      <c r="AX1046" s="57"/>
      <c r="AY1046" s="5"/>
      <c r="AZ1046" t="s">
        <v>65</v>
      </c>
      <c r="BA1046" s="5"/>
      <c r="BB1046" s="5"/>
      <c r="BC1046" s="76">
        <v>10221000</v>
      </c>
      <c r="BD1046" t="s">
        <v>173</v>
      </c>
      <c r="BF1046" s="46" t="s">
        <v>1012</v>
      </c>
      <c r="BG1046" t="s">
        <v>984</v>
      </c>
      <c r="BJ1046" s="5"/>
      <c r="BK1046" t="s">
        <v>984</v>
      </c>
      <c r="BL1046" t="s">
        <v>1012</v>
      </c>
      <c r="BM1046" s="55" t="s">
        <v>964</v>
      </c>
      <c r="BN1046" t="str">
        <f t="shared" si="124"/>
        <v>amlodipine mesilate monohydrate tablet 10mg/</v>
      </c>
      <c r="BO1046" s="55"/>
      <c r="BP1046" t="str">
        <f t="shared" si="125"/>
        <v>amlodipine mesilate monohydrate tablet 10mg/</v>
      </c>
      <c r="BQ1046" s="5"/>
      <c r="BR1046" s="46">
        <v>10219000</v>
      </c>
      <c r="BS1046" t="s">
        <v>173</v>
      </c>
      <c r="BU1046" s="118"/>
      <c r="BV1046" s="118"/>
      <c r="BW1046" s="61">
        <v>100000073664</v>
      </c>
      <c r="BX1046" s="5"/>
      <c r="BY1046" s="5"/>
      <c r="BZ1046" s="5"/>
      <c r="CB1046" s="45"/>
      <c r="CC1046" s="45"/>
      <c r="CD1046" s="5"/>
      <c r="CE1046" s="5"/>
      <c r="CF1046" t="s">
        <v>1242</v>
      </c>
      <c r="CG1046" t="s">
        <v>175</v>
      </c>
      <c r="CI1046" s="118"/>
      <c r="CJ1046" s="118"/>
      <c r="CK1046" t="s">
        <v>1239</v>
      </c>
      <c r="CM1046" t="s">
        <v>1228</v>
      </c>
      <c r="CN1046" t="s">
        <v>3382</v>
      </c>
      <c r="CO1046" s="21">
        <v>100000089571</v>
      </c>
      <c r="CP1046" s="5"/>
      <c r="CQ1046" s="21">
        <v>100000089571</v>
      </c>
      <c r="CR1046" t="s">
        <v>2348</v>
      </c>
      <c r="CS1046" s="5"/>
      <c r="CT1046" s="52">
        <v>100000085259</v>
      </c>
      <c r="CU1046" s="51" t="s">
        <v>149</v>
      </c>
      <c r="CV1046" s="118"/>
      <c r="CW1046" s="147"/>
      <c r="CX1046" t="s">
        <v>2348</v>
      </c>
      <c r="CY1046" s="5"/>
      <c r="CZ1046" s="5"/>
      <c r="DA1046" s="5"/>
      <c r="DB1046" s="5"/>
      <c r="DC1046" s="5"/>
      <c r="DD1046" s="5"/>
      <c r="DE1046" s="5"/>
      <c r="DF1046" s="5"/>
      <c r="DG1046" s="118"/>
      <c r="DH1046" s="118"/>
      <c r="DI1046" s="118"/>
      <c r="DJ1046" s="118"/>
      <c r="DK1046" s="118"/>
      <c r="DL1046" s="74">
        <v>10</v>
      </c>
      <c r="DM1046" s="74" t="s">
        <v>164</v>
      </c>
      <c r="DN1046" s="74"/>
      <c r="DO1046" s="74"/>
      <c r="DP1046" s="74"/>
      <c r="DQ1046" s="5"/>
      <c r="DR1046" s="74">
        <v>10</v>
      </c>
      <c r="DS1046" s="74" t="s">
        <v>164</v>
      </c>
      <c r="DZ1046" t="s">
        <v>1246</v>
      </c>
      <c r="EA1046" t="s">
        <v>1281</v>
      </c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Y1046" s="70" t="str">
        <f t="shared" si="126"/>
        <v>amlodipine oral 10mg/</v>
      </c>
      <c r="FK1046" s="14" t="s">
        <v>163</v>
      </c>
      <c r="FL1046" s="70" t="str">
        <f t="shared" si="127"/>
        <v>amlodipine oral 10mg/</v>
      </c>
    </row>
    <row r="1047" spans="1:168" ht="14.4">
      <c r="A1047" s="83">
        <v>80751</v>
      </c>
      <c r="B1047" s="57">
        <v>80751</v>
      </c>
      <c r="C1047" s="118"/>
      <c r="D1047" s="118"/>
      <c r="E1047" s="118"/>
      <c r="F1047" s="118"/>
      <c r="G1047" s="57">
        <v>80751</v>
      </c>
      <c r="H1047" s="3"/>
      <c r="I1047" s="57">
        <v>80751</v>
      </c>
      <c r="J1047" s="5" t="str">
        <f t="shared" ref="J1047:J1110" si="128">CONCATENATE(BM1047," ",CR1048," ",BG1047," ",BS1047," ",R1047,S1047," x ",DR1047,DS1047,"/",DU1047,DV1047)</f>
        <v>FIN amlodipine mesilate monohydrate Actavis Group PTC ehf tablet 250 x 10mg/</v>
      </c>
      <c r="K1047" s="5" t="str">
        <f t="shared" ref="K1047:K1110" si="129">CONCATENATE(BM1047," ",CR1048," ",BG1047," ",BS1047," ",R1047,S1047," x ",DR1047,DS1047,"/",DU1047,DV1047)</f>
        <v>FIN amlodipine mesilate monohydrate Actavis Group PTC ehf tablet 250 x 10mg/</v>
      </c>
      <c r="L1047" s="5"/>
      <c r="M1047" s="5"/>
      <c r="N1047" s="5"/>
      <c r="O1047" s="5"/>
      <c r="P1047">
        <v>250</v>
      </c>
      <c r="Q1047" s="5"/>
      <c r="R1047">
        <v>250</v>
      </c>
      <c r="S1047" s="5"/>
      <c r="T1047" s="118"/>
      <c r="U1047" s="118"/>
      <c r="V1047" s="118"/>
      <c r="W1047" s="118"/>
      <c r="X1047" t="s">
        <v>1299</v>
      </c>
      <c r="Y1047" t="s">
        <v>1113</v>
      </c>
      <c r="Z1047" t="s">
        <v>1113</v>
      </c>
      <c r="AA1047" t="s">
        <v>1303</v>
      </c>
      <c r="AB1047" s="5"/>
      <c r="AC1047" s="5"/>
      <c r="AD1047" s="5"/>
      <c r="AE1047" s="5"/>
      <c r="AF1047" s="61">
        <v>100000073664</v>
      </c>
      <c r="AG1047" t="s">
        <v>173</v>
      </c>
      <c r="AI1047" t="s">
        <v>1194</v>
      </c>
      <c r="AJ1047" t="s">
        <v>1208</v>
      </c>
      <c r="AK1047" s="5"/>
      <c r="AL1047" s="5"/>
      <c r="AM1047" s="5"/>
      <c r="AN1047" s="5"/>
      <c r="AO1047" s="5"/>
      <c r="AP1047" s="5"/>
      <c r="AQ1047" s="5"/>
      <c r="AR1047" s="5"/>
      <c r="AS1047" s="57">
        <v>20076</v>
      </c>
      <c r="AT1047" s="25" t="str">
        <f t="shared" ref="AT1047:AT1110" si="130">CONCATENATE(BM1047," ",CR1048," ",BG1047," ",BS1047," ",DR1047,DS1047,"/",DU1047,DV1047)</f>
        <v>FIN amlodipine mesilate monohydrate Actavis Group PTC ehf tablet 10mg/</v>
      </c>
      <c r="AU1047" s="33"/>
      <c r="AW1047" s="57">
        <v>20076</v>
      </c>
      <c r="AX1047" s="57"/>
      <c r="AY1047" s="5"/>
      <c r="AZ1047" t="s">
        <v>65</v>
      </c>
      <c r="BA1047" s="5"/>
      <c r="BB1047" s="5"/>
      <c r="BC1047" s="76">
        <v>10221000</v>
      </c>
      <c r="BD1047" t="s">
        <v>173</v>
      </c>
      <c r="BF1047" s="46" t="s">
        <v>1012</v>
      </c>
      <c r="BG1047" t="s">
        <v>984</v>
      </c>
      <c r="BJ1047" s="5"/>
      <c r="BK1047" t="s">
        <v>984</v>
      </c>
      <c r="BL1047" t="s">
        <v>1012</v>
      </c>
      <c r="BM1047" s="55" t="s">
        <v>964</v>
      </c>
      <c r="BN1047" t="str">
        <f t="shared" ref="BN1047:BN1110" si="131">CONCATENATE(CR1048," ",BS1047," ",DR1047,DS1047,"/",DU1047,DV1047)</f>
        <v>amlodipine mesilate monohydrate tablet 10mg/</v>
      </c>
      <c r="BO1047" s="55"/>
      <c r="BP1047" t="str">
        <f t="shared" ref="BP1047:BP1110" si="132">CONCATENATE(CR1048," ",BS1047," ",DR1047,DS1047,"/",DU1047,DV1047)</f>
        <v>amlodipine mesilate monohydrate tablet 10mg/</v>
      </c>
      <c r="BQ1047" s="5"/>
      <c r="BR1047" s="46">
        <v>10219000</v>
      </c>
      <c r="BS1047" t="s">
        <v>173</v>
      </c>
      <c r="BU1047" s="118"/>
      <c r="BV1047" s="118"/>
      <c r="BW1047" s="61">
        <v>100000073664</v>
      </c>
      <c r="BX1047" s="5"/>
      <c r="BY1047" s="5"/>
      <c r="BZ1047" s="5"/>
      <c r="CB1047" s="45"/>
      <c r="CC1047" s="45"/>
      <c r="CD1047" s="5"/>
      <c r="CE1047" s="5"/>
      <c r="CF1047" t="s">
        <v>1242</v>
      </c>
      <c r="CG1047" t="s">
        <v>175</v>
      </c>
      <c r="CI1047" s="118"/>
      <c r="CJ1047" s="118"/>
      <c r="CK1047" t="s">
        <v>1239</v>
      </c>
      <c r="CM1047" t="s">
        <v>1228</v>
      </c>
      <c r="CN1047" t="s">
        <v>3382</v>
      </c>
      <c r="CO1047" s="21">
        <v>100000089571</v>
      </c>
      <c r="CP1047" s="5"/>
      <c r="CQ1047" s="21">
        <v>100000089571</v>
      </c>
      <c r="CR1047" t="s">
        <v>2348</v>
      </c>
      <c r="CS1047" s="5"/>
      <c r="CT1047" s="52">
        <v>100000085259</v>
      </c>
      <c r="CU1047" s="51" t="s">
        <v>149</v>
      </c>
      <c r="CV1047" s="118"/>
      <c r="CW1047" s="147"/>
      <c r="CX1047" t="s">
        <v>2348</v>
      </c>
      <c r="CY1047" s="5"/>
      <c r="CZ1047" s="5"/>
      <c r="DA1047" s="5"/>
      <c r="DB1047" s="5"/>
      <c r="DC1047" s="5"/>
      <c r="DD1047" s="5"/>
      <c r="DE1047" s="5"/>
      <c r="DF1047" s="5"/>
      <c r="DG1047" s="118"/>
      <c r="DH1047" s="118"/>
      <c r="DI1047" s="118"/>
      <c r="DJ1047" s="118"/>
      <c r="DK1047" s="118"/>
      <c r="DL1047" s="74">
        <v>10</v>
      </c>
      <c r="DM1047" s="74" t="s">
        <v>164</v>
      </c>
      <c r="DN1047" s="74"/>
      <c r="DO1047" s="74"/>
      <c r="DP1047" s="74"/>
      <c r="DQ1047" s="5"/>
      <c r="DR1047" s="74">
        <v>10</v>
      </c>
      <c r="DS1047" s="74" t="s">
        <v>164</v>
      </c>
      <c r="DZ1047" t="s">
        <v>1246</v>
      </c>
      <c r="EA1047" t="s">
        <v>1281</v>
      </c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Y1047" s="70" t="str">
        <f t="shared" ref="EY1047:EY1110" si="133">CONCATENATE(CU1049," ",FK1047," ",DR1047,DS1047,"/",DU1047,DV1047)</f>
        <v>amlodipine oral 10mg/</v>
      </c>
      <c r="FK1047" s="14" t="s">
        <v>163</v>
      </c>
      <c r="FL1047" s="70" t="str">
        <f t="shared" ref="FL1047:FL1110" si="134">CONCATENATE(CU1049," ",FK1047," ",DR1047,DS1047,"/",DU1047,DV1047)</f>
        <v>amlodipine oral 10mg/</v>
      </c>
    </row>
    <row r="1048" spans="1:168" ht="14.4">
      <c r="A1048" s="83">
        <v>84057</v>
      </c>
      <c r="B1048" s="57">
        <v>84057</v>
      </c>
      <c r="C1048" s="118"/>
      <c r="D1048" s="118"/>
      <c r="E1048" s="118"/>
      <c r="F1048" s="118"/>
      <c r="G1048" s="57">
        <v>84057</v>
      </c>
      <c r="H1048" s="3"/>
      <c r="I1048" s="57">
        <v>84057</v>
      </c>
      <c r="J1048" s="5" t="str">
        <f t="shared" si="128"/>
        <v>FIN amlodipine mesilate monohydrate Actavis Group PTC ehf tablet 60 x 10mg/</v>
      </c>
      <c r="K1048" s="5" t="str">
        <f t="shared" si="129"/>
        <v>FIN amlodipine mesilate monohydrate Actavis Group PTC ehf tablet 60 x 10mg/</v>
      </c>
      <c r="L1048" s="5"/>
      <c r="M1048" s="5"/>
      <c r="N1048" s="5"/>
      <c r="O1048" s="5"/>
      <c r="P1048">
        <v>60</v>
      </c>
      <c r="Q1048" s="5"/>
      <c r="R1048">
        <v>60</v>
      </c>
      <c r="S1048" s="5"/>
      <c r="T1048" s="118"/>
      <c r="U1048" s="118"/>
      <c r="V1048" s="118"/>
      <c r="W1048" s="118"/>
      <c r="X1048" t="s">
        <v>1288</v>
      </c>
      <c r="Y1048" t="s">
        <v>1113</v>
      </c>
      <c r="Z1048" t="s">
        <v>1113</v>
      </c>
      <c r="AA1048" t="s">
        <v>1300</v>
      </c>
      <c r="AB1048" s="5"/>
      <c r="AC1048" s="5"/>
      <c r="AD1048" s="5"/>
      <c r="AE1048" s="5"/>
      <c r="AF1048" s="61">
        <v>100000073664</v>
      </c>
      <c r="AG1048" t="s">
        <v>173</v>
      </c>
      <c r="AI1048" t="s">
        <v>1194</v>
      </c>
      <c r="AJ1048" t="s">
        <v>1208</v>
      </c>
      <c r="AK1048" s="5"/>
      <c r="AL1048" s="5"/>
      <c r="AM1048" s="5"/>
      <c r="AN1048" s="5"/>
      <c r="AO1048" s="5"/>
      <c r="AP1048" s="5"/>
      <c r="AQ1048" s="5"/>
      <c r="AR1048" s="5"/>
      <c r="AS1048" s="57">
        <v>20076</v>
      </c>
      <c r="AT1048" s="25" t="str">
        <f t="shared" si="130"/>
        <v>FIN amlodipine mesilate monohydrate Actavis Group PTC ehf tablet 10mg/</v>
      </c>
      <c r="AU1048" s="33"/>
      <c r="AW1048" s="57">
        <v>20076</v>
      </c>
      <c r="AX1048" s="57"/>
      <c r="AY1048" s="5"/>
      <c r="AZ1048" t="s">
        <v>65</v>
      </c>
      <c r="BA1048" s="5"/>
      <c r="BB1048" s="5"/>
      <c r="BC1048" s="76">
        <v>10221000</v>
      </c>
      <c r="BD1048" t="s">
        <v>173</v>
      </c>
      <c r="BF1048" s="46" t="s">
        <v>1012</v>
      </c>
      <c r="BG1048" t="s">
        <v>984</v>
      </c>
      <c r="BJ1048" s="5"/>
      <c r="BK1048" t="s">
        <v>984</v>
      </c>
      <c r="BL1048" t="s">
        <v>1012</v>
      </c>
      <c r="BM1048" s="55" t="s">
        <v>964</v>
      </c>
      <c r="BN1048" t="str">
        <f t="shared" si="131"/>
        <v>amlodipine mesilate monohydrate tablet 10mg/</v>
      </c>
      <c r="BO1048" s="55"/>
      <c r="BP1048" t="str">
        <f t="shared" si="132"/>
        <v>amlodipine mesilate monohydrate tablet 10mg/</v>
      </c>
      <c r="BQ1048" s="5"/>
      <c r="BR1048" s="46">
        <v>10219000</v>
      </c>
      <c r="BS1048" t="s">
        <v>173</v>
      </c>
      <c r="BU1048" s="118"/>
      <c r="BV1048" s="118"/>
      <c r="BW1048" s="61">
        <v>100000073664</v>
      </c>
      <c r="BX1048" s="5"/>
      <c r="BY1048" s="5"/>
      <c r="BZ1048" s="5"/>
      <c r="CB1048" s="45"/>
      <c r="CC1048" s="45"/>
      <c r="CD1048" s="5"/>
      <c r="CE1048" s="5"/>
      <c r="CF1048" t="s">
        <v>1242</v>
      </c>
      <c r="CG1048" t="s">
        <v>175</v>
      </c>
      <c r="CI1048" s="118"/>
      <c r="CJ1048" s="118"/>
      <c r="CK1048" t="s">
        <v>1239</v>
      </c>
      <c r="CM1048" t="s">
        <v>1228</v>
      </c>
      <c r="CN1048" t="s">
        <v>3382</v>
      </c>
      <c r="CO1048" s="21">
        <v>100000089571</v>
      </c>
      <c r="CP1048" s="5"/>
      <c r="CQ1048" s="21">
        <v>100000089571</v>
      </c>
      <c r="CR1048" t="s">
        <v>2348</v>
      </c>
      <c r="CS1048" s="5"/>
      <c r="CT1048" s="52">
        <v>100000085259</v>
      </c>
      <c r="CU1048" s="51" t="s">
        <v>149</v>
      </c>
      <c r="CV1048" s="118"/>
      <c r="CW1048" s="147"/>
      <c r="CX1048" t="s">
        <v>2348</v>
      </c>
      <c r="CY1048" s="5"/>
      <c r="CZ1048" s="5"/>
      <c r="DA1048" s="5"/>
      <c r="DB1048" s="5"/>
      <c r="DC1048" s="5"/>
      <c r="DD1048" s="5"/>
      <c r="DE1048" s="5"/>
      <c r="DF1048" s="5"/>
      <c r="DG1048" s="118"/>
      <c r="DH1048" s="118"/>
      <c r="DI1048" s="118"/>
      <c r="DJ1048" s="118"/>
      <c r="DK1048" s="118"/>
      <c r="DL1048" s="74">
        <v>10</v>
      </c>
      <c r="DM1048" s="74" t="s">
        <v>164</v>
      </c>
      <c r="DN1048" s="74"/>
      <c r="DO1048" s="74"/>
      <c r="DP1048" s="74"/>
      <c r="DQ1048" s="5"/>
      <c r="DR1048" s="74">
        <v>10</v>
      </c>
      <c r="DS1048" s="74" t="s">
        <v>164</v>
      </c>
      <c r="DZ1048" t="s">
        <v>1246</v>
      </c>
      <c r="EA1048" t="s">
        <v>1281</v>
      </c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Y1048" s="70" t="str">
        <f t="shared" si="133"/>
        <v>amlodipine oral 10mg/</v>
      </c>
      <c r="FK1048" s="14" t="s">
        <v>163</v>
      </c>
      <c r="FL1048" s="70" t="str">
        <f t="shared" si="134"/>
        <v>amlodipine oral 10mg/</v>
      </c>
    </row>
    <row r="1049" spans="1:168" ht="14.4">
      <c r="A1049" s="83">
        <v>7546</v>
      </c>
      <c r="B1049" s="57">
        <v>7546</v>
      </c>
      <c r="C1049" s="118"/>
      <c r="D1049" s="118"/>
      <c r="E1049" s="118"/>
      <c r="F1049" s="118"/>
      <c r="G1049" s="57">
        <v>7546</v>
      </c>
      <c r="H1049" s="3"/>
      <c r="I1049" s="57">
        <v>7546</v>
      </c>
      <c r="J1049" s="5" t="str">
        <f t="shared" si="128"/>
        <v>FIN carbamazepine Essential Pharma (M) Ltd suppository 5 x 250mg/</v>
      </c>
      <c r="K1049" s="5" t="str">
        <f t="shared" si="129"/>
        <v>FIN carbamazepine Essential Pharma (M) Ltd suppository 5 x 250mg/</v>
      </c>
      <c r="L1049" s="5"/>
      <c r="M1049" s="5"/>
      <c r="N1049" s="5"/>
      <c r="O1049" s="5"/>
      <c r="P1049">
        <v>5</v>
      </c>
      <c r="Q1049" s="5"/>
      <c r="R1049">
        <v>5</v>
      </c>
      <c r="S1049" s="5"/>
      <c r="T1049" s="118"/>
      <c r="U1049" s="118"/>
      <c r="V1049" s="118"/>
      <c r="W1049" s="118"/>
      <c r="X1049" t="s">
        <v>1298</v>
      </c>
      <c r="Y1049" t="s">
        <v>1114</v>
      </c>
      <c r="Z1049" t="s">
        <v>1114</v>
      </c>
      <c r="AA1049" t="s">
        <v>1320</v>
      </c>
      <c r="AB1049" s="5"/>
      <c r="AC1049" s="5"/>
      <c r="AD1049" s="5"/>
      <c r="AE1049" s="5"/>
      <c r="AF1049" s="61">
        <v>100000073843</v>
      </c>
      <c r="AG1049" t="s">
        <v>667</v>
      </c>
      <c r="AI1049" t="s">
        <v>1196</v>
      </c>
      <c r="AJ1049" t="s">
        <v>1210</v>
      </c>
      <c r="AK1049" s="5"/>
      <c r="AL1049" s="5"/>
      <c r="AM1049" s="5"/>
      <c r="AN1049" s="5"/>
      <c r="AO1049" s="5"/>
      <c r="AP1049" s="5"/>
      <c r="AQ1049" s="5"/>
      <c r="AR1049" s="5"/>
      <c r="AS1049" s="57">
        <v>3413</v>
      </c>
      <c r="AT1049" s="25" t="str">
        <f t="shared" si="130"/>
        <v>FIN carbamazepine Essential Pharma (M) Ltd suppository 250mg/</v>
      </c>
      <c r="AU1049" s="33"/>
      <c r="AW1049" s="57">
        <v>3413</v>
      </c>
      <c r="AX1049" s="57"/>
      <c r="AY1049" s="5"/>
      <c r="AZ1049" t="s">
        <v>287</v>
      </c>
      <c r="BA1049" s="5"/>
      <c r="BB1049" s="5"/>
      <c r="BC1049" s="76">
        <v>10221000</v>
      </c>
      <c r="BD1049" t="s">
        <v>667</v>
      </c>
      <c r="BF1049" s="46" t="s">
        <v>1013</v>
      </c>
      <c r="BG1049" t="s">
        <v>985</v>
      </c>
      <c r="BJ1049" s="5"/>
      <c r="BK1049" t="s">
        <v>985</v>
      </c>
      <c r="BL1049" t="s">
        <v>1013</v>
      </c>
      <c r="BM1049" s="55" t="s">
        <v>964</v>
      </c>
      <c r="BN1049" t="str">
        <f t="shared" si="131"/>
        <v>carbamazepine suppository 250mg/</v>
      </c>
      <c r="BO1049" s="55"/>
      <c r="BP1049" t="str">
        <f t="shared" si="132"/>
        <v>carbamazepine suppository 250mg/</v>
      </c>
      <c r="BQ1049" s="5"/>
      <c r="BR1049" s="76">
        <v>11013000</v>
      </c>
      <c r="BS1049" t="s">
        <v>667</v>
      </c>
      <c r="BU1049" s="118"/>
      <c r="BV1049" s="118"/>
      <c r="BW1049" s="61">
        <v>100000073843</v>
      </c>
      <c r="BX1049" s="5"/>
      <c r="BY1049" s="5"/>
      <c r="BZ1049" s="5"/>
      <c r="CB1049" s="45"/>
      <c r="CC1049" s="45"/>
      <c r="CD1049" s="5"/>
      <c r="CE1049" s="5"/>
      <c r="CF1049" t="s">
        <v>1243</v>
      </c>
      <c r="CG1049" t="s">
        <v>1237</v>
      </c>
      <c r="CI1049" s="118"/>
      <c r="CJ1049" s="118"/>
      <c r="CK1049" t="s">
        <v>1240</v>
      </c>
      <c r="CM1049" t="s">
        <v>1229</v>
      </c>
      <c r="CN1049" t="s">
        <v>1231</v>
      </c>
      <c r="CO1049" s="21">
        <v>100000089571</v>
      </c>
      <c r="CP1049" s="5"/>
      <c r="CQ1049" s="21">
        <v>100000089571</v>
      </c>
      <c r="CR1049" t="s">
        <v>2348</v>
      </c>
      <c r="CS1049" s="5"/>
      <c r="CT1049" s="52">
        <v>100000085259</v>
      </c>
      <c r="CU1049" s="51" t="s">
        <v>149</v>
      </c>
      <c r="CV1049" s="118"/>
      <c r="CW1049" s="147"/>
      <c r="CX1049" t="s">
        <v>965</v>
      </c>
      <c r="CY1049" s="5"/>
      <c r="CZ1049" s="5"/>
      <c r="DA1049" s="5"/>
      <c r="DB1049" s="5"/>
      <c r="DC1049" s="5"/>
      <c r="DD1049" s="5"/>
      <c r="DE1049" s="5"/>
      <c r="DF1049" s="5"/>
      <c r="DG1049" s="118"/>
      <c r="DH1049" s="118"/>
      <c r="DI1049" s="118"/>
      <c r="DJ1049" s="118"/>
      <c r="DK1049" s="118"/>
      <c r="DL1049">
        <v>250</v>
      </c>
      <c r="DM1049" s="74" t="s">
        <v>164</v>
      </c>
      <c r="DN1049" s="74"/>
      <c r="DO1049" s="74"/>
      <c r="DP1049" s="74"/>
      <c r="DQ1049" s="5"/>
      <c r="DR1049">
        <v>250</v>
      </c>
      <c r="DS1049" s="74" t="s">
        <v>164</v>
      </c>
      <c r="DZ1049" s="62" t="s">
        <v>1248</v>
      </c>
      <c r="EA1049" t="s">
        <v>1282</v>
      </c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Y1049" s="70" t="str">
        <f t="shared" si="133"/>
        <v>carbamazepine Rectal 250mg/</v>
      </c>
      <c r="FK1049" s="14" t="s">
        <v>656</v>
      </c>
      <c r="FL1049" s="70" t="str">
        <f t="shared" si="134"/>
        <v>carbamazepine Rectal 250mg/</v>
      </c>
    </row>
    <row r="1050" spans="1:168" ht="14.4">
      <c r="A1050" s="83">
        <v>3860</v>
      </c>
      <c r="B1050" s="57">
        <v>3860</v>
      </c>
      <c r="C1050" s="118"/>
      <c r="D1050" s="118"/>
      <c r="E1050" s="118"/>
      <c r="F1050" s="118"/>
      <c r="G1050" s="57">
        <v>3860</v>
      </c>
      <c r="H1050" s="3"/>
      <c r="I1050" s="57">
        <v>3860</v>
      </c>
      <c r="J1050" s="5" t="str">
        <f t="shared" si="128"/>
        <v>FIN carbamazepine Orion Corporation tablet 50 x 200mg/</v>
      </c>
      <c r="K1050" s="5" t="str">
        <f t="shared" si="129"/>
        <v>FIN carbamazepine Orion Corporation tablet 50 x 200mg/</v>
      </c>
      <c r="L1050" s="5"/>
      <c r="M1050" s="5"/>
      <c r="N1050" s="5"/>
      <c r="O1050" s="5"/>
      <c r="P1050">
        <v>50</v>
      </c>
      <c r="Q1050" s="5"/>
      <c r="R1050">
        <v>50</v>
      </c>
      <c r="S1050" s="5"/>
      <c r="T1050" s="118"/>
      <c r="U1050" s="118"/>
      <c r="V1050" s="118"/>
      <c r="W1050" s="118"/>
      <c r="X1050" t="s">
        <v>1288</v>
      </c>
      <c r="Y1050" t="s">
        <v>1115</v>
      </c>
      <c r="Z1050" t="s">
        <v>1115</v>
      </c>
      <c r="AA1050" t="s">
        <v>1299</v>
      </c>
      <c r="AB1050" s="5"/>
      <c r="AC1050" s="5"/>
      <c r="AD1050" s="5"/>
      <c r="AE1050" s="5"/>
      <c r="AF1050" s="61">
        <v>100000073664</v>
      </c>
      <c r="AG1050" t="s">
        <v>173</v>
      </c>
      <c r="AI1050" t="s">
        <v>1194</v>
      </c>
      <c r="AJ1050" t="s">
        <v>1208</v>
      </c>
      <c r="AK1050" s="5"/>
      <c r="AL1050" s="5"/>
      <c r="AM1050" s="5"/>
      <c r="AN1050" s="5"/>
      <c r="AO1050" s="5"/>
      <c r="AP1050" s="5"/>
      <c r="AQ1050" s="5"/>
      <c r="AR1050" s="5"/>
      <c r="AS1050" s="57">
        <v>1823</v>
      </c>
      <c r="AT1050" s="25" t="str">
        <f t="shared" si="130"/>
        <v>FIN carbamazepine Orion Corporation tablet 200mg/</v>
      </c>
      <c r="AU1050" s="33"/>
      <c r="AW1050" s="57">
        <v>1823</v>
      </c>
      <c r="AX1050" s="57"/>
      <c r="AY1050" s="5"/>
      <c r="AZ1050" t="s">
        <v>287</v>
      </c>
      <c r="BA1050" s="5"/>
      <c r="BB1050" s="5"/>
      <c r="BC1050" s="76">
        <v>10221000</v>
      </c>
      <c r="BD1050" t="s">
        <v>173</v>
      </c>
      <c r="BF1050" s="46" t="s">
        <v>1014</v>
      </c>
      <c r="BG1050" t="s">
        <v>980</v>
      </c>
      <c r="BJ1050" s="5"/>
      <c r="BK1050" t="s">
        <v>980</v>
      </c>
      <c r="BL1050" t="s">
        <v>1014</v>
      </c>
      <c r="BM1050" s="55" t="s">
        <v>964</v>
      </c>
      <c r="BN1050" t="str">
        <f t="shared" si="131"/>
        <v>carbamazepine tablet 200mg/</v>
      </c>
      <c r="BO1050" s="55"/>
      <c r="BP1050" t="str">
        <f t="shared" si="132"/>
        <v>carbamazepine tablet 200mg/</v>
      </c>
      <c r="BQ1050" s="5"/>
      <c r="BR1050" s="46">
        <v>10219000</v>
      </c>
      <c r="BS1050" t="s">
        <v>173</v>
      </c>
      <c r="BU1050" s="118"/>
      <c r="BV1050" s="118"/>
      <c r="BW1050" s="61">
        <v>100000073664</v>
      </c>
      <c r="BX1050" s="5"/>
      <c r="BY1050" s="5"/>
      <c r="BZ1050" s="5"/>
      <c r="CB1050" s="45"/>
      <c r="CC1050" s="45"/>
      <c r="CD1050" s="5"/>
      <c r="CE1050" s="5"/>
      <c r="CF1050" t="s">
        <v>1242</v>
      </c>
      <c r="CG1050" t="s">
        <v>175</v>
      </c>
      <c r="CI1050" s="118"/>
      <c r="CJ1050" s="118"/>
      <c r="CK1050" t="s">
        <v>1239</v>
      </c>
      <c r="CM1050" t="s">
        <v>1228</v>
      </c>
      <c r="CN1050" t="s">
        <v>3382</v>
      </c>
      <c r="CO1050" s="46" t="s">
        <v>2250</v>
      </c>
      <c r="CP1050" s="5"/>
      <c r="CQ1050" s="46" t="s">
        <v>2250</v>
      </c>
      <c r="CR1050" t="s">
        <v>276</v>
      </c>
      <c r="CS1050" s="5"/>
      <c r="CT1050" s="52">
        <v>100000085259</v>
      </c>
      <c r="CU1050" s="51" t="s">
        <v>149</v>
      </c>
      <c r="CV1050" s="118"/>
      <c r="CW1050" s="147"/>
      <c r="CX1050" t="s">
        <v>965</v>
      </c>
      <c r="CY1050" s="5"/>
      <c r="CZ1050" s="5"/>
      <c r="DA1050" s="5"/>
      <c r="DB1050" s="5"/>
      <c r="DC1050" s="5"/>
      <c r="DD1050" s="5"/>
      <c r="DE1050" s="5"/>
      <c r="DF1050" s="5"/>
      <c r="DG1050" s="118"/>
      <c r="DH1050" s="118"/>
      <c r="DI1050" s="118"/>
      <c r="DJ1050" s="118"/>
      <c r="DK1050" s="118"/>
      <c r="DL1050">
        <v>200</v>
      </c>
      <c r="DM1050" s="74" t="s">
        <v>164</v>
      </c>
      <c r="DN1050" s="74"/>
      <c r="DO1050" s="74"/>
      <c r="DP1050" s="74"/>
      <c r="DQ1050" s="5"/>
      <c r="DR1050">
        <v>200</v>
      </c>
      <c r="DS1050" s="74" t="s">
        <v>164</v>
      </c>
      <c r="DZ1050" s="62" t="s">
        <v>1249</v>
      </c>
      <c r="EA1050" t="s">
        <v>1283</v>
      </c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Y1050" s="70" t="str">
        <f t="shared" si="133"/>
        <v>carbamazepine oral 200mg/</v>
      </c>
      <c r="FK1050" s="14" t="s">
        <v>163</v>
      </c>
      <c r="FL1050" s="70" t="str">
        <f t="shared" si="134"/>
        <v>carbamazepine oral 200mg/</v>
      </c>
    </row>
    <row r="1051" spans="1:168" ht="14.4">
      <c r="A1051" s="83">
        <v>3861</v>
      </c>
      <c r="B1051" s="57">
        <v>3861</v>
      </c>
      <c r="C1051" s="118"/>
      <c r="D1051" s="118"/>
      <c r="E1051" s="118"/>
      <c r="F1051" s="118"/>
      <c r="G1051" s="57">
        <v>3861</v>
      </c>
      <c r="H1051" s="3"/>
      <c r="I1051" s="57">
        <v>3861</v>
      </c>
      <c r="J1051" s="5" t="str">
        <f t="shared" si="128"/>
        <v>FIN carbamazepine Orion Corporation tablet 100 x 200mg/</v>
      </c>
      <c r="K1051" s="5" t="str">
        <f t="shared" si="129"/>
        <v>FIN carbamazepine Orion Corporation tablet 100 x 200mg/</v>
      </c>
      <c r="L1051" s="5"/>
      <c r="M1051" s="5"/>
      <c r="N1051" s="5"/>
      <c r="O1051" s="5"/>
      <c r="P1051">
        <v>100</v>
      </c>
      <c r="Q1051" s="5"/>
      <c r="R1051">
        <v>100</v>
      </c>
      <c r="S1051" s="5"/>
      <c r="T1051" s="118"/>
      <c r="U1051" s="118"/>
      <c r="V1051" s="118"/>
      <c r="W1051" s="118"/>
      <c r="X1051" t="s">
        <v>1298</v>
      </c>
      <c r="Y1051" t="s">
        <v>1115</v>
      </c>
      <c r="Z1051" t="s">
        <v>1115</v>
      </c>
      <c r="AA1051" t="s">
        <v>1289</v>
      </c>
      <c r="AB1051" s="5"/>
      <c r="AC1051" s="5"/>
      <c r="AD1051" s="5"/>
      <c r="AE1051" s="5"/>
      <c r="AF1051" s="61">
        <v>100000073664</v>
      </c>
      <c r="AG1051" t="s">
        <v>173</v>
      </c>
      <c r="AI1051" t="s">
        <v>1194</v>
      </c>
      <c r="AJ1051" t="s">
        <v>1208</v>
      </c>
      <c r="AK1051" s="5"/>
      <c r="AL1051" s="5"/>
      <c r="AM1051" s="5"/>
      <c r="AN1051" s="5"/>
      <c r="AO1051" s="5"/>
      <c r="AP1051" s="5"/>
      <c r="AQ1051" s="5"/>
      <c r="AR1051" s="5"/>
      <c r="AS1051" s="57">
        <v>1823</v>
      </c>
      <c r="AT1051" s="25" t="str">
        <f t="shared" si="130"/>
        <v>FIN carbamazepine Orion Corporation tablet 200mg/</v>
      </c>
      <c r="AU1051" s="33"/>
      <c r="AW1051" s="57">
        <v>1823</v>
      </c>
      <c r="AX1051" s="57"/>
      <c r="AY1051" s="5"/>
      <c r="AZ1051" t="s">
        <v>287</v>
      </c>
      <c r="BA1051" s="5"/>
      <c r="BB1051" s="5"/>
      <c r="BC1051" s="76">
        <v>10221000</v>
      </c>
      <c r="BD1051" t="s">
        <v>173</v>
      </c>
      <c r="BF1051" s="46" t="s">
        <v>1014</v>
      </c>
      <c r="BG1051" t="s">
        <v>980</v>
      </c>
      <c r="BJ1051" s="5"/>
      <c r="BK1051" t="s">
        <v>980</v>
      </c>
      <c r="BL1051" t="s">
        <v>1014</v>
      </c>
      <c r="BM1051" s="55" t="s">
        <v>964</v>
      </c>
      <c r="BN1051" t="str">
        <f t="shared" si="131"/>
        <v>carbamazepine tablet 200mg/</v>
      </c>
      <c r="BO1051" s="55"/>
      <c r="BP1051" t="str">
        <f t="shared" si="132"/>
        <v>carbamazepine tablet 200mg/</v>
      </c>
      <c r="BQ1051" s="5"/>
      <c r="BR1051" s="46">
        <v>10219000</v>
      </c>
      <c r="BS1051" t="s">
        <v>173</v>
      </c>
      <c r="BU1051" s="118"/>
      <c r="BV1051" s="118"/>
      <c r="BW1051" s="61">
        <v>100000073664</v>
      </c>
      <c r="BX1051" s="5"/>
      <c r="BY1051" s="5"/>
      <c r="BZ1051" s="5"/>
      <c r="CB1051" s="45"/>
      <c r="CC1051" s="45"/>
      <c r="CD1051" s="5"/>
      <c r="CE1051" s="5"/>
      <c r="CF1051" t="s">
        <v>1242</v>
      </c>
      <c r="CG1051" t="s">
        <v>175</v>
      </c>
      <c r="CI1051" s="118"/>
      <c r="CJ1051" s="118"/>
      <c r="CK1051" t="s">
        <v>1239</v>
      </c>
      <c r="CM1051" t="s">
        <v>1228</v>
      </c>
      <c r="CN1051" t="s">
        <v>3382</v>
      </c>
      <c r="CO1051" s="46" t="s">
        <v>2250</v>
      </c>
      <c r="CP1051" s="5"/>
      <c r="CQ1051" s="46" t="s">
        <v>2250</v>
      </c>
      <c r="CR1051" t="s">
        <v>276</v>
      </c>
      <c r="CS1051" s="5"/>
      <c r="CT1051" s="46" t="s">
        <v>2250</v>
      </c>
      <c r="CU1051" t="s">
        <v>276</v>
      </c>
      <c r="CV1051" s="118"/>
      <c r="CW1051" s="147"/>
      <c r="CX1051" t="s">
        <v>965</v>
      </c>
      <c r="CY1051" s="5"/>
      <c r="CZ1051" s="5"/>
      <c r="DA1051" s="5"/>
      <c r="DB1051" s="5"/>
      <c r="DC1051" s="5"/>
      <c r="DD1051" s="5"/>
      <c r="DE1051" s="5"/>
      <c r="DF1051" s="5"/>
      <c r="DG1051" s="118"/>
      <c r="DH1051" s="118"/>
      <c r="DI1051" s="118"/>
      <c r="DJ1051" s="118"/>
      <c r="DK1051" s="118"/>
      <c r="DL1051">
        <v>200</v>
      </c>
      <c r="DM1051" s="74" t="s">
        <v>164</v>
      </c>
      <c r="DN1051" s="74"/>
      <c r="DO1051" s="74"/>
      <c r="DP1051" s="74"/>
      <c r="DQ1051" s="5"/>
      <c r="DR1051">
        <v>200</v>
      </c>
      <c r="DS1051" s="74" t="s">
        <v>164</v>
      </c>
      <c r="DZ1051" s="62" t="s">
        <v>1249</v>
      </c>
      <c r="EA1051" t="s">
        <v>1283</v>
      </c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Y1051" s="70" t="str">
        <f t="shared" si="133"/>
        <v>carbamazepine oral 200mg/</v>
      </c>
      <c r="FK1051" s="14" t="s">
        <v>163</v>
      </c>
      <c r="FL1051" s="70" t="str">
        <f t="shared" si="134"/>
        <v>carbamazepine oral 200mg/</v>
      </c>
    </row>
    <row r="1052" spans="1:168" ht="14.4">
      <c r="A1052" s="83">
        <v>3862</v>
      </c>
      <c r="B1052" s="57">
        <v>3862</v>
      </c>
      <c r="C1052" s="118"/>
      <c r="D1052" s="118"/>
      <c r="E1052" s="118"/>
      <c r="F1052" s="118"/>
      <c r="G1052" s="57">
        <v>3862</v>
      </c>
      <c r="H1052" s="3"/>
      <c r="I1052" s="57">
        <v>3862</v>
      </c>
      <c r="J1052" s="5" t="str">
        <f t="shared" si="128"/>
        <v>FIN carbamazepine Orion Corporation tablet 300 x 200mg/</v>
      </c>
      <c r="K1052" s="5" t="str">
        <f t="shared" si="129"/>
        <v>FIN carbamazepine Orion Corporation tablet 300 x 200mg/</v>
      </c>
      <c r="L1052" s="5"/>
      <c r="M1052" s="5"/>
      <c r="N1052" s="5"/>
      <c r="O1052" s="5"/>
      <c r="P1052">
        <v>300</v>
      </c>
      <c r="Q1052" s="5"/>
      <c r="R1052">
        <v>300</v>
      </c>
      <c r="S1052" s="5"/>
      <c r="T1052" s="118"/>
      <c r="U1052" s="118"/>
      <c r="V1052" s="118"/>
      <c r="W1052" s="118"/>
      <c r="X1052" t="s">
        <v>1289</v>
      </c>
      <c r="Y1052" t="s">
        <v>1115</v>
      </c>
      <c r="Z1052" t="s">
        <v>1115</v>
      </c>
      <c r="AA1052" t="s">
        <v>1314</v>
      </c>
      <c r="AB1052" s="5"/>
      <c r="AC1052" s="5"/>
      <c r="AD1052" s="5"/>
      <c r="AE1052" s="5"/>
      <c r="AF1052" s="61">
        <v>100000073664</v>
      </c>
      <c r="AG1052" t="s">
        <v>173</v>
      </c>
      <c r="AI1052" t="s">
        <v>1194</v>
      </c>
      <c r="AJ1052" t="s">
        <v>1208</v>
      </c>
      <c r="AK1052" s="5"/>
      <c r="AL1052" s="5"/>
      <c r="AM1052" s="5"/>
      <c r="AN1052" s="5"/>
      <c r="AO1052" s="5"/>
      <c r="AP1052" s="5"/>
      <c r="AQ1052" s="5"/>
      <c r="AR1052" s="5"/>
      <c r="AS1052" s="57">
        <v>1823</v>
      </c>
      <c r="AT1052" s="25" t="str">
        <f t="shared" si="130"/>
        <v>FIN carbamazepine Orion Corporation tablet 200mg/</v>
      </c>
      <c r="AU1052" s="33"/>
      <c r="AW1052" s="57">
        <v>1823</v>
      </c>
      <c r="AX1052" s="57"/>
      <c r="AY1052" s="5"/>
      <c r="AZ1052" t="s">
        <v>287</v>
      </c>
      <c r="BA1052" s="5"/>
      <c r="BB1052" s="5"/>
      <c r="BC1052" s="76">
        <v>10221000</v>
      </c>
      <c r="BD1052" t="s">
        <v>173</v>
      </c>
      <c r="BF1052" s="46" t="s">
        <v>1014</v>
      </c>
      <c r="BG1052" t="s">
        <v>980</v>
      </c>
      <c r="BJ1052" s="5"/>
      <c r="BK1052" t="s">
        <v>980</v>
      </c>
      <c r="BL1052" t="s">
        <v>1014</v>
      </c>
      <c r="BM1052" s="55" t="s">
        <v>964</v>
      </c>
      <c r="BN1052" t="str">
        <f t="shared" si="131"/>
        <v>carbamazepine tablet 200mg/</v>
      </c>
      <c r="BO1052" s="55"/>
      <c r="BP1052" t="str">
        <f t="shared" si="132"/>
        <v>carbamazepine tablet 200mg/</v>
      </c>
      <c r="BQ1052" s="5"/>
      <c r="BR1052" s="46">
        <v>10219000</v>
      </c>
      <c r="BS1052" t="s">
        <v>173</v>
      </c>
      <c r="BU1052" s="118"/>
      <c r="BV1052" s="118"/>
      <c r="BW1052" s="61">
        <v>100000073664</v>
      </c>
      <c r="BX1052" s="5"/>
      <c r="BY1052" s="5"/>
      <c r="BZ1052" s="5"/>
      <c r="CB1052" s="45"/>
      <c r="CC1052" s="45"/>
      <c r="CD1052" s="5"/>
      <c r="CE1052" s="5"/>
      <c r="CF1052" t="s">
        <v>1242</v>
      </c>
      <c r="CG1052" t="s">
        <v>175</v>
      </c>
      <c r="CI1052" s="118"/>
      <c r="CJ1052" s="118"/>
      <c r="CK1052" t="s">
        <v>1239</v>
      </c>
      <c r="CM1052" t="s">
        <v>1228</v>
      </c>
      <c r="CN1052" t="s">
        <v>3382</v>
      </c>
      <c r="CO1052" s="46" t="s">
        <v>2250</v>
      </c>
      <c r="CP1052" s="5"/>
      <c r="CQ1052" s="46" t="s">
        <v>2250</v>
      </c>
      <c r="CR1052" t="s">
        <v>276</v>
      </c>
      <c r="CS1052" s="5"/>
      <c r="CT1052" s="46" t="s">
        <v>2250</v>
      </c>
      <c r="CU1052" t="s">
        <v>276</v>
      </c>
      <c r="CV1052" s="118"/>
      <c r="CW1052" s="147"/>
      <c r="CX1052" t="s">
        <v>965</v>
      </c>
      <c r="CY1052" s="5"/>
      <c r="CZ1052" s="5"/>
      <c r="DA1052" s="5"/>
      <c r="DB1052" s="5"/>
      <c r="DC1052" s="5"/>
      <c r="DD1052" s="5"/>
      <c r="DE1052" s="5"/>
      <c r="DF1052" s="5"/>
      <c r="DG1052" s="118"/>
      <c r="DH1052" s="118"/>
      <c r="DI1052" s="118"/>
      <c r="DJ1052" s="118"/>
      <c r="DK1052" s="118"/>
      <c r="DL1052">
        <v>200</v>
      </c>
      <c r="DM1052" s="74" t="s">
        <v>164</v>
      </c>
      <c r="DN1052" s="74"/>
      <c r="DO1052" s="74"/>
      <c r="DP1052" s="74"/>
      <c r="DQ1052" s="5"/>
      <c r="DR1052">
        <v>200</v>
      </c>
      <c r="DS1052" s="74" t="s">
        <v>164</v>
      </c>
      <c r="DZ1052" s="62" t="s">
        <v>1249</v>
      </c>
      <c r="EA1052" t="s">
        <v>1283</v>
      </c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Y1052" s="70" t="str">
        <f t="shared" si="133"/>
        <v>carbamazepine oral 200mg/</v>
      </c>
      <c r="FK1052" s="14" t="s">
        <v>163</v>
      </c>
      <c r="FL1052" s="70" t="str">
        <f t="shared" si="134"/>
        <v>carbamazepine oral 200mg/</v>
      </c>
    </row>
    <row r="1053" spans="1:168" ht="14.4">
      <c r="A1053" s="83">
        <v>3863</v>
      </c>
      <c r="B1053" s="57">
        <v>3863</v>
      </c>
      <c r="C1053" s="118"/>
      <c r="D1053" s="118"/>
      <c r="E1053" s="118"/>
      <c r="F1053" s="118"/>
      <c r="G1053" s="57">
        <v>3863</v>
      </c>
      <c r="H1053" s="3"/>
      <c r="I1053" s="57">
        <v>3863</v>
      </c>
      <c r="J1053" s="5" t="str">
        <f t="shared" si="128"/>
        <v>FIN carbamazepine Orion Corporation tablet 50 x 200mg/</v>
      </c>
      <c r="K1053" s="5" t="str">
        <f t="shared" si="129"/>
        <v>FIN carbamazepine Orion Corporation tablet 50 x 200mg/</v>
      </c>
      <c r="L1053" s="5"/>
      <c r="M1053" s="5"/>
      <c r="N1053" s="5"/>
      <c r="O1053" s="5"/>
      <c r="P1053">
        <v>50</v>
      </c>
      <c r="Q1053" s="5"/>
      <c r="R1053">
        <v>50</v>
      </c>
      <c r="S1053" s="5"/>
      <c r="T1053" s="118"/>
      <c r="U1053" s="118"/>
      <c r="V1053" s="118"/>
      <c r="W1053" s="118"/>
      <c r="X1053" t="s">
        <v>1291</v>
      </c>
      <c r="Y1053" t="s">
        <v>1115</v>
      </c>
      <c r="Z1053" t="s">
        <v>1115</v>
      </c>
      <c r="AA1053" t="s">
        <v>1299</v>
      </c>
      <c r="AB1053" s="5"/>
      <c r="AC1053" s="5"/>
      <c r="AD1053" s="5"/>
      <c r="AE1053" s="5"/>
      <c r="AF1053" s="61">
        <v>100000073664</v>
      </c>
      <c r="AG1053" t="s">
        <v>173</v>
      </c>
      <c r="AI1053" t="s">
        <v>1194</v>
      </c>
      <c r="AJ1053" t="s">
        <v>1208</v>
      </c>
      <c r="AK1053" s="5"/>
      <c r="AL1053" s="5"/>
      <c r="AM1053" s="5"/>
      <c r="AN1053" s="5"/>
      <c r="AO1053" s="5"/>
      <c r="AP1053" s="5"/>
      <c r="AQ1053" s="5"/>
      <c r="AR1053" s="5"/>
      <c r="AS1053" s="57">
        <v>1823</v>
      </c>
      <c r="AT1053" s="25" t="str">
        <f t="shared" si="130"/>
        <v>FIN carbamazepine Orion Corporation tablet 200mg/</v>
      </c>
      <c r="AU1053" s="33"/>
      <c r="AW1053" s="57">
        <v>1823</v>
      </c>
      <c r="AX1053" s="57"/>
      <c r="AY1053" s="5"/>
      <c r="AZ1053" t="s">
        <v>287</v>
      </c>
      <c r="BA1053" s="5"/>
      <c r="BB1053" s="5"/>
      <c r="BC1053" s="76">
        <v>10221000</v>
      </c>
      <c r="BD1053" t="s">
        <v>173</v>
      </c>
      <c r="BF1053" s="46" t="s">
        <v>1014</v>
      </c>
      <c r="BG1053" t="s">
        <v>980</v>
      </c>
      <c r="BJ1053" s="5"/>
      <c r="BK1053" t="s">
        <v>980</v>
      </c>
      <c r="BL1053" t="s">
        <v>1014</v>
      </c>
      <c r="BM1053" s="55" t="s">
        <v>964</v>
      </c>
      <c r="BN1053" t="str">
        <f t="shared" si="131"/>
        <v>carbamazepine tablet 200mg/</v>
      </c>
      <c r="BO1053" s="55"/>
      <c r="BP1053" t="str">
        <f t="shared" si="132"/>
        <v>carbamazepine tablet 200mg/</v>
      </c>
      <c r="BQ1053" s="5"/>
      <c r="BR1053" s="46">
        <v>10219000</v>
      </c>
      <c r="BS1053" t="s">
        <v>173</v>
      </c>
      <c r="BU1053" s="118"/>
      <c r="BV1053" s="118"/>
      <c r="BW1053" s="61">
        <v>100000073664</v>
      </c>
      <c r="BX1053" s="5"/>
      <c r="BY1053" s="5"/>
      <c r="BZ1053" s="5"/>
      <c r="CB1053" s="45"/>
      <c r="CC1053" s="45"/>
      <c r="CD1053" s="5"/>
      <c r="CE1053" s="5"/>
      <c r="CF1053" t="s">
        <v>1242</v>
      </c>
      <c r="CG1053" t="s">
        <v>175</v>
      </c>
      <c r="CI1053" s="118"/>
      <c r="CJ1053" s="118"/>
      <c r="CK1053" t="s">
        <v>1239</v>
      </c>
      <c r="CM1053" t="s">
        <v>1228</v>
      </c>
      <c r="CN1053" t="s">
        <v>3382</v>
      </c>
      <c r="CO1053" s="46" t="s">
        <v>2250</v>
      </c>
      <c r="CP1053" s="5"/>
      <c r="CQ1053" s="46" t="s">
        <v>2250</v>
      </c>
      <c r="CR1053" t="s">
        <v>276</v>
      </c>
      <c r="CS1053" s="5"/>
      <c r="CT1053" s="46" t="s">
        <v>2250</v>
      </c>
      <c r="CU1053" t="s">
        <v>276</v>
      </c>
      <c r="CV1053" s="118"/>
      <c r="CW1053" s="147"/>
      <c r="CX1053" t="s">
        <v>965</v>
      </c>
      <c r="CY1053" s="5"/>
      <c r="CZ1053" s="5"/>
      <c r="DA1053" s="5"/>
      <c r="DB1053" s="5"/>
      <c r="DC1053" s="5"/>
      <c r="DD1053" s="5"/>
      <c r="DE1053" s="5"/>
      <c r="DF1053" s="5"/>
      <c r="DG1053" s="118"/>
      <c r="DH1053" s="118"/>
      <c r="DI1053" s="118"/>
      <c r="DJ1053" s="118"/>
      <c r="DK1053" s="118"/>
      <c r="DL1053">
        <v>200</v>
      </c>
      <c r="DM1053" s="74" t="s">
        <v>164</v>
      </c>
      <c r="DN1053" s="74"/>
      <c r="DO1053" s="74"/>
      <c r="DP1053" s="74"/>
      <c r="DQ1053" s="5"/>
      <c r="DR1053">
        <v>200</v>
      </c>
      <c r="DS1053" s="74" t="s">
        <v>164</v>
      </c>
      <c r="DZ1053" s="62" t="s">
        <v>1249</v>
      </c>
      <c r="EA1053" t="s">
        <v>1283</v>
      </c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Y1053" s="70" t="str">
        <f t="shared" si="133"/>
        <v>carbamazepine oral 200mg/</v>
      </c>
      <c r="FK1053" s="14" t="s">
        <v>163</v>
      </c>
      <c r="FL1053" s="70" t="str">
        <f t="shared" si="134"/>
        <v>carbamazepine oral 200mg/</v>
      </c>
    </row>
    <row r="1054" spans="1:168" ht="14.4">
      <c r="A1054" s="83">
        <v>3864</v>
      </c>
      <c r="B1054" s="57">
        <v>3864</v>
      </c>
      <c r="C1054" s="118"/>
      <c r="D1054" s="118"/>
      <c r="E1054" s="118"/>
      <c r="F1054" s="118"/>
      <c r="G1054" s="57">
        <v>3864</v>
      </c>
      <c r="H1054" s="3"/>
      <c r="I1054" s="57">
        <v>3864</v>
      </c>
      <c r="J1054" s="5" t="str">
        <f t="shared" si="128"/>
        <v>FIN carbamazepine Orion Corporation tablet 100 x 200mg/</v>
      </c>
      <c r="K1054" s="5" t="str">
        <f t="shared" si="129"/>
        <v>FIN carbamazepine Orion Corporation tablet 100 x 200mg/</v>
      </c>
      <c r="L1054" s="5"/>
      <c r="M1054" s="5"/>
      <c r="N1054" s="5"/>
      <c r="O1054" s="5"/>
      <c r="P1054">
        <v>100</v>
      </c>
      <c r="Q1054" s="5"/>
      <c r="R1054">
        <v>100</v>
      </c>
      <c r="S1054" s="5"/>
      <c r="T1054" s="118"/>
      <c r="U1054" s="118"/>
      <c r="V1054" s="118"/>
      <c r="W1054" s="118"/>
      <c r="X1054" t="s">
        <v>1322</v>
      </c>
      <c r="Y1054" t="s">
        <v>1115</v>
      </c>
      <c r="Z1054" t="s">
        <v>1115</v>
      </c>
      <c r="AA1054" t="s">
        <v>1289</v>
      </c>
      <c r="AB1054" s="5"/>
      <c r="AC1054" s="5"/>
      <c r="AD1054" s="5"/>
      <c r="AE1054" s="5"/>
      <c r="AF1054" s="61">
        <v>100000073664</v>
      </c>
      <c r="AG1054" t="s">
        <v>173</v>
      </c>
      <c r="AI1054" t="s">
        <v>1194</v>
      </c>
      <c r="AJ1054" t="s">
        <v>1208</v>
      </c>
      <c r="AK1054" s="5"/>
      <c r="AL1054" s="5"/>
      <c r="AM1054" s="5"/>
      <c r="AN1054" s="5"/>
      <c r="AO1054" s="5"/>
      <c r="AP1054" s="5"/>
      <c r="AQ1054" s="5"/>
      <c r="AR1054" s="5"/>
      <c r="AS1054" s="57">
        <v>1823</v>
      </c>
      <c r="AT1054" s="25" t="str">
        <f t="shared" si="130"/>
        <v>FIN carbamazepine Orion Corporation tablet 200mg/</v>
      </c>
      <c r="AU1054" s="33"/>
      <c r="AW1054" s="57">
        <v>1823</v>
      </c>
      <c r="AX1054" s="57"/>
      <c r="AY1054" s="5"/>
      <c r="AZ1054" t="s">
        <v>287</v>
      </c>
      <c r="BA1054" s="5"/>
      <c r="BB1054" s="5"/>
      <c r="BC1054" s="76">
        <v>10221000</v>
      </c>
      <c r="BD1054" t="s">
        <v>173</v>
      </c>
      <c r="BF1054" s="46" t="s">
        <v>1014</v>
      </c>
      <c r="BG1054" t="s">
        <v>980</v>
      </c>
      <c r="BJ1054" s="5"/>
      <c r="BK1054" t="s">
        <v>980</v>
      </c>
      <c r="BL1054" t="s">
        <v>1014</v>
      </c>
      <c r="BM1054" s="55" t="s">
        <v>964</v>
      </c>
      <c r="BN1054" t="str">
        <f t="shared" si="131"/>
        <v>carbamazepine tablet 200mg/</v>
      </c>
      <c r="BO1054" s="55"/>
      <c r="BP1054" t="str">
        <f t="shared" si="132"/>
        <v>carbamazepine tablet 200mg/</v>
      </c>
      <c r="BQ1054" s="5"/>
      <c r="BR1054" s="46">
        <v>10219000</v>
      </c>
      <c r="BS1054" t="s">
        <v>173</v>
      </c>
      <c r="BU1054" s="118"/>
      <c r="BV1054" s="118"/>
      <c r="BW1054" s="61">
        <v>100000073664</v>
      </c>
      <c r="BX1054" s="5"/>
      <c r="BY1054" s="5"/>
      <c r="BZ1054" s="5"/>
      <c r="CB1054" s="45"/>
      <c r="CC1054" s="45"/>
      <c r="CD1054" s="5"/>
      <c r="CE1054" s="5"/>
      <c r="CF1054" t="s">
        <v>1242</v>
      </c>
      <c r="CG1054" t="s">
        <v>175</v>
      </c>
      <c r="CI1054" s="118"/>
      <c r="CJ1054" s="118"/>
      <c r="CK1054" t="s">
        <v>1239</v>
      </c>
      <c r="CM1054" t="s">
        <v>1228</v>
      </c>
      <c r="CN1054" t="s">
        <v>3382</v>
      </c>
      <c r="CO1054" s="46" t="s">
        <v>2250</v>
      </c>
      <c r="CP1054" s="5"/>
      <c r="CQ1054" s="46" t="s">
        <v>2250</v>
      </c>
      <c r="CR1054" t="s">
        <v>276</v>
      </c>
      <c r="CS1054" s="5"/>
      <c r="CT1054" s="46" t="s">
        <v>2250</v>
      </c>
      <c r="CU1054" t="s">
        <v>276</v>
      </c>
      <c r="CV1054" s="118"/>
      <c r="CW1054" s="147"/>
      <c r="CX1054" t="s">
        <v>965</v>
      </c>
      <c r="CY1054" s="5"/>
      <c r="CZ1054" s="5"/>
      <c r="DA1054" s="5"/>
      <c r="DB1054" s="5"/>
      <c r="DC1054" s="5"/>
      <c r="DD1054" s="5"/>
      <c r="DE1054" s="5"/>
      <c r="DF1054" s="5"/>
      <c r="DG1054" s="118"/>
      <c r="DH1054" s="118"/>
      <c r="DI1054" s="118"/>
      <c r="DJ1054" s="118"/>
      <c r="DK1054" s="118"/>
      <c r="DL1054">
        <v>200</v>
      </c>
      <c r="DM1054" s="74" t="s">
        <v>164</v>
      </c>
      <c r="DN1054" s="74"/>
      <c r="DO1054" s="74"/>
      <c r="DP1054" s="74"/>
      <c r="DQ1054" s="5"/>
      <c r="DR1054">
        <v>200</v>
      </c>
      <c r="DS1054" s="74" t="s">
        <v>164</v>
      </c>
      <c r="DZ1054" s="62" t="s">
        <v>1249</v>
      </c>
      <c r="EA1054" t="s">
        <v>1283</v>
      </c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Y1054" s="70" t="str">
        <f t="shared" si="133"/>
        <v>carbamazepine oral 200mg/</v>
      </c>
      <c r="FK1054" s="14" t="s">
        <v>163</v>
      </c>
      <c r="FL1054" s="70" t="str">
        <f t="shared" si="134"/>
        <v>carbamazepine oral 200mg/</v>
      </c>
    </row>
    <row r="1055" spans="1:168" ht="14.4">
      <c r="A1055" s="83">
        <v>149658</v>
      </c>
      <c r="B1055" s="57">
        <v>149658</v>
      </c>
      <c r="C1055" s="118"/>
      <c r="D1055" s="118"/>
      <c r="E1055" s="118"/>
      <c r="F1055" s="118"/>
      <c r="G1055" s="57">
        <v>149658</v>
      </c>
      <c r="H1055" s="3"/>
      <c r="I1055" s="57">
        <v>149658</v>
      </c>
      <c r="J1055" s="5" t="str">
        <f t="shared" si="128"/>
        <v>FIN carbamazepine Orion Corporation tablet 250 x 200mg/</v>
      </c>
      <c r="K1055" s="5" t="str">
        <f t="shared" si="129"/>
        <v>FIN carbamazepine Orion Corporation tablet 250 x 200mg/</v>
      </c>
      <c r="L1055" s="5"/>
      <c r="M1055" s="5"/>
      <c r="N1055" s="5"/>
      <c r="O1055" s="5"/>
      <c r="P1055">
        <v>250</v>
      </c>
      <c r="Q1055" s="5"/>
      <c r="R1055">
        <v>250</v>
      </c>
      <c r="S1055" s="5"/>
      <c r="T1055" s="118"/>
      <c r="U1055" s="118"/>
      <c r="V1055" s="118"/>
      <c r="W1055" s="118"/>
      <c r="X1055" t="s">
        <v>1298</v>
      </c>
      <c r="Y1055" t="s">
        <v>1115</v>
      </c>
      <c r="Z1055" t="s">
        <v>1115</v>
      </c>
      <c r="AA1055" t="s">
        <v>1303</v>
      </c>
      <c r="AB1055" s="5"/>
      <c r="AC1055" s="5"/>
      <c r="AD1055" s="5"/>
      <c r="AE1055" s="5"/>
      <c r="AF1055" s="61">
        <v>100000073664</v>
      </c>
      <c r="AG1055" t="s">
        <v>173</v>
      </c>
      <c r="AI1055" t="s">
        <v>1194</v>
      </c>
      <c r="AJ1055" t="s">
        <v>1208</v>
      </c>
      <c r="AK1055" s="5"/>
      <c r="AL1055" s="5"/>
      <c r="AM1055" s="5"/>
      <c r="AN1055" s="5"/>
      <c r="AO1055" s="5"/>
      <c r="AP1055" s="5"/>
      <c r="AQ1055" s="5"/>
      <c r="AR1055" s="5"/>
      <c r="AS1055" s="57">
        <v>1823</v>
      </c>
      <c r="AT1055" s="25" t="str">
        <f t="shared" si="130"/>
        <v>FIN carbamazepine Orion Corporation tablet 200mg/</v>
      </c>
      <c r="AU1055" s="33"/>
      <c r="AW1055" s="57">
        <v>1823</v>
      </c>
      <c r="AX1055" s="57"/>
      <c r="AY1055" s="5"/>
      <c r="AZ1055" t="s">
        <v>287</v>
      </c>
      <c r="BA1055" s="5"/>
      <c r="BB1055" s="5"/>
      <c r="BC1055" s="76">
        <v>10221000</v>
      </c>
      <c r="BD1055" t="s">
        <v>173</v>
      </c>
      <c r="BF1055" s="46" t="s">
        <v>1014</v>
      </c>
      <c r="BG1055" t="s">
        <v>980</v>
      </c>
      <c r="BJ1055" s="5"/>
      <c r="BK1055" t="s">
        <v>980</v>
      </c>
      <c r="BL1055" t="s">
        <v>1014</v>
      </c>
      <c r="BM1055" s="55" t="s">
        <v>964</v>
      </c>
      <c r="BN1055" t="str">
        <f t="shared" si="131"/>
        <v>carbamazepine tablet 200mg/</v>
      </c>
      <c r="BO1055" s="55"/>
      <c r="BP1055" t="str">
        <f t="shared" si="132"/>
        <v>carbamazepine tablet 200mg/</v>
      </c>
      <c r="BQ1055" s="5"/>
      <c r="BR1055" s="46">
        <v>10219000</v>
      </c>
      <c r="BS1055" t="s">
        <v>173</v>
      </c>
      <c r="BU1055" s="118"/>
      <c r="BV1055" s="118"/>
      <c r="BW1055" s="61">
        <v>100000073664</v>
      </c>
      <c r="BX1055" s="5"/>
      <c r="BY1055" s="5"/>
      <c r="BZ1055" s="5"/>
      <c r="CB1055" s="45"/>
      <c r="CC1055" s="45"/>
      <c r="CD1055" s="5"/>
      <c r="CE1055" s="5"/>
      <c r="CF1055" t="s">
        <v>1242</v>
      </c>
      <c r="CG1055" t="s">
        <v>175</v>
      </c>
      <c r="CI1055" s="118"/>
      <c r="CJ1055" s="118"/>
      <c r="CK1055" t="s">
        <v>1239</v>
      </c>
      <c r="CM1055" t="s">
        <v>1228</v>
      </c>
      <c r="CN1055" t="s">
        <v>3382</v>
      </c>
      <c r="CO1055" s="46" t="s">
        <v>2250</v>
      </c>
      <c r="CP1055" s="5"/>
      <c r="CQ1055" s="46" t="s">
        <v>2250</v>
      </c>
      <c r="CR1055" t="s">
        <v>276</v>
      </c>
      <c r="CS1055" s="5"/>
      <c r="CT1055" s="46" t="s">
        <v>2250</v>
      </c>
      <c r="CU1055" t="s">
        <v>276</v>
      </c>
      <c r="CV1055" s="118"/>
      <c r="CW1055" s="147"/>
      <c r="CX1055" t="s">
        <v>965</v>
      </c>
      <c r="CY1055" s="5"/>
      <c r="CZ1055" s="5"/>
      <c r="DA1055" s="5"/>
      <c r="DB1055" s="5"/>
      <c r="DC1055" s="5"/>
      <c r="DD1055" s="5"/>
      <c r="DE1055" s="5"/>
      <c r="DF1055" s="5"/>
      <c r="DG1055" s="118"/>
      <c r="DH1055" s="118"/>
      <c r="DI1055" s="118"/>
      <c r="DJ1055" s="118"/>
      <c r="DK1055" s="118"/>
      <c r="DL1055">
        <v>200</v>
      </c>
      <c r="DM1055" s="74" t="s">
        <v>164</v>
      </c>
      <c r="DN1055" s="74"/>
      <c r="DO1055" s="74"/>
      <c r="DP1055" s="74"/>
      <c r="DQ1055" s="5"/>
      <c r="DR1055">
        <v>200</v>
      </c>
      <c r="DS1055" s="74" t="s">
        <v>164</v>
      </c>
      <c r="DZ1055" s="62" t="s">
        <v>1249</v>
      </c>
      <c r="EA1055" t="s">
        <v>1283</v>
      </c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Y1055" s="70" t="str">
        <f t="shared" si="133"/>
        <v>carbamazepine oral 200mg/</v>
      </c>
      <c r="FK1055" s="14" t="s">
        <v>163</v>
      </c>
      <c r="FL1055" s="70" t="str">
        <f t="shared" si="134"/>
        <v>carbamazepine oral 200mg/</v>
      </c>
    </row>
    <row r="1056" spans="1:168" ht="14.4">
      <c r="A1056" s="83">
        <v>152318</v>
      </c>
      <c r="B1056" s="57">
        <v>152318</v>
      </c>
      <c r="C1056" s="118"/>
      <c r="D1056" s="118"/>
      <c r="E1056" s="118"/>
      <c r="F1056" s="118"/>
      <c r="G1056" s="57">
        <v>152318</v>
      </c>
      <c r="H1056" s="3"/>
      <c r="I1056" s="57">
        <v>152318</v>
      </c>
      <c r="J1056" s="5" t="str">
        <f t="shared" si="128"/>
        <v>FIN carbamazepine Orion Corporation tablet 300 x 200mg/</v>
      </c>
      <c r="K1056" s="5" t="str">
        <f t="shared" si="129"/>
        <v>FIN carbamazepine Orion Corporation tablet 300 x 200mg/</v>
      </c>
      <c r="L1056" s="5"/>
      <c r="M1056" s="5"/>
      <c r="N1056" s="5"/>
      <c r="O1056" s="5"/>
      <c r="P1056">
        <v>300</v>
      </c>
      <c r="Q1056" s="5"/>
      <c r="R1056">
        <v>300</v>
      </c>
      <c r="S1056" s="5"/>
      <c r="T1056" s="118"/>
      <c r="U1056" s="118"/>
      <c r="V1056" s="118"/>
      <c r="W1056" s="118"/>
      <c r="X1056" t="s">
        <v>1299</v>
      </c>
      <c r="Y1056" t="s">
        <v>1115</v>
      </c>
      <c r="Z1056" t="s">
        <v>1115</v>
      </c>
      <c r="AA1056" t="s">
        <v>1314</v>
      </c>
      <c r="AB1056" s="5"/>
      <c r="AC1056" s="5"/>
      <c r="AD1056" s="5"/>
      <c r="AE1056" s="5"/>
      <c r="AF1056" s="61">
        <v>100000073664</v>
      </c>
      <c r="AG1056" t="s">
        <v>173</v>
      </c>
      <c r="AI1056" t="s">
        <v>1194</v>
      </c>
      <c r="AJ1056" t="s">
        <v>1208</v>
      </c>
      <c r="AK1056" s="5"/>
      <c r="AL1056" s="5"/>
      <c r="AM1056" s="5"/>
      <c r="AN1056" s="5"/>
      <c r="AO1056" s="5"/>
      <c r="AP1056" s="5"/>
      <c r="AQ1056" s="5"/>
      <c r="AR1056" s="5"/>
      <c r="AS1056" s="57">
        <v>1823</v>
      </c>
      <c r="AT1056" s="25" t="str">
        <f t="shared" si="130"/>
        <v>FIN carbamazepine Orion Corporation tablet 200mg/</v>
      </c>
      <c r="AU1056" s="33"/>
      <c r="AW1056" s="57">
        <v>1823</v>
      </c>
      <c r="AX1056" s="57"/>
      <c r="AY1056" s="5"/>
      <c r="AZ1056" t="s">
        <v>287</v>
      </c>
      <c r="BA1056" s="5"/>
      <c r="BB1056" s="5"/>
      <c r="BC1056" s="76">
        <v>10221000</v>
      </c>
      <c r="BD1056" t="s">
        <v>173</v>
      </c>
      <c r="BF1056" s="46" t="s">
        <v>1014</v>
      </c>
      <c r="BG1056" t="s">
        <v>980</v>
      </c>
      <c r="BJ1056" s="5"/>
      <c r="BK1056" t="s">
        <v>980</v>
      </c>
      <c r="BL1056" t="s">
        <v>1014</v>
      </c>
      <c r="BM1056" s="55" t="s">
        <v>964</v>
      </c>
      <c r="BN1056" t="str">
        <f t="shared" si="131"/>
        <v>carbamazepine tablet 200mg/</v>
      </c>
      <c r="BO1056" s="55"/>
      <c r="BP1056" t="str">
        <f t="shared" si="132"/>
        <v>carbamazepine tablet 200mg/</v>
      </c>
      <c r="BQ1056" s="5"/>
      <c r="BR1056" s="46">
        <v>10219000</v>
      </c>
      <c r="BS1056" t="s">
        <v>173</v>
      </c>
      <c r="BU1056" s="118"/>
      <c r="BV1056" s="118"/>
      <c r="BW1056" s="61">
        <v>100000073664</v>
      </c>
      <c r="BX1056" s="5"/>
      <c r="BY1056" s="5"/>
      <c r="BZ1056" s="5"/>
      <c r="CB1056" s="45"/>
      <c r="CC1056" s="45"/>
      <c r="CD1056" s="5"/>
      <c r="CE1056" s="5"/>
      <c r="CF1056" t="s">
        <v>1242</v>
      </c>
      <c r="CG1056" t="s">
        <v>175</v>
      </c>
      <c r="CI1056" s="118"/>
      <c r="CJ1056" s="118"/>
      <c r="CK1056" t="s">
        <v>1239</v>
      </c>
      <c r="CM1056" t="s">
        <v>1228</v>
      </c>
      <c r="CN1056" t="s">
        <v>3382</v>
      </c>
      <c r="CO1056" s="46" t="s">
        <v>2250</v>
      </c>
      <c r="CP1056" s="5"/>
      <c r="CQ1056" s="46" t="s">
        <v>2250</v>
      </c>
      <c r="CR1056" t="s">
        <v>276</v>
      </c>
      <c r="CS1056" s="5"/>
      <c r="CT1056" s="46" t="s">
        <v>2250</v>
      </c>
      <c r="CU1056" t="s">
        <v>276</v>
      </c>
      <c r="CV1056" s="118"/>
      <c r="CW1056" s="147"/>
      <c r="CX1056" t="s">
        <v>965</v>
      </c>
      <c r="CY1056" s="5"/>
      <c r="CZ1056" s="5"/>
      <c r="DA1056" s="5"/>
      <c r="DB1056" s="5"/>
      <c r="DC1056" s="5"/>
      <c r="DD1056" s="5"/>
      <c r="DE1056" s="5"/>
      <c r="DF1056" s="5"/>
      <c r="DG1056" s="118"/>
      <c r="DH1056" s="118"/>
      <c r="DI1056" s="118"/>
      <c r="DJ1056" s="118"/>
      <c r="DK1056" s="118"/>
      <c r="DL1056">
        <v>200</v>
      </c>
      <c r="DM1056" s="74" t="s">
        <v>164</v>
      </c>
      <c r="DN1056" s="74"/>
      <c r="DO1056" s="74"/>
      <c r="DP1056" s="74"/>
      <c r="DQ1056" s="5"/>
      <c r="DR1056">
        <v>200</v>
      </c>
      <c r="DS1056" s="74" t="s">
        <v>164</v>
      </c>
      <c r="DZ1056" s="62" t="s">
        <v>1249</v>
      </c>
      <c r="EA1056" t="s">
        <v>1283</v>
      </c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Y1056" s="70" t="str">
        <f t="shared" si="133"/>
        <v>carbamazepine oral 200mg/</v>
      </c>
      <c r="FK1056" s="14" t="s">
        <v>163</v>
      </c>
      <c r="FL1056" s="70" t="str">
        <f t="shared" si="134"/>
        <v>carbamazepine oral 200mg/</v>
      </c>
    </row>
    <row r="1057" spans="1:168" ht="14.4">
      <c r="A1057" s="83">
        <v>3865</v>
      </c>
      <c r="B1057" s="57">
        <v>3865</v>
      </c>
      <c r="C1057" s="118"/>
      <c r="D1057" s="118"/>
      <c r="E1057" s="118"/>
      <c r="F1057" s="118"/>
      <c r="G1057" s="57">
        <v>3865</v>
      </c>
      <c r="H1057" s="3"/>
      <c r="I1057" s="57">
        <v>3865</v>
      </c>
      <c r="J1057" s="5" t="str">
        <f t="shared" si="128"/>
        <v>FIN carbamazepine Orion Corporation tablet 50 x 300mg/</v>
      </c>
      <c r="K1057" s="5" t="str">
        <f t="shared" si="129"/>
        <v>FIN carbamazepine Orion Corporation tablet 50 x 300mg/</v>
      </c>
      <c r="L1057" s="5"/>
      <c r="M1057" s="5"/>
      <c r="N1057" s="5"/>
      <c r="O1057" s="5"/>
      <c r="P1057">
        <v>50</v>
      </c>
      <c r="Q1057" s="5"/>
      <c r="R1057">
        <v>50</v>
      </c>
      <c r="S1057" s="5"/>
      <c r="T1057" s="118"/>
      <c r="U1057" s="118"/>
      <c r="V1057" s="118"/>
      <c r="W1057" s="118"/>
      <c r="X1057" t="s">
        <v>1298</v>
      </c>
      <c r="Y1057" t="s">
        <v>1116</v>
      </c>
      <c r="Z1057" t="s">
        <v>1116</v>
      </c>
      <c r="AA1057" t="s">
        <v>1299</v>
      </c>
      <c r="AB1057" s="5"/>
      <c r="AC1057" s="5"/>
      <c r="AD1057" s="5"/>
      <c r="AE1057" s="5"/>
      <c r="AF1057" s="61">
        <v>100000073664</v>
      </c>
      <c r="AG1057" t="s">
        <v>173</v>
      </c>
      <c r="AI1057" t="s">
        <v>1194</v>
      </c>
      <c r="AJ1057" t="s">
        <v>1208</v>
      </c>
      <c r="AK1057" s="5"/>
      <c r="AL1057" s="5"/>
      <c r="AM1057" s="5"/>
      <c r="AN1057" s="5"/>
      <c r="AO1057" s="5"/>
      <c r="AP1057" s="5"/>
      <c r="AQ1057" s="5"/>
      <c r="AR1057" s="5"/>
      <c r="AS1057" s="57">
        <v>1824</v>
      </c>
      <c r="AT1057" s="25" t="str">
        <f t="shared" si="130"/>
        <v>FIN carbamazepine Orion Corporation tablet 300mg/</v>
      </c>
      <c r="AU1057" s="33"/>
      <c r="AW1057" s="57">
        <v>1824</v>
      </c>
      <c r="AX1057" s="57"/>
      <c r="AY1057" s="5"/>
      <c r="AZ1057" t="s">
        <v>287</v>
      </c>
      <c r="BA1057" s="5"/>
      <c r="BB1057" s="5"/>
      <c r="BC1057" s="76">
        <v>10221000</v>
      </c>
      <c r="BD1057" t="s">
        <v>173</v>
      </c>
      <c r="BF1057" s="46" t="s">
        <v>1015</v>
      </c>
      <c r="BG1057" t="s">
        <v>980</v>
      </c>
      <c r="BJ1057" s="5"/>
      <c r="BK1057" t="s">
        <v>980</v>
      </c>
      <c r="BL1057" t="s">
        <v>1015</v>
      </c>
      <c r="BM1057" s="55" t="s">
        <v>964</v>
      </c>
      <c r="BN1057" t="str">
        <f t="shared" si="131"/>
        <v>carbamazepine tablet 300mg/</v>
      </c>
      <c r="BO1057" s="55"/>
      <c r="BP1057" t="str">
        <f t="shared" si="132"/>
        <v>carbamazepine tablet 300mg/</v>
      </c>
      <c r="BQ1057" s="5"/>
      <c r="BR1057" s="46">
        <v>10219000</v>
      </c>
      <c r="BS1057" t="s">
        <v>173</v>
      </c>
      <c r="BU1057" s="118"/>
      <c r="BV1057" s="118"/>
      <c r="BW1057" s="61">
        <v>100000073664</v>
      </c>
      <c r="BX1057" s="5"/>
      <c r="BY1057" s="5"/>
      <c r="BZ1057" s="5"/>
      <c r="CB1057" s="45"/>
      <c r="CC1057" s="45"/>
      <c r="CD1057" s="5"/>
      <c r="CE1057" s="5"/>
      <c r="CF1057" t="s">
        <v>1242</v>
      </c>
      <c r="CG1057" t="s">
        <v>175</v>
      </c>
      <c r="CI1057" s="118"/>
      <c r="CJ1057" s="118"/>
      <c r="CK1057" t="s">
        <v>1239</v>
      </c>
      <c r="CM1057" t="s">
        <v>1228</v>
      </c>
      <c r="CN1057" t="s">
        <v>3382</v>
      </c>
      <c r="CO1057" s="46" t="s">
        <v>2250</v>
      </c>
      <c r="CP1057" s="5"/>
      <c r="CQ1057" s="46" t="s">
        <v>2250</v>
      </c>
      <c r="CR1057" t="s">
        <v>276</v>
      </c>
      <c r="CS1057" s="5"/>
      <c r="CT1057" s="46" t="s">
        <v>2250</v>
      </c>
      <c r="CU1057" t="s">
        <v>276</v>
      </c>
      <c r="CV1057" s="118"/>
      <c r="CW1057" s="147"/>
      <c r="CX1057" t="s">
        <v>965</v>
      </c>
      <c r="CY1057" s="5"/>
      <c r="CZ1057" s="5"/>
      <c r="DA1057" s="5"/>
      <c r="DB1057" s="5"/>
      <c r="DC1057" s="5"/>
      <c r="DD1057" s="5"/>
      <c r="DE1057" s="5"/>
      <c r="DF1057" s="5"/>
      <c r="DG1057" s="118"/>
      <c r="DH1057" s="118"/>
      <c r="DI1057" s="118"/>
      <c r="DJ1057" s="118"/>
      <c r="DK1057" s="118"/>
      <c r="DL1057">
        <v>300</v>
      </c>
      <c r="DM1057" s="74" t="s">
        <v>164</v>
      </c>
      <c r="DN1057" s="74"/>
      <c r="DO1057" s="74"/>
      <c r="DP1057" s="74"/>
      <c r="DQ1057" s="5"/>
      <c r="DR1057">
        <v>300</v>
      </c>
      <c r="DS1057" s="74" t="s">
        <v>164</v>
      </c>
      <c r="DZ1057" s="62" t="s">
        <v>1250</v>
      </c>
      <c r="EA1057" t="s">
        <v>1284</v>
      </c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Y1057" s="70" t="str">
        <f t="shared" si="133"/>
        <v>carbamazepine oral 300mg/</v>
      </c>
      <c r="FK1057" s="14" t="s">
        <v>163</v>
      </c>
      <c r="FL1057" s="70" t="str">
        <f t="shared" si="134"/>
        <v>carbamazepine oral 300mg/</v>
      </c>
    </row>
    <row r="1058" spans="1:168" ht="14.4">
      <c r="A1058" s="83">
        <v>3866</v>
      </c>
      <c r="B1058" s="57">
        <v>3866</v>
      </c>
      <c r="C1058" s="118"/>
      <c r="D1058" s="118"/>
      <c r="E1058" s="118"/>
      <c r="F1058" s="118"/>
      <c r="G1058" s="57">
        <v>3866</v>
      </c>
      <c r="H1058" s="3"/>
      <c r="I1058" s="57">
        <v>3866</v>
      </c>
      <c r="J1058" s="5" t="str">
        <f t="shared" si="128"/>
        <v>FIN carbamazepine Orion Corporation tablet 100 x 300mg/</v>
      </c>
      <c r="K1058" s="5" t="str">
        <f t="shared" si="129"/>
        <v>FIN carbamazepine Orion Corporation tablet 100 x 300mg/</v>
      </c>
      <c r="L1058" s="5"/>
      <c r="M1058" s="5"/>
      <c r="N1058" s="5"/>
      <c r="O1058" s="5"/>
      <c r="P1058">
        <v>100</v>
      </c>
      <c r="Q1058" s="5"/>
      <c r="R1058">
        <v>100</v>
      </c>
      <c r="S1058" s="5"/>
      <c r="T1058" s="118"/>
      <c r="U1058" s="118"/>
      <c r="V1058" s="118"/>
      <c r="W1058" s="118"/>
      <c r="X1058" t="s">
        <v>1289</v>
      </c>
      <c r="Y1058" t="s">
        <v>1116</v>
      </c>
      <c r="Z1058" t="s">
        <v>1116</v>
      </c>
      <c r="AA1058" t="s">
        <v>1289</v>
      </c>
      <c r="AB1058" s="5"/>
      <c r="AC1058" s="5"/>
      <c r="AD1058" s="5"/>
      <c r="AE1058" s="5"/>
      <c r="AF1058" s="61">
        <v>100000073664</v>
      </c>
      <c r="AG1058" t="s">
        <v>173</v>
      </c>
      <c r="AI1058" t="s">
        <v>1194</v>
      </c>
      <c r="AJ1058" t="s">
        <v>1208</v>
      </c>
      <c r="AK1058" s="5"/>
      <c r="AL1058" s="5"/>
      <c r="AM1058" s="5"/>
      <c r="AN1058" s="5"/>
      <c r="AO1058" s="5"/>
      <c r="AP1058" s="5"/>
      <c r="AQ1058" s="5"/>
      <c r="AR1058" s="5"/>
      <c r="AS1058" s="57">
        <v>1824</v>
      </c>
      <c r="AT1058" s="25" t="str">
        <f t="shared" si="130"/>
        <v>FIN carbamazepine Orion Corporation tablet 300mg/</v>
      </c>
      <c r="AU1058" s="33"/>
      <c r="AW1058" s="57">
        <v>1824</v>
      </c>
      <c r="AX1058" s="57"/>
      <c r="AY1058" s="5"/>
      <c r="AZ1058" t="s">
        <v>287</v>
      </c>
      <c r="BA1058" s="5"/>
      <c r="BB1058" s="5"/>
      <c r="BC1058" s="76">
        <v>10221000</v>
      </c>
      <c r="BD1058" t="s">
        <v>173</v>
      </c>
      <c r="BF1058" s="46" t="s">
        <v>1015</v>
      </c>
      <c r="BG1058" t="s">
        <v>980</v>
      </c>
      <c r="BJ1058" s="5"/>
      <c r="BK1058" t="s">
        <v>980</v>
      </c>
      <c r="BL1058" t="s">
        <v>1015</v>
      </c>
      <c r="BM1058" s="55" t="s">
        <v>964</v>
      </c>
      <c r="BN1058" t="str">
        <f t="shared" si="131"/>
        <v>carbamazepine tablet 300mg/</v>
      </c>
      <c r="BO1058" s="55"/>
      <c r="BP1058" t="str">
        <f t="shared" si="132"/>
        <v>carbamazepine tablet 300mg/</v>
      </c>
      <c r="BQ1058" s="5"/>
      <c r="BR1058" s="46">
        <v>10219000</v>
      </c>
      <c r="BS1058" t="s">
        <v>173</v>
      </c>
      <c r="BU1058" s="118"/>
      <c r="BV1058" s="118"/>
      <c r="BW1058" s="61">
        <v>100000073664</v>
      </c>
      <c r="BX1058" s="5"/>
      <c r="BY1058" s="5"/>
      <c r="BZ1058" s="5"/>
      <c r="CB1058" s="45"/>
      <c r="CC1058" s="45"/>
      <c r="CD1058" s="5"/>
      <c r="CE1058" s="5"/>
      <c r="CF1058" t="s">
        <v>1242</v>
      </c>
      <c r="CG1058" t="s">
        <v>175</v>
      </c>
      <c r="CI1058" s="118"/>
      <c r="CJ1058" s="118"/>
      <c r="CK1058" t="s">
        <v>1239</v>
      </c>
      <c r="CM1058" t="s">
        <v>1228</v>
      </c>
      <c r="CN1058" t="s">
        <v>3382</v>
      </c>
      <c r="CO1058" s="46" t="s">
        <v>2250</v>
      </c>
      <c r="CP1058" s="5"/>
      <c r="CQ1058" s="46" t="s">
        <v>2250</v>
      </c>
      <c r="CR1058" t="s">
        <v>276</v>
      </c>
      <c r="CS1058" s="5"/>
      <c r="CT1058" s="46" t="s">
        <v>2250</v>
      </c>
      <c r="CU1058" t="s">
        <v>276</v>
      </c>
      <c r="CV1058" s="118"/>
      <c r="CW1058" s="147"/>
      <c r="CX1058" t="s">
        <v>965</v>
      </c>
      <c r="CY1058" s="5"/>
      <c r="CZ1058" s="5"/>
      <c r="DA1058" s="5"/>
      <c r="DB1058" s="5"/>
      <c r="DC1058" s="5"/>
      <c r="DD1058" s="5"/>
      <c r="DE1058" s="5"/>
      <c r="DF1058" s="5"/>
      <c r="DG1058" s="118"/>
      <c r="DH1058" s="118"/>
      <c r="DI1058" s="118"/>
      <c r="DJ1058" s="118"/>
      <c r="DK1058" s="118"/>
      <c r="DL1058">
        <v>300</v>
      </c>
      <c r="DM1058" s="74" t="s">
        <v>164</v>
      </c>
      <c r="DN1058" s="74"/>
      <c r="DO1058" s="74"/>
      <c r="DP1058" s="74"/>
      <c r="DQ1058" s="5"/>
      <c r="DR1058">
        <v>300</v>
      </c>
      <c r="DS1058" s="74" t="s">
        <v>164</v>
      </c>
      <c r="DZ1058" s="62" t="s">
        <v>1250</v>
      </c>
      <c r="EA1058" t="s">
        <v>1284</v>
      </c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Y1058" s="70" t="str">
        <f t="shared" si="133"/>
        <v>carbamazepine oral 300mg/</v>
      </c>
      <c r="FK1058" s="14" t="s">
        <v>163</v>
      </c>
      <c r="FL1058" s="70" t="str">
        <f t="shared" si="134"/>
        <v>carbamazepine oral 300mg/</v>
      </c>
    </row>
    <row r="1059" spans="1:168" ht="14.4">
      <c r="A1059" s="83">
        <v>3867</v>
      </c>
      <c r="B1059" s="57">
        <v>3867</v>
      </c>
      <c r="C1059" s="118"/>
      <c r="D1059" s="118"/>
      <c r="E1059" s="118"/>
      <c r="F1059" s="118"/>
      <c r="G1059" s="57">
        <v>3867</v>
      </c>
      <c r="H1059" s="3"/>
      <c r="I1059" s="57">
        <v>3867</v>
      </c>
      <c r="J1059" s="5" t="str">
        <f t="shared" si="128"/>
        <v>FIN carbamazepine Orion Corporation tablet 300 x 300mg/</v>
      </c>
      <c r="K1059" s="5" t="str">
        <f t="shared" si="129"/>
        <v>FIN carbamazepine Orion Corporation tablet 300 x 300mg/</v>
      </c>
      <c r="L1059" s="5"/>
      <c r="M1059" s="5"/>
      <c r="N1059" s="5"/>
      <c r="O1059" s="5"/>
      <c r="P1059">
        <v>300</v>
      </c>
      <c r="Q1059" s="5"/>
      <c r="R1059">
        <v>300</v>
      </c>
      <c r="S1059" s="5"/>
      <c r="T1059" s="118"/>
      <c r="U1059" s="118"/>
      <c r="V1059" s="118"/>
      <c r="W1059" s="118"/>
      <c r="X1059" t="s">
        <v>1292</v>
      </c>
      <c r="Y1059" t="s">
        <v>1116</v>
      </c>
      <c r="Z1059" t="s">
        <v>1116</v>
      </c>
      <c r="AA1059" t="s">
        <v>1314</v>
      </c>
      <c r="AB1059" s="5"/>
      <c r="AC1059" s="5"/>
      <c r="AD1059" s="5"/>
      <c r="AE1059" s="5"/>
      <c r="AF1059" s="61">
        <v>100000073664</v>
      </c>
      <c r="AG1059" t="s">
        <v>173</v>
      </c>
      <c r="AI1059" t="s">
        <v>1194</v>
      </c>
      <c r="AJ1059" t="s">
        <v>1208</v>
      </c>
      <c r="AK1059" s="5"/>
      <c r="AL1059" s="5"/>
      <c r="AM1059" s="5"/>
      <c r="AN1059" s="5"/>
      <c r="AO1059" s="5"/>
      <c r="AP1059" s="5"/>
      <c r="AQ1059" s="5"/>
      <c r="AR1059" s="5"/>
      <c r="AS1059" s="57">
        <v>1824</v>
      </c>
      <c r="AT1059" s="25" t="str">
        <f t="shared" si="130"/>
        <v>FIN carbamazepine Orion Corporation tablet 300mg/</v>
      </c>
      <c r="AU1059" s="33"/>
      <c r="AW1059" s="57">
        <v>1824</v>
      </c>
      <c r="AX1059" s="57"/>
      <c r="AY1059" s="5"/>
      <c r="AZ1059" t="s">
        <v>287</v>
      </c>
      <c r="BA1059" s="5"/>
      <c r="BB1059" s="5"/>
      <c r="BC1059" s="76">
        <v>10221000</v>
      </c>
      <c r="BD1059" t="s">
        <v>173</v>
      </c>
      <c r="BF1059" s="46" t="s">
        <v>1015</v>
      </c>
      <c r="BG1059" t="s">
        <v>980</v>
      </c>
      <c r="BJ1059" s="5"/>
      <c r="BK1059" t="s">
        <v>980</v>
      </c>
      <c r="BL1059" t="s">
        <v>1015</v>
      </c>
      <c r="BM1059" s="55" t="s">
        <v>964</v>
      </c>
      <c r="BN1059" t="str">
        <f t="shared" si="131"/>
        <v>carbamazepine tablet 300mg/</v>
      </c>
      <c r="BO1059" s="55"/>
      <c r="BP1059" t="str">
        <f t="shared" si="132"/>
        <v>carbamazepine tablet 300mg/</v>
      </c>
      <c r="BQ1059" s="5"/>
      <c r="BR1059" s="46">
        <v>10219000</v>
      </c>
      <c r="BS1059" t="s">
        <v>173</v>
      </c>
      <c r="BU1059" s="118"/>
      <c r="BV1059" s="118"/>
      <c r="BW1059" s="61">
        <v>100000073664</v>
      </c>
      <c r="BX1059" s="5"/>
      <c r="BY1059" s="5"/>
      <c r="BZ1059" s="5"/>
      <c r="CB1059" s="45"/>
      <c r="CC1059" s="45"/>
      <c r="CD1059" s="5"/>
      <c r="CE1059" s="5"/>
      <c r="CF1059" t="s">
        <v>1242</v>
      </c>
      <c r="CG1059" t="s">
        <v>175</v>
      </c>
      <c r="CI1059" s="118"/>
      <c r="CJ1059" s="118"/>
      <c r="CK1059" t="s">
        <v>1239</v>
      </c>
      <c r="CM1059" t="s">
        <v>1228</v>
      </c>
      <c r="CN1059" t="s">
        <v>3382</v>
      </c>
      <c r="CO1059" s="46" t="s">
        <v>2250</v>
      </c>
      <c r="CP1059" s="5"/>
      <c r="CQ1059" s="46" t="s">
        <v>2250</v>
      </c>
      <c r="CR1059" t="s">
        <v>276</v>
      </c>
      <c r="CS1059" s="5"/>
      <c r="CT1059" s="46" t="s">
        <v>2250</v>
      </c>
      <c r="CU1059" t="s">
        <v>276</v>
      </c>
      <c r="CV1059" s="118"/>
      <c r="CW1059" s="147"/>
      <c r="CX1059" t="s">
        <v>965</v>
      </c>
      <c r="CY1059" s="5"/>
      <c r="CZ1059" s="5"/>
      <c r="DA1059" s="5"/>
      <c r="DB1059" s="5"/>
      <c r="DC1059" s="5"/>
      <c r="DD1059" s="5"/>
      <c r="DE1059" s="5"/>
      <c r="DF1059" s="5"/>
      <c r="DG1059" s="118"/>
      <c r="DH1059" s="118"/>
      <c r="DI1059" s="118"/>
      <c r="DJ1059" s="118"/>
      <c r="DK1059" s="118"/>
      <c r="DL1059">
        <v>300</v>
      </c>
      <c r="DM1059" s="74" t="s">
        <v>164</v>
      </c>
      <c r="DN1059" s="74"/>
      <c r="DO1059" s="74"/>
      <c r="DP1059" s="74"/>
      <c r="DQ1059" s="5"/>
      <c r="DR1059">
        <v>300</v>
      </c>
      <c r="DS1059" s="74" t="s">
        <v>164</v>
      </c>
      <c r="DZ1059" s="62" t="s">
        <v>1250</v>
      </c>
      <c r="EA1059" t="s">
        <v>1284</v>
      </c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Y1059" s="70" t="str">
        <f t="shared" si="133"/>
        <v>carbamazepine oral 300mg/</v>
      </c>
      <c r="FK1059" s="14" t="s">
        <v>163</v>
      </c>
      <c r="FL1059" s="70" t="str">
        <f t="shared" si="134"/>
        <v>carbamazepine oral 300mg/</v>
      </c>
    </row>
    <row r="1060" spans="1:168" ht="14.4">
      <c r="A1060" s="83">
        <v>3868</v>
      </c>
      <c r="B1060" s="57">
        <v>3868</v>
      </c>
      <c r="C1060" s="118"/>
      <c r="D1060" s="118"/>
      <c r="E1060" s="118"/>
      <c r="F1060" s="118"/>
      <c r="G1060" s="57">
        <v>3868</v>
      </c>
      <c r="H1060" s="3"/>
      <c r="I1060" s="57">
        <v>3868</v>
      </c>
      <c r="J1060" s="5" t="str">
        <f t="shared" si="128"/>
        <v>FIN carbamazepine Orion Corporation tablet 50 x 300mg/</v>
      </c>
      <c r="K1060" s="5" t="str">
        <f t="shared" si="129"/>
        <v>FIN carbamazepine Orion Corporation tablet 50 x 300mg/</v>
      </c>
      <c r="L1060" s="5"/>
      <c r="M1060" s="5"/>
      <c r="N1060" s="5"/>
      <c r="O1060" s="5"/>
      <c r="P1060">
        <v>50</v>
      </c>
      <c r="Q1060" s="5"/>
      <c r="R1060">
        <v>50</v>
      </c>
      <c r="S1060" s="5"/>
      <c r="T1060" s="118"/>
      <c r="U1060" s="118"/>
      <c r="V1060" s="118"/>
      <c r="W1060" s="118"/>
      <c r="X1060" t="s">
        <v>1323</v>
      </c>
      <c r="Y1060" t="s">
        <v>1116</v>
      </c>
      <c r="Z1060" t="s">
        <v>1116</v>
      </c>
      <c r="AA1060" t="s">
        <v>1299</v>
      </c>
      <c r="AB1060" s="5"/>
      <c r="AC1060" s="5"/>
      <c r="AD1060" s="5"/>
      <c r="AE1060" s="5"/>
      <c r="AF1060" s="61">
        <v>100000073664</v>
      </c>
      <c r="AG1060" t="s">
        <v>173</v>
      </c>
      <c r="AI1060" t="s">
        <v>1194</v>
      </c>
      <c r="AJ1060" t="s">
        <v>1208</v>
      </c>
      <c r="AK1060" s="5"/>
      <c r="AL1060" s="5"/>
      <c r="AM1060" s="5"/>
      <c r="AN1060" s="5"/>
      <c r="AO1060" s="5"/>
      <c r="AP1060" s="5"/>
      <c r="AQ1060" s="5"/>
      <c r="AR1060" s="5"/>
      <c r="AS1060" s="57">
        <v>1824</v>
      </c>
      <c r="AT1060" s="25" t="str">
        <f t="shared" si="130"/>
        <v>FIN carbamazepine Orion Corporation tablet 300mg/</v>
      </c>
      <c r="AU1060" s="33"/>
      <c r="AW1060" s="57">
        <v>1824</v>
      </c>
      <c r="AX1060" s="57"/>
      <c r="AY1060" s="5"/>
      <c r="AZ1060" t="s">
        <v>287</v>
      </c>
      <c r="BA1060" s="5"/>
      <c r="BB1060" s="5"/>
      <c r="BC1060" s="76">
        <v>10221000</v>
      </c>
      <c r="BD1060" t="s">
        <v>173</v>
      </c>
      <c r="BF1060" s="46" t="s">
        <v>1015</v>
      </c>
      <c r="BG1060" t="s">
        <v>980</v>
      </c>
      <c r="BJ1060" s="5"/>
      <c r="BK1060" t="s">
        <v>980</v>
      </c>
      <c r="BL1060" t="s">
        <v>1015</v>
      </c>
      <c r="BM1060" s="55" t="s">
        <v>964</v>
      </c>
      <c r="BN1060" t="str">
        <f t="shared" si="131"/>
        <v>carbamazepine tablet 300mg/</v>
      </c>
      <c r="BO1060" s="55"/>
      <c r="BP1060" t="str">
        <f t="shared" si="132"/>
        <v>carbamazepine tablet 300mg/</v>
      </c>
      <c r="BQ1060" s="5"/>
      <c r="BR1060" s="46">
        <v>10219000</v>
      </c>
      <c r="BS1060" t="s">
        <v>173</v>
      </c>
      <c r="BU1060" s="118"/>
      <c r="BV1060" s="118"/>
      <c r="BW1060" s="61">
        <v>100000073664</v>
      </c>
      <c r="BX1060" s="5"/>
      <c r="BY1060" s="5"/>
      <c r="BZ1060" s="5"/>
      <c r="CB1060" s="45"/>
      <c r="CC1060" s="45"/>
      <c r="CD1060" s="5"/>
      <c r="CE1060" s="5"/>
      <c r="CF1060" t="s">
        <v>1242</v>
      </c>
      <c r="CG1060" t="s">
        <v>175</v>
      </c>
      <c r="CI1060" s="118"/>
      <c r="CJ1060" s="118"/>
      <c r="CK1060" t="s">
        <v>1239</v>
      </c>
      <c r="CM1060" t="s">
        <v>1228</v>
      </c>
      <c r="CN1060" t="s">
        <v>3382</v>
      </c>
      <c r="CO1060" s="46" t="s">
        <v>2250</v>
      </c>
      <c r="CP1060" s="5"/>
      <c r="CQ1060" s="46" t="s">
        <v>2250</v>
      </c>
      <c r="CR1060" t="s">
        <v>276</v>
      </c>
      <c r="CS1060" s="5"/>
      <c r="CT1060" s="46" t="s">
        <v>2250</v>
      </c>
      <c r="CU1060" t="s">
        <v>276</v>
      </c>
      <c r="CV1060" s="118"/>
      <c r="CW1060" s="147"/>
      <c r="CX1060" t="s">
        <v>965</v>
      </c>
      <c r="CY1060" s="5"/>
      <c r="CZ1060" s="5"/>
      <c r="DA1060" s="5"/>
      <c r="DB1060" s="5"/>
      <c r="DC1060" s="5"/>
      <c r="DD1060" s="5"/>
      <c r="DE1060" s="5"/>
      <c r="DF1060" s="5"/>
      <c r="DG1060" s="118"/>
      <c r="DH1060" s="118"/>
      <c r="DI1060" s="118"/>
      <c r="DJ1060" s="118"/>
      <c r="DK1060" s="118"/>
      <c r="DL1060">
        <v>300</v>
      </c>
      <c r="DM1060" s="74" t="s">
        <v>164</v>
      </c>
      <c r="DN1060" s="74"/>
      <c r="DO1060" s="74"/>
      <c r="DP1060" s="74"/>
      <c r="DQ1060" s="5"/>
      <c r="DR1060">
        <v>300</v>
      </c>
      <c r="DS1060" s="74" t="s">
        <v>164</v>
      </c>
      <c r="DZ1060" s="62" t="s">
        <v>1250</v>
      </c>
      <c r="EA1060" t="s">
        <v>1284</v>
      </c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Y1060" s="70" t="str">
        <f t="shared" si="133"/>
        <v>carbamazepine oral 300mg/</v>
      </c>
      <c r="FK1060" s="14" t="s">
        <v>163</v>
      </c>
      <c r="FL1060" s="70" t="str">
        <f t="shared" si="134"/>
        <v>carbamazepine oral 300mg/</v>
      </c>
    </row>
    <row r="1061" spans="1:168" ht="14.4">
      <c r="A1061" s="83">
        <v>3869</v>
      </c>
      <c r="B1061" s="57">
        <v>3869</v>
      </c>
      <c r="C1061" s="118"/>
      <c r="D1061" s="118"/>
      <c r="E1061" s="118"/>
      <c r="F1061" s="118"/>
      <c r="G1061" s="57">
        <v>3869</v>
      </c>
      <c r="H1061" s="3"/>
      <c r="I1061" s="57">
        <v>3869</v>
      </c>
      <c r="J1061" s="5" t="str">
        <f t="shared" si="128"/>
        <v>FIN carbamazepine Orion Corporation tablet 100 x 300mg/</v>
      </c>
      <c r="K1061" s="5" t="str">
        <f t="shared" si="129"/>
        <v>FIN carbamazepine Orion Corporation tablet 100 x 300mg/</v>
      </c>
      <c r="L1061" s="5"/>
      <c r="M1061" s="5"/>
      <c r="N1061" s="5"/>
      <c r="O1061" s="5"/>
      <c r="P1061">
        <v>100</v>
      </c>
      <c r="Q1061" s="5"/>
      <c r="R1061">
        <v>100</v>
      </c>
      <c r="S1061" s="5"/>
      <c r="T1061" s="118"/>
      <c r="U1061" s="118"/>
      <c r="V1061" s="118"/>
      <c r="W1061" s="118"/>
      <c r="X1061" t="s">
        <v>1320</v>
      </c>
      <c r="Y1061" t="s">
        <v>1116</v>
      </c>
      <c r="Z1061" t="s">
        <v>1116</v>
      </c>
      <c r="AA1061" t="s">
        <v>1289</v>
      </c>
      <c r="AB1061" s="5"/>
      <c r="AC1061" s="5"/>
      <c r="AD1061" s="5"/>
      <c r="AE1061" s="5"/>
      <c r="AF1061" s="61">
        <v>100000073664</v>
      </c>
      <c r="AG1061" t="s">
        <v>173</v>
      </c>
      <c r="AI1061" t="s">
        <v>1194</v>
      </c>
      <c r="AJ1061" t="s">
        <v>1208</v>
      </c>
      <c r="AK1061" s="5"/>
      <c r="AL1061" s="5"/>
      <c r="AM1061" s="5"/>
      <c r="AN1061" s="5"/>
      <c r="AO1061" s="5"/>
      <c r="AP1061" s="5"/>
      <c r="AQ1061" s="5"/>
      <c r="AR1061" s="5"/>
      <c r="AS1061" s="57">
        <v>1824</v>
      </c>
      <c r="AT1061" s="25" t="str">
        <f t="shared" si="130"/>
        <v>FIN carbamazepine Orion Corporation tablet 300mg/</v>
      </c>
      <c r="AU1061" s="33"/>
      <c r="AW1061" s="57">
        <v>1824</v>
      </c>
      <c r="AX1061" s="57"/>
      <c r="AY1061" s="5"/>
      <c r="AZ1061" t="s">
        <v>287</v>
      </c>
      <c r="BA1061" s="5"/>
      <c r="BB1061" s="5"/>
      <c r="BC1061" s="76">
        <v>10221000</v>
      </c>
      <c r="BD1061" t="s">
        <v>173</v>
      </c>
      <c r="BF1061" s="46" t="s">
        <v>1015</v>
      </c>
      <c r="BG1061" t="s">
        <v>980</v>
      </c>
      <c r="BJ1061" s="5"/>
      <c r="BK1061" t="s">
        <v>980</v>
      </c>
      <c r="BL1061" t="s">
        <v>1015</v>
      </c>
      <c r="BM1061" s="55" t="s">
        <v>964</v>
      </c>
      <c r="BN1061" t="str">
        <f t="shared" si="131"/>
        <v>carbamazepine tablet 300mg/</v>
      </c>
      <c r="BO1061" s="55"/>
      <c r="BP1061" t="str">
        <f t="shared" si="132"/>
        <v>carbamazepine tablet 300mg/</v>
      </c>
      <c r="BQ1061" s="5"/>
      <c r="BR1061" s="46">
        <v>10219000</v>
      </c>
      <c r="BS1061" t="s">
        <v>173</v>
      </c>
      <c r="BU1061" s="118"/>
      <c r="BV1061" s="118"/>
      <c r="BW1061" s="61">
        <v>100000073664</v>
      </c>
      <c r="BX1061" s="5"/>
      <c r="BY1061" s="5"/>
      <c r="BZ1061" s="5"/>
      <c r="CB1061" s="45"/>
      <c r="CC1061" s="45"/>
      <c r="CD1061" s="5"/>
      <c r="CE1061" s="5"/>
      <c r="CF1061" t="s">
        <v>1242</v>
      </c>
      <c r="CG1061" t="s">
        <v>175</v>
      </c>
      <c r="CI1061" s="118"/>
      <c r="CJ1061" s="118"/>
      <c r="CK1061" t="s">
        <v>1239</v>
      </c>
      <c r="CM1061" t="s">
        <v>1228</v>
      </c>
      <c r="CN1061" t="s">
        <v>3382</v>
      </c>
      <c r="CO1061" s="46" t="s">
        <v>2250</v>
      </c>
      <c r="CP1061" s="5"/>
      <c r="CQ1061" s="46" t="s">
        <v>2250</v>
      </c>
      <c r="CR1061" t="s">
        <v>276</v>
      </c>
      <c r="CS1061" s="5"/>
      <c r="CT1061" s="46" t="s">
        <v>2250</v>
      </c>
      <c r="CU1061" t="s">
        <v>276</v>
      </c>
      <c r="CV1061" s="118"/>
      <c r="CW1061" s="147"/>
      <c r="CX1061" t="s">
        <v>965</v>
      </c>
      <c r="CY1061" s="5"/>
      <c r="CZ1061" s="5"/>
      <c r="DA1061" s="5"/>
      <c r="DB1061" s="5"/>
      <c r="DC1061" s="5"/>
      <c r="DD1061" s="5"/>
      <c r="DE1061" s="5"/>
      <c r="DF1061" s="5"/>
      <c r="DG1061" s="118"/>
      <c r="DH1061" s="118"/>
      <c r="DI1061" s="118"/>
      <c r="DJ1061" s="118"/>
      <c r="DK1061" s="118"/>
      <c r="DL1061">
        <v>300</v>
      </c>
      <c r="DM1061" s="74" t="s">
        <v>164</v>
      </c>
      <c r="DN1061" s="74"/>
      <c r="DO1061" s="74"/>
      <c r="DP1061" s="74"/>
      <c r="DQ1061" s="5"/>
      <c r="DR1061">
        <v>300</v>
      </c>
      <c r="DS1061" s="74" t="s">
        <v>164</v>
      </c>
      <c r="DZ1061" s="62" t="s">
        <v>1250</v>
      </c>
      <c r="EA1061" t="s">
        <v>1284</v>
      </c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Y1061" s="70" t="str">
        <f t="shared" si="133"/>
        <v>carbamazepine oral 300mg/</v>
      </c>
      <c r="FK1061" s="14" t="s">
        <v>163</v>
      </c>
      <c r="FL1061" s="70" t="str">
        <f t="shared" si="134"/>
        <v>carbamazepine oral 300mg/</v>
      </c>
    </row>
    <row r="1062" spans="1:168" ht="14.4">
      <c r="A1062" s="83">
        <v>5004</v>
      </c>
      <c r="B1062" s="57">
        <v>5004</v>
      </c>
      <c r="C1062" s="118"/>
      <c r="D1062" s="118"/>
      <c r="E1062" s="118"/>
      <c r="F1062" s="118"/>
      <c r="G1062" s="57">
        <v>5004</v>
      </c>
      <c r="H1062" s="3"/>
      <c r="I1062" s="57">
        <v>5004</v>
      </c>
      <c r="J1062" s="5" t="str">
        <f t="shared" si="128"/>
        <v>FIN carbamazepine Orion Corporation tablet 100 x 100mg/</v>
      </c>
      <c r="K1062" s="5" t="str">
        <f t="shared" si="129"/>
        <v>FIN carbamazepine Orion Corporation tablet 100 x 100mg/</v>
      </c>
      <c r="L1062" s="5"/>
      <c r="M1062" s="5"/>
      <c r="N1062" s="5"/>
      <c r="O1062" s="5"/>
      <c r="P1062">
        <v>100</v>
      </c>
      <c r="Q1062" s="5"/>
      <c r="R1062">
        <v>100</v>
      </c>
      <c r="S1062" s="5"/>
      <c r="T1062" s="118"/>
      <c r="U1062" s="118"/>
      <c r="V1062" s="118"/>
      <c r="W1062" s="118"/>
      <c r="X1062" t="s">
        <v>1320</v>
      </c>
      <c r="Y1062" t="s">
        <v>1117</v>
      </c>
      <c r="Z1062" t="s">
        <v>1117</v>
      </c>
      <c r="AA1062" t="s">
        <v>1289</v>
      </c>
      <c r="AB1062" s="5"/>
      <c r="AC1062" s="5"/>
      <c r="AD1062" s="5"/>
      <c r="AE1062" s="5"/>
      <c r="AF1062" s="61">
        <v>100000073664</v>
      </c>
      <c r="AG1062" t="s">
        <v>173</v>
      </c>
      <c r="AI1062" t="s">
        <v>1194</v>
      </c>
      <c r="AJ1062" t="s">
        <v>1208</v>
      </c>
      <c r="AK1062" s="5"/>
      <c r="AL1062" s="5"/>
      <c r="AM1062" s="5"/>
      <c r="AN1062" s="5"/>
      <c r="AO1062" s="5"/>
      <c r="AP1062" s="5"/>
      <c r="AQ1062" s="5"/>
      <c r="AR1062" s="5"/>
      <c r="AS1062" s="57">
        <v>2317</v>
      </c>
      <c r="AT1062" s="25" t="str">
        <f t="shared" si="130"/>
        <v>FIN carbamazepine Orion Corporation tablet 100mg/</v>
      </c>
      <c r="AU1062" s="33"/>
      <c r="AW1062" s="57">
        <v>2317</v>
      </c>
      <c r="AX1062" s="57"/>
      <c r="AY1062" s="5"/>
      <c r="AZ1062" t="s">
        <v>287</v>
      </c>
      <c r="BA1062" s="5"/>
      <c r="BB1062" s="5"/>
      <c r="BC1062" s="76">
        <v>10221000</v>
      </c>
      <c r="BD1062" t="s">
        <v>173</v>
      </c>
      <c r="BF1062" s="46" t="s">
        <v>1016</v>
      </c>
      <c r="BG1062" t="s">
        <v>980</v>
      </c>
      <c r="BJ1062" s="5"/>
      <c r="BK1062" t="s">
        <v>980</v>
      </c>
      <c r="BL1062" t="s">
        <v>1016</v>
      </c>
      <c r="BM1062" s="55" t="s">
        <v>964</v>
      </c>
      <c r="BN1062" t="str">
        <f t="shared" si="131"/>
        <v>carbamazepine tablet 100mg/</v>
      </c>
      <c r="BO1062" s="55"/>
      <c r="BP1062" t="str">
        <f t="shared" si="132"/>
        <v>carbamazepine tablet 100mg/</v>
      </c>
      <c r="BQ1062" s="5"/>
      <c r="BR1062" s="46">
        <v>10219000</v>
      </c>
      <c r="BS1062" t="s">
        <v>173</v>
      </c>
      <c r="BU1062" s="118"/>
      <c r="BV1062" s="118"/>
      <c r="BW1062" s="61">
        <v>100000073664</v>
      </c>
      <c r="BX1062" s="5"/>
      <c r="BY1062" s="5"/>
      <c r="BZ1062" s="5"/>
      <c r="CB1062" s="45"/>
      <c r="CC1062" s="45"/>
      <c r="CD1062" s="5"/>
      <c r="CE1062" s="5"/>
      <c r="CF1062" t="s">
        <v>1242</v>
      </c>
      <c r="CG1062" t="s">
        <v>175</v>
      </c>
      <c r="CI1062" s="118"/>
      <c r="CJ1062" s="118"/>
      <c r="CK1062" t="s">
        <v>1239</v>
      </c>
      <c r="CM1062" t="s">
        <v>1228</v>
      </c>
      <c r="CN1062" t="s">
        <v>3382</v>
      </c>
      <c r="CO1062" s="46" t="s">
        <v>2250</v>
      </c>
      <c r="CP1062" s="5"/>
      <c r="CQ1062" s="46" t="s">
        <v>2250</v>
      </c>
      <c r="CR1062" t="s">
        <v>276</v>
      </c>
      <c r="CS1062" s="5"/>
      <c r="CT1062" s="46" t="s">
        <v>2250</v>
      </c>
      <c r="CU1062" t="s">
        <v>276</v>
      </c>
      <c r="CV1062" s="118"/>
      <c r="CW1062" s="147"/>
      <c r="CX1062" t="s">
        <v>965</v>
      </c>
      <c r="CY1062" s="5"/>
      <c r="CZ1062" s="5"/>
      <c r="DA1062" s="5"/>
      <c r="DB1062" s="5"/>
      <c r="DC1062" s="5"/>
      <c r="DD1062" s="5"/>
      <c r="DE1062" s="5"/>
      <c r="DF1062" s="5"/>
      <c r="DG1062" s="118"/>
      <c r="DH1062" s="118"/>
      <c r="DI1062" s="118"/>
      <c r="DJ1062" s="118"/>
      <c r="DK1062" s="118"/>
      <c r="DL1062">
        <v>100</v>
      </c>
      <c r="DM1062" s="74" t="s">
        <v>164</v>
      </c>
      <c r="DN1062" s="74"/>
      <c r="DO1062" s="74"/>
      <c r="DP1062" s="74"/>
      <c r="DQ1062" s="5"/>
      <c r="DR1062">
        <v>100</v>
      </c>
      <c r="DS1062" s="74" t="s">
        <v>164</v>
      </c>
      <c r="DZ1062" s="62" t="s">
        <v>1251</v>
      </c>
      <c r="EA1062" t="s">
        <v>1285</v>
      </c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Y1062" s="70" t="str">
        <f t="shared" si="133"/>
        <v>carbamazepine oral 100mg/</v>
      </c>
      <c r="FK1062" s="14" t="s">
        <v>163</v>
      </c>
      <c r="FL1062" s="70" t="str">
        <f t="shared" si="134"/>
        <v>carbamazepine oral 100mg/</v>
      </c>
    </row>
    <row r="1063" spans="1:168" ht="14.4">
      <c r="A1063" s="83">
        <v>5005</v>
      </c>
      <c r="B1063" s="57">
        <v>5005</v>
      </c>
      <c r="C1063" s="118"/>
      <c r="D1063" s="118"/>
      <c r="E1063" s="118"/>
      <c r="F1063" s="118"/>
      <c r="G1063" s="57">
        <v>5005</v>
      </c>
      <c r="H1063" s="3"/>
      <c r="I1063" s="57">
        <v>5005</v>
      </c>
      <c r="J1063" s="5" t="str">
        <f t="shared" si="128"/>
        <v>FIN carbamazepine Orion Corporation tablet 100 x 100mg/</v>
      </c>
      <c r="K1063" s="5" t="str">
        <f t="shared" si="129"/>
        <v>FIN carbamazepine Orion Corporation tablet 100 x 100mg/</v>
      </c>
      <c r="L1063" s="5"/>
      <c r="M1063" s="5"/>
      <c r="N1063" s="5"/>
      <c r="O1063" s="5"/>
      <c r="P1063">
        <v>100</v>
      </c>
      <c r="Q1063" s="5"/>
      <c r="R1063">
        <v>100</v>
      </c>
      <c r="S1063" s="5"/>
      <c r="T1063" s="118"/>
      <c r="U1063" s="118"/>
      <c r="V1063" s="118"/>
      <c r="W1063" s="118"/>
      <c r="X1063" t="s">
        <v>1291</v>
      </c>
      <c r="Y1063" t="s">
        <v>1117</v>
      </c>
      <c r="Z1063" t="s">
        <v>1117</v>
      </c>
      <c r="AA1063" t="s">
        <v>1289</v>
      </c>
      <c r="AB1063" s="5"/>
      <c r="AC1063" s="5"/>
      <c r="AD1063" s="5"/>
      <c r="AE1063" s="5"/>
      <c r="AF1063" s="61">
        <v>100000073664</v>
      </c>
      <c r="AG1063" t="s">
        <v>173</v>
      </c>
      <c r="AI1063" t="s">
        <v>1194</v>
      </c>
      <c r="AJ1063" t="s">
        <v>1208</v>
      </c>
      <c r="AK1063" s="5"/>
      <c r="AL1063" s="5"/>
      <c r="AM1063" s="5"/>
      <c r="AN1063" s="5"/>
      <c r="AO1063" s="5"/>
      <c r="AP1063" s="5"/>
      <c r="AQ1063" s="5"/>
      <c r="AR1063" s="5"/>
      <c r="AS1063" s="57">
        <v>2317</v>
      </c>
      <c r="AT1063" s="25" t="str">
        <f t="shared" si="130"/>
        <v>FIN carbamazepine Orion Corporation tablet 100mg/</v>
      </c>
      <c r="AU1063" s="33"/>
      <c r="AW1063" s="57">
        <v>2317</v>
      </c>
      <c r="AX1063" s="57"/>
      <c r="AY1063" s="5"/>
      <c r="AZ1063" t="s">
        <v>287</v>
      </c>
      <c r="BA1063" s="5"/>
      <c r="BB1063" s="5"/>
      <c r="BC1063" s="76">
        <v>10221000</v>
      </c>
      <c r="BD1063" t="s">
        <v>173</v>
      </c>
      <c r="BF1063" s="46" t="s">
        <v>1016</v>
      </c>
      <c r="BG1063" t="s">
        <v>980</v>
      </c>
      <c r="BJ1063" s="5"/>
      <c r="BK1063" t="s">
        <v>980</v>
      </c>
      <c r="BL1063" t="s">
        <v>1016</v>
      </c>
      <c r="BM1063" s="55" t="s">
        <v>964</v>
      </c>
      <c r="BN1063" t="str">
        <f t="shared" si="131"/>
        <v>carbamazepine tablet 100mg/</v>
      </c>
      <c r="BO1063" s="55"/>
      <c r="BP1063" t="str">
        <f t="shared" si="132"/>
        <v>carbamazepine tablet 100mg/</v>
      </c>
      <c r="BQ1063" s="5"/>
      <c r="BR1063" s="46">
        <v>10219000</v>
      </c>
      <c r="BS1063" t="s">
        <v>173</v>
      </c>
      <c r="BU1063" s="118"/>
      <c r="BV1063" s="118"/>
      <c r="BW1063" s="61">
        <v>100000073664</v>
      </c>
      <c r="BX1063" s="5"/>
      <c r="BY1063" s="5"/>
      <c r="BZ1063" s="5"/>
      <c r="CB1063" s="45"/>
      <c r="CC1063" s="45"/>
      <c r="CD1063" s="5"/>
      <c r="CE1063" s="5"/>
      <c r="CF1063" t="s">
        <v>1242</v>
      </c>
      <c r="CG1063" t="s">
        <v>175</v>
      </c>
      <c r="CI1063" s="118"/>
      <c r="CJ1063" s="118"/>
      <c r="CK1063" t="s">
        <v>1239</v>
      </c>
      <c r="CM1063" t="s">
        <v>1228</v>
      </c>
      <c r="CN1063" t="s">
        <v>3382</v>
      </c>
      <c r="CO1063" s="46" t="s">
        <v>2250</v>
      </c>
      <c r="CP1063" s="5"/>
      <c r="CQ1063" s="46" t="s">
        <v>2250</v>
      </c>
      <c r="CR1063" t="s">
        <v>276</v>
      </c>
      <c r="CS1063" s="5"/>
      <c r="CT1063" s="46" t="s">
        <v>2250</v>
      </c>
      <c r="CU1063" t="s">
        <v>276</v>
      </c>
      <c r="CV1063" s="118"/>
      <c r="CW1063" s="147"/>
      <c r="CX1063" t="s">
        <v>965</v>
      </c>
      <c r="CY1063" s="5"/>
      <c r="CZ1063" s="5"/>
      <c r="DA1063" s="5"/>
      <c r="DB1063" s="5"/>
      <c r="DC1063" s="5"/>
      <c r="DD1063" s="5"/>
      <c r="DE1063" s="5"/>
      <c r="DF1063" s="5"/>
      <c r="DG1063" s="118"/>
      <c r="DH1063" s="118"/>
      <c r="DI1063" s="118"/>
      <c r="DJ1063" s="118"/>
      <c r="DK1063" s="118"/>
      <c r="DL1063">
        <v>100</v>
      </c>
      <c r="DM1063" s="74" t="s">
        <v>164</v>
      </c>
      <c r="DN1063" s="74"/>
      <c r="DO1063" s="74"/>
      <c r="DP1063" s="74"/>
      <c r="DQ1063" s="5"/>
      <c r="DR1063">
        <v>100</v>
      </c>
      <c r="DS1063" s="74" t="s">
        <v>164</v>
      </c>
      <c r="DZ1063" s="62" t="s">
        <v>1251</v>
      </c>
      <c r="EA1063" t="s">
        <v>1285</v>
      </c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Y1063" s="70" t="str">
        <f t="shared" si="133"/>
        <v>carbamazepine oral 100mg/</v>
      </c>
      <c r="FK1063" s="14" t="s">
        <v>163</v>
      </c>
      <c r="FL1063" s="70" t="str">
        <f t="shared" si="134"/>
        <v>carbamazepine oral 100mg/</v>
      </c>
    </row>
    <row r="1064" spans="1:168" ht="14.4">
      <c r="A1064" s="83">
        <v>2670</v>
      </c>
      <c r="B1064" s="57">
        <v>2670</v>
      </c>
      <c r="C1064" s="118"/>
      <c r="D1064" s="118"/>
      <c r="E1064" s="118"/>
      <c r="F1064" s="118"/>
      <c r="G1064" s="57">
        <v>2670</v>
      </c>
      <c r="H1064" s="3"/>
      <c r="I1064" s="57">
        <v>2670</v>
      </c>
      <c r="J1064" s="5" t="str">
        <f t="shared" si="128"/>
        <v>FIN carbamazepine Novartis Finland Oy oral suspension 300ml x 20mg/5mL</v>
      </c>
      <c r="K1064" s="5" t="str">
        <f t="shared" si="129"/>
        <v>FIN carbamazepine Novartis Finland Oy oral suspension 300ml x 20mg/5mL</v>
      </c>
      <c r="L1064" s="5"/>
      <c r="M1064" s="5"/>
      <c r="N1064" s="5"/>
      <c r="O1064" s="5"/>
      <c r="P1064" s="24">
        <v>300</v>
      </c>
      <c r="Q1064" s="42" t="s">
        <v>263</v>
      </c>
      <c r="R1064" s="24">
        <v>300</v>
      </c>
      <c r="S1064" s="42" t="s">
        <v>263</v>
      </c>
      <c r="T1064" s="118"/>
      <c r="U1064" s="118"/>
      <c r="V1064" s="118"/>
      <c r="W1064" s="118"/>
      <c r="X1064" t="s">
        <v>1298</v>
      </c>
      <c r="Y1064" t="s">
        <v>1118</v>
      </c>
      <c r="Z1064" t="s">
        <v>1118</v>
      </c>
      <c r="AA1064" t="s">
        <v>1321</v>
      </c>
      <c r="AB1064" s="5"/>
      <c r="AC1064" s="5"/>
      <c r="AD1064" s="5"/>
      <c r="AE1064" s="5"/>
      <c r="AF1064" s="61">
        <v>100000073362</v>
      </c>
      <c r="AG1064" t="s">
        <v>1209</v>
      </c>
      <c r="AI1064" t="s">
        <v>1195</v>
      </c>
      <c r="AJ1064" t="s">
        <v>1209</v>
      </c>
      <c r="AK1064" s="5"/>
      <c r="AL1064" s="5"/>
      <c r="AM1064" s="5"/>
      <c r="AN1064" s="5"/>
      <c r="AO1064" s="5"/>
      <c r="AP1064" s="5"/>
      <c r="AQ1064" s="5"/>
      <c r="AR1064" s="5"/>
      <c r="AS1064" s="57">
        <v>1290</v>
      </c>
      <c r="AT1064" s="25" t="str">
        <f t="shared" si="130"/>
        <v>FIN carbamazepine Novartis Finland Oy oral suspension 20mg/5mL</v>
      </c>
      <c r="AU1064" s="33"/>
      <c r="AW1064" s="57">
        <v>1290</v>
      </c>
      <c r="AX1064" s="57"/>
      <c r="AY1064" s="5"/>
      <c r="AZ1064" t="s">
        <v>287</v>
      </c>
      <c r="BA1064" s="5"/>
      <c r="BB1064" s="5"/>
      <c r="BC1064" s="76">
        <v>10221000</v>
      </c>
      <c r="BD1064" t="s">
        <v>1209</v>
      </c>
      <c r="BF1064" s="46" t="s">
        <v>1017</v>
      </c>
      <c r="BG1064" t="s">
        <v>986</v>
      </c>
      <c r="BJ1064" s="5"/>
      <c r="BK1064" t="s">
        <v>986</v>
      </c>
      <c r="BL1064" t="s">
        <v>1017</v>
      </c>
      <c r="BM1064" s="55" t="s">
        <v>964</v>
      </c>
      <c r="BN1064" t="str">
        <f t="shared" si="131"/>
        <v>carbamazepine oral suspension 20mg/5mL</v>
      </c>
      <c r="BO1064" s="55"/>
      <c r="BP1064" t="str">
        <f t="shared" si="132"/>
        <v>carbamazepine oral suspension 20mg/5mL</v>
      </c>
      <c r="BQ1064" s="5"/>
      <c r="BR1064" s="76">
        <v>10106000</v>
      </c>
      <c r="BS1064" t="s">
        <v>1209</v>
      </c>
      <c r="BU1064" s="118"/>
      <c r="BV1064" s="118"/>
      <c r="BW1064" s="61">
        <v>100000073362</v>
      </c>
      <c r="BX1064" s="5"/>
      <c r="BY1064" s="5"/>
      <c r="BZ1064" s="5"/>
      <c r="CB1064" s="45"/>
      <c r="CC1064" s="45"/>
      <c r="CD1064" s="5"/>
      <c r="CE1064" s="5"/>
      <c r="CF1064" t="s">
        <v>1242</v>
      </c>
      <c r="CG1064" t="s">
        <v>175</v>
      </c>
      <c r="CI1064" s="118"/>
      <c r="CJ1064" s="118"/>
      <c r="CK1064" t="s">
        <v>1239</v>
      </c>
      <c r="CM1064" t="s">
        <v>1228</v>
      </c>
      <c r="CN1064" t="s">
        <v>3382</v>
      </c>
      <c r="CO1064" s="46" t="s">
        <v>2250</v>
      </c>
      <c r="CP1064" s="5"/>
      <c r="CQ1064" s="46" t="s">
        <v>2250</v>
      </c>
      <c r="CR1064" t="s">
        <v>276</v>
      </c>
      <c r="CS1064" s="5"/>
      <c r="CT1064" s="46" t="s">
        <v>2250</v>
      </c>
      <c r="CU1064" t="s">
        <v>276</v>
      </c>
      <c r="CV1064" s="118"/>
      <c r="CW1064" s="147"/>
      <c r="CX1064" t="s">
        <v>965</v>
      </c>
      <c r="CY1064" s="5"/>
      <c r="CZ1064" s="5"/>
      <c r="DA1064">
        <v>20</v>
      </c>
      <c r="DB1064" s="74" t="s">
        <v>164</v>
      </c>
      <c r="DC1064" s="74"/>
      <c r="DD1064" s="74">
        <v>5</v>
      </c>
      <c r="DE1064" s="74" t="s">
        <v>622</v>
      </c>
      <c r="DF1064" s="5"/>
      <c r="DG1064" s="118"/>
      <c r="DH1064" s="118"/>
      <c r="DI1064" s="118"/>
      <c r="DJ1064" s="118"/>
      <c r="DK1064" s="118"/>
      <c r="DQ1064" s="5"/>
      <c r="DR1064">
        <v>20</v>
      </c>
      <c r="DS1064" s="74" t="s">
        <v>164</v>
      </c>
      <c r="DU1064" s="74">
        <v>5</v>
      </c>
      <c r="DV1064" s="74" t="s">
        <v>622</v>
      </c>
      <c r="DZ1064" s="62" t="s">
        <v>1252</v>
      </c>
      <c r="EA1064" t="s">
        <v>1286</v>
      </c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Y1064" s="70" t="str">
        <f t="shared" si="133"/>
        <v>carbamazepine oral 20mg/5mL</v>
      </c>
      <c r="FK1064" s="14" t="s">
        <v>163</v>
      </c>
      <c r="FL1064" s="70" t="str">
        <f t="shared" si="134"/>
        <v>carbamazepine oral 20mg/5mL</v>
      </c>
    </row>
    <row r="1065" spans="1:168" ht="14.4">
      <c r="A1065" s="83">
        <v>6467</v>
      </c>
      <c r="B1065" s="57">
        <v>6467</v>
      </c>
      <c r="C1065" s="118"/>
      <c r="D1065" s="118"/>
      <c r="E1065" s="118"/>
      <c r="F1065" s="118"/>
      <c r="G1065" s="57">
        <v>6467</v>
      </c>
      <c r="H1065" s="3"/>
      <c r="I1065" s="57">
        <v>6467</v>
      </c>
      <c r="J1065" s="5" t="str">
        <f t="shared" si="128"/>
        <v>FIN carbamazepine Novartis Finland Oy tablet 100 x 100mg/</v>
      </c>
      <c r="K1065" s="5" t="str">
        <f t="shared" si="129"/>
        <v>FIN carbamazepine Novartis Finland Oy tablet 100 x 100mg/</v>
      </c>
      <c r="L1065" s="5"/>
      <c r="M1065" s="5"/>
      <c r="N1065" s="5"/>
      <c r="O1065" s="5"/>
      <c r="P1065">
        <v>100</v>
      </c>
      <c r="Q1065" s="5"/>
      <c r="R1065">
        <v>100</v>
      </c>
      <c r="S1065" s="5"/>
      <c r="T1065" s="118"/>
      <c r="U1065" s="118"/>
      <c r="V1065" s="118"/>
      <c r="W1065" s="118"/>
      <c r="X1065" t="s">
        <v>1322</v>
      </c>
      <c r="Y1065" t="s">
        <v>1119</v>
      </c>
      <c r="Z1065" t="s">
        <v>1119</v>
      </c>
      <c r="AA1065" t="s">
        <v>1289</v>
      </c>
      <c r="AB1065" s="5"/>
      <c r="AC1065" s="5"/>
      <c r="AD1065" s="5"/>
      <c r="AE1065" s="5"/>
      <c r="AF1065" s="61">
        <v>100000073664</v>
      </c>
      <c r="AG1065" t="s">
        <v>173</v>
      </c>
      <c r="AI1065" t="s">
        <v>1194</v>
      </c>
      <c r="AJ1065" t="s">
        <v>1208</v>
      </c>
      <c r="AK1065" s="5"/>
      <c r="AL1065" s="5"/>
      <c r="AM1065" s="5"/>
      <c r="AN1065" s="5"/>
      <c r="AO1065" s="5"/>
      <c r="AP1065" s="5"/>
      <c r="AQ1065" s="5"/>
      <c r="AR1065" s="5"/>
      <c r="AS1065" s="57">
        <v>2927</v>
      </c>
      <c r="AT1065" s="25" t="str">
        <f t="shared" si="130"/>
        <v>FIN carbamazepine Novartis Finland Oy tablet 100mg/</v>
      </c>
      <c r="AU1065" s="33"/>
      <c r="AW1065" s="57">
        <v>2927</v>
      </c>
      <c r="AX1065" s="57"/>
      <c r="AY1065" s="5"/>
      <c r="AZ1065" t="s">
        <v>287</v>
      </c>
      <c r="BA1065" s="5"/>
      <c r="BB1065" s="5"/>
      <c r="BC1065" s="76">
        <v>10221000</v>
      </c>
      <c r="BD1065" t="s">
        <v>173</v>
      </c>
      <c r="BF1065" s="46" t="s">
        <v>1018</v>
      </c>
      <c r="BG1065" t="s">
        <v>986</v>
      </c>
      <c r="BJ1065" s="5"/>
      <c r="BK1065" t="s">
        <v>986</v>
      </c>
      <c r="BL1065" t="s">
        <v>1018</v>
      </c>
      <c r="BM1065" s="55" t="s">
        <v>964</v>
      </c>
      <c r="BN1065" t="str">
        <f t="shared" si="131"/>
        <v>carbamazepine tablet 100mg/</v>
      </c>
      <c r="BO1065" s="55"/>
      <c r="BP1065" t="str">
        <f t="shared" si="132"/>
        <v>carbamazepine tablet 100mg/</v>
      </c>
      <c r="BQ1065" s="5"/>
      <c r="BR1065" s="46">
        <v>10219000</v>
      </c>
      <c r="BS1065" t="s">
        <v>173</v>
      </c>
      <c r="BU1065" s="118"/>
      <c r="BV1065" s="118"/>
      <c r="BW1065" s="61">
        <v>100000073664</v>
      </c>
      <c r="BX1065" s="5"/>
      <c r="BY1065" s="5"/>
      <c r="BZ1065" s="5"/>
      <c r="CB1065" s="45"/>
      <c r="CC1065" s="45"/>
      <c r="CD1065" s="5"/>
      <c r="CE1065" s="5"/>
      <c r="CF1065" t="s">
        <v>1242</v>
      </c>
      <c r="CG1065" t="s">
        <v>175</v>
      </c>
      <c r="CI1065" s="118"/>
      <c r="CJ1065" s="118"/>
      <c r="CK1065" t="s">
        <v>1239</v>
      </c>
      <c r="CM1065" t="s">
        <v>1228</v>
      </c>
      <c r="CN1065" t="s">
        <v>3382</v>
      </c>
      <c r="CO1065" s="46" t="s">
        <v>2250</v>
      </c>
      <c r="CP1065" s="5"/>
      <c r="CQ1065" s="46" t="s">
        <v>2250</v>
      </c>
      <c r="CR1065" t="s">
        <v>276</v>
      </c>
      <c r="CS1065" s="5"/>
      <c r="CT1065" s="46" t="s">
        <v>2250</v>
      </c>
      <c r="CU1065" t="s">
        <v>276</v>
      </c>
      <c r="CV1065" s="118"/>
      <c r="CW1065" s="147"/>
      <c r="CX1065" t="s">
        <v>965</v>
      </c>
      <c r="CY1065" s="5"/>
      <c r="CZ1065" s="5"/>
      <c r="DA1065" s="5"/>
      <c r="DB1065" s="5"/>
      <c r="DC1065" s="5"/>
      <c r="DD1065" s="5"/>
      <c r="DE1065" s="5"/>
      <c r="DF1065" s="5"/>
      <c r="DG1065" s="118"/>
      <c r="DH1065" s="118"/>
      <c r="DI1065" s="118"/>
      <c r="DJ1065" s="118"/>
      <c r="DK1065" s="118"/>
      <c r="DL1065">
        <v>100</v>
      </c>
      <c r="DM1065" s="74" t="s">
        <v>164</v>
      </c>
      <c r="DN1065" s="74"/>
      <c r="DO1065" s="74"/>
      <c r="DP1065" s="74"/>
      <c r="DQ1065" s="5"/>
      <c r="DR1065">
        <v>100</v>
      </c>
      <c r="DS1065" s="74" t="s">
        <v>164</v>
      </c>
      <c r="DZ1065" s="62" t="s">
        <v>1251</v>
      </c>
      <c r="EA1065" t="s">
        <v>1285</v>
      </c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Y1065" s="70" t="str">
        <f t="shared" si="133"/>
        <v>carbamazepine oral 100mg/</v>
      </c>
      <c r="FK1065" s="14" t="s">
        <v>163</v>
      </c>
      <c r="FL1065" s="70" t="str">
        <f t="shared" si="134"/>
        <v>carbamazepine oral 100mg/</v>
      </c>
    </row>
    <row r="1066" spans="1:168" ht="14.4">
      <c r="A1066" s="83">
        <v>6631</v>
      </c>
      <c r="B1066" s="57">
        <v>6631</v>
      </c>
      <c r="C1066" s="118"/>
      <c r="D1066" s="118"/>
      <c r="E1066" s="118"/>
      <c r="F1066" s="118"/>
      <c r="G1066" s="57">
        <v>6631</v>
      </c>
      <c r="H1066" s="3"/>
      <c r="I1066" s="57">
        <v>6631</v>
      </c>
      <c r="J1066" s="5" t="str">
        <f t="shared" si="128"/>
        <v>FIN carbamazepine Novartis Finland Oy tablet 50 x 200mg/</v>
      </c>
      <c r="K1066" s="5" t="str">
        <f t="shared" si="129"/>
        <v>FIN carbamazepine Novartis Finland Oy tablet 50 x 200mg/</v>
      </c>
      <c r="L1066" s="5"/>
      <c r="M1066" s="5"/>
      <c r="N1066" s="5"/>
      <c r="O1066" s="5"/>
      <c r="P1066">
        <v>50</v>
      </c>
      <c r="Q1066" s="5"/>
      <c r="R1066">
        <v>50</v>
      </c>
      <c r="S1066" s="5"/>
      <c r="T1066" s="118"/>
      <c r="U1066" s="118"/>
      <c r="V1066" s="118"/>
      <c r="W1066" s="118"/>
      <c r="X1066" t="s">
        <v>1298</v>
      </c>
      <c r="Y1066" t="s">
        <v>1120</v>
      </c>
      <c r="Z1066" t="s">
        <v>1120</v>
      </c>
      <c r="AA1066" t="s">
        <v>1299</v>
      </c>
      <c r="AB1066" s="5"/>
      <c r="AC1066" s="5"/>
      <c r="AD1066" s="5"/>
      <c r="AE1066" s="5"/>
      <c r="AF1066" s="61">
        <v>100000073664</v>
      </c>
      <c r="AG1066" t="s">
        <v>173</v>
      </c>
      <c r="AI1066" t="s">
        <v>1194</v>
      </c>
      <c r="AJ1066" t="s">
        <v>1208</v>
      </c>
      <c r="AK1066" s="5"/>
      <c r="AL1066" s="5"/>
      <c r="AM1066" s="5"/>
      <c r="AN1066" s="5"/>
      <c r="AO1066" s="5"/>
      <c r="AP1066" s="5"/>
      <c r="AQ1066" s="5"/>
      <c r="AR1066" s="5"/>
      <c r="AS1066" s="57">
        <v>3005</v>
      </c>
      <c r="AT1066" s="25" t="str">
        <f t="shared" si="130"/>
        <v>FIN carbamazepine Novartis Finland Oy tablet 200mg/</v>
      </c>
      <c r="AU1066" s="33"/>
      <c r="AW1066" s="57">
        <v>3005</v>
      </c>
      <c r="AX1066" s="57"/>
      <c r="AY1066" s="5"/>
      <c r="AZ1066" t="s">
        <v>287</v>
      </c>
      <c r="BA1066" s="5"/>
      <c r="BB1066" s="5"/>
      <c r="BC1066" s="76">
        <v>10221000</v>
      </c>
      <c r="BD1066" t="s">
        <v>173</v>
      </c>
      <c r="BF1066" s="46" t="s">
        <v>1019</v>
      </c>
      <c r="BG1066" t="s">
        <v>986</v>
      </c>
      <c r="BJ1066" s="5"/>
      <c r="BK1066" t="s">
        <v>986</v>
      </c>
      <c r="BL1066" t="s">
        <v>1019</v>
      </c>
      <c r="BM1066" s="55" t="s">
        <v>964</v>
      </c>
      <c r="BN1066" t="str">
        <f t="shared" si="131"/>
        <v>carbamazepine tablet 200mg/</v>
      </c>
      <c r="BO1066" s="55"/>
      <c r="BP1066" t="str">
        <f t="shared" si="132"/>
        <v>carbamazepine tablet 200mg/</v>
      </c>
      <c r="BQ1066" s="5"/>
      <c r="BR1066" s="46">
        <v>10219000</v>
      </c>
      <c r="BS1066" t="s">
        <v>173</v>
      </c>
      <c r="BU1066" s="118"/>
      <c r="BV1066" s="118"/>
      <c r="BW1066" s="61">
        <v>100000073664</v>
      </c>
      <c r="BX1066" s="5"/>
      <c r="BY1066" s="5"/>
      <c r="BZ1066" s="5"/>
      <c r="CB1066" s="45"/>
      <c r="CC1066" s="45"/>
      <c r="CD1066" s="5"/>
      <c r="CE1066" s="5"/>
      <c r="CF1066" t="s">
        <v>1242</v>
      </c>
      <c r="CG1066" t="s">
        <v>175</v>
      </c>
      <c r="CI1066" s="118"/>
      <c r="CJ1066" s="118"/>
      <c r="CK1066" t="s">
        <v>1239</v>
      </c>
      <c r="CM1066" t="s">
        <v>1228</v>
      </c>
      <c r="CN1066" t="s">
        <v>3382</v>
      </c>
      <c r="CO1066" s="46" t="s">
        <v>2250</v>
      </c>
      <c r="CP1066" s="5"/>
      <c r="CQ1066" s="46" t="s">
        <v>2250</v>
      </c>
      <c r="CR1066" t="s">
        <v>276</v>
      </c>
      <c r="CS1066" s="5"/>
      <c r="CT1066" s="46" t="s">
        <v>2250</v>
      </c>
      <c r="CU1066" t="s">
        <v>276</v>
      </c>
      <c r="CV1066" s="118"/>
      <c r="CW1066" s="147"/>
      <c r="CX1066" t="s">
        <v>965</v>
      </c>
      <c r="CY1066" s="5"/>
      <c r="CZ1066" s="5"/>
      <c r="DA1066" s="5"/>
      <c r="DB1066" s="5"/>
      <c r="DC1066" s="5"/>
      <c r="DD1066" s="5"/>
      <c r="DE1066" s="5"/>
      <c r="DF1066" s="5"/>
      <c r="DG1066" s="118"/>
      <c r="DH1066" s="118"/>
      <c r="DI1066" s="118"/>
      <c r="DJ1066" s="118"/>
      <c r="DK1066" s="118"/>
      <c r="DL1066">
        <v>200</v>
      </c>
      <c r="DM1066" s="74" t="s">
        <v>164</v>
      </c>
      <c r="DN1066" s="74"/>
      <c r="DO1066" s="74"/>
      <c r="DP1066" s="74"/>
      <c r="DQ1066" s="5"/>
      <c r="DR1066">
        <v>200</v>
      </c>
      <c r="DS1066" s="74" t="s">
        <v>164</v>
      </c>
      <c r="DZ1066" s="62" t="s">
        <v>1249</v>
      </c>
      <c r="EA1066" t="s">
        <v>1283</v>
      </c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Y1066" s="70" t="str">
        <f t="shared" si="133"/>
        <v>carbamazepine oral 200mg/</v>
      </c>
      <c r="FK1066" s="14" t="s">
        <v>163</v>
      </c>
      <c r="FL1066" s="70" t="str">
        <f t="shared" si="134"/>
        <v>carbamazepine oral 200mg/</v>
      </c>
    </row>
    <row r="1067" spans="1:168" ht="14.4">
      <c r="A1067" s="83">
        <v>6632</v>
      </c>
      <c r="B1067" s="57">
        <v>6632</v>
      </c>
      <c r="C1067" s="118"/>
      <c r="D1067" s="118"/>
      <c r="E1067" s="118"/>
      <c r="F1067" s="118"/>
      <c r="G1067" s="57">
        <v>6632</v>
      </c>
      <c r="H1067" s="3"/>
      <c r="I1067" s="57">
        <v>6632</v>
      </c>
      <c r="J1067" s="5" t="str">
        <f t="shared" si="128"/>
        <v>FIN carbamazepine Novartis Finland Oy tablet 200 x 200mg/</v>
      </c>
      <c r="K1067" s="5" t="str">
        <f t="shared" si="129"/>
        <v>FIN carbamazepine Novartis Finland Oy tablet 200 x 200mg/</v>
      </c>
      <c r="L1067" s="5"/>
      <c r="M1067" s="5"/>
      <c r="N1067" s="5"/>
      <c r="O1067" s="5"/>
      <c r="P1067">
        <v>200</v>
      </c>
      <c r="Q1067" s="5"/>
      <c r="R1067">
        <v>200</v>
      </c>
      <c r="S1067" s="5"/>
      <c r="T1067" s="118"/>
      <c r="U1067" s="118"/>
      <c r="V1067" s="118"/>
      <c r="W1067" s="118"/>
      <c r="X1067" t="s">
        <v>1292</v>
      </c>
      <c r="Y1067" t="s">
        <v>1120</v>
      </c>
      <c r="Z1067" t="s">
        <v>1120</v>
      </c>
      <c r="AA1067" t="s">
        <v>1288</v>
      </c>
      <c r="AB1067" s="5"/>
      <c r="AC1067" s="5"/>
      <c r="AD1067" s="5"/>
      <c r="AE1067" s="5"/>
      <c r="AF1067" s="61">
        <v>100000073664</v>
      </c>
      <c r="AG1067" t="s">
        <v>173</v>
      </c>
      <c r="AI1067" t="s">
        <v>1194</v>
      </c>
      <c r="AJ1067" t="s">
        <v>1208</v>
      </c>
      <c r="AK1067" s="5"/>
      <c r="AL1067" s="5"/>
      <c r="AM1067" s="5"/>
      <c r="AN1067" s="5"/>
      <c r="AO1067" s="5"/>
      <c r="AP1067" s="5"/>
      <c r="AQ1067" s="5"/>
      <c r="AR1067" s="5"/>
      <c r="AS1067" s="57">
        <v>3005</v>
      </c>
      <c r="AT1067" s="25" t="str">
        <f t="shared" si="130"/>
        <v>FIN carbamazepine Novartis Finland Oy tablet 200mg/</v>
      </c>
      <c r="AU1067" s="33"/>
      <c r="AW1067" s="57">
        <v>3005</v>
      </c>
      <c r="AX1067" s="57"/>
      <c r="AY1067" s="5"/>
      <c r="AZ1067" t="s">
        <v>287</v>
      </c>
      <c r="BA1067" s="5"/>
      <c r="BB1067" s="5"/>
      <c r="BC1067" s="76">
        <v>10221000</v>
      </c>
      <c r="BD1067" t="s">
        <v>173</v>
      </c>
      <c r="BF1067" s="46" t="s">
        <v>1019</v>
      </c>
      <c r="BG1067" t="s">
        <v>986</v>
      </c>
      <c r="BJ1067" s="5"/>
      <c r="BK1067" t="s">
        <v>986</v>
      </c>
      <c r="BL1067" t="s">
        <v>1019</v>
      </c>
      <c r="BM1067" s="55" t="s">
        <v>964</v>
      </c>
      <c r="BN1067" t="str">
        <f t="shared" si="131"/>
        <v>carbamazepine tablet 200mg/</v>
      </c>
      <c r="BO1067" s="55"/>
      <c r="BP1067" t="str">
        <f t="shared" si="132"/>
        <v>carbamazepine tablet 200mg/</v>
      </c>
      <c r="BQ1067" s="5"/>
      <c r="BR1067" s="46">
        <v>10219000</v>
      </c>
      <c r="BS1067" t="s">
        <v>173</v>
      </c>
      <c r="BU1067" s="118"/>
      <c r="BV1067" s="118"/>
      <c r="BW1067" s="61">
        <v>100000073664</v>
      </c>
      <c r="BX1067" s="5"/>
      <c r="BY1067" s="5"/>
      <c r="BZ1067" s="5"/>
      <c r="CB1067" s="45"/>
      <c r="CC1067" s="45"/>
      <c r="CD1067" s="5"/>
      <c r="CE1067" s="5"/>
      <c r="CF1067" t="s">
        <v>1242</v>
      </c>
      <c r="CG1067" t="s">
        <v>175</v>
      </c>
      <c r="CI1067" s="118"/>
      <c r="CJ1067" s="118"/>
      <c r="CK1067" t="s">
        <v>1239</v>
      </c>
      <c r="CM1067" t="s">
        <v>1228</v>
      </c>
      <c r="CN1067" t="s">
        <v>3382</v>
      </c>
      <c r="CO1067" s="46" t="s">
        <v>2250</v>
      </c>
      <c r="CP1067" s="5"/>
      <c r="CQ1067" s="46" t="s">
        <v>2250</v>
      </c>
      <c r="CR1067" t="s">
        <v>276</v>
      </c>
      <c r="CS1067" s="5"/>
      <c r="CT1067" s="46" t="s">
        <v>2250</v>
      </c>
      <c r="CU1067" t="s">
        <v>276</v>
      </c>
      <c r="CV1067" s="118"/>
      <c r="CW1067" s="147"/>
      <c r="CX1067" t="s">
        <v>965</v>
      </c>
      <c r="CY1067" s="5"/>
      <c r="CZ1067" s="5"/>
      <c r="DA1067" s="5"/>
      <c r="DB1067" s="5"/>
      <c r="DC1067" s="5"/>
      <c r="DD1067" s="5"/>
      <c r="DE1067" s="5"/>
      <c r="DF1067" s="5"/>
      <c r="DG1067" s="118"/>
      <c r="DH1067" s="118"/>
      <c r="DI1067" s="118"/>
      <c r="DJ1067" s="118"/>
      <c r="DK1067" s="118"/>
      <c r="DL1067">
        <v>200</v>
      </c>
      <c r="DM1067" s="74" t="s">
        <v>164</v>
      </c>
      <c r="DN1067" s="74"/>
      <c r="DO1067" s="74"/>
      <c r="DP1067" s="74"/>
      <c r="DQ1067" s="5"/>
      <c r="DR1067">
        <v>200</v>
      </c>
      <c r="DS1067" s="74" t="s">
        <v>164</v>
      </c>
      <c r="DZ1067" s="62" t="s">
        <v>1249</v>
      </c>
      <c r="EA1067" t="s">
        <v>1283</v>
      </c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Y1067" s="70" t="str">
        <f t="shared" si="133"/>
        <v>carbamazepine oral 200mg/</v>
      </c>
      <c r="FK1067" s="14" t="s">
        <v>163</v>
      </c>
      <c r="FL1067" s="70" t="str">
        <f t="shared" si="134"/>
        <v>carbamazepine oral 200mg/</v>
      </c>
    </row>
    <row r="1068" spans="1:168" ht="14.4">
      <c r="A1068" s="83">
        <v>117074</v>
      </c>
      <c r="B1068" s="57">
        <v>117074</v>
      </c>
      <c r="C1068" s="118"/>
      <c r="D1068" s="118"/>
      <c r="E1068" s="118"/>
      <c r="F1068" s="118"/>
      <c r="G1068" s="57">
        <v>117074</v>
      </c>
      <c r="H1068" s="3"/>
      <c r="I1068" s="57">
        <v>117074</v>
      </c>
      <c r="J1068" s="5" t="str">
        <f t="shared" si="128"/>
        <v>FIN carbamazepine Novartis Finland Oy tablet 100 x 200mg/</v>
      </c>
      <c r="K1068" s="5" t="str">
        <f t="shared" si="129"/>
        <v>FIN carbamazepine Novartis Finland Oy tablet 100 x 200mg/</v>
      </c>
      <c r="L1068" s="5"/>
      <c r="M1068" s="5"/>
      <c r="N1068" s="5"/>
      <c r="O1068" s="5"/>
      <c r="P1068">
        <v>100</v>
      </c>
      <c r="Q1068" s="5"/>
      <c r="R1068">
        <v>100</v>
      </c>
      <c r="S1068" s="5"/>
      <c r="T1068" s="118"/>
      <c r="U1068" s="118"/>
      <c r="V1068" s="118"/>
      <c r="W1068" s="118"/>
      <c r="X1068" t="s">
        <v>1298</v>
      </c>
      <c r="Y1068" t="s">
        <v>1120</v>
      </c>
      <c r="Z1068" t="s">
        <v>1120</v>
      </c>
      <c r="AA1068" t="s">
        <v>1289</v>
      </c>
      <c r="AB1068" s="5"/>
      <c r="AC1068" s="5"/>
      <c r="AD1068" s="5"/>
      <c r="AE1068" s="5"/>
      <c r="AF1068" s="61">
        <v>100000073664</v>
      </c>
      <c r="AG1068" t="s">
        <v>173</v>
      </c>
      <c r="AI1068" t="s">
        <v>1194</v>
      </c>
      <c r="AJ1068" t="s">
        <v>1208</v>
      </c>
      <c r="AK1068" s="5"/>
      <c r="AL1068" s="5"/>
      <c r="AM1068" s="5"/>
      <c r="AN1068" s="5"/>
      <c r="AO1068" s="5"/>
      <c r="AP1068" s="5"/>
      <c r="AQ1068" s="5"/>
      <c r="AR1068" s="5"/>
      <c r="AS1068" s="57">
        <v>3005</v>
      </c>
      <c r="AT1068" s="25" t="str">
        <f t="shared" si="130"/>
        <v>FIN carbamazepine Novartis Finland Oy tablet 200mg/</v>
      </c>
      <c r="AU1068" s="33"/>
      <c r="AW1068" s="57">
        <v>3005</v>
      </c>
      <c r="AX1068" s="57"/>
      <c r="AY1068" s="5"/>
      <c r="AZ1068" t="s">
        <v>287</v>
      </c>
      <c r="BA1068" s="5"/>
      <c r="BB1068" s="5"/>
      <c r="BC1068" s="76">
        <v>10221000</v>
      </c>
      <c r="BD1068" t="s">
        <v>173</v>
      </c>
      <c r="BF1068" s="46" t="s">
        <v>1019</v>
      </c>
      <c r="BG1068" t="s">
        <v>986</v>
      </c>
      <c r="BJ1068" s="5"/>
      <c r="BK1068" t="s">
        <v>986</v>
      </c>
      <c r="BL1068" t="s">
        <v>1019</v>
      </c>
      <c r="BM1068" s="55" t="s">
        <v>964</v>
      </c>
      <c r="BN1068" t="str">
        <f t="shared" si="131"/>
        <v>carbamazepine tablet 200mg/</v>
      </c>
      <c r="BO1068" s="55"/>
      <c r="BP1068" t="str">
        <f t="shared" si="132"/>
        <v>carbamazepine tablet 200mg/</v>
      </c>
      <c r="BQ1068" s="5"/>
      <c r="BR1068" s="46">
        <v>10219000</v>
      </c>
      <c r="BS1068" t="s">
        <v>173</v>
      </c>
      <c r="BU1068" s="118"/>
      <c r="BV1068" s="118"/>
      <c r="BW1068" s="61">
        <v>100000073664</v>
      </c>
      <c r="BX1068" s="5"/>
      <c r="BY1068" s="5"/>
      <c r="BZ1068" s="5"/>
      <c r="CB1068" s="45"/>
      <c r="CC1068" s="45"/>
      <c r="CD1068" s="5"/>
      <c r="CE1068" s="5"/>
      <c r="CF1068" t="s">
        <v>1242</v>
      </c>
      <c r="CG1068" t="s">
        <v>175</v>
      </c>
      <c r="CI1068" s="118"/>
      <c r="CJ1068" s="118"/>
      <c r="CK1068" t="s">
        <v>1239</v>
      </c>
      <c r="CM1068" t="s">
        <v>1228</v>
      </c>
      <c r="CN1068" t="s">
        <v>3382</v>
      </c>
      <c r="CO1068" s="46" t="s">
        <v>2250</v>
      </c>
      <c r="CP1068" s="5"/>
      <c r="CQ1068" s="46" t="s">
        <v>2250</v>
      </c>
      <c r="CR1068" t="s">
        <v>276</v>
      </c>
      <c r="CS1068" s="5"/>
      <c r="CT1068" s="46" t="s">
        <v>2250</v>
      </c>
      <c r="CU1068" t="s">
        <v>276</v>
      </c>
      <c r="CV1068" s="118"/>
      <c r="CW1068" s="147"/>
      <c r="CX1068" t="s">
        <v>965</v>
      </c>
      <c r="CY1068" s="5"/>
      <c r="CZ1068" s="5"/>
      <c r="DA1068" s="5"/>
      <c r="DB1068" s="5"/>
      <c r="DC1068" s="5"/>
      <c r="DD1068" s="5"/>
      <c r="DE1068" s="5"/>
      <c r="DF1068" s="5"/>
      <c r="DG1068" s="118"/>
      <c r="DH1068" s="118"/>
      <c r="DI1068" s="118"/>
      <c r="DJ1068" s="118"/>
      <c r="DK1068" s="118"/>
      <c r="DL1068">
        <v>200</v>
      </c>
      <c r="DM1068" s="74" t="s">
        <v>164</v>
      </c>
      <c r="DN1068" s="74"/>
      <c r="DO1068" s="74"/>
      <c r="DP1068" s="74"/>
      <c r="DQ1068" s="5"/>
      <c r="DR1068">
        <v>200</v>
      </c>
      <c r="DS1068" s="74" t="s">
        <v>164</v>
      </c>
      <c r="DZ1068" s="62" t="s">
        <v>1249</v>
      </c>
      <c r="EA1068" t="s">
        <v>1283</v>
      </c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Y1068" s="70" t="str">
        <f t="shared" si="133"/>
        <v>carbamazepine oral 200mg/</v>
      </c>
      <c r="FK1068" s="14" t="s">
        <v>163</v>
      </c>
      <c r="FL1068" s="70" t="str">
        <f t="shared" si="134"/>
        <v>carbamazepine oral 200mg/</v>
      </c>
    </row>
    <row r="1069" spans="1:168" ht="14.4">
      <c r="A1069" s="83">
        <v>4901</v>
      </c>
      <c r="B1069" s="57">
        <v>4901</v>
      </c>
      <c r="C1069" s="118"/>
      <c r="D1069" s="118"/>
      <c r="E1069" s="118"/>
      <c r="F1069" s="118"/>
      <c r="G1069" s="57">
        <v>4901</v>
      </c>
      <c r="H1069" s="3"/>
      <c r="I1069" s="57">
        <v>4901</v>
      </c>
      <c r="J1069" s="5" t="str">
        <f t="shared" si="128"/>
        <v>FIN carbamazepine Novartis Finland Oy prolonged-release tablet 50 x 200mg/</v>
      </c>
      <c r="K1069" s="5" t="str">
        <f t="shared" si="129"/>
        <v>FIN carbamazepine Novartis Finland Oy prolonged-release tablet 50 x 200mg/</v>
      </c>
      <c r="L1069" s="5"/>
      <c r="M1069" s="5"/>
      <c r="N1069" s="5"/>
      <c r="O1069" s="5"/>
      <c r="P1069">
        <v>50</v>
      </c>
      <c r="Q1069" s="5"/>
      <c r="R1069">
        <v>50</v>
      </c>
      <c r="S1069" s="5"/>
      <c r="T1069" s="118"/>
      <c r="U1069" s="118"/>
      <c r="V1069" s="118"/>
      <c r="W1069" s="118"/>
      <c r="X1069" t="s">
        <v>1289</v>
      </c>
      <c r="Y1069" t="s">
        <v>1121</v>
      </c>
      <c r="Z1069" t="s">
        <v>1121</v>
      </c>
      <c r="AA1069" t="s">
        <v>1299</v>
      </c>
      <c r="AB1069" s="5"/>
      <c r="AC1069" s="5"/>
      <c r="AD1069" s="5"/>
      <c r="AE1069" s="5"/>
      <c r="AF1069" s="61">
        <v>100000073683</v>
      </c>
      <c r="AG1069" t="s">
        <v>1219</v>
      </c>
      <c r="AI1069" t="s">
        <v>1197</v>
      </c>
      <c r="AJ1069" t="s">
        <v>1211</v>
      </c>
      <c r="AK1069" s="5"/>
      <c r="AL1069" s="5"/>
      <c r="AM1069" s="5"/>
      <c r="AN1069" s="5"/>
      <c r="AO1069" s="5"/>
      <c r="AP1069" s="5"/>
      <c r="AQ1069" s="5"/>
      <c r="AR1069" s="5"/>
      <c r="AS1069" s="57">
        <v>2279</v>
      </c>
      <c r="AT1069" s="25" t="str">
        <f t="shared" si="130"/>
        <v>FIN carbamazepine Novartis Finland Oy prolonged-release tablet 200mg/</v>
      </c>
      <c r="AU1069" s="33"/>
      <c r="AW1069" s="57">
        <v>2279</v>
      </c>
      <c r="AX1069" s="57"/>
      <c r="AY1069" s="5"/>
      <c r="AZ1069" t="s">
        <v>287</v>
      </c>
      <c r="BA1069" s="5"/>
      <c r="BB1069" s="5"/>
      <c r="BC1069" s="76">
        <v>10221000</v>
      </c>
      <c r="BD1069" t="s">
        <v>1219</v>
      </c>
      <c r="BF1069" s="46" t="s">
        <v>1020</v>
      </c>
      <c r="BG1069" t="s">
        <v>986</v>
      </c>
      <c r="BJ1069" s="5"/>
      <c r="BK1069" t="s">
        <v>986</v>
      </c>
      <c r="BL1069" t="s">
        <v>1020</v>
      </c>
      <c r="BM1069" s="55" t="s">
        <v>964</v>
      </c>
      <c r="BN1069" t="str">
        <f t="shared" si="131"/>
        <v>carbamazepine prolonged-release tablet 200mg/</v>
      </c>
      <c r="BO1069" s="55"/>
      <c r="BP1069" t="str">
        <f t="shared" si="132"/>
        <v>carbamazepine prolonged-release tablet 200mg/</v>
      </c>
      <c r="BQ1069" s="5"/>
      <c r="BR1069" s="72">
        <v>10226000</v>
      </c>
      <c r="BS1069" t="s">
        <v>1219</v>
      </c>
      <c r="BU1069" s="118"/>
      <c r="BV1069" s="118"/>
      <c r="BW1069" s="61">
        <v>100000073683</v>
      </c>
      <c r="BX1069" s="5"/>
      <c r="BY1069" s="5"/>
      <c r="BZ1069" s="5"/>
      <c r="CB1069" s="45"/>
      <c r="CC1069" s="45"/>
      <c r="CD1069" s="5"/>
      <c r="CE1069" s="5"/>
      <c r="CF1069" t="s">
        <v>1242</v>
      </c>
      <c r="CG1069" t="s">
        <v>175</v>
      </c>
      <c r="CI1069" s="118"/>
      <c r="CJ1069" s="118"/>
      <c r="CK1069" t="s">
        <v>1239</v>
      </c>
      <c r="CM1069" t="s">
        <v>1228</v>
      </c>
      <c r="CN1069" t="s">
        <v>3382</v>
      </c>
      <c r="CO1069" s="46" t="s">
        <v>2250</v>
      </c>
      <c r="CP1069" s="5"/>
      <c r="CQ1069" s="46" t="s">
        <v>2250</v>
      </c>
      <c r="CR1069" t="s">
        <v>276</v>
      </c>
      <c r="CS1069" s="5"/>
      <c r="CT1069" s="46" t="s">
        <v>2250</v>
      </c>
      <c r="CU1069" t="s">
        <v>276</v>
      </c>
      <c r="CV1069" s="118"/>
      <c r="CW1069" s="147"/>
      <c r="CX1069" t="s">
        <v>965</v>
      </c>
      <c r="CY1069" s="5"/>
      <c r="CZ1069" s="5"/>
      <c r="DA1069" s="5"/>
      <c r="DB1069" s="5"/>
      <c r="DC1069" s="5"/>
      <c r="DD1069" s="5"/>
      <c r="DE1069" s="5"/>
      <c r="DF1069" s="5"/>
      <c r="DG1069" s="118"/>
      <c r="DH1069" s="118"/>
      <c r="DI1069" s="118"/>
      <c r="DJ1069" s="118"/>
      <c r="DK1069" s="118"/>
      <c r="DL1069">
        <v>200</v>
      </c>
      <c r="DM1069" s="74" t="s">
        <v>164</v>
      </c>
      <c r="DN1069" s="74"/>
      <c r="DO1069" s="74"/>
      <c r="DP1069" s="74"/>
      <c r="DQ1069" s="5"/>
      <c r="DR1069">
        <v>200</v>
      </c>
      <c r="DS1069" s="74" t="s">
        <v>164</v>
      </c>
      <c r="DZ1069" s="62" t="s">
        <v>1249</v>
      </c>
      <c r="EA1069" t="s">
        <v>1283</v>
      </c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Y1069" s="70" t="str">
        <f t="shared" si="133"/>
        <v>carbamazepine oral Prolonged 200mg/</v>
      </c>
      <c r="FK1069" s="14" t="s">
        <v>3375</v>
      </c>
      <c r="FL1069" s="70" t="str">
        <f t="shared" si="134"/>
        <v>carbamazepine oral Prolonged 200mg/</v>
      </c>
    </row>
    <row r="1070" spans="1:168" ht="14.4">
      <c r="A1070" s="83">
        <v>4902</v>
      </c>
      <c r="B1070" s="57">
        <v>4902</v>
      </c>
      <c r="C1070" s="118"/>
      <c r="D1070" s="118"/>
      <c r="E1070" s="118"/>
      <c r="F1070" s="118"/>
      <c r="G1070" s="57">
        <v>4902</v>
      </c>
      <c r="H1070" s="3"/>
      <c r="I1070" s="57">
        <v>4902</v>
      </c>
      <c r="J1070" s="5" t="str">
        <f t="shared" si="128"/>
        <v>FIN carbamazepine Novartis Finland Oy prolonged-release tablet 200 x 200mg/</v>
      </c>
      <c r="K1070" s="5" t="str">
        <f t="shared" si="129"/>
        <v>FIN carbamazepine Novartis Finland Oy prolonged-release tablet 200 x 200mg/</v>
      </c>
      <c r="L1070" s="5"/>
      <c r="M1070" s="5"/>
      <c r="N1070" s="5"/>
      <c r="O1070" s="5"/>
      <c r="P1070">
        <v>200</v>
      </c>
      <c r="Q1070" s="5"/>
      <c r="R1070">
        <v>200</v>
      </c>
      <c r="S1070" s="5"/>
      <c r="T1070" s="118"/>
      <c r="U1070" s="118"/>
      <c r="V1070" s="118"/>
      <c r="W1070" s="118"/>
      <c r="X1070" t="s">
        <v>1292</v>
      </c>
      <c r="Y1070" t="s">
        <v>1121</v>
      </c>
      <c r="Z1070" t="s">
        <v>1121</v>
      </c>
      <c r="AA1070" t="s">
        <v>1288</v>
      </c>
      <c r="AB1070" s="5"/>
      <c r="AC1070" s="5"/>
      <c r="AD1070" s="5"/>
      <c r="AE1070" s="5"/>
      <c r="AF1070" s="61">
        <v>100000073683</v>
      </c>
      <c r="AG1070" t="s">
        <v>1219</v>
      </c>
      <c r="AI1070" t="s">
        <v>1197</v>
      </c>
      <c r="AJ1070" t="s">
        <v>1211</v>
      </c>
      <c r="AK1070" s="5"/>
      <c r="AL1070" s="5"/>
      <c r="AM1070" s="5"/>
      <c r="AN1070" s="5"/>
      <c r="AO1070" s="5"/>
      <c r="AP1070" s="5"/>
      <c r="AQ1070" s="5"/>
      <c r="AR1070" s="5"/>
      <c r="AS1070" s="57">
        <v>2279</v>
      </c>
      <c r="AT1070" s="25" t="str">
        <f t="shared" si="130"/>
        <v>FIN carbamazepine Novartis Finland Oy prolonged-release tablet 200mg/</v>
      </c>
      <c r="AU1070" s="33"/>
      <c r="AW1070" s="57">
        <v>2279</v>
      </c>
      <c r="AX1070" s="57"/>
      <c r="AY1070" s="5"/>
      <c r="AZ1070" t="s">
        <v>287</v>
      </c>
      <c r="BA1070" s="5"/>
      <c r="BB1070" s="5"/>
      <c r="BC1070" s="76">
        <v>10221000</v>
      </c>
      <c r="BD1070" t="s">
        <v>1219</v>
      </c>
      <c r="BF1070" s="46" t="s">
        <v>1020</v>
      </c>
      <c r="BG1070" t="s">
        <v>986</v>
      </c>
      <c r="BJ1070" s="5"/>
      <c r="BK1070" t="s">
        <v>986</v>
      </c>
      <c r="BL1070" t="s">
        <v>1020</v>
      </c>
      <c r="BM1070" s="55" t="s">
        <v>964</v>
      </c>
      <c r="BN1070" t="str">
        <f t="shared" si="131"/>
        <v>carbamazepine prolonged-release tablet 200mg/</v>
      </c>
      <c r="BO1070" s="55"/>
      <c r="BP1070" t="str">
        <f t="shared" si="132"/>
        <v>carbamazepine prolonged-release tablet 200mg/</v>
      </c>
      <c r="BQ1070" s="5"/>
      <c r="BR1070" s="72">
        <v>10226000</v>
      </c>
      <c r="BS1070" t="s">
        <v>1219</v>
      </c>
      <c r="BU1070" s="118"/>
      <c r="BV1070" s="118"/>
      <c r="BW1070" s="61">
        <v>100000073683</v>
      </c>
      <c r="BX1070" s="5"/>
      <c r="BY1070" s="5"/>
      <c r="BZ1070" s="5"/>
      <c r="CB1070" s="45"/>
      <c r="CC1070" s="45"/>
      <c r="CD1070" s="5"/>
      <c r="CE1070" s="5"/>
      <c r="CF1070" t="s">
        <v>1242</v>
      </c>
      <c r="CG1070" t="s">
        <v>175</v>
      </c>
      <c r="CI1070" s="118"/>
      <c r="CJ1070" s="118"/>
      <c r="CK1070" t="s">
        <v>1239</v>
      </c>
      <c r="CM1070" t="s">
        <v>1228</v>
      </c>
      <c r="CN1070" t="s">
        <v>3382</v>
      </c>
      <c r="CO1070" s="46" t="s">
        <v>2250</v>
      </c>
      <c r="CP1070" s="5"/>
      <c r="CQ1070" s="46" t="s">
        <v>2250</v>
      </c>
      <c r="CR1070" t="s">
        <v>276</v>
      </c>
      <c r="CS1070" s="5"/>
      <c r="CT1070" s="46" t="s">
        <v>2250</v>
      </c>
      <c r="CU1070" t="s">
        <v>276</v>
      </c>
      <c r="CV1070" s="118"/>
      <c r="CW1070" s="147"/>
      <c r="CX1070" t="s">
        <v>965</v>
      </c>
      <c r="CY1070" s="5"/>
      <c r="CZ1070" s="5"/>
      <c r="DA1070" s="5"/>
      <c r="DB1070" s="5"/>
      <c r="DC1070" s="5"/>
      <c r="DD1070" s="5"/>
      <c r="DE1070" s="5"/>
      <c r="DF1070" s="5"/>
      <c r="DG1070" s="118"/>
      <c r="DH1070" s="118"/>
      <c r="DI1070" s="118"/>
      <c r="DJ1070" s="118"/>
      <c r="DK1070" s="118"/>
      <c r="DL1070">
        <v>200</v>
      </c>
      <c r="DM1070" s="74" t="s">
        <v>164</v>
      </c>
      <c r="DN1070" s="74"/>
      <c r="DO1070" s="74"/>
      <c r="DP1070" s="74"/>
      <c r="DQ1070" s="5"/>
      <c r="DR1070">
        <v>200</v>
      </c>
      <c r="DS1070" s="74" t="s">
        <v>164</v>
      </c>
      <c r="DZ1070" s="62" t="s">
        <v>1249</v>
      </c>
      <c r="EA1070" t="s">
        <v>1283</v>
      </c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Y1070" s="70" t="str">
        <f t="shared" si="133"/>
        <v>carbamazepine oral Prolonged 200mg/</v>
      </c>
      <c r="FK1070" s="14" t="s">
        <v>3375</v>
      </c>
      <c r="FL1070" s="70" t="str">
        <f t="shared" si="134"/>
        <v>carbamazepine oral Prolonged 200mg/</v>
      </c>
    </row>
    <row r="1071" spans="1:168" ht="14.4">
      <c r="A1071" s="83">
        <v>4903</v>
      </c>
      <c r="B1071" s="57">
        <v>4903</v>
      </c>
      <c r="C1071" s="118"/>
      <c r="D1071" s="118"/>
      <c r="E1071" s="118"/>
      <c r="F1071" s="118"/>
      <c r="G1071" s="57">
        <v>4903</v>
      </c>
      <c r="H1071" s="3"/>
      <c r="I1071" s="57">
        <v>4903</v>
      </c>
      <c r="J1071" s="5" t="str">
        <f t="shared" si="128"/>
        <v>FIN carbamazepine Novartis Finland Oy prolonged-release tablet 30 x 400mg/</v>
      </c>
      <c r="K1071" s="5" t="str">
        <f t="shared" si="129"/>
        <v>FIN carbamazepine Novartis Finland Oy prolonged-release tablet 30 x 400mg/</v>
      </c>
      <c r="L1071" s="5"/>
      <c r="M1071" s="5"/>
      <c r="N1071" s="5"/>
      <c r="O1071" s="5"/>
      <c r="P1071">
        <v>30</v>
      </c>
      <c r="Q1071" s="5"/>
      <c r="R1071">
        <v>30</v>
      </c>
      <c r="S1071" s="5"/>
      <c r="T1071" s="118"/>
      <c r="U1071" s="118"/>
      <c r="V1071" s="118"/>
      <c r="W1071" s="118"/>
      <c r="X1071" t="s">
        <v>1322</v>
      </c>
      <c r="Y1071" t="s">
        <v>1122</v>
      </c>
      <c r="Z1071" t="s">
        <v>1122</v>
      </c>
      <c r="AA1071" t="s">
        <v>1298</v>
      </c>
      <c r="AB1071" s="5"/>
      <c r="AC1071" s="5"/>
      <c r="AD1071" s="5"/>
      <c r="AE1071" s="5"/>
      <c r="AF1071" s="61">
        <v>100000073683</v>
      </c>
      <c r="AG1071" t="s">
        <v>1219</v>
      </c>
      <c r="AI1071" t="s">
        <v>1197</v>
      </c>
      <c r="AJ1071" t="s">
        <v>1211</v>
      </c>
      <c r="AK1071" s="5"/>
      <c r="AL1071" s="5"/>
      <c r="AM1071" s="5"/>
      <c r="AN1071" s="5"/>
      <c r="AO1071" s="5"/>
      <c r="AP1071" s="5"/>
      <c r="AQ1071" s="5"/>
      <c r="AR1071" s="5"/>
      <c r="AS1071" s="57">
        <v>2280</v>
      </c>
      <c r="AT1071" s="25" t="str">
        <f t="shared" si="130"/>
        <v>FIN carbamazepine Novartis Finland Oy prolonged-release tablet 400mg/</v>
      </c>
      <c r="AU1071" s="33"/>
      <c r="AW1071" s="57">
        <v>2280</v>
      </c>
      <c r="AX1071" s="57"/>
      <c r="AY1071" s="5"/>
      <c r="AZ1071" t="s">
        <v>287</v>
      </c>
      <c r="BA1071" s="5"/>
      <c r="BB1071" s="5"/>
      <c r="BC1071" s="76">
        <v>10221000</v>
      </c>
      <c r="BD1071" t="s">
        <v>1219</v>
      </c>
      <c r="BF1071" s="46" t="s">
        <v>1021</v>
      </c>
      <c r="BG1071" t="s">
        <v>986</v>
      </c>
      <c r="BJ1071" s="5"/>
      <c r="BK1071" t="s">
        <v>986</v>
      </c>
      <c r="BL1071" t="s">
        <v>1021</v>
      </c>
      <c r="BM1071" s="55" t="s">
        <v>964</v>
      </c>
      <c r="BN1071" t="str">
        <f t="shared" si="131"/>
        <v>carbamazepine prolonged-release tablet 400mg/</v>
      </c>
      <c r="BO1071" s="55"/>
      <c r="BP1071" t="str">
        <f t="shared" si="132"/>
        <v>carbamazepine prolonged-release tablet 400mg/</v>
      </c>
      <c r="BQ1071" s="5"/>
      <c r="BR1071" s="72">
        <v>10226000</v>
      </c>
      <c r="BS1071" t="s">
        <v>1219</v>
      </c>
      <c r="BU1071" s="118"/>
      <c r="BV1071" s="118"/>
      <c r="BW1071" s="61">
        <v>100000073683</v>
      </c>
      <c r="BX1071" s="5"/>
      <c r="BY1071" s="5"/>
      <c r="BZ1071" s="5"/>
      <c r="CB1071" s="45"/>
      <c r="CC1071" s="45"/>
      <c r="CD1071" s="5"/>
      <c r="CE1071" s="5"/>
      <c r="CF1071" t="s">
        <v>1242</v>
      </c>
      <c r="CG1071" t="s">
        <v>175</v>
      </c>
      <c r="CI1071" s="118"/>
      <c r="CJ1071" s="118"/>
      <c r="CK1071" t="s">
        <v>1239</v>
      </c>
      <c r="CM1071" t="s">
        <v>1228</v>
      </c>
      <c r="CN1071" t="s">
        <v>3382</v>
      </c>
      <c r="CO1071" s="46" t="s">
        <v>2250</v>
      </c>
      <c r="CP1071" s="5"/>
      <c r="CQ1071" s="46" t="s">
        <v>2250</v>
      </c>
      <c r="CR1071" t="s">
        <v>276</v>
      </c>
      <c r="CS1071" s="5"/>
      <c r="CT1071" s="46" t="s">
        <v>2250</v>
      </c>
      <c r="CU1071" t="s">
        <v>276</v>
      </c>
      <c r="CV1071" s="118"/>
      <c r="CW1071" s="147"/>
      <c r="CX1071" t="s">
        <v>965</v>
      </c>
      <c r="CY1071" s="5"/>
      <c r="CZ1071" s="5"/>
      <c r="DA1071" s="5"/>
      <c r="DB1071" s="5"/>
      <c r="DC1071" s="5"/>
      <c r="DD1071" s="5"/>
      <c r="DE1071" s="5"/>
      <c r="DF1071" s="5"/>
      <c r="DG1071" s="118"/>
      <c r="DH1071" s="118"/>
      <c r="DI1071" s="118"/>
      <c r="DJ1071" s="118"/>
      <c r="DK1071" s="118"/>
      <c r="DL1071">
        <v>400</v>
      </c>
      <c r="DM1071" s="74" t="s">
        <v>164</v>
      </c>
      <c r="DN1071" s="74"/>
      <c r="DO1071" s="74"/>
      <c r="DP1071" s="74"/>
      <c r="DQ1071" s="5"/>
      <c r="DR1071">
        <v>400</v>
      </c>
      <c r="DS1071" s="74" t="s">
        <v>164</v>
      </c>
      <c r="DZ1071" s="62" t="s">
        <v>1253</v>
      </c>
      <c r="EA1071" t="s">
        <v>1287</v>
      </c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Y1071" s="70" t="str">
        <f t="shared" si="133"/>
        <v>carbamazepine oral Prolonged 400mg/</v>
      </c>
      <c r="FK1071" s="14" t="s">
        <v>3375</v>
      </c>
      <c r="FL1071" s="70" t="str">
        <f t="shared" si="134"/>
        <v>carbamazepine oral Prolonged 400mg/</v>
      </c>
    </row>
    <row r="1072" spans="1:168" ht="14.4">
      <c r="A1072" s="83">
        <v>4904</v>
      </c>
      <c r="B1072" s="57">
        <v>4904</v>
      </c>
      <c r="C1072" s="118"/>
      <c r="D1072" s="118"/>
      <c r="E1072" s="118"/>
      <c r="F1072" s="118"/>
      <c r="G1072" s="57">
        <v>4904</v>
      </c>
      <c r="H1072" s="3"/>
      <c r="I1072" s="57">
        <v>4904</v>
      </c>
      <c r="J1072" s="5" t="str">
        <f t="shared" si="128"/>
        <v>FIN carbamazepine Novartis Finland Oy prolonged-release tablet 200 x 400mg/</v>
      </c>
      <c r="K1072" s="5" t="str">
        <f t="shared" si="129"/>
        <v>FIN carbamazepine Novartis Finland Oy prolonged-release tablet 200 x 400mg/</v>
      </c>
      <c r="L1072" s="5"/>
      <c r="M1072" s="5"/>
      <c r="N1072" s="5"/>
      <c r="O1072" s="5"/>
      <c r="P1072">
        <v>200</v>
      </c>
      <c r="Q1072" s="5"/>
      <c r="R1072">
        <v>200</v>
      </c>
      <c r="S1072" s="5"/>
      <c r="T1072" s="118"/>
      <c r="U1072" s="118"/>
      <c r="V1072" s="118"/>
      <c r="W1072" s="118"/>
      <c r="X1072" t="s">
        <v>1292</v>
      </c>
      <c r="Y1072" t="s">
        <v>1122</v>
      </c>
      <c r="Z1072" t="s">
        <v>1122</v>
      </c>
      <c r="AA1072" t="s">
        <v>1288</v>
      </c>
      <c r="AB1072" s="5"/>
      <c r="AC1072" s="5"/>
      <c r="AD1072" s="5"/>
      <c r="AE1072" s="5"/>
      <c r="AF1072" s="61">
        <v>100000073683</v>
      </c>
      <c r="AG1072" t="s">
        <v>1219</v>
      </c>
      <c r="AI1072" t="s">
        <v>1197</v>
      </c>
      <c r="AJ1072" t="s">
        <v>1211</v>
      </c>
      <c r="AK1072" s="5"/>
      <c r="AL1072" s="5"/>
      <c r="AM1072" s="5"/>
      <c r="AN1072" s="5"/>
      <c r="AO1072" s="5"/>
      <c r="AP1072" s="5"/>
      <c r="AQ1072" s="5"/>
      <c r="AR1072" s="5"/>
      <c r="AS1072" s="57">
        <v>2280</v>
      </c>
      <c r="AT1072" s="25" t="str">
        <f t="shared" si="130"/>
        <v>FIN carbamazepine Novartis Finland Oy prolonged-release tablet 400mg/</v>
      </c>
      <c r="AU1072" s="33"/>
      <c r="AW1072" s="57">
        <v>2280</v>
      </c>
      <c r="AX1072" s="57"/>
      <c r="AY1072" s="5"/>
      <c r="AZ1072" t="s">
        <v>287</v>
      </c>
      <c r="BA1072" s="5"/>
      <c r="BB1072" s="5"/>
      <c r="BC1072" s="76">
        <v>10221000</v>
      </c>
      <c r="BD1072" t="s">
        <v>1219</v>
      </c>
      <c r="BF1072" s="46" t="s">
        <v>1021</v>
      </c>
      <c r="BG1072" t="s">
        <v>986</v>
      </c>
      <c r="BJ1072" s="5"/>
      <c r="BK1072" t="s">
        <v>986</v>
      </c>
      <c r="BL1072" t="s">
        <v>1021</v>
      </c>
      <c r="BM1072" s="55" t="s">
        <v>964</v>
      </c>
      <c r="BN1072" t="str">
        <f t="shared" si="131"/>
        <v>carbamazepine prolonged-release tablet 400mg/</v>
      </c>
      <c r="BO1072" s="55"/>
      <c r="BP1072" t="str">
        <f t="shared" si="132"/>
        <v>carbamazepine prolonged-release tablet 400mg/</v>
      </c>
      <c r="BQ1072" s="5"/>
      <c r="BR1072" s="72">
        <v>10226000</v>
      </c>
      <c r="BS1072" t="s">
        <v>1219</v>
      </c>
      <c r="BU1072" s="118"/>
      <c r="BV1072" s="118"/>
      <c r="BW1072" s="61">
        <v>100000073683</v>
      </c>
      <c r="BX1072" s="5"/>
      <c r="BY1072" s="5"/>
      <c r="BZ1072" s="5"/>
      <c r="CB1072" s="45"/>
      <c r="CC1072" s="45"/>
      <c r="CD1072" s="5"/>
      <c r="CE1072" s="5"/>
      <c r="CF1072" t="s">
        <v>1242</v>
      </c>
      <c r="CG1072" t="s">
        <v>175</v>
      </c>
      <c r="CI1072" s="118"/>
      <c r="CJ1072" s="118"/>
      <c r="CK1072" t="s">
        <v>1239</v>
      </c>
      <c r="CM1072" t="s">
        <v>1228</v>
      </c>
      <c r="CN1072" t="s">
        <v>3382</v>
      </c>
      <c r="CO1072" s="46" t="s">
        <v>2250</v>
      </c>
      <c r="CP1072" s="5"/>
      <c r="CQ1072" s="46" t="s">
        <v>2250</v>
      </c>
      <c r="CR1072" t="s">
        <v>276</v>
      </c>
      <c r="CS1072" s="5"/>
      <c r="CT1072" s="46" t="s">
        <v>2250</v>
      </c>
      <c r="CU1072" t="s">
        <v>276</v>
      </c>
      <c r="CV1072" s="118"/>
      <c r="CW1072" s="147"/>
      <c r="CX1072" t="s">
        <v>965</v>
      </c>
      <c r="CY1072" s="5"/>
      <c r="CZ1072" s="5"/>
      <c r="DA1072" s="5"/>
      <c r="DB1072" s="5"/>
      <c r="DC1072" s="5"/>
      <c r="DD1072" s="5"/>
      <c r="DE1072" s="5"/>
      <c r="DF1072" s="5"/>
      <c r="DG1072" s="118"/>
      <c r="DH1072" s="118"/>
      <c r="DI1072" s="118"/>
      <c r="DJ1072" s="118"/>
      <c r="DK1072" s="118"/>
      <c r="DL1072">
        <v>400</v>
      </c>
      <c r="DM1072" s="74" t="s">
        <v>164</v>
      </c>
      <c r="DN1072" s="74"/>
      <c r="DO1072" s="74"/>
      <c r="DP1072" s="74"/>
      <c r="DQ1072" s="5"/>
      <c r="DR1072">
        <v>400</v>
      </c>
      <c r="DS1072" s="74" t="s">
        <v>164</v>
      </c>
      <c r="DZ1072" s="62" t="s">
        <v>1253</v>
      </c>
      <c r="EA1072" t="s">
        <v>1287</v>
      </c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Y1072" s="70" t="str">
        <f t="shared" si="133"/>
        <v>carbamazepine oral Prolonged 400mg/</v>
      </c>
      <c r="FK1072" s="14" t="s">
        <v>3375</v>
      </c>
      <c r="FL1072" s="70" t="str">
        <f t="shared" si="134"/>
        <v>carbamazepine oral Prolonged 400mg/</v>
      </c>
    </row>
    <row r="1073" spans="1:168" ht="14.4">
      <c r="A1073" s="83">
        <v>2694</v>
      </c>
      <c r="B1073" s="57">
        <v>2694</v>
      </c>
      <c r="C1073" s="118"/>
      <c r="D1073" s="118"/>
      <c r="E1073" s="118"/>
      <c r="F1073" s="118"/>
      <c r="G1073" s="57">
        <v>2694</v>
      </c>
      <c r="H1073" s="3"/>
      <c r="I1073" s="57">
        <v>2694</v>
      </c>
      <c r="J1073" s="5" t="str">
        <f t="shared" si="128"/>
        <v>FIN ibuprofen Orion Corporation film-coated tablet 30 x 200mg/</v>
      </c>
      <c r="K1073" s="5" t="str">
        <f t="shared" si="129"/>
        <v>FIN ibuprofen Orion Corporation film-coated tablet 30 x 200mg/</v>
      </c>
      <c r="L1073" s="5"/>
      <c r="M1073" s="5"/>
      <c r="N1073" s="5"/>
      <c r="O1073" s="5"/>
      <c r="P1073">
        <v>30</v>
      </c>
      <c r="Q1073" s="5"/>
      <c r="R1073">
        <v>30</v>
      </c>
      <c r="S1073" s="5"/>
      <c r="T1073" s="118"/>
      <c r="U1073" s="118"/>
      <c r="V1073" s="118"/>
      <c r="W1073" s="118"/>
      <c r="X1073" t="s">
        <v>1298</v>
      </c>
      <c r="Y1073" t="s">
        <v>1123</v>
      </c>
      <c r="Z1073" t="s">
        <v>1123</v>
      </c>
      <c r="AA1073" t="s">
        <v>1298</v>
      </c>
      <c r="AB1073" s="5"/>
      <c r="AC1073" s="5"/>
      <c r="AD1073" s="5"/>
      <c r="AE1073" s="5"/>
      <c r="AF1073" s="61">
        <v>100000073665</v>
      </c>
      <c r="AG1073" t="s">
        <v>1220</v>
      </c>
      <c r="AI1073" t="s">
        <v>1198</v>
      </c>
      <c r="AJ1073" t="s">
        <v>1212</v>
      </c>
      <c r="AK1073" s="5"/>
      <c r="AL1073" s="5"/>
      <c r="AM1073" s="5"/>
      <c r="AN1073" s="5"/>
      <c r="AO1073" s="5"/>
      <c r="AP1073" s="5"/>
      <c r="AQ1073" s="5"/>
      <c r="AR1073" s="5"/>
      <c r="AS1073" s="57">
        <v>1303</v>
      </c>
      <c r="AT1073" s="25" t="str">
        <f t="shared" si="130"/>
        <v>FIN ibuprofen Orion Corporation film-coated tablet 200mg/</v>
      </c>
      <c r="AU1073" s="33"/>
      <c r="AW1073" s="57">
        <v>1303</v>
      </c>
      <c r="AX1073" s="57"/>
      <c r="AY1073" s="5"/>
      <c r="AZ1073" t="s">
        <v>578</v>
      </c>
      <c r="BA1073" s="5"/>
      <c r="BB1073" s="5"/>
      <c r="BC1073" s="76">
        <v>10221000</v>
      </c>
      <c r="BD1073" t="s">
        <v>1220</v>
      </c>
      <c r="BF1073" s="46" t="s">
        <v>1022</v>
      </c>
      <c r="BG1073" t="s">
        <v>980</v>
      </c>
      <c r="BJ1073" s="5"/>
      <c r="BK1073" t="s">
        <v>980</v>
      </c>
      <c r="BL1073" t="s">
        <v>1022</v>
      </c>
      <c r="BM1073" s="55" t="s">
        <v>964</v>
      </c>
      <c r="BN1073" t="str">
        <f t="shared" si="131"/>
        <v>ibuprofen film-coated tablet 200mg/</v>
      </c>
      <c r="BO1073" s="55"/>
      <c r="BP1073" t="str">
        <f t="shared" si="132"/>
        <v>ibuprofen film-coated tablet 200mg/</v>
      </c>
      <c r="BQ1073" s="5"/>
      <c r="BR1073" s="76">
        <v>10221000</v>
      </c>
      <c r="BS1073" t="s">
        <v>1220</v>
      </c>
      <c r="BU1073" s="118"/>
      <c r="BV1073" s="118"/>
      <c r="BW1073" s="61">
        <v>100000073665</v>
      </c>
      <c r="BX1073" s="5"/>
      <c r="BY1073" s="5"/>
      <c r="BZ1073" s="5"/>
      <c r="CB1073" s="45"/>
      <c r="CC1073" s="45"/>
      <c r="CD1073" s="5"/>
      <c r="CE1073" s="5"/>
      <c r="CF1073" t="s">
        <v>1242</v>
      </c>
      <c r="CG1073" t="s">
        <v>175</v>
      </c>
      <c r="CI1073" s="118"/>
      <c r="CJ1073" s="118"/>
      <c r="CK1073" t="s">
        <v>1239</v>
      </c>
      <c r="CM1073" t="s">
        <v>1228</v>
      </c>
      <c r="CN1073" t="s">
        <v>3382</v>
      </c>
      <c r="CO1073" s="46" t="s">
        <v>2250</v>
      </c>
      <c r="CP1073" s="5"/>
      <c r="CQ1073" s="46" t="s">
        <v>2250</v>
      </c>
      <c r="CR1073" t="s">
        <v>276</v>
      </c>
      <c r="CS1073" s="5"/>
      <c r="CT1073" s="46" t="s">
        <v>2250</v>
      </c>
      <c r="CU1073" t="s">
        <v>276</v>
      </c>
      <c r="CV1073" s="118"/>
      <c r="CW1073" s="147"/>
      <c r="CX1073" s="56" t="s">
        <v>966</v>
      </c>
      <c r="CY1073" s="5"/>
      <c r="CZ1073" s="5"/>
      <c r="DA1073" s="5"/>
      <c r="DB1073" s="5"/>
      <c r="DC1073" s="5"/>
      <c r="DD1073" s="5"/>
      <c r="DE1073" s="5"/>
      <c r="DF1073" s="5"/>
      <c r="DG1073" s="118"/>
      <c r="DH1073" s="118"/>
      <c r="DI1073" s="118"/>
      <c r="DJ1073" s="118"/>
      <c r="DK1073" s="118"/>
      <c r="DL1073">
        <v>200</v>
      </c>
      <c r="DM1073" s="74" t="s">
        <v>164</v>
      </c>
      <c r="DN1073" s="74"/>
      <c r="DO1073" s="74"/>
      <c r="DP1073" s="74"/>
      <c r="DQ1073" s="5"/>
      <c r="DR1073">
        <v>200</v>
      </c>
      <c r="DS1073" s="74" t="s">
        <v>164</v>
      </c>
      <c r="DZ1073" t="s">
        <v>1249</v>
      </c>
      <c r="EA1073">
        <v>200</v>
      </c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Y1073" s="70" t="str">
        <f t="shared" si="133"/>
        <v>ibuprofen oral 200mg/</v>
      </c>
      <c r="FK1073" s="14" t="s">
        <v>163</v>
      </c>
      <c r="FL1073" s="70" t="str">
        <f t="shared" si="134"/>
        <v>ibuprofen oral 200mg/</v>
      </c>
    </row>
    <row r="1074" spans="1:168" ht="14.4">
      <c r="A1074" s="83">
        <v>2695</v>
      </c>
      <c r="B1074" s="57">
        <v>2695</v>
      </c>
      <c r="C1074" s="118"/>
      <c r="D1074" s="118"/>
      <c r="E1074" s="118"/>
      <c r="F1074" s="118"/>
      <c r="G1074" s="57">
        <v>2695</v>
      </c>
      <c r="H1074" s="3"/>
      <c r="I1074" s="57">
        <v>2695</v>
      </c>
      <c r="J1074" s="5" t="str">
        <f t="shared" si="128"/>
        <v>FIN ibuprofen Orion Corporation film-coated tablet 100 x 200mg/</v>
      </c>
      <c r="K1074" s="5" t="str">
        <f t="shared" si="129"/>
        <v>FIN ibuprofen Orion Corporation film-coated tablet 100 x 200mg/</v>
      </c>
      <c r="L1074" s="5"/>
      <c r="M1074" s="5"/>
      <c r="N1074" s="5"/>
      <c r="O1074" s="5"/>
      <c r="P1074">
        <v>100</v>
      </c>
      <c r="Q1074" s="5"/>
      <c r="R1074">
        <v>100</v>
      </c>
      <c r="S1074" s="5"/>
      <c r="T1074" s="118"/>
      <c r="U1074" s="118"/>
      <c r="V1074" s="118"/>
      <c r="W1074" s="118"/>
      <c r="X1074" t="s">
        <v>1289</v>
      </c>
      <c r="Y1074" t="s">
        <v>1123</v>
      </c>
      <c r="Z1074" t="s">
        <v>1123</v>
      </c>
      <c r="AA1074" t="s">
        <v>1289</v>
      </c>
      <c r="AB1074" s="5"/>
      <c r="AC1074" s="5"/>
      <c r="AD1074" s="5"/>
      <c r="AE1074" s="5"/>
      <c r="AF1074" s="61">
        <v>100000073665</v>
      </c>
      <c r="AG1074" t="s">
        <v>1220</v>
      </c>
      <c r="AI1074" t="s">
        <v>1198</v>
      </c>
      <c r="AJ1074" t="s">
        <v>1212</v>
      </c>
      <c r="AK1074" s="5"/>
      <c r="AL1074" s="5"/>
      <c r="AM1074" s="5"/>
      <c r="AN1074" s="5"/>
      <c r="AO1074" s="5"/>
      <c r="AP1074" s="5"/>
      <c r="AQ1074" s="5"/>
      <c r="AR1074" s="5"/>
      <c r="AS1074" s="57">
        <v>1303</v>
      </c>
      <c r="AT1074" s="25" t="str">
        <f t="shared" si="130"/>
        <v>FIN ibuprofen Orion Corporation film-coated tablet 200mg/</v>
      </c>
      <c r="AU1074" s="33"/>
      <c r="AW1074" s="57">
        <v>1303</v>
      </c>
      <c r="AX1074" s="57"/>
      <c r="AY1074" s="5"/>
      <c r="AZ1074" t="s">
        <v>578</v>
      </c>
      <c r="BA1074" s="5"/>
      <c r="BB1074" s="5"/>
      <c r="BC1074" s="76">
        <v>10221000</v>
      </c>
      <c r="BD1074" t="s">
        <v>1220</v>
      </c>
      <c r="BF1074" s="46" t="s">
        <v>1022</v>
      </c>
      <c r="BG1074" t="s">
        <v>980</v>
      </c>
      <c r="BJ1074" s="5"/>
      <c r="BK1074" t="s">
        <v>980</v>
      </c>
      <c r="BL1074" t="s">
        <v>1022</v>
      </c>
      <c r="BM1074" s="55" t="s">
        <v>964</v>
      </c>
      <c r="BN1074" t="str">
        <f t="shared" si="131"/>
        <v>ibuprofen film-coated tablet 200mg/</v>
      </c>
      <c r="BO1074" s="55"/>
      <c r="BP1074" t="str">
        <f t="shared" si="132"/>
        <v>ibuprofen film-coated tablet 200mg/</v>
      </c>
      <c r="BQ1074" s="5"/>
      <c r="BR1074" s="76">
        <v>10221000</v>
      </c>
      <c r="BS1074" t="s">
        <v>1220</v>
      </c>
      <c r="BU1074" s="118"/>
      <c r="BV1074" s="118"/>
      <c r="BW1074" s="61">
        <v>100000073665</v>
      </c>
      <c r="BX1074" s="5"/>
      <c r="BY1074" s="5"/>
      <c r="BZ1074" s="5"/>
      <c r="CB1074" s="45"/>
      <c r="CC1074" s="45"/>
      <c r="CD1074" s="5"/>
      <c r="CE1074" s="5"/>
      <c r="CF1074" t="s">
        <v>1242</v>
      </c>
      <c r="CG1074" t="s">
        <v>175</v>
      </c>
      <c r="CI1074" s="118"/>
      <c r="CJ1074" s="118"/>
      <c r="CK1074" t="s">
        <v>1239</v>
      </c>
      <c r="CM1074" t="s">
        <v>1228</v>
      </c>
      <c r="CN1074" t="s">
        <v>3382</v>
      </c>
      <c r="CO1074" s="46" t="s">
        <v>2251</v>
      </c>
      <c r="CP1074" s="5"/>
      <c r="CQ1074" s="69" t="s">
        <v>2251</v>
      </c>
      <c r="CR1074" s="69" t="s">
        <v>614</v>
      </c>
      <c r="CS1074" s="5"/>
      <c r="CT1074" s="46" t="s">
        <v>2250</v>
      </c>
      <c r="CU1074" t="s">
        <v>276</v>
      </c>
      <c r="CV1074" s="118"/>
      <c r="CW1074" s="147"/>
      <c r="CX1074" s="56" t="s">
        <v>966</v>
      </c>
      <c r="CY1074" s="5"/>
      <c r="CZ1074" s="5"/>
      <c r="DA1074" s="5"/>
      <c r="DB1074" s="5"/>
      <c r="DC1074" s="5"/>
      <c r="DD1074" s="5"/>
      <c r="DE1074" s="5"/>
      <c r="DF1074" s="5"/>
      <c r="DG1074" s="118"/>
      <c r="DH1074" s="118"/>
      <c r="DI1074" s="118"/>
      <c r="DJ1074" s="118"/>
      <c r="DK1074" s="118"/>
      <c r="DL1074">
        <v>200</v>
      </c>
      <c r="DM1074" s="74" t="s">
        <v>164</v>
      </c>
      <c r="DN1074" s="74"/>
      <c r="DO1074" s="74"/>
      <c r="DP1074" s="74"/>
      <c r="DQ1074" s="5"/>
      <c r="DR1074">
        <v>200</v>
      </c>
      <c r="DS1074" s="74" t="s">
        <v>164</v>
      </c>
      <c r="DZ1074" t="s">
        <v>1249</v>
      </c>
      <c r="EA1074">
        <v>200</v>
      </c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Y1074" s="70" t="str">
        <f t="shared" si="133"/>
        <v>ibuprofen oral 200mg/</v>
      </c>
      <c r="FK1074" s="14" t="s">
        <v>163</v>
      </c>
      <c r="FL1074" s="70" t="str">
        <f t="shared" si="134"/>
        <v>ibuprofen oral 200mg/</v>
      </c>
    </row>
    <row r="1075" spans="1:168" ht="14.4">
      <c r="A1075" s="83">
        <v>2696</v>
      </c>
      <c r="B1075" s="57">
        <v>2696</v>
      </c>
      <c r="C1075" s="118"/>
      <c r="D1075" s="118"/>
      <c r="E1075" s="118"/>
      <c r="F1075" s="118"/>
      <c r="G1075" s="57">
        <v>2696</v>
      </c>
      <c r="H1075" s="3"/>
      <c r="I1075" s="57">
        <v>2696</v>
      </c>
      <c r="J1075" s="5" t="str">
        <f t="shared" si="128"/>
        <v>FIN ibuprofen Orion Corporation film-coated tablet 20 x 200mg/</v>
      </c>
      <c r="K1075" s="5" t="str">
        <f t="shared" si="129"/>
        <v>FIN ibuprofen Orion Corporation film-coated tablet 20 x 200mg/</v>
      </c>
      <c r="L1075" s="5"/>
      <c r="M1075" s="5"/>
      <c r="N1075" s="5"/>
      <c r="O1075" s="5"/>
      <c r="P1075">
        <v>20</v>
      </c>
      <c r="Q1075" s="5"/>
      <c r="R1075">
        <v>20</v>
      </c>
      <c r="S1075" s="5"/>
      <c r="T1075" s="118"/>
      <c r="U1075" s="118"/>
      <c r="V1075" s="118"/>
      <c r="W1075" s="118"/>
      <c r="X1075" t="s">
        <v>1324</v>
      </c>
      <c r="Y1075" t="s">
        <v>1123</v>
      </c>
      <c r="Z1075" t="s">
        <v>1123</v>
      </c>
      <c r="AA1075" t="s">
        <v>1291</v>
      </c>
      <c r="AB1075" s="5"/>
      <c r="AC1075" s="5"/>
      <c r="AD1075" s="5"/>
      <c r="AE1075" s="5"/>
      <c r="AF1075" s="61">
        <v>100000073665</v>
      </c>
      <c r="AG1075" t="s">
        <v>1220</v>
      </c>
      <c r="AI1075" t="s">
        <v>1198</v>
      </c>
      <c r="AJ1075" t="s">
        <v>1212</v>
      </c>
      <c r="AK1075" s="5"/>
      <c r="AL1075" s="5"/>
      <c r="AM1075" s="5"/>
      <c r="AN1075" s="5"/>
      <c r="AO1075" s="5"/>
      <c r="AP1075" s="5"/>
      <c r="AQ1075" s="5"/>
      <c r="AR1075" s="5"/>
      <c r="AS1075" s="57">
        <v>1303</v>
      </c>
      <c r="AT1075" s="25" t="str">
        <f t="shared" si="130"/>
        <v>FIN ibuprofen Orion Corporation film-coated tablet 200mg/</v>
      </c>
      <c r="AU1075" s="33"/>
      <c r="AW1075" s="57">
        <v>1303</v>
      </c>
      <c r="AX1075" s="57"/>
      <c r="AY1075" s="5"/>
      <c r="AZ1075" t="s">
        <v>578</v>
      </c>
      <c r="BA1075" s="5"/>
      <c r="BB1075" s="5"/>
      <c r="BC1075" s="76">
        <v>10221000</v>
      </c>
      <c r="BD1075" t="s">
        <v>1220</v>
      </c>
      <c r="BF1075" s="46" t="s">
        <v>1022</v>
      </c>
      <c r="BG1075" t="s">
        <v>980</v>
      </c>
      <c r="BJ1075" s="5"/>
      <c r="BK1075" t="s">
        <v>980</v>
      </c>
      <c r="BL1075" t="s">
        <v>1022</v>
      </c>
      <c r="BM1075" s="55" t="s">
        <v>964</v>
      </c>
      <c r="BN1075" t="str">
        <f t="shared" si="131"/>
        <v>ibuprofen film-coated tablet 200mg/</v>
      </c>
      <c r="BO1075" s="55"/>
      <c r="BP1075" t="str">
        <f t="shared" si="132"/>
        <v>ibuprofen film-coated tablet 200mg/</v>
      </c>
      <c r="BQ1075" s="5"/>
      <c r="BR1075" s="76">
        <v>10221000</v>
      </c>
      <c r="BS1075" t="s">
        <v>1220</v>
      </c>
      <c r="BU1075" s="118"/>
      <c r="BV1075" s="118"/>
      <c r="BW1075" s="61">
        <v>100000073665</v>
      </c>
      <c r="BX1075" s="5"/>
      <c r="BY1075" s="5"/>
      <c r="BZ1075" s="5"/>
      <c r="CB1075" s="45"/>
      <c r="CC1075" s="45"/>
      <c r="CD1075" s="5"/>
      <c r="CE1075" s="5"/>
      <c r="CF1075" t="s">
        <v>1242</v>
      </c>
      <c r="CG1075" t="s">
        <v>175</v>
      </c>
      <c r="CI1075" s="118"/>
      <c r="CJ1075" s="118"/>
      <c r="CK1075" t="s">
        <v>1239</v>
      </c>
      <c r="CM1075" t="s">
        <v>1228</v>
      </c>
      <c r="CN1075" t="s">
        <v>3382</v>
      </c>
      <c r="CO1075" s="46" t="s">
        <v>2251</v>
      </c>
      <c r="CP1075" s="5"/>
      <c r="CQ1075" s="69" t="s">
        <v>2251</v>
      </c>
      <c r="CR1075" s="69" t="s">
        <v>614</v>
      </c>
      <c r="CS1075" s="5"/>
      <c r="CT1075" s="46" t="s">
        <v>2251</v>
      </c>
      <c r="CU1075" s="46" t="s">
        <v>614</v>
      </c>
      <c r="CV1075" s="118"/>
      <c r="CW1075" s="147"/>
      <c r="CX1075" s="56" t="s">
        <v>966</v>
      </c>
      <c r="CY1075" s="5"/>
      <c r="CZ1075" s="5"/>
      <c r="DA1075" s="5"/>
      <c r="DB1075" s="5"/>
      <c r="DC1075" s="5"/>
      <c r="DD1075" s="5"/>
      <c r="DE1075" s="5"/>
      <c r="DF1075" s="5"/>
      <c r="DG1075" s="118"/>
      <c r="DH1075" s="118"/>
      <c r="DI1075" s="118"/>
      <c r="DJ1075" s="118"/>
      <c r="DK1075" s="118"/>
      <c r="DL1075">
        <v>200</v>
      </c>
      <c r="DM1075" s="74" t="s">
        <v>164</v>
      </c>
      <c r="DN1075" s="74"/>
      <c r="DO1075" s="74"/>
      <c r="DP1075" s="74"/>
      <c r="DQ1075" s="5"/>
      <c r="DR1075">
        <v>200</v>
      </c>
      <c r="DS1075" s="74" t="s">
        <v>164</v>
      </c>
      <c r="DZ1075" t="s">
        <v>1249</v>
      </c>
      <c r="EA1075">
        <v>200</v>
      </c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Y1075" s="70" t="str">
        <f t="shared" si="133"/>
        <v>ibuprofen oral 200mg/</v>
      </c>
      <c r="FK1075" s="14" t="s">
        <v>163</v>
      </c>
      <c r="FL1075" s="70" t="str">
        <f t="shared" si="134"/>
        <v>ibuprofen oral 200mg/</v>
      </c>
    </row>
    <row r="1076" spans="1:168" ht="14.4">
      <c r="A1076" s="83">
        <v>2697</v>
      </c>
      <c r="B1076" s="57">
        <v>2697</v>
      </c>
      <c r="C1076" s="118"/>
      <c r="D1076" s="118"/>
      <c r="E1076" s="118"/>
      <c r="F1076" s="118"/>
      <c r="G1076" s="57">
        <v>2697</v>
      </c>
      <c r="H1076" s="3"/>
      <c r="I1076" s="57">
        <v>2697</v>
      </c>
      <c r="J1076" s="5" t="str">
        <f t="shared" si="128"/>
        <v>FIN ibuprofen Orion Corporation film-coated tablet 2PA x 200mg/</v>
      </c>
      <c r="K1076" s="5" t="str">
        <f t="shared" si="129"/>
        <v>FIN ibuprofen Orion Corporation film-coated tablet 2PA x 200mg/</v>
      </c>
      <c r="L1076" s="5"/>
      <c r="M1076" s="5"/>
      <c r="N1076" s="5"/>
      <c r="O1076" s="5"/>
      <c r="P1076" s="24">
        <v>2</v>
      </c>
      <c r="Q1076" s="42" t="s">
        <v>2335</v>
      </c>
      <c r="R1076" s="24">
        <v>2</v>
      </c>
      <c r="S1076" s="42" t="s">
        <v>2335</v>
      </c>
      <c r="T1076" s="118"/>
      <c r="U1076" s="118"/>
      <c r="V1076" s="118"/>
      <c r="W1076" s="118"/>
      <c r="X1076" t="s">
        <v>1325</v>
      </c>
      <c r="Y1076" t="s">
        <v>1123</v>
      </c>
      <c r="Z1076" t="s">
        <v>1123</v>
      </c>
      <c r="AA1076" t="s">
        <v>1322</v>
      </c>
      <c r="AB1076" s="5"/>
      <c r="AC1076" s="5"/>
      <c r="AD1076" s="5"/>
      <c r="AE1076" s="5"/>
      <c r="AF1076" s="61">
        <v>100000073665</v>
      </c>
      <c r="AG1076" t="s">
        <v>1220</v>
      </c>
      <c r="AI1076" t="s">
        <v>1198</v>
      </c>
      <c r="AJ1076" t="s">
        <v>1212</v>
      </c>
      <c r="AK1076" s="5"/>
      <c r="AL1076" s="5"/>
      <c r="AM1076" s="5"/>
      <c r="AN1076" s="5"/>
      <c r="AO1076" s="5"/>
      <c r="AP1076" s="5"/>
      <c r="AQ1076" s="5"/>
      <c r="AR1076" s="5"/>
      <c r="AS1076" s="57">
        <v>1303</v>
      </c>
      <c r="AT1076" s="25" t="str">
        <f t="shared" si="130"/>
        <v>FIN ibuprofen Orion Corporation film-coated tablet 200mg/</v>
      </c>
      <c r="AU1076" s="33"/>
      <c r="AW1076" s="57">
        <v>1303</v>
      </c>
      <c r="AX1076" s="57"/>
      <c r="AY1076" s="5"/>
      <c r="AZ1076" t="s">
        <v>578</v>
      </c>
      <c r="BA1076" s="5"/>
      <c r="BB1076" s="5"/>
      <c r="BC1076" s="76">
        <v>10221000</v>
      </c>
      <c r="BD1076" t="s">
        <v>1220</v>
      </c>
      <c r="BF1076" s="46" t="s">
        <v>1022</v>
      </c>
      <c r="BG1076" t="s">
        <v>980</v>
      </c>
      <c r="BJ1076" s="5"/>
      <c r="BK1076" t="s">
        <v>980</v>
      </c>
      <c r="BL1076" t="s">
        <v>1022</v>
      </c>
      <c r="BM1076" s="55" t="s">
        <v>964</v>
      </c>
      <c r="BN1076" t="str">
        <f t="shared" si="131"/>
        <v>ibuprofen film-coated tablet 200mg/</v>
      </c>
      <c r="BO1076" s="55"/>
      <c r="BP1076" t="str">
        <f t="shared" si="132"/>
        <v>ibuprofen film-coated tablet 200mg/</v>
      </c>
      <c r="BQ1076" s="5"/>
      <c r="BR1076" s="76">
        <v>10221000</v>
      </c>
      <c r="BS1076" t="s">
        <v>1220</v>
      </c>
      <c r="BU1076" s="118"/>
      <c r="BV1076" s="118"/>
      <c r="BW1076" s="61">
        <v>100000073665</v>
      </c>
      <c r="BX1076" s="5"/>
      <c r="BY1076" s="5"/>
      <c r="BZ1076" s="5"/>
      <c r="CB1076" s="45"/>
      <c r="CC1076" s="45"/>
      <c r="CD1076" s="5"/>
      <c r="CE1076" s="5"/>
      <c r="CF1076" t="s">
        <v>1242</v>
      </c>
      <c r="CG1076" t="s">
        <v>175</v>
      </c>
      <c r="CI1076" s="118"/>
      <c r="CJ1076" s="118"/>
      <c r="CK1076" t="s">
        <v>1239</v>
      </c>
      <c r="CM1076" t="s">
        <v>1228</v>
      </c>
      <c r="CN1076" t="s">
        <v>3382</v>
      </c>
      <c r="CO1076" s="46" t="s">
        <v>2251</v>
      </c>
      <c r="CP1076" s="5"/>
      <c r="CQ1076" s="69" t="s">
        <v>2251</v>
      </c>
      <c r="CR1076" s="69" t="s">
        <v>614</v>
      </c>
      <c r="CS1076" s="5"/>
      <c r="CT1076" s="46" t="s">
        <v>2251</v>
      </c>
      <c r="CU1076" s="46" t="s">
        <v>614</v>
      </c>
      <c r="CV1076" s="118"/>
      <c r="CW1076" s="147"/>
      <c r="CX1076" s="56" t="s">
        <v>966</v>
      </c>
      <c r="CY1076" s="5"/>
      <c r="CZ1076" s="5"/>
      <c r="DA1076" s="5"/>
      <c r="DB1076" s="5"/>
      <c r="DC1076" s="5"/>
      <c r="DD1076" s="5"/>
      <c r="DE1076" s="5"/>
      <c r="DF1076" s="5"/>
      <c r="DG1076" s="118"/>
      <c r="DH1076" s="118"/>
      <c r="DI1076" s="118"/>
      <c r="DJ1076" s="118"/>
      <c r="DK1076" s="118"/>
      <c r="DL1076">
        <v>200</v>
      </c>
      <c r="DM1076" s="74" t="s">
        <v>164</v>
      </c>
      <c r="DN1076" s="74"/>
      <c r="DO1076" s="74"/>
      <c r="DP1076" s="74"/>
      <c r="DQ1076" s="5"/>
      <c r="DR1076">
        <v>200</v>
      </c>
      <c r="DS1076" s="74" t="s">
        <v>164</v>
      </c>
      <c r="DZ1076" t="s">
        <v>1249</v>
      </c>
      <c r="EA1076">
        <v>200</v>
      </c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Y1076" s="70" t="str">
        <f t="shared" si="133"/>
        <v>ibuprofen oral 200mg/</v>
      </c>
      <c r="FK1076" s="14" t="s">
        <v>163</v>
      </c>
      <c r="FL1076" s="70" t="str">
        <f t="shared" si="134"/>
        <v>ibuprofen oral 200mg/</v>
      </c>
    </row>
    <row r="1077" spans="1:168" ht="14.4">
      <c r="A1077" s="83">
        <v>109490</v>
      </c>
      <c r="B1077" s="57">
        <v>109490</v>
      </c>
      <c r="C1077" s="118"/>
      <c r="D1077" s="118"/>
      <c r="E1077" s="118"/>
      <c r="F1077" s="118"/>
      <c r="G1077" s="57">
        <v>109490</v>
      </c>
      <c r="H1077" s="3"/>
      <c r="I1077" s="57">
        <v>109490</v>
      </c>
      <c r="J1077" s="5" t="str">
        <f t="shared" si="128"/>
        <v>FIN ibuprofen Orion Corporation film-coated tablet 30 x 200mg/</v>
      </c>
      <c r="K1077" s="5" t="str">
        <f t="shared" si="129"/>
        <v>FIN ibuprofen Orion Corporation film-coated tablet 30 x 200mg/</v>
      </c>
      <c r="L1077" s="5"/>
      <c r="M1077" s="5"/>
      <c r="N1077" s="5"/>
      <c r="O1077" s="5"/>
      <c r="P1077">
        <v>30</v>
      </c>
      <c r="Q1077" s="5"/>
      <c r="R1077">
        <v>30</v>
      </c>
      <c r="S1077" s="5"/>
      <c r="T1077" s="118"/>
      <c r="U1077" s="118"/>
      <c r="V1077" s="118"/>
      <c r="W1077" s="118"/>
      <c r="X1077" t="s">
        <v>1306</v>
      </c>
      <c r="Y1077" t="s">
        <v>1123</v>
      </c>
      <c r="Z1077" t="s">
        <v>1123</v>
      </c>
      <c r="AA1077" t="s">
        <v>1298</v>
      </c>
      <c r="AB1077" s="5"/>
      <c r="AC1077" s="5"/>
      <c r="AD1077" s="5"/>
      <c r="AE1077" s="5"/>
      <c r="AF1077" s="61">
        <v>100000073665</v>
      </c>
      <c r="AG1077" t="s">
        <v>1220</v>
      </c>
      <c r="AI1077" t="s">
        <v>1198</v>
      </c>
      <c r="AJ1077" t="s">
        <v>1212</v>
      </c>
      <c r="AK1077" s="5"/>
      <c r="AL1077" s="5"/>
      <c r="AM1077" s="5"/>
      <c r="AN1077" s="5"/>
      <c r="AO1077" s="5"/>
      <c r="AP1077" s="5"/>
      <c r="AQ1077" s="5"/>
      <c r="AR1077" s="5"/>
      <c r="AS1077" s="57">
        <v>1303</v>
      </c>
      <c r="AT1077" s="25" t="str">
        <f t="shared" si="130"/>
        <v>FIN ibuprofen Orion Corporation film-coated tablet 200mg/</v>
      </c>
      <c r="AU1077" s="33"/>
      <c r="AW1077" s="57">
        <v>1303</v>
      </c>
      <c r="AX1077" s="57"/>
      <c r="AY1077" s="5"/>
      <c r="AZ1077" t="s">
        <v>578</v>
      </c>
      <c r="BA1077" s="5"/>
      <c r="BB1077" s="5"/>
      <c r="BC1077" s="76">
        <v>10221000</v>
      </c>
      <c r="BD1077" t="s">
        <v>1220</v>
      </c>
      <c r="BF1077" s="46" t="s">
        <v>1022</v>
      </c>
      <c r="BG1077" t="s">
        <v>980</v>
      </c>
      <c r="BJ1077" s="5"/>
      <c r="BK1077" t="s">
        <v>980</v>
      </c>
      <c r="BL1077" t="s">
        <v>1022</v>
      </c>
      <c r="BM1077" s="55" t="s">
        <v>964</v>
      </c>
      <c r="BN1077" t="str">
        <f t="shared" si="131"/>
        <v>ibuprofen film-coated tablet 200mg/</v>
      </c>
      <c r="BO1077" s="55"/>
      <c r="BP1077" t="str">
        <f t="shared" si="132"/>
        <v>ibuprofen film-coated tablet 200mg/</v>
      </c>
      <c r="BQ1077" s="5"/>
      <c r="BR1077" s="76">
        <v>10221000</v>
      </c>
      <c r="BS1077" t="s">
        <v>1220</v>
      </c>
      <c r="BU1077" s="118"/>
      <c r="BV1077" s="118"/>
      <c r="BW1077" s="61">
        <v>100000073665</v>
      </c>
      <c r="BX1077" s="5"/>
      <c r="BY1077" s="5"/>
      <c r="BZ1077" s="5"/>
      <c r="CB1077" s="45"/>
      <c r="CC1077" s="45"/>
      <c r="CD1077" s="5"/>
      <c r="CE1077" s="5"/>
      <c r="CF1077" t="s">
        <v>1242</v>
      </c>
      <c r="CG1077" t="s">
        <v>175</v>
      </c>
      <c r="CI1077" s="118"/>
      <c r="CJ1077" s="118"/>
      <c r="CK1077" t="s">
        <v>1239</v>
      </c>
      <c r="CM1077" t="s">
        <v>1228</v>
      </c>
      <c r="CN1077" t="s">
        <v>3382</v>
      </c>
      <c r="CO1077" s="46" t="s">
        <v>2251</v>
      </c>
      <c r="CP1077" s="5"/>
      <c r="CQ1077" s="69" t="s">
        <v>2251</v>
      </c>
      <c r="CR1077" s="69" t="s">
        <v>614</v>
      </c>
      <c r="CS1077" s="5"/>
      <c r="CT1077" s="46" t="s">
        <v>2251</v>
      </c>
      <c r="CU1077" s="46" t="s">
        <v>614</v>
      </c>
      <c r="CV1077" s="118"/>
      <c r="CW1077" s="147"/>
      <c r="CX1077" s="56" t="s">
        <v>966</v>
      </c>
      <c r="CY1077" s="5"/>
      <c r="CZ1077" s="5"/>
      <c r="DA1077" s="5"/>
      <c r="DB1077" s="5"/>
      <c r="DC1077" s="5"/>
      <c r="DD1077" s="5"/>
      <c r="DE1077" s="5"/>
      <c r="DF1077" s="5"/>
      <c r="DG1077" s="118"/>
      <c r="DH1077" s="118"/>
      <c r="DI1077" s="118"/>
      <c r="DJ1077" s="118"/>
      <c r="DK1077" s="118"/>
      <c r="DL1077">
        <v>200</v>
      </c>
      <c r="DM1077" s="74" t="s">
        <v>164</v>
      </c>
      <c r="DN1077" s="74"/>
      <c r="DO1077" s="74"/>
      <c r="DP1077" s="74"/>
      <c r="DQ1077" s="5"/>
      <c r="DR1077">
        <v>200</v>
      </c>
      <c r="DS1077" s="74" t="s">
        <v>164</v>
      </c>
      <c r="DZ1077" t="s">
        <v>1249</v>
      </c>
      <c r="EA1077">
        <v>200</v>
      </c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Y1077" s="70" t="str">
        <f t="shared" si="133"/>
        <v>ibuprofen oral 200mg/</v>
      </c>
      <c r="FK1077" s="14" t="s">
        <v>163</v>
      </c>
      <c r="FL1077" s="70" t="str">
        <f t="shared" si="134"/>
        <v>ibuprofen oral 200mg/</v>
      </c>
    </row>
    <row r="1078" spans="1:168" ht="14.4">
      <c r="A1078" s="83">
        <v>109491</v>
      </c>
      <c r="B1078" s="57">
        <v>109491</v>
      </c>
      <c r="C1078" s="118"/>
      <c r="D1078" s="118"/>
      <c r="E1078" s="118"/>
      <c r="F1078" s="118"/>
      <c r="G1078" s="57">
        <v>109491</v>
      </c>
      <c r="H1078" s="3"/>
      <c r="I1078" s="57">
        <v>109491</v>
      </c>
      <c r="J1078" s="5" t="str">
        <f t="shared" si="128"/>
        <v>FIN ibuprofen Orion Corporation film-coated tablet 50 x 200mg/</v>
      </c>
      <c r="K1078" s="5" t="str">
        <f t="shared" si="129"/>
        <v>FIN ibuprofen Orion Corporation film-coated tablet 50 x 200mg/</v>
      </c>
      <c r="L1078" s="5"/>
      <c r="M1078" s="5"/>
      <c r="N1078" s="5"/>
      <c r="O1078" s="5"/>
      <c r="P1078">
        <v>50</v>
      </c>
      <c r="Q1078" s="5"/>
      <c r="R1078">
        <v>50</v>
      </c>
      <c r="S1078" s="5"/>
      <c r="T1078" s="118"/>
      <c r="U1078" s="118"/>
      <c r="V1078" s="118"/>
      <c r="W1078" s="118"/>
      <c r="X1078" t="s">
        <v>1326</v>
      </c>
      <c r="Y1078" t="s">
        <v>1123</v>
      </c>
      <c r="Z1078" t="s">
        <v>1123</v>
      </c>
      <c r="AA1078" t="s">
        <v>1299</v>
      </c>
      <c r="AB1078" s="5"/>
      <c r="AC1078" s="5"/>
      <c r="AD1078" s="5"/>
      <c r="AE1078" s="5"/>
      <c r="AF1078" s="61">
        <v>100000073665</v>
      </c>
      <c r="AG1078" t="s">
        <v>1220</v>
      </c>
      <c r="AI1078" t="s">
        <v>1198</v>
      </c>
      <c r="AJ1078" t="s">
        <v>1212</v>
      </c>
      <c r="AK1078" s="5"/>
      <c r="AL1078" s="5"/>
      <c r="AM1078" s="5"/>
      <c r="AN1078" s="5"/>
      <c r="AO1078" s="5"/>
      <c r="AP1078" s="5"/>
      <c r="AQ1078" s="5"/>
      <c r="AR1078" s="5"/>
      <c r="AS1078" s="57">
        <v>1303</v>
      </c>
      <c r="AT1078" s="25" t="str">
        <f t="shared" si="130"/>
        <v>FIN ibuprofen Orion Corporation film-coated tablet 200mg/</v>
      </c>
      <c r="AU1078" s="33"/>
      <c r="AW1078" s="57">
        <v>1303</v>
      </c>
      <c r="AX1078" s="57"/>
      <c r="AY1078" s="5"/>
      <c r="AZ1078" t="s">
        <v>578</v>
      </c>
      <c r="BA1078" s="5"/>
      <c r="BB1078" s="5"/>
      <c r="BC1078" s="76">
        <v>10221000</v>
      </c>
      <c r="BD1078" t="s">
        <v>1220</v>
      </c>
      <c r="BF1078" s="46" t="s">
        <v>1022</v>
      </c>
      <c r="BG1078" t="s">
        <v>980</v>
      </c>
      <c r="BJ1078" s="5"/>
      <c r="BK1078" t="s">
        <v>980</v>
      </c>
      <c r="BL1078" t="s">
        <v>1022</v>
      </c>
      <c r="BM1078" s="55" t="s">
        <v>964</v>
      </c>
      <c r="BN1078" t="str">
        <f t="shared" si="131"/>
        <v>ibuprofen film-coated tablet 200mg/</v>
      </c>
      <c r="BO1078" s="55"/>
      <c r="BP1078" t="str">
        <f t="shared" si="132"/>
        <v>ibuprofen film-coated tablet 200mg/</v>
      </c>
      <c r="BQ1078" s="5"/>
      <c r="BR1078" s="76">
        <v>10221000</v>
      </c>
      <c r="BS1078" t="s">
        <v>1220</v>
      </c>
      <c r="BU1078" s="118"/>
      <c r="BV1078" s="118"/>
      <c r="BW1078" s="61">
        <v>100000073665</v>
      </c>
      <c r="BX1078" s="5"/>
      <c r="BY1078" s="5"/>
      <c r="BZ1078" s="5"/>
      <c r="CB1078" s="45"/>
      <c r="CC1078" s="45"/>
      <c r="CD1078" s="5"/>
      <c r="CE1078" s="5"/>
      <c r="CF1078" t="s">
        <v>1242</v>
      </c>
      <c r="CG1078" t="s">
        <v>175</v>
      </c>
      <c r="CI1078" s="118"/>
      <c r="CJ1078" s="118"/>
      <c r="CK1078" t="s">
        <v>1239</v>
      </c>
      <c r="CM1078" t="s">
        <v>1228</v>
      </c>
      <c r="CN1078" t="s">
        <v>3382</v>
      </c>
      <c r="CO1078" s="46" t="s">
        <v>2251</v>
      </c>
      <c r="CP1078" s="5"/>
      <c r="CQ1078" s="69" t="s">
        <v>2251</v>
      </c>
      <c r="CR1078" s="69" t="s">
        <v>614</v>
      </c>
      <c r="CS1078" s="5"/>
      <c r="CT1078" s="46" t="s">
        <v>2251</v>
      </c>
      <c r="CU1078" s="46" t="s">
        <v>614</v>
      </c>
      <c r="CV1078" s="118"/>
      <c r="CW1078" s="147"/>
      <c r="CX1078" s="56" t="s">
        <v>966</v>
      </c>
      <c r="CY1078" s="5"/>
      <c r="CZ1078" s="5"/>
      <c r="DA1078" s="5"/>
      <c r="DB1078" s="5"/>
      <c r="DC1078" s="5"/>
      <c r="DD1078" s="5"/>
      <c r="DE1078" s="5"/>
      <c r="DF1078" s="5"/>
      <c r="DG1078" s="118"/>
      <c r="DH1078" s="118"/>
      <c r="DI1078" s="118"/>
      <c r="DJ1078" s="118"/>
      <c r="DK1078" s="118"/>
      <c r="DL1078">
        <v>200</v>
      </c>
      <c r="DM1078" s="74" t="s">
        <v>164</v>
      </c>
      <c r="DN1078" s="74"/>
      <c r="DO1078" s="74"/>
      <c r="DP1078" s="74"/>
      <c r="DQ1078" s="5"/>
      <c r="DR1078">
        <v>200</v>
      </c>
      <c r="DS1078" s="74" t="s">
        <v>164</v>
      </c>
      <c r="DZ1078" t="s">
        <v>1249</v>
      </c>
      <c r="EA1078">
        <v>200</v>
      </c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Y1078" s="70" t="str">
        <f t="shared" si="133"/>
        <v>ibuprofen oral 200mg/</v>
      </c>
      <c r="FK1078" s="14" t="s">
        <v>163</v>
      </c>
      <c r="FL1078" s="70" t="str">
        <f t="shared" si="134"/>
        <v>ibuprofen oral 200mg/</v>
      </c>
    </row>
    <row r="1079" spans="1:168" ht="14.4">
      <c r="A1079" s="83">
        <v>2698</v>
      </c>
      <c r="B1079" s="57">
        <v>2698</v>
      </c>
      <c r="C1079" s="118"/>
      <c r="D1079" s="118"/>
      <c r="E1079" s="118"/>
      <c r="F1079" s="118"/>
      <c r="G1079" s="57">
        <v>2698</v>
      </c>
      <c r="H1079" s="3"/>
      <c r="I1079" s="57">
        <v>2698</v>
      </c>
      <c r="J1079" s="5" t="str">
        <f t="shared" si="128"/>
        <v>FIN ibuprofen Orion Corporation film-coated tablet 30 x 400mg/</v>
      </c>
      <c r="K1079" s="5" t="str">
        <f t="shared" si="129"/>
        <v>FIN ibuprofen Orion Corporation film-coated tablet 30 x 400mg/</v>
      </c>
      <c r="L1079" s="5"/>
      <c r="M1079" s="5"/>
      <c r="N1079" s="5"/>
      <c r="O1079" s="5"/>
      <c r="P1079">
        <v>30</v>
      </c>
      <c r="Q1079" s="5"/>
      <c r="R1079">
        <v>30</v>
      </c>
      <c r="S1079" s="5"/>
      <c r="T1079" s="118"/>
      <c r="U1079" s="118"/>
      <c r="V1079" s="118"/>
      <c r="W1079" s="118"/>
      <c r="X1079" t="s">
        <v>1326</v>
      </c>
      <c r="Y1079" t="s">
        <v>1124</v>
      </c>
      <c r="Z1079" t="s">
        <v>1124</v>
      </c>
      <c r="AA1079" t="s">
        <v>1298</v>
      </c>
      <c r="AB1079" s="5"/>
      <c r="AC1079" s="5"/>
      <c r="AD1079" s="5"/>
      <c r="AE1079" s="5"/>
      <c r="AF1079" s="61">
        <v>100000073665</v>
      </c>
      <c r="AG1079" t="s">
        <v>1220</v>
      </c>
      <c r="AI1079" t="s">
        <v>1198</v>
      </c>
      <c r="AJ1079" t="s">
        <v>1212</v>
      </c>
      <c r="AK1079" s="5"/>
      <c r="AL1079" s="5"/>
      <c r="AM1079" s="5"/>
      <c r="AN1079" s="5"/>
      <c r="AO1079" s="5"/>
      <c r="AP1079" s="5"/>
      <c r="AQ1079" s="5"/>
      <c r="AR1079" s="5"/>
      <c r="AS1079" s="57">
        <v>1304</v>
      </c>
      <c r="AT1079" s="25" t="str">
        <f t="shared" si="130"/>
        <v>FIN ibuprofen Orion Corporation film-coated tablet 400mg/</v>
      </c>
      <c r="AU1079" s="33"/>
      <c r="AW1079" s="57">
        <v>1304</v>
      </c>
      <c r="AX1079" s="57"/>
      <c r="AY1079" s="5"/>
      <c r="AZ1079" t="s">
        <v>578</v>
      </c>
      <c r="BA1079" s="5"/>
      <c r="BB1079" s="5"/>
      <c r="BC1079" s="76">
        <v>10221000</v>
      </c>
      <c r="BD1079" t="s">
        <v>1220</v>
      </c>
      <c r="BF1079" s="46" t="s">
        <v>1023</v>
      </c>
      <c r="BG1079" t="s">
        <v>980</v>
      </c>
      <c r="BJ1079" s="5"/>
      <c r="BK1079" t="s">
        <v>980</v>
      </c>
      <c r="BL1079" t="s">
        <v>1023</v>
      </c>
      <c r="BM1079" s="55" t="s">
        <v>964</v>
      </c>
      <c r="BN1079" t="str">
        <f t="shared" si="131"/>
        <v>ibuprofen film-coated tablet 400mg/</v>
      </c>
      <c r="BO1079" s="55"/>
      <c r="BP1079" t="str">
        <f t="shared" si="132"/>
        <v>ibuprofen film-coated tablet 400mg/</v>
      </c>
      <c r="BQ1079" s="5"/>
      <c r="BR1079" s="76">
        <v>10221000</v>
      </c>
      <c r="BS1079" t="s">
        <v>1220</v>
      </c>
      <c r="BU1079" s="118"/>
      <c r="BV1079" s="118"/>
      <c r="BW1079" s="61">
        <v>100000073665</v>
      </c>
      <c r="BX1079" s="5"/>
      <c r="BY1079" s="5"/>
      <c r="BZ1079" s="5"/>
      <c r="CB1079" s="45"/>
      <c r="CC1079" s="45"/>
      <c r="CD1079" s="5"/>
      <c r="CE1079" s="5"/>
      <c r="CF1079" t="s">
        <v>1242</v>
      </c>
      <c r="CG1079" t="s">
        <v>175</v>
      </c>
      <c r="CI1079" s="118"/>
      <c r="CJ1079" s="118"/>
      <c r="CK1079" t="s">
        <v>1239</v>
      </c>
      <c r="CM1079" t="s">
        <v>1228</v>
      </c>
      <c r="CN1079" t="s">
        <v>3382</v>
      </c>
      <c r="CO1079" s="46" t="s">
        <v>2251</v>
      </c>
      <c r="CP1079" s="5"/>
      <c r="CQ1079" s="69" t="s">
        <v>2251</v>
      </c>
      <c r="CR1079" s="69" t="s">
        <v>614</v>
      </c>
      <c r="CS1079" s="5"/>
      <c r="CT1079" s="46" t="s">
        <v>2251</v>
      </c>
      <c r="CU1079" s="46" t="s">
        <v>614</v>
      </c>
      <c r="CV1079" s="118"/>
      <c r="CW1079" s="147"/>
      <c r="CX1079" s="56" t="s">
        <v>966</v>
      </c>
      <c r="CY1079" s="5"/>
      <c r="CZ1079" s="5"/>
      <c r="DA1079" s="5"/>
      <c r="DB1079" s="5"/>
      <c r="DC1079" s="5"/>
      <c r="DD1079" s="5"/>
      <c r="DE1079" s="5"/>
      <c r="DF1079" s="5"/>
      <c r="DG1079" s="118"/>
      <c r="DH1079" s="118"/>
      <c r="DI1079" s="118"/>
      <c r="DJ1079" s="118"/>
      <c r="DK1079" s="118"/>
      <c r="DL1079">
        <v>400</v>
      </c>
      <c r="DM1079" s="74" t="s">
        <v>164</v>
      </c>
      <c r="DN1079" s="74"/>
      <c r="DO1079" s="74"/>
      <c r="DP1079" s="74"/>
      <c r="DQ1079" s="5"/>
      <c r="DR1079">
        <v>400</v>
      </c>
      <c r="DS1079" s="74" t="s">
        <v>164</v>
      </c>
      <c r="DZ1079" t="s">
        <v>1253</v>
      </c>
      <c r="EA1079">
        <v>400</v>
      </c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Y1079" s="70" t="str">
        <f t="shared" si="133"/>
        <v>ibuprofen oral 400mg/</v>
      </c>
      <c r="FK1079" s="14" t="s">
        <v>163</v>
      </c>
      <c r="FL1079" s="70" t="str">
        <f t="shared" si="134"/>
        <v>ibuprofen oral 400mg/</v>
      </c>
    </row>
    <row r="1080" spans="1:168" ht="14.4">
      <c r="A1080" s="83">
        <v>2699</v>
      </c>
      <c r="B1080" s="57">
        <v>2699</v>
      </c>
      <c r="C1080" s="118"/>
      <c r="D1080" s="118"/>
      <c r="E1080" s="118"/>
      <c r="F1080" s="118"/>
      <c r="G1080" s="57">
        <v>2699</v>
      </c>
      <c r="H1080" s="3"/>
      <c r="I1080" s="57">
        <v>2699</v>
      </c>
      <c r="J1080" s="5" t="str">
        <f t="shared" si="128"/>
        <v>FIN ibuprofen Orion Corporation film-coated tablet 100 x 400mg/</v>
      </c>
      <c r="K1080" s="5" t="str">
        <f t="shared" si="129"/>
        <v>FIN ibuprofen Orion Corporation film-coated tablet 100 x 400mg/</v>
      </c>
      <c r="L1080" s="5"/>
      <c r="M1080" s="5"/>
      <c r="N1080" s="5"/>
      <c r="O1080" s="5"/>
      <c r="P1080">
        <v>100</v>
      </c>
      <c r="Q1080" s="5"/>
      <c r="R1080">
        <v>100</v>
      </c>
      <c r="S1080" s="5"/>
      <c r="T1080" s="118"/>
      <c r="U1080" s="118"/>
      <c r="V1080" s="118"/>
      <c r="W1080" s="118"/>
      <c r="X1080" t="s">
        <v>1324</v>
      </c>
      <c r="Y1080" t="s">
        <v>1124</v>
      </c>
      <c r="Z1080" t="s">
        <v>1124</v>
      </c>
      <c r="AA1080" t="s">
        <v>1289</v>
      </c>
      <c r="AB1080" s="5"/>
      <c r="AC1080" s="5"/>
      <c r="AD1080" s="5"/>
      <c r="AE1080" s="5"/>
      <c r="AF1080" s="61">
        <v>100000073665</v>
      </c>
      <c r="AG1080" t="s">
        <v>1220</v>
      </c>
      <c r="AI1080" t="s">
        <v>1198</v>
      </c>
      <c r="AJ1080" t="s">
        <v>1212</v>
      </c>
      <c r="AK1080" s="5"/>
      <c r="AL1080" s="5"/>
      <c r="AM1080" s="5"/>
      <c r="AN1080" s="5"/>
      <c r="AO1080" s="5"/>
      <c r="AP1080" s="5"/>
      <c r="AQ1080" s="5"/>
      <c r="AR1080" s="5"/>
      <c r="AS1080" s="57">
        <v>1304</v>
      </c>
      <c r="AT1080" s="25" t="str">
        <f t="shared" si="130"/>
        <v>FIN ibuprofen Orion Corporation film-coated tablet 400mg/</v>
      </c>
      <c r="AU1080" s="33"/>
      <c r="AW1080" s="57">
        <v>1304</v>
      </c>
      <c r="AX1080" s="57"/>
      <c r="AY1080" s="5"/>
      <c r="AZ1080" t="s">
        <v>578</v>
      </c>
      <c r="BA1080" s="5"/>
      <c r="BB1080" s="5"/>
      <c r="BC1080" s="76">
        <v>10221000</v>
      </c>
      <c r="BD1080" t="s">
        <v>1220</v>
      </c>
      <c r="BF1080" s="46" t="s">
        <v>1023</v>
      </c>
      <c r="BG1080" t="s">
        <v>980</v>
      </c>
      <c r="BJ1080" s="5"/>
      <c r="BK1080" t="s">
        <v>980</v>
      </c>
      <c r="BL1080" t="s">
        <v>1023</v>
      </c>
      <c r="BM1080" s="55" t="s">
        <v>964</v>
      </c>
      <c r="BN1080" t="str">
        <f t="shared" si="131"/>
        <v>ibuprofen film-coated tablet 400mg/</v>
      </c>
      <c r="BO1080" s="55"/>
      <c r="BP1080" t="str">
        <f t="shared" si="132"/>
        <v>ibuprofen film-coated tablet 400mg/</v>
      </c>
      <c r="BQ1080" s="5"/>
      <c r="BR1080" s="76">
        <v>10221000</v>
      </c>
      <c r="BS1080" t="s">
        <v>1220</v>
      </c>
      <c r="BU1080" s="118"/>
      <c r="BV1080" s="118"/>
      <c r="BW1080" s="61">
        <v>100000073665</v>
      </c>
      <c r="BX1080" s="5"/>
      <c r="BY1080" s="5"/>
      <c r="BZ1080" s="5"/>
      <c r="CB1080" s="45"/>
      <c r="CC1080" s="45"/>
      <c r="CD1080" s="5"/>
      <c r="CE1080" s="5"/>
      <c r="CF1080" t="s">
        <v>1242</v>
      </c>
      <c r="CG1080" t="s">
        <v>175</v>
      </c>
      <c r="CI1080" s="118"/>
      <c r="CJ1080" s="118"/>
      <c r="CK1080" t="s">
        <v>1239</v>
      </c>
      <c r="CM1080" t="s">
        <v>1228</v>
      </c>
      <c r="CN1080" t="s">
        <v>3382</v>
      </c>
      <c r="CO1080" s="46" t="s">
        <v>2251</v>
      </c>
      <c r="CP1080" s="5"/>
      <c r="CQ1080" s="69" t="s">
        <v>2251</v>
      </c>
      <c r="CR1080" s="69" t="s">
        <v>614</v>
      </c>
      <c r="CS1080" s="5"/>
      <c r="CT1080" s="46" t="s">
        <v>2251</v>
      </c>
      <c r="CU1080" s="46" t="s">
        <v>614</v>
      </c>
      <c r="CV1080" s="118"/>
      <c r="CW1080" s="147"/>
      <c r="CX1080" s="56" t="s">
        <v>966</v>
      </c>
      <c r="CY1080" s="5"/>
      <c r="CZ1080" s="5"/>
      <c r="DA1080" s="5"/>
      <c r="DB1080" s="5"/>
      <c r="DC1080" s="5"/>
      <c r="DD1080" s="5"/>
      <c r="DE1080" s="5"/>
      <c r="DF1080" s="5"/>
      <c r="DG1080" s="118"/>
      <c r="DH1080" s="118"/>
      <c r="DI1080" s="118"/>
      <c r="DJ1080" s="118"/>
      <c r="DK1080" s="118"/>
      <c r="DL1080">
        <v>400</v>
      </c>
      <c r="DM1080" s="74" t="s">
        <v>164</v>
      </c>
      <c r="DN1080" s="74"/>
      <c r="DO1080" s="74"/>
      <c r="DP1080" s="74"/>
      <c r="DQ1080" s="5"/>
      <c r="DR1080">
        <v>400</v>
      </c>
      <c r="DS1080" s="74" t="s">
        <v>164</v>
      </c>
      <c r="DZ1080" t="s">
        <v>1253</v>
      </c>
      <c r="EA1080">
        <v>400</v>
      </c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Y1080" s="70" t="str">
        <f t="shared" si="133"/>
        <v>ibuprofen oral 400mg/</v>
      </c>
      <c r="FK1080" s="14" t="s">
        <v>163</v>
      </c>
      <c r="FL1080" s="70" t="str">
        <f t="shared" si="134"/>
        <v>ibuprofen oral 400mg/</v>
      </c>
    </row>
    <row r="1081" spans="1:168" ht="14.4">
      <c r="A1081" s="83">
        <v>2700</v>
      </c>
      <c r="B1081" s="57">
        <v>2700</v>
      </c>
      <c r="C1081" s="118"/>
      <c r="D1081" s="118"/>
      <c r="E1081" s="118"/>
      <c r="F1081" s="118"/>
      <c r="G1081" s="57">
        <v>2700</v>
      </c>
      <c r="H1081" s="3"/>
      <c r="I1081" s="57">
        <v>2700</v>
      </c>
      <c r="J1081" s="5" t="str">
        <f t="shared" si="128"/>
        <v>FIN ibuprofen Orion Corporation film-coated tablet 10 x 400mg/</v>
      </c>
      <c r="K1081" s="5" t="str">
        <f t="shared" si="129"/>
        <v>FIN ibuprofen Orion Corporation film-coated tablet 10 x 400mg/</v>
      </c>
      <c r="L1081" s="5"/>
      <c r="M1081" s="5"/>
      <c r="N1081" s="5"/>
      <c r="O1081" s="5"/>
      <c r="P1081">
        <v>10</v>
      </c>
      <c r="Q1081" s="5"/>
      <c r="R1081">
        <v>10</v>
      </c>
      <c r="S1081" s="5"/>
      <c r="T1081" s="118"/>
      <c r="U1081" s="118"/>
      <c r="V1081" s="118"/>
      <c r="W1081" s="118"/>
      <c r="X1081" t="s">
        <v>1325</v>
      </c>
      <c r="Y1081" t="s">
        <v>1124</v>
      </c>
      <c r="Z1081" t="s">
        <v>1124</v>
      </c>
      <c r="AA1081" t="s">
        <v>1292</v>
      </c>
      <c r="AB1081" s="5"/>
      <c r="AC1081" s="5"/>
      <c r="AD1081" s="5"/>
      <c r="AE1081" s="5"/>
      <c r="AF1081" s="61">
        <v>100000073665</v>
      </c>
      <c r="AG1081" t="s">
        <v>1220</v>
      </c>
      <c r="AI1081" t="s">
        <v>1198</v>
      </c>
      <c r="AJ1081" t="s">
        <v>1212</v>
      </c>
      <c r="AK1081" s="5"/>
      <c r="AL1081" s="5"/>
      <c r="AM1081" s="5"/>
      <c r="AN1081" s="5"/>
      <c r="AO1081" s="5"/>
      <c r="AP1081" s="5"/>
      <c r="AQ1081" s="5"/>
      <c r="AR1081" s="5"/>
      <c r="AS1081" s="57">
        <v>1304</v>
      </c>
      <c r="AT1081" s="25" t="str">
        <f t="shared" si="130"/>
        <v>FIN ibuprofen Orion Corporation film-coated tablet 400mg/</v>
      </c>
      <c r="AU1081" s="33"/>
      <c r="AW1081" s="57">
        <v>1304</v>
      </c>
      <c r="AX1081" s="57"/>
      <c r="AY1081" s="5"/>
      <c r="AZ1081" t="s">
        <v>578</v>
      </c>
      <c r="BA1081" s="5"/>
      <c r="BB1081" s="5"/>
      <c r="BC1081" s="76">
        <v>10221000</v>
      </c>
      <c r="BD1081" t="s">
        <v>1220</v>
      </c>
      <c r="BF1081" s="46" t="s">
        <v>1023</v>
      </c>
      <c r="BG1081" t="s">
        <v>980</v>
      </c>
      <c r="BJ1081" s="5"/>
      <c r="BK1081" t="s">
        <v>980</v>
      </c>
      <c r="BL1081" t="s">
        <v>1023</v>
      </c>
      <c r="BM1081" s="55" t="s">
        <v>964</v>
      </c>
      <c r="BN1081" t="str">
        <f t="shared" si="131"/>
        <v>ibuprofen film-coated tablet 400mg/</v>
      </c>
      <c r="BO1081" s="55"/>
      <c r="BP1081" t="str">
        <f t="shared" si="132"/>
        <v>ibuprofen film-coated tablet 400mg/</v>
      </c>
      <c r="BQ1081" s="5"/>
      <c r="BR1081" s="76">
        <v>10221000</v>
      </c>
      <c r="BS1081" t="s">
        <v>1220</v>
      </c>
      <c r="BU1081" s="118"/>
      <c r="BV1081" s="118"/>
      <c r="BW1081" s="61">
        <v>100000073665</v>
      </c>
      <c r="BX1081" s="5"/>
      <c r="BY1081" s="5"/>
      <c r="BZ1081" s="5"/>
      <c r="CB1081" s="45"/>
      <c r="CC1081" s="45"/>
      <c r="CD1081" s="5"/>
      <c r="CE1081" s="5"/>
      <c r="CF1081" t="s">
        <v>1242</v>
      </c>
      <c r="CG1081" t="s">
        <v>175</v>
      </c>
      <c r="CI1081" s="118"/>
      <c r="CJ1081" s="118"/>
      <c r="CK1081" t="s">
        <v>1239</v>
      </c>
      <c r="CM1081" t="s">
        <v>1228</v>
      </c>
      <c r="CN1081" t="s">
        <v>3382</v>
      </c>
      <c r="CO1081" s="46" t="s">
        <v>2251</v>
      </c>
      <c r="CP1081" s="5"/>
      <c r="CQ1081" s="69" t="s">
        <v>2251</v>
      </c>
      <c r="CR1081" s="69" t="s">
        <v>614</v>
      </c>
      <c r="CS1081" s="5"/>
      <c r="CT1081" s="46" t="s">
        <v>2251</v>
      </c>
      <c r="CU1081" s="46" t="s">
        <v>614</v>
      </c>
      <c r="CV1081" s="118"/>
      <c r="CW1081" s="147"/>
      <c r="CX1081" s="56" t="s">
        <v>966</v>
      </c>
      <c r="CY1081" s="5"/>
      <c r="CZ1081" s="5"/>
      <c r="DA1081" s="5"/>
      <c r="DB1081" s="5"/>
      <c r="DC1081" s="5"/>
      <c r="DD1081" s="5"/>
      <c r="DE1081" s="5"/>
      <c r="DF1081" s="5"/>
      <c r="DG1081" s="118"/>
      <c r="DH1081" s="118"/>
      <c r="DI1081" s="118"/>
      <c r="DJ1081" s="118"/>
      <c r="DK1081" s="118"/>
      <c r="DL1081">
        <v>400</v>
      </c>
      <c r="DM1081" s="74" t="s">
        <v>164</v>
      </c>
      <c r="DN1081" s="74"/>
      <c r="DO1081" s="74"/>
      <c r="DP1081" s="74"/>
      <c r="DQ1081" s="5"/>
      <c r="DR1081">
        <v>400</v>
      </c>
      <c r="DS1081" s="74" t="s">
        <v>164</v>
      </c>
      <c r="DZ1081" t="s">
        <v>1253</v>
      </c>
      <c r="EA1081">
        <v>400</v>
      </c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Y1081" s="70" t="str">
        <f t="shared" si="133"/>
        <v>ibuprofen oral 400mg/</v>
      </c>
      <c r="FK1081" s="14" t="s">
        <v>163</v>
      </c>
      <c r="FL1081" s="70" t="str">
        <f t="shared" si="134"/>
        <v>ibuprofen oral 400mg/</v>
      </c>
    </row>
    <row r="1082" spans="1:168" ht="14.4">
      <c r="A1082" s="83">
        <v>2701</v>
      </c>
      <c r="B1082" s="57">
        <v>2701</v>
      </c>
      <c r="C1082" s="118"/>
      <c r="D1082" s="118"/>
      <c r="E1082" s="118"/>
      <c r="F1082" s="118"/>
      <c r="G1082" s="57">
        <v>2701</v>
      </c>
      <c r="H1082" s="3"/>
      <c r="I1082" s="57">
        <v>2701</v>
      </c>
      <c r="J1082" s="5" t="str">
        <f t="shared" si="128"/>
        <v>FIN ibuprofen Orion Corporation film-coated tablet 2PA x 400mg/</v>
      </c>
      <c r="K1082" s="5" t="str">
        <f t="shared" si="129"/>
        <v>FIN ibuprofen Orion Corporation film-coated tablet 2PA x 400mg/</v>
      </c>
      <c r="L1082" s="5"/>
      <c r="M1082" s="5"/>
      <c r="N1082" s="5"/>
      <c r="O1082" s="5"/>
      <c r="P1082" s="24">
        <v>2</v>
      </c>
      <c r="Q1082" s="42" t="s">
        <v>2335</v>
      </c>
      <c r="R1082" s="24">
        <v>2</v>
      </c>
      <c r="S1082" s="42" t="s">
        <v>2335</v>
      </c>
      <c r="T1082" s="118"/>
      <c r="U1082" s="118"/>
      <c r="V1082" s="118"/>
      <c r="W1082" s="118"/>
      <c r="X1082" t="s">
        <v>1306</v>
      </c>
      <c r="Y1082" t="s">
        <v>1124</v>
      </c>
      <c r="Z1082" t="s">
        <v>1124</v>
      </c>
      <c r="AA1082" t="s">
        <v>1323</v>
      </c>
      <c r="AB1082" s="5"/>
      <c r="AC1082" s="5"/>
      <c r="AD1082" s="5"/>
      <c r="AE1082" s="5"/>
      <c r="AF1082" s="61">
        <v>100000073665</v>
      </c>
      <c r="AG1082" t="s">
        <v>1220</v>
      </c>
      <c r="AI1082" t="s">
        <v>1198</v>
      </c>
      <c r="AJ1082" t="s">
        <v>1212</v>
      </c>
      <c r="AK1082" s="5"/>
      <c r="AL1082" s="5"/>
      <c r="AM1082" s="5"/>
      <c r="AN1082" s="5"/>
      <c r="AO1082" s="5"/>
      <c r="AP1082" s="5"/>
      <c r="AQ1082" s="5"/>
      <c r="AR1082" s="5"/>
      <c r="AS1082" s="57">
        <v>1304</v>
      </c>
      <c r="AT1082" s="25" t="str">
        <f t="shared" si="130"/>
        <v>FIN ibuprofen Orion Corporation film-coated tablet 400mg/</v>
      </c>
      <c r="AU1082" s="33"/>
      <c r="AW1082" s="57">
        <v>1304</v>
      </c>
      <c r="AX1082" s="57"/>
      <c r="AY1082" s="5"/>
      <c r="AZ1082" t="s">
        <v>578</v>
      </c>
      <c r="BA1082" s="5"/>
      <c r="BB1082" s="5"/>
      <c r="BC1082" s="76">
        <v>10221000</v>
      </c>
      <c r="BD1082" t="s">
        <v>1220</v>
      </c>
      <c r="BF1082" s="46" t="s">
        <v>1023</v>
      </c>
      <c r="BG1082" t="s">
        <v>980</v>
      </c>
      <c r="BJ1082" s="5"/>
      <c r="BK1082" t="s">
        <v>980</v>
      </c>
      <c r="BL1082" t="s">
        <v>1023</v>
      </c>
      <c r="BM1082" s="55" t="s">
        <v>964</v>
      </c>
      <c r="BN1082" t="str">
        <f t="shared" si="131"/>
        <v>ibuprofen film-coated tablet 400mg/</v>
      </c>
      <c r="BO1082" s="55"/>
      <c r="BP1082" t="str">
        <f t="shared" si="132"/>
        <v>ibuprofen film-coated tablet 400mg/</v>
      </c>
      <c r="BQ1082" s="5"/>
      <c r="BR1082" s="76">
        <v>10221000</v>
      </c>
      <c r="BS1082" t="s">
        <v>1220</v>
      </c>
      <c r="BU1082" s="118"/>
      <c r="BV1082" s="118"/>
      <c r="BW1082" s="61">
        <v>100000073665</v>
      </c>
      <c r="BX1082" s="5"/>
      <c r="BY1082" s="5"/>
      <c r="BZ1082" s="5"/>
      <c r="CB1082" s="45"/>
      <c r="CC1082" s="45"/>
      <c r="CD1082" s="5"/>
      <c r="CE1082" s="5"/>
      <c r="CF1082" t="s">
        <v>1242</v>
      </c>
      <c r="CG1082" t="s">
        <v>175</v>
      </c>
      <c r="CI1082" s="118"/>
      <c r="CJ1082" s="118"/>
      <c r="CK1082" t="s">
        <v>1239</v>
      </c>
      <c r="CM1082" t="s">
        <v>1228</v>
      </c>
      <c r="CN1082" t="s">
        <v>3382</v>
      </c>
      <c r="CO1082" s="46" t="s">
        <v>2251</v>
      </c>
      <c r="CP1082" s="5"/>
      <c r="CQ1082" s="69" t="s">
        <v>2251</v>
      </c>
      <c r="CR1082" s="69" t="s">
        <v>614</v>
      </c>
      <c r="CS1082" s="5"/>
      <c r="CT1082" s="46" t="s">
        <v>2251</v>
      </c>
      <c r="CU1082" s="46" t="s">
        <v>614</v>
      </c>
      <c r="CV1082" s="118"/>
      <c r="CW1082" s="147"/>
      <c r="CX1082" s="56" t="s">
        <v>966</v>
      </c>
      <c r="CY1082" s="5"/>
      <c r="CZ1082" s="5"/>
      <c r="DA1082" s="5"/>
      <c r="DB1082" s="5"/>
      <c r="DC1082" s="5"/>
      <c r="DD1082" s="5"/>
      <c r="DE1082" s="5"/>
      <c r="DF1082" s="5"/>
      <c r="DG1082" s="118"/>
      <c r="DH1082" s="118"/>
      <c r="DI1082" s="118"/>
      <c r="DJ1082" s="118"/>
      <c r="DK1082" s="118"/>
      <c r="DL1082">
        <v>400</v>
      </c>
      <c r="DM1082" s="74" t="s">
        <v>164</v>
      </c>
      <c r="DN1082" s="74"/>
      <c r="DO1082" s="74"/>
      <c r="DP1082" s="74"/>
      <c r="DQ1082" s="5"/>
      <c r="DR1082">
        <v>400</v>
      </c>
      <c r="DS1082" s="74" t="s">
        <v>164</v>
      </c>
      <c r="DZ1082" t="s">
        <v>1253</v>
      </c>
      <c r="EA1082">
        <v>400</v>
      </c>
      <c r="EB1082" s="5"/>
      <c r="EC1082" s="5"/>
      <c r="ED1082" s="5"/>
      <c r="EE1082" s="5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Y1082" s="70" t="str">
        <f t="shared" si="133"/>
        <v>ibuprofen oral 400mg/</v>
      </c>
      <c r="FK1082" s="14" t="s">
        <v>163</v>
      </c>
      <c r="FL1082" s="70" t="str">
        <f t="shared" si="134"/>
        <v>ibuprofen oral 400mg/</v>
      </c>
    </row>
    <row r="1083" spans="1:168" ht="14.4">
      <c r="A1083" s="83">
        <v>73445</v>
      </c>
      <c r="B1083" s="57">
        <v>73445</v>
      </c>
      <c r="C1083" s="118"/>
      <c r="D1083" s="118"/>
      <c r="E1083" s="118"/>
      <c r="F1083" s="118"/>
      <c r="G1083" s="57">
        <v>73445</v>
      </c>
      <c r="H1083" s="3"/>
      <c r="I1083" s="57">
        <v>73445</v>
      </c>
      <c r="J1083" s="5" t="str">
        <f t="shared" si="128"/>
        <v>FIN ibuprofen Orion Corporation film-coated tablet 5 x 400mg/</v>
      </c>
      <c r="K1083" s="5" t="str">
        <f t="shared" si="129"/>
        <v>FIN ibuprofen Orion Corporation film-coated tablet 5 x 400mg/</v>
      </c>
      <c r="L1083" s="5"/>
      <c r="M1083" s="5"/>
      <c r="N1083" s="5"/>
      <c r="O1083" s="5"/>
      <c r="P1083">
        <v>5</v>
      </c>
      <c r="Q1083" s="5"/>
      <c r="R1083">
        <v>5</v>
      </c>
      <c r="S1083" s="5"/>
      <c r="T1083" s="118"/>
      <c r="U1083" s="118"/>
      <c r="V1083" s="118"/>
      <c r="W1083" s="118"/>
      <c r="X1083" t="s">
        <v>1327</v>
      </c>
      <c r="Y1083" t="s">
        <v>1124</v>
      </c>
      <c r="Z1083" t="s">
        <v>1124</v>
      </c>
      <c r="AA1083" t="s">
        <v>1320</v>
      </c>
      <c r="AB1083" s="5"/>
      <c r="AC1083" s="5"/>
      <c r="AD1083" s="5"/>
      <c r="AE1083" s="5"/>
      <c r="AF1083" s="61">
        <v>100000073665</v>
      </c>
      <c r="AG1083" t="s">
        <v>1220</v>
      </c>
      <c r="AI1083" t="s">
        <v>1198</v>
      </c>
      <c r="AJ1083" t="s">
        <v>1212</v>
      </c>
      <c r="AK1083" s="5"/>
      <c r="AL1083" s="5"/>
      <c r="AM1083" s="5"/>
      <c r="AN1083" s="5"/>
      <c r="AO1083" s="5"/>
      <c r="AP1083" s="5"/>
      <c r="AQ1083" s="5"/>
      <c r="AR1083" s="5"/>
      <c r="AS1083" s="57">
        <v>1304</v>
      </c>
      <c r="AT1083" s="25" t="str">
        <f t="shared" si="130"/>
        <v>FIN ibuprofen Orion Corporation film-coated tablet 400mg/</v>
      </c>
      <c r="AU1083" s="33"/>
      <c r="AW1083" s="57">
        <v>1304</v>
      </c>
      <c r="AX1083" s="57"/>
      <c r="AY1083" s="5"/>
      <c r="AZ1083" t="s">
        <v>578</v>
      </c>
      <c r="BA1083" s="5"/>
      <c r="BB1083" s="5"/>
      <c r="BC1083" s="76">
        <v>10221000</v>
      </c>
      <c r="BD1083" t="s">
        <v>1220</v>
      </c>
      <c r="BF1083" s="46" t="s">
        <v>1023</v>
      </c>
      <c r="BG1083" t="s">
        <v>980</v>
      </c>
      <c r="BJ1083" s="5"/>
      <c r="BK1083" t="s">
        <v>980</v>
      </c>
      <c r="BL1083" t="s">
        <v>1023</v>
      </c>
      <c r="BM1083" s="55" t="s">
        <v>964</v>
      </c>
      <c r="BN1083" t="str">
        <f t="shared" si="131"/>
        <v>ibuprofen film-coated tablet 400mg/</v>
      </c>
      <c r="BO1083" s="55"/>
      <c r="BP1083" t="str">
        <f t="shared" si="132"/>
        <v>ibuprofen film-coated tablet 400mg/</v>
      </c>
      <c r="BQ1083" s="5"/>
      <c r="BR1083" s="76">
        <v>10221000</v>
      </c>
      <c r="BS1083" t="s">
        <v>1220</v>
      </c>
      <c r="BU1083" s="118"/>
      <c r="BV1083" s="118"/>
      <c r="BW1083" s="61">
        <v>100000073665</v>
      </c>
      <c r="BX1083" s="5"/>
      <c r="BY1083" s="5"/>
      <c r="BZ1083" s="5"/>
      <c r="CB1083" s="45"/>
      <c r="CC1083" s="45"/>
      <c r="CD1083" s="5"/>
      <c r="CE1083" s="5"/>
      <c r="CF1083" t="s">
        <v>1242</v>
      </c>
      <c r="CG1083" t="s">
        <v>175</v>
      </c>
      <c r="CI1083" s="118"/>
      <c r="CJ1083" s="118"/>
      <c r="CK1083" t="s">
        <v>1239</v>
      </c>
      <c r="CM1083" t="s">
        <v>1228</v>
      </c>
      <c r="CN1083" t="s">
        <v>3382</v>
      </c>
      <c r="CO1083" s="46" t="s">
        <v>2251</v>
      </c>
      <c r="CP1083" s="5"/>
      <c r="CQ1083" s="69" t="s">
        <v>2251</v>
      </c>
      <c r="CR1083" s="69" t="s">
        <v>614</v>
      </c>
      <c r="CS1083" s="5"/>
      <c r="CT1083" s="46" t="s">
        <v>2251</v>
      </c>
      <c r="CU1083" s="46" t="s">
        <v>614</v>
      </c>
      <c r="CV1083" s="118"/>
      <c r="CW1083" s="147"/>
      <c r="CX1083" s="56" t="s">
        <v>966</v>
      </c>
      <c r="CY1083" s="5"/>
      <c r="CZ1083" s="5"/>
      <c r="DA1083" s="5"/>
      <c r="DB1083" s="5"/>
      <c r="DC1083" s="5"/>
      <c r="DD1083" s="5"/>
      <c r="DE1083" s="5"/>
      <c r="DF1083" s="5"/>
      <c r="DG1083" s="118"/>
      <c r="DH1083" s="118"/>
      <c r="DI1083" s="118"/>
      <c r="DJ1083" s="118"/>
      <c r="DK1083" s="118"/>
      <c r="DL1083">
        <v>400</v>
      </c>
      <c r="DM1083" s="74" t="s">
        <v>164</v>
      </c>
      <c r="DN1083" s="74"/>
      <c r="DO1083" s="74"/>
      <c r="DP1083" s="74"/>
      <c r="DQ1083" s="5"/>
      <c r="DR1083">
        <v>400</v>
      </c>
      <c r="DS1083" s="74" t="s">
        <v>164</v>
      </c>
      <c r="DZ1083" t="s">
        <v>1253</v>
      </c>
      <c r="EA1083">
        <v>400</v>
      </c>
      <c r="EB1083" s="5"/>
      <c r="EC1083" s="5"/>
      <c r="ED1083" s="5"/>
      <c r="EE1083" s="5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Y1083" s="70" t="str">
        <f t="shared" si="133"/>
        <v>ibuprofen oral 400mg/</v>
      </c>
      <c r="FK1083" s="14" t="s">
        <v>163</v>
      </c>
      <c r="FL1083" s="70" t="str">
        <f t="shared" si="134"/>
        <v>ibuprofen oral 400mg/</v>
      </c>
    </row>
    <row r="1084" spans="1:168" ht="14.4">
      <c r="A1084" s="83">
        <v>73446</v>
      </c>
      <c r="B1084" s="57">
        <v>73446</v>
      </c>
      <c r="C1084" s="118"/>
      <c r="D1084" s="118"/>
      <c r="E1084" s="118"/>
      <c r="F1084" s="118"/>
      <c r="G1084" s="57">
        <v>73446</v>
      </c>
      <c r="H1084" s="3"/>
      <c r="I1084" s="57">
        <v>73446</v>
      </c>
      <c r="J1084" s="5" t="str">
        <f t="shared" si="128"/>
        <v>FIN ibuprofen Orion Corporation film-coated tablet 5 x 400mg/</v>
      </c>
      <c r="K1084" s="5" t="str">
        <f t="shared" si="129"/>
        <v>FIN ibuprofen Orion Corporation film-coated tablet 5 x 400mg/</v>
      </c>
      <c r="L1084" s="5"/>
      <c r="M1084" s="5"/>
      <c r="N1084" s="5"/>
      <c r="O1084" s="5"/>
      <c r="P1084">
        <v>5</v>
      </c>
      <c r="Q1084" s="5"/>
      <c r="R1084">
        <v>5</v>
      </c>
      <c r="S1084" s="5"/>
      <c r="T1084" s="118"/>
      <c r="U1084" s="118"/>
      <c r="V1084" s="118"/>
      <c r="W1084" s="118"/>
      <c r="X1084" t="s">
        <v>1328</v>
      </c>
      <c r="Y1084" t="s">
        <v>1124</v>
      </c>
      <c r="Z1084" t="s">
        <v>1124</v>
      </c>
      <c r="AA1084" t="s">
        <v>1320</v>
      </c>
      <c r="AB1084" s="5"/>
      <c r="AC1084" s="5"/>
      <c r="AD1084" s="5"/>
      <c r="AE1084" s="5"/>
      <c r="AF1084" s="61">
        <v>100000073665</v>
      </c>
      <c r="AG1084" t="s">
        <v>1220</v>
      </c>
      <c r="AI1084" t="s">
        <v>1198</v>
      </c>
      <c r="AJ1084" t="s">
        <v>1212</v>
      </c>
      <c r="AK1084" s="5"/>
      <c r="AL1084" s="5"/>
      <c r="AM1084" s="5"/>
      <c r="AN1084" s="5"/>
      <c r="AO1084" s="5"/>
      <c r="AP1084" s="5"/>
      <c r="AQ1084" s="5"/>
      <c r="AR1084" s="5"/>
      <c r="AS1084" s="57">
        <v>1304</v>
      </c>
      <c r="AT1084" s="25" t="str">
        <f t="shared" si="130"/>
        <v>FIN ibuprofen Orion Corporation film-coated tablet 400mg/</v>
      </c>
      <c r="AU1084" s="33"/>
      <c r="AW1084" s="57">
        <v>1304</v>
      </c>
      <c r="AX1084" s="57"/>
      <c r="AY1084" s="5"/>
      <c r="AZ1084" t="s">
        <v>578</v>
      </c>
      <c r="BA1084" s="5"/>
      <c r="BB1084" s="5"/>
      <c r="BC1084" s="76">
        <v>10221000</v>
      </c>
      <c r="BD1084" t="s">
        <v>1220</v>
      </c>
      <c r="BF1084" s="46" t="s">
        <v>1023</v>
      </c>
      <c r="BG1084" t="s">
        <v>980</v>
      </c>
      <c r="BJ1084" s="5"/>
      <c r="BK1084" t="s">
        <v>980</v>
      </c>
      <c r="BL1084" t="s">
        <v>1023</v>
      </c>
      <c r="BM1084" s="55" t="s">
        <v>964</v>
      </c>
      <c r="BN1084" t="str">
        <f t="shared" si="131"/>
        <v>ibuprofen film-coated tablet 400mg/</v>
      </c>
      <c r="BO1084" s="55"/>
      <c r="BP1084" t="str">
        <f t="shared" si="132"/>
        <v>ibuprofen film-coated tablet 400mg/</v>
      </c>
      <c r="BQ1084" s="5"/>
      <c r="BR1084" s="76">
        <v>10221000</v>
      </c>
      <c r="BS1084" t="s">
        <v>1220</v>
      </c>
      <c r="BU1084" s="118"/>
      <c r="BV1084" s="118"/>
      <c r="BW1084" s="61">
        <v>100000073665</v>
      </c>
      <c r="BX1084" s="5"/>
      <c r="BY1084" s="5"/>
      <c r="BZ1084" s="5"/>
      <c r="CB1084" s="45"/>
      <c r="CC1084" s="45"/>
      <c r="CD1084" s="5"/>
      <c r="CE1084" s="5"/>
      <c r="CF1084" t="s">
        <v>1242</v>
      </c>
      <c r="CG1084" t="s">
        <v>175</v>
      </c>
      <c r="CI1084" s="118"/>
      <c r="CJ1084" s="118"/>
      <c r="CK1084" t="s">
        <v>1239</v>
      </c>
      <c r="CM1084" t="s">
        <v>1228</v>
      </c>
      <c r="CN1084" t="s">
        <v>3382</v>
      </c>
      <c r="CO1084" s="46" t="s">
        <v>2251</v>
      </c>
      <c r="CP1084" s="5"/>
      <c r="CQ1084" s="69" t="s">
        <v>2251</v>
      </c>
      <c r="CR1084" s="69" t="s">
        <v>614</v>
      </c>
      <c r="CS1084" s="5"/>
      <c r="CT1084" s="46" t="s">
        <v>2251</v>
      </c>
      <c r="CU1084" s="46" t="s">
        <v>614</v>
      </c>
      <c r="CV1084" s="118"/>
      <c r="CW1084" s="147"/>
      <c r="CX1084" s="56" t="s">
        <v>966</v>
      </c>
      <c r="CY1084" s="5"/>
      <c r="CZ1084" s="5"/>
      <c r="DA1084" s="5"/>
      <c r="DB1084" s="5"/>
      <c r="DC1084" s="5"/>
      <c r="DD1084" s="5"/>
      <c r="DE1084" s="5"/>
      <c r="DF1084" s="5"/>
      <c r="DG1084" s="118"/>
      <c r="DH1084" s="118"/>
      <c r="DI1084" s="118"/>
      <c r="DJ1084" s="118"/>
      <c r="DK1084" s="118"/>
      <c r="DL1084">
        <v>400</v>
      </c>
      <c r="DM1084" s="74" t="s">
        <v>164</v>
      </c>
      <c r="DN1084" s="74"/>
      <c r="DO1084" s="74"/>
      <c r="DP1084" s="74"/>
      <c r="DQ1084" s="5"/>
      <c r="DR1084">
        <v>400</v>
      </c>
      <c r="DS1084" s="74" t="s">
        <v>164</v>
      </c>
      <c r="DZ1084" t="s">
        <v>1253</v>
      </c>
      <c r="EA1084">
        <v>400</v>
      </c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Y1084" s="70" t="str">
        <f t="shared" si="133"/>
        <v>ibuprofen oral 400mg/</v>
      </c>
      <c r="FK1084" s="14" t="s">
        <v>163</v>
      </c>
      <c r="FL1084" s="70" t="str">
        <f t="shared" si="134"/>
        <v>ibuprofen oral 400mg/</v>
      </c>
    </row>
    <row r="1085" spans="1:168" ht="14.4">
      <c r="A1085" s="83">
        <v>107461</v>
      </c>
      <c r="B1085" s="57">
        <v>107461</v>
      </c>
      <c r="C1085" s="118"/>
      <c r="D1085" s="118"/>
      <c r="E1085" s="118"/>
      <c r="F1085" s="118"/>
      <c r="G1085" s="57">
        <v>107461</v>
      </c>
      <c r="H1085" s="4"/>
      <c r="I1085" s="57">
        <v>107461</v>
      </c>
      <c r="J1085" s="5" t="str">
        <f t="shared" si="128"/>
        <v>FIN ibuprofen Orion Corporation film-coated tablet 20 x 400mg/</v>
      </c>
      <c r="K1085" s="5" t="str">
        <f t="shared" si="129"/>
        <v>FIN ibuprofen Orion Corporation film-coated tablet 20 x 400mg/</v>
      </c>
      <c r="L1085" s="5"/>
      <c r="M1085" s="5"/>
      <c r="N1085" s="5"/>
      <c r="O1085" s="5"/>
      <c r="P1085">
        <v>20</v>
      </c>
      <c r="Q1085" s="5"/>
      <c r="R1085">
        <v>20</v>
      </c>
      <c r="S1085" s="5"/>
      <c r="T1085" s="118"/>
      <c r="U1085" s="118"/>
      <c r="V1085" s="118"/>
      <c r="W1085" s="118"/>
      <c r="X1085" t="s">
        <v>1325</v>
      </c>
      <c r="Y1085" t="s">
        <v>1124</v>
      </c>
      <c r="Z1085" t="s">
        <v>1124</v>
      </c>
      <c r="AA1085" t="s">
        <v>1291</v>
      </c>
      <c r="AB1085" s="5"/>
      <c r="AC1085" s="5"/>
      <c r="AD1085" s="5"/>
      <c r="AE1085" s="5"/>
      <c r="AF1085" s="61">
        <v>100000073665</v>
      </c>
      <c r="AG1085" t="s">
        <v>1220</v>
      </c>
      <c r="AI1085" t="s">
        <v>1198</v>
      </c>
      <c r="AJ1085" t="s">
        <v>1212</v>
      </c>
      <c r="AK1085" s="5"/>
      <c r="AL1085" s="5"/>
      <c r="AM1085" s="5"/>
      <c r="AN1085" s="5"/>
      <c r="AO1085" s="5"/>
      <c r="AP1085" s="5"/>
      <c r="AQ1085" s="5"/>
      <c r="AR1085" s="5"/>
      <c r="AS1085" s="57">
        <v>1304</v>
      </c>
      <c r="AT1085" s="25" t="str">
        <f t="shared" si="130"/>
        <v>FIN ibuprofen Orion Corporation film-coated tablet 400mg/</v>
      </c>
      <c r="AU1085" s="33"/>
      <c r="AW1085" s="57">
        <v>1304</v>
      </c>
      <c r="AX1085" s="57"/>
      <c r="AY1085" s="5"/>
      <c r="AZ1085" t="s">
        <v>578</v>
      </c>
      <c r="BA1085" s="5"/>
      <c r="BB1085" s="5"/>
      <c r="BC1085" s="76">
        <v>10221000</v>
      </c>
      <c r="BD1085" t="s">
        <v>1220</v>
      </c>
      <c r="BF1085" s="46" t="s">
        <v>1023</v>
      </c>
      <c r="BG1085" t="s">
        <v>980</v>
      </c>
      <c r="BJ1085" s="5"/>
      <c r="BK1085" t="s">
        <v>980</v>
      </c>
      <c r="BL1085" t="s">
        <v>1023</v>
      </c>
      <c r="BM1085" s="55" t="s">
        <v>964</v>
      </c>
      <c r="BN1085" t="str">
        <f t="shared" si="131"/>
        <v>ibuprofen film-coated tablet 400mg/</v>
      </c>
      <c r="BO1085" s="55"/>
      <c r="BP1085" t="str">
        <f t="shared" si="132"/>
        <v>ibuprofen film-coated tablet 400mg/</v>
      </c>
      <c r="BQ1085" s="5"/>
      <c r="BR1085" s="76">
        <v>10221000</v>
      </c>
      <c r="BS1085" t="s">
        <v>1220</v>
      </c>
      <c r="BU1085" s="118"/>
      <c r="BV1085" s="118"/>
      <c r="BW1085" s="61">
        <v>100000073665</v>
      </c>
      <c r="BX1085" s="5"/>
      <c r="BY1085" s="5"/>
      <c r="BZ1085" s="5"/>
      <c r="CB1085" s="45"/>
      <c r="CC1085" s="45"/>
      <c r="CD1085" s="5"/>
      <c r="CE1085" s="5"/>
      <c r="CF1085" t="s">
        <v>1242</v>
      </c>
      <c r="CG1085" t="s">
        <v>175</v>
      </c>
      <c r="CI1085" s="118"/>
      <c r="CJ1085" s="118"/>
      <c r="CK1085" t="s">
        <v>1239</v>
      </c>
      <c r="CM1085" t="s">
        <v>1228</v>
      </c>
      <c r="CN1085" t="s">
        <v>3382</v>
      </c>
      <c r="CO1085" s="46" t="s">
        <v>2251</v>
      </c>
      <c r="CP1085" s="5"/>
      <c r="CQ1085" s="69" t="s">
        <v>2251</v>
      </c>
      <c r="CR1085" s="69" t="s">
        <v>614</v>
      </c>
      <c r="CS1085" s="5"/>
      <c r="CT1085" s="46" t="s">
        <v>2251</v>
      </c>
      <c r="CU1085" s="46" t="s">
        <v>614</v>
      </c>
      <c r="CV1085" s="118"/>
      <c r="CW1085" s="147"/>
      <c r="CX1085" s="56" t="s">
        <v>966</v>
      </c>
      <c r="CY1085" s="5"/>
      <c r="CZ1085" s="5"/>
      <c r="DA1085" s="5"/>
      <c r="DB1085" s="5"/>
      <c r="DC1085" s="5"/>
      <c r="DD1085" s="5"/>
      <c r="DE1085" s="5"/>
      <c r="DF1085" s="5"/>
      <c r="DG1085" s="118"/>
      <c r="DH1085" s="118"/>
      <c r="DI1085" s="118"/>
      <c r="DJ1085" s="118"/>
      <c r="DK1085" s="118"/>
      <c r="DL1085">
        <v>400</v>
      </c>
      <c r="DM1085" s="74" t="s">
        <v>164</v>
      </c>
      <c r="DN1085" s="74"/>
      <c r="DO1085" s="74"/>
      <c r="DP1085" s="74"/>
      <c r="DQ1085" s="5"/>
      <c r="DR1085">
        <v>400</v>
      </c>
      <c r="DS1085" s="74" t="s">
        <v>164</v>
      </c>
      <c r="DZ1085" t="s">
        <v>1253</v>
      </c>
      <c r="EA1085">
        <v>400</v>
      </c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Y1085" s="70" t="str">
        <f t="shared" si="133"/>
        <v>ibuprofen oral 400mg/</v>
      </c>
      <c r="FK1085" s="14" t="s">
        <v>163</v>
      </c>
      <c r="FL1085" s="70" t="str">
        <f t="shared" si="134"/>
        <v>ibuprofen oral 400mg/</v>
      </c>
    </row>
    <row r="1086" spans="1:168" ht="14.4">
      <c r="A1086" s="83">
        <v>107589</v>
      </c>
      <c r="B1086" s="57">
        <v>107589</v>
      </c>
      <c r="C1086" s="118"/>
      <c r="D1086" s="118"/>
      <c r="E1086" s="118"/>
      <c r="F1086" s="118"/>
      <c r="G1086" s="57">
        <v>107589</v>
      </c>
      <c r="H1086" s="3"/>
      <c r="I1086" s="57">
        <v>107589</v>
      </c>
      <c r="J1086" s="5" t="str">
        <f t="shared" si="128"/>
        <v>FIN ibuprofen Orion Corporation film-coated tablet 30 x 400mg/</v>
      </c>
      <c r="K1086" s="5" t="str">
        <f t="shared" si="129"/>
        <v>FIN ibuprofen Orion Corporation film-coated tablet 30 x 400mg/</v>
      </c>
      <c r="L1086" s="5"/>
      <c r="M1086" s="5"/>
      <c r="N1086" s="5"/>
      <c r="O1086" s="5"/>
      <c r="P1086">
        <v>30</v>
      </c>
      <c r="Q1086" s="5"/>
      <c r="R1086">
        <v>30</v>
      </c>
      <c r="S1086" s="5"/>
      <c r="T1086" s="118"/>
      <c r="U1086" s="118"/>
      <c r="V1086" s="118"/>
      <c r="W1086" s="118"/>
      <c r="X1086" t="s">
        <v>1306</v>
      </c>
      <c r="Y1086" t="s">
        <v>1124</v>
      </c>
      <c r="Z1086" t="s">
        <v>1124</v>
      </c>
      <c r="AA1086" t="s">
        <v>1298</v>
      </c>
      <c r="AB1086" s="5"/>
      <c r="AC1086" s="5"/>
      <c r="AD1086" s="5"/>
      <c r="AE1086" s="5"/>
      <c r="AF1086" s="61">
        <v>100000073665</v>
      </c>
      <c r="AG1086" t="s">
        <v>1220</v>
      </c>
      <c r="AI1086" t="s">
        <v>1198</v>
      </c>
      <c r="AJ1086" t="s">
        <v>1212</v>
      </c>
      <c r="AK1086" s="5"/>
      <c r="AL1086" s="5"/>
      <c r="AM1086" s="5"/>
      <c r="AN1086" s="5"/>
      <c r="AO1086" s="5"/>
      <c r="AP1086" s="5"/>
      <c r="AQ1086" s="5"/>
      <c r="AR1086" s="5"/>
      <c r="AS1086" s="57">
        <v>1304</v>
      </c>
      <c r="AT1086" s="25" t="str">
        <f t="shared" si="130"/>
        <v>FIN ibuprofen Orion Corporation film-coated tablet 400mg/</v>
      </c>
      <c r="AU1086" s="33"/>
      <c r="AW1086" s="57">
        <v>1304</v>
      </c>
      <c r="AX1086" s="57"/>
      <c r="AY1086" s="5"/>
      <c r="AZ1086" t="s">
        <v>578</v>
      </c>
      <c r="BA1086" s="5"/>
      <c r="BB1086" s="5"/>
      <c r="BC1086" s="76">
        <v>10221000</v>
      </c>
      <c r="BD1086" t="s">
        <v>1220</v>
      </c>
      <c r="BF1086" s="46" t="s">
        <v>1023</v>
      </c>
      <c r="BG1086" t="s">
        <v>980</v>
      </c>
      <c r="BJ1086" s="5"/>
      <c r="BK1086" t="s">
        <v>980</v>
      </c>
      <c r="BL1086" t="s">
        <v>1023</v>
      </c>
      <c r="BM1086" s="55" t="s">
        <v>964</v>
      </c>
      <c r="BN1086" t="str">
        <f t="shared" si="131"/>
        <v>ibuprofen film-coated tablet 400mg/</v>
      </c>
      <c r="BO1086" s="55"/>
      <c r="BP1086" t="str">
        <f t="shared" si="132"/>
        <v>ibuprofen film-coated tablet 400mg/</v>
      </c>
      <c r="BQ1086" s="5"/>
      <c r="BR1086" s="76">
        <v>10221000</v>
      </c>
      <c r="BS1086" t="s">
        <v>1220</v>
      </c>
      <c r="BU1086" s="118"/>
      <c r="BV1086" s="118"/>
      <c r="BW1086" s="61">
        <v>100000073665</v>
      </c>
      <c r="BX1086" s="5"/>
      <c r="BY1086" s="5"/>
      <c r="BZ1086" s="5"/>
      <c r="CB1086" s="45"/>
      <c r="CC1086" s="45"/>
      <c r="CD1086" s="5"/>
      <c r="CE1086" s="5"/>
      <c r="CF1086" t="s">
        <v>1242</v>
      </c>
      <c r="CG1086" t="s">
        <v>175</v>
      </c>
      <c r="CI1086" s="118"/>
      <c r="CJ1086" s="118"/>
      <c r="CK1086" t="s">
        <v>1239</v>
      </c>
      <c r="CM1086" t="s">
        <v>1228</v>
      </c>
      <c r="CN1086" t="s">
        <v>3382</v>
      </c>
      <c r="CO1086" s="46" t="s">
        <v>2251</v>
      </c>
      <c r="CP1086" s="5"/>
      <c r="CQ1086" s="69" t="s">
        <v>2251</v>
      </c>
      <c r="CR1086" s="69" t="s">
        <v>614</v>
      </c>
      <c r="CS1086" s="5"/>
      <c r="CT1086" s="46" t="s">
        <v>2251</v>
      </c>
      <c r="CU1086" s="46" t="s">
        <v>614</v>
      </c>
      <c r="CV1086" s="118"/>
      <c r="CW1086" s="147"/>
      <c r="CX1086" s="56" t="s">
        <v>966</v>
      </c>
      <c r="CY1086" s="5"/>
      <c r="CZ1086" s="5"/>
      <c r="DA1086" s="5"/>
      <c r="DB1086" s="5"/>
      <c r="DC1086" s="5"/>
      <c r="DD1086" s="5"/>
      <c r="DE1086" s="5"/>
      <c r="DF1086" s="5"/>
      <c r="DG1086" s="118"/>
      <c r="DH1086" s="118"/>
      <c r="DI1086" s="118"/>
      <c r="DJ1086" s="118"/>
      <c r="DK1086" s="118"/>
      <c r="DL1086">
        <v>400</v>
      </c>
      <c r="DM1086" s="74" t="s">
        <v>164</v>
      </c>
      <c r="DN1086" s="74"/>
      <c r="DO1086" s="74"/>
      <c r="DP1086" s="74"/>
      <c r="DQ1086" s="5"/>
      <c r="DR1086">
        <v>400</v>
      </c>
      <c r="DS1086" s="74" t="s">
        <v>164</v>
      </c>
      <c r="DZ1086" t="s">
        <v>1253</v>
      </c>
      <c r="EA1086">
        <v>400</v>
      </c>
      <c r="EB1086" s="5"/>
      <c r="EC1086" s="5"/>
      <c r="ED1086" s="5"/>
      <c r="EE1086" s="5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Y1086" s="70" t="str">
        <f t="shared" si="133"/>
        <v>ibuprofen oral 400mg/</v>
      </c>
      <c r="FK1086" s="14" t="s">
        <v>163</v>
      </c>
      <c r="FL1086" s="70" t="str">
        <f t="shared" si="134"/>
        <v>ibuprofen oral 400mg/</v>
      </c>
    </row>
    <row r="1087" spans="1:168" ht="14.4">
      <c r="A1087" s="83">
        <v>127871</v>
      </c>
      <c r="B1087" s="57">
        <v>127871</v>
      </c>
      <c r="C1087" s="118"/>
      <c r="D1087" s="118"/>
      <c r="E1087" s="118"/>
      <c r="F1087" s="118"/>
      <c r="G1087" s="57">
        <v>127871</v>
      </c>
      <c r="H1087" s="3"/>
      <c r="I1087" s="57">
        <v>127871</v>
      </c>
      <c r="J1087" s="5" t="str">
        <f t="shared" si="128"/>
        <v>FIN ibuprofen Orion Corporation film-coated tablet 2PA x 400mg/</v>
      </c>
      <c r="K1087" s="5" t="str">
        <f t="shared" si="129"/>
        <v>FIN ibuprofen Orion Corporation film-coated tablet 2PA x 400mg/</v>
      </c>
      <c r="L1087" s="5"/>
      <c r="M1087" s="5"/>
      <c r="N1087" s="5"/>
      <c r="O1087" s="5"/>
      <c r="P1087" s="24">
        <v>2</v>
      </c>
      <c r="Q1087" s="42" t="s">
        <v>2335</v>
      </c>
      <c r="R1087" s="24">
        <v>2</v>
      </c>
      <c r="S1087" s="42" t="s">
        <v>2335</v>
      </c>
      <c r="T1087" s="118"/>
      <c r="U1087" s="118"/>
      <c r="V1087" s="118"/>
      <c r="W1087" s="118"/>
      <c r="X1087" t="s">
        <v>1326</v>
      </c>
      <c r="Y1087" t="s">
        <v>1124</v>
      </c>
      <c r="Z1087" t="s">
        <v>1124</v>
      </c>
      <c r="AA1087" t="s">
        <v>1322</v>
      </c>
      <c r="AB1087" s="5"/>
      <c r="AC1087" s="5"/>
      <c r="AD1087" s="5"/>
      <c r="AE1087" s="5"/>
      <c r="AF1087" s="61">
        <v>100000073665</v>
      </c>
      <c r="AG1087" t="s">
        <v>1220</v>
      </c>
      <c r="AI1087" t="s">
        <v>1198</v>
      </c>
      <c r="AJ1087" t="s">
        <v>1212</v>
      </c>
      <c r="AK1087" s="5"/>
      <c r="AL1087" s="5"/>
      <c r="AM1087" s="5"/>
      <c r="AN1087" s="5"/>
      <c r="AO1087" s="5"/>
      <c r="AP1087" s="5"/>
      <c r="AQ1087" s="5"/>
      <c r="AR1087" s="5"/>
      <c r="AS1087" s="57">
        <v>1304</v>
      </c>
      <c r="AT1087" s="25" t="str">
        <f t="shared" si="130"/>
        <v>FIN ibuprofen Orion Corporation film-coated tablet 400mg/</v>
      </c>
      <c r="AU1087" s="33"/>
      <c r="AW1087" s="57">
        <v>1304</v>
      </c>
      <c r="AX1087" s="57"/>
      <c r="AY1087" s="5"/>
      <c r="AZ1087" t="s">
        <v>578</v>
      </c>
      <c r="BA1087" s="5"/>
      <c r="BB1087" s="5"/>
      <c r="BC1087" s="76">
        <v>10221000</v>
      </c>
      <c r="BD1087" t="s">
        <v>1220</v>
      </c>
      <c r="BF1087" s="46" t="s">
        <v>1023</v>
      </c>
      <c r="BG1087" t="s">
        <v>980</v>
      </c>
      <c r="BJ1087" s="5"/>
      <c r="BK1087" t="s">
        <v>980</v>
      </c>
      <c r="BL1087" t="s">
        <v>1023</v>
      </c>
      <c r="BM1087" s="55" t="s">
        <v>964</v>
      </c>
      <c r="BN1087" t="str">
        <f t="shared" si="131"/>
        <v>ibuprofen film-coated tablet 400mg/</v>
      </c>
      <c r="BO1087" s="55"/>
      <c r="BP1087" t="str">
        <f t="shared" si="132"/>
        <v>ibuprofen film-coated tablet 400mg/</v>
      </c>
      <c r="BQ1087" s="5"/>
      <c r="BR1087" s="76">
        <v>10221000</v>
      </c>
      <c r="BS1087" t="s">
        <v>1220</v>
      </c>
      <c r="BU1087" s="118"/>
      <c r="BV1087" s="118"/>
      <c r="BW1087" s="61">
        <v>100000073665</v>
      </c>
      <c r="BX1087" s="5"/>
      <c r="BY1087" s="5"/>
      <c r="BZ1087" s="5"/>
      <c r="CB1087" s="45"/>
      <c r="CC1087" s="45"/>
      <c r="CD1087" s="5"/>
      <c r="CE1087" s="5"/>
      <c r="CF1087" t="s">
        <v>1242</v>
      </c>
      <c r="CG1087" t="s">
        <v>175</v>
      </c>
      <c r="CI1087" s="118"/>
      <c r="CJ1087" s="118"/>
      <c r="CK1087" t="s">
        <v>1239</v>
      </c>
      <c r="CM1087" t="s">
        <v>1228</v>
      </c>
      <c r="CN1087" t="s">
        <v>3382</v>
      </c>
      <c r="CO1087" s="46" t="s">
        <v>2251</v>
      </c>
      <c r="CP1087" s="5"/>
      <c r="CQ1087" s="69" t="s">
        <v>2251</v>
      </c>
      <c r="CR1087" s="69" t="s">
        <v>614</v>
      </c>
      <c r="CS1087" s="5"/>
      <c r="CT1087" s="46" t="s">
        <v>2251</v>
      </c>
      <c r="CU1087" s="46" t="s">
        <v>614</v>
      </c>
      <c r="CV1087" s="118"/>
      <c r="CW1087" s="147"/>
      <c r="CX1087" s="56" t="s">
        <v>966</v>
      </c>
      <c r="CY1087" s="5"/>
      <c r="CZ1087" s="5"/>
      <c r="DA1087" s="5"/>
      <c r="DB1087" s="5"/>
      <c r="DC1087" s="5"/>
      <c r="DD1087" s="5"/>
      <c r="DE1087" s="5"/>
      <c r="DF1087" s="5"/>
      <c r="DG1087" s="118"/>
      <c r="DH1087" s="118"/>
      <c r="DI1087" s="118"/>
      <c r="DJ1087" s="118"/>
      <c r="DK1087" s="118"/>
      <c r="DL1087">
        <v>400</v>
      </c>
      <c r="DM1087" s="74" t="s">
        <v>164</v>
      </c>
      <c r="DN1087" s="74"/>
      <c r="DO1087" s="74"/>
      <c r="DP1087" s="74"/>
      <c r="DQ1087" s="5"/>
      <c r="DR1087">
        <v>400</v>
      </c>
      <c r="DS1087" s="74" t="s">
        <v>164</v>
      </c>
      <c r="DZ1087" t="s">
        <v>1253</v>
      </c>
      <c r="EA1087">
        <v>400</v>
      </c>
      <c r="EB1087" s="5"/>
      <c r="EC1087" s="5"/>
      <c r="ED1087" s="5"/>
      <c r="EE1087" s="5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Y1087" s="70" t="str">
        <f t="shared" si="133"/>
        <v>ibuprofen oral 400mg/</v>
      </c>
      <c r="FK1087" s="14" t="s">
        <v>163</v>
      </c>
      <c r="FL1087" s="70" t="str">
        <f t="shared" si="134"/>
        <v>ibuprofen oral 400mg/</v>
      </c>
    </row>
    <row r="1088" spans="1:168" ht="14.4">
      <c r="A1088" s="83">
        <v>130023</v>
      </c>
      <c r="B1088" s="57">
        <v>130023</v>
      </c>
      <c r="C1088" s="118"/>
      <c r="D1088" s="118"/>
      <c r="E1088" s="118"/>
      <c r="F1088" s="118"/>
      <c r="G1088" s="57">
        <v>130023</v>
      </c>
      <c r="H1088" s="3"/>
      <c r="I1088" s="57">
        <v>130023</v>
      </c>
      <c r="J1088" s="5" t="str">
        <f t="shared" si="128"/>
        <v>FIN ibuprofen Orion Corporation film-coated tablet 30 x 400mg/</v>
      </c>
      <c r="K1088" s="5" t="str">
        <f t="shared" si="129"/>
        <v>FIN ibuprofen Orion Corporation film-coated tablet 30 x 400mg/</v>
      </c>
      <c r="L1088" s="5"/>
      <c r="M1088" s="5"/>
      <c r="N1088" s="5"/>
      <c r="O1088" s="5"/>
      <c r="P1088">
        <v>30</v>
      </c>
      <c r="Q1088" s="5"/>
      <c r="R1088">
        <v>30</v>
      </c>
      <c r="S1088" s="5"/>
      <c r="T1088" s="118"/>
      <c r="U1088" s="118"/>
      <c r="V1088" s="118"/>
      <c r="W1088" s="118"/>
      <c r="X1088" t="s">
        <v>1325</v>
      </c>
      <c r="Y1088" t="s">
        <v>1124</v>
      </c>
      <c r="Z1088" t="s">
        <v>1124</v>
      </c>
      <c r="AA1088" t="s">
        <v>1298</v>
      </c>
      <c r="AB1088" s="5"/>
      <c r="AC1088" s="5"/>
      <c r="AD1088" s="5"/>
      <c r="AE1088" s="5"/>
      <c r="AF1088" s="61">
        <v>100000073665</v>
      </c>
      <c r="AG1088" t="s">
        <v>1220</v>
      </c>
      <c r="AI1088" t="s">
        <v>1198</v>
      </c>
      <c r="AJ1088" t="s">
        <v>1212</v>
      </c>
      <c r="AK1088" s="5"/>
      <c r="AL1088" s="5"/>
      <c r="AM1088" s="5"/>
      <c r="AN1088" s="5"/>
      <c r="AO1088" s="5"/>
      <c r="AP1088" s="5"/>
      <c r="AQ1088" s="5"/>
      <c r="AR1088" s="5"/>
      <c r="AS1088" s="57">
        <v>1304</v>
      </c>
      <c r="AT1088" s="25" t="str">
        <f t="shared" si="130"/>
        <v>FIN ibuprofen Orion Corporation film-coated tablet 400mg/</v>
      </c>
      <c r="AU1088" s="33"/>
      <c r="AW1088" s="57">
        <v>1304</v>
      </c>
      <c r="AX1088" s="57"/>
      <c r="AY1088" s="5"/>
      <c r="AZ1088" t="s">
        <v>578</v>
      </c>
      <c r="BA1088" s="5"/>
      <c r="BB1088" s="5"/>
      <c r="BC1088" s="76">
        <v>10221000</v>
      </c>
      <c r="BD1088" t="s">
        <v>1220</v>
      </c>
      <c r="BF1088" s="46" t="s">
        <v>1023</v>
      </c>
      <c r="BG1088" t="s">
        <v>980</v>
      </c>
      <c r="BJ1088" s="5"/>
      <c r="BK1088" t="s">
        <v>980</v>
      </c>
      <c r="BL1088" t="s">
        <v>1023</v>
      </c>
      <c r="BM1088" s="55" t="s">
        <v>964</v>
      </c>
      <c r="BN1088" t="str">
        <f t="shared" si="131"/>
        <v>ibuprofen film-coated tablet 400mg/</v>
      </c>
      <c r="BO1088" s="55"/>
      <c r="BP1088" t="str">
        <f t="shared" si="132"/>
        <v>ibuprofen film-coated tablet 400mg/</v>
      </c>
      <c r="BQ1088" s="5"/>
      <c r="BR1088" s="76">
        <v>10221000</v>
      </c>
      <c r="BS1088" t="s">
        <v>1220</v>
      </c>
      <c r="BU1088" s="118"/>
      <c r="BV1088" s="118"/>
      <c r="BW1088" s="61">
        <v>100000073665</v>
      </c>
      <c r="BX1088" s="5"/>
      <c r="BY1088" s="5"/>
      <c r="BZ1088" s="5"/>
      <c r="CB1088" s="45"/>
      <c r="CC1088" s="45"/>
      <c r="CD1088" s="5"/>
      <c r="CE1088" s="5"/>
      <c r="CF1088" t="s">
        <v>1242</v>
      </c>
      <c r="CG1088" t="s">
        <v>175</v>
      </c>
      <c r="CI1088" s="118"/>
      <c r="CJ1088" s="118"/>
      <c r="CK1088" t="s">
        <v>1239</v>
      </c>
      <c r="CM1088" t="s">
        <v>1228</v>
      </c>
      <c r="CN1088" t="s">
        <v>3382</v>
      </c>
      <c r="CO1088" s="46" t="s">
        <v>2251</v>
      </c>
      <c r="CP1088" s="5"/>
      <c r="CQ1088" s="69" t="s">
        <v>2251</v>
      </c>
      <c r="CR1088" s="69" t="s">
        <v>614</v>
      </c>
      <c r="CS1088" s="5"/>
      <c r="CT1088" s="46" t="s">
        <v>2251</v>
      </c>
      <c r="CU1088" s="46" t="s">
        <v>614</v>
      </c>
      <c r="CV1088" s="118"/>
      <c r="CW1088" s="147"/>
      <c r="CX1088" s="56" t="s">
        <v>966</v>
      </c>
      <c r="CY1088" s="5"/>
      <c r="CZ1088" s="5"/>
      <c r="DA1088" s="5"/>
      <c r="DB1088" s="5"/>
      <c r="DC1088" s="5"/>
      <c r="DD1088" s="5"/>
      <c r="DE1088" s="5"/>
      <c r="DF1088" s="5"/>
      <c r="DG1088" s="118"/>
      <c r="DH1088" s="118"/>
      <c r="DI1088" s="118"/>
      <c r="DJ1088" s="118"/>
      <c r="DK1088" s="118"/>
      <c r="DL1088">
        <v>400</v>
      </c>
      <c r="DM1088" s="74" t="s">
        <v>164</v>
      </c>
      <c r="DN1088" s="74"/>
      <c r="DO1088" s="74"/>
      <c r="DP1088" s="74"/>
      <c r="DQ1088" s="5"/>
      <c r="DR1088">
        <v>400</v>
      </c>
      <c r="DS1088" s="74" t="s">
        <v>164</v>
      </c>
      <c r="DZ1088" t="s">
        <v>1253</v>
      </c>
      <c r="EA1088">
        <v>400</v>
      </c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Y1088" s="70" t="str">
        <f t="shared" si="133"/>
        <v>ibuprofen oral 400mg/</v>
      </c>
      <c r="FK1088" s="14" t="s">
        <v>163</v>
      </c>
      <c r="FL1088" s="70" t="str">
        <f t="shared" si="134"/>
        <v>ibuprofen oral 400mg/</v>
      </c>
    </row>
    <row r="1089" spans="1:168" ht="14.4">
      <c r="A1089" s="83">
        <v>159698</v>
      </c>
      <c r="B1089" s="57">
        <v>159698</v>
      </c>
      <c r="C1089" s="118"/>
      <c r="D1089" s="118"/>
      <c r="E1089" s="118"/>
      <c r="F1089" s="118"/>
      <c r="G1089" s="57">
        <v>159698</v>
      </c>
      <c r="H1089" s="4"/>
      <c r="I1089" s="57">
        <v>159698</v>
      </c>
      <c r="J1089" s="5" t="str">
        <f t="shared" si="128"/>
        <v>FIN ibuprofen Orion Corporation film-coated tablet 10 x 400mg/</v>
      </c>
      <c r="K1089" s="5" t="str">
        <f t="shared" si="129"/>
        <v>FIN ibuprofen Orion Corporation film-coated tablet 10 x 400mg/</v>
      </c>
      <c r="L1089" s="5"/>
      <c r="M1089" s="5"/>
      <c r="N1089" s="5"/>
      <c r="O1089" s="5"/>
      <c r="P1089">
        <v>10</v>
      </c>
      <c r="Q1089" s="5"/>
      <c r="R1089">
        <v>10</v>
      </c>
      <c r="S1089" s="5"/>
      <c r="T1089" s="118"/>
      <c r="U1089" s="118"/>
      <c r="V1089" s="118"/>
      <c r="W1089" s="118"/>
      <c r="X1089" t="s">
        <v>1292</v>
      </c>
      <c r="Y1089" t="s">
        <v>1124</v>
      </c>
      <c r="Z1089" t="s">
        <v>1124</v>
      </c>
      <c r="AA1089" t="s">
        <v>1292</v>
      </c>
      <c r="AB1089" s="5"/>
      <c r="AC1089" s="5"/>
      <c r="AD1089" s="5"/>
      <c r="AE1089" s="5"/>
      <c r="AF1089" s="61">
        <v>100000073665</v>
      </c>
      <c r="AG1089" t="s">
        <v>1220</v>
      </c>
      <c r="AI1089" t="s">
        <v>1198</v>
      </c>
      <c r="AJ1089" t="s">
        <v>1212</v>
      </c>
      <c r="AK1089" s="5"/>
      <c r="AL1089" s="5"/>
      <c r="AM1089" s="5"/>
      <c r="AN1089" s="5"/>
      <c r="AO1089" s="5"/>
      <c r="AP1089" s="5"/>
      <c r="AQ1089" s="5"/>
      <c r="AR1089" s="5"/>
      <c r="AS1089" s="57">
        <v>1304</v>
      </c>
      <c r="AT1089" s="25" t="str">
        <f t="shared" si="130"/>
        <v>FIN ibuprofen Orion Corporation film-coated tablet 400mg/</v>
      </c>
      <c r="AU1089" s="33"/>
      <c r="AW1089" s="57">
        <v>1304</v>
      </c>
      <c r="AX1089" s="57"/>
      <c r="AY1089" s="5"/>
      <c r="AZ1089" t="s">
        <v>578</v>
      </c>
      <c r="BA1089" s="5"/>
      <c r="BB1089" s="5"/>
      <c r="BC1089" s="76">
        <v>10221000</v>
      </c>
      <c r="BD1089" t="s">
        <v>1220</v>
      </c>
      <c r="BF1089" s="46" t="s">
        <v>1023</v>
      </c>
      <c r="BG1089" t="s">
        <v>980</v>
      </c>
      <c r="BJ1089" s="5"/>
      <c r="BK1089" t="s">
        <v>980</v>
      </c>
      <c r="BL1089" t="s">
        <v>1023</v>
      </c>
      <c r="BM1089" s="55" t="s">
        <v>964</v>
      </c>
      <c r="BN1089" t="str">
        <f t="shared" si="131"/>
        <v>ibuprofen film-coated tablet 400mg/</v>
      </c>
      <c r="BO1089" s="55"/>
      <c r="BP1089" t="str">
        <f t="shared" si="132"/>
        <v>ibuprofen film-coated tablet 400mg/</v>
      </c>
      <c r="BQ1089" s="5"/>
      <c r="BR1089" s="76">
        <v>10221000</v>
      </c>
      <c r="BS1089" t="s">
        <v>1220</v>
      </c>
      <c r="BU1089" s="118"/>
      <c r="BV1089" s="118"/>
      <c r="BW1089" s="61">
        <v>100000073665</v>
      </c>
      <c r="BX1089" s="5"/>
      <c r="BY1089" s="5"/>
      <c r="BZ1089" s="5"/>
      <c r="CB1089" s="45"/>
      <c r="CC1089" s="45"/>
      <c r="CD1089" s="5"/>
      <c r="CE1089" s="5"/>
      <c r="CF1089" t="s">
        <v>1242</v>
      </c>
      <c r="CG1089" t="s">
        <v>175</v>
      </c>
      <c r="CI1089" s="118"/>
      <c r="CJ1089" s="118"/>
      <c r="CK1089" t="s">
        <v>1239</v>
      </c>
      <c r="CM1089" t="s">
        <v>1228</v>
      </c>
      <c r="CN1089" t="s">
        <v>3382</v>
      </c>
      <c r="CO1089" s="46" t="s">
        <v>2251</v>
      </c>
      <c r="CP1089" s="5"/>
      <c r="CQ1089" s="69" t="s">
        <v>2251</v>
      </c>
      <c r="CR1089" s="69" t="s">
        <v>614</v>
      </c>
      <c r="CS1089" s="5"/>
      <c r="CT1089" s="46" t="s">
        <v>2251</v>
      </c>
      <c r="CU1089" s="46" t="s">
        <v>614</v>
      </c>
      <c r="CV1089" s="118"/>
      <c r="CW1089" s="147"/>
      <c r="CX1089" s="56" t="s">
        <v>966</v>
      </c>
      <c r="CY1089" s="5"/>
      <c r="CZ1089" s="5"/>
      <c r="DA1089" s="5"/>
      <c r="DB1089" s="5"/>
      <c r="DC1089" s="5"/>
      <c r="DD1089" s="5"/>
      <c r="DE1089" s="5"/>
      <c r="DF1089" s="5"/>
      <c r="DG1089" s="118"/>
      <c r="DH1089" s="118"/>
      <c r="DI1089" s="118"/>
      <c r="DJ1089" s="118"/>
      <c r="DK1089" s="118"/>
      <c r="DL1089">
        <v>400</v>
      </c>
      <c r="DM1089" s="74" t="s">
        <v>164</v>
      </c>
      <c r="DN1089" s="74"/>
      <c r="DO1089" s="74"/>
      <c r="DP1089" s="74"/>
      <c r="DQ1089" s="5"/>
      <c r="DR1089">
        <v>400</v>
      </c>
      <c r="DS1089" s="74" t="s">
        <v>164</v>
      </c>
      <c r="DZ1089" t="s">
        <v>1253</v>
      </c>
      <c r="EA1089">
        <v>400</v>
      </c>
      <c r="EB1089" s="5"/>
      <c r="EC1089" s="5"/>
      <c r="ED1089" s="5"/>
      <c r="EE1089" s="5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Y1089" s="70" t="str">
        <f t="shared" si="133"/>
        <v>ibuprofen oral 400mg/</v>
      </c>
      <c r="FK1089" s="14" t="s">
        <v>163</v>
      </c>
      <c r="FL1089" s="70" t="str">
        <f t="shared" si="134"/>
        <v>ibuprofen oral 400mg/</v>
      </c>
    </row>
    <row r="1090" spans="1:168" ht="14.4">
      <c r="A1090" s="83">
        <v>3773</v>
      </c>
      <c r="B1090" s="57">
        <v>3773</v>
      </c>
      <c r="C1090" s="118"/>
      <c r="D1090" s="118"/>
      <c r="E1090" s="118"/>
      <c r="F1090" s="118"/>
      <c r="G1090" s="57">
        <v>3773</v>
      </c>
      <c r="H1090" s="3"/>
      <c r="I1090" s="57">
        <v>3773</v>
      </c>
      <c r="J1090" s="5" t="str">
        <f t="shared" si="128"/>
        <v>FIN ibuprofen Orion Corporation film-coated tablet 30 x 600mg/</v>
      </c>
      <c r="K1090" s="5" t="str">
        <f t="shared" si="129"/>
        <v>FIN ibuprofen Orion Corporation film-coated tablet 30 x 600mg/</v>
      </c>
      <c r="L1090" s="5"/>
      <c r="M1090" s="5"/>
      <c r="N1090" s="5"/>
      <c r="O1090" s="5"/>
      <c r="P1090">
        <v>30</v>
      </c>
      <c r="Q1090" s="5"/>
      <c r="R1090">
        <v>30</v>
      </c>
      <c r="S1090" s="5"/>
      <c r="T1090" s="118"/>
      <c r="U1090" s="118"/>
      <c r="V1090" s="118"/>
      <c r="W1090" s="118"/>
      <c r="X1090" t="s">
        <v>1291</v>
      </c>
      <c r="Y1090" t="s">
        <v>1125</v>
      </c>
      <c r="Z1090" t="s">
        <v>1125</v>
      </c>
      <c r="AA1090" t="s">
        <v>1298</v>
      </c>
      <c r="AB1090" s="5"/>
      <c r="AC1090" s="5"/>
      <c r="AD1090" s="5"/>
      <c r="AE1090" s="5"/>
      <c r="AF1090" s="61">
        <v>100000073665</v>
      </c>
      <c r="AG1090" t="s">
        <v>1220</v>
      </c>
      <c r="AI1090" t="s">
        <v>1198</v>
      </c>
      <c r="AJ1090" t="s">
        <v>1212</v>
      </c>
      <c r="AK1090" s="5"/>
      <c r="AL1090" s="5"/>
      <c r="AM1090" s="5"/>
      <c r="AN1090" s="5"/>
      <c r="AO1090" s="5"/>
      <c r="AP1090" s="5"/>
      <c r="AQ1090" s="5"/>
      <c r="AR1090" s="5"/>
      <c r="AS1090" s="57">
        <v>1798</v>
      </c>
      <c r="AT1090" s="25" t="str">
        <f t="shared" si="130"/>
        <v>FIN ibuprofen Orion Corporation film-coated tablet 600mg/</v>
      </c>
      <c r="AU1090" s="33"/>
      <c r="AW1090" s="57">
        <v>1798</v>
      </c>
      <c r="AX1090" s="57"/>
      <c r="AY1090" s="5"/>
      <c r="AZ1090" t="s">
        <v>578</v>
      </c>
      <c r="BA1090" s="5"/>
      <c r="BB1090" s="5"/>
      <c r="BC1090" s="76">
        <v>10221000</v>
      </c>
      <c r="BD1090" t="s">
        <v>1220</v>
      </c>
      <c r="BF1090" s="46" t="s">
        <v>1024</v>
      </c>
      <c r="BG1090" t="s">
        <v>980</v>
      </c>
      <c r="BJ1090" s="5"/>
      <c r="BK1090" t="s">
        <v>980</v>
      </c>
      <c r="BL1090" t="s">
        <v>1024</v>
      </c>
      <c r="BM1090" s="55" t="s">
        <v>964</v>
      </c>
      <c r="BN1090" t="str">
        <f t="shared" si="131"/>
        <v>ibuprofen film-coated tablet 600mg/</v>
      </c>
      <c r="BO1090" s="55"/>
      <c r="BP1090" t="str">
        <f t="shared" si="132"/>
        <v>ibuprofen film-coated tablet 600mg/</v>
      </c>
      <c r="BQ1090" s="5"/>
      <c r="BR1090" s="76">
        <v>10221000</v>
      </c>
      <c r="BS1090" t="s">
        <v>1220</v>
      </c>
      <c r="BU1090" s="118"/>
      <c r="BV1090" s="118"/>
      <c r="BW1090" s="61">
        <v>100000073665</v>
      </c>
      <c r="BX1090" s="5"/>
      <c r="BY1090" s="5"/>
      <c r="BZ1090" s="5"/>
      <c r="CB1090" s="45"/>
      <c r="CC1090" s="45"/>
      <c r="CD1090" s="5"/>
      <c r="CE1090" s="5"/>
      <c r="CF1090" t="s">
        <v>1242</v>
      </c>
      <c r="CG1090" t="s">
        <v>175</v>
      </c>
      <c r="CI1090" s="118"/>
      <c r="CJ1090" s="118"/>
      <c r="CK1090" t="s">
        <v>1239</v>
      </c>
      <c r="CM1090" t="s">
        <v>1228</v>
      </c>
      <c r="CN1090" t="s">
        <v>3382</v>
      </c>
      <c r="CO1090" s="46" t="s">
        <v>2251</v>
      </c>
      <c r="CP1090" s="5"/>
      <c r="CQ1090" s="69" t="s">
        <v>2251</v>
      </c>
      <c r="CR1090" s="69" t="s">
        <v>614</v>
      </c>
      <c r="CS1090" s="5"/>
      <c r="CT1090" s="46" t="s">
        <v>2251</v>
      </c>
      <c r="CU1090" s="46" t="s">
        <v>614</v>
      </c>
      <c r="CV1090" s="118"/>
      <c r="CW1090" s="147"/>
      <c r="CX1090" s="56" t="s">
        <v>966</v>
      </c>
      <c r="CY1090" s="5"/>
      <c r="CZ1090" s="5"/>
      <c r="DA1090" s="5"/>
      <c r="DB1090" s="5"/>
      <c r="DC1090" s="5"/>
      <c r="DD1090" s="5"/>
      <c r="DE1090" s="5"/>
      <c r="DF1090" s="5"/>
      <c r="DG1090" s="118"/>
      <c r="DH1090" s="118"/>
      <c r="DI1090" s="118"/>
      <c r="DJ1090" s="118"/>
      <c r="DK1090" s="118"/>
      <c r="DL1090">
        <v>600</v>
      </c>
      <c r="DM1090" s="74" t="s">
        <v>164</v>
      </c>
      <c r="DN1090" s="74"/>
      <c r="DO1090" s="74"/>
      <c r="DP1090" s="74"/>
      <c r="DQ1090" s="5"/>
      <c r="DR1090">
        <v>600</v>
      </c>
      <c r="DS1090" s="74" t="s">
        <v>164</v>
      </c>
      <c r="DZ1090" t="s">
        <v>1254</v>
      </c>
      <c r="EA1090">
        <v>600</v>
      </c>
      <c r="EB1090" s="5"/>
      <c r="EC1090" s="5"/>
      <c r="ED1090" s="5"/>
      <c r="EE1090" s="5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Y1090" s="70" t="str">
        <f t="shared" si="133"/>
        <v>ibuprofen oral 600mg/</v>
      </c>
      <c r="FK1090" s="14" t="s">
        <v>163</v>
      </c>
      <c r="FL1090" s="70" t="str">
        <f t="shared" si="134"/>
        <v>ibuprofen oral 600mg/</v>
      </c>
    </row>
    <row r="1091" spans="1:168" ht="14.4">
      <c r="A1091" s="83">
        <v>3774</v>
      </c>
      <c r="B1091" s="57">
        <v>3774</v>
      </c>
      <c r="C1091" s="118"/>
      <c r="D1091" s="118"/>
      <c r="E1091" s="118"/>
      <c r="F1091" s="118"/>
      <c r="G1091" s="57">
        <v>3774</v>
      </c>
      <c r="H1091" s="3"/>
      <c r="I1091" s="57">
        <v>3774</v>
      </c>
      <c r="J1091" s="5" t="str">
        <f t="shared" si="128"/>
        <v>FIN ibuprofen Orion Corporation film-coated tablet 100 x 600mg/</v>
      </c>
      <c r="K1091" s="5" t="str">
        <f t="shared" si="129"/>
        <v>FIN ibuprofen Orion Corporation film-coated tablet 100 x 600mg/</v>
      </c>
      <c r="L1091" s="5"/>
      <c r="M1091" s="5"/>
      <c r="N1091" s="5"/>
      <c r="O1091" s="5"/>
      <c r="P1091">
        <v>100</v>
      </c>
      <c r="Q1091" s="5"/>
      <c r="R1091">
        <v>100</v>
      </c>
      <c r="S1091" s="5"/>
      <c r="T1091" s="118"/>
      <c r="U1091" s="118"/>
      <c r="V1091" s="118"/>
      <c r="W1091" s="118"/>
      <c r="X1091" t="s">
        <v>1298</v>
      </c>
      <c r="Y1091" t="s">
        <v>1125</v>
      </c>
      <c r="Z1091" t="s">
        <v>1125</v>
      </c>
      <c r="AA1091" t="s">
        <v>1289</v>
      </c>
      <c r="AB1091" s="5"/>
      <c r="AC1091" s="5"/>
      <c r="AD1091" s="5"/>
      <c r="AE1091" s="5"/>
      <c r="AF1091" s="61">
        <v>100000073665</v>
      </c>
      <c r="AG1091" t="s">
        <v>1220</v>
      </c>
      <c r="AI1091" t="s">
        <v>1198</v>
      </c>
      <c r="AJ1091" t="s">
        <v>1212</v>
      </c>
      <c r="AK1091" s="5"/>
      <c r="AL1091" s="5"/>
      <c r="AM1091" s="5"/>
      <c r="AN1091" s="5"/>
      <c r="AO1091" s="5"/>
      <c r="AP1091" s="5"/>
      <c r="AQ1091" s="5"/>
      <c r="AR1091" s="5"/>
      <c r="AS1091" s="57">
        <v>1798</v>
      </c>
      <c r="AT1091" s="25" t="str">
        <f t="shared" si="130"/>
        <v>FIN ibuprofen Orion Corporation film-coated tablet 600mg/</v>
      </c>
      <c r="AU1091" s="33"/>
      <c r="AW1091" s="57">
        <v>1798</v>
      </c>
      <c r="AX1091" s="57"/>
      <c r="AY1091" s="5"/>
      <c r="AZ1091" t="s">
        <v>578</v>
      </c>
      <c r="BA1091" s="5"/>
      <c r="BB1091" s="5"/>
      <c r="BC1091" s="76">
        <v>10221000</v>
      </c>
      <c r="BD1091" t="s">
        <v>1220</v>
      </c>
      <c r="BF1091" s="46" t="s">
        <v>1024</v>
      </c>
      <c r="BG1091" t="s">
        <v>980</v>
      </c>
      <c r="BJ1091" s="5"/>
      <c r="BK1091" t="s">
        <v>980</v>
      </c>
      <c r="BL1091" t="s">
        <v>1024</v>
      </c>
      <c r="BM1091" s="55" t="s">
        <v>964</v>
      </c>
      <c r="BN1091" t="str">
        <f t="shared" si="131"/>
        <v>ibuprofen film-coated tablet 600mg/</v>
      </c>
      <c r="BO1091" s="55"/>
      <c r="BP1091" t="str">
        <f t="shared" si="132"/>
        <v>ibuprofen film-coated tablet 600mg/</v>
      </c>
      <c r="BQ1091" s="5"/>
      <c r="BR1091" s="76">
        <v>10221000</v>
      </c>
      <c r="BS1091" t="s">
        <v>1220</v>
      </c>
      <c r="BU1091" s="118"/>
      <c r="BV1091" s="118"/>
      <c r="BW1091" s="61">
        <v>100000073665</v>
      </c>
      <c r="BX1091" s="5"/>
      <c r="BY1091" s="5"/>
      <c r="BZ1091" s="5"/>
      <c r="CB1091" s="45"/>
      <c r="CC1091" s="45"/>
      <c r="CD1091" s="5"/>
      <c r="CE1091" s="5"/>
      <c r="CF1091" t="s">
        <v>1242</v>
      </c>
      <c r="CG1091" t="s">
        <v>175</v>
      </c>
      <c r="CI1091" s="118"/>
      <c r="CJ1091" s="118"/>
      <c r="CK1091" t="s">
        <v>1239</v>
      </c>
      <c r="CM1091" t="s">
        <v>1228</v>
      </c>
      <c r="CN1091" t="s">
        <v>3382</v>
      </c>
      <c r="CO1091" s="46" t="s">
        <v>2251</v>
      </c>
      <c r="CP1091" s="5"/>
      <c r="CQ1091" s="69" t="s">
        <v>2251</v>
      </c>
      <c r="CR1091" s="69" t="s">
        <v>614</v>
      </c>
      <c r="CS1091" s="5"/>
      <c r="CT1091" s="46" t="s">
        <v>2251</v>
      </c>
      <c r="CU1091" s="46" t="s">
        <v>614</v>
      </c>
      <c r="CV1091" s="118"/>
      <c r="CW1091" s="147"/>
      <c r="CX1091" s="56" t="s">
        <v>966</v>
      </c>
      <c r="CY1091" s="5"/>
      <c r="CZ1091" s="5"/>
      <c r="DA1091" s="5"/>
      <c r="DB1091" s="5"/>
      <c r="DC1091" s="5"/>
      <c r="DD1091" s="5"/>
      <c r="DE1091" s="5"/>
      <c r="DF1091" s="5"/>
      <c r="DG1091" s="118"/>
      <c r="DH1091" s="118"/>
      <c r="DI1091" s="118"/>
      <c r="DJ1091" s="118"/>
      <c r="DK1091" s="118"/>
      <c r="DL1091">
        <v>600</v>
      </c>
      <c r="DM1091" s="74" t="s">
        <v>164</v>
      </c>
      <c r="DN1091" s="74"/>
      <c r="DO1091" s="74"/>
      <c r="DP1091" s="74"/>
      <c r="DQ1091" s="5"/>
      <c r="DR1091">
        <v>600</v>
      </c>
      <c r="DS1091" s="74" t="s">
        <v>164</v>
      </c>
      <c r="DZ1091" t="s">
        <v>1254</v>
      </c>
      <c r="EA1091">
        <v>600</v>
      </c>
      <c r="EB1091" s="5"/>
      <c r="EC1091" s="5"/>
      <c r="ED1091" s="5"/>
      <c r="EE1091" s="5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Y1091" s="70" t="str">
        <f t="shared" si="133"/>
        <v>ibuprofen oral 600mg/</v>
      </c>
      <c r="FK1091" s="14" t="s">
        <v>163</v>
      </c>
      <c r="FL1091" s="70" t="str">
        <f t="shared" si="134"/>
        <v>ibuprofen oral 600mg/</v>
      </c>
    </row>
    <row r="1092" spans="1:168" ht="14.4">
      <c r="A1092" s="83">
        <v>3775</v>
      </c>
      <c r="B1092" s="57">
        <v>3775</v>
      </c>
      <c r="C1092" s="118"/>
      <c r="D1092" s="118"/>
      <c r="E1092" s="118"/>
      <c r="F1092" s="118"/>
      <c r="G1092" s="57">
        <v>3775</v>
      </c>
      <c r="H1092" s="3"/>
      <c r="I1092" s="57">
        <v>3775</v>
      </c>
      <c r="J1092" s="5" t="str">
        <f t="shared" si="128"/>
        <v>FIN ibuprofen Orion Corporation film-coated tablet 10 x 600mg/</v>
      </c>
      <c r="K1092" s="5" t="str">
        <f t="shared" si="129"/>
        <v>FIN ibuprofen Orion Corporation film-coated tablet 10 x 600mg/</v>
      </c>
      <c r="L1092" s="5"/>
      <c r="M1092" s="5"/>
      <c r="N1092" s="5"/>
      <c r="O1092" s="5"/>
      <c r="P1092">
        <v>10</v>
      </c>
      <c r="Q1092" s="5"/>
      <c r="R1092">
        <v>10</v>
      </c>
      <c r="S1092" s="5"/>
      <c r="T1092" s="118"/>
      <c r="U1092" s="118"/>
      <c r="V1092" s="118"/>
      <c r="W1092" s="118"/>
      <c r="X1092" t="s">
        <v>1292</v>
      </c>
      <c r="Y1092" t="s">
        <v>1125</v>
      </c>
      <c r="Z1092" t="s">
        <v>1125</v>
      </c>
      <c r="AA1092" t="s">
        <v>1292</v>
      </c>
      <c r="AB1092" s="5"/>
      <c r="AC1092" s="5"/>
      <c r="AD1092" s="5"/>
      <c r="AE1092" s="5"/>
      <c r="AF1092" s="61">
        <v>100000073665</v>
      </c>
      <c r="AG1092" t="s">
        <v>1220</v>
      </c>
      <c r="AI1092" t="s">
        <v>1198</v>
      </c>
      <c r="AJ1092" t="s">
        <v>1212</v>
      </c>
      <c r="AK1092" s="5"/>
      <c r="AL1092" s="5"/>
      <c r="AM1092" s="5"/>
      <c r="AN1092" s="5"/>
      <c r="AO1092" s="5"/>
      <c r="AP1092" s="5"/>
      <c r="AQ1092" s="5"/>
      <c r="AR1092" s="5"/>
      <c r="AS1092" s="57">
        <v>1798</v>
      </c>
      <c r="AT1092" s="25" t="str">
        <f t="shared" si="130"/>
        <v>FIN ibuprofen Orion Corporation film-coated tablet 600mg/</v>
      </c>
      <c r="AU1092" s="33"/>
      <c r="AW1092" s="57">
        <v>1798</v>
      </c>
      <c r="AX1092" s="57"/>
      <c r="AY1092" s="5"/>
      <c r="AZ1092" t="s">
        <v>578</v>
      </c>
      <c r="BA1092" s="5"/>
      <c r="BB1092" s="5"/>
      <c r="BC1092" s="76">
        <v>10221000</v>
      </c>
      <c r="BD1092" t="s">
        <v>1220</v>
      </c>
      <c r="BF1092" s="46" t="s">
        <v>1024</v>
      </c>
      <c r="BG1092" t="s">
        <v>980</v>
      </c>
      <c r="BJ1092" s="5"/>
      <c r="BK1092" t="s">
        <v>980</v>
      </c>
      <c r="BL1092" t="s">
        <v>1024</v>
      </c>
      <c r="BM1092" s="55" t="s">
        <v>964</v>
      </c>
      <c r="BN1092" t="str">
        <f t="shared" si="131"/>
        <v>ibuprofen film-coated tablet 600mg/</v>
      </c>
      <c r="BO1092" s="55"/>
      <c r="BP1092" t="str">
        <f t="shared" si="132"/>
        <v>ibuprofen film-coated tablet 600mg/</v>
      </c>
      <c r="BQ1092" s="5"/>
      <c r="BR1092" s="76">
        <v>10221000</v>
      </c>
      <c r="BS1092" t="s">
        <v>1220</v>
      </c>
      <c r="BU1092" s="118"/>
      <c r="BV1092" s="118"/>
      <c r="BW1092" s="61">
        <v>100000073665</v>
      </c>
      <c r="BX1092" s="5"/>
      <c r="BY1092" s="5"/>
      <c r="BZ1092" s="5"/>
      <c r="CB1092" s="45"/>
      <c r="CC1092" s="45"/>
      <c r="CD1092" s="5"/>
      <c r="CE1092" s="5"/>
      <c r="CF1092" t="s">
        <v>1242</v>
      </c>
      <c r="CG1092" t="s">
        <v>175</v>
      </c>
      <c r="CI1092" s="118"/>
      <c r="CJ1092" s="118"/>
      <c r="CK1092" t="s">
        <v>1239</v>
      </c>
      <c r="CM1092" t="s">
        <v>1228</v>
      </c>
      <c r="CN1092" t="s">
        <v>3382</v>
      </c>
      <c r="CO1092" s="46" t="s">
        <v>2251</v>
      </c>
      <c r="CP1092" s="5"/>
      <c r="CQ1092" s="69" t="s">
        <v>2251</v>
      </c>
      <c r="CR1092" s="69" t="s">
        <v>614</v>
      </c>
      <c r="CS1092" s="5"/>
      <c r="CT1092" s="46" t="s">
        <v>2251</v>
      </c>
      <c r="CU1092" s="46" t="s">
        <v>614</v>
      </c>
      <c r="CV1092" s="118"/>
      <c r="CW1092" s="147"/>
      <c r="CX1092" s="56" t="s">
        <v>966</v>
      </c>
      <c r="CY1092" s="5"/>
      <c r="CZ1092" s="5"/>
      <c r="DA1092" s="5"/>
      <c r="DB1092" s="5"/>
      <c r="DC1092" s="5"/>
      <c r="DD1092" s="5"/>
      <c r="DE1092" s="5"/>
      <c r="DF1092" s="5"/>
      <c r="DG1092" s="118"/>
      <c r="DH1092" s="118"/>
      <c r="DI1092" s="118"/>
      <c r="DJ1092" s="118"/>
      <c r="DK1092" s="118"/>
      <c r="DL1092">
        <v>600</v>
      </c>
      <c r="DM1092" s="74" t="s">
        <v>164</v>
      </c>
      <c r="DN1092" s="74"/>
      <c r="DO1092" s="74"/>
      <c r="DP1092" s="74"/>
      <c r="DQ1092" s="5"/>
      <c r="DR1092">
        <v>600</v>
      </c>
      <c r="DS1092" s="74" t="s">
        <v>164</v>
      </c>
      <c r="DZ1092" t="s">
        <v>1254</v>
      </c>
      <c r="EA1092">
        <v>600</v>
      </c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Y1092" s="70" t="str">
        <f t="shared" si="133"/>
        <v>ibuprofen oral 600mg/</v>
      </c>
      <c r="FK1092" s="14" t="s">
        <v>163</v>
      </c>
      <c r="FL1092" s="70" t="str">
        <f t="shared" si="134"/>
        <v>ibuprofen oral 600mg/</v>
      </c>
    </row>
    <row r="1093" spans="1:168" ht="14.4">
      <c r="A1093" s="83">
        <v>3776</v>
      </c>
      <c r="B1093" s="57">
        <v>3776</v>
      </c>
      <c r="C1093" s="118"/>
      <c r="D1093" s="118"/>
      <c r="E1093" s="118"/>
      <c r="F1093" s="118"/>
      <c r="G1093" s="57">
        <v>3776</v>
      </c>
      <c r="H1093" s="3"/>
      <c r="I1093" s="57">
        <v>3776</v>
      </c>
      <c r="J1093" s="5" t="str">
        <f t="shared" si="128"/>
        <v>FIN ibuprofen Orion Corporation film-coated tablet 2PA x 600mg/</v>
      </c>
      <c r="K1093" s="5" t="str">
        <f t="shared" si="129"/>
        <v>FIN ibuprofen Orion Corporation film-coated tablet 2PA x 600mg/</v>
      </c>
      <c r="L1093" s="5"/>
      <c r="M1093" s="5"/>
      <c r="N1093" s="5"/>
      <c r="O1093" s="5"/>
      <c r="P1093" s="24">
        <v>2</v>
      </c>
      <c r="Q1093" s="42" t="s">
        <v>2335</v>
      </c>
      <c r="R1093" s="24">
        <v>2</v>
      </c>
      <c r="S1093" s="42" t="s">
        <v>2335</v>
      </c>
      <c r="T1093" s="118"/>
      <c r="U1093" s="118"/>
      <c r="V1093" s="118"/>
      <c r="W1093" s="118"/>
      <c r="X1093" t="s">
        <v>1291</v>
      </c>
      <c r="Y1093" t="s">
        <v>1125</v>
      </c>
      <c r="Z1093" t="s">
        <v>1125</v>
      </c>
      <c r="AA1093" t="s">
        <v>1322</v>
      </c>
      <c r="AB1093" s="5"/>
      <c r="AC1093" s="5"/>
      <c r="AD1093" s="5"/>
      <c r="AE1093" s="5"/>
      <c r="AF1093" s="61">
        <v>100000073665</v>
      </c>
      <c r="AG1093" t="s">
        <v>1220</v>
      </c>
      <c r="AI1093" t="s">
        <v>1198</v>
      </c>
      <c r="AJ1093" t="s">
        <v>1212</v>
      </c>
      <c r="AK1093" s="5"/>
      <c r="AL1093" s="5"/>
      <c r="AM1093" s="5"/>
      <c r="AN1093" s="5"/>
      <c r="AO1093" s="5"/>
      <c r="AP1093" s="5"/>
      <c r="AQ1093" s="5"/>
      <c r="AR1093" s="5"/>
      <c r="AS1093" s="57">
        <v>1798</v>
      </c>
      <c r="AT1093" s="25" t="str">
        <f t="shared" si="130"/>
        <v>FIN ibuprofen Orion Corporation film-coated tablet 600mg/</v>
      </c>
      <c r="AU1093" s="33"/>
      <c r="AW1093" s="57">
        <v>1798</v>
      </c>
      <c r="AX1093" s="57"/>
      <c r="AY1093" s="5"/>
      <c r="AZ1093" t="s">
        <v>578</v>
      </c>
      <c r="BA1093" s="5"/>
      <c r="BB1093" s="5"/>
      <c r="BC1093" s="76">
        <v>10221000</v>
      </c>
      <c r="BD1093" t="s">
        <v>1220</v>
      </c>
      <c r="BF1093" s="46" t="s">
        <v>1024</v>
      </c>
      <c r="BG1093" t="s">
        <v>980</v>
      </c>
      <c r="BJ1093" s="5"/>
      <c r="BK1093" t="s">
        <v>980</v>
      </c>
      <c r="BL1093" t="s">
        <v>1024</v>
      </c>
      <c r="BM1093" s="55" t="s">
        <v>964</v>
      </c>
      <c r="BN1093" t="str">
        <f t="shared" si="131"/>
        <v>ibuprofen film-coated tablet 600mg/</v>
      </c>
      <c r="BO1093" s="55"/>
      <c r="BP1093" t="str">
        <f t="shared" si="132"/>
        <v>ibuprofen film-coated tablet 600mg/</v>
      </c>
      <c r="BQ1093" s="5"/>
      <c r="BR1093" s="76">
        <v>10221000</v>
      </c>
      <c r="BS1093" t="s">
        <v>1220</v>
      </c>
      <c r="BU1093" s="118"/>
      <c r="BV1093" s="118"/>
      <c r="BW1093" s="61">
        <v>100000073665</v>
      </c>
      <c r="BX1093" s="5"/>
      <c r="BY1093" s="5"/>
      <c r="BZ1093" s="5"/>
      <c r="CB1093" s="45"/>
      <c r="CC1093" s="45"/>
      <c r="CD1093" s="5"/>
      <c r="CE1093" s="5"/>
      <c r="CF1093" t="s">
        <v>1242</v>
      </c>
      <c r="CG1093" t="s">
        <v>175</v>
      </c>
      <c r="CI1093" s="118"/>
      <c r="CJ1093" s="118"/>
      <c r="CK1093" t="s">
        <v>1239</v>
      </c>
      <c r="CM1093" t="s">
        <v>1228</v>
      </c>
      <c r="CN1093" t="s">
        <v>3382</v>
      </c>
      <c r="CO1093" s="46" t="s">
        <v>2251</v>
      </c>
      <c r="CP1093" s="5"/>
      <c r="CQ1093" s="69" t="s">
        <v>2251</v>
      </c>
      <c r="CR1093" s="69" t="s">
        <v>614</v>
      </c>
      <c r="CS1093" s="5"/>
      <c r="CT1093" s="46" t="s">
        <v>2251</v>
      </c>
      <c r="CU1093" s="46" t="s">
        <v>614</v>
      </c>
      <c r="CV1093" s="118"/>
      <c r="CW1093" s="147"/>
      <c r="CX1093" s="56" t="s">
        <v>966</v>
      </c>
      <c r="CY1093" s="5"/>
      <c r="CZ1093" s="5"/>
      <c r="DA1093" s="5"/>
      <c r="DB1093" s="5"/>
      <c r="DC1093" s="5"/>
      <c r="DD1093" s="5"/>
      <c r="DE1093" s="5"/>
      <c r="DF1093" s="5"/>
      <c r="DG1093" s="118"/>
      <c r="DH1093" s="118"/>
      <c r="DI1093" s="118"/>
      <c r="DJ1093" s="118"/>
      <c r="DK1093" s="118"/>
      <c r="DL1093">
        <v>600</v>
      </c>
      <c r="DM1093" s="74" t="s">
        <v>164</v>
      </c>
      <c r="DN1093" s="74"/>
      <c r="DO1093" s="74"/>
      <c r="DP1093" s="74"/>
      <c r="DQ1093" s="5"/>
      <c r="DR1093">
        <v>600</v>
      </c>
      <c r="DS1093" s="74" t="s">
        <v>164</v>
      </c>
      <c r="DZ1093" t="s">
        <v>1254</v>
      </c>
      <c r="EA1093">
        <v>600</v>
      </c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Y1093" s="70" t="str">
        <f t="shared" si="133"/>
        <v>ibuprofen oral 600mg/</v>
      </c>
      <c r="FK1093" s="14" t="s">
        <v>163</v>
      </c>
      <c r="FL1093" s="70" t="str">
        <f t="shared" si="134"/>
        <v>ibuprofen oral 600mg/</v>
      </c>
    </row>
    <row r="1094" spans="1:168" ht="14.4">
      <c r="A1094" s="83">
        <v>6731</v>
      </c>
      <c r="B1094" s="57">
        <v>6731</v>
      </c>
      <c r="C1094" s="118"/>
      <c r="D1094" s="118"/>
      <c r="E1094" s="118"/>
      <c r="F1094" s="118"/>
      <c r="G1094" s="57">
        <v>6731</v>
      </c>
      <c r="H1094" s="3"/>
      <c r="I1094" s="57">
        <v>6731</v>
      </c>
      <c r="J1094" s="5" t="str">
        <f t="shared" si="128"/>
        <v>FIN ibuprofen Orion Corporation film-coated tablet 10 x 800mg/</v>
      </c>
      <c r="K1094" s="5" t="str">
        <f t="shared" si="129"/>
        <v>FIN ibuprofen Orion Corporation film-coated tablet 10 x 800mg/</v>
      </c>
      <c r="L1094" s="5"/>
      <c r="M1094" s="5"/>
      <c r="N1094" s="5"/>
      <c r="O1094" s="5"/>
      <c r="P1094">
        <v>10</v>
      </c>
      <c r="Q1094" s="5"/>
      <c r="R1094">
        <v>10</v>
      </c>
      <c r="S1094" s="5"/>
      <c r="T1094" s="118"/>
      <c r="U1094" s="118"/>
      <c r="V1094" s="118"/>
      <c r="W1094" s="118"/>
      <c r="X1094" t="s">
        <v>1298</v>
      </c>
      <c r="Y1094" t="s">
        <v>1126</v>
      </c>
      <c r="Z1094" t="s">
        <v>1126</v>
      </c>
      <c r="AA1094" t="s">
        <v>1292</v>
      </c>
      <c r="AB1094" s="5"/>
      <c r="AC1094" s="5"/>
      <c r="AD1094" s="5"/>
      <c r="AE1094" s="5"/>
      <c r="AF1094" s="61">
        <v>100000073665</v>
      </c>
      <c r="AG1094" t="s">
        <v>1220</v>
      </c>
      <c r="AI1094" t="s">
        <v>1198</v>
      </c>
      <c r="AJ1094" t="s">
        <v>1212</v>
      </c>
      <c r="AK1094" s="5"/>
      <c r="AL1094" s="5"/>
      <c r="AM1094" s="5"/>
      <c r="AN1094" s="5"/>
      <c r="AO1094" s="5"/>
      <c r="AP1094" s="5"/>
      <c r="AQ1094" s="5"/>
      <c r="AR1094" s="5"/>
      <c r="AS1094" s="57">
        <v>3040</v>
      </c>
      <c r="AT1094" s="25" t="str">
        <f t="shared" si="130"/>
        <v>FIN ibuprofen Orion Corporation film-coated tablet 800mg/</v>
      </c>
      <c r="AU1094" s="33"/>
      <c r="AW1094" s="57">
        <v>3040</v>
      </c>
      <c r="AX1094" s="57"/>
      <c r="AY1094" s="5"/>
      <c r="AZ1094" t="s">
        <v>578</v>
      </c>
      <c r="BA1094" s="5"/>
      <c r="BB1094" s="5"/>
      <c r="BC1094" s="76">
        <v>10221000</v>
      </c>
      <c r="BD1094" t="s">
        <v>1220</v>
      </c>
      <c r="BF1094" s="46" t="s">
        <v>1025</v>
      </c>
      <c r="BG1094" t="s">
        <v>980</v>
      </c>
      <c r="BJ1094" s="5"/>
      <c r="BK1094" t="s">
        <v>980</v>
      </c>
      <c r="BL1094" t="s">
        <v>1025</v>
      </c>
      <c r="BM1094" s="55" t="s">
        <v>964</v>
      </c>
      <c r="BN1094" t="str">
        <f t="shared" si="131"/>
        <v>ibuprofen film-coated tablet 800mg/</v>
      </c>
      <c r="BO1094" s="55"/>
      <c r="BP1094" t="str">
        <f t="shared" si="132"/>
        <v>ibuprofen film-coated tablet 800mg/</v>
      </c>
      <c r="BQ1094" s="5"/>
      <c r="BR1094" s="76">
        <v>10221000</v>
      </c>
      <c r="BS1094" t="s">
        <v>1220</v>
      </c>
      <c r="BU1094" s="118"/>
      <c r="BV1094" s="118"/>
      <c r="BW1094" s="61">
        <v>100000073665</v>
      </c>
      <c r="BX1094" s="5"/>
      <c r="BY1094" s="5"/>
      <c r="BZ1094" s="5"/>
      <c r="CB1094" s="45"/>
      <c r="CC1094" s="45"/>
      <c r="CD1094" s="5"/>
      <c r="CE1094" s="5"/>
      <c r="CF1094" t="s">
        <v>1242</v>
      </c>
      <c r="CG1094" t="s">
        <v>175</v>
      </c>
      <c r="CI1094" s="118"/>
      <c r="CJ1094" s="118"/>
      <c r="CK1094" t="s">
        <v>1239</v>
      </c>
      <c r="CM1094" t="s">
        <v>1228</v>
      </c>
      <c r="CN1094" t="s">
        <v>3382</v>
      </c>
      <c r="CO1094" s="46" t="s">
        <v>2251</v>
      </c>
      <c r="CP1094" s="5"/>
      <c r="CQ1094" s="69" t="s">
        <v>2251</v>
      </c>
      <c r="CR1094" s="69" t="s">
        <v>614</v>
      </c>
      <c r="CS1094" s="5"/>
      <c r="CT1094" s="46" t="s">
        <v>2251</v>
      </c>
      <c r="CU1094" s="46" t="s">
        <v>614</v>
      </c>
      <c r="CV1094" s="118"/>
      <c r="CW1094" s="147"/>
      <c r="CX1094" s="56" t="s">
        <v>966</v>
      </c>
      <c r="CY1094" s="5"/>
      <c r="CZ1094" s="5"/>
      <c r="DA1094" s="5"/>
      <c r="DB1094" s="5"/>
      <c r="DC1094" s="5"/>
      <c r="DD1094" s="5"/>
      <c r="DE1094" s="5"/>
      <c r="DF1094" s="5"/>
      <c r="DG1094" s="118"/>
      <c r="DH1094" s="118"/>
      <c r="DI1094" s="118"/>
      <c r="DJ1094" s="118"/>
      <c r="DK1094" s="118"/>
      <c r="DL1094">
        <v>800</v>
      </c>
      <c r="DM1094" s="74" t="s">
        <v>164</v>
      </c>
      <c r="DN1094" s="74"/>
      <c r="DO1094" s="74"/>
      <c r="DP1094" s="74"/>
      <c r="DQ1094" s="5"/>
      <c r="DR1094">
        <v>800</v>
      </c>
      <c r="DS1094" s="74" t="s">
        <v>164</v>
      </c>
      <c r="DZ1094" t="s">
        <v>1255</v>
      </c>
      <c r="EA1094">
        <v>800</v>
      </c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Y1094" s="70" t="str">
        <f t="shared" si="133"/>
        <v>ibuprofen oral 800mg/</v>
      </c>
      <c r="FK1094" s="14" t="s">
        <v>163</v>
      </c>
      <c r="FL1094" s="70" t="str">
        <f t="shared" si="134"/>
        <v>ibuprofen oral 800mg/</v>
      </c>
    </row>
    <row r="1095" spans="1:168" ht="14.4">
      <c r="A1095" s="83">
        <v>6732</v>
      </c>
      <c r="B1095" s="57">
        <v>6732</v>
      </c>
      <c r="C1095" s="118"/>
      <c r="D1095" s="118"/>
      <c r="E1095" s="118"/>
      <c r="F1095" s="118"/>
      <c r="G1095" s="57">
        <v>6732</v>
      </c>
      <c r="H1095" s="3"/>
      <c r="I1095" s="57">
        <v>6732</v>
      </c>
      <c r="J1095" s="5" t="str">
        <f t="shared" si="128"/>
        <v>FIN ibuprofen Orion Corporation film-coated tablet 30 x 800mg/</v>
      </c>
      <c r="K1095" s="5" t="str">
        <f t="shared" si="129"/>
        <v>FIN ibuprofen Orion Corporation film-coated tablet 30 x 800mg/</v>
      </c>
      <c r="L1095" s="5"/>
      <c r="M1095" s="5"/>
      <c r="N1095" s="5"/>
      <c r="O1095" s="5"/>
      <c r="P1095">
        <v>30</v>
      </c>
      <c r="Q1095" s="5"/>
      <c r="R1095">
        <v>30</v>
      </c>
      <c r="S1095" s="5"/>
      <c r="T1095" s="118"/>
      <c r="U1095" s="118"/>
      <c r="V1095" s="118"/>
      <c r="W1095" s="118"/>
      <c r="X1095" t="s">
        <v>1292</v>
      </c>
      <c r="Y1095" t="s">
        <v>1126</v>
      </c>
      <c r="Z1095" t="s">
        <v>1126</v>
      </c>
      <c r="AA1095" t="s">
        <v>1298</v>
      </c>
      <c r="AB1095" s="5"/>
      <c r="AC1095" s="5"/>
      <c r="AD1095" s="5"/>
      <c r="AE1095" s="5"/>
      <c r="AF1095" s="61">
        <v>100000073665</v>
      </c>
      <c r="AG1095" t="s">
        <v>1220</v>
      </c>
      <c r="AI1095" t="s">
        <v>1198</v>
      </c>
      <c r="AJ1095" t="s">
        <v>1212</v>
      </c>
      <c r="AK1095" s="5"/>
      <c r="AL1095" s="5"/>
      <c r="AM1095" s="5"/>
      <c r="AN1095" s="5"/>
      <c r="AO1095" s="5"/>
      <c r="AP1095" s="5"/>
      <c r="AQ1095" s="5"/>
      <c r="AR1095" s="5"/>
      <c r="AS1095" s="57">
        <v>3040</v>
      </c>
      <c r="AT1095" s="25" t="str">
        <f t="shared" si="130"/>
        <v>FIN ibuprofen Orion Corporation film-coated tablet 800mg/</v>
      </c>
      <c r="AU1095" s="33"/>
      <c r="AW1095" s="57">
        <v>3040</v>
      </c>
      <c r="AX1095" s="57"/>
      <c r="AY1095" s="5"/>
      <c r="AZ1095" t="s">
        <v>578</v>
      </c>
      <c r="BA1095" s="5"/>
      <c r="BB1095" s="5"/>
      <c r="BC1095" s="76">
        <v>10221000</v>
      </c>
      <c r="BD1095" t="s">
        <v>1220</v>
      </c>
      <c r="BF1095" s="46" t="s">
        <v>1025</v>
      </c>
      <c r="BG1095" t="s">
        <v>980</v>
      </c>
      <c r="BJ1095" s="5"/>
      <c r="BK1095" t="s">
        <v>980</v>
      </c>
      <c r="BL1095" t="s">
        <v>1025</v>
      </c>
      <c r="BM1095" s="55" t="s">
        <v>964</v>
      </c>
      <c r="BN1095" t="str">
        <f t="shared" si="131"/>
        <v>ibuprofen film-coated tablet 800mg/</v>
      </c>
      <c r="BO1095" s="55"/>
      <c r="BP1095" t="str">
        <f t="shared" si="132"/>
        <v>ibuprofen film-coated tablet 800mg/</v>
      </c>
      <c r="BQ1095" s="5"/>
      <c r="BR1095" s="76">
        <v>10221000</v>
      </c>
      <c r="BS1095" t="s">
        <v>1220</v>
      </c>
      <c r="BU1095" s="118"/>
      <c r="BV1095" s="118"/>
      <c r="BW1095" s="61">
        <v>100000073665</v>
      </c>
      <c r="BX1095" s="5"/>
      <c r="BY1095" s="5"/>
      <c r="BZ1095" s="5"/>
      <c r="CB1095" s="45"/>
      <c r="CC1095" s="45"/>
      <c r="CD1095" s="5"/>
      <c r="CE1095" s="5"/>
      <c r="CF1095" t="s">
        <v>1242</v>
      </c>
      <c r="CG1095" t="s">
        <v>175</v>
      </c>
      <c r="CI1095" s="118"/>
      <c r="CJ1095" s="118"/>
      <c r="CK1095" t="s">
        <v>1239</v>
      </c>
      <c r="CM1095" t="s">
        <v>1228</v>
      </c>
      <c r="CN1095" t="s">
        <v>3382</v>
      </c>
      <c r="CO1095" s="46" t="s">
        <v>2251</v>
      </c>
      <c r="CP1095" s="5"/>
      <c r="CQ1095" s="69" t="s">
        <v>2251</v>
      </c>
      <c r="CR1095" s="69" t="s">
        <v>614</v>
      </c>
      <c r="CS1095" s="5"/>
      <c r="CT1095" s="46" t="s">
        <v>2251</v>
      </c>
      <c r="CU1095" s="46" t="s">
        <v>614</v>
      </c>
      <c r="CV1095" s="118"/>
      <c r="CW1095" s="147"/>
      <c r="CX1095" s="56" t="s">
        <v>966</v>
      </c>
      <c r="CY1095" s="5"/>
      <c r="CZ1095" s="5"/>
      <c r="DA1095" s="5"/>
      <c r="DB1095" s="5"/>
      <c r="DC1095" s="5"/>
      <c r="DD1095" s="5"/>
      <c r="DE1095" s="5"/>
      <c r="DF1095" s="5"/>
      <c r="DG1095" s="118"/>
      <c r="DH1095" s="118"/>
      <c r="DI1095" s="118"/>
      <c r="DJ1095" s="118"/>
      <c r="DK1095" s="118"/>
      <c r="DL1095">
        <v>800</v>
      </c>
      <c r="DM1095" s="74" t="s">
        <v>164</v>
      </c>
      <c r="DN1095" s="74"/>
      <c r="DO1095" s="74"/>
      <c r="DP1095" s="74"/>
      <c r="DQ1095" s="5"/>
      <c r="DR1095">
        <v>800</v>
      </c>
      <c r="DS1095" s="74" t="s">
        <v>164</v>
      </c>
      <c r="DZ1095" t="s">
        <v>1255</v>
      </c>
      <c r="EA1095">
        <v>800</v>
      </c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Y1095" s="70" t="str">
        <f t="shared" si="133"/>
        <v>ibuprofen oral 800mg/</v>
      </c>
      <c r="FK1095" s="14" t="s">
        <v>163</v>
      </c>
      <c r="FL1095" s="70" t="str">
        <f t="shared" si="134"/>
        <v>ibuprofen oral 800mg/</v>
      </c>
    </row>
    <row r="1096" spans="1:168" ht="14.4">
      <c r="A1096" s="83">
        <v>6733</v>
      </c>
      <c r="B1096" s="57">
        <v>6733</v>
      </c>
      <c r="C1096" s="118"/>
      <c r="D1096" s="118"/>
      <c r="E1096" s="118"/>
      <c r="F1096" s="118"/>
      <c r="G1096" s="57">
        <v>6733</v>
      </c>
      <c r="H1096" s="3"/>
      <c r="I1096" s="57">
        <v>6733</v>
      </c>
      <c r="J1096" s="5" t="str">
        <f t="shared" si="128"/>
        <v>FIN ibuprofen Orion Corporation film-coated tablet 100 x 800mg/</v>
      </c>
      <c r="K1096" s="5" t="str">
        <f t="shared" si="129"/>
        <v>FIN ibuprofen Orion Corporation film-coated tablet 100 x 800mg/</v>
      </c>
      <c r="L1096" s="5"/>
      <c r="M1096" s="5"/>
      <c r="N1096" s="5"/>
      <c r="O1096" s="5"/>
      <c r="P1096">
        <v>100</v>
      </c>
      <c r="Q1096" s="5"/>
      <c r="R1096">
        <v>100</v>
      </c>
      <c r="S1096" s="5"/>
      <c r="T1096" s="118"/>
      <c r="U1096" s="118"/>
      <c r="V1096" s="118"/>
      <c r="W1096" s="118"/>
      <c r="X1096" t="s">
        <v>1298</v>
      </c>
      <c r="Y1096" t="s">
        <v>1126</v>
      </c>
      <c r="Z1096" t="s">
        <v>1126</v>
      </c>
      <c r="AA1096" t="s">
        <v>1289</v>
      </c>
      <c r="AB1096" s="5"/>
      <c r="AC1096" s="5"/>
      <c r="AD1096" s="5"/>
      <c r="AE1096" s="5"/>
      <c r="AF1096" s="61">
        <v>100000073665</v>
      </c>
      <c r="AG1096" t="s">
        <v>1220</v>
      </c>
      <c r="AI1096" t="s">
        <v>1198</v>
      </c>
      <c r="AJ1096" t="s">
        <v>1212</v>
      </c>
      <c r="AK1096" s="5"/>
      <c r="AL1096" s="5"/>
      <c r="AM1096" s="5"/>
      <c r="AN1096" s="5"/>
      <c r="AO1096" s="5"/>
      <c r="AP1096" s="5"/>
      <c r="AQ1096" s="5"/>
      <c r="AR1096" s="5"/>
      <c r="AS1096" s="57">
        <v>3040</v>
      </c>
      <c r="AT1096" s="25" t="str">
        <f t="shared" si="130"/>
        <v>FIN ibuprofen Orion Corporation film-coated tablet 800mg/</v>
      </c>
      <c r="AU1096" s="33"/>
      <c r="AW1096" s="57">
        <v>3040</v>
      </c>
      <c r="AX1096" s="57"/>
      <c r="AY1096" s="5"/>
      <c r="AZ1096" t="s">
        <v>578</v>
      </c>
      <c r="BA1096" s="5"/>
      <c r="BB1096" s="5"/>
      <c r="BC1096" s="76">
        <v>10221000</v>
      </c>
      <c r="BD1096" t="s">
        <v>1220</v>
      </c>
      <c r="BF1096" s="46" t="s">
        <v>1025</v>
      </c>
      <c r="BG1096" t="s">
        <v>980</v>
      </c>
      <c r="BJ1096" s="5"/>
      <c r="BK1096" t="s">
        <v>980</v>
      </c>
      <c r="BL1096" t="s">
        <v>1025</v>
      </c>
      <c r="BM1096" s="55" t="s">
        <v>964</v>
      </c>
      <c r="BN1096" t="str">
        <f t="shared" si="131"/>
        <v>ibuprofen film-coated tablet 800mg/</v>
      </c>
      <c r="BO1096" s="55"/>
      <c r="BP1096" t="str">
        <f t="shared" si="132"/>
        <v>ibuprofen film-coated tablet 800mg/</v>
      </c>
      <c r="BQ1096" s="5"/>
      <c r="BR1096" s="76">
        <v>10221000</v>
      </c>
      <c r="BS1096" t="s">
        <v>1220</v>
      </c>
      <c r="BU1096" s="118"/>
      <c r="BV1096" s="118"/>
      <c r="BW1096" s="61">
        <v>100000073665</v>
      </c>
      <c r="BX1096" s="5"/>
      <c r="BY1096" s="5"/>
      <c r="BZ1096" s="5"/>
      <c r="CB1096" s="45"/>
      <c r="CC1096" s="45"/>
      <c r="CD1096" s="5"/>
      <c r="CE1096" s="5"/>
      <c r="CF1096" t="s">
        <v>1242</v>
      </c>
      <c r="CG1096" t="s">
        <v>175</v>
      </c>
      <c r="CI1096" s="118"/>
      <c r="CJ1096" s="118"/>
      <c r="CK1096" t="s">
        <v>1239</v>
      </c>
      <c r="CM1096" t="s">
        <v>1228</v>
      </c>
      <c r="CN1096" t="s">
        <v>3382</v>
      </c>
      <c r="CO1096" s="46" t="s">
        <v>2251</v>
      </c>
      <c r="CP1096" s="5"/>
      <c r="CQ1096" s="69" t="s">
        <v>2251</v>
      </c>
      <c r="CR1096" s="69" t="s">
        <v>614</v>
      </c>
      <c r="CS1096" s="5"/>
      <c r="CT1096" s="46" t="s">
        <v>2251</v>
      </c>
      <c r="CU1096" s="46" t="s">
        <v>614</v>
      </c>
      <c r="CV1096" s="118"/>
      <c r="CW1096" s="147"/>
      <c r="CX1096" s="56" t="s">
        <v>966</v>
      </c>
      <c r="CY1096" s="5"/>
      <c r="CZ1096" s="5"/>
      <c r="DA1096" s="5"/>
      <c r="DB1096" s="5"/>
      <c r="DC1096" s="5"/>
      <c r="DD1096" s="5"/>
      <c r="DE1096" s="5"/>
      <c r="DF1096" s="5"/>
      <c r="DG1096" s="118"/>
      <c r="DH1096" s="118"/>
      <c r="DI1096" s="118"/>
      <c r="DJ1096" s="118"/>
      <c r="DK1096" s="118"/>
      <c r="DL1096">
        <v>800</v>
      </c>
      <c r="DM1096" s="74" t="s">
        <v>164</v>
      </c>
      <c r="DN1096" s="74"/>
      <c r="DO1096" s="74"/>
      <c r="DP1096" s="74"/>
      <c r="DQ1096" s="5"/>
      <c r="DR1096">
        <v>800</v>
      </c>
      <c r="DS1096" s="74" t="s">
        <v>164</v>
      </c>
      <c r="DZ1096" t="s">
        <v>1255</v>
      </c>
      <c r="EA1096">
        <v>800</v>
      </c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Y1096" s="70" t="str">
        <f t="shared" si="133"/>
        <v>ibuprofen oral 800mg/</v>
      </c>
      <c r="FK1096" s="14" t="s">
        <v>163</v>
      </c>
      <c r="FL1096" s="70" t="str">
        <f t="shared" si="134"/>
        <v>ibuprofen oral 800mg/</v>
      </c>
    </row>
    <row r="1097" spans="1:168" ht="14.4">
      <c r="A1097" s="83">
        <v>128426</v>
      </c>
      <c r="B1097" s="57">
        <v>128426</v>
      </c>
      <c r="C1097" s="118"/>
      <c r="D1097" s="118"/>
      <c r="E1097" s="118"/>
      <c r="F1097" s="118"/>
      <c r="G1097" s="57">
        <v>128426</v>
      </c>
      <c r="H1097" s="3"/>
      <c r="I1097" s="57">
        <v>128426</v>
      </c>
      <c r="J1097" s="5" t="str">
        <f t="shared" si="128"/>
        <v>FIN ibuprofen Orion Corporation oral suspension 50mL x 100mg/5mL</v>
      </c>
      <c r="K1097" s="5" t="str">
        <f t="shared" si="129"/>
        <v>FIN ibuprofen Orion Corporation oral suspension 50mL x 100mg/5mL</v>
      </c>
      <c r="L1097" s="5"/>
      <c r="M1097" s="5"/>
      <c r="N1097" s="5"/>
      <c r="O1097" s="5"/>
      <c r="P1097" s="24">
        <v>50</v>
      </c>
      <c r="Q1097" s="42" t="s">
        <v>622</v>
      </c>
      <c r="R1097" s="24">
        <v>50</v>
      </c>
      <c r="S1097" s="42" t="s">
        <v>622</v>
      </c>
      <c r="T1097" s="118"/>
      <c r="U1097" s="118"/>
      <c r="V1097" s="118"/>
      <c r="W1097" s="118"/>
      <c r="X1097" t="s">
        <v>1289</v>
      </c>
      <c r="Y1097" t="s">
        <v>1127</v>
      </c>
      <c r="Z1097" t="s">
        <v>1127</v>
      </c>
      <c r="AA1097" t="s">
        <v>1324</v>
      </c>
      <c r="AB1097" s="5"/>
      <c r="AC1097" s="5"/>
      <c r="AD1097" s="5"/>
      <c r="AE1097" s="5"/>
      <c r="AF1097" s="61">
        <v>100000073362</v>
      </c>
      <c r="AG1097" t="s">
        <v>1209</v>
      </c>
      <c r="AI1097" t="s">
        <v>1195</v>
      </c>
      <c r="AJ1097" t="s">
        <v>1209</v>
      </c>
      <c r="AK1097" s="5"/>
      <c r="AL1097" s="5"/>
      <c r="AM1097" s="5"/>
      <c r="AN1097" s="5"/>
      <c r="AO1097" s="5"/>
      <c r="AP1097" s="5"/>
      <c r="AQ1097" s="5"/>
      <c r="AR1097" s="5"/>
      <c r="AS1097" s="57">
        <v>36502</v>
      </c>
      <c r="AT1097" s="25" t="str">
        <f t="shared" si="130"/>
        <v>FIN ibuprofen Orion Corporation oral suspension 100mg/5mL</v>
      </c>
      <c r="AU1097" s="33"/>
      <c r="AW1097" s="57">
        <v>36502</v>
      </c>
      <c r="AX1097" s="57"/>
      <c r="AY1097" s="5"/>
      <c r="AZ1097" t="s">
        <v>578</v>
      </c>
      <c r="BA1097" s="5"/>
      <c r="BB1097" s="5"/>
      <c r="BC1097" s="76">
        <v>10221000</v>
      </c>
      <c r="BD1097" t="s">
        <v>1209</v>
      </c>
      <c r="BF1097" s="46" t="s">
        <v>1026</v>
      </c>
      <c r="BG1097" t="s">
        <v>980</v>
      </c>
      <c r="BJ1097" s="5"/>
      <c r="BK1097" t="s">
        <v>980</v>
      </c>
      <c r="BL1097" t="s">
        <v>1026</v>
      </c>
      <c r="BM1097" s="55" t="s">
        <v>964</v>
      </c>
      <c r="BN1097" t="str">
        <f t="shared" si="131"/>
        <v>ibuprofen oral suspension 100mg/5mL</v>
      </c>
      <c r="BO1097" s="55"/>
      <c r="BP1097" t="str">
        <f t="shared" si="132"/>
        <v>ibuprofen oral suspension 100mg/5mL</v>
      </c>
      <c r="BQ1097" s="5"/>
      <c r="BR1097" s="76">
        <v>10106000</v>
      </c>
      <c r="BS1097" t="s">
        <v>1209</v>
      </c>
      <c r="BU1097" s="118"/>
      <c r="BV1097" s="118"/>
      <c r="BW1097" s="61">
        <v>100000073362</v>
      </c>
      <c r="BX1097" s="5"/>
      <c r="BY1097" s="5"/>
      <c r="BZ1097" s="5"/>
      <c r="CB1097" s="45"/>
      <c r="CC1097" s="45"/>
      <c r="CD1097" s="5"/>
      <c r="CE1097" s="5"/>
      <c r="CF1097" t="s">
        <v>1242</v>
      </c>
      <c r="CG1097" t="s">
        <v>175</v>
      </c>
      <c r="CI1097" s="118"/>
      <c r="CJ1097" s="118"/>
      <c r="CK1097" t="s">
        <v>1239</v>
      </c>
      <c r="CM1097" t="s">
        <v>1228</v>
      </c>
      <c r="CN1097" t="s">
        <v>3382</v>
      </c>
      <c r="CO1097" s="46" t="s">
        <v>2251</v>
      </c>
      <c r="CP1097" s="5"/>
      <c r="CQ1097" s="69" t="s">
        <v>2251</v>
      </c>
      <c r="CR1097" s="69" t="s">
        <v>614</v>
      </c>
      <c r="CS1097" s="5"/>
      <c r="CT1097" s="46" t="s">
        <v>2251</v>
      </c>
      <c r="CU1097" s="46" t="s">
        <v>614</v>
      </c>
      <c r="CV1097" s="118"/>
      <c r="CW1097" s="147"/>
      <c r="CX1097" s="56" t="s">
        <v>966</v>
      </c>
      <c r="CY1097" s="5"/>
      <c r="CZ1097" s="5"/>
      <c r="DA1097">
        <v>100</v>
      </c>
      <c r="DB1097" s="74" t="s">
        <v>164</v>
      </c>
      <c r="DC1097" s="74"/>
      <c r="DD1097" s="14">
        <v>5</v>
      </c>
      <c r="DE1097" s="77" t="s">
        <v>263</v>
      </c>
      <c r="DF1097" s="5"/>
      <c r="DG1097" s="118"/>
      <c r="DH1097" s="118"/>
      <c r="DI1097" s="118"/>
      <c r="DJ1097" s="118"/>
      <c r="DK1097" s="118"/>
      <c r="DQ1097" s="5"/>
      <c r="DR1097">
        <v>100</v>
      </c>
      <c r="DS1097" s="74" t="s">
        <v>164</v>
      </c>
      <c r="DU1097" s="24">
        <v>5</v>
      </c>
      <c r="DV1097" s="42" t="s">
        <v>622</v>
      </c>
      <c r="DZ1097" t="s">
        <v>1252</v>
      </c>
      <c r="EA1097">
        <v>100</v>
      </c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Y1097" s="70" t="str">
        <f t="shared" si="133"/>
        <v>ibuprofen oral 100mg/5mL</v>
      </c>
      <c r="FK1097" s="14" t="s">
        <v>163</v>
      </c>
      <c r="FL1097" s="70" t="str">
        <f t="shared" si="134"/>
        <v>ibuprofen oral 100mg/5mL</v>
      </c>
    </row>
    <row r="1098" spans="1:168" ht="14.4">
      <c r="A1098" s="83">
        <v>128427</v>
      </c>
      <c r="B1098" s="57">
        <v>128427</v>
      </c>
      <c r="C1098" s="118"/>
      <c r="D1098" s="118"/>
      <c r="E1098" s="118"/>
      <c r="F1098" s="118"/>
      <c r="G1098" s="57">
        <v>128427</v>
      </c>
      <c r="H1098" s="3"/>
      <c r="I1098" s="57">
        <v>128427</v>
      </c>
      <c r="J1098" s="5" t="str">
        <f t="shared" si="128"/>
        <v>FIN ibuprofen Orion Corporation oral suspension 100mL x 100mg/5mL</v>
      </c>
      <c r="K1098" s="5" t="str">
        <f t="shared" si="129"/>
        <v>FIN ibuprofen Orion Corporation oral suspension 100mL x 100mg/5mL</v>
      </c>
      <c r="L1098" s="5"/>
      <c r="M1098" s="5"/>
      <c r="N1098" s="5"/>
      <c r="O1098" s="5"/>
      <c r="P1098" s="24">
        <v>100</v>
      </c>
      <c r="Q1098" s="42" t="s">
        <v>622</v>
      </c>
      <c r="R1098" s="24">
        <v>100</v>
      </c>
      <c r="S1098" s="42" t="s">
        <v>622</v>
      </c>
      <c r="T1098" s="118"/>
      <c r="U1098" s="118"/>
      <c r="V1098" s="118"/>
      <c r="W1098" s="118"/>
      <c r="X1098" t="s">
        <v>1291</v>
      </c>
      <c r="Y1098" t="s">
        <v>1127</v>
      </c>
      <c r="Z1098" t="s">
        <v>1127</v>
      </c>
      <c r="AA1098" t="s">
        <v>1325</v>
      </c>
      <c r="AB1098" s="5"/>
      <c r="AC1098" s="5"/>
      <c r="AD1098" s="5"/>
      <c r="AE1098" s="5"/>
      <c r="AF1098" s="61">
        <v>100000073362</v>
      </c>
      <c r="AG1098" t="s">
        <v>1209</v>
      </c>
      <c r="AI1098" t="s">
        <v>1195</v>
      </c>
      <c r="AJ1098" t="s">
        <v>1209</v>
      </c>
      <c r="AK1098" s="5"/>
      <c r="AL1098" s="5"/>
      <c r="AM1098" s="5"/>
      <c r="AN1098" s="5"/>
      <c r="AO1098" s="5"/>
      <c r="AP1098" s="5"/>
      <c r="AQ1098" s="5"/>
      <c r="AR1098" s="5"/>
      <c r="AS1098" s="57">
        <v>36502</v>
      </c>
      <c r="AT1098" s="25" t="str">
        <f t="shared" si="130"/>
        <v>FIN ibuprofen Orion Corporation oral suspension 100mg/5mL</v>
      </c>
      <c r="AU1098" s="33"/>
      <c r="AW1098" s="57">
        <v>36502</v>
      </c>
      <c r="AX1098" s="57"/>
      <c r="AY1098" s="5"/>
      <c r="AZ1098" t="s">
        <v>578</v>
      </c>
      <c r="BA1098" s="5"/>
      <c r="BB1098" s="5"/>
      <c r="BC1098" s="76">
        <v>10221000</v>
      </c>
      <c r="BD1098" t="s">
        <v>1209</v>
      </c>
      <c r="BF1098" s="46" t="s">
        <v>1026</v>
      </c>
      <c r="BG1098" t="s">
        <v>980</v>
      </c>
      <c r="BJ1098" s="5"/>
      <c r="BK1098" t="s">
        <v>980</v>
      </c>
      <c r="BL1098" t="s">
        <v>1026</v>
      </c>
      <c r="BM1098" s="55" t="s">
        <v>964</v>
      </c>
      <c r="BN1098" t="str">
        <f t="shared" si="131"/>
        <v>ibuprofen oral suspension 100mg/5mL</v>
      </c>
      <c r="BO1098" s="55"/>
      <c r="BP1098" t="str">
        <f t="shared" si="132"/>
        <v>ibuprofen oral suspension 100mg/5mL</v>
      </c>
      <c r="BQ1098" s="5"/>
      <c r="BR1098" s="76">
        <v>10106000</v>
      </c>
      <c r="BS1098" t="s">
        <v>1209</v>
      </c>
      <c r="BU1098" s="118"/>
      <c r="BV1098" s="118"/>
      <c r="BW1098" s="61">
        <v>100000073362</v>
      </c>
      <c r="BX1098" s="5"/>
      <c r="BY1098" s="5"/>
      <c r="BZ1098" s="5"/>
      <c r="CB1098" s="45"/>
      <c r="CC1098" s="45"/>
      <c r="CD1098" s="5"/>
      <c r="CE1098" s="5"/>
      <c r="CF1098" t="s">
        <v>1242</v>
      </c>
      <c r="CG1098" t="s">
        <v>175</v>
      </c>
      <c r="CI1098" s="118"/>
      <c r="CJ1098" s="118"/>
      <c r="CK1098" t="s">
        <v>1239</v>
      </c>
      <c r="CM1098" t="s">
        <v>1228</v>
      </c>
      <c r="CN1098" t="s">
        <v>3382</v>
      </c>
      <c r="CO1098" s="46" t="s">
        <v>2251</v>
      </c>
      <c r="CP1098" s="5"/>
      <c r="CQ1098" s="69" t="s">
        <v>2251</v>
      </c>
      <c r="CR1098" s="69" t="s">
        <v>614</v>
      </c>
      <c r="CS1098" s="5"/>
      <c r="CT1098" s="46" t="s">
        <v>2251</v>
      </c>
      <c r="CU1098" s="46" t="s">
        <v>614</v>
      </c>
      <c r="CV1098" s="118"/>
      <c r="CW1098" s="147"/>
      <c r="CX1098" s="56" t="s">
        <v>966</v>
      </c>
      <c r="CY1098" s="5"/>
      <c r="CZ1098" s="5"/>
      <c r="DA1098">
        <v>100</v>
      </c>
      <c r="DB1098" s="74" t="s">
        <v>164</v>
      </c>
      <c r="DC1098" s="74"/>
      <c r="DD1098">
        <v>5</v>
      </c>
      <c r="DE1098" s="77" t="s">
        <v>263</v>
      </c>
      <c r="DF1098" s="5"/>
      <c r="DG1098" s="118"/>
      <c r="DH1098" s="118"/>
      <c r="DI1098" s="118"/>
      <c r="DJ1098" s="118"/>
      <c r="DK1098" s="118"/>
      <c r="DQ1098" s="5"/>
      <c r="DR1098">
        <v>100</v>
      </c>
      <c r="DS1098" s="74" t="s">
        <v>164</v>
      </c>
      <c r="DU1098" s="24">
        <v>5</v>
      </c>
      <c r="DV1098" s="42" t="s">
        <v>622</v>
      </c>
      <c r="DZ1098" t="s">
        <v>1252</v>
      </c>
      <c r="EA1098">
        <v>100</v>
      </c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Y1098" s="70" t="str">
        <f t="shared" si="133"/>
        <v>ibuprofen oral 100mg/5mL</v>
      </c>
      <c r="FK1098" s="14" t="s">
        <v>163</v>
      </c>
      <c r="FL1098" s="70" t="str">
        <f t="shared" si="134"/>
        <v>ibuprofen oral 100mg/5mL</v>
      </c>
    </row>
    <row r="1099" spans="1:168" ht="14.4">
      <c r="A1099" s="83">
        <v>128428</v>
      </c>
      <c r="B1099" s="57">
        <v>128428</v>
      </c>
      <c r="C1099" s="118"/>
      <c r="D1099" s="118"/>
      <c r="E1099" s="118"/>
      <c r="F1099" s="118"/>
      <c r="G1099" s="57">
        <v>128428</v>
      </c>
      <c r="H1099" s="3"/>
      <c r="I1099" s="57">
        <v>128428</v>
      </c>
      <c r="J1099" s="5" t="str">
        <f t="shared" si="128"/>
        <v>FIN ibuprofen Orion Corporation oral suspension 150mL x 100mg/5mL</v>
      </c>
      <c r="K1099" s="5" t="str">
        <f t="shared" si="129"/>
        <v>FIN ibuprofen Orion Corporation oral suspension 150mL x 100mg/5mL</v>
      </c>
      <c r="L1099" s="5"/>
      <c r="M1099" s="5"/>
      <c r="N1099" s="5"/>
      <c r="O1099" s="5"/>
      <c r="P1099" s="24">
        <v>150</v>
      </c>
      <c r="Q1099" s="42" t="s">
        <v>622</v>
      </c>
      <c r="R1099" s="24">
        <v>150</v>
      </c>
      <c r="S1099" s="42" t="s">
        <v>622</v>
      </c>
      <c r="T1099" s="118"/>
      <c r="U1099" s="118"/>
      <c r="V1099" s="118"/>
      <c r="W1099" s="118"/>
      <c r="X1099" t="s">
        <v>1298</v>
      </c>
      <c r="Y1099" t="s">
        <v>1127</v>
      </c>
      <c r="Z1099" t="s">
        <v>1127</v>
      </c>
      <c r="AA1099" t="s">
        <v>1306</v>
      </c>
      <c r="AB1099" s="5"/>
      <c r="AC1099" s="5"/>
      <c r="AD1099" s="5"/>
      <c r="AE1099" s="5"/>
      <c r="AF1099" s="61">
        <v>100000073362</v>
      </c>
      <c r="AG1099" t="s">
        <v>1209</v>
      </c>
      <c r="AI1099" t="s">
        <v>1195</v>
      </c>
      <c r="AJ1099" t="s">
        <v>1209</v>
      </c>
      <c r="AK1099" s="5"/>
      <c r="AL1099" s="5"/>
      <c r="AM1099" s="5"/>
      <c r="AN1099" s="5"/>
      <c r="AO1099" s="5"/>
      <c r="AP1099" s="5"/>
      <c r="AQ1099" s="5"/>
      <c r="AR1099" s="5"/>
      <c r="AS1099" s="57">
        <v>36502</v>
      </c>
      <c r="AT1099" s="25" t="str">
        <f t="shared" si="130"/>
        <v>FIN ibuprofen Orion Corporation oral suspension 100mg/5mL</v>
      </c>
      <c r="AU1099" s="33"/>
      <c r="AW1099" s="57">
        <v>36502</v>
      </c>
      <c r="AX1099" s="57"/>
      <c r="AY1099" s="5"/>
      <c r="AZ1099" t="s">
        <v>578</v>
      </c>
      <c r="BA1099" s="5"/>
      <c r="BB1099" s="5"/>
      <c r="BC1099" s="76">
        <v>10221000</v>
      </c>
      <c r="BD1099" t="s">
        <v>1209</v>
      </c>
      <c r="BF1099" s="46" t="s">
        <v>1026</v>
      </c>
      <c r="BG1099" t="s">
        <v>980</v>
      </c>
      <c r="BJ1099" s="5"/>
      <c r="BK1099" t="s">
        <v>980</v>
      </c>
      <c r="BL1099" t="s">
        <v>1026</v>
      </c>
      <c r="BM1099" s="55" t="s">
        <v>964</v>
      </c>
      <c r="BN1099" t="str">
        <f t="shared" si="131"/>
        <v>ibuprofen oral suspension 100mg/5mL</v>
      </c>
      <c r="BO1099" s="55"/>
      <c r="BP1099" t="str">
        <f t="shared" si="132"/>
        <v>ibuprofen oral suspension 100mg/5mL</v>
      </c>
      <c r="BQ1099" s="5"/>
      <c r="BR1099" s="76">
        <v>10106000</v>
      </c>
      <c r="BS1099" t="s">
        <v>1209</v>
      </c>
      <c r="BU1099" s="118"/>
      <c r="BV1099" s="118"/>
      <c r="BW1099" s="61">
        <v>100000073362</v>
      </c>
      <c r="BX1099" s="5"/>
      <c r="BY1099" s="5"/>
      <c r="BZ1099" s="5"/>
      <c r="CB1099" s="45"/>
      <c r="CC1099" s="45"/>
      <c r="CD1099" s="5"/>
      <c r="CE1099" s="5"/>
      <c r="CF1099" t="s">
        <v>1242</v>
      </c>
      <c r="CG1099" t="s">
        <v>175</v>
      </c>
      <c r="CI1099" s="118"/>
      <c r="CJ1099" s="118"/>
      <c r="CK1099" t="s">
        <v>1239</v>
      </c>
      <c r="CM1099" t="s">
        <v>1228</v>
      </c>
      <c r="CN1099" t="s">
        <v>3382</v>
      </c>
      <c r="CO1099" s="46" t="s">
        <v>2251</v>
      </c>
      <c r="CP1099" s="5"/>
      <c r="CQ1099" s="69" t="s">
        <v>2251</v>
      </c>
      <c r="CR1099" s="69" t="s">
        <v>614</v>
      </c>
      <c r="CS1099" s="5"/>
      <c r="CT1099" s="46" t="s">
        <v>2251</v>
      </c>
      <c r="CU1099" s="46" t="s">
        <v>614</v>
      </c>
      <c r="CV1099" s="118"/>
      <c r="CW1099" s="147"/>
      <c r="CX1099" s="56" t="s">
        <v>966</v>
      </c>
      <c r="CY1099" s="5"/>
      <c r="CZ1099" s="5"/>
      <c r="DA1099">
        <v>100</v>
      </c>
      <c r="DB1099" s="74" t="s">
        <v>164</v>
      </c>
      <c r="DC1099" s="74"/>
      <c r="DD1099">
        <v>5</v>
      </c>
      <c r="DE1099" s="77" t="s">
        <v>263</v>
      </c>
      <c r="DF1099" s="5"/>
      <c r="DG1099" s="118"/>
      <c r="DH1099" s="118"/>
      <c r="DI1099" s="118"/>
      <c r="DJ1099" s="118"/>
      <c r="DK1099" s="118"/>
      <c r="DQ1099" s="5"/>
      <c r="DR1099">
        <v>100</v>
      </c>
      <c r="DS1099" s="74" t="s">
        <v>164</v>
      </c>
      <c r="DU1099" s="24">
        <v>5</v>
      </c>
      <c r="DV1099" s="42" t="s">
        <v>622</v>
      </c>
      <c r="DZ1099" t="s">
        <v>1252</v>
      </c>
      <c r="EA1099">
        <v>100</v>
      </c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Y1099" s="70" t="str">
        <f t="shared" si="133"/>
        <v>ibuprofen oral 100mg/5mL</v>
      </c>
      <c r="FK1099" s="14" t="s">
        <v>163</v>
      </c>
      <c r="FL1099" s="70" t="str">
        <f t="shared" si="134"/>
        <v>ibuprofen oral 100mg/5mL</v>
      </c>
    </row>
    <row r="1100" spans="1:168" ht="14.4">
      <c r="A1100" s="83">
        <v>128429</v>
      </c>
      <c r="B1100" s="57">
        <v>128429</v>
      </c>
      <c r="C1100" s="118"/>
      <c r="D1100" s="118"/>
      <c r="E1100" s="118"/>
      <c r="F1100" s="118"/>
      <c r="G1100" s="57">
        <v>128429</v>
      </c>
      <c r="H1100" s="3"/>
      <c r="I1100" s="57">
        <v>128429</v>
      </c>
      <c r="J1100" s="5" t="str">
        <f t="shared" si="128"/>
        <v>FIN ibuprofen Orion Corporation oral suspension 200mL x 100mg/5mL</v>
      </c>
      <c r="K1100" s="5" t="str">
        <f t="shared" si="129"/>
        <v>FIN ibuprofen Orion Corporation oral suspension 200mL x 100mg/5mL</v>
      </c>
      <c r="L1100" s="5"/>
      <c r="M1100" s="5"/>
      <c r="N1100" s="5"/>
      <c r="O1100" s="5"/>
      <c r="P1100" s="24">
        <v>200</v>
      </c>
      <c r="Q1100" s="42" t="s">
        <v>622</v>
      </c>
      <c r="R1100" s="24">
        <v>200</v>
      </c>
      <c r="S1100" s="42" t="s">
        <v>622</v>
      </c>
      <c r="T1100" s="118"/>
      <c r="U1100" s="118"/>
      <c r="V1100" s="118"/>
      <c r="W1100" s="118"/>
      <c r="X1100" t="s">
        <v>1329</v>
      </c>
      <c r="Y1100" t="s">
        <v>1127</v>
      </c>
      <c r="Z1100" t="s">
        <v>1127</v>
      </c>
      <c r="AA1100" t="s">
        <v>1326</v>
      </c>
      <c r="AB1100" s="5"/>
      <c r="AC1100" s="5"/>
      <c r="AD1100" s="5"/>
      <c r="AE1100" s="5"/>
      <c r="AF1100" s="61">
        <v>100000073362</v>
      </c>
      <c r="AG1100" t="s">
        <v>1209</v>
      </c>
      <c r="AI1100" t="s">
        <v>1195</v>
      </c>
      <c r="AJ1100" t="s">
        <v>1209</v>
      </c>
      <c r="AK1100" s="5"/>
      <c r="AL1100" s="5"/>
      <c r="AM1100" s="5"/>
      <c r="AN1100" s="5"/>
      <c r="AO1100" s="5"/>
      <c r="AP1100" s="5"/>
      <c r="AQ1100" s="5"/>
      <c r="AR1100" s="5"/>
      <c r="AS1100" s="57">
        <v>36502</v>
      </c>
      <c r="AT1100" s="25" t="str">
        <f t="shared" si="130"/>
        <v>FIN ibuprofen Orion Corporation oral suspension 100mg/5mL</v>
      </c>
      <c r="AU1100" s="33"/>
      <c r="AW1100" s="57">
        <v>36502</v>
      </c>
      <c r="AX1100" s="57"/>
      <c r="AY1100" s="5"/>
      <c r="AZ1100" t="s">
        <v>578</v>
      </c>
      <c r="BA1100" s="5"/>
      <c r="BB1100" s="5"/>
      <c r="BC1100" s="76">
        <v>10221000</v>
      </c>
      <c r="BD1100" t="s">
        <v>1209</v>
      </c>
      <c r="BF1100" s="46" t="s">
        <v>1026</v>
      </c>
      <c r="BG1100" t="s">
        <v>980</v>
      </c>
      <c r="BJ1100" s="5"/>
      <c r="BK1100" t="s">
        <v>980</v>
      </c>
      <c r="BL1100" t="s">
        <v>1026</v>
      </c>
      <c r="BM1100" s="55" t="s">
        <v>964</v>
      </c>
      <c r="BN1100" t="str">
        <f t="shared" si="131"/>
        <v>ibuprofen oral suspension 100mg/5mL</v>
      </c>
      <c r="BO1100" s="55"/>
      <c r="BP1100" t="str">
        <f t="shared" si="132"/>
        <v>ibuprofen oral suspension 100mg/5mL</v>
      </c>
      <c r="BQ1100" s="5"/>
      <c r="BR1100" s="76">
        <v>10106000</v>
      </c>
      <c r="BS1100" t="s">
        <v>1209</v>
      </c>
      <c r="BU1100" s="118"/>
      <c r="BV1100" s="118"/>
      <c r="BW1100" s="61">
        <v>100000073362</v>
      </c>
      <c r="BX1100" s="5"/>
      <c r="BY1100" s="5"/>
      <c r="BZ1100" s="5"/>
      <c r="CB1100" s="45"/>
      <c r="CC1100" s="45"/>
      <c r="CD1100" s="5"/>
      <c r="CE1100" s="5"/>
      <c r="CF1100" t="s">
        <v>1242</v>
      </c>
      <c r="CG1100" t="s">
        <v>175</v>
      </c>
      <c r="CI1100" s="118"/>
      <c r="CJ1100" s="118"/>
      <c r="CK1100" t="s">
        <v>1239</v>
      </c>
      <c r="CM1100" t="s">
        <v>1228</v>
      </c>
      <c r="CN1100" t="s">
        <v>3382</v>
      </c>
      <c r="CO1100" s="46" t="s">
        <v>2251</v>
      </c>
      <c r="CP1100" s="5"/>
      <c r="CQ1100" s="69" t="s">
        <v>2251</v>
      </c>
      <c r="CR1100" s="69" t="s">
        <v>614</v>
      </c>
      <c r="CS1100" s="5"/>
      <c r="CT1100" s="46" t="s">
        <v>2251</v>
      </c>
      <c r="CU1100" s="46" t="s">
        <v>614</v>
      </c>
      <c r="CV1100" s="118"/>
      <c r="CW1100" s="147"/>
      <c r="CX1100" s="56" t="s">
        <v>966</v>
      </c>
      <c r="CY1100" s="5"/>
      <c r="CZ1100" s="5"/>
      <c r="DA1100">
        <v>100</v>
      </c>
      <c r="DB1100" s="74" t="s">
        <v>164</v>
      </c>
      <c r="DC1100" s="74"/>
      <c r="DD1100">
        <v>5</v>
      </c>
      <c r="DE1100" s="77" t="s">
        <v>263</v>
      </c>
      <c r="DF1100" s="5"/>
      <c r="DG1100" s="118"/>
      <c r="DH1100" s="118"/>
      <c r="DI1100" s="118"/>
      <c r="DJ1100" s="118"/>
      <c r="DK1100" s="118"/>
      <c r="DQ1100" s="5"/>
      <c r="DR1100">
        <v>100</v>
      </c>
      <c r="DS1100" s="74" t="s">
        <v>164</v>
      </c>
      <c r="DU1100" s="24">
        <v>5</v>
      </c>
      <c r="DV1100" s="42" t="s">
        <v>622</v>
      </c>
      <c r="DZ1100" t="s">
        <v>1252</v>
      </c>
      <c r="EA1100">
        <v>100</v>
      </c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Y1100" s="70" t="str">
        <f t="shared" si="133"/>
        <v>ibuprofen oral 100mg/5mL</v>
      </c>
      <c r="FK1100" s="14" t="s">
        <v>163</v>
      </c>
      <c r="FL1100" s="70" t="str">
        <f t="shared" si="134"/>
        <v>ibuprofen oral 100mg/5mL</v>
      </c>
    </row>
    <row r="1101" spans="1:168" ht="14.4">
      <c r="A1101" s="83">
        <v>128432</v>
      </c>
      <c r="B1101" s="57">
        <v>128432</v>
      </c>
      <c r="C1101" s="118"/>
      <c r="D1101" s="118"/>
      <c r="E1101" s="118"/>
      <c r="F1101" s="118"/>
      <c r="G1101" s="57">
        <v>128432</v>
      </c>
      <c r="H1101" s="3"/>
      <c r="I1101" s="57">
        <v>128432</v>
      </c>
      <c r="J1101" s="5" t="str">
        <f t="shared" si="128"/>
        <v>FIN ibuprofen Orion Corporation oral suspension 200mL x 100mg/5mL</v>
      </c>
      <c r="K1101" s="5" t="str">
        <f t="shared" si="129"/>
        <v>FIN ibuprofen Orion Corporation oral suspension 200mL x 100mg/5mL</v>
      </c>
      <c r="L1101" s="5"/>
      <c r="M1101" s="5"/>
      <c r="N1101" s="5"/>
      <c r="O1101" s="5"/>
      <c r="P1101" s="24">
        <v>200</v>
      </c>
      <c r="Q1101" s="42" t="s">
        <v>622</v>
      </c>
      <c r="R1101" s="24">
        <v>200</v>
      </c>
      <c r="S1101" s="42" t="s">
        <v>622</v>
      </c>
      <c r="T1101" s="118"/>
      <c r="U1101" s="118"/>
      <c r="V1101" s="118"/>
      <c r="W1101" s="118"/>
      <c r="X1101" t="s">
        <v>1330</v>
      </c>
      <c r="Y1101" t="s">
        <v>1127</v>
      </c>
      <c r="Z1101" t="s">
        <v>1127</v>
      </c>
      <c r="AA1101" t="s">
        <v>1326</v>
      </c>
      <c r="AB1101" s="5"/>
      <c r="AC1101" s="5"/>
      <c r="AD1101" s="5"/>
      <c r="AE1101" s="5"/>
      <c r="AF1101" s="61">
        <v>100000073362</v>
      </c>
      <c r="AG1101" t="s">
        <v>1209</v>
      </c>
      <c r="AI1101" t="s">
        <v>1195</v>
      </c>
      <c r="AJ1101" t="s">
        <v>1209</v>
      </c>
      <c r="AK1101" s="5"/>
      <c r="AL1101" s="5"/>
      <c r="AM1101" s="5"/>
      <c r="AN1101" s="5"/>
      <c r="AO1101" s="5"/>
      <c r="AP1101" s="5"/>
      <c r="AQ1101" s="5"/>
      <c r="AR1101" s="5"/>
      <c r="AS1101" s="57">
        <v>36502</v>
      </c>
      <c r="AT1101" s="25" t="str">
        <f t="shared" si="130"/>
        <v>FIN ibuprofen Orion Corporation oral suspension 100mg/5mL</v>
      </c>
      <c r="AU1101" s="33"/>
      <c r="AW1101" s="57">
        <v>36502</v>
      </c>
      <c r="AX1101" s="57"/>
      <c r="AY1101" s="5"/>
      <c r="AZ1101" t="s">
        <v>578</v>
      </c>
      <c r="BA1101" s="5"/>
      <c r="BB1101" s="5"/>
      <c r="BC1101" s="76">
        <v>10221000</v>
      </c>
      <c r="BD1101" t="s">
        <v>1209</v>
      </c>
      <c r="BF1101" s="46" t="s">
        <v>1026</v>
      </c>
      <c r="BG1101" t="s">
        <v>980</v>
      </c>
      <c r="BJ1101" s="5"/>
      <c r="BK1101" t="s">
        <v>980</v>
      </c>
      <c r="BL1101" t="s">
        <v>1026</v>
      </c>
      <c r="BM1101" s="55" t="s">
        <v>964</v>
      </c>
      <c r="BN1101" t="str">
        <f t="shared" si="131"/>
        <v>ibuprofen oral suspension 100mg/5mL</v>
      </c>
      <c r="BO1101" s="55"/>
      <c r="BP1101" t="str">
        <f t="shared" si="132"/>
        <v>ibuprofen oral suspension 100mg/5mL</v>
      </c>
      <c r="BQ1101" s="5"/>
      <c r="BR1101" s="76">
        <v>10106000</v>
      </c>
      <c r="BS1101" t="s">
        <v>1209</v>
      </c>
      <c r="BU1101" s="118"/>
      <c r="BV1101" s="118"/>
      <c r="BW1101" s="61">
        <v>100000073362</v>
      </c>
      <c r="BX1101" s="5"/>
      <c r="BY1101" s="5"/>
      <c r="BZ1101" s="5"/>
      <c r="CB1101" s="45"/>
      <c r="CC1101" s="45"/>
      <c r="CD1101" s="5"/>
      <c r="CE1101" s="5"/>
      <c r="CF1101" t="s">
        <v>1242</v>
      </c>
      <c r="CG1101" t="s">
        <v>175</v>
      </c>
      <c r="CI1101" s="118"/>
      <c r="CJ1101" s="118"/>
      <c r="CK1101" t="s">
        <v>1239</v>
      </c>
      <c r="CM1101" t="s">
        <v>1228</v>
      </c>
      <c r="CN1101" t="s">
        <v>3382</v>
      </c>
      <c r="CO1101" s="46" t="s">
        <v>2251</v>
      </c>
      <c r="CP1101" s="5"/>
      <c r="CQ1101" s="69" t="s">
        <v>2251</v>
      </c>
      <c r="CR1101" s="69" t="s">
        <v>614</v>
      </c>
      <c r="CS1101" s="5"/>
      <c r="CT1101" s="46" t="s">
        <v>2251</v>
      </c>
      <c r="CU1101" s="46" t="s">
        <v>614</v>
      </c>
      <c r="CV1101" s="118"/>
      <c r="CW1101" s="147"/>
      <c r="CX1101" s="56" t="s">
        <v>966</v>
      </c>
      <c r="CY1101" s="5"/>
      <c r="CZ1101" s="5"/>
      <c r="DA1101">
        <v>100</v>
      </c>
      <c r="DB1101" s="74" t="s">
        <v>164</v>
      </c>
      <c r="DC1101" s="74"/>
      <c r="DD1101">
        <v>5</v>
      </c>
      <c r="DE1101" s="77" t="s">
        <v>263</v>
      </c>
      <c r="DF1101" s="5"/>
      <c r="DG1101" s="118"/>
      <c r="DH1101" s="118"/>
      <c r="DI1101" s="118"/>
      <c r="DJ1101" s="118"/>
      <c r="DK1101" s="118"/>
      <c r="DQ1101" s="5"/>
      <c r="DR1101">
        <v>100</v>
      </c>
      <c r="DS1101" s="74" t="s">
        <v>164</v>
      </c>
      <c r="DU1101" s="24">
        <v>5</v>
      </c>
      <c r="DV1101" s="42" t="s">
        <v>622</v>
      </c>
      <c r="DZ1101" t="s">
        <v>1252</v>
      </c>
      <c r="EA1101">
        <v>100</v>
      </c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Y1101" s="70" t="str">
        <f t="shared" si="133"/>
        <v>ibuprofen oral 100mg/5mL</v>
      </c>
      <c r="FK1101" s="14" t="s">
        <v>163</v>
      </c>
      <c r="FL1101" s="70" t="str">
        <f t="shared" si="134"/>
        <v>ibuprofen oral 100mg/5mL</v>
      </c>
    </row>
    <row r="1102" spans="1:168" ht="14.4">
      <c r="A1102" s="83">
        <v>128433</v>
      </c>
      <c r="B1102" s="57">
        <v>128433</v>
      </c>
      <c r="C1102" s="118"/>
      <c r="D1102" s="118"/>
      <c r="E1102" s="118"/>
      <c r="F1102" s="118"/>
      <c r="G1102" s="57">
        <v>128433</v>
      </c>
      <c r="H1102" s="3"/>
      <c r="I1102" s="57">
        <v>128433</v>
      </c>
      <c r="J1102" s="5" t="str">
        <f t="shared" si="128"/>
        <v>FIN ibuprofen Orion Corporation oral suspension 50mL x 100mg/5mL</v>
      </c>
      <c r="K1102" s="5" t="str">
        <f t="shared" si="129"/>
        <v>FIN ibuprofen Orion Corporation oral suspension 50mL x 100mg/5mL</v>
      </c>
      <c r="L1102" s="5"/>
      <c r="M1102" s="5"/>
      <c r="N1102" s="5"/>
      <c r="O1102" s="5"/>
      <c r="P1102" s="24">
        <v>50</v>
      </c>
      <c r="Q1102" s="42" t="s">
        <v>622</v>
      </c>
      <c r="R1102" s="24">
        <v>50</v>
      </c>
      <c r="S1102" s="42" t="s">
        <v>622</v>
      </c>
      <c r="T1102" s="118"/>
      <c r="U1102" s="118"/>
      <c r="V1102" s="118"/>
      <c r="W1102" s="118"/>
      <c r="X1102" t="s">
        <v>1292</v>
      </c>
      <c r="Y1102" t="s">
        <v>1127</v>
      </c>
      <c r="Z1102" t="s">
        <v>1127</v>
      </c>
      <c r="AA1102" t="s">
        <v>1324</v>
      </c>
      <c r="AB1102" s="5"/>
      <c r="AC1102" s="5"/>
      <c r="AD1102" s="5"/>
      <c r="AE1102" s="5"/>
      <c r="AF1102" s="61">
        <v>100000073362</v>
      </c>
      <c r="AG1102" t="s">
        <v>1209</v>
      </c>
      <c r="AI1102" t="s">
        <v>1195</v>
      </c>
      <c r="AJ1102" t="s">
        <v>1209</v>
      </c>
      <c r="AK1102" s="5"/>
      <c r="AL1102" s="5"/>
      <c r="AM1102" s="5"/>
      <c r="AN1102" s="5"/>
      <c r="AO1102" s="5"/>
      <c r="AP1102" s="5"/>
      <c r="AQ1102" s="5"/>
      <c r="AR1102" s="5"/>
      <c r="AS1102" s="57">
        <v>36502</v>
      </c>
      <c r="AT1102" s="25" t="str">
        <f t="shared" si="130"/>
        <v>FIN ibuprofen Orion Corporation oral suspension 100mg/5mL</v>
      </c>
      <c r="AU1102" s="33"/>
      <c r="AW1102" s="57">
        <v>36502</v>
      </c>
      <c r="AX1102" s="57"/>
      <c r="AY1102" s="5"/>
      <c r="AZ1102" t="s">
        <v>578</v>
      </c>
      <c r="BA1102" s="5"/>
      <c r="BB1102" s="5"/>
      <c r="BC1102" s="76">
        <v>10221000</v>
      </c>
      <c r="BD1102" t="s">
        <v>1209</v>
      </c>
      <c r="BF1102" s="46" t="s">
        <v>1026</v>
      </c>
      <c r="BG1102" t="s">
        <v>980</v>
      </c>
      <c r="BJ1102" s="5"/>
      <c r="BK1102" t="s">
        <v>980</v>
      </c>
      <c r="BL1102" t="s">
        <v>1026</v>
      </c>
      <c r="BM1102" s="55" t="s">
        <v>964</v>
      </c>
      <c r="BN1102" t="str">
        <f t="shared" si="131"/>
        <v>ibuprofen oral suspension 100mg/5mL</v>
      </c>
      <c r="BO1102" s="55"/>
      <c r="BP1102" t="str">
        <f t="shared" si="132"/>
        <v>ibuprofen oral suspension 100mg/5mL</v>
      </c>
      <c r="BQ1102" s="5"/>
      <c r="BR1102" s="76">
        <v>10106000</v>
      </c>
      <c r="BS1102" t="s">
        <v>1209</v>
      </c>
      <c r="BU1102" s="118"/>
      <c r="BV1102" s="118"/>
      <c r="BW1102" s="61">
        <v>100000073362</v>
      </c>
      <c r="BX1102" s="5"/>
      <c r="BY1102" s="5"/>
      <c r="BZ1102" s="5"/>
      <c r="CB1102" s="45"/>
      <c r="CC1102" s="45"/>
      <c r="CD1102" s="5"/>
      <c r="CE1102" s="5"/>
      <c r="CF1102" t="s">
        <v>1242</v>
      </c>
      <c r="CG1102" t="s">
        <v>175</v>
      </c>
      <c r="CI1102" s="118"/>
      <c r="CJ1102" s="118"/>
      <c r="CK1102" t="s">
        <v>1239</v>
      </c>
      <c r="CM1102" t="s">
        <v>1228</v>
      </c>
      <c r="CN1102" t="s">
        <v>3382</v>
      </c>
      <c r="CO1102" s="46" t="s">
        <v>2251</v>
      </c>
      <c r="CP1102" s="5"/>
      <c r="CQ1102" s="69" t="s">
        <v>2251</v>
      </c>
      <c r="CR1102" s="69" t="s">
        <v>614</v>
      </c>
      <c r="CS1102" s="5"/>
      <c r="CT1102" s="46" t="s">
        <v>2251</v>
      </c>
      <c r="CU1102" s="46" t="s">
        <v>614</v>
      </c>
      <c r="CV1102" s="118"/>
      <c r="CW1102" s="147"/>
      <c r="CX1102" s="56" t="s">
        <v>966</v>
      </c>
      <c r="CY1102" s="5"/>
      <c r="CZ1102" s="5"/>
      <c r="DA1102">
        <v>100</v>
      </c>
      <c r="DB1102" s="74" t="s">
        <v>164</v>
      </c>
      <c r="DC1102" s="74"/>
      <c r="DD1102">
        <v>5</v>
      </c>
      <c r="DE1102" s="77" t="s">
        <v>263</v>
      </c>
      <c r="DF1102" s="5"/>
      <c r="DG1102" s="118"/>
      <c r="DH1102" s="118"/>
      <c r="DI1102" s="118"/>
      <c r="DJ1102" s="118"/>
      <c r="DK1102" s="118"/>
      <c r="DQ1102" s="5"/>
      <c r="DR1102">
        <v>100</v>
      </c>
      <c r="DS1102" s="74" t="s">
        <v>164</v>
      </c>
      <c r="DU1102" s="24">
        <v>5</v>
      </c>
      <c r="DV1102" s="42" t="s">
        <v>622</v>
      </c>
      <c r="DZ1102" t="s">
        <v>1252</v>
      </c>
      <c r="EA1102">
        <v>100</v>
      </c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Y1102" s="70" t="str">
        <f t="shared" si="133"/>
        <v>ibuprofen oral 100mg/5mL</v>
      </c>
      <c r="FK1102" s="14" t="s">
        <v>163</v>
      </c>
      <c r="FL1102" s="70" t="str">
        <f t="shared" si="134"/>
        <v>ibuprofen oral 100mg/5mL</v>
      </c>
    </row>
    <row r="1103" spans="1:168" ht="14.4">
      <c r="A1103" s="83">
        <v>128434</v>
      </c>
      <c r="B1103" s="57">
        <v>128434</v>
      </c>
      <c r="C1103" s="118"/>
      <c r="D1103" s="118"/>
      <c r="E1103" s="118"/>
      <c r="F1103" s="118"/>
      <c r="G1103" s="57">
        <v>128434</v>
      </c>
      <c r="H1103" s="3"/>
      <c r="I1103" s="57">
        <v>128434</v>
      </c>
      <c r="J1103" s="5" t="str">
        <f t="shared" si="128"/>
        <v>FIN ibuprofen Orion Corporation oral suspension 100mL x 100mg/5mL</v>
      </c>
      <c r="K1103" s="5" t="str">
        <f t="shared" si="129"/>
        <v>FIN ibuprofen Orion Corporation oral suspension 100mL x 100mg/5mL</v>
      </c>
      <c r="L1103" s="5"/>
      <c r="M1103" s="5"/>
      <c r="N1103" s="5"/>
      <c r="O1103" s="5"/>
      <c r="P1103" s="24">
        <v>100</v>
      </c>
      <c r="Q1103" s="42" t="s">
        <v>622</v>
      </c>
      <c r="R1103" s="24">
        <v>100</v>
      </c>
      <c r="S1103" s="42" t="s">
        <v>622</v>
      </c>
      <c r="T1103" s="118"/>
      <c r="U1103" s="118"/>
      <c r="V1103" s="118"/>
      <c r="W1103" s="118"/>
      <c r="X1103" t="s">
        <v>1298</v>
      </c>
      <c r="Y1103" t="s">
        <v>1127</v>
      </c>
      <c r="Z1103" t="s">
        <v>1127</v>
      </c>
      <c r="AA1103" t="s">
        <v>1325</v>
      </c>
      <c r="AB1103" s="5"/>
      <c r="AC1103" s="5"/>
      <c r="AD1103" s="5"/>
      <c r="AE1103" s="5"/>
      <c r="AF1103" s="61">
        <v>100000073362</v>
      </c>
      <c r="AG1103" t="s">
        <v>1209</v>
      </c>
      <c r="AI1103" t="s">
        <v>1195</v>
      </c>
      <c r="AJ1103" t="s">
        <v>1209</v>
      </c>
      <c r="AK1103" s="5"/>
      <c r="AL1103" s="5"/>
      <c r="AM1103" s="5"/>
      <c r="AN1103" s="5"/>
      <c r="AO1103" s="5"/>
      <c r="AP1103" s="5"/>
      <c r="AQ1103" s="5"/>
      <c r="AR1103" s="5"/>
      <c r="AS1103" s="57">
        <v>36502</v>
      </c>
      <c r="AT1103" s="25" t="str">
        <f t="shared" si="130"/>
        <v>FIN ibuprofen Orion Corporation oral suspension 100mg/5mL</v>
      </c>
      <c r="AU1103" s="33"/>
      <c r="AW1103" s="57">
        <v>36502</v>
      </c>
      <c r="AX1103" s="57"/>
      <c r="AY1103" s="5"/>
      <c r="AZ1103" t="s">
        <v>578</v>
      </c>
      <c r="BA1103" s="5"/>
      <c r="BB1103" s="5"/>
      <c r="BC1103" s="76">
        <v>10221000</v>
      </c>
      <c r="BD1103" t="s">
        <v>1209</v>
      </c>
      <c r="BF1103" s="46" t="s">
        <v>1026</v>
      </c>
      <c r="BG1103" t="s">
        <v>980</v>
      </c>
      <c r="BJ1103" s="5"/>
      <c r="BK1103" t="s">
        <v>980</v>
      </c>
      <c r="BL1103" t="s">
        <v>1026</v>
      </c>
      <c r="BM1103" s="55" t="s">
        <v>964</v>
      </c>
      <c r="BN1103" t="str">
        <f t="shared" si="131"/>
        <v>ibuprofen oral suspension 100mg/5mL</v>
      </c>
      <c r="BO1103" s="55"/>
      <c r="BP1103" t="str">
        <f t="shared" si="132"/>
        <v>ibuprofen oral suspension 100mg/5mL</v>
      </c>
      <c r="BQ1103" s="5"/>
      <c r="BR1103" s="76">
        <v>10106000</v>
      </c>
      <c r="BS1103" t="s">
        <v>1209</v>
      </c>
      <c r="BU1103" s="118"/>
      <c r="BV1103" s="118"/>
      <c r="BW1103" s="61">
        <v>100000073362</v>
      </c>
      <c r="BX1103" s="5"/>
      <c r="BY1103" s="5"/>
      <c r="BZ1103" s="5"/>
      <c r="CB1103" s="45"/>
      <c r="CC1103" s="45"/>
      <c r="CD1103" s="5"/>
      <c r="CE1103" s="5"/>
      <c r="CF1103" t="s">
        <v>1242</v>
      </c>
      <c r="CG1103" t="s">
        <v>175</v>
      </c>
      <c r="CI1103" s="118"/>
      <c r="CJ1103" s="118"/>
      <c r="CK1103" t="s">
        <v>1239</v>
      </c>
      <c r="CM1103" t="s">
        <v>1228</v>
      </c>
      <c r="CN1103" t="s">
        <v>3382</v>
      </c>
      <c r="CO1103" s="46" t="s">
        <v>2251</v>
      </c>
      <c r="CP1103" s="5"/>
      <c r="CQ1103" s="69" t="s">
        <v>2251</v>
      </c>
      <c r="CR1103" s="69" t="s">
        <v>614</v>
      </c>
      <c r="CS1103" s="5"/>
      <c r="CT1103" s="46" t="s">
        <v>2251</v>
      </c>
      <c r="CU1103" s="46" t="s">
        <v>614</v>
      </c>
      <c r="CV1103" s="118"/>
      <c r="CW1103" s="147"/>
      <c r="CX1103" s="56" t="s">
        <v>966</v>
      </c>
      <c r="CY1103" s="5"/>
      <c r="CZ1103" s="5"/>
      <c r="DA1103">
        <v>100</v>
      </c>
      <c r="DB1103" s="74" t="s">
        <v>164</v>
      </c>
      <c r="DC1103" s="74"/>
      <c r="DD1103">
        <v>5</v>
      </c>
      <c r="DE1103" s="77" t="s">
        <v>263</v>
      </c>
      <c r="DF1103" s="5"/>
      <c r="DG1103" s="118"/>
      <c r="DH1103" s="118"/>
      <c r="DI1103" s="118"/>
      <c r="DJ1103" s="118"/>
      <c r="DK1103" s="118"/>
      <c r="DQ1103" s="5"/>
      <c r="DR1103">
        <v>100</v>
      </c>
      <c r="DS1103" s="74" t="s">
        <v>164</v>
      </c>
      <c r="DU1103" s="24">
        <v>5</v>
      </c>
      <c r="DV1103" s="42" t="s">
        <v>622</v>
      </c>
      <c r="DZ1103" t="s">
        <v>1252</v>
      </c>
      <c r="EA1103">
        <v>100</v>
      </c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Y1103" s="70" t="str">
        <f t="shared" si="133"/>
        <v>ibuprofen oral 100mg/5mL</v>
      </c>
      <c r="FK1103" s="14" t="s">
        <v>163</v>
      </c>
      <c r="FL1103" s="70" t="str">
        <f t="shared" si="134"/>
        <v>ibuprofen oral 100mg/5mL</v>
      </c>
    </row>
    <row r="1104" spans="1:168" ht="14.4">
      <c r="A1104" s="83">
        <v>128435</v>
      </c>
      <c r="B1104" s="57">
        <v>128435</v>
      </c>
      <c r="C1104" s="118"/>
      <c r="D1104" s="118"/>
      <c r="E1104" s="118"/>
      <c r="F1104" s="118"/>
      <c r="G1104" s="57">
        <v>128435</v>
      </c>
      <c r="H1104" s="3"/>
      <c r="I1104" s="57">
        <v>128435</v>
      </c>
      <c r="J1104" s="5" t="str">
        <f t="shared" si="128"/>
        <v>FIN ibuprofen Orion Corporation oral suspension 150mL x 100mg/5mL</v>
      </c>
      <c r="K1104" s="5" t="str">
        <f t="shared" si="129"/>
        <v>FIN ibuprofen Orion Corporation oral suspension 150mL x 100mg/5mL</v>
      </c>
      <c r="L1104" s="5"/>
      <c r="M1104" s="5"/>
      <c r="N1104" s="5"/>
      <c r="O1104" s="5"/>
      <c r="P1104" s="24">
        <v>150</v>
      </c>
      <c r="Q1104" s="42" t="s">
        <v>622</v>
      </c>
      <c r="R1104" s="24">
        <v>150</v>
      </c>
      <c r="S1104" s="42" t="s">
        <v>622</v>
      </c>
      <c r="T1104" s="118"/>
      <c r="U1104" s="118"/>
      <c r="V1104" s="118"/>
      <c r="W1104" s="118"/>
      <c r="X1104" t="s">
        <v>1289</v>
      </c>
      <c r="Y1104" t="s">
        <v>1127</v>
      </c>
      <c r="Z1104" t="s">
        <v>1127</v>
      </c>
      <c r="AA1104" t="s">
        <v>1306</v>
      </c>
      <c r="AB1104" s="5"/>
      <c r="AC1104" s="5"/>
      <c r="AD1104" s="5"/>
      <c r="AE1104" s="5"/>
      <c r="AF1104" s="61">
        <v>100000073362</v>
      </c>
      <c r="AG1104" t="s">
        <v>1209</v>
      </c>
      <c r="AI1104" t="s">
        <v>1195</v>
      </c>
      <c r="AJ1104" t="s">
        <v>1209</v>
      </c>
      <c r="AK1104" s="5"/>
      <c r="AL1104" s="5"/>
      <c r="AM1104" s="5"/>
      <c r="AN1104" s="5"/>
      <c r="AO1104" s="5"/>
      <c r="AP1104" s="5"/>
      <c r="AQ1104" s="5"/>
      <c r="AR1104" s="5"/>
      <c r="AS1104" s="57">
        <v>36502</v>
      </c>
      <c r="AT1104" s="25" t="str">
        <f t="shared" si="130"/>
        <v>FIN ibuprofen Orion Corporation oral suspension 100mg/5mL</v>
      </c>
      <c r="AU1104" s="33"/>
      <c r="AW1104" s="57">
        <v>36502</v>
      </c>
      <c r="AX1104" s="57"/>
      <c r="AY1104" s="5"/>
      <c r="AZ1104" t="s">
        <v>578</v>
      </c>
      <c r="BA1104" s="5"/>
      <c r="BB1104" s="5"/>
      <c r="BC1104" s="76">
        <v>10221000</v>
      </c>
      <c r="BD1104" t="s">
        <v>1209</v>
      </c>
      <c r="BF1104" s="46" t="s">
        <v>1026</v>
      </c>
      <c r="BG1104" t="s">
        <v>980</v>
      </c>
      <c r="BJ1104" s="5"/>
      <c r="BK1104" t="s">
        <v>980</v>
      </c>
      <c r="BL1104" t="s">
        <v>1026</v>
      </c>
      <c r="BM1104" s="55" t="s">
        <v>964</v>
      </c>
      <c r="BN1104" t="str">
        <f t="shared" si="131"/>
        <v>ibuprofen oral suspension 100mg/5mL</v>
      </c>
      <c r="BO1104" s="55"/>
      <c r="BP1104" t="str">
        <f t="shared" si="132"/>
        <v>ibuprofen oral suspension 100mg/5mL</v>
      </c>
      <c r="BQ1104" s="5"/>
      <c r="BR1104" s="76">
        <v>10106000</v>
      </c>
      <c r="BS1104" t="s">
        <v>1209</v>
      </c>
      <c r="BU1104" s="118"/>
      <c r="BV1104" s="118"/>
      <c r="BW1104" s="61">
        <v>100000073362</v>
      </c>
      <c r="BX1104" s="5"/>
      <c r="BY1104" s="5"/>
      <c r="BZ1104" s="5"/>
      <c r="CB1104" s="45"/>
      <c r="CC1104" s="45"/>
      <c r="CD1104" s="5"/>
      <c r="CE1104" s="5"/>
      <c r="CF1104" t="s">
        <v>1242</v>
      </c>
      <c r="CG1104" t="s">
        <v>175</v>
      </c>
      <c r="CI1104" s="118"/>
      <c r="CJ1104" s="118"/>
      <c r="CK1104" t="s">
        <v>1239</v>
      </c>
      <c r="CM1104" t="s">
        <v>1228</v>
      </c>
      <c r="CN1104" t="s">
        <v>3382</v>
      </c>
      <c r="CO1104" s="46" t="s">
        <v>2251</v>
      </c>
      <c r="CP1104" s="5"/>
      <c r="CQ1104" s="69" t="s">
        <v>2251</v>
      </c>
      <c r="CR1104" s="69" t="s">
        <v>614</v>
      </c>
      <c r="CS1104" s="5"/>
      <c r="CT1104" s="46" t="s">
        <v>2251</v>
      </c>
      <c r="CU1104" s="46" t="s">
        <v>614</v>
      </c>
      <c r="CV1104" s="118"/>
      <c r="CW1104" s="147"/>
      <c r="CX1104" s="56" t="s">
        <v>966</v>
      </c>
      <c r="CY1104" s="5"/>
      <c r="CZ1104" s="5"/>
      <c r="DA1104">
        <v>100</v>
      </c>
      <c r="DB1104" s="74" t="s">
        <v>164</v>
      </c>
      <c r="DC1104" s="74"/>
      <c r="DD1104">
        <v>5</v>
      </c>
      <c r="DE1104" s="77" t="s">
        <v>263</v>
      </c>
      <c r="DF1104" s="5"/>
      <c r="DG1104" s="118"/>
      <c r="DH1104" s="118"/>
      <c r="DI1104" s="118"/>
      <c r="DJ1104" s="118"/>
      <c r="DK1104" s="118"/>
      <c r="DQ1104" s="5"/>
      <c r="DR1104">
        <v>100</v>
      </c>
      <c r="DS1104" s="74" t="s">
        <v>164</v>
      </c>
      <c r="DU1104" s="24">
        <v>5</v>
      </c>
      <c r="DV1104" s="42" t="s">
        <v>622</v>
      </c>
      <c r="DZ1104" t="s">
        <v>1252</v>
      </c>
      <c r="EA1104">
        <v>100</v>
      </c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Y1104" s="70" t="str">
        <f t="shared" si="133"/>
        <v>ibuprofen oral 100mg/5mL</v>
      </c>
      <c r="FK1104" s="14" t="s">
        <v>163</v>
      </c>
      <c r="FL1104" s="70" t="str">
        <f t="shared" si="134"/>
        <v>ibuprofen oral 100mg/5mL</v>
      </c>
    </row>
    <row r="1105" spans="1:168" ht="14.4">
      <c r="A1105" s="83">
        <v>130790</v>
      </c>
      <c r="B1105" s="57">
        <v>130790</v>
      </c>
      <c r="C1105" s="118"/>
      <c r="D1105" s="118"/>
      <c r="E1105" s="118"/>
      <c r="F1105" s="118"/>
      <c r="G1105" s="57">
        <v>130790</v>
      </c>
      <c r="H1105" s="3"/>
      <c r="I1105" s="57">
        <v>130790</v>
      </c>
      <c r="J1105" s="5" t="str">
        <f t="shared" si="128"/>
        <v>FIN ibuprofen Orion Corporation oral suspension 60mL x 40mg/5mL</v>
      </c>
      <c r="K1105" s="5" t="str">
        <f t="shared" si="129"/>
        <v>FIN ibuprofen Orion Corporation oral suspension 60mL x 40mg/5mL</v>
      </c>
      <c r="L1105" s="5"/>
      <c r="M1105" s="5"/>
      <c r="N1105" s="5"/>
      <c r="O1105" s="5"/>
      <c r="P1105" s="24">
        <v>60</v>
      </c>
      <c r="Q1105" s="42" t="s">
        <v>622</v>
      </c>
      <c r="R1105" s="24">
        <v>60</v>
      </c>
      <c r="S1105" s="42" t="s">
        <v>622</v>
      </c>
      <c r="T1105" s="118"/>
      <c r="U1105" s="118"/>
      <c r="V1105" s="118"/>
      <c r="W1105" s="118"/>
      <c r="X1105" t="s">
        <v>1299</v>
      </c>
      <c r="Y1105" t="s">
        <v>1128</v>
      </c>
      <c r="Z1105" t="s">
        <v>1128</v>
      </c>
      <c r="AA1105" t="s">
        <v>1327</v>
      </c>
      <c r="AB1105" s="5"/>
      <c r="AC1105" s="5"/>
      <c r="AD1105" s="5"/>
      <c r="AE1105" s="5"/>
      <c r="AF1105" s="61">
        <v>100000073362</v>
      </c>
      <c r="AG1105" t="s">
        <v>1209</v>
      </c>
      <c r="AI1105" t="s">
        <v>1195</v>
      </c>
      <c r="AJ1105" t="s">
        <v>1209</v>
      </c>
      <c r="AK1105" s="5"/>
      <c r="AL1105" s="5"/>
      <c r="AM1105" s="5"/>
      <c r="AN1105" s="5"/>
      <c r="AO1105" s="5"/>
      <c r="AP1105" s="5"/>
      <c r="AQ1105" s="5"/>
      <c r="AR1105" s="5"/>
      <c r="AS1105" s="57">
        <v>37068</v>
      </c>
      <c r="AT1105" s="25" t="str">
        <f t="shared" si="130"/>
        <v>FIN ibuprofen Orion Corporation oral suspension 40mg/5mL</v>
      </c>
      <c r="AU1105" s="33"/>
      <c r="AW1105" s="57">
        <v>37068</v>
      </c>
      <c r="AX1105" s="57"/>
      <c r="AY1105" s="5"/>
      <c r="AZ1105" t="s">
        <v>578</v>
      </c>
      <c r="BA1105" s="5"/>
      <c r="BB1105" s="5"/>
      <c r="BC1105" s="76">
        <v>10221000</v>
      </c>
      <c r="BD1105" t="s">
        <v>1209</v>
      </c>
      <c r="BF1105" s="46" t="s">
        <v>1027</v>
      </c>
      <c r="BG1105" t="s">
        <v>980</v>
      </c>
      <c r="BJ1105" s="5"/>
      <c r="BK1105" t="s">
        <v>980</v>
      </c>
      <c r="BL1105" t="s">
        <v>1027</v>
      </c>
      <c r="BM1105" s="55" t="s">
        <v>964</v>
      </c>
      <c r="BN1105" t="str">
        <f t="shared" si="131"/>
        <v>ibuprofen oral suspension 40mg/5mL</v>
      </c>
      <c r="BO1105" s="55"/>
      <c r="BP1105" t="str">
        <f t="shared" si="132"/>
        <v>ibuprofen oral suspension 40mg/5mL</v>
      </c>
      <c r="BQ1105" s="5"/>
      <c r="BR1105" s="76">
        <v>10106000</v>
      </c>
      <c r="BS1105" t="s">
        <v>1209</v>
      </c>
      <c r="BU1105" s="118"/>
      <c r="BV1105" s="118"/>
      <c r="BW1105" s="61">
        <v>100000073362</v>
      </c>
      <c r="BX1105" s="5"/>
      <c r="BY1105" s="5"/>
      <c r="BZ1105" s="5"/>
      <c r="CB1105" s="45"/>
      <c r="CC1105" s="45"/>
      <c r="CD1105" s="5"/>
      <c r="CE1105" s="5"/>
      <c r="CF1105" t="s">
        <v>1242</v>
      </c>
      <c r="CG1105" t="s">
        <v>175</v>
      </c>
      <c r="CI1105" s="118"/>
      <c r="CJ1105" s="118"/>
      <c r="CK1105" t="s">
        <v>1239</v>
      </c>
      <c r="CM1105" t="s">
        <v>1228</v>
      </c>
      <c r="CN1105" t="s">
        <v>3382</v>
      </c>
      <c r="CO1105" s="46" t="s">
        <v>2251</v>
      </c>
      <c r="CP1105" s="5"/>
      <c r="CQ1105" s="69" t="s">
        <v>2251</v>
      </c>
      <c r="CR1105" s="69" t="s">
        <v>614</v>
      </c>
      <c r="CS1105" s="5"/>
      <c r="CT1105" s="46" t="s">
        <v>2251</v>
      </c>
      <c r="CU1105" s="46" t="s">
        <v>614</v>
      </c>
      <c r="CV1105" s="118"/>
      <c r="CW1105" s="147"/>
      <c r="CX1105" s="56" t="s">
        <v>966</v>
      </c>
      <c r="CY1105" s="5"/>
      <c r="CZ1105" s="5"/>
      <c r="DA1105">
        <v>40</v>
      </c>
      <c r="DB1105" s="74" t="s">
        <v>164</v>
      </c>
      <c r="DC1105" s="74"/>
      <c r="DD1105">
        <v>5</v>
      </c>
      <c r="DE1105" s="77" t="s">
        <v>263</v>
      </c>
      <c r="DF1105" s="5"/>
      <c r="DG1105" s="118"/>
      <c r="DH1105" s="118"/>
      <c r="DI1105" s="118"/>
      <c r="DJ1105" s="118"/>
      <c r="DK1105" s="118"/>
      <c r="DQ1105" s="5"/>
      <c r="DR1105">
        <v>40</v>
      </c>
      <c r="DS1105" s="74" t="s">
        <v>164</v>
      </c>
      <c r="DU1105" s="24">
        <v>5</v>
      </c>
      <c r="DV1105" s="42" t="s">
        <v>622</v>
      </c>
      <c r="DZ1105" t="s">
        <v>1256</v>
      </c>
      <c r="EA1105">
        <v>40</v>
      </c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Y1105" s="70" t="str">
        <f t="shared" si="133"/>
        <v>ibuprofen oral 40mg/5mL</v>
      </c>
      <c r="FK1105" s="14" t="s">
        <v>163</v>
      </c>
      <c r="FL1105" s="70" t="str">
        <f t="shared" si="134"/>
        <v>ibuprofen oral 40mg/5mL</v>
      </c>
    </row>
    <row r="1106" spans="1:168" ht="14.4">
      <c r="A1106" s="83">
        <v>130791</v>
      </c>
      <c r="B1106" s="57">
        <v>130791</v>
      </c>
      <c r="C1106" s="118"/>
      <c r="D1106" s="118"/>
      <c r="E1106" s="118"/>
      <c r="F1106" s="118"/>
      <c r="G1106" s="57">
        <v>130791</v>
      </c>
      <c r="H1106" s="3"/>
      <c r="I1106" s="57">
        <v>130791</v>
      </c>
      <c r="J1106" s="5" t="str">
        <f t="shared" si="128"/>
        <v>FIN ibuprofen Orion Corporation oral suspension 80mL x 40mg/5mL</v>
      </c>
      <c r="K1106" s="5" t="str">
        <f t="shared" si="129"/>
        <v>FIN ibuprofen Orion Corporation oral suspension 80mL x 40mg/5mL</v>
      </c>
      <c r="L1106" s="5"/>
      <c r="M1106" s="5"/>
      <c r="N1106" s="5"/>
      <c r="O1106" s="5"/>
      <c r="P1106" s="24">
        <v>80</v>
      </c>
      <c r="Q1106" s="42" t="s">
        <v>622</v>
      </c>
      <c r="R1106" s="24">
        <v>80</v>
      </c>
      <c r="S1106" s="42" t="s">
        <v>622</v>
      </c>
      <c r="T1106" s="118"/>
      <c r="U1106" s="118"/>
      <c r="V1106" s="118"/>
      <c r="W1106" s="118"/>
      <c r="X1106" t="s">
        <v>1292</v>
      </c>
      <c r="Y1106" t="s">
        <v>1128</v>
      </c>
      <c r="Z1106" t="s">
        <v>1128</v>
      </c>
      <c r="AA1106" t="s">
        <v>1328</v>
      </c>
      <c r="AB1106" s="5"/>
      <c r="AC1106" s="5"/>
      <c r="AD1106" s="5"/>
      <c r="AE1106" s="5"/>
      <c r="AF1106" s="61">
        <v>100000073362</v>
      </c>
      <c r="AG1106" t="s">
        <v>1209</v>
      </c>
      <c r="AI1106" t="s">
        <v>1195</v>
      </c>
      <c r="AJ1106" t="s">
        <v>1209</v>
      </c>
      <c r="AK1106" s="5"/>
      <c r="AL1106" s="5"/>
      <c r="AM1106" s="5"/>
      <c r="AN1106" s="5"/>
      <c r="AO1106" s="5"/>
      <c r="AP1106" s="5"/>
      <c r="AQ1106" s="5"/>
      <c r="AR1106" s="5"/>
      <c r="AS1106" s="57">
        <v>37068</v>
      </c>
      <c r="AT1106" s="25" t="str">
        <f t="shared" si="130"/>
        <v>FIN ibuprofen Orion Corporation oral suspension 40mg/5mL</v>
      </c>
      <c r="AU1106" s="33"/>
      <c r="AW1106" s="57">
        <v>37068</v>
      </c>
      <c r="AX1106" s="57"/>
      <c r="AY1106" s="5"/>
      <c r="AZ1106" t="s">
        <v>578</v>
      </c>
      <c r="BA1106" s="5"/>
      <c r="BB1106" s="5"/>
      <c r="BC1106" s="76">
        <v>10221000</v>
      </c>
      <c r="BD1106" t="s">
        <v>1209</v>
      </c>
      <c r="BF1106" s="46" t="s">
        <v>1027</v>
      </c>
      <c r="BG1106" t="s">
        <v>980</v>
      </c>
      <c r="BJ1106" s="5"/>
      <c r="BK1106" t="s">
        <v>980</v>
      </c>
      <c r="BL1106" t="s">
        <v>1027</v>
      </c>
      <c r="BM1106" s="55" t="s">
        <v>964</v>
      </c>
      <c r="BN1106" t="str">
        <f t="shared" si="131"/>
        <v>ibuprofen oral suspension 40mg/5mL</v>
      </c>
      <c r="BO1106" s="55"/>
      <c r="BP1106" t="str">
        <f t="shared" si="132"/>
        <v>ibuprofen oral suspension 40mg/5mL</v>
      </c>
      <c r="BQ1106" s="5"/>
      <c r="BR1106" s="76">
        <v>10106000</v>
      </c>
      <c r="BS1106" t="s">
        <v>1209</v>
      </c>
      <c r="BU1106" s="118"/>
      <c r="BV1106" s="118"/>
      <c r="BW1106" s="61">
        <v>100000073362</v>
      </c>
      <c r="BX1106" s="5"/>
      <c r="BY1106" s="5"/>
      <c r="BZ1106" s="5"/>
      <c r="CB1106" s="45"/>
      <c r="CC1106" s="45"/>
      <c r="CD1106" s="5"/>
      <c r="CE1106" s="5"/>
      <c r="CF1106" t="s">
        <v>1242</v>
      </c>
      <c r="CG1106" t="s">
        <v>175</v>
      </c>
      <c r="CI1106" s="118"/>
      <c r="CJ1106" s="118"/>
      <c r="CK1106" t="s">
        <v>1239</v>
      </c>
      <c r="CM1106" t="s">
        <v>1228</v>
      </c>
      <c r="CN1106" t="s">
        <v>3382</v>
      </c>
      <c r="CO1106" s="46" t="s">
        <v>2251</v>
      </c>
      <c r="CP1106" s="5"/>
      <c r="CQ1106" s="69" t="s">
        <v>2251</v>
      </c>
      <c r="CR1106" s="69" t="s">
        <v>614</v>
      </c>
      <c r="CS1106" s="5"/>
      <c r="CT1106" s="46" t="s">
        <v>2251</v>
      </c>
      <c r="CU1106" s="46" t="s">
        <v>614</v>
      </c>
      <c r="CV1106" s="118"/>
      <c r="CW1106" s="147"/>
      <c r="CX1106" s="56" t="s">
        <v>966</v>
      </c>
      <c r="CY1106" s="5"/>
      <c r="CZ1106" s="5"/>
      <c r="DA1106">
        <v>40</v>
      </c>
      <c r="DB1106" s="74" t="s">
        <v>164</v>
      </c>
      <c r="DC1106" s="74"/>
      <c r="DD1106">
        <v>5</v>
      </c>
      <c r="DE1106" s="77" t="s">
        <v>263</v>
      </c>
      <c r="DF1106" s="5"/>
      <c r="DG1106" s="118"/>
      <c r="DH1106" s="118"/>
      <c r="DI1106" s="118"/>
      <c r="DJ1106" s="118"/>
      <c r="DK1106" s="118"/>
      <c r="DQ1106" s="5"/>
      <c r="DR1106">
        <v>40</v>
      </c>
      <c r="DS1106" s="74" t="s">
        <v>164</v>
      </c>
      <c r="DU1106" s="24">
        <v>5</v>
      </c>
      <c r="DV1106" s="42" t="s">
        <v>622</v>
      </c>
      <c r="DZ1106" t="s">
        <v>1256</v>
      </c>
      <c r="EA1106">
        <v>40</v>
      </c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Y1106" s="70" t="str">
        <f t="shared" si="133"/>
        <v>ibuprofen oral 40mg/5mL</v>
      </c>
      <c r="FK1106" s="14" t="s">
        <v>163</v>
      </c>
      <c r="FL1106" s="70" t="str">
        <f t="shared" si="134"/>
        <v>ibuprofen oral 40mg/5mL</v>
      </c>
    </row>
    <row r="1107" spans="1:168" ht="14.4">
      <c r="A1107" s="83">
        <v>130792</v>
      </c>
      <c r="B1107" s="57">
        <v>130792</v>
      </c>
      <c r="C1107" s="118"/>
      <c r="D1107" s="118"/>
      <c r="E1107" s="118"/>
      <c r="F1107" s="118"/>
      <c r="G1107" s="57">
        <v>130792</v>
      </c>
      <c r="H1107" s="3"/>
      <c r="I1107" s="57">
        <v>130792</v>
      </c>
      <c r="J1107" s="5" t="str">
        <f t="shared" si="128"/>
        <v>FIN ibuprofen Orion Corporation oral suspension 100mL x 40mg/5mL</v>
      </c>
      <c r="K1107" s="5" t="str">
        <f t="shared" si="129"/>
        <v>FIN ibuprofen Orion Corporation oral suspension 100mL x 40mg/5mL</v>
      </c>
      <c r="L1107" s="5"/>
      <c r="M1107" s="5"/>
      <c r="N1107" s="5"/>
      <c r="O1107" s="5"/>
      <c r="P1107" s="24">
        <v>100</v>
      </c>
      <c r="Q1107" s="42" t="s">
        <v>622</v>
      </c>
      <c r="R1107" s="24">
        <v>100</v>
      </c>
      <c r="S1107" s="42" t="s">
        <v>622</v>
      </c>
      <c r="T1107" s="118"/>
      <c r="U1107" s="118"/>
      <c r="V1107" s="118"/>
      <c r="W1107" s="118"/>
      <c r="X1107" t="s">
        <v>1331</v>
      </c>
      <c r="Y1107" t="s">
        <v>1128</v>
      </c>
      <c r="Z1107" t="s">
        <v>1128</v>
      </c>
      <c r="AA1107" t="s">
        <v>1325</v>
      </c>
      <c r="AB1107" s="5"/>
      <c r="AC1107" s="5"/>
      <c r="AD1107" s="5"/>
      <c r="AE1107" s="5"/>
      <c r="AF1107" s="61">
        <v>100000073362</v>
      </c>
      <c r="AG1107" t="s">
        <v>1209</v>
      </c>
      <c r="AI1107" t="s">
        <v>1195</v>
      </c>
      <c r="AJ1107" t="s">
        <v>1209</v>
      </c>
      <c r="AK1107" s="5"/>
      <c r="AL1107" s="5"/>
      <c r="AM1107" s="5"/>
      <c r="AN1107" s="5"/>
      <c r="AO1107" s="5"/>
      <c r="AP1107" s="5"/>
      <c r="AQ1107" s="5"/>
      <c r="AR1107" s="5"/>
      <c r="AS1107" s="57">
        <v>37068</v>
      </c>
      <c r="AT1107" s="25" t="str">
        <f t="shared" si="130"/>
        <v>FIN ibuprofen Orion Corporation oral suspension 40mg/5mL</v>
      </c>
      <c r="AU1107" s="33"/>
      <c r="AW1107" s="57">
        <v>37068</v>
      </c>
      <c r="AX1107" s="57"/>
      <c r="AY1107" s="5"/>
      <c r="AZ1107" t="s">
        <v>578</v>
      </c>
      <c r="BA1107" s="5"/>
      <c r="BB1107" s="5"/>
      <c r="BC1107" s="76">
        <v>10221000</v>
      </c>
      <c r="BD1107" t="s">
        <v>1209</v>
      </c>
      <c r="BF1107" s="46" t="s">
        <v>1027</v>
      </c>
      <c r="BG1107" t="s">
        <v>980</v>
      </c>
      <c r="BJ1107" s="5"/>
      <c r="BK1107" t="s">
        <v>980</v>
      </c>
      <c r="BL1107" t="s">
        <v>1027</v>
      </c>
      <c r="BM1107" s="55" t="s">
        <v>964</v>
      </c>
      <c r="BN1107" t="str">
        <f t="shared" si="131"/>
        <v>ibuprofen oral suspension 40mg/5mL</v>
      </c>
      <c r="BO1107" s="55"/>
      <c r="BP1107" t="str">
        <f t="shared" si="132"/>
        <v>ibuprofen oral suspension 40mg/5mL</v>
      </c>
      <c r="BQ1107" s="5"/>
      <c r="BR1107" s="76">
        <v>10106000</v>
      </c>
      <c r="BS1107" t="s">
        <v>1209</v>
      </c>
      <c r="BU1107" s="118"/>
      <c r="BV1107" s="118"/>
      <c r="BW1107" s="61">
        <v>100000073362</v>
      </c>
      <c r="BX1107" s="5"/>
      <c r="BY1107" s="5"/>
      <c r="BZ1107" s="5"/>
      <c r="CB1107" s="45"/>
      <c r="CC1107" s="45"/>
      <c r="CD1107" s="5"/>
      <c r="CE1107" s="5"/>
      <c r="CF1107" t="s">
        <v>1242</v>
      </c>
      <c r="CG1107" t="s">
        <v>175</v>
      </c>
      <c r="CI1107" s="118"/>
      <c r="CJ1107" s="118"/>
      <c r="CK1107" t="s">
        <v>1239</v>
      </c>
      <c r="CM1107" t="s">
        <v>1228</v>
      </c>
      <c r="CN1107" t="s">
        <v>3382</v>
      </c>
      <c r="CO1107" s="46" t="s">
        <v>2251</v>
      </c>
      <c r="CP1107" s="5"/>
      <c r="CQ1107" s="69" t="s">
        <v>2251</v>
      </c>
      <c r="CR1107" s="69" t="s">
        <v>614</v>
      </c>
      <c r="CS1107" s="5"/>
      <c r="CT1107" s="46" t="s">
        <v>2251</v>
      </c>
      <c r="CU1107" s="46" t="s">
        <v>614</v>
      </c>
      <c r="CV1107" s="118"/>
      <c r="CW1107" s="147"/>
      <c r="CX1107" s="56" t="s">
        <v>966</v>
      </c>
      <c r="CY1107" s="5"/>
      <c r="CZ1107" s="5"/>
      <c r="DA1107">
        <v>40</v>
      </c>
      <c r="DB1107" s="74" t="s">
        <v>164</v>
      </c>
      <c r="DC1107" s="74"/>
      <c r="DD1107">
        <v>5</v>
      </c>
      <c r="DE1107" s="77" t="s">
        <v>263</v>
      </c>
      <c r="DF1107" s="5"/>
      <c r="DG1107" s="118"/>
      <c r="DH1107" s="118"/>
      <c r="DI1107" s="118"/>
      <c r="DJ1107" s="118"/>
      <c r="DK1107" s="118"/>
      <c r="DQ1107" s="5"/>
      <c r="DR1107">
        <v>40</v>
      </c>
      <c r="DS1107" s="74" t="s">
        <v>164</v>
      </c>
      <c r="DU1107" s="24">
        <v>5</v>
      </c>
      <c r="DV1107" s="42" t="s">
        <v>622</v>
      </c>
      <c r="DZ1107" t="s">
        <v>1256</v>
      </c>
      <c r="EA1107">
        <v>40</v>
      </c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Y1107" s="70" t="str">
        <f t="shared" si="133"/>
        <v>ibuprofen oral 40mg/5mL</v>
      </c>
      <c r="FK1107" s="14" t="s">
        <v>163</v>
      </c>
      <c r="FL1107" s="70" t="str">
        <f t="shared" si="134"/>
        <v>ibuprofen oral 40mg/5mL</v>
      </c>
    </row>
    <row r="1108" spans="1:168" ht="14.4">
      <c r="A1108" s="83">
        <v>130793</v>
      </c>
      <c r="B1108" s="57">
        <v>130793</v>
      </c>
      <c r="C1108" s="118"/>
      <c r="D1108" s="118"/>
      <c r="E1108" s="118"/>
      <c r="F1108" s="118"/>
      <c r="G1108" s="57">
        <v>130793</v>
      </c>
      <c r="H1108" s="3"/>
      <c r="I1108" s="57">
        <v>130793</v>
      </c>
      <c r="J1108" s="5" t="str">
        <f t="shared" si="128"/>
        <v>FIN ibuprofen Orion Corporation oral suspension 150mL x 40mg/5mL</v>
      </c>
      <c r="K1108" s="5" t="str">
        <f t="shared" si="129"/>
        <v>FIN ibuprofen Orion Corporation oral suspension 150mL x 40mg/5mL</v>
      </c>
      <c r="L1108" s="5"/>
      <c r="M1108" s="5"/>
      <c r="N1108" s="5"/>
      <c r="O1108" s="5"/>
      <c r="P1108" s="24">
        <v>150</v>
      </c>
      <c r="Q1108" s="42" t="s">
        <v>622</v>
      </c>
      <c r="R1108" s="24">
        <v>150</v>
      </c>
      <c r="S1108" s="42" t="s">
        <v>622</v>
      </c>
      <c r="T1108" s="118"/>
      <c r="U1108" s="118"/>
      <c r="V1108" s="118"/>
      <c r="W1108" s="118"/>
      <c r="X1108" t="s">
        <v>1291</v>
      </c>
      <c r="Y1108" t="s">
        <v>1128</v>
      </c>
      <c r="Z1108" t="s">
        <v>1128</v>
      </c>
      <c r="AA1108" t="s">
        <v>1306</v>
      </c>
      <c r="AB1108" s="5"/>
      <c r="AC1108" s="5"/>
      <c r="AD1108" s="5"/>
      <c r="AE1108" s="5"/>
      <c r="AF1108" s="61">
        <v>100000073362</v>
      </c>
      <c r="AG1108" t="s">
        <v>1209</v>
      </c>
      <c r="AI1108" t="s">
        <v>1195</v>
      </c>
      <c r="AJ1108" t="s">
        <v>1209</v>
      </c>
      <c r="AK1108" s="5"/>
      <c r="AL1108" s="5"/>
      <c r="AM1108" s="5"/>
      <c r="AN1108" s="5"/>
      <c r="AO1108" s="5"/>
      <c r="AP1108" s="5"/>
      <c r="AQ1108" s="5"/>
      <c r="AR1108" s="5"/>
      <c r="AS1108" s="57">
        <v>37068</v>
      </c>
      <c r="AT1108" s="25" t="str">
        <f t="shared" si="130"/>
        <v>FIN ibuprofen Orion Corporation oral suspension 40mg/5mL</v>
      </c>
      <c r="AU1108" s="33"/>
      <c r="AW1108" s="57">
        <v>37068</v>
      </c>
      <c r="AX1108" s="57"/>
      <c r="AY1108" s="5"/>
      <c r="AZ1108" t="s">
        <v>578</v>
      </c>
      <c r="BA1108" s="5"/>
      <c r="BB1108" s="5"/>
      <c r="BC1108" s="76">
        <v>10221000</v>
      </c>
      <c r="BD1108" t="s">
        <v>1209</v>
      </c>
      <c r="BF1108" s="46" t="s">
        <v>1027</v>
      </c>
      <c r="BG1108" t="s">
        <v>980</v>
      </c>
      <c r="BJ1108" s="5"/>
      <c r="BK1108" t="s">
        <v>980</v>
      </c>
      <c r="BL1108" t="s">
        <v>1027</v>
      </c>
      <c r="BM1108" s="55" t="s">
        <v>964</v>
      </c>
      <c r="BN1108" t="str">
        <f t="shared" si="131"/>
        <v>ibuprofen oral suspension 40mg/5mL</v>
      </c>
      <c r="BO1108" s="55"/>
      <c r="BP1108" t="str">
        <f t="shared" si="132"/>
        <v>ibuprofen oral suspension 40mg/5mL</v>
      </c>
      <c r="BQ1108" s="5"/>
      <c r="BR1108" s="76">
        <v>10106000</v>
      </c>
      <c r="BS1108" t="s">
        <v>1209</v>
      </c>
      <c r="BU1108" s="118"/>
      <c r="BV1108" s="118"/>
      <c r="BW1108" s="61">
        <v>100000073362</v>
      </c>
      <c r="BX1108" s="5"/>
      <c r="BY1108" s="5"/>
      <c r="BZ1108" s="5"/>
      <c r="CB1108" s="45"/>
      <c r="CC1108" s="45"/>
      <c r="CD1108" s="5"/>
      <c r="CE1108" s="5"/>
      <c r="CF1108" t="s">
        <v>1242</v>
      </c>
      <c r="CG1108" t="s">
        <v>175</v>
      </c>
      <c r="CI1108" s="118"/>
      <c r="CJ1108" s="118"/>
      <c r="CK1108" t="s">
        <v>1239</v>
      </c>
      <c r="CM1108" t="s">
        <v>1228</v>
      </c>
      <c r="CN1108" t="s">
        <v>3382</v>
      </c>
      <c r="CO1108" s="46" t="s">
        <v>2251</v>
      </c>
      <c r="CP1108" s="5"/>
      <c r="CQ1108" s="69" t="s">
        <v>2251</v>
      </c>
      <c r="CR1108" s="69" t="s">
        <v>614</v>
      </c>
      <c r="CS1108" s="5"/>
      <c r="CT1108" s="46" t="s">
        <v>2251</v>
      </c>
      <c r="CU1108" s="46" t="s">
        <v>614</v>
      </c>
      <c r="CV1108" s="118"/>
      <c r="CW1108" s="147"/>
      <c r="CX1108" s="56" t="s">
        <v>966</v>
      </c>
      <c r="CY1108" s="5"/>
      <c r="CZ1108" s="5"/>
      <c r="DA1108">
        <v>40</v>
      </c>
      <c r="DB1108" s="74" t="s">
        <v>164</v>
      </c>
      <c r="DC1108" s="74"/>
      <c r="DD1108">
        <v>5</v>
      </c>
      <c r="DE1108" s="77" t="s">
        <v>263</v>
      </c>
      <c r="DF1108" s="5"/>
      <c r="DG1108" s="118"/>
      <c r="DH1108" s="118"/>
      <c r="DI1108" s="118"/>
      <c r="DJ1108" s="118"/>
      <c r="DK1108" s="118"/>
      <c r="DQ1108" s="5"/>
      <c r="DR1108">
        <v>40</v>
      </c>
      <c r="DS1108" s="74" t="s">
        <v>164</v>
      </c>
      <c r="DU1108" s="24">
        <v>5</v>
      </c>
      <c r="DV1108" s="42" t="s">
        <v>622</v>
      </c>
      <c r="DZ1108" t="s">
        <v>1256</v>
      </c>
      <c r="EA1108">
        <v>40</v>
      </c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Y1108" s="70" t="str">
        <f t="shared" si="133"/>
        <v>ibuprofen oral 40mg/5mL</v>
      </c>
      <c r="FK1108" s="14" t="s">
        <v>163</v>
      </c>
      <c r="FL1108" s="70" t="str">
        <f t="shared" si="134"/>
        <v>ibuprofen oral 40mg/5mL</v>
      </c>
    </row>
    <row r="1109" spans="1:168" ht="14.4">
      <c r="A1109" s="83">
        <v>130794</v>
      </c>
      <c r="B1109" s="57">
        <v>130794</v>
      </c>
      <c r="C1109" s="118"/>
      <c r="D1109" s="118"/>
      <c r="E1109" s="118"/>
      <c r="F1109" s="118"/>
      <c r="G1109" s="57">
        <v>130794</v>
      </c>
      <c r="H1109" s="3"/>
      <c r="I1109" s="57">
        <v>130794</v>
      </c>
      <c r="J1109" s="5" t="str">
        <f t="shared" si="128"/>
        <v>FIN ibuprofen Orion Corporation oral suspension 200mL x 40mg/5mL</v>
      </c>
      <c r="K1109" s="5" t="str">
        <f t="shared" si="129"/>
        <v>FIN ibuprofen Orion Corporation oral suspension 200mL x 40mg/5mL</v>
      </c>
      <c r="L1109" s="5"/>
      <c r="M1109" s="5"/>
      <c r="N1109" s="5"/>
      <c r="O1109" s="5"/>
      <c r="P1109" s="24">
        <v>200</v>
      </c>
      <c r="Q1109" s="42" t="s">
        <v>622</v>
      </c>
      <c r="R1109" s="24">
        <v>200</v>
      </c>
      <c r="S1109" s="42" t="s">
        <v>622</v>
      </c>
      <c r="T1109" s="118"/>
      <c r="U1109" s="118"/>
      <c r="V1109" s="118"/>
      <c r="W1109" s="118"/>
      <c r="X1109" t="s">
        <v>1332</v>
      </c>
      <c r="Y1109" t="s">
        <v>1128</v>
      </c>
      <c r="Z1109" t="s">
        <v>1128</v>
      </c>
      <c r="AA1109" t="s">
        <v>1326</v>
      </c>
      <c r="AB1109" s="5"/>
      <c r="AC1109" s="5"/>
      <c r="AD1109" s="5"/>
      <c r="AE1109" s="5"/>
      <c r="AF1109" s="61">
        <v>100000073362</v>
      </c>
      <c r="AG1109" t="s">
        <v>1209</v>
      </c>
      <c r="AI1109" t="s">
        <v>1195</v>
      </c>
      <c r="AJ1109" t="s">
        <v>1209</v>
      </c>
      <c r="AK1109" s="5"/>
      <c r="AL1109" s="5"/>
      <c r="AM1109" s="5"/>
      <c r="AN1109" s="5"/>
      <c r="AO1109" s="5"/>
      <c r="AP1109" s="5"/>
      <c r="AQ1109" s="5"/>
      <c r="AR1109" s="5"/>
      <c r="AS1109" s="57">
        <v>37068</v>
      </c>
      <c r="AT1109" s="25" t="str">
        <f t="shared" si="130"/>
        <v>FIN ibuprofen Orion Corporation oral suspension 40mg/5mL</v>
      </c>
      <c r="AU1109" s="33"/>
      <c r="AW1109" s="57">
        <v>37068</v>
      </c>
      <c r="AX1109" s="57"/>
      <c r="AY1109" s="5"/>
      <c r="AZ1109" t="s">
        <v>578</v>
      </c>
      <c r="BA1109" s="5"/>
      <c r="BB1109" s="5"/>
      <c r="BC1109" s="76">
        <v>10221000</v>
      </c>
      <c r="BD1109" t="s">
        <v>1209</v>
      </c>
      <c r="BF1109" s="46" t="s">
        <v>1027</v>
      </c>
      <c r="BG1109" t="s">
        <v>980</v>
      </c>
      <c r="BJ1109" s="5"/>
      <c r="BK1109" t="s">
        <v>980</v>
      </c>
      <c r="BL1109" t="s">
        <v>1027</v>
      </c>
      <c r="BM1109" s="55" t="s">
        <v>964</v>
      </c>
      <c r="BN1109" t="str">
        <f t="shared" si="131"/>
        <v>ibuprofen oral suspension 40mg/5mL</v>
      </c>
      <c r="BO1109" s="55"/>
      <c r="BP1109" t="str">
        <f t="shared" si="132"/>
        <v>ibuprofen oral suspension 40mg/5mL</v>
      </c>
      <c r="BQ1109" s="5"/>
      <c r="BR1109" s="76">
        <v>10106000</v>
      </c>
      <c r="BS1109" t="s">
        <v>1209</v>
      </c>
      <c r="BU1109" s="118"/>
      <c r="BV1109" s="118"/>
      <c r="BW1109" s="61">
        <v>100000073362</v>
      </c>
      <c r="BX1109" s="5"/>
      <c r="BY1109" s="5"/>
      <c r="BZ1109" s="5"/>
      <c r="CB1109" s="45"/>
      <c r="CC1109" s="45"/>
      <c r="CD1109" s="5"/>
      <c r="CE1109" s="5"/>
      <c r="CF1109" t="s">
        <v>1242</v>
      </c>
      <c r="CG1109" t="s">
        <v>175</v>
      </c>
      <c r="CI1109" s="118"/>
      <c r="CJ1109" s="118"/>
      <c r="CK1109" t="s">
        <v>1239</v>
      </c>
      <c r="CM1109" t="s">
        <v>1228</v>
      </c>
      <c r="CN1109" t="s">
        <v>3382</v>
      </c>
      <c r="CO1109" s="46" t="s">
        <v>2251</v>
      </c>
      <c r="CP1109" s="5"/>
      <c r="CQ1109" s="69" t="s">
        <v>2251</v>
      </c>
      <c r="CR1109" s="69" t="s">
        <v>614</v>
      </c>
      <c r="CS1109" s="5"/>
      <c r="CT1109" s="46" t="s">
        <v>2251</v>
      </c>
      <c r="CU1109" s="46" t="s">
        <v>614</v>
      </c>
      <c r="CV1109" s="118"/>
      <c r="CW1109" s="147"/>
      <c r="CX1109" s="56" t="s">
        <v>966</v>
      </c>
      <c r="CY1109" s="5"/>
      <c r="CZ1109" s="5"/>
      <c r="DA1109">
        <v>40</v>
      </c>
      <c r="DB1109" s="74" t="s">
        <v>164</v>
      </c>
      <c r="DC1109" s="74"/>
      <c r="DD1109">
        <v>5</v>
      </c>
      <c r="DE1109" s="77" t="s">
        <v>263</v>
      </c>
      <c r="DF1109" s="5"/>
      <c r="DG1109" s="118"/>
      <c r="DH1109" s="118"/>
      <c r="DI1109" s="118"/>
      <c r="DJ1109" s="118"/>
      <c r="DK1109" s="118"/>
      <c r="DQ1109" s="5"/>
      <c r="DR1109">
        <v>40</v>
      </c>
      <c r="DS1109" s="74" t="s">
        <v>164</v>
      </c>
      <c r="DU1109" s="24">
        <v>5</v>
      </c>
      <c r="DV1109" s="42" t="s">
        <v>622</v>
      </c>
      <c r="DZ1109" t="s">
        <v>1256</v>
      </c>
      <c r="EA1109">
        <v>40</v>
      </c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Y1109" s="70" t="str">
        <f t="shared" si="133"/>
        <v>ibuprofen oral 40mg/5mL</v>
      </c>
      <c r="FK1109" s="14" t="s">
        <v>163</v>
      </c>
      <c r="FL1109" s="70" t="str">
        <f t="shared" si="134"/>
        <v>ibuprofen oral 40mg/5mL</v>
      </c>
    </row>
    <row r="1110" spans="1:168" ht="14.4">
      <c r="A1110" s="83">
        <v>199294</v>
      </c>
      <c r="B1110" s="57">
        <v>199294</v>
      </c>
      <c r="C1110" s="118"/>
      <c r="D1110" s="118"/>
      <c r="E1110" s="118"/>
      <c r="F1110" s="118"/>
      <c r="G1110" s="57">
        <v>199294</v>
      </c>
      <c r="H1110" s="3"/>
      <c r="I1110" s="57">
        <v>199294</v>
      </c>
      <c r="J1110" s="5" t="str">
        <f t="shared" si="128"/>
        <v>FIN ibuprofen Orion Corporation oral suspension 100mL x 40mg/5mL</v>
      </c>
      <c r="K1110" s="5" t="str">
        <f t="shared" si="129"/>
        <v>FIN ibuprofen Orion Corporation oral suspension 100mL x 40mg/5mL</v>
      </c>
      <c r="L1110" s="5"/>
      <c r="M1110" s="5"/>
      <c r="N1110" s="5"/>
      <c r="O1110" s="5"/>
      <c r="P1110" s="24">
        <v>100</v>
      </c>
      <c r="Q1110" s="42" t="s">
        <v>622</v>
      </c>
      <c r="R1110" s="24">
        <v>100</v>
      </c>
      <c r="S1110" s="42" t="s">
        <v>622</v>
      </c>
      <c r="T1110" s="118"/>
      <c r="U1110" s="118"/>
      <c r="V1110" s="118"/>
      <c r="W1110" s="118"/>
      <c r="X1110" t="s">
        <v>1299</v>
      </c>
      <c r="Y1110" t="s">
        <v>1128</v>
      </c>
      <c r="Z1110" t="s">
        <v>1128</v>
      </c>
      <c r="AA1110" t="s">
        <v>1325</v>
      </c>
      <c r="AB1110" s="5"/>
      <c r="AC1110" s="5"/>
      <c r="AD1110" s="5"/>
      <c r="AE1110" s="5"/>
      <c r="AF1110" s="61">
        <v>100000073362</v>
      </c>
      <c r="AG1110" t="s">
        <v>1209</v>
      </c>
      <c r="AI1110" t="s">
        <v>1195</v>
      </c>
      <c r="AJ1110" t="s">
        <v>1209</v>
      </c>
      <c r="AK1110" s="5"/>
      <c r="AL1110" s="5"/>
      <c r="AM1110" s="5"/>
      <c r="AN1110" s="5"/>
      <c r="AO1110" s="5"/>
      <c r="AP1110" s="5"/>
      <c r="AQ1110" s="5"/>
      <c r="AR1110" s="5"/>
      <c r="AS1110" s="57">
        <v>37068</v>
      </c>
      <c r="AT1110" s="25" t="str">
        <f t="shared" si="130"/>
        <v>FIN ibuprofen Orion Corporation oral suspension 40mg/5mL</v>
      </c>
      <c r="AU1110" s="33"/>
      <c r="AW1110" s="57">
        <v>37068</v>
      </c>
      <c r="AX1110" s="57"/>
      <c r="AY1110" s="5"/>
      <c r="AZ1110" t="s">
        <v>578</v>
      </c>
      <c r="BA1110" s="5"/>
      <c r="BB1110" s="5"/>
      <c r="BC1110" s="76">
        <v>10221000</v>
      </c>
      <c r="BD1110" t="s">
        <v>1209</v>
      </c>
      <c r="BF1110" s="46" t="s">
        <v>1027</v>
      </c>
      <c r="BG1110" t="s">
        <v>980</v>
      </c>
      <c r="BJ1110" s="5"/>
      <c r="BK1110" t="s">
        <v>980</v>
      </c>
      <c r="BL1110" t="s">
        <v>1027</v>
      </c>
      <c r="BM1110" s="55" t="s">
        <v>964</v>
      </c>
      <c r="BN1110" t="str">
        <f t="shared" si="131"/>
        <v>ibuprofen oral suspension 40mg/5mL</v>
      </c>
      <c r="BO1110" s="55"/>
      <c r="BP1110" t="str">
        <f t="shared" si="132"/>
        <v>ibuprofen oral suspension 40mg/5mL</v>
      </c>
      <c r="BQ1110" s="5"/>
      <c r="BR1110" s="76">
        <v>10106000</v>
      </c>
      <c r="BS1110" t="s">
        <v>1209</v>
      </c>
      <c r="BU1110" s="118"/>
      <c r="BV1110" s="118"/>
      <c r="BW1110" s="61">
        <v>100000073362</v>
      </c>
      <c r="BX1110" s="5"/>
      <c r="BY1110" s="5"/>
      <c r="BZ1110" s="5"/>
      <c r="CB1110" s="45"/>
      <c r="CC1110" s="45"/>
      <c r="CD1110" s="5"/>
      <c r="CE1110" s="5"/>
      <c r="CF1110" t="s">
        <v>1242</v>
      </c>
      <c r="CG1110" t="s">
        <v>175</v>
      </c>
      <c r="CI1110" s="118"/>
      <c r="CJ1110" s="118"/>
      <c r="CK1110" t="s">
        <v>1239</v>
      </c>
      <c r="CM1110" t="s">
        <v>1228</v>
      </c>
      <c r="CN1110" t="s">
        <v>3382</v>
      </c>
      <c r="CO1110" s="46" t="s">
        <v>2251</v>
      </c>
      <c r="CP1110" s="5"/>
      <c r="CQ1110" s="69" t="s">
        <v>2251</v>
      </c>
      <c r="CR1110" s="69" t="s">
        <v>614</v>
      </c>
      <c r="CS1110" s="5"/>
      <c r="CT1110" s="46" t="s">
        <v>2251</v>
      </c>
      <c r="CU1110" s="46" t="s">
        <v>614</v>
      </c>
      <c r="CV1110" s="118"/>
      <c r="CW1110" s="147"/>
      <c r="CX1110" s="56" t="s">
        <v>966</v>
      </c>
      <c r="CY1110" s="5"/>
      <c r="CZ1110" s="5"/>
      <c r="DA1110">
        <v>40</v>
      </c>
      <c r="DB1110" s="74" t="s">
        <v>164</v>
      </c>
      <c r="DC1110" s="74"/>
      <c r="DD1110">
        <v>5</v>
      </c>
      <c r="DE1110" s="77" t="s">
        <v>263</v>
      </c>
      <c r="DF1110" s="5"/>
      <c r="DG1110" s="118"/>
      <c r="DH1110" s="118"/>
      <c r="DI1110" s="118"/>
      <c r="DJ1110" s="118"/>
      <c r="DK1110" s="118"/>
      <c r="DQ1110" s="5"/>
      <c r="DR1110">
        <v>40</v>
      </c>
      <c r="DS1110" s="74" t="s">
        <v>164</v>
      </c>
      <c r="DU1110" s="24">
        <v>5</v>
      </c>
      <c r="DV1110" s="42" t="s">
        <v>622</v>
      </c>
      <c r="DZ1110" t="s">
        <v>1256</v>
      </c>
      <c r="EA1110">
        <v>40</v>
      </c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Y1110" s="70" t="str">
        <f t="shared" si="133"/>
        <v>ibuprofen oral 40mg/5mL</v>
      </c>
      <c r="FK1110" s="14" t="s">
        <v>163</v>
      </c>
      <c r="FL1110" s="70" t="str">
        <f t="shared" si="134"/>
        <v>ibuprofen oral 40mg/5mL</v>
      </c>
    </row>
    <row r="1111" spans="1:168" ht="14.4">
      <c r="A1111" s="83">
        <v>161553</v>
      </c>
      <c r="B1111" s="57">
        <v>161553</v>
      </c>
      <c r="C1111" s="118"/>
      <c r="D1111" s="118"/>
      <c r="E1111" s="118"/>
      <c r="F1111" s="118"/>
      <c r="G1111" s="57">
        <v>161553</v>
      </c>
      <c r="H1111" s="3"/>
      <c r="I1111" s="57">
        <v>161553</v>
      </c>
      <c r="J1111" s="5" t="str">
        <f t="shared" ref="J1111:J1174" si="135">CONCATENATE(BM1111," ",CR1112," ",BG1111," ",BS1111," ",R1111,S1111," x ",DR1111,DS1111,"/",DU1111,DV1111)</f>
        <v>FIN ibuprofen Orion Corporation chewable capsule, soft 10 x 100mg/</v>
      </c>
      <c r="K1111" s="5" t="str">
        <f t="shared" ref="K1111:K1174" si="136">CONCATENATE(BM1111," ",CR1112," ",BG1111," ",BS1111," ",R1111,S1111," x ",DR1111,DS1111,"/",DU1111,DV1111)</f>
        <v>FIN ibuprofen Orion Corporation chewable capsule, soft 10 x 100mg/</v>
      </c>
      <c r="L1111" s="5"/>
      <c r="M1111" s="5"/>
      <c r="N1111" s="5"/>
      <c r="O1111" s="5"/>
      <c r="P1111">
        <v>10</v>
      </c>
      <c r="Q1111" s="5"/>
      <c r="R1111">
        <v>10</v>
      </c>
      <c r="S1111" s="5"/>
      <c r="T1111" s="118"/>
      <c r="U1111" s="118"/>
      <c r="V1111" s="118"/>
      <c r="W1111" s="118"/>
      <c r="X1111" t="s">
        <v>1289</v>
      </c>
      <c r="Y1111" t="s">
        <v>1129</v>
      </c>
      <c r="Z1111" t="s">
        <v>1129</v>
      </c>
      <c r="AA1111" t="s">
        <v>1292</v>
      </c>
      <c r="AB1111" s="5"/>
      <c r="AC1111" s="5"/>
      <c r="AD1111" s="5"/>
      <c r="AE1111" s="5"/>
      <c r="AF1111" s="61">
        <v>100000073377</v>
      </c>
      <c r="AG1111" t="s">
        <v>1221</v>
      </c>
      <c r="AI1111" t="s">
        <v>1199</v>
      </c>
      <c r="AJ1111" t="s">
        <v>1213</v>
      </c>
      <c r="AK1111" s="5"/>
      <c r="AL1111" s="5"/>
      <c r="AM1111" s="5"/>
      <c r="AN1111" s="5"/>
      <c r="AO1111" s="5"/>
      <c r="AP1111" s="5"/>
      <c r="AQ1111" s="5"/>
      <c r="AR1111" s="5"/>
      <c r="AS1111" s="57">
        <v>44988</v>
      </c>
      <c r="AT1111" s="25" t="str">
        <f t="shared" ref="AT1111:AT1174" si="137">CONCATENATE(BM1111," ",CR1112," ",BG1111," ",BS1111," ",DR1111,DS1111,"/",DU1111,DV1111)</f>
        <v>FIN ibuprofen Orion Corporation chewable capsule, soft 100mg/</v>
      </c>
      <c r="AU1111" s="33"/>
      <c r="AW1111" s="57">
        <v>44988</v>
      </c>
      <c r="AX1111" s="57"/>
      <c r="AY1111" s="5"/>
      <c r="AZ1111" t="s">
        <v>578</v>
      </c>
      <c r="BA1111" s="5"/>
      <c r="BB1111" s="5"/>
      <c r="BC1111" s="76">
        <v>10221000</v>
      </c>
      <c r="BD1111" t="s">
        <v>1221</v>
      </c>
      <c r="BF1111" s="46" t="s">
        <v>1028</v>
      </c>
      <c r="BG1111" t="s">
        <v>980</v>
      </c>
      <c r="BJ1111" s="5"/>
      <c r="BK1111" t="s">
        <v>980</v>
      </c>
      <c r="BL1111" t="s">
        <v>1028</v>
      </c>
      <c r="BM1111" s="55" t="s">
        <v>964</v>
      </c>
      <c r="BN1111" t="str">
        <f t="shared" ref="BN1111:BN1174" si="138">CONCATENATE(CR1112," ",BS1111," ",DR1111,DS1111,"/",DU1111,DV1111)</f>
        <v>ibuprofen chewable capsule, soft 100mg/</v>
      </c>
      <c r="BO1111" s="55"/>
      <c r="BP1111" t="str">
        <f t="shared" ref="BP1111:BP1174" si="139">CONCATENATE(CR1112," ",BS1111," ",DR1111,DS1111,"/",DU1111,DV1111)</f>
        <v>ibuprofen chewable capsule, soft 100mg/</v>
      </c>
      <c r="BQ1111" s="5"/>
      <c r="BR1111" s="76">
        <v>10214000</v>
      </c>
      <c r="BS1111" t="s">
        <v>1221</v>
      </c>
      <c r="BU1111" s="118"/>
      <c r="BV1111" s="118"/>
      <c r="BW1111" s="61">
        <v>100000073377</v>
      </c>
      <c r="BX1111" s="5"/>
      <c r="BY1111" s="5"/>
      <c r="BZ1111" s="5"/>
      <c r="CB1111" s="45"/>
      <c r="CC1111" s="45"/>
      <c r="CD1111" s="5"/>
      <c r="CE1111" s="5"/>
      <c r="CF1111" t="s">
        <v>1242</v>
      </c>
      <c r="CG1111" t="s">
        <v>175</v>
      </c>
      <c r="CI1111" s="118"/>
      <c r="CJ1111" s="118"/>
      <c r="CK1111" t="s">
        <v>1239</v>
      </c>
      <c r="CM1111" t="s">
        <v>1228</v>
      </c>
      <c r="CN1111" t="s">
        <v>3382</v>
      </c>
      <c r="CO1111" s="46" t="s">
        <v>2251</v>
      </c>
      <c r="CP1111" s="5"/>
      <c r="CQ1111" s="69" t="s">
        <v>2251</v>
      </c>
      <c r="CR1111" s="69" t="s">
        <v>614</v>
      </c>
      <c r="CS1111" s="5"/>
      <c r="CT1111" s="46" t="s">
        <v>2251</v>
      </c>
      <c r="CU1111" s="46" t="s">
        <v>614</v>
      </c>
      <c r="CV1111" s="118"/>
      <c r="CW1111" s="147"/>
      <c r="CX1111" s="56" t="s">
        <v>966</v>
      </c>
      <c r="CY1111" s="5"/>
      <c r="CZ1111" s="5"/>
      <c r="DA1111" s="5"/>
      <c r="DB1111" s="5"/>
      <c r="DC1111" s="5"/>
      <c r="DD1111" s="5"/>
      <c r="DE1111" s="5"/>
      <c r="DF1111" s="5"/>
      <c r="DG1111" s="118"/>
      <c r="DH1111" s="118"/>
      <c r="DI1111" s="118"/>
      <c r="DJ1111" s="118"/>
      <c r="DK1111" s="118"/>
      <c r="DL1111">
        <v>100</v>
      </c>
      <c r="DM1111" s="74" t="s">
        <v>164</v>
      </c>
      <c r="DN1111" s="74"/>
      <c r="DO1111" s="74"/>
      <c r="DP1111" s="74"/>
      <c r="DQ1111" s="5"/>
      <c r="DR1111">
        <v>100</v>
      </c>
      <c r="DS1111" s="74" t="s">
        <v>164</v>
      </c>
      <c r="DZ1111" t="s">
        <v>1251</v>
      </c>
      <c r="EA1111">
        <v>100</v>
      </c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Y1111" s="70" t="str">
        <f t="shared" ref="EY1111:EY1174" si="140">CONCATENATE(CU1113," ",FK1111," ",DR1111,DS1111,"/",DU1111,DV1111)</f>
        <v>ibuprofen oral 100mg/</v>
      </c>
      <c r="FK1111" s="14" t="s">
        <v>163</v>
      </c>
      <c r="FL1111" s="70" t="str">
        <f t="shared" ref="FL1111:FL1174" si="141">CONCATENATE(CU1113," ",FK1111," ",DR1111,DS1111,"/",DU1111,DV1111)</f>
        <v>ibuprofen oral 100mg/</v>
      </c>
    </row>
    <row r="1112" spans="1:168" ht="14.4">
      <c r="A1112" s="83">
        <v>161554</v>
      </c>
      <c r="B1112" s="57">
        <v>161554</v>
      </c>
      <c r="C1112" s="118"/>
      <c r="D1112" s="118"/>
      <c r="E1112" s="118"/>
      <c r="F1112" s="118"/>
      <c r="G1112" s="57">
        <v>161554</v>
      </c>
      <c r="H1112" s="3"/>
      <c r="I1112" s="57">
        <v>161554</v>
      </c>
      <c r="J1112" s="5" t="str">
        <f t="shared" si="135"/>
        <v>FIN ibuprofen Orion Corporation chewable capsule, soft 20 x 100mg/</v>
      </c>
      <c r="K1112" s="5" t="str">
        <f t="shared" si="136"/>
        <v>FIN ibuprofen Orion Corporation chewable capsule, soft 20 x 100mg/</v>
      </c>
      <c r="L1112" s="5"/>
      <c r="M1112" s="5"/>
      <c r="N1112" s="5"/>
      <c r="O1112" s="5"/>
      <c r="P1112">
        <v>20</v>
      </c>
      <c r="Q1112" s="5"/>
      <c r="R1112">
        <v>20</v>
      </c>
      <c r="S1112" s="5"/>
      <c r="T1112" s="118"/>
      <c r="U1112" s="118"/>
      <c r="V1112" s="118"/>
      <c r="W1112" s="118"/>
      <c r="X1112" t="s">
        <v>1292</v>
      </c>
      <c r="Y1112" t="s">
        <v>1129</v>
      </c>
      <c r="Z1112" t="s">
        <v>1129</v>
      </c>
      <c r="AA1112" t="s">
        <v>1291</v>
      </c>
      <c r="AB1112" s="5"/>
      <c r="AC1112" s="5"/>
      <c r="AD1112" s="5"/>
      <c r="AE1112" s="5"/>
      <c r="AF1112" s="61">
        <v>100000073377</v>
      </c>
      <c r="AG1112" t="s">
        <v>1221</v>
      </c>
      <c r="AI1112" t="s">
        <v>1199</v>
      </c>
      <c r="AJ1112" t="s">
        <v>1213</v>
      </c>
      <c r="AK1112" s="5"/>
      <c r="AL1112" s="5"/>
      <c r="AM1112" s="5"/>
      <c r="AN1112" s="5"/>
      <c r="AO1112" s="5"/>
      <c r="AP1112" s="5"/>
      <c r="AQ1112" s="5"/>
      <c r="AR1112" s="5"/>
      <c r="AS1112" s="57">
        <v>44988</v>
      </c>
      <c r="AT1112" s="25" t="str">
        <f t="shared" si="137"/>
        <v>FIN ibuprofen Orion Corporation chewable capsule, soft 100mg/</v>
      </c>
      <c r="AU1112" s="33"/>
      <c r="AW1112" s="57">
        <v>44988</v>
      </c>
      <c r="AX1112" s="57"/>
      <c r="AY1112" s="5"/>
      <c r="AZ1112" t="s">
        <v>578</v>
      </c>
      <c r="BA1112" s="5"/>
      <c r="BB1112" s="5"/>
      <c r="BC1112" s="76">
        <v>10221000</v>
      </c>
      <c r="BD1112" t="s">
        <v>1221</v>
      </c>
      <c r="BF1112" s="46" t="s">
        <v>1028</v>
      </c>
      <c r="BG1112" t="s">
        <v>980</v>
      </c>
      <c r="BJ1112" s="5"/>
      <c r="BK1112" t="s">
        <v>980</v>
      </c>
      <c r="BL1112" t="s">
        <v>1028</v>
      </c>
      <c r="BM1112" s="55" t="s">
        <v>964</v>
      </c>
      <c r="BN1112" t="str">
        <f t="shared" si="138"/>
        <v>ibuprofen chewable capsule, soft 100mg/</v>
      </c>
      <c r="BO1112" s="55"/>
      <c r="BP1112" t="str">
        <f t="shared" si="139"/>
        <v>ibuprofen chewable capsule, soft 100mg/</v>
      </c>
      <c r="BQ1112" s="5"/>
      <c r="BR1112" s="76">
        <v>10214000</v>
      </c>
      <c r="BS1112" t="s">
        <v>1221</v>
      </c>
      <c r="BU1112" s="118"/>
      <c r="BV1112" s="118"/>
      <c r="BW1112" s="61">
        <v>100000073377</v>
      </c>
      <c r="BX1112" s="5"/>
      <c r="BY1112" s="5"/>
      <c r="BZ1112" s="5"/>
      <c r="CB1112" s="45"/>
      <c r="CC1112" s="45"/>
      <c r="CD1112" s="5"/>
      <c r="CE1112" s="5"/>
      <c r="CF1112" t="s">
        <v>1242</v>
      </c>
      <c r="CG1112" t="s">
        <v>175</v>
      </c>
      <c r="CI1112" s="118"/>
      <c r="CJ1112" s="118"/>
      <c r="CK1112" t="s">
        <v>1239</v>
      </c>
      <c r="CM1112" t="s">
        <v>1228</v>
      </c>
      <c r="CN1112" t="s">
        <v>3382</v>
      </c>
      <c r="CO1112" s="46" t="s">
        <v>2251</v>
      </c>
      <c r="CP1112" s="5"/>
      <c r="CQ1112" s="69" t="s">
        <v>2251</v>
      </c>
      <c r="CR1112" s="69" t="s">
        <v>614</v>
      </c>
      <c r="CS1112" s="5"/>
      <c r="CT1112" s="46" t="s">
        <v>2251</v>
      </c>
      <c r="CU1112" s="46" t="s">
        <v>614</v>
      </c>
      <c r="CV1112" s="118"/>
      <c r="CW1112" s="147"/>
      <c r="CX1112" s="56" t="s">
        <v>966</v>
      </c>
      <c r="CY1112" s="5"/>
      <c r="CZ1112" s="5"/>
      <c r="DA1112" s="5"/>
      <c r="DB1112" s="5"/>
      <c r="DC1112" s="5"/>
      <c r="DD1112" s="5"/>
      <c r="DE1112" s="5"/>
      <c r="DF1112" s="5"/>
      <c r="DG1112" s="118"/>
      <c r="DH1112" s="118"/>
      <c r="DI1112" s="118"/>
      <c r="DJ1112" s="118"/>
      <c r="DK1112" s="118"/>
      <c r="DL1112">
        <v>100</v>
      </c>
      <c r="DM1112" s="74" t="s">
        <v>164</v>
      </c>
      <c r="DN1112" s="74"/>
      <c r="DO1112" s="74"/>
      <c r="DP1112" s="74"/>
      <c r="DQ1112" s="5"/>
      <c r="DR1112">
        <v>100</v>
      </c>
      <c r="DS1112" s="74" t="s">
        <v>164</v>
      </c>
      <c r="DZ1112" t="s">
        <v>1251</v>
      </c>
      <c r="EA1112">
        <v>100</v>
      </c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Y1112" s="70" t="str">
        <f t="shared" si="140"/>
        <v>ibuprofen oral 100mg/</v>
      </c>
      <c r="FK1112" s="14" t="s">
        <v>163</v>
      </c>
      <c r="FL1112" s="70" t="str">
        <f t="shared" si="141"/>
        <v>ibuprofen oral 100mg/</v>
      </c>
    </row>
    <row r="1113" spans="1:168" ht="14.4">
      <c r="A1113" s="83">
        <v>161555</v>
      </c>
      <c r="B1113" s="57">
        <v>161555</v>
      </c>
      <c r="C1113" s="118"/>
      <c r="D1113" s="118"/>
      <c r="E1113" s="118"/>
      <c r="F1113" s="118"/>
      <c r="G1113" s="57">
        <v>161555</v>
      </c>
      <c r="H1113" s="3"/>
      <c r="I1113" s="57">
        <v>161555</v>
      </c>
      <c r="J1113" s="5" t="str">
        <f t="shared" si="135"/>
        <v>FIN ibuprofen Orion Corporation chewable capsule, soft 30 x 100mg/</v>
      </c>
      <c r="K1113" s="5" t="str">
        <f t="shared" si="136"/>
        <v>FIN ibuprofen Orion Corporation chewable capsule, soft 30 x 100mg/</v>
      </c>
      <c r="L1113" s="5"/>
      <c r="M1113" s="5"/>
      <c r="N1113" s="5"/>
      <c r="O1113" s="5"/>
      <c r="P1113">
        <v>30</v>
      </c>
      <c r="Q1113" s="5"/>
      <c r="R1113">
        <v>30</v>
      </c>
      <c r="S1113" s="5"/>
      <c r="T1113" s="118"/>
      <c r="U1113" s="118"/>
      <c r="V1113" s="118"/>
      <c r="W1113" s="118"/>
      <c r="X1113" t="s">
        <v>1331</v>
      </c>
      <c r="Y1113" t="s">
        <v>1129</v>
      </c>
      <c r="Z1113" t="s">
        <v>1129</v>
      </c>
      <c r="AA1113" t="s">
        <v>1298</v>
      </c>
      <c r="AB1113" s="5"/>
      <c r="AC1113" s="5"/>
      <c r="AD1113" s="5"/>
      <c r="AE1113" s="5"/>
      <c r="AF1113" s="61">
        <v>100000073377</v>
      </c>
      <c r="AG1113" t="s">
        <v>1221</v>
      </c>
      <c r="AI1113" t="s">
        <v>1199</v>
      </c>
      <c r="AJ1113" t="s">
        <v>1213</v>
      </c>
      <c r="AK1113" s="5"/>
      <c r="AL1113" s="5"/>
      <c r="AM1113" s="5"/>
      <c r="AN1113" s="5"/>
      <c r="AO1113" s="5"/>
      <c r="AP1113" s="5"/>
      <c r="AQ1113" s="5"/>
      <c r="AR1113" s="5"/>
      <c r="AS1113" s="57">
        <v>44988</v>
      </c>
      <c r="AT1113" s="25" t="str">
        <f t="shared" si="137"/>
        <v>FIN ibuprofen Orion Corporation chewable capsule, soft 100mg/</v>
      </c>
      <c r="AU1113" s="33"/>
      <c r="AW1113" s="57">
        <v>44988</v>
      </c>
      <c r="AX1113" s="57"/>
      <c r="AY1113" s="5"/>
      <c r="AZ1113" t="s">
        <v>578</v>
      </c>
      <c r="BA1113" s="5"/>
      <c r="BB1113" s="5"/>
      <c r="BC1113" s="76">
        <v>10221000</v>
      </c>
      <c r="BD1113" t="s">
        <v>1221</v>
      </c>
      <c r="BF1113" s="46" t="s">
        <v>1028</v>
      </c>
      <c r="BG1113" t="s">
        <v>980</v>
      </c>
      <c r="BJ1113" s="5"/>
      <c r="BK1113" t="s">
        <v>980</v>
      </c>
      <c r="BL1113" t="s">
        <v>1028</v>
      </c>
      <c r="BM1113" s="55" t="s">
        <v>964</v>
      </c>
      <c r="BN1113" t="str">
        <f t="shared" si="138"/>
        <v>ibuprofen chewable capsule, soft 100mg/</v>
      </c>
      <c r="BO1113" s="55"/>
      <c r="BP1113" t="str">
        <f t="shared" si="139"/>
        <v>ibuprofen chewable capsule, soft 100mg/</v>
      </c>
      <c r="BQ1113" s="5"/>
      <c r="BR1113" s="76">
        <v>10214000</v>
      </c>
      <c r="BS1113" t="s">
        <v>1221</v>
      </c>
      <c r="BU1113" s="118"/>
      <c r="BV1113" s="118"/>
      <c r="BW1113" s="61">
        <v>100000073377</v>
      </c>
      <c r="BX1113" s="5"/>
      <c r="BY1113" s="5"/>
      <c r="BZ1113" s="5"/>
      <c r="CB1113" s="45"/>
      <c r="CC1113" s="45"/>
      <c r="CD1113" s="5"/>
      <c r="CE1113" s="5"/>
      <c r="CF1113" t="s">
        <v>1242</v>
      </c>
      <c r="CG1113" t="s">
        <v>175</v>
      </c>
      <c r="CI1113" s="118"/>
      <c r="CJ1113" s="118"/>
      <c r="CK1113" t="s">
        <v>1239</v>
      </c>
      <c r="CM1113" t="s">
        <v>1228</v>
      </c>
      <c r="CN1113" t="s">
        <v>3382</v>
      </c>
      <c r="CO1113" s="46" t="s">
        <v>2251</v>
      </c>
      <c r="CP1113" s="5"/>
      <c r="CQ1113" s="69" t="s">
        <v>2251</v>
      </c>
      <c r="CR1113" s="69" t="s">
        <v>614</v>
      </c>
      <c r="CS1113" s="5"/>
      <c r="CT1113" s="46" t="s">
        <v>2251</v>
      </c>
      <c r="CU1113" s="46" t="s">
        <v>614</v>
      </c>
      <c r="CV1113" s="118"/>
      <c r="CW1113" s="147"/>
      <c r="CX1113" s="56" t="s">
        <v>966</v>
      </c>
      <c r="CY1113" s="5"/>
      <c r="CZ1113" s="5"/>
      <c r="DA1113" s="5"/>
      <c r="DB1113" s="5"/>
      <c r="DC1113" s="5"/>
      <c r="DD1113" s="5"/>
      <c r="DE1113" s="5"/>
      <c r="DF1113" s="5"/>
      <c r="DG1113" s="118"/>
      <c r="DH1113" s="118"/>
      <c r="DI1113" s="118"/>
      <c r="DJ1113" s="118"/>
      <c r="DK1113" s="118"/>
      <c r="DL1113">
        <v>100</v>
      </c>
      <c r="DM1113" s="74" t="s">
        <v>164</v>
      </c>
      <c r="DN1113" s="74"/>
      <c r="DO1113" s="74"/>
      <c r="DP1113" s="74"/>
      <c r="DQ1113" s="5"/>
      <c r="DR1113">
        <v>100</v>
      </c>
      <c r="DS1113" s="74" t="s">
        <v>164</v>
      </c>
      <c r="DZ1113" t="s">
        <v>1251</v>
      </c>
      <c r="EA1113">
        <v>100</v>
      </c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Y1113" s="70" t="str">
        <f t="shared" si="140"/>
        <v>ibuprofen oral 100mg/</v>
      </c>
      <c r="FK1113" s="14" t="s">
        <v>163</v>
      </c>
      <c r="FL1113" s="70" t="str">
        <f t="shared" si="141"/>
        <v>ibuprofen oral 100mg/</v>
      </c>
    </row>
    <row r="1114" spans="1:168" ht="14.4">
      <c r="A1114" s="83">
        <v>1836</v>
      </c>
      <c r="B1114" s="57">
        <v>1836</v>
      </c>
      <c r="C1114" s="118"/>
      <c r="D1114" s="118"/>
      <c r="E1114" s="118"/>
      <c r="F1114" s="118"/>
      <c r="G1114" s="57">
        <v>1836</v>
      </c>
      <c r="H1114" s="3"/>
      <c r="I1114" s="57">
        <v>1836</v>
      </c>
      <c r="J1114" s="5" t="str">
        <f t="shared" si="135"/>
        <v>FIN ibuprofen Orion Corporation film-coated tablet 10 x 400mg/</v>
      </c>
      <c r="K1114" s="5" t="str">
        <f t="shared" si="136"/>
        <v>FIN ibuprofen Orion Corporation film-coated tablet 10 x 400mg/</v>
      </c>
      <c r="L1114" s="5"/>
      <c r="M1114" s="5"/>
      <c r="N1114" s="5"/>
      <c r="O1114" s="5"/>
      <c r="P1114">
        <v>10</v>
      </c>
      <c r="Q1114" s="5"/>
      <c r="R1114">
        <v>10</v>
      </c>
      <c r="S1114" s="5"/>
      <c r="T1114" s="118"/>
      <c r="U1114" s="118"/>
      <c r="V1114" s="118"/>
      <c r="W1114" s="118"/>
      <c r="X1114" t="s">
        <v>1291</v>
      </c>
      <c r="Y1114" t="s">
        <v>1130</v>
      </c>
      <c r="Z1114" t="s">
        <v>1130</v>
      </c>
      <c r="AA1114" t="s">
        <v>1292</v>
      </c>
      <c r="AB1114" s="5"/>
      <c r="AC1114" s="5"/>
      <c r="AD1114" s="5"/>
      <c r="AE1114" s="5"/>
      <c r="AF1114" s="61">
        <v>100000073665</v>
      </c>
      <c r="AG1114" t="s">
        <v>1220</v>
      </c>
      <c r="AI1114" t="s">
        <v>1198</v>
      </c>
      <c r="AJ1114" t="s">
        <v>1212</v>
      </c>
      <c r="AK1114" s="5"/>
      <c r="AL1114" s="5"/>
      <c r="AM1114" s="5"/>
      <c r="AN1114" s="5"/>
      <c r="AO1114" s="5"/>
      <c r="AP1114" s="5"/>
      <c r="AQ1114" s="5"/>
      <c r="AR1114" s="5"/>
      <c r="AS1114" s="57">
        <v>876</v>
      </c>
      <c r="AT1114" s="25" t="str">
        <f t="shared" si="137"/>
        <v>FIN ibuprofen Orion Corporation film-coated tablet 400mg/</v>
      </c>
      <c r="AU1114" s="33"/>
      <c r="AW1114" s="57">
        <v>876</v>
      </c>
      <c r="AX1114" s="57"/>
      <c r="AY1114" s="5"/>
      <c r="AZ1114" t="s">
        <v>1294</v>
      </c>
      <c r="BA1114" s="5"/>
      <c r="BB1114" s="5"/>
      <c r="BC1114" s="76">
        <v>10221000</v>
      </c>
      <c r="BD1114" t="s">
        <v>1220</v>
      </c>
      <c r="BF1114" s="46" t="s">
        <v>1029</v>
      </c>
      <c r="BG1114" t="s">
        <v>980</v>
      </c>
      <c r="BJ1114" s="5"/>
      <c r="BK1114" t="s">
        <v>980</v>
      </c>
      <c r="BL1114" t="s">
        <v>1029</v>
      </c>
      <c r="BM1114" s="55" t="s">
        <v>964</v>
      </c>
      <c r="BN1114" t="str">
        <f t="shared" si="138"/>
        <v>ibuprofen film-coated tablet 400mg/</v>
      </c>
      <c r="BO1114" s="55"/>
      <c r="BP1114" t="str">
        <f t="shared" si="139"/>
        <v>ibuprofen film-coated tablet 400mg/</v>
      </c>
      <c r="BQ1114" s="5"/>
      <c r="BR1114" s="76">
        <v>10221000</v>
      </c>
      <c r="BS1114" t="s">
        <v>1220</v>
      </c>
      <c r="BU1114" s="118"/>
      <c r="BV1114" s="118"/>
      <c r="BW1114" s="61">
        <v>100000073665</v>
      </c>
      <c r="BX1114" s="5"/>
      <c r="BY1114" s="5"/>
      <c r="BZ1114" s="5"/>
      <c r="CB1114" s="45"/>
      <c r="CC1114" s="45"/>
      <c r="CD1114" s="5"/>
      <c r="CE1114" s="5"/>
      <c r="CF1114" t="s">
        <v>1242</v>
      </c>
      <c r="CG1114" t="s">
        <v>175</v>
      </c>
      <c r="CI1114" s="118"/>
      <c r="CJ1114" s="118"/>
      <c r="CK1114" t="s">
        <v>1239</v>
      </c>
      <c r="CM1114" t="s">
        <v>1228</v>
      </c>
      <c r="CN1114" t="s">
        <v>3382</v>
      </c>
      <c r="CO1114" s="46" t="s">
        <v>2251</v>
      </c>
      <c r="CP1114" s="5"/>
      <c r="CQ1114" s="69" t="s">
        <v>2251</v>
      </c>
      <c r="CR1114" s="69" t="s">
        <v>614</v>
      </c>
      <c r="CS1114" s="5"/>
      <c r="CT1114" s="46" t="s">
        <v>2251</v>
      </c>
      <c r="CU1114" s="46" t="s">
        <v>614</v>
      </c>
      <c r="CV1114" s="118"/>
      <c r="CW1114" s="147"/>
      <c r="CX1114" s="56" t="s">
        <v>966</v>
      </c>
      <c r="CY1114" s="5"/>
      <c r="CZ1114" s="5"/>
      <c r="DA1114" s="5"/>
      <c r="DB1114" s="5"/>
      <c r="DC1114" s="5"/>
      <c r="DD1114" s="5"/>
      <c r="DE1114" s="5"/>
      <c r="DF1114" s="5"/>
      <c r="DG1114" s="118"/>
      <c r="DH1114" s="118"/>
      <c r="DI1114" s="118"/>
      <c r="DJ1114" s="118"/>
      <c r="DK1114" s="118"/>
      <c r="DL1114">
        <v>400</v>
      </c>
      <c r="DM1114" s="74" t="s">
        <v>164</v>
      </c>
      <c r="DN1114" s="74"/>
      <c r="DO1114" s="74"/>
      <c r="DP1114" s="74"/>
      <c r="DQ1114" s="5"/>
      <c r="DR1114">
        <v>400</v>
      </c>
      <c r="DS1114" s="74" t="s">
        <v>164</v>
      </c>
      <c r="DZ1114" s="62" t="s">
        <v>1253</v>
      </c>
      <c r="EA1114">
        <v>400</v>
      </c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Y1114" s="70" t="str">
        <f t="shared" si="140"/>
        <v>ibuprofen oral 400mg/</v>
      </c>
      <c r="FK1114" s="14" t="s">
        <v>163</v>
      </c>
      <c r="FL1114" s="70" t="str">
        <f t="shared" si="141"/>
        <v>ibuprofen oral 400mg/</v>
      </c>
    </row>
    <row r="1115" spans="1:168" ht="14.4">
      <c r="A1115" s="83">
        <v>109190</v>
      </c>
      <c r="B1115" s="57">
        <v>109190</v>
      </c>
      <c r="C1115" s="118"/>
      <c r="D1115" s="118"/>
      <c r="E1115" s="118"/>
      <c r="F1115" s="118"/>
      <c r="G1115" s="57">
        <v>109190</v>
      </c>
      <c r="H1115" s="3"/>
      <c r="I1115" s="57">
        <v>109190</v>
      </c>
      <c r="J1115" s="5" t="str">
        <f t="shared" si="135"/>
        <v>FIN ibuprofen Orion Corporation film-coated tablet 20 x 400mg/</v>
      </c>
      <c r="K1115" s="5" t="str">
        <f t="shared" si="136"/>
        <v>FIN ibuprofen Orion Corporation film-coated tablet 20 x 400mg/</v>
      </c>
      <c r="L1115" s="5"/>
      <c r="M1115" s="5"/>
      <c r="N1115" s="5"/>
      <c r="O1115" s="5"/>
      <c r="P1115">
        <v>20</v>
      </c>
      <c r="Q1115" s="5"/>
      <c r="R1115">
        <v>20</v>
      </c>
      <c r="S1115" s="5"/>
      <c r="T1115" s="118"/>
      <c r="U1115" s="118"/>
      <c r="V1115" s="118"/>
      <c r="W1115" s="118"/>
      <c r="X1115" t="s">
        <v>1332</v>
      </c>
      <c r="Y1115" t="s">
        <v>1130</v>
      </c>
      <c r="Z1115" t="s">
        <v>1130</v>
      </c>
      <c r="AA1115" t="s">
        <v>1291</v>
      </c>
      <c r="AB1115" s="5"/>
      <c r="AC1115" s="5"/>
      <c r="AD1115" s="5"/>
      <c r="AE1115" s="5"/>
      <c r="AF1115" s="61">
        <v>100000073665</v>
      </c>
      <c r="AG1115" t="s">
        <v>1220</v>
      </c>
      <c r="AI1115" t="s">
        <v>1198</v>
      </c>
      <c r="AJ1115" t="s">
        <v>1212</v>
      </c>
      <c r="AK1115" s="5"/>
      <c r="AL1115" s="5"/>
      <c r="AM1115" s="5"/>
      <c r="AN1115" s="5"/>
      <c r="AO1115" s="5"/>
      <c r="AP1115" s="5"/>
      <c r="AQ1115" s="5"/>
      <c r="AR1115" s="5"/>
      <c r="AS1115" s="57">
        <v>876</v>
      </c>
      <c r="AT1115" s="25" t="str">
        <f t="shared" si="137"/>
        <v>FIN ibuprofen Orion Corporation film-coated tablet 400mg/</v>
      </c>
      <c r="AU1115" s="33"/>
      <c r="AW1115" s="57">
        <v>876</v>
      </c>
      <c r="AX1115" s="57"/>
      <c r="AY1115" s="5"/>
      <c r="AZ1115" t="s">
        <v>1294</v>
      </c>
      <c r="BA1115" s="5"/>
      <c r="BB1115" s="5"/>
      <c r="BC1115" s="76">
        <v>10221000</v>
      </c>
      <c r="BD1115" t="s">
        <v>1220</v>
      </c>
      <c r="BF1115" s="46" t="s">
        <v>1029</v>
      </c>
      <c r="BG1115" t="s">
        <v>980</v>
      </c>
      <c r="BJ1115" s="5"/>
      <c r="BK1115" t="s">
        <v>980</v>
      </c>
      <c r="BL1115" t="s">
        <v>1029</v>
      </c>
      <c r="BM1115" s="55" t="s">
        <v>964</v>
      </c>
      <c r="BN1115" t="str">
        <f t="shared" si="138"/>
        <v>ibuprofen film-coated tablet 400mg/</v>
      </c>
      <c r="BO1115" s="55"/>
      <c r="BP1115" t="str">
        <f t="shared" si="139"/>
        <v>ibuprofen film-coated tablet 400mg/</v>
      </c>
      <c r="BQ1115" s="5"/>
      <c r="BR1115" s="76">
        <v>10221000</v>
      </c>
      <c r="BS1115" t="s">
        <v>1220</v>
      </c>
      <c r="BU1115" s="118"/>
      <c r="BV1115" s="118"/>
      <c r="BW1115" s="61">
        <v>100000073665</v>
      </c>
      <c r="BX1115" s="5"/>
      <c r="BY1115" s="5"/>
      <c r="BZ1115" s="5"/>
      <c r="CB1115" s="45"/>
      <c r="CC1115" s="45"/>
      <c r="CD1115" s="5"/>
      <c r="CE1115" s="5"/>
      <c r="CF1115" t="s">
        <v>1242</v>
      </c>
      <c r="CG1115" t="s">
        <v>175</v>
      </c>
      <c r="CI1115" s="118"/>
      <c r="CJ1115" s="118"/>
      <c r="CK1115" t="s">
        <v>1239</v>
      </c>
      <c r="CM1115" t="s">
        <v>1228</v>
      </c>
      <c r="CN1115" t="s">
        <v>3382</v>
      </c>
      <c r="CO1115" s="46" t="s">
        <v>2251</v>
      </c>
      <c r="CP1115" s="5"/>
      <c r="CQ1115" s="69" t="s">
        <v>2251</v>
      </c>
      <c r="CR1115" s="69" t="s">
        <v>614</v>
      </c>
      <c r="CS1115" s="5"/>
      <c r="CT1115" s="46" t="s">
        <v>2251</v>
      </c>
      <c r="CU1115" s="46" t="s">
        <v>614</v>
      </c>
      <c r="CV1115" s="118"/>
      <c r="CW1115" s="147"/>
      <c r="CX1115" s="56" t="s">
        <v>966</v>
      </c>
      <c r="CY1115" s="5"/>
      <c r="CZ1115" s="5"/>
      <c r="DA1115" s="5"/>
      <c r="DB1115" s="5"/>
      <c r="DC1115" s="5"/>
      <c r="DD1115" s="5"/>
      <c r="DE1115" s="5"/>
      <c r="DF1115" s="5"/>
      <c r="DG1115" s="118"/>
      <c r="DH1115" s="118"/>
      <c r="DI1115" s="118"/>
      <c r="DJ1115" s="118"/>
      <c r="DK1115" s="118"/>
      <c r="DL1115">
        <v>400</v>
      </c>
      <c r="DM1115" s="74" t="s">
        <v>164</v>
      </c>
      <c r="DN1115" s="74"/>
      <c r="DO1115" s="74"/>
      <c r="DP1115" s="74"/>
      <c r="DQ1115" s="5"/>
      <c r="DR1115">
        <v>400</v>
      </c>
      <c r="DS1115" s="74" t="s">
        <v>164</v>
      </c>
      <c r="DZ1115" s="62" t="s">
        <v>1253</v>
      </c>
      <c r="EA1115">
        <v>400</v>
      </c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Y1115" s="70" t="str">
        <f t="shared" si="140"/>
        <v>ibuprofen oral 400mg/</v>
      </c>
      <c r="FK1115" s="14" t="s">
        <v>163</v>
      </c>
      <c r="FL1115" s="70" t="str">
        <f t="shared" si="141"/>
        <v>ibuprofen oral 400mg/</v>
      </c>
    </row>
    <row r="1116" spans="1:168" ht="14.4">
      <c r="A1116" s="83">
        <v>109191</v>
      </c>
      <c r="B1116" s="57">
        <v>109191</v>
      </c>
      <c r="C1116" s="118"/>
      <c r="D1116" s="118"/>
      <c r="E1116" s="118"/>
      <c r="F1116" s="118"/>
      <c r="G1116" s="57">
        <v>109191</v>
      </c>
      <c r="H1116" s="3"/>
      <c r="I1116" s="57">
        <v>109191</v>
      </c>
      <c r="J1116" s="5" t="str">
        <f t="shared" si="135"/>
        <v>FIN ibuprofen Orion Corporation film-coated tablet 30 x 400mg/</v>
      </c>
      <c r="K1116" s="5" t="str">
        <f t="shared" si="136"/>
        <v>FIN ibuprofen Orion Corporation film-coated tablet 30 x 400mg/</v>
      </c>
      <c r="L1116" s="5"/>
      <c r="M1116" s="5"/>
      <c r="N1116" s="5"/>
      <c r="O1116" s="5"/>
      <c r="P1116">
        <v>30</v>
      </c>
      <c r="Q1116" s="5"/>
      <c r="R1116">
        <v>30</v>
      </c>
      <c r="S1116" s="5"/>
      <c r="T1116" s="118"/>
      <c r="U1116" s="118"/>
      <c r="V1116" s="118"/>
      <c r="W1116" s="118"/>
      <c r="X1116" t="s">
        <v>1298</v>
      </c>
      <c r="Y1116" t="s">
        <v>1130</v>
      </c>
      <c r="Z1116" t="s">
        <v>1130</v>
      </c>
      <c r="AA1116" t="s">
        <v>1298</v>
      </c>
      <c r="AB1116" s="5"/>
      <c r="AC1116" s="5"/>
      <c r="AD1116" s="5"/>
      <c r="AE1116" s="5"/>
      <c r="AF1116" s="61">
        <v>100000073665</v>
      </c>
      <c r="AG1116" t="s">
        <v>1220</v>
      </c>
      <c r="AI1116" t="s">
        <v>1198</v>
      </c>
      <c r="AJ1116" t="s">
        <v>1212</v>
      </c>
      <c r="AK1116" s="5"/>
      <c r="AL1116" s="5"/>
      <c r="AM1116" s="5"/>
      <c r="AN1116" s="5"/>
      <c r="AO1116" s="5"/>
      <c r="AP1116" s="5"/>
      <c r="AQ1116" s="5"/>
      <c r="AR1116" s="5"/>
      <c r="AS1116" s="57">
        <v>876</v>
      </c>
      <c r="AT1116" s="25" t="str">
        <f t="shared" si="137"/>
        <v>FIN ibuprofen Orion Corporation film-coated tablet 400mg/</v>
      </c>
      <c r="AU1116" s="33"/>
      <c r="AW1116" s="57">
        <v>876</v>
      </c>
      <c r="AX1116" s="57"/>
      <c r="AY1116" s="5"/>
      <c r="AZ1116" t="s">
        <v>1294</v>
      </c>
      <c r="BA1116" s="5"/>
      <c r="BB1116" s="5"/>
      <c r="BC1116" s="76">
        <v>10221000</v>
      </c>
      <c r="BD1116" t="s">
        <v>1220</v>
      </c>
      <c r="BF1116" s="46" t="s">
        <v>1029</v>
      </c>
      <c r="BG1116" t="s">
        <v>980</v>
      </c>
      <c r="BJ1116" s="5"/>
      <c r="BK1116" t="s">
        <v>980</v>
      </c>
      <c r="BL1116" t="s">
        <v>1029</v>
      </c>
      <c r="BM1116" s="55" t="s">
        <v>964</v>
      </c>
      <c r="BN1116" t="str">
        <f t="shared" si="138"/>
        <v>ibuprofen film-coated tablet 400mg/</v>
      </c>
      <c r="BO1116" s="55"/>
      <c r="BP1116" t="str">
        <f t="shared" si="139"/>
        <v>ibuprofen film-coated tablet 400mg/</v>
      </c>
      <c r="BQ1116" s="5"/>
      <c r="BR1116" s="46">
        <v>10211000</v>
      </c>
      <c r="BS1116" t="s">
        <v>1220</v>
      </c>
      <c r="BU1116" s="118"/>
      <c r="BV1116" s="118"/>
      <c r="BW1116" s="61">
        <v>100000073665</v>
      </c>
      <c r="BX1116" s="5"/>
      <c r="BY1116" s="5"/>
      <c r="BZ1116" s="5"/>
      <c r="CB1116" s="45"/>
      <c r="CC1116" s="45"/>
      <c r="CD1116" s="5"/>
      <c r="CE1116" s="5"/>
      <c r="CF1116" t="s">
        <v>1242</v>
      </c>
      <c r="CG1116" t="s">
        <v>175</v>
      </c>
      <c r="CI1116" s="118"/>
      <c r="CJ1116" s="118"/>
      <c r="CK1116" t="s">
        <v>1239</v>
      </c>
      <c r="CM1116" t="s">
        <v>1228</v>
      </c>
      <c r="CN1116" t="s">
        <v>3382</v>
      </c>
      <c r="CO1116" s="46" t="s">
        <v>2251</v>
      </c>
      <c r="CP1116" s="5"/>
      <c r="CQ1116" s="69" t="s">
        <v>2251</v>
      </c>
      <c r="CR1116" s="69" t="s">
        <v>614</v>
      </c>
      <c r="CS1116" s="5"/>
      <c r="CT1116" s="46" t="s">
        <v>2251</v>
      </c>
      <c r="CU1116" s="46" t="s">
        <v>614</v>
      </c>
      <c r="CV1116" s="118"/>
      <c r="CW1116" s="147"/>
      <c r="CX1116" s="56" t="s">
        <v>966</v>
      </c>
      <c r="CY1116" s="5"/>
      <c r="CZ1116" s="5"/>
      <c r="DA1116" s="5"/>
      <c r="DB1116" s="5"/>
      <c r="DC1116" s="5"/>
      <c r="DD1116" s="5"/>
      <c r="DE1116" s="5"/>
      <c r="DF1116" s="5"/>
      <c r="DG1116" s="118"/>
      <c r="DH1116" s="118"/>
      <c r="DI1116" s="118"/>
      <c r="DJ1116" s="118"/>
      <c r="DK1116" s="118"/>
      <c r="DL1116">
        <v>400</v>
      </c>
      <c r="DM1116" s="74" t="s">
        <v>164</v>
      </c>
      <c r="DN1116" s="74"/>
      <c r="DO1116" s="74"/>
      <c r="DP1116" s="74"/>
      <c r="DQ1116" s="5"/>
      <c r="DR1116">
        <v>400</v>
      </c>
      <c r="DS1116" s="74" t="s">
        <v>164</v>
      </c>
      <c r="DZ1116" s="62" t="s">
        <v>1253</v>
      </c>
      <c r="EA1116">
        <v>400</v>
      </c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Y1116" s="70" t="str">
        <f t="shared" si="140"/>
        <v>ibuprofen oral 400mg/</v>
      </c>
      <c r="FK1116" s="14" t="s">
        <v>163</v>
      </c>
      <c r="FL1116" s="70" t="str">
        <f t="shared" si="141"/>
        <v>ibuprofen oral 400mg/</v>
      </c>
    </row>
    <row r="1117" spans="1:168" ht="14.4">
      <c r="A1117" s="83">
        <v>7542</v>
      </c>
      <c r="B1117" s="57">
        <v>7542</v>
      </c>
      <c r="C1117" s="118"/>
      <c r="D1117" s="118"/>
      <c r="E1117" s="118"/>
      <c r="F1117" s="118"/>
      <c r="G1117" s="57">
        <v>7542</v>
      </c>
      <c r="H1117" s="3"/>
      <c r="I1117" s="57">
        <v>7542</v>
      </c>
      <c r="J1117" s="5" t="str">
        <f t="shared" si="135"/>
        <v>FIN ibuprofen Orion Corporation capsule, soft 10 x 400mg/</v>
      </c>
      <c r="K1117" s="5" t="str">
        <f t="shared" si="136"/>
        <v>FIN ibuprofen Orion Corporation capsule, soft 10 x 400mg/</v>
      </c>
      <c r="L1117" s="5"/>
      <c r="M1117" s="5"/>
      <c r="N1117" s="5"/>
      <c r="O1117" s="5"/>
      <c r="P1117">
        <v>10</v>
      </c>
      <c r="Q1117" s="5"/>
      <c r="R1117">
        <v>10</v>
      </c>
      <c r="S1117" s="5"/>
      <c r="T1117" s="118"/>
      <c r="U1117" s="118"/>
      <c r="V1117" s="118"/>
      <c r="W1117" s="118"/>
      <c r="X1117" t="s">
        <v>1333</v>
      </c>
      <c r="Y1117" t="s">
        <v>1131</v>
      </c>
      <c r="Z1117" t="s">
        <v>1131</v>
      </c>
      <c r="AA1117" t="s">
        <v>1292</v>
      </c>
      <c r="AB1117" s="5"/>
      <c r="AC1117" s="5"/>
      <c r="AD1117" s="5"/>
      <c r="AE1117" s="5"/>
      <c r="AF1117" s="61">
        <v>100000073660</v>
      </c>
      <c r="AG1117" t="s">
        <v>1222</v>
      </c>
      <c r="AI1117" t="s">
        <v>1200</v>
      </c>
      <c r="AJ1117" t="s">
        <v>1214</v>
      </c>
      <c r="AK1117" s="5"/>
      <c r="AL1117" s="5"/>
      <c r="AM1117" s="5"/>
      <c r="AN1117" s="5"/>
      <c r="AO1117" s="5"/>
      <c r="AP1117" s="5"/>
      <c r="AQ1117" s="5"/>
      <c r="AR1117" s="5"/>
      <c r="AS1117" s="57">
        <v>3411</v>
      </c>
      <c r="AT1117" s="25" t="str">
        <f t="shared" si="137"/>
        <v>FIN ibuprofen Orion Corporation capsule, soft 400mg/</v>
      </c>
      <c r="AU1117" s="33"/>
      <c r="AW1117" s="57">
        <v>3411</v>
      </c>
      <c r="AX1117" s="57"/>
      <c r="AY1117" s="5"/>
      <c r="AZ1117" t="s">
        <v>578</v>
      </c>
      <c r="BA1117" s="5"/>
      <c r="BB1117" s="5"/>
      <c r="BC1117" s="76">
        <v>10221000</v>
      </c>
      <c r="BD1117" t="s">
        <v>1222</v>
      </c>
      <c r="BF1117" s="46" t="s">
        <v>1030</v>
      </c>
      <c r="BG1117" t="s">
        <v>980</v>
      </c>
      <c r="BJ1117" s="5"/>
      <c r="BK1117" t="s">
        <v>980</v>
      </c>
      <c r="BL1117" t="s">
        <v>1030</v>
      </c>
      <c r="BM1117" s="55" t="s">
        <v>964</v>
      </c>
      <c r="BN1117" t="str">
        <f t="shared" si="138"/>
        <v>ibuprofen capsule, soft 400mg/</v>
      </c>
      <c r="BO1117" s="55"/>
      <c r="BP1117" t="str">
        <f t="shared" si="139"/>
        <v>ibuprofen capsule, soft 400mg/</v>
      </c>
      <c r="BQ1117" s="5"/>
      <c r="BR1117" s="76">
        <v>10211000</v>
      </c>
      <c r="BS1117" t="s">
        <v>1222</v>
      </c>
      <c r="BU1117" s="118"/>
      <c r="BV1117" s="118"/>
      <c r="BW1117" s="61">
        <v>100000073660</v>
      </c>
      <c r="BX1117" s="5"/>
      <c r="BY1117" s="5"/>
      <c r="BZ1117" s="5"/>
      <c r="CB1117" s="45"/>
      <c r="CC1117" s="45"/>
      <c r="CD1117" s="5"/>
      <c r="CE1117" s="5"/>
      <c r="CF1117" t="s">
        <v>1242</v>
      </c>
      <c r="CG1117" t="s">
        <v>175</v>
      </c>
      <c r="CI1117" s="118"/>
      <c r="CJ1117" s="118"/>
      <c r="CK1117" t="s">
        <v>1239</v>
      </c>
      <c r="CM1117" t="s">
        <v>1228</v>
      </c>
      <c r="CN1117" t="s">
        <v>3382</v>
      </c>
      <c r="CO1117" s="46" t="s">
        <v>2251</v>
      </c>
      <c r="CP1117" s="5"/>
      <c r="CQ1117" s="69" t="s">
        <v>2251</v>
      </c>
      <c r="CR1117" s="69" t="s">
        <v>614</v>
      </c>
      <c r="CS1117" s="5"/>
      <c r="CT1117" s="46" t="s">
        <v>2251</v>
      </c>
      <c r="CU1117" s="46" t="s">
        <v>614</v>
      </c>
      <c r="CV1117" s="118"/>
      <c r="CW1117" s="147"/>
      <c r="CX1117" s="56" t="s">
        <v>966</v>
      </c>
      <c r="CY1117" s="5"/>
      <c r="CZ1117" s="5"/>
      <c r="DA1117" s="5"/>
      <c r="DB1117" s="5"/>
      <c r="DC1117" s="5"/>
      <c r="DD1117" s="5"/>
      <c r="DE1117" s="5"/>
      <c r="DF1117" s="5"/>
      <c r="DG1117" s="118"/>
      <c r="DH1117" s="118"/>
      <c r="DI1117" s="118"/>
      <c r="DJ1117" s="118"/>
      <c r="DK1117" s="118"/>
      <c r="DL1117">
        <v>400</v>
      </c>
      <c r="DM1117" s="74" t="s">
        <v>164</v>
      </c>
      <c r="DN1117" s="74"/>
      <c r="DO1117" s="74"/>
      <c r="DP1117" s="74"/>
      <c r="DQ1117" s="5"/>
      <c r="DR1117">
        <v>400</v>
      </c>
      <c r="DS1117" s="74" t="s">
        <v>164</v>
      </c>
      <c r="DZ1117" t="s">
        <v>1253</v>
      </c>
      <c r="EA1117">
        <v>400</v>
      </c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Y1117" s="70" t="str">
        <f t="shared" si="140"/>
        <v>ibuprofen oral 400mg/</v>
      </c>
      <c r="FK1117" s="14" t="s">
        <v>163</v>
      </c>
      <c r="FL1117" s="70" t="str">
        <f t="shared" si="141"/>
        <v>ibuprofen oral 400mg/</v>
      </c>
    </row>
    <row r="1118" spans="1:168" ht="14.4">
      <c r="A1118" s="83">
        <v>7543</v>
      </c>
      <c r="B1118" s="57">
        <v>7543</v>
      </c>
      <c r="C1118" s="118"/>
      <c r="D1118" s="118"/>
      <c r="E1118" s="118"/>
      <c r="F1118" s="118"/>
      <c r="G1118" s="57">
        <v>7543</v>
      </c>
      <c r="H1118" s="3"/>
      <c r="I1118" s="57">
        <v>7543</v>
      </c>
      <c r="J1118" s="5" t="str">
        <f t="shared" si="135"/>
        <v>FIN ibuprofen Orion Corporation capsule, soft 30 x 400mg/</v>
      </c>
      <c r="K1118" s="5" t="str">
        <f t="shared" si="136"/>
        <v>FIN ibuprofen Orion Corporation capsule, soft 30 x 400mg/</v>
      </c>
      <c r="L1118" s="5"/>
      <c r="M1118" s="5"/>
      <c r="N1118" s="5"/>
      <c r="O1118" s="5"/>
      <c r="P1118">
        <v>30</v>
      </c>
      <c r="Q1118" s="5"/>
      <c r="R1118">
        <v>30</v>
      </c>
      <c r="S1118" s="5"/>
      <c r="T1118" s="118"/>
      <c r="U1118" s="118"/>
      <c r="V1118" s="118"/>
      <c r="W1118" s="118"/>
      <c r="X1118" t="s">
        <v>1290</v>
      </c>
      <c r="Y1118" t="s">
        <v>1131</v>
      </c>
      <c r="Z1118" t="s">
        <v>1131</v>
      </c>
      <c r="AA1118" t="s">
        <v>1298</v>
      </c>
      <c r="AB1118" s="5"/>
      <c r="AC1118" s="5"/>
      <c r="AD1118" s="5"/>
      <c r="AE1118" s="5"/>
      <c r="AF1118" s="61">
        <v>100000073660</v>
      </c>
      <c r="AG1118" t="s">
        <v>1222</v>
      </c>
      <c r="AI1118" t="s">
        <v>1200</v>
      </c>
      <c r="AJ1118" t="s">
        <v>1214</v>
      </c>
      <c r="AK1118" s="5"/>
      <c r="AL1118" s="5"/>
      <c r="AM1118" s="5"/>
      <c r="AN1118" s="5"/>
      <c r="AO1118" s="5"/>
      <c r="AP1118" s="5"/>
      <c r="AQ1118" s="5"/>
      <c r="AR1118" s="5"/>
      <c r="AS1118" s="57">
        <v>3411</v>
      </c>
      <c r="AT1118" s="25" t="str">
        <f t="shared" si="137"/>
        <v>FIN ibuprofen Orion Corporation capsule, soft 400mg/</v>
      </c>
      <c r="AU1118" s="33"/>
      <c r="AW1118" s="57">
        <v>3411</v>
      </c>
      <c r="AX1118" s="57"/>
      <c r="AY1118" s="5"/>
      <c r="AZ1118" t="s">
        <v>578</v>
      </c>
      <c r="BA1118" s="5"/>
      <c r="BB1118" s="5"/>
      <c r="BC1118" s="76">
        <v>10221000</v>
      </c>
      <c r="BD1118" t="s">
        <v>1222</v>
      </c>
      <c r="BF1118" s="46" t="s">
        <v>1030</v>
      </c>
      <c r="BG1118" t="s">
        <v>980</v>
      </c>
      <c r="BJ1118" s="5"/>
      <c r="BK1118" t="s">
        <v>980</v>
      </c>
      <c r="BL1118" t="s">
        <v>1030</v>
      </c>
      <c r="BM1118" s="55" t="s">
        <v>964</v>
      </c>
      <c r="BN1118" t="str">
        <f t="shared" si="138"/>
        <v>ibuprofen capsule, soft 400mg/</v>
      </c>
      <c r="BO1118" s="55"/>
      <c r="BP1118" t="str">
        <f t="shared" si="139"/>
        <v>ibuprofen capsule, soft 400mg/</v>
      </c>
      <c r="BQ1118" s="5"/>
      <c r="BR1118" s="76">
        <v>10211000</v>
      </c>
      <c r="BS1118" t="s">
        <v>1222</v>
      </c>
      <c r="BU1118" s="118"/>
      <c r="BV1118" s="118"/>
      <c r="BW1118" s="61">
        <v>100000073660</v>
      </c>
      <c r="BX1118" s="5"/>
      <c r="BY1118" s="5"/>
      <c r="BZ1118" s="5"/>
      <c r="CB1118" s="45"/>
      <c r="CC1118" s="45"/>
      <c r="CD1118" s="5"/>
      <c r="CE1118" s="5"/>
      <c r="CF1118" t="s">
        <v>1242</v>
      </c>
      <c r="CG1118" t="s">
        <v>175</v>
      </c>
      <c r="CI1118" s="118"/>
      <c r="CJ1118" s="118"/>
      <c r="CK1118" t="s">
        <v>1239</v>
      </c>
      <c r="CM1118" t="s">
        <v>1228</v>
      </c>
      <c r="CN1118" t="s">
        <v>3382</v>
      </c>
      <c r="CO1118" s="46" t="s">
        <v>2251</v>
      </c>
      <c r="CP1118" s="5"/>
      <c r="CQ1118" s="69" t="s">
        <v>2251</v>
      </c>
      <c r="CR1118" s="69" t="s">
        <v>614</v>
      </c>
      <c r="CS1118" s="5"/>
      <c r="CT1118" s="46" t="s">
        <v>2251</v>
      </c>
      <c r="CU1118" s="46" t="s">
        <v>614</v>
      </c>
      <c r="CV1118" s="118"/>
      <c r="CW1118" s="147"/>
      <c r="CX1118" s="56" t="s">
        <v>966</v>
      </c>
      <c r="CY1118" s="5"/>
      <c r="CZ1118" s="5"/>
      <c r="DA1118" s="5"/>
      <c r="DB1118" s="5"/>
      <c r="DC1118" s="5"/>
      <c r="DD1118" s="5"/>
      <c r="DE1118" s="5"/>
      <c r="DF1118" s="5"/>
      <c r="DG1118" s="118"/>
      <c r="DH1118" s="118"/>
      <c r="DI1118" s="118"/>
      <c r="DJ1118" s="118"/>
      <c r="DK1118" s="118"/>
      <c r="DL1118">
        <v>400</v>
      </c>
      <c r="DM1118" s="74" t="s">
        <v>164</v>
      </c>
      <c r="DN1118" s="74"/>
      <c r="DO1118" s="74"/>
      <c r="DP1118" s="74"/>
      <c r="DQ1118" s="5"/>
      <c r="DR1118">
        <v>400</v>
      </c>
      <c r="DS1118" s="74" t="s">
        <v>164</v>
      </c>
      <c r="DZ1118" t="s">
        <v>1253</v>
      </c>
      <c r="EA1118">
        <v>400</v>
      </c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Y1118" s="70" t="str">
        <f t="shared" si="140"/>
        <v>ibuprofen oral 400mg/</v>
      </c>
      <c r="FK1118" s="14" t="s">
        <v>163</v>
      </c>
      <c r="FL1118" s="70" t="str">
        <f t="shared" si="141"/>
        <v>ibuprofen oral 400mg/</v>
      </c>
    </row>
    <row r="1119" spans="1:168" ht="14.4">
      <c r="A1119" s="83">
        <v>7544</v>
      </c>
      <c r="B1119" s="57">
        <v>7544</v>
      </c>
      <c r="C1119" s="118"/>
      <c r="D1119" s="118"/>
      <c r="E1119" s="118"/>
      <c r="F1119" s="118"/>
      <c r="G1119" s="57">
        <v>7544</v>
      </c>
      <c r="H1119" s="3"/>
      <c r="I1119" s="57">
        <v>7544</v>
      </c>
      <c r="J1119" s="5" t="str">
        <f t="shared" si="135"/>
        <v>FIN ibuprofen Orion Corporation capsule, soft 100 x 400mg/</v>
      </c>
      <c r="K1119" s="5" t="str">
        <f t="shared" si="136"/>
        <v>FIN ibuprofen Orion Corporation capsule, soft 100 x 400mg/</v>
      </c>
      <c r="L1119" s="5"/>
      <c r="M1119" s="5"/>
      <c r="N1119" s="5"/>
      <c r="O1119" s="5"/>
      <c r="P1119">
        <v>100</v>
      </c>
      <c r="Q1119" s="5"/>
      <c r="R1119">
        <v>100</v>
      </c>
      <c r="S1119" s="5"/>
      <c r="T1119" s="118"/>
      <c r="U1119" s="118"/>
      <c r="V1119" s="118"/>
      <c r="W1119" s="118"/>
      <c r="X1119" t="s">
        <v>1334</v>
      </c>
      <c r="Y1119" t="s">
        <v>1131</v>
      </c>
      <c r="Z1119" t="s">
        <v>1131</v>
      </c>
      <c r="AA1119" t="s">
        <v>1289</v>
      </c>
      <c r="AB1119" s="5"/>
      <c r="AC1119" s="5"/>
      <c r="AD1119" s="5"/>
      <c r="AE1119" s="5"/>
      <c r="AF1119" s="61">
        <v>100000073660</v>
      </c>
      <c r="AG1119" t="s">
        <v>1222</v>
      </c>
      <c r="AI1119" t="s">
        <v>1200</v>
      </c>
      <c r="AJ1119" t="s">
        <v>1214</v>
      </c>
      <c r="AK1119" s="5"/>
      <c r="AL1119" s="5"/>
      <c r="AM1119" s="5"/>
      <c r="AN1119" s="5"/>
      <c r="AO1119" s="5"/>
      <c r="AP1119" s="5"/>
      <c r="AQ1119" s="5"/>
      <c r="AR1119" s="5"/>
      <c r="AS1119" s="57">
        <v>3411</v>
      </c>
      <c r="AT1119" s="25" t="str">
        <f t="shared" si="137"/>
        <v>FIN ibuprofen Orion Corporation capsule, soft 400mg/</v>
      </c>
      <c r="AU1119" s="33"/>
      <c r="AW1119" s="57">
        <v>3411</v>
      </c>
      <c r="AX1119" s="57"/>
      <c r="AY1119" s="5"/>
      <c r="AZ1119" t="s">
        <v>578</v>
      </c>
      <c r="BA1119" s="5"/>
      <c r="BB1119" s="5"/>
      <c r="BC1119" s="76">
        <v>10221000</v>
      </c>
      <c r="BD1119" t="s">
        <v>1222</v>
      </c>
      <c r="BF1119" s="46" t="s">
        <v>1030</v>
      </c>
      <c r="BG1119" t="s">
        <v>980</v>
      </c>
      <c r="BJ1119" s="5"/>
      <c r="BK1119" t="s">
        <v>980</v>
      </c>
      <c r="BL1119" t="s">
        <v>1030</v>
      </c>
      <c r="BM1119" s="55" t="s">
        <v>964</v>
      </c>
      <c r="BN1119" t="str">
        <f t="shared" si="138"/>
        <v>ibuprofen capsule, soft 400mg/</v>
      </c>
      <c r="BO1119" s="55"/>
      <c r="BP1119" t="str">
        <f t="shared" si="139"/>
        <v>ibuprofen capsule, soft 400mg/</v>
      </c>
      <c r="BQ1119" s="5"/>
      <c r="BR1119" s="76">
        <v>10211000</v>
      </c>
      <c r="BS1119" t="s">
        <v>1222</v>
      </c>
      <c r="BU1119" s="118"/>
      <c r="BV1119" s="118"/>
      <c r="BW1119" s="61">
        <v>100000073660</v>
      </c>
      <c r="BX1119" s="5"/>
      <c r="BY1119" s="5"/>
      <c r="BZ1119" s="5"/>
      <c r="CB1119" s="45"/>
      <c r="CC1119" s="45"/>
      <c r="CD1119" s="5"/>
      <c r="CE1119" s="5"/>
      <c r="CF1119" t="s">
        <v>1242</v>
      </c>
      <c r="CG1119" t="s">
        <v>175</v>
      </c>
      <c r="CI1119" s="118"/>
      <c r="CJ1119" s="118"/>
      <c r="CK1119" t="s">
        <v>1239</v>
      </c>
      <c r="CM1119" t="s">
        <v>1228</v>
      </c>
      <c r="CN1119" t="s">
        <v>3382</v>
      </c>
      <c r="CO1119" s="46" t="s">
        <v>2251</v>
      </c>
      <c r="CP1119" s="5"/>
      <c r="CQ1119" s="69" t="s">
        <v>2251</v>
      </c>
      <c r="CR1119" s="69" t="s">
        <v>614</v>
      </c>
      <c r="CS1119" s="5"/>
      <c r="CT1119" s="46" t="s">
        <v>2251</v>
      </c>
      <c r="CU1119" s="46" t="s">
        <v>614</v>
      </c>
      <c r="CV1119" s="118"/>
      <c r="CW1119" s="147"/>
      <c r="CX1119" s="56" t="s">
        <v>966</v>
      </c>
      <c r="CY1119" s="5"/>
      <c r="CZ1119" s="5"/>
      <c r="DA1119" s="5"/>
      <c r="DB1119" s="5"/>
      <c r="DC1119" s="5"/>
      <c r="DD1119" s="5"/>
      <c r="DE1119" s="5"/>
      <c r="DF1119" s="5"/>
      <c r="DG1119" s="118"/>
      <c r="DH1119" s="118"/>
      <c r="DI1119" s="118"/>
      <c r="DJ1119" s="118"/>
      <c r="DK1119" s="118"/>
      <c r="DL1119">
        <v>400</v>
      </c>
      <c r="DM1119" s="74" t="s">
        <v>164</v>
      </c>
      <c r="DN1119" s="74"/>
      <c r="DO1119" s="74"/>
      <c r="DP1119" s="74"/>
      <c r="DQ1119" s="5"/>
      <c r="DR1119">
        <v>400</v>
      </c>
      <c r="DS1119" s="74" t="s">
        <v>164</v>
      </c>
      <c r="DZ1119" t="s">
        <v>1253</v>
      </c>
      <c r="EA1119">
        <v>400</v>
      </c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Y1119" s="70" t="str">
        <f t="shared" si="140"/>
        <v>ibuprofen oral 400mg/</v>
      </c>
      <c r="FK1119" s="14" t="s">
        <v>163</v>
      </c>
      <c r="FL1119" s="70" t="str">
        <f t="shared" si="141"/>
        <v>ibuprofen oral 400mg/</v>
      </c>
    </row>
    <row r="1120" spans="1:168" ht="14.4">
      <c r="A1120" s="83">
        <v>109186</v>
      </c>
      <c r="B1120" s="57">
        <v>109186</v>
      </c>
      <c r="C1120" s="118"/>
      <c r="D1120" s="118"/>
      <c r="E1120" s="118"/>
      <c r="F1120" s="118"/>
      <c r="G1120" s="57">
        <v>109186</v>
      </c>
      <c r="H1120" s="3"/>
      <c r="I1120" s="57">
        <v>109186</v>
      </c>
      <c r="J1120" s="5" t="str">
        <f t="shared" si="135"/>
        <v>FIN ibuprofen Orion Corporation capsule, soft 20 x 400mg/</v>
      </c>
      <c r="K1120" s="5" t="str">
        <f t="shared" si="136"/>
        <v>FIN ibuprofen Orion Corporation capsule, soft 20 x 400mg/</v>
      </c>
      <c r="L1120" s="5"/>
      <c r="M1120" s="5"/>
      <c r="N1120" s="5"/>
      <c r="O1120" s="5"/>
      <c r="P1120">
        <v>20</v>
      </c>
      <c r="Q1120" s="5"/>
      <c r="R1120">
        <v>20</v>
      </c>
      <c r="S1120" s="5"/>
      <c r="T1120" s="118"/>
      <c r="U1120" s="118"/>
      <c r="V1120" s="118"/>
      <c r="W1120" s="118"/>
      <c r="X1120" t="s">
        <v>1299</v>
      </c>
      <c r="Y1120" t="s">
        <v>1131</v>
      </c>
      <c r="Z1120" t="s">
        <v>1131</v>
      </c>
      <c r="AA1120" t="s">
        <v>1291</v>
      </c>
      <c r="AB1120" s="5"/>
      <c r="AC1120" s="5"/>
      <c r="AD1120" s="5"/>
      <c r="AE1120" s="5"/>
      <c r="AF1120" s="61">
        <v>100000073660</v>
      </c>
      <c r="AG1120" t="s">
        <v>1222</v>
      </c>
      <c r="AI1120" t="s">
        <v>1200</v>
      </c>
      <c r="AJ1120" t="s">
        <v>1214</v>
      </c>
      <c r="AK1120" s="5"/>
      <c r="AL1120" s="5"/>
      <c r="AM1120" s="5"/>
      <c r="AN1120" s="5"/>
      <c r="AO1120" s="5"/>
      <c r="AP1120" s="5"/>
      <c r="AQ1120" s="5"/>
      <c r="AR1120" s="5"/>
      <c r="AS1120" s="57">
        <v>3411</v>
      </c>
      <c r="AT1120" s="25" t="str">
        <f t="shared" si="137"/>
        <v>FIN ibuprofen Orion Corporation capsule, soft 400mg/</v>
      </c>
      <c r="AU1120" s="33"/>
      <c r="AW1120" s="57">
        <v>3411</v>
      </c>
      <c r="AX1120" s="57"/>
      <c r="AY1120" s="5"/>
      <c r="AZ1120" t="s">
        <v>578</v>
      </c>
      <c r="BA1120" s="5"/>
      <c r="BB1120" s="5"/>
      <c r="BC1120" s="76">
        <v>10221000</v>
      </c>
      <c r="BD1120" t="s">
        <v>1222</v>
      </c>
      <c r="BF1120" s="46" t="s">
        <v>1030</v>
      </c>
      <c r="BG1120" t="s">
        <v>980</v>
      </c>
      <c r="BJ1120" s="5"/>
      <c r="BK1120" t="s">
        <v>980</v>
      </c>
      <c r="BL1120" t="s">
        <v>1030</v>
      </c>
      <c r="BM1120" s="55" t="s">
        <v>964</v>
      </c>
      <c r="BN1120" t="str">
        <f t="shared" si="138"/>
        <v>ibuprofen capsule, soft 400mg/</v>
      </c>
      <c r="BO1120" s="55"/>
      <c r="BP1120" t="str">
        <f t="shared" si="139"/>
        <v>ibuprofen capsule, soft 400mg/</v>
      </c>
      <c r="BQ1120" s="5"/>
      <c r="BR1120" s="76">
        <v>10211000</v>
      </c>
      <c r="BS1120" t="s">
        <v>1222</v>
      </c>
      <c r="BU1120" s="118"/>
      <c r="BV1120" s="118"/>
      <c r="BW1120" s="61">
        <v>100000073660</v>
      </c>
      <c r="BX1120" s="5"/>
      <c r="BY1120" s="5"/>
      <c r="BZ1120" s="5"/>
      <c r="CB1120" s="45"/>
      <c r="CC1120" s="45"/>
      <c r="CD1120" s="5"/>
      <c r="CE1120" s="5"/>
      <c r="CF1120" t="s">
        <v>1242</v>
      </c>
      <c r="CG1120" t="s">
        <v>175</v>
      </c>
      <c r="CI1120" s="118"/>
      <c r="CJ1120" s="118"/>
      <c r="CK1120" t="s">
        <v>1239</v>
      </c>
      <c r="CM1120" t="s">
        <v>1228</v>
      </c>
      <c r="CN1120" t="s">
        <v>3382</v>
      </c>
      <c r="CO1120" s="46" t="s">
        <v>2251</v>
      </c>
      <c r="CP1120" s="5"/>
      <c r="CQ1120" s="69" t="s">
        <v>2251</v>
      </c>
      <c r="CR1120" s="69" t="s">
        <v>614</v>
      </c>
      <c r="CS1120" s="5"/>
      <c r="CT1120" s="46" t="s">
        <v>2251</v>
      </c>
      <c r="CU1120" s="46" t="s">
        <v>614</v>
      </c>
      <c r="CV1120" s="118"/>
      <c r="CW1120" s="147"/>
      <c r="CX1120" s="56" t="s">
        <v>966</v>
      </c>
      <c r="CY1120" s="5"/>
      <c r="CZ1120" s="5"/>
      <c r="DA1120" s="5"/>
      <c r="DB1120" s="5"/>
      <c r="DC1120" s="5"/>
      <c r="DD1120" s="5"/>
      <c r="DE1120" s="5"/>
      <c r="DF1120" s="5"/>
      <c r="DG1120" s="118"/>
      <c r="DH1120" s="118"/>
      <c r="DI1120" s="118"/>
      <c r="DJ1120" s="118"/>
      <c r="DK1120" s="118"/>
      <c r="DL1120">
        <v>400</v>
      </c>
      <c r="DM1120" s="74" t="s">
        <v>164</v>
      </c>
      <c r="DN1120" s="74"/>
      <c r="DO1120" s="74"/>
      <c r="DP1120" s="74"/>
      <c r="DQ1120" s="5"/>
      <c r="DR1120">
        <v>400</v>
      </c>
      <c r="DS1120" s="74" t="s">
        <v>164</v>
      </c>
      <c r="DZ1120" t="s">
        <v>1253</v>
      </c>
      <c r="EA1120">
        <v>400</v>
      </c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Y1120" s="70" t="str">
        <f t="shared" si="140"/>
        <v>ibuprofen oral 400mg/</v>
      </c>
      <c r="FK1120" s="14" t="s">
        <v>163</v>
      </c>
      <c r="FL1120" s="70" t="str">
        <f t="shared" si="141"/>
        <v>ibuprofen oral 400mg/</v>
      </c>
    </row>
    <row r="1121" spans="1:168" ht="14.4">
      <c r="A1121" s="83">
        <v>109187</v>
      </c>
      <c r="B1121" s="57">
        <v>109187</v>
      </c>
      <c r="C1121" s="118"/>
      <c r="D1121" s="118"/>
      <c r="E1121" s="118"/>
      <c r="F1121" s="118"/>
      <c r="G1121" s="57">
        <v>109187</v>
      </c>
      <c r="H1121" s="3"/>
      <c r="I1121" s="57">
        <v>109187</v>
      </c>
      <c r="J1121" s="5" t="str">
        <f t="shared" si="135"/>
        <v>FIN ibuprofen Orion Corporation capsule, soft 30 x 400mg/</v>
      </c>
      <c r="K1121" s="5" t="str">
        <f t="shared" si="136"/>
        <v>FIN ibuprofen Orion Corporation capsule, soft 30 x 400mg/</v>
      </c>
      <c r="L1121" s="5"/>
      <c r="M1121" s="5"/>
      <c r="N1121" s="5"/>
      <c r="O1121" s="5"/>
      <c r="P1121">
        <v>30</v>
      </c>
      <c r="Q1121" s="5"/>
      <c r="R1121">
        <v>30</v>
      </c>
      <c r="S1121" s="5"/>
      <c r="T1121" s="118"/>
      <c r="U1121" s="118"/>
      <c r="V1121" s="118"/>
      <c r="W1121" s="118"/>
      <c r="X1121" t="s">
        <v>1289</v>
      </c>
      <c r="Y1121" t="s">
        <v>1131</v>
      </c>
      <c r="Z1121" t="s">
        <v>1131</v>
      </c>
      <c r="AA1121" t="s">
        <v>1298</v>
      </c>
      <c r="AB1121" s="5"/>
      <c r="AC1121" s="5"/>
      <c r="AD1121" s="5"/>
      <c r="AE1121" s="5"/>
      <c r="AF1121" s="61">
        <v>100000073660</v>
      </c>
      <c r="AG1121" t="s">
        <v>1222</v>
      </c>
      <c r="AI1121" t="s">
        <v>1200</v>
      </c>
      <c r="AJ1121" t="s">
        <v>1214</v>
      </c>
      <c r="AK1121" s="5"/>
      <c r="AL1121" s="5"/>
      <c r="AM1121" s="5"/>
      <c r="AN1121" s="5"/>
      <c r="AO1121" s="5"/>
      <c r="AP1121" s="5"/>
      <c r="AQ1121" s="5"/>
      <c r="AR1121" s="5"/>
      <c r="AS1121" s="57">
        <v>3411</v>
      </c>
      <c r="AT1121" s="25" t="str">
        <f t="shared" si="137"/>
        <v>FIN ibuprofen Orion Corporation capsule, soft 400mg/</v>
      </c>
      <c r="AU1121" s="33"/>
      <c r="AW1121" s="57">
        <v>3411</v>
      </c>
      <c r="AX1121" s="57"/>
      <c r="AY1121" s="5"/>
      <c r="AZ1121" t="s">
        <v>578</v>
      </c>
      <c r="BA1121" s="5"/>
      <c r="BB1121" s="5"/>
      <c r="BC1121" s="76">
        <v>10221000</v>
      </c>
      <c r="BD1121" t="s">
        <v>1222</v>
      </c>
      <c r="BF1121" s="46" t="s">
        <v>1030</v>
      </c>
      <c r="BG1121" t="s">
        <v>980</v>
      </c>
      <c r="BJ1121" s="5"/>
      <c r="BK1121" t="s">
        <v>980</v>
      </c>
      <c r="BL1121" t="s">
        <v>1030</v>
      </c>
      <c r="BM1121" s="55" t="s">
        <v>964</v>
      </c>
      <c r="BN1121" t="str">
        <f t="shared" si="138"/>
        <v>ibuprofen capsule, soft 400mg/</v>
      </c>
      <c r="BO1121" s="55"/>
      <c r="BP1121" t="str">
        <f t="shared" si="139"/>
        <v>ibuprofen capsule, soft 400mg/</v>
      </c>
      <c r="BQ1121" s="5"/>
      <c r="BR1121" s="76">
        <v>10211000</v>
      </c>
      <c r="BS1121" t="s">
        <v>1222</v>
      </c>
      <c r="BU1121" s="118"/>
      <c r="BV1121" s="118"/>
      <c r="BW1121" s="61">
        <v>100000073660</v>
      </c>
      <c r="BX1121" s="5"/>
      <c r="BY1121" s="5"/>
      <c r="BZ1121" s="5"/>
      <c r="CB1121" s="45"/>
      <c r="CC1121" s="45"/>
      <c r="CD1121" s="5"/>
      <c r="CE1121" s="5"/>
      <c r="CF1121" t="s">
        <v>1242</v>
      </c>
      <c r="CG1121" t="s">
        <v>175</v>
      </c>
      <c r="CI1121" s="118"/>
      <c r="CJ1121" s="118"/>
      <c r="CK1121" t="s">
        <v>1239</v>
      </c>
      <c r="CM1121" t="s">
        <v>1228</v>
      </c>
      <c r="CN1121" t="s">
        <v>3382</v>
      </c>
      <c r="CO1121" s="46" t="s">
        <v>2251</v>
      </c>
      <c r="CP1121" s="5"/>
      <c r="CQ1121" s="69" t="s">
        <v>2251</v>
      </c>
      <c r="CR1121" s="69" t="s">
        <v>614</v>
      </c>
      <c r="CS1121" s="5"/>
      <c r="CT1121" s="46" t="s">
        <v>2251</v>
      </c>
      <c r="CU1121" s="46" t="s">
        <v>614</v>
      </c>
      <c r="CV1121" s="118"/>
      <c r="CW1121" s="147"/>
      <c r="CX1121" s="56" t="s">
        <v>966</v>
      </c>
      <c r="CY1121" s="5"/>
      <c r="CZ1121" s="5"/>
      <c r="DA1121" s="5"/>
      <c r="DB1121" s="5"/>
      <c r="DC1121" s="5"/>
      <c r="DD1121" s="5"/>
      <c r="DE1121" s="5"/>
      <c r="DF1121" s="5"/>
      <c r="DG1121" s="118"/>
      <c r="DH1121" s="118"/>
      <c r="DI1121" s="118"/>
      <c r="DJ1121" s="118"/>
      <c r="DK1121" s="118"/>
      <c r="DL1121">
        <v>400</v>
      </c>
      <c r="DM1121" s="74" t="s">
        <v>164</v>
      </c>
      <c r="DN1121" s="74"/>
      <c r="DO1121" s="74"/>
      <c r="DP1121" s="74"/>
      <c r="DQ1121" s="5"/>
      <c r="DR1121">
        <v>400</v>
      </c>
      <c r="DS1121" s="74" t="s">
        <v>164</v>
      </c>
      <c r="DZ1121" t="s">
        <v>1253</v>
      </c>
      <c r="EA1121">
        <v>400</v>
      </c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Y1121" s="70" t="str">
        <f t="shared" si="140"/>
        <v>ibuprofen oral 400mg/</v>
      </c>
      <c r="FK1121" s="14" t="s">
        <v>163</v>
      </c>
      <c r="FL1121" s="70" t="str">
        <f t="shared" si="141"/>
        <v>ibuprofen oral 400mg/</v>
      </c>
    </row>
    <row r="1122" spans="1:168" ht="14.4">
      <c r="A1122" s="83">
        <v>181188</v>
      </c>
      <c r="B1122" s="57">
        <v>181188</v>
      </c>
      <c r="C1122" s="118"/>
      <c r="D1122" s="118"/>
      <c r="E1122" s="118"/>
      <c r="F1122" s="118"/>
      <c r="G1122" s="57">
        <v>181188</v>
      </c>
      <c r="H1122" s="3"/>
      <c r="I1122" s="57">
        <v>181188</v>
      </c>
      <c r="J1122" s="5" t="str">
        <f t="shared" si="135"/>
        <v>FIN ibuprofen Orion Corporation gel 50g x 50mg/50g</v>
      </c>
      <c r="K1122" s="5" t="str">
        <f t="shared" si="136"/>
        <v>FIN ibuprofen Orion Corporation gel 50g x 50mg/50g</v>
      </c>
      <c r="L1122" s="5"/>
      <c r="M1122" s="5"/>
      <c r="N1122" s="5"/>
      <c r="O1122" s="5"/>
      <c r="P1122" s="24">
        <v>50</v>
      </c>
      <c r="Q1122" s="42" t="s">
        <v>621</v>
      </c>
      <c r="R1122" s="24">
        <v>50</v>
      </c>
      <c r="S1122" s="42" t="s">
        <v>621</v>
      </c>
      <c r="T1122" s="118"/>
      <c r="U1122" s="118"/>
      <c r="V1122" s="118"/>
      <c r="W1122" s="118"/>
      <c r="X1122" t="s">
        <v>1303</v>
      </c>
      <c r="Y1122" t="s">
        <v>1132</v>
      </c>
      <c r="Z1122" t="s">
        <v>1132</v>
      </c>
      <c r="AA1122" t="s">
        <v>1329</v>
      </c>
      <c r="AB1122" s="5"/>
      <c r="AC1122" s="5"/>
      <c r="AD1122" s="5"/>
      <c r="AE1122" s="5"/>
      <c r="AF1122" s="61">
        <v>100000073726</v>
      </c>
      <c r="AG1122" t="s">
        <v>664</v>
      </c>
      <c r="AI1122" t="s">
        <v>1201</v>
      </c>
      <c r="AJ1122" t="s">
        <v>664</v>
      </c>
      <c r="AK1122" s="5"/>
      <c r="AL1122" s="5"/>
      <c r="AM1122" s="5"/>
      <c r="AN1122" s="5"/>
      <c r="AO1122" s="5"/>
      <c r="AP1122" s="5"/>
      <c r="AQ1122" s="5"/>
      <c r="AR1122" s="5"/>
      <c r="AS1122" s="57">
        <v>51112</v>
      </c>
      <c r="AT1122" s="25" t="str">
        <f t="shared" si="137"/>
        <v>FIN ibuprofen Orion Corporation gel 50mg/50g</v>
      </c>
      <c r="AU1122" s="33"/>
      <c r="AW1122" s="57">
        <v>51112</v>
      </c>
      <c r="AX1122" s="57"/>
      <c r="AY1122" s="5"/>
      <c r="AZ1122" t="s">
        <v>576</v>
      </c>
      <c r="BA1122" s="5"/>
      <c r="BB1122" s="5"/>
      <c r="BC1122" s="76">
        <v>10221000</v>
      </c>
      <c r="BD1122" t="s">
        <v>664</v>
      </c>
      <c r="BF1122" s="46" t="s">
        <v>1031</v>
      </c>
      <c r="BG1122" t="s">
        <v>980</v>
      </c>
      <c r="BJ1122" s="5"/>
      <c r="BK1122" t="s">
        <v>980</v>
      </c>
      <c r="BL1122" t="s">
        <v>1031</v>
      </c>
      <c r="BM1122" s="55" t="s">
        <v>964</v>
      </c>
      <c r="BN1122" t="str">
        <f t="shared" si="138"/>
        <v>ibuprofen gel 50mg/50g</v>
      </c>
      <c r="BO1122" s="55"/>
      <c r="BP1122" t="str">
        <f t="shared" si="139"/>
        <v>ibuprofen gel 50mg/50g</v>
      </c>
      <c r="BQ1122" s="5"/>
      <c r="BR1122" s="76">
        <v>10503000</v>
      </c>
      <c r="BS1122" t="s">
        <v>664</v>
      </c>
      <c r="BU1122" s="118"/>
      <c r="BV1122" s="118"/>
      <c r="BW1122" s="61">
        <v>100000073726</v>
      </c>
      <c r="BX1122" s="5"/>
      <c r="BY1122" s="5"/>
      <c r="BZ1122" s="5"/>
      <c r="CB1122" s="45"/>
      <c r="CC1122" s="45"/>
      <c r="CD1122" s="5"/>
      <c r="CE1122" s="5"/>
      <c r="CF1122" s="56"/>
      <c r="CG1122" s="56"/>
      <c r="CH1122" s="56"/>
      <c r="CI1122" s="118"/>
      <c r="CJ1122" s="118"/>
      <c r="CK1122" s="56"/>
      <c r="CM1122" s="56"/>
      <c r="CN1122" s="56"/>
      <c r="CO1122" s="46" t="s">
        <v>2251</v>
      </c>
      <c r="CP1122" s="5"/>
      <c r="CQ1122" s="69" t="s">
        <v>2251</v>
      </c>
      <c r="CR1122" s="69" t="s">
        <v>614</v>
      </c>
      <c r="CS1122" s="5"/>
      <c r="CT1122" s="46" t="s">
        <v>2251</v>
      </c>
      <c r="CU1122" s="46" t="s">
        <v>614</v>
      </c>
      <c r="CV1122" s="118"/>
      <c r="CW1122" s="147"/>
      <c r="CX1122" s="56" t="s">
        <v>966</v>
      </c>
      <c r="CY1122" s="5"/>
      <c r="CZ1122" s="5"/>
      <c r="DA1122">
        <v>50</v>
      </c>
      <c r="DB1122" s="74" t="s">
        <v>164</v>
      </c>
      <c r="DC1122" s="74"/>
      <c r="DD1122" s="74">
        <v>50</v>
      </c>
      <c r="DE1122" s="77" t="s">
        <v>621</v>
      </c>
      <c r="DF1122" s="5"/>
      <c r="DG1122" s="118"/>
      <c r="DH1122" s="118"/>
      <c r="DI1122" s="118"/>
      <c r="DJ1122" s="118"/>
      <c r="DK1122" s="118"/>
      <c r="DM1122" s="74"/>
      <c r="DN1122" s="74"/>
      <c r="DO1122" s="74"/>
      <c r="DP1122" s="74"/>
      <c r="DQ1122" s="5"/>
      <c r="DR1122">
        <v>50</v>
      </c>
      <c r="DS1122" s="74" t="s">
        <v>164</v>
      </c>
      <c r="DU1122" s="74">
        <v>50</v>
      </c>
      <c r="DV1122" s="77" t="s">
        <v>621</v>
      </c>
      <c r="DZ1122" s="62" t="s">
        <v>1257</v>
      </c>
      <c r="EA1122">
        <v>50</v>
      </c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Y1122" s="70" t="str">
        <f t="shared" si="140"/>
        <v>ibuprofen Cuteneous 50mg/50g</v>
      </c>
      <c r="FK1122" s="14" t="s">
        <v>2443</v>
      </c>
      <c r="FL1122" s="70" t="str">
        <f t="shared" si="141"/>
        <v>ibuprofen Cuteneous 50mg/50g</v>
      </c>
    </row>
    <row r="1123" spans="1:168" ht="14.4">
      <c r="A1123" s="83">
        <v>181189</v>
      </c>
      <c r="B1123" s="57">
        <v>181189</v>
      </c>
      <c r="C1123" s="118"/>
      <c r="D1123" s="118"/>
      <c r="E1123" s="118"/>
      <c r="F1123" s="118"/>
      <c r="G1123" s="57">
        <v>181189</v>
      </c>
      <c r="H1123" s="3"/>
      <c r="I1123" s="57">
        <v>181189</v>
      </c>
      <c r="J1123" s="5" t="str">
        <f t="shared" si="135"/>
        <v>FIN ibuprofen Orion Corporation gel 100g x 50mg/100g</v>
      </c>
      <c r="K1123" s="5" t="str">
        <f t="shared" si="136"/>
        <v>FIN ibuprofen Orion Corporation gel 100g x 50mg/100g</v>
      </c>
      <c r="L1123" s="5"/>
      <c r="M1123" s="5"/>
      <c r="N1123" s="5"/>
      <c r="O1123" s="5"/>
      <c r="P1123" s="24">
        <v>100</v>
      </c>
      <c r="Q1123" s="42" t="s">
        <v>621</v>
      </c>
      <c r="R1123" s="24">
        <v>100</v>
      </c>
      <c r="S1123" s="42" t="s">
        <v>621</v>
      </c>
      <c r="T1123" s="118"/>
      <c r="U1123" s="118"/>
      <c r="V1123" s="118"/>
      <c r="W1123" s="118"/>
      <c r="X1123" t="s">
        <v>1292</v>
      </c>
      <c r="Y1123" t="s">
        <v>1132</v>
      </c>
      <c r="Z1123" t="s">
        <v>1132</v>
      </c>
      <c r="AA1123" t="s">
        <v>1330</v>
      </c>
      <c r="AB1123" s="5"/>
      <c r="AC1123" s="5"/>
      <c r="AD1123" s="5"/>
      <c r="AE1123" s="5"/>
      <c r="AF1123" s="61">
        <v>100000073726</v>
      </c>
      <c r="AG1123" t="s">
        <v>664</v>
      </c>
      <c r="AI1123" t="s">
        <v>1201</v>
      </c>
      <c r="AJ1123" t="s">
        <v>664</v>
      </c>
      <c r="AK1123" s="5"/>
      <c r="AL1123" s="5"/>
      <c r="AM1123" s="5"/>
      <c r="AN1123" s="5"/>
      <c r="AO1123" s="5"/>
      <c r="AP1123" s="5"/>
      <c r="AQ1123" s="5"/>
      <c r="AR1123" s="5"/>
      <c r="AS1123" s="57">
        <v>51112</v>
      </c>
      <c r="AT1123" s="25" t="str">
        <f t="shared" si="137"/>
        <v>FIN ibuprofen Orion Corporation gel 50mg/100g</v>
      </c>
      <c r="AU1123" s="33"/>
      <c r="AW1123" s="57">
        <v>51112</v>
      </c>
      <c r="AX1123" s="57"/>
      <c r="AY1123" s="5"/>
      <c r="AZ1123" t="s">
        <v>576</v>
      </c>
      <c r="BA1123" s="5"/>
      <c r="BB1123" s="5"/>
      <c r="BC1123" s="76">
        <v>10221000</v>
      </c>
      <c r="BD1123" t="s">
        <v>664</v>
      </c>
      <c r="BF1123" s="46" t="s">
        <v>1031</v>
      </c>
      <c r="BG1123" t="s">
        <v>980</v>
      </c>
      <c r="BJ1123" s="5"/>
      <c r="BK1123" t="s">
        <v>980</v>
      </c>
      <c r="BL1123" t="s">
        <v>1031</v>
      </c>
      <c r="BM1123" s="55" t="s">
        <v>964</v>
      </c>
      <c r="BN1123" t="str">
        <f t="shared" si="138"/>
        <v>ibuprofen gel 50mg/100g</v>
      </c>
      <c r="BO1123" s="55"/>
      <c r="BP1123" t="str">
        <f t="shared" si="139"/>
        <v>ibuprofen gel 50mg/100g</v>
      </c>
      <c r="BQ1123" s="5"/>
      <c r="BR1123" s="76">
        <v>10503000</v>
      </c>
      <c r="BS1123" t="s">
        <v>664</v>
      </c>
      <c r="BU1123" s="118"/>
      <c r="BV1123" s="118"/>
      <c r="BW1123" s="61">
        <v>100000073726</v>
      </c>
      <c r="BX1123" s="5"/>
      <c r="BY1123" s="5"/>
      <c r="BZ1123" s="5"/>
      <c r="CB1123" s="45"/>
      <c r="CC1123" s="45"/>
      <c r="CD1123" s="5"/>
      <c r="CE1123" s="5"/>
      <c r="CF1123" s="56"/>
      <c r="CG1123" s="56"/>
      <c r="CH1123" s="56"/>
      <c r="CI1123" s="118"/>
      <c r="CJ1123" s="118"/>
      <c r="CK1123" s="56"/>
      <c r="CM1123" s="56"/>
      <c r="CN1123" s="56"/>
      <c r="CO1123" s="46" t="s">
        <v>2251</v>
      </c>
      <c r="CP1123" s="5"/>
      <c r="CQ1123" s="69" t="s">
        <v>2251</v>
      </c>
      <c r="CR1123" s="69" t="s">
        <v>614</v>
      </c>
      <c r="CS1123" s="5"/>
      <c r="CT1123" s="46" t="s">
        <v>2251</v>
      </c>
      <c r="CU1123" s="46" t="s">
        <v>614</v>
      </c>
      <c r="CV1123" s="118"/>
      <c r="CW1123" s="147"/>
      <c r="CX1123" s="56" t="s">
        <v>966</v>
      </c>
      <c r="CY1123" s="5"/>
      <c r="CZ1123" s="5"/>
      <c r="DA1123">
        <v>50</v>
      </c>
      <c r="DB1123" s="74" t="s">
        <v>164</v>
      </c>
      <c r="DC1123" s="74"/>
      <c r="DD1123" s="77">
        <v>100</v>
      </c>
      <c r="DE1123" s="77" t="s">
        <v>621</v>
      </c>
      <c r="DF1123" s="5"/>
      <c r="DG1123" s="118"/>
      <c r="DH1123" s="118"/>
      <c r="DI1123" s="118"/>
      <c r="DJ1123" s="118"/>
      <c r="DK1123" s="118"/>
      <c r="DM1123" s="74"/>
      <c r="DN1123" s="74"/>
      <c r="DO1123" s="74"/>
      <c r="DP1123" s="74"/>
      <c r="DQ1123" s="5"/>
      <c r="DR1123">
        <v>50</v>
      </c>
      <c r="DS1123" s="74" t="s">
        <v>164</v>
      </c>
      <c r="DU1123" s="77">
        <v>100</v>
      </c>
      <c r="DV1123" s="77" t="s">
        <v>621</v>
      </c>
      <c r="DZ1123" s="62" t="s">
        <v>1258</v>
      </c>
      <c r="EA1123">
        <v>50</v>
      </c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Y1123" s="70" t="str">
        <f t="shared" si="140"/>
        <v>ibuprofen Cuteneous 50mg/100g</v>
      </c>
      <c r="FK1123" s="14" t="s">
        <v>2443</v>
      </c>
      <c r="FL1123" s="70" t="str">
        <f t="shared" si="141"/>
        <v>ibuprofen Cuteneous 50mg/100g</v>
      </c>
    </row>
    <row r="1124" spans="1:168" ht="14.4">
      <c r="A1124" s="83">
        <v>81742</v>
      </c>
      <c r="B1124" s="57">
        <v>81742</v>
      </c>
      <c r="C1124" s="118"/>
      <c r="D1124" s="118"/>
      <c r="E1124" s="118"/>
      <c r="F1124" s="118"/>
      <c r="G1124" s="57">
        <v>81742</v>
      </c>
      <c r="H1124" s="3"/>
      <c r="I1124" s="57">
        <v>81742</v>
      </c>
      <c r="J1124" s="5" t="str">
        <f t="shared" si="135"/>
        <v>FIN ibuprofen Orion Corporation prolonged-release tablet 10 x 800mg/</v>
      </c>
      <c r="K1124" s="5" t="str">
        <f t="shared" si="136"/>
        <v>FIN ibuprofen Orion Corporation prolonged-release tablet 10 x 800mg/</v>
      </c>
      <c r="L1124" s="5"/>
      <c r="M1124" s="5"/>
      <c r="N1124" s="5"/>
      <c r="O1124" s="5"/>
      <c r="P1124">
        <v>10</v>
      </c>
      <c r="Q1124" s="5"/>
      <c r="R1124">
        <v>10</v>
      </c>
      <c r="S1124" s="5"/>
      <c r="T1124" s="118"/>
      <c r="U1124" s="118"/>
      <c r="V1124" s="118"/>
      <c r="W1124" s="118"/>
      <c r="X1124" t="s">
        <v>1298</v>
      </c>
      <c r="Y1124" t="s">
        <v>1133</v>
      </c>
      <c r="Z1124" t="s">
        <v>1133</v>
      </c>
      <c r="AA1124" t="s">
        <v>1292</v>
      </c>
      <c r="AB1124" s="5"/>
      <c r="AC1124" s="5"/>
      <c r="AD1124" s="5"/>
      <c r="AE1124" s="5"/>
      <c r="AF1124" s="61">
        <v>100000073683</v>
      </c>
      <c r="AG1124" t="s">
        <v>1219</v>
      </c>
      <c r="AI1124" t="s">
        <v>1197</v>
      </c>
      <c r="AJ1124" t="s">
        <v>1211</v>
      </c>
      <c r="AK1124" s="5"/>
      <c r="AL1124" s="5"/>
      <c r="AM1124" s="5"/>
      <c r="AN1124" s="5"/>
      <c r="AO1124" s="5"/>
      <c r="AP1124" s="5"/>
      <c r="AQ1124" s="5"/>
      <c r="AR1124" s="5"/>
      <c r="AS1124" s="57">
        <v>25943</v>
      </c>
      <c r="AT1124" s="25" t="str">
        <f t="shared" si="137"/>
        <v>FIN ibuprofen Orion Corporation prolonged-release tablet 800mg/</v>
      </c>
      <c r="AU1124" s="33"/>
      <c r="AW1124" s="57">
        <v>25943</v>
      </c>
      <c r="AX1124" s="57"/>
      <c r="AY1124" s="5"/>
      <c r="AZ1124" t="s">
        <v>578</v>
      </c>
      <c r="BA1124" s="5"/>
      <c r="BB1124" s="5"/>
      <c r="BC1124" s="76">
        <v>10221000</v>
      </c>
      <c r="BD1124" t="s">
        <v>1219</v>
      </c>
      <c r="BF1124" s="46" t="s">
        <v>1032</v>
      </c>
      <c r="BG1124" t="s">
        <v>980</v>
      </c>
      <c r="BJ1124" s="5"/>
      <c r="BK1124" t="s">
        <v>980</v>
      </c>
      <c r="BL1124" t="s">
        <v>1032</v>
      </c>
      <c r="BM1124" s="55" t="s">
        <v>964</v>
      </c>
      <c r="BN1124" t="str">
        <f t="shared" si="138"/>
        <v>ibuprofen prolonged-release tablet 800mg/</v>
      </c>
      <c r="BO1124" s="55"/>
      <c r="BP1124" t="str">
        <f t="shared" si="139"/>
        <v>ibuprofen prolonged-release tablet 800mg/</v>
      </c>
      <c r="BQ1124" s="5"/>
      <c r="BR1124" s="72">
        <v>10226000</v>
      </c>
      <c r="BS1124" t="s">
        <v>1219</v>
      </c>
      <c r="BU1124" s="118"/>
      <c r="BV1124" s="118"/>
      <c r="BW1124" s="61">
        <v>100000073683</v>
      </c>
      <c r="BX1124" s="5"/>
      <c r="BY1124" s="5"/>
      <c r="BZ1124" s="5"/>
      <c r="CB1124" s="45"/>
      <c r="CC1124" s="45"/>
      <c r="CD1124" s="5"/>
      <c r="CE1124" s="5"/>
      <c r="CF1124" t="s">
        <v>1242</v>
      </c>
      <c r="CG1124" t="s">
        <v>175</v>
      </c>
      <c r="CI1124" s="118"/>
      <c r="CJ1124" s="118"/>
      <c r="CK1124" t="s">
        <v>1239</v>
      </c>
      <c r="CM1124" t="s">
        <v>1228</v>
      </c>
      <c r="CN1124" t="s">
        <v>3382</v>
      </c>
      <c r="CO1124" s="46" t="s">
        <v>2251</v>
      </c>
      <c r="CP1124" s="5"/>
      <c r="CQ1124" s="69" t="s">
        <v>2251</v>
      </c>
      <c r="CR1124" s="69" t="s">
        <v>614</v>
      </c>
      <c r="CS1124" s="5"/>
      <c r="CT1124" s="46" t="s">
        <v>2251</v>
      </c>
      <c r="CU1124" s="46" t="s">
        <v>614</v>
      </c>
      <c r="CV1124" s="118"/>
      <c r="CW1124" s="147"/>
      <c r="CX1124" s="56" t="s">
        <v>966</v>
      </c>
      <c r="CY1124" s="5"/>
      <c r="CZ1124" s="5"/>
      <c r="DA1124" s="5"/>
      <c r="DB1124" s="5"/>
      <c r="DC1124" s="5"/>
      <c r="DD1124" s="5"/>
      <c r="DE1124" s="5"/>
      <c r="DF1124" s="5"/>
      <c r="DG1124" s="118"/>
      <c r="DH1124" s="118"/>
      <c r="DI1124" s="118"/>
      <c r="DJ1124" s="118"/>
      <c r="DK1124" s="118"/>
      <c r="DL1124">
        <v>800</v>
      </c>
      <c r="DM1124" s="74" t="s">
        <v>164</v>
      </c>
      <c r="DN1124" s="74"/>
      <c r="DO1124" s="74"/>
      <c r="DP1124" s="74"/>
      <c r="DQ1124" s="5"/>
      <c r="DR1124">
        <v>800</v>
      </c>
      <c r="DS1124" s="74" t="s">
        <v>164</v>
      </c>
      <c r="DZ1124" t="s">
        <v>1255</v>
      </c>
      <c r="EA1124">
        <v>800</v>
      </c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Y1124" s="70" t="str">
        <f t="shared" si="140"/>
        <v>ibuprofen oral Prolonged 800mg/</v>
      </c>
      <c r="FK1124" s="14" t="s">
        <v>3375</v>
      </c>
      <c r="FL1124" s="70" t="str">
        <f t="shared" si="141"/>
        <v>ibuprofen oral Prolonged 800mg/</v>
      </c>
    </row>
    <row r="1125" spans="1:168" ht="14.4">
      <c r="A1125" s="83">
        <v>81743</v>
      </c>
      <c r="B1125" s="57">
        <v>81743</v>
      </c>
      <c r="C1125" s="118"/>
      <c r="D1125" s="118"/>
      <c r="E1125" s="118"/>
      <c r="F1125" s="118"/>
      <c r="G1125" s="57">
        <v>81743</v>
      </c>
      <c r="H1125" s="3"/>
      <c r="I1125" s="57">
        <v>81743</v>
      </c>
      <c r="J1125" s="5" t="str">
        <f t="shared" si="135"/>
        <v>FIN ibuprofen Orion Corporation prolonged-release tablet 30 x 800mg/</v>
      </c>
      <c r="K1125" s="5" t="str">
        <f t="shared" si="136"/>
        <v>FIN ibuprofen Orion Corporation prolonged-release tablet 30 x 800mg/</v>
      </c>
      <c r="L1125" s="5"/>
      <c r="M1125" s="5"/>
      <c r="N1125" s="5"/>
      <c r="O1125" s="5"/>
      <c r="P1125">
        <v>30</v>
      </c>
      <c r="Q1125" s="5"/>
      <c r="R1125">
        <v>30</v>
      </c>
      <c r="S1125" s="5"/>
      <c r="T1125" s="118"/>
      <c r="U1125" s="118"/>
      <c r="V1125" s="118"/>
      <c r="W1125" s="118"/>
      <c r="X1125" t="s">
        <v>1298</v>
      </c>
      <c r="Y1125" t="s">
        <v>1133</v>
      </c>
      <c r="Z1125" t="s">
        <v>1133</v>
      </c>
      <c r="AA1125" t="s">
        <v>1298</v>
      </c>
      <c r="AB1125" s="5"/>
      <c r="AC1125" s="5"/>
      <c r="AD1125" s="5"/>
      <c r="AE1125" s="5"/>
      <c r="AF1125" s="61">
        <v>100000073683</v>
      </c>
      <c r="AG1125" t="s">
        <v>1219</v>
      </c>
      <c r="AI1125" t="s">
        <v>1197</v>
      </c>
      <c r="AJ1125" t="s">
        <v>1211</v>
      </c>
      <c r="AK1125" s="5"/>
      <c r="AL1125" s="5"/>
      <c r="AM1125" s="5"/>
      <c r="AN1125" s="5"/>
      <c r="AO1125" s="5"/>
      <c r="AP1125" s="5"/>
      <c r="AQ1125" s="5"/>
      <c r="AR1125" s="5"/>
      <c r="AS1125" s="57">
        <v>25943</v>
      </c>
      <c r="AT1125" s="25" t="str">
        <f t="shared" si="137"/>
        <v>FIN ibuprofen Orion Corporation prolonged-release tablet 800mg/</v>
      </c>
      <c r="AU1125" s="33"/>
      <c r="AW1125" s="57">
        <v>25943</v>
      </c>
      <c r="AX1125" s="57"/>
      <c r="AY1125" s="5"/>
      <c r="AZ1125" t="s">
        <v>578</v>
      </c>
      <c r="BA1125" s="5"/>
      <c r="BB1125" s="5"/>
      <c r="BC1125" s="76">
        <v>10221000</v>
      </c>
      <c r="BD1125" t="s">
        <v>1219</v>
      </c>
      <c r="BF1125" s="46" t="s">
        <v>1032</v>
      </c>
      <c r="BG1125" t="s">
        <v>980</v>
      </c>
      <c r="BJ1125" s="5"/>
      <c r="BK1125" t="s">
        <v>980</v>
      </c>
      <c r="BL1125" t="s">
        <v>1032</v>
      </c>
      <c r="BM1125" s="55" t="s">
        <v>964</v>
      </c>
      <c r="BN1125" t="str">
        <f t="shared" si="138"/>
        <v>ibuprofen prolonged-release tablet 800mg/</v>
      </c>
      <c r="BO1125" s="55"/>
      <c r="BP1125" t="str">
        <f t="shared" si="139"/>
        <v>ibuprofen prolonged-release tablet 800mg/</v>
      </c>
      <c r="BQ1125" s="5"/>
      <c r="BR1125" s="72">
        <v>10226000</v>
      </c>
      <c r="BS1125" t="s">
        <v>1219</v>
      </c>
      <c r="BU1125" s="118"/>
      <c r="BV1125" s="118"/>
      <c r="BW1125" s="61">
        <v>100000073683</v>
      </c>
      <c r="BX1125" s="5"/>
      <c r="BY1125" s="5"/>
      <c r="BZ1125" s="5"/>
      <c r="CB1125" s="45"/>
      <c r="CC1125" s="45"/>
      <c r="CD1125" s="5"/>
      <c r="CE1125" s="5"/>
      <c r="CF1125" t="s">
        <v>1242</v>
      </c>
      <c r="CG1125" t="s">
        <v>175</v>
      </c>
      <c r="CI1125" s="118"/>
      <c r="CJ1125" s="118"/>
      <c r="CK1125" t="s">
        <v>1239</v>
      </c>
      <c r="CM1125" t="s">
        <v>1228</v>
      </c>
      <c r="CN1125" t="s">
        <v>3382</v>
      </c>
      <c r="CO1125" s="46" t="s">
        <v>2251</v>
      </c>
      <c r="CP1125" s="5"/>
      <c r="CQ1125" s="69" t="s">
        <v>2251</v>
      </c>
      <c r="CR1125" s="69" t="s">
        <v>614</v>
      </c>
      <c r="CS1125" s="5"/>
      <c r="CT1125" s="46" t="s">
        <v>2251</v>
      </c>
      <c r="CU1125" s="46" t="s">
        <v>614</v>
      </c>
      <c r="CV1125" s="118"/>
      <c r="CW1125" s="147"/>
      <c r="CX1125" s="56" t="s">
        <v>966</v>
      </c>
      <c r="CY1125" s="5"/>
      <c r="CZ1125" s="5"/>
      <c r="DA1125" s="5"/>
      <c r="DB1125" s="5"/>
      <c r="DC1125" s="5"/>
      <c r="DD1125" s="5"/>
      <c r="DE1125" s="5"/>
      <c r="DF1125" s="5"/>
      <c r="DG1125" s="118"/>
      <c r="DH1125" s="118"/>
      <c r="DI1125" s="118"/>
      <c r="DJ1125" s="118"/>
      <c r="DK1125" s="118"/>
      <c r="DL1125">
        <v>800</v>
      </c>
      <c r="DM1125" s="74" t="s">
        <v>164</v>
      </c>
      <c r="DN1125" s="74"/>
      <c r="DO1125" s="74"/>
      <c r="DP1125" s="74"/>
      <c r="DQ1125" s="5"/>
      <c r="DR1125">
        <v>800</v>
      </c>
      <c r="DS1125" s="74" t="s">
        <v>164</v>
      </c>
      <c r="DZ1125" t="s">
        <v>1255</v>
      </c>
      <c r="EA1125">
        <v>800</v>
      </c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Y1125" s="70" t="str">
        <f t="shared" si="140"/>
        <v>ibuprofen oral Prolonged 800mg/</v>
      </c>
      <c r="FK1125" s="14" t="s">
        <v>3375</v>
      </c>
      <c r="FL1125" s="70" t="str">
        <f t="shared" si="141"/>
        <v>ibuprofen oral Prolonged 800mg/</v>
      </c>
    </row>
    <row r="1126" spans="1:168" ht="14.4">
      <c r="A1126" s="83">
        <v>81744</v>
      </c>
      <c r="B1126" s="57">
        <v>81744</v>
      </c>
      <c r="C1126" s="118"/>
      <c r="D1126" s="118"/>
      <c r="E1126" s="118"/>
      <c r="F1126" s="118"/>
      <c r="G1126" s="57">
        <v>81744</v>
      </c>
      <c r="H1126" s="3"/>
      <c r="I1126" s="57">
        <v>81744</v>
      </c>
      <c r="J1126" s="5" t="str">
        <f t="shared" si="135"/>
        <v>FIN ibuprofen Orion Corporation prolonged-release tablet 100 x 800mg/</v>
      </c>
      <c r="K1126" s="5" t="str">
        <f t="shared" si="136"/>
        <v>FIN ibuprofen Orion Corporation prolonged-release tablet 100 x 800mg/</v>
      </c>
      <c r="L1126" s="5"/>
      <c r="M1126" s="5"/>
      <c r="N1126" s="5"/>
      <c r="O1126" s="5"/>
      <c r="P1126">
        <v>100</v>
      </c>
      <c r="Q1126" s="5"/>
      <c r="R1126">
        <v>100</v>
      </c>
      <c r="S1126" s="5"/>
      <c r="T1126" s="118"/>
      <c r="U1126" s="118"/>
      <c r="V1126" s="118"/>
      <c r="W1126" s="118"/>
      <c r="X1126" t="s">
        <v>1289</v>
      </c>
      <c r="Y1126" t="s">
        <v>1133</v>
      </c>
      <c r="Z1126" t="s">
        <v>1133</v>
      </c>
      <c r="AA1126" t="s">
        <v>1289</v>
      </c>
      <c r="AB1126" s="5"/>
      <c r="AC1126" s="5"/>
      <c r="AD1126" s="5"/>
      <c r="AE1126" s="5"/>
      <c r="AF1126" s="61">
        <v>100000073683</v>
      </c>
      <c r="AG1126" t="s">
        <v>1219</v>
      </c>
      <c r="AI1126" t="s">
        <v>1197</v>
      </c>
      <c r="AJ1126" t="s">
        <v>1211</v>
      </c>
      <c r="AK1126" s="5"/>
      <c r="AL1126" s="5"/>
      <c r="AM1126" s="5"/>
      <c r="AN1126" s="5"/>
      <c r="AO1126" s="5"/>
      <c r="AP1126" s="5"/>
      <c r="AQ1126" s="5"/>
      <c r="AR1126" s="5"/>
      <c r="AS1126" s="57">
        <v>25943</v>
      </c>
      <c r="AT1126" s="25" t="str">
        <f t="shared" si="137"/>
        <v>FIN ibuprofen Orion Corporation prolonged-release tablet 800mg/</v>
      </c>
      <c r="AU1126" s="33"/>
      <c r="AW1126" s="57">
        <v>25943</v>
      </c>
      <c r="AX1126" s="57"/>
      <c r="AY1126" s="5"/>
      <c r="AZ1126" t="s">
        <v>578</v>
      </c>
      <c r="BA1126" s="5"/>
      <c r="BB1126" s="5"/>
      <c r="BC1126" s="76">
        <v>10221000</v>
      </c>
      <c r="BD1126" t="s">
        <v>1219</v>
      </c>
      <c r="BF1126" s="46" t="s">
        <v>1032</v>
      </c>
      <c r="BG1126" t="s">
        <v>980</v>
      </c>
      <c r="BJ1126" s="5"/>
      <c r="BK1126" t="s">
        <v>980</v>
      </c>
      <c r="BL1126" t="s">
        <v>1032</v>
      </c>
      <c r="BM1126" s="55" t="s">
        <v>964</v>
      </c>
      <c r="BN1126" t="str">
        <f t="shared" si="138"/>
        <v>ibuprofen prolonged-release tablet 800mg/</v>
      </c>
      <c r="BO1126" s="55"/>
      <c r="BP1126" t="str">
        <f t="shared" si="139"/>
        <v>ibuprofen prolonged-release tablet 800mg/</v>
      </c>
      <c r="BQ1126" s="5"/>
      <c r="BR1126" s="72">
        <v>10226000</v>
      </c>
      <c r="BS1126" t="s">
        <v>1219</v>
      </c>
      <c r="BU1126" s="118"/>
      <c r="BV1126" s="118"/>
      <c r="BW1126" s="61">
        <v>100000073683</v>
      </c>
      <c r="BX1126" s="5"/>
      <c r="BY1126" s="5"/>
      <c r="BZ1126" s="5"/>
      <c r="CB1126" s="45"/>
      <c r="CC1126" s="45"/>
      <c r="CD1126" s="5"/>
      <c r="CE1126" s="5"/>
      <c r="CF1126" t="s">
        <v>1242</v>
      </c>
      <c r="CG1126" t="s">
        <v>175</v>
      </c>
      <c r="CI1126" s="118"/>
      <c r="CJ1126" s="118"/>
      <c r="CK1126" t="s">
        <v>1239</v>
      </c>
      <c r="CM1126" t="s">
        <v>1228</v>
      </c>
      <c r="CN1126" t="s">
        <v>3382</v>
      </c>
      <c r="CO1126" s="46" t="s">
        <v>2251</v>
      </c>
      <c r="CP1126" s="5"/>
      <c r="CQ1126" s="69" t="s">
        <v>2251</v>
      </c>
      <c r="CR1126" s="69" t="s">
        <v>614</v>
      </c>
      <c r="CS1126" s="5"/>
      <c r="CT1126" s="46" t="s">
        <v>2251</v>
      </c>
      <c r="CU1126" s="46" t="s">
        <v>614</v>
      </c>
      <c r="CV1126" s="118"/>
      <c r="CW1126" s="147"/>
      <c r="CX1126" s="56" t="s">
        <v>966</v>
      </c>
      <c r="CY1126" s="5"/>
      <c r="CZ1126" s="5"/>
      <c r="DA1126" s="5"/>
      <c r="DB1126" s="5"/>
      <c r="DC1126" s="5"/>
      <c r="DD1126" s="5"/>
      <c r="DE1126" s="5"/>
      <c r="DF1126" s="5"/>
      <c r="DG1126" s="118"/>
      <c r="DH1126" s="118"/>
      <c r="DI1126" s="118"/>
      <c r="DJ1126" s="118"/>
      <c r="DK1126" s="118"/>
      <c r="DL1126">
        <v>800</v>
      </c>
      <c r="DM1126" s="74" t="s">
        <v>164</v>
      </c>
      <c r="DN1126" s="74"/>
      <c r="DO1126" s="74"/>
      <c r="DP1126" s="74"/>
      <c r="DQ1126" s="5"/>
      <c r="DR1126">
        <v>800</v>
      </c>
      <c r="DS1126" s="74" t="s">
        <v>164</v>
      </c>
      <c r="DZ1126" t="s">
        <v>1255</v>
      </c>
      <c r="EA1126">
        <v>800</v>
      </c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Y1126" s="70" t="str">
        <f t="shared" si="140"/>
        <v>ibuprofen oral Prolonged 800mg/</v>
      </c>
      <c r="FK1126" s="14" t="s">
        <v>3375</v>
      </c>
      <c r="FL1126" s="70" t="str">
        <f t="shared" si="141"/>
        <v>ibuprofen oral Prolonged 800mg/</v>
      </c>
    </row>
    <row r="1127" spans="1:168" ht="14.4">
      <c r="A1127" s="83">
        <v>153682</v>
      </c>
      <c r="B1127" s="57">
        <v>153682</v>
      </c>
      <c r="C1127" s="118"/>
      <c r="D1127" s="118"/>
      <c r="E1127" s="118"/>
      <c r="F1127" s="118"/>
      <c r="G1127" s="57">
        <v>153682</v>
      </c>
      <c r="H1127" s="3"/>
      <c r="I1127" s="57">
        <v>153682</v>
      </c>
      <c r="J1127" s="5" t="str">
        <f t="shared" si="135"/>
        <v>FIN ibuprofen Orion Corporation prolonged-release tablet 50 x 800mg/</v>
      </c>
      <c r="K1127" s="5" t="str">
        <f t="shared" si="136"/>
        <v>FIN ibuprofen Orion Corporation prolonged-release tablet 50 x 800mg/</v>
      </c>
      <c r="L1127" s="5"/>
      <c r="M1127" s="5"/>
      <c r="N1127" s="5"/>
      <c r="O1127" s="5"/>
      <c r="P1127">
        <v>50</v>
      </c>
      <c r="Q1127" s="5"/>
      <c r="R1127">
        <v>50</v>
      </c>
      <c r="S1127" s="5"/>
      <c r="T1127" s="118"/>
      <c r="U1127" s="118"/>
      <c r="V1127" s="118"/>
      <c r="W1127" s="118"/>
      <c r="X1127" t="s">
        <v>1322</v>
      </c>
      <c r="Y1127" t="s">
        <v>1133</v>
      </c>
      <c r="Z1127" t="s">
        <v>1133</v>
      </c>
      <c r="AA1127" t="s">
        <v>1299</v>
      </c>
      <c r="AB1127" s="5"/>
      <c r="AC1127" s="5"/>
      <c r="AD1127" s="5"/>
      <c r="AE1127" s="5"/>
      <c r="AF1127" s="61">
        <v>100000073683</v>
      </c>
      <c r="AG1127" t="s">
        <v>1219</v>
      </c>
      <c r="AI1127" t="s">
        <v>1197</v>
      </c>
      <c r="AJ1127" t="s">
        <v>1211</v>
      </c>
      <c r="AK1127" s="5"/>
      <c r="AL1127" s="5"/>
      <c r="AM1127" s="5"/>
      <c r="AN1127" s="5"/>
      <c r="AO1127" s="5"/>
      <c r="AP1127" s="5"/>
      <c r="AQ1127" s="5"/>
      <c r="AR1127" s="5"/>
      <c r="AS1127" s="57">
        <v>25943</v>
      </c>
      <c r="AT1127" s="25" t="str">
        <f t="shared" si="137"/>
        <v>FIN ibuprofen Orion Corporation prolonged-release tablet 800mg/</v>
      </c>
      <c r="AU1127" s="33"/>
      <c r="AW1127" s="57">
        <v>25943</v>
      </c>
      <c r="AX1127" s="57"/>
      <c r="AY1127" s="5"/>
      <c r="AZ1127" t="s">
        <v>578</v>
      </c>
      <c r="BA1127" s="5"/>
      <c r="BB1127" s="5"/>
      <c r="BC1127" s="76">
        <v>10221000</v>
      </c>
      <c r="BD1127" t="s">
        <v>1219</v>
      </c>
      <c r="BF1127" s="46" t="s">
        <v>1032</v>
      </c>
      <c r="BG1127" t="s">
        <v>980</v>
      </c>
      <c r="BJ1127" s="5"/>
      <c r="BK1127" t="s">
        <v>980</v>
      </c>
      <c r="BL1127" t="s">
        <v>1032</v>
      </c>
      <c r="BM1127" s="55" t="s">
        <v>964</v>
      </c>
      <c r="BN1127" t="str">
        <f t="shared" si="138"/>
        <v>ibuprofen prolonged-release tablet 800mg/</v>
      </c>
      <c r="BO1127" s="55"/>
      <c r="BP1127" t="str">
        <f t="shared" si="139"/>
        <v>ibuprofen prolonged-release tablet 800mg/</v>
      </c>
      <c r="BQ1127" s="5"/>
      <c r="BR1127" s="72">
        <v>10226000</v>
      </c>
      <c r="BS1127" t="s">
        <v>1219</v>
      </c>
      <c r="BU1127" s="118"/>
      <c r="BV1127" s="118"/>
      <c r="BW1127" s="61">
        <v>100000073683</v>
      </c>
      <c r="BX1127" s="5"/>
      <c r="BY1127" s="5"/>
      <c r="BZ1127" s="5"/>
      <c r="CB1127" s="45"/>
      <c r="CC1127" s="45"/>
      <c r="CD1127" s="5"/>
      <c r="CE1127" s="5"/>
      <c r="CF1127" t="s">
        <v>1242</v>
      </c>
      <c r="CG1127" t="s">
        <v>175</v>
      </c>
      <c r="CI1127" s="118"/>
      <c r="CJ1127" s="118"/>
      <c r="CK1127" t="s">
        <v>1239</v>
      </c>
      <c r="CM1127" t="s">
        <v>1228</v>
      </c>
      <c r="CN1127" t="s">
        <v>3382</v>
      </c>
      <c r="CO1127" s="46" t="s">
        <v>2251</v>
      </c>
      <c r="CP1127" s="5"/>
      <c r="CQ1127" s="69" t="s">
        <v>2251</v>
      </c>
      <c r="CR1127" s="69" t="s">
        <v>614</v>
      </c>
      <c r="CS1127" s="5"/>
      <c r="CT1127" s="46" t="s">
        <v>2251</v>
      </c>
      <c r="CU1127" s="46" t="s">
        <v>614</v>
      </c>
      <c r="CV1127" s="118"/>
      <c r="CW1127" s="147"/>
      <c r="CX1127" s="56" t="s">
        <v>966</v>
      </c>
      <c r="CY1127" s="5"/>
      <c r="CZ1127" s="5"/>
      <c r="DA1127" s="5"/>
      <c r="DB1127" s="5"/>
      <c r="DC1127" s="5"/>
      <c r="DD1127" s="5"/>
      <c r="DE1127" s="5"/>
      <c r="DF1127" s="5"/>
      <c r="DG1127" s="118"/>
      <c r="DH1127" s="118"/>
      <c r="DI1127" s="118"/>
      <c r="DJ1127" s="118"/>
      <c r="DK1127" s="118"/>
      <c r="DL1127">
        <v>800</v>
      </c>
      <c r="DM1127" s="74" t="s">
        <v>164</v>
      </c>
      <c r="DN1127" s="74"/>
      <c r="DO1127" s="74"/>
      <c r="DP1127" s="74"/>
      <c r="DQ1127" s="5"/>
      <c r="DR1127">
        <v>800</v>
      </c>
      <c r="DS1127" s="74" t="s">
        <v>164</v>
      </c>
      <c r="DZ1127" t="s">
        <v>1255</v>
      </c>
      <c r="EA1127">
        <v>800</v>
      </c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Y1127" s="70" t="str">
        <f t="shared" si="140"/>
        <v>ibuprofen oral Prolonged 800mg/</v>
      </c>
      <c r="FK1127" s="14" t="s">
        <v>3375</v>
      </c>
      <c r="FL1127" s="70" t="str">
        <f t="shared" si="141"/>
        <v>ibuprofen oral Prolonged 800mg/</v>
      </c>
    </row>
    <row r="1128" spans="1:168" ht="14.4">
      <c r="A1128" s="83">
        <v>194063</v>
      </c>
      <c r="B1128" s="57">
        <v>194063</v>
      </c>
      <c r="C1128" s="118"/>
      <c r="D1128" s="118"/>
      <c r="E1128" s="118"/>
      <c r="F1128" s="118"/>
      <c r="G1128" s="57">
        <v>194063</v>
      </c>
      <c r="H1128" s="3"/>
      <c r="I1128" s="57">
        <v>194063</v>
      </c>
      <c r="J1128" s="5" t="str">
        <f t="shared" si="135"/>
        <v>FIN ibuprofen Zentiva, k.s. film-coated tablet 10 x 200mg/</v>
      </c>
      <c r="K1128" s="5" t="str">
        <f t="shared" si="136"/>
        <v>FIN ibuprofen Zentiva, k.s. film-coated tablet 10 x 200mg/</v>
      </c>
      <c r="L1128" s="5"/>
      <c r="M1128" s="5"/>
      <c r="N1128" s="5"/>
      <c r="O1128" s="5"/>
      <c r="P1128">
        <v>10</v>
      </c>
      <c r="Q1128" s="5"/>
      <c r="R1128">
        <v>10</v>
      </c>
      <c r="S1128" s="5"/>
      <c r="T1128" s="118"/>
      <c r="U1128" s="118"/>
      <c r="V1128" s="118"/>
      <c r="W1128" s="118"/>
      <c r="X1128" t="s">
        <v>1291</v>
      </c>
      <c r="Y1128" t="s">
        <v>1134</v>
      </c>
      <c r="Z1128" t="s">
        <v>1134</v>
      </c>
      <c r="AA1128" t="s">
        <v>1292</v>
      </c>
      <c r="AB1128" s="5"/>
      <c r="AC1128" s="5"/>
      <c r="AD1128" s="5"/>
      <c r="AE1128" s="5"/>
      <c r="AF1128" s="61">
        <v>100000073665</v>
      </c>
      <c r="AG1128" t="s">
        <v>1220</v>
      </c>
      <c r="AI1128" t="s">
        <v>1198</v>
      </c>
      <c r="AJ1128" t="s">
        <v>1212</v>
      </c>
      <c r="AK1128" s="5"/>
      <c r="AL1128" s="5"/>
      <c r="AM1128" s="5"/>
      <c r="AN1128" s="5"/>
      <c r="AO1128" s="5"/>
      <c r="AP1128" s="5"/>
      <c r="AQ1128" s="5"/>
      <c r="AR1128" s="5"/>
      <c r="AS1128" s="57">
        <v>55914</v>
      </c>
      <c r="AT1128" s="25" t="str">
        <f t="shared" si="137"/>
        <v>FIN ibuprofen Zentiva, k.s. film-coated tablet 200mg/</v>
      </c>
      <c r="AU1128" s="33"/>
      <c r="AW1128" s="57">
        <v>55914</v>
      </c>
      <c r="AX1128" s="57"/>
      <c r="AY1128" s="5"/>
      <c r="AZ1128" t="s">
        <v>578</v>
      </c>
      <c r="BA1128" s="5"/>
      <c r="BB1128" s="5"/>
      <c r="BC1128" s="76">
        <v>10221000</v>
      </c>
      <c r="BD1128" t="s">
        <v>1220</v>
      </c>
      <c r="BF1128" s="46" t="s">
        <v>1033</v>
      </c>
      <c r="BG1128" t="s">
        <v>987</v>
      </c>
      <c r="BJ1128" s="5"/>
      <c r="BK1128" t="s">
        <v>987</v>
      </c>
      <c r="BL1128" t="s">
        <v>1033</v>
      </c>
      <c r="BM1128" s="55" t="s">
        <v>964</v>
      </c>
      <c r="BN1128" t="str">
        <f t="shared" si="138"/>
        <v>ibuprofen film-coated tablet 200mg/</v>
      </c>
      <c r="BO1128" s="55"/>
      <c r="BP1128" t="str">
        <f t="shared" si="139"/>
        <v>ibuprofen film-coated tablet 200mg/</v>
      </c>
      <c r="BQ1128" s="5"/>
      <c r="BR1128" s="76">
        <v>10221000</v>
      </c>
      <c r="BS1128" t="s">
        <v>1220</v>
      </c>
      <c r="BU1128" s="118"/>
      <c r="BV1128" s="118"/>
      <c r="BW1128" s="61">
        <v>100000073665</v>
      </c>
      <c r="BX1128" s="5"/>
      <c r="BY1128" s="5"/>
      <c r="BZ1128" s="5"/>
      <c r="CB1128" s="45"/>
      <c r="CC1128" s="45"/>
      <c r="CD1128" s="5"/>
      <c r="CE1128" s="5"/>
      <c r="CF1128" t="s">
        <v>1242</v>
      </c>
      <c r="CG1128" t="s">
        <v>175</v>
      </c>
      <c r="CI1128" s="118"/>
      <c r="CJ1128" s="118"/>
      <c r="CK1128" t="s">
        <v>1239</v>
      </c>
      <c r="CM1128" t="s">
        <v>1228</v>
      </c>
      <c r="CN1128" t="s">
        <v>3382</v>
      </c>
      <c r="CO1128" s="46" t="s">
        <v>2251</v>
      </c>
      <c r="CP1128" s="5"/>
      <c r="CQ1128" s="69" t="s">
        <v>2251</v>
      </c>
      <c r="CR1128" s="69" t="s">
        <v>614</v>
      </c>
      <c r="CS1128" s="5"/>
      <c r="CT1128" s="46" t="s">
        <v>2251</v>
      </c>
      <c r="CU1128" s="46" t="s">
        <v>614</v>
      </c>
      <c r="CV1128" s="118"/>
      <c r="CW1128" s="147"/>
      <c r="CX1128" s="56" t="s">
        <v>966</v>
      </c>
      <c r="CY1128" s="5"/>
      <c r="CZ1128" s="5"/>
      <c r="DA1128" s="5"/>
      <c r="DB1128" s="5"/>
      <c r="DC1128" s="5"/>
      <c r="DD1128" s="5"/>
      <c r="DE1128" s="5"/>
      <c r="DF1128" s="5"/>
      <c r="DG1128" s="118"/>
      <c r="DH1128" s="118"/>
      <c r="DI1128" s="118"/>
      <c r="DJ1128" s="118"/>
      <c r="DK1128" s="118"/>
      <c r="DL1128">
        <v>200</v>
      </c>
      <c r="DM1128" s="74" t="s">
        <v>164</v>
      </c>
      <c r="DN1128" s="74"/>
      <c r="DO1128" s="74"/>
      <c r="DP1128" s="74"/>
      <c r="DQ1128" s="5"/>
      <c r="DR1128">
        <v>200</v>
      </c>
      <c r="DS1128" s="74" t="s">
        <v>164</v>
      </c>
      <c r="DZ1128" t="s">
        <v>1249</v>
      </c>
      <c r="EA1128">
        <v>200</v>
      </c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Y1128" s="70" t="str">
        <f t="shared" si="140"/>
        <v>ibuprofen oral 200mg/</v>
      </c>
      <c r="FK1128" s="14" t="s">
        <v>163</v>
      </c>
      <c r="FL1128" s="70" t="str">
        <f t="shared" si="141"/>
        <v>ibuprofen oral 200mg/</v>
      </c>
    </row>
    <row r="1129" spans="1:168" ht="14.4">
      <c r="A1129" s="83">
        <v>194064</v>
      </c>
      <c r="B1129" s="57">
        <v>194064</v>
      </c>
      <c r="C1129" s="118"/>
      <c r="D1129" s="118"/>
      <c r="E1129" s="118"/>
      <c r="F1129" s="118"/>
      <c r="G1129" s="57">
        <v>194064</v>
      </c>
      <c r="H1129" s="3"/>
      <c r="I1129" s="57">
        <v>194064</v>
      </c>
      <c r="J1129" s="5" t="str">
        <f t="shared" si="135"/>
        <v>FIN ibuprofen Zentiva, k.s. film-coated tablet 12 x 200mg/</v>
      </c>
      <c r="K1129" s="5" t="str">
        <f t="shared" si="136"/>
        <v>FIN ibuprofen Zentiva, k.s. film-coated tablet 12 x 200mg/</v>
      </c>
      <c r="L1129" s="5"/>
      <c r="M1129" s="5"/>
      <c r="N1129" s="5"/>
      <c r="O1129" s="5"/>
      <c r="P1129">
        <v>12</v>
      </c>
      <c r="Q1129" s="5"/>
      <c r="R1129">
        <v>12</v>
      </c>
      <c r="S1129" s="5"/>
      <c r="T1129" s="118"/>
      <c r="U1129" s="118"/>
      <c r="V1129" s="118"/>
      <c r="W1129" s="118"/>
      <c r="X1129" t="s">
        <v>1298</v>
      </c>
      <c r="Y1129" t="s">
        <v>1134</v>
      </c>
      <c r="Z1129" t="s">
        <v>1134</v>
      </c>
      <c r="AA1129" t="s">
        <v>1331</v>
      </c>
      <c r="AB1129" s="5"/>
      <c r="AC1129" s="5"/>
      <c r="AD1129" s="5"/>
      <c r="AE1129" s="5"/>
      <c r="AF1129" s="61">
        <v>100000073665</v>
      </c>
      <c r="AG1129" t="s">
        <v>1220</v>
      </c>
      <c r="AI1129" t="s">
        <v>1198</v>
      </c>
      <c r="AJ1129" t="s">
        <v>1212</v>
      </c>
      <c r="AK1129" s="5"/>
      <c r="AL1129" s="5"/>
      <c r="AM1129" s="5"/>
      <c r="AN1129" s="5"/>
      <c r="AO1129" s="5"/>
      <c r="AP1129" s="5"/>
      <c r="AQ1129" s="5"/>
      <c r="AR1129" s="5"/>
      <c r="AS1129" s="57">
        <v>55914</v>
      </c>
      <c r="AT1129" s="25" t="str">
        <f t="shared" si="137"/>
        <v>FIN ibuprofen Zentiva, k.s. film-coated tablet 200mg/</v>
      </c>
      <c r="AU1129" s="33"/>
      <c r="AW1129" s="57">
        <v>55914</v>
      </c>
      <c r="AX1129" s="57"/>
      <c r="AY1129" s="5"/>
      <c r="AZ1129" t="s">
        <v>578</v>
      </c>
      <c r="BA1129" s="5"/>
      <c r="BB1129" s="5"/>
      <c r="BC1129" s="76">
        <v>10221000</v>
      </c>
      <c r="BD1129" t="s">
        <v>1220</v>
      </c>
      <c r="BF1129" s="46" t="s">
        <v>1033</v>
      </c>
      <c r="BG1129" t="s">
        <v>987</v>
      </c>
      <c r="BJ1129" s="5"/>
      <c r="BK1129" t="s">
        <v>987</v>
      </c>
      <c r="BL1129" t="s">
        <v>1033</v>
      </c>
      <c r="BM1129" s="55" t="s">
        <v>964</v>
      </c>
      <c r="BN1129" t="str">
        <f t="shared" si="138"/>
        <v>ibuprofen film-coated tablet 200mg/</v>
      </c>
      <c r="BO1129" s="55"/>
      <c r="BP1129" t="str">
        <f t="shared" si="139"/>
        <v>ibuprofen film-coated tablet 200mg/</v>
      </c>
      <c r="BQ1129" s="5"/>
      <c r="BR1129" s="76">
        <v>10221000</v>
      </c>
      <c r="BS1129" t="s">
        <v>1220</v>
      </c>
      <c r="BU1129" s="118"/>
      <c r="BV1129" s="118"/>
      <c r="BW1129" s="61">
        <v>100000073665</v>
      </c>
      <c r="BX1129" s="5"/>
      <c r="BY1129" s="5"/>
      <c r="BZ1129" s="5"/>
      <c r="CB1129" s="45"/>
      <c r="CC1129" s="45"/>
      <c r="CD1129" s="5"/>
      <c r="CE1129" s="5"/>
      <c r="CF1129" t="s">
        <v>1242</v>
      </c>
      <c r="CG1129" t="s">
        <v>175</v>
      </c>
      <c r="CI1129" s="118"/>
      <c r="CJ1129" s="118"/>
      <c r="CK1129" t="s">
        <v>1239</v>
      </c>
      <c r="CM1129" t="s">
        <v>1228</v>
      </c>
      <c r="CN1129" t="s">
        <v>3382</v>
      </c>
      <c r="CO1129" s="46" t="s">
        <v>2251</v>
      </c>
      <c r="CP1129" s="5"/>
      <c r="CQ1129" s="69" t="s">
        <v>2251</v>
      </c>
      <c r="CR1129" s="69" t="s">
        <v>614</v>
      </c>
      <c r="CS1129" s="5"/>
      <c r="CT1129" s="46" t="s">
        <v>2251</v>
      </c>
      <c r="CU1129" s="46" t="s">
        <v>614</v>
      </c>
      <c r="CV1129" s="118"/>
      <c r="CW1129" s="147"/>
      <c r="CX1129" s="56" t="s">
        <v>966</v>
      </c>
      <c r="CY1129" s="5"/>
      <c r="CZ1129" s="5"/>
      <c r="DA1129" s="5"/>
      <c r="DB1129" s="5"/>
      <c r="DC1129" s="5"/>
      <c r="DD1129" s="5"/>
      <c r="DE1129" s="5"/>
      <c r="DF1129" s="5"/>
      <c r="DG1129" s="118"/>
      <c r="DH1129" s="118"/>
      <c r="DI1129" s="118"/>
      <c r="DJ1129" s="118"/>
      <c r="DK1129" s="118"/>
      <c r="DL1129">
        <v>200</v>
      </c>
      <c r="DM1129" s="74" t="s">
        <v>164</v>
      </c>
      <c r="DN1129" s="74"/>
      <c r="DO1129" s="74"/>
      <c r="DP1129" s="74"/>
      <c r="DQ1129" s="5"/>
      <c r="DR1129">
        <v>200</v>
      </c>
      <c r="DS1129" s="74" t="s">
        <v>164</v>
      </c>
      <c r="DZ1129" t="s">
        <v>1249</v>
      </c>
      <c r="EA1129">
        <v>200</v>
      </c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Y1129" s="70" t="str">
        <f t="shared" si="140"/>
        <v>ibuprofen oral 200mg/</v>
      </c>
      <c r="FK1129" s="14" t="s">
        <v>163</v>
      </c>
      <c r="FL1129" s="70" t="str">
        <f t="shared" si="141"/>
        <v>ibuprofen oral 200mg/</v>
      </c>
    </row>
    <row r="1130" spans="1:168" ht="14.4">
      <c r="A1130" s="83">
        <v>194065</v>
      </c>
      <c r="B1130" s="57">
        <v>194065</v>
      </c>
      <c r="C1130" s="118"/>
      <c r="D1130" s="118"/>
      <c r="E1130" s="118"/>
      <c r="F1130" s="118"/>
      <c r="G1130" s="57">
        <v>194065</v>
      </c>
      <c r="H1130" s="3"/>
      <c r="I1130" s="57">
        <v>194065</v>
      </c>
      <c r="J1130" s="5" t="str">
        <f t="shared" si="135"/>
        <v>FIN ibuprofen Zentiva, k.s. film-coated tablet 20 x 200mg/</v>
      </c>
      <c r="K1130" s="5" t="str">
        <f t="shared" si="136"/>
        <v>FIN ibuprofen Zentiva, k.s. film-coated tablet 20 x 200mg/</v>
      </c>
      <c r="L1130" s="5"/>
      <c r="M1130" s="5"/>
      <c r="N1130" s="5"/>
      <c r="O1130" s="5"/>
      <c r="P1130">
        <v>20</v>
      </c>
      <c r="Q1130" s="5"/>
      <c r="R1130">
        <v>20</v>
      </c>
      <c r="S1130" s="5"/>
      <c r="T1130" s="118"/>
      <c r="U1130" s="118"/>
      <c r="V1130" s="118"/>
      <c r="W1130" s="118"/>
      <c r="X1130" t="s">
        <v>1292</v>
      </c>
      <c r="Y1130" t="s">
        <v>1134</v>
      </c>
      <c r="Z1130" t="s">
        <v>1134</v>
      </c>
      <c r="AA1130" t="s">
        <v>1291</v>
      </c>
      <c r="AB1130" s="5"/>
      <c r="AC1130" s="5"/>
      <c r="AD1130" s="5"/>
      <c r="AE1130" s="5"/>
      <c r="AF1130" s="61">
        <v>100000073665</v>
      </c>
      <c r="AG1130" t="s">
        <v>1220</v>
      </c>
      <c r="AI1130" t="s">
        <v>1198</v>
      </c>
      <c r="AJ1130" t="s">
        <v>1212</v>
      </c>
      <c r="AK1130" s="5"/>
      <c r="AL1130" s="5"/>
      <c r="AM1130" s="5"/>
      <c r="AN1130" s="5"/>
      <c r="AO1130" s="5"/>
      <c r="AP1130" s="5"/>
      <c r="AQ1130" s="5"/>
      <c r="AR1130" s="5"/>
      <c r="AS1130" s="57">
        <v>55914</v>
      </c>
      <c r="AT1130" s="25" t="str">
        <f t="shared" si="137"/>
        <v>FIN ibuprofen Zentiva, k.s. film-coated tablet 200mg/</v>
      </c>
      <c r="AU1130" s="33"/>
      <c r="AW1130" s="57">
        <v>55914</v>
      </c>
      <c r="AX1130" s="57"/>
      <c r="AY1130" s="5"/>
      <c r="AZ1130" t="s">
        <v>578</v>
      </c>
      <c r="BA1130" s="5"/>
      <c r="BB1130" s="5"/>
      <c r="BC1130" s="76">
        <v>10221000</v>
      </c>
      <c r="BD1130" t="s">
        <v>1220</v>
      </c>
      <c r="BF1130" s="46" t="s">
        <v>1033</v>
      </c>
      <c r="BG1130" t="s">
        <v>987</v>
      </c>
      <c r="BJ1130" s="5"/>
      <c r="BK1130" t="s">
        <v>987</v>
      </c>
      <c r="BL1130" t="s">
        <v>1033</v>
      </c>
      <c r="BM1130" s="55" t="s">
        <v>964</v>
      </c>
      <c r="BN1130" t="str">
        <f t="shared" si="138"/>
        <v>ibuprofen film-coated tablet 200mg/</v>
      </c>
      <c r="BO1130" s="55"/>
      <c r="BP1130" t="str">
        <f t="shared" si="139"/>
        <v>ibuprofen film-coated tablet 200mg/</v>
      </c>
      <c r="BQ1130" s="5"/>
      <c r="BR1130" s="76">
        <v>10221000</v>
      </c>
      <c r="BS1130" t="s">
        <v>1220</v>
      </c>
      <c r="BU1130" s="118"/>
      <c r="BV1130" s="118"/>
      <c r="BW1130" s="61">
        <v>100000073665</v>
      </c>
      <c r="BX1130" s="5"/>
      <c r="BY1130" s="5"/>
      <c r="BZ1130" s="5"/>
      <c r="CB1130" s="45"/>
      <c r="CC1130" s="45"/>
      <c r="CD1130" s="5"/>
      <c r="CE1130" s="5"/>
      <c r="CF1130" t="s">
        <v>1242</v>
      </c>
      <c r="CG1130" t="s">
        <v>175</v>
      </c>
      <c r="CI1130" s="118"/>
      <c r="CJ1130" s="118"/>
      <c r="CK1130" t="s">
        <v>1239</v>
      </c>
      <c r="CM1130" t="s">
        <v>1228</v>
      </c>
      <c r="CN1130" t="s">
        <v>3382</v>
      </c>
      <c r="CO1130" s="46" t="s">
        <v>2251</v>
      </c>
      <c r="CP1130" s="5"/>
      <c r="CQ1130" s="69" t="s">
        <v>2251</v>
      </c>
      <c r="CR1130" s="69" t="s">
        <v>614</v>
      </c>
      <c r="CS1130" s="5"/>
      <c r="CT1130" s="46" t="s">
        <v>2251</v>
      </c>
      <c r="CU1130" s="46" t="s">
        <v>614</v>
      </c>
      <c r="CV1130" s="118"/>
      <c r="CW1130" s="147"/>
      <c r="CX1130" s="56" t="s">
        <v>966</v>
      </c>
      <c r="CY1130" s="5"/>
      <c r="CZ1130" s="5"/>
      <c r="DA1130" s="5"/>
      <c r="DB1130" s="5"/>
      <c r="DC1130" s="5"/>
      <c r="DD1130" s="5"/>
      <c r="DE1130" s="5"/>
      <c r="DF1130" s="5"/>
      <c r="DG1130" s="118"/>
      <c r="DH1130" s="118"/>
      <c r="DI1130" s="118"/>
      <c r="DJ1130" s="118"/>
      <c r="DK1130" s="118"/>
      <c r="DL1130">
        <v>200</v>
      </c>
      <c r="DM1130" s="74" t="s">
        <v>164</v>
      </c>
      <c r="DN1130" s="74"/>
      <c r="DO1130" s="74"/>
      <c r="DP1130" s="74"/>
      <c r="DQ1130" s="5"/>
      <c r="DR1130">
        <v>200</v>
      </c>
      <c r="DS1130" s="74" t="s">
        <v>164</v>
      </c>
      <c r="DZ1130" t="s">
        <v>1249</v>
      </c>
      <c r="EA1130">
        <v>200</v>
      </c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Y1130" s="70" t="str">
        <f t="shared" si="140"/>
        <v>ibuprofen oral 200mg/</v>
      </c>
      <c r="FK1130" s="14" t="s">
        <v>163</v>
      </c>
      <c r="FL1130" s="70" t="str">
        <f t="shared" si="141"/>
        <v>ibuprofen oral 200mg/</v>
      </c>
    </row>
    <row r="1131" spans="1:168" ht="14.4">
      <c r="A1131" s="83">
        <v>194066</v>
      </c>
      <c r="B1131" s="57">
        <v>194066</v>
      </c>
      <c r="C1131" s="118"/>
      <c r="D1131" s="118"/>
      <c r="E1131" s="118"/>
      <c r="F1131" s="118"/>
      <c r="G1131" s="57">
        <v>194066</v>
      </c>
      <c r="H1131" s="3"/>
      <c r="I1131" s="57">
        <v>194066</v>
      </c>
      <c r="J1131" s="5" t="str">
        <f t="shared" si="135"/>
        <v>FIN ibuprofen Zentiva, k.s. film-coated tablet 24 x 200mg/</v>
      </c>
      <c r="K1131" s="5" t="str">
        <f t="shared" si="136"/>
        <v>FIN ibuprofen Zentiva, k.s. film-coated tablet 24 x 200mg/</v>
      </c>
      <c r="L1131" s="5"/>
      <c r="M1131" s="5"/>
      <c r="N1131" s="5"/>
      <c r="O1131" s="5"/>
      <c r="P1131">
        <v>24</v>
      </c>
      <c r="Q1131" s="5"/>
      <c r="R1131">
        <v>24</v>
      </c>
      <c r="S1131" s="5"/>
      <c r="T1131" s="118"/>
      <c r="U1131" s="118"/>
      <c r="V1131" s="118"/>
      <c r="W1131" s="118"/>
      <c r="X1131" t="s">
        <v>1291</v>
      </c>
      <c r="Y1131" t="s">
        <v>1134</v>
      </c>
      <c r="Z1131" t="s">
        <v>1134</v>
      </c>
      <c r="AA1131" t="s">
        <v>1332</v>
      </c>
      <c r="AB1131" s="5"/>
      <c r="AC1131" s="5"/>
      <c r="AD1131" s="5"/>
      <c r="AE1131" s="5"/>
      <c r="AF1131" s="61">
        <v>100000073665</v>
      </c>
      <c r="AG1131" t="s">
        <v>1220</v>
      </c>
      <c r="AI1131" t="s">
        <v>1198</v>
      </c>
      <c r="AJ1131" t="s">
        <v>1212</v>
      </c>
      <c r="AK1131" s="5"/>
      <c r="AL1131" s="5"/>
      <c r="AM1131" s="5"/>
      <c r="AN1131" s="5"/>
      <c r="AO1131" s="5"/>
      <c r="AP1131" s="5"/>
      <c r="AQ1131" s="5"/>
      <c r="AR1131" s="5"/>
      <c r="AS1131" s="57">
        <v>55914</v>
      </c>
      <c r="AT1131" s="25" t="str">
        <f t="shared" si="137"/>
        <v>FIN ibuprofen Zentiva, k.s. film-coated tablet 200mg/</v>
      </c>
      <c r="AU1131" s="33"/>
      <c r="AW1131" s="57">
        <v>55914</v>
      </c>
      <c r="AX1131" s="57"/>
      <c r="AY1131" s="5"/>
      <c r="AZ1131" t="s">
        <v>578</v>
      </c>
      <c r="BA1131" s="5"/>
      <c r="BB1131" s="5"/>
      <c r="BC1131" s="76">
        <v>10221000</v>
      </c>
      <c r="BD1131" t="s">
        <v>1220</v>
      </c>
      <c r="BF1131" s="46" t="s">
        <v>1033</v>
      </c>
      <c r="BG1131" t="s">
        <v>987</v>
      </c>
      <c r="BJ1131" s="5"/>
      <c r="BK1131" t="s">
        <v>987</v>
      </c>
      <c r="BL1131" t="s">
        <v>1033</v>
      </c>
      <c r="BM1131" s="55" t="s">
        <v>964</v>
      </c>
      <c r="BN1131" t="str">
        <f t="shared" si="138"/>
        <v>ibuprofen film-coated tablet 200mg/</v>
      </c>
      <c r="BO1131" s="55"/>
      <c r="BP1131" t="str">
        <f t="shared" si="139"/>
        <v>ibuprofen film-coated tablet 200mg/</v>
      </c>
      <c r="BQ1131" s="5"/>
      <c r="BR1131" s="76">
        <v>10221000</v>
      </c>
      <c r="BS1131" t="s">
        <v>1220</v>
      </c>
      <c r="BU1131" s="118"/>
      <c r="BV1131" s="118"/>
      <c r="BW1131" s="61">
        <v>100000073665</v>
      </c>
      <c r="BX1131" s="5"/>
      <c r="BY1131" s="5"/>
      <c r="BZ1131" s="5"/>
      <c r="CB1131" s="45"/>
      <c r="CC1131" s="45"/>
      <c r="CD1131" s="5"/>
      <c r="CE1131" s="5"/>
      <c r="CF1131" t="s">
        <v>1242</v>
      </c>
      <c r="CG1131" t="s">
        <v>175</v>
      </c>
      <c r="CI1131" s="118"/>
      <c r="CJ1131" s="118"/>
      <c r="CK1131" t="s">
        <v>1239</v>
      </c>
      <c r="CM1131" t="s">
        <v>1228</v>
      </c>
      <c r="CN1131" t="s">
        <v>3382</v>
      </c>
      <c r="CO1131" s="46" t="s">
        <v>2251</v>
      </c>
      <c r="CP1131" s="5"/>
      <c r="CQ1131" s="69" t="s">
        <v>2251</v>
      </c>
      <c r="CR1131" s="69" t="s">
        <v>614</v>
      </c>
      <c r="CS1131" s="5"/>
      <c r="CT1131" s="46" t="s">
        <v>2251</v>
      </c>
      <c r="CU1131" s="46" t="s">
        <v>614</v>
      </c>
      <c r="CV1131" s="118"/>
      <c r="CW1131" s="147"/>
      <c r="CX1131" s="56" t="s">
        <v>966</v>
      </c>
      <c r="CY1131" s="5"/>
      <c r="CZ1131" s="5"/>
      <c r="DA1131" s="5"/>
      <c r="DB1131" s="5"/>
      <c r="DC1131" s="5"/>
      <c r="DD1131" s="5"/>
      <c r="DE1131" s="5"/>
      <c r="DF1131" s="5"/>
      <c r="DG1131" s="118"/>
      <c r="DH1131" s="118"/>
      <c r="DI1131" s="118"/>
      <c r="DJ1131" s="118"/>
      <c r="DK1131" s="118"/>
      <c r="DL1131">
        <v>200</v>
      </c>
      <c r="DM1131" s="74" t="s">
        <v>164</v>
      </c>
      <c r="DN1131" s="74"/>
      <c r="DO1131" s="74"/>
      <c r="DP1131" s="74"/>
      <c r="DQ1131" s="5"/>
      <c r="DR1131">
        <v>200</v>
      </c>
      <c r="DS1131" s="74" t="s">
        <v>164</v>
      </c>
      <c r="DZ1131" t="s">
        <v>1249</v>
      </c>
      <c r="EA1131">
        <v>200</v>
      </c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Y1131" s="70" t="str">
        <f t="shared" si="140"/>
        <v>ibuprofen oral 200mg/</v>
      </c>
      <c r="FK1131" s="14" t="s">
        <v>163</v>
      </c>
      <c r="FL1131" s="70" t="str">
        <f t="shared" si="141"/>
        <v>ibuprofen oral 200mg/</v>
      </c>
    </row>
    <row r="1132" spans="1:168" ht="14.4">
      <c r="A1132" s="83">
        <v>194067</v>
      </c>
      <c r="B1132" s="57">
        <v>194067</v>
      </c>
      <c r="C1132" s="118"/>
      <c r="D1132" s="118"/>
      <c r="E1132" s="118"/>
      <c r="F1132" s="118"/>
      <c r="G1132" s="57">
        <v>194067</v>
      </c>
      <c r="H1132" s="3"/>
      <c r="I1132" s="57">
        <v>194067</v>
      </c>
      <c r="J1132" s="5" t="str">
        <f t="shared" si="135"/>
        <v>FIN ibuprofen Zentiva, k.s. film-coated tablet 50 x 200mg/</v>
      </c>
      <c r="K1132" s="5" t="str">
        <f t="shared" si="136"/>
        <v>FIN ibuprofen Zentiva, k.s. film-coated tablet 50 x 200mg/</v>
      </c>
      <c r="L1132" s="5"/>
      <c r="M1132" s="5"/>
      <c r="N1132" s="5"/>
      <c r="O1132" s="5"/>
      <c r="P1132">
        <v>50</v>
      </c>
      <c r="Q1132" s="5"/>
      <c r="R1132">
        <v>50</v>
      </c>
      <c r="S1132" s="5"/>
      <c r="T1132" s="118"/>
      <c r="U1132" s="118"/>
      <c r="V1132" s="118"/>
      <c r="W1132" s="118"/>
      <c r="X1132" t="s">
        <v>1298</v>
      </c>
      <c r="Y1132" t="s">
        <v>1134</v>
      </c>
      <c r="Z1132" t="s">
        <v>1134</v>
      </c>
      <c r="AA1132" t="s">
        <v>1299</v>
      </c>
      <c r="AB1132" s="5"/>
      <c r="AC1132" s="5"/>
      <c r="AD1132" s="5"/>
      <c r="AE1132" s="5"/>
      <c r="AF1132" s="61">
        <v>100000073665</v>
      </c>
      <c r="AG1132" t="s">
        <v>1220</v>
      </c>
      <c r="AI1132" t="s">
        <v>1198</v>
      </c>
      <c r="AJ1132" t="s">
        <v>1212</v>
      </c>
      <c r="AK1132" s="5"/>
      <c r="AL1132" s="5"/>
      <c r="AM1132" s="5"/>
      <c r="AN1132" s="5"/>
      <c r="AO1132" s="5"/>
      <c r="AP1132" s="5"/>
      <c r="AQ1132" s="5"/>
      <c r="AR1132" s="5"/>
      <c r="AS1132" s="57">
        <v>55914</v>
      </c>
      <c r="AT1132" s="25" t="str">
        <f t="shared" si="137"/>
        <v>FIN ibuprofen Zentiva, k.s. film-coated tablet 200mg/</v>
      </c>
      <c r="AU1132" s="33"/>
      <c r="AW1132" s="57">
        <v>55914</v>
      </c>
      <c r="AX1132" s="57"/>
      <c r="AY1132" s="5"/>
      <c r="AZ1132" t="s">
        <v>578</v>
      </c>
      <c r="BA1132" s="5"/>
      <c r="BB1132" s="5"/>
      <c r="BC1132" s="76">
        <v>10221000</v>
      </c>
      <c r="BD1132" t="s">
        <v>1220</v>
      </c>
      <c r="BF1132" s="46" t="s">
        <v>1033</v>
      </c>
      <c r="BG1132" t="s">
        <v>987</v>
      </c>
      <c r="BJ1132" s="5"/>
      <c r="BK1132" t="s">
        <v>987</v>
      </c>
      <c r="BL1132" t="s">
        <v>1033</v>
      </c>
      <c r="BM1132" s="55" t="s">
        <v>964</v>
      </c>
      <c r="BN1132" t="str">
        <f t="shared" si="138"/>
        <v>ibuprofen film-coated tablet 200mg/</v>
      </c>
      <c r="BO1132" s="55"/>
      <c r="BP1132" t="str">
        <f t="shared" si="139"/>
        <v>ibuprofen film-coated tablet 200mg/</v>
      </c>
      <c r="BQ1132" s="5"/>
      <c r="BR1132" s="76">
        <v>10221000</v>
      </c>
      <c r="BS1132" t="s">
        <v>1220</v>
      </c>
      <c r="BU1132" s="118"/>
      <c r="BV1132" s="118"/>
      <c r="BW1132" s="61">
        <v>100000073665</v>
      </c>
      <c r="BX1132" s="5"/>
      <c r="BY1132" s="5"/>
      <c r="BZ1132" s="5"/>
      <c r="CB1132" s="45"/>
      <c r="CC1132" s="45"/>
      <c r="CD1132" s="5"/>
      <c r="CE1132" s="5"/>
      <c r="CF1132" t="s">
        <v>1242</v>
      </c>
      <c r="CG1132" t="s">
        <v>175</v>
      </c>
      <c r="CI1132" s="118"/>
      <c r="CJ1132" s="118"/>
      <c r="CK1132" t="s">
        <v>1239</v>
      </c>
      <c r="CM1132" t="s">
        <v>1228</v>
      </c>
      <c r="CN1132" t="s">
        <v>3382</v>
      </c>
      <c r="CO1132" s="46" t="s">
        <v>2251</v>
      </c>
      <c r="CP1132" s="5"/>
      <c r="CQ1132" s="69" t="s">
        <v>2251</v>
      </c>
      <c r="CR1132" s="69" t="s">
        <v>614</v>
      </c>
      <c r="CS1132" s="5"/>
      <c r="CT1132" s="46" t="s">
        <v>2251</v>
      </c>
      <c r="CU1132" s="46" t="s">
        <v>614</v>
      </c>
      <c r="CV1132" s="118"/>
      <c r="CW1132" s="147"/>
      <c r="CX1132" s="56" t="s">
        <v>966</v>
      </c>
      <c r="CY1132" s="5"/>
      <c r="CZ1132" s="5"/>
      <c r="DA1132" s="5"/>
      <c r="DB1132" s="5"/>
      <c r="DC1132" s="5"/>
      <c r="DD1132" s="5"/>
      <c r="DE1132" s="5"/>
      <c r="DF1132" s="5"/>
      <c r="DG1132" s="118"/>
      <c r="DH1132" s="118"/>
      <c r="DI1132" s="118"/>
      <c r="DJ1132" s="118"/>
      <c r="DK1132" s="118"/>
      <c r="DL1132">
        <v>200</v>
      </c>
      <c r="DM1132" s="74" t="s">
        <v>164</v>
      </c>
      <c r="DN1132" s="74"/>
      <c r="DO1132" s="74"/>
      <c r="DP1132" s="74"/>
      <c r="DQ1132" s="5"/>
      <c r="DR1132">
        <v>200</v>
      </c>
      <c r="DS1132" s="74" t="s">
        <v>164</v>
      </c>
      <c r="DZ1132" t="s">
        <v>1249</v>
      </c>
      <c r="EA1132">
        <v>200</v>
      </c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Y1132" s="70" t="str">
        <f t="shared" si="140"/>
        <v>ibuprofen oral 200mg/</v>
      </c>
      <c r="FK1132" s="14" t="s">
        <v>163</v>
      </c>
      <c r="FL1132" s="70" t="str">
        <f t="shared" si="141"/>
        <v>ibuprofen oral 200mg/</v>
      </c>
    </row>
    <row r="1133" spans="1:168" ht="14.4">
      <c r="A1133" s="83">
        <v>194068</v>
      </c>
      <c r="B1133" s="57">
        <v>194068</v>
      </c>
      <c r="C1133" s="118"/>
      <c r="D1133" s="118"/>
      <c r="E1133" s="118"/>
      <c r="F1133" s="118"/>
      <c r="G1133" s="57">
        <v>194068</v>
      </c>
      <c r="H1133" s="3"/>
      <c r="I1133" s="57">
        <v>194068</v>
      </c>
      <c r="J1133" s="5" t="str">
        <f t="shared" si="135"/>
        <v>FIN ibuprofen Zentiva, k.s. film-coated tablet 100 x 200mg/</v>
      </c>
      <c r="K1133" s="5" t="str">
        <f t="shared" si="136"/>
        <v>FIN ibuprofen Zentiva, k.s. film-coated tablet 100 x 200mg/</v>
      </c>
      <c r="L1133" s="5"/>
      <c r="M1133" s="5"/>
      <c r="N1133" s="5"/>
      <c r="O1133" s="5"/>
      <c r="P1133">
        <v>100</v>
      </c>
      <c r="Q1133" s="5"/>
      <c r="R1133">
        <v>100</v>
      </c>
      <c r="S1133" s="5"/>
      <c r="T1133" s="118"/>
      <c r="U1133" s="118"/>
      <c r="V1133" s="118"/>
      <c r="W1133" s="118"/>
      <c r="X1133" t="s">
        <v>1292</v>
      </c>
      <c r="Y1133" t="s">
        <v>1134</v>
      </c>
      <c r="Z1133" t="s">
        <v>1134</v>
      </c>
      <c r="AA1133" t="s">
        <v>1289</v>
      </c>
      <c r="AB1133" s="5"/>
      <c r="AC1133" s="5"/>
      <c r="AD1133" s="5"/>
      <c r="AE1133" s="5"/>
      <c r="AF1133" s="61">
        <v>100000073665</v>
      </c>
      <c r="AG1133" t="s">
        <v>1220</v>
      </c>
      <c r="AI1133" t="s">
        <v>1198</v>
      </c>
      <c r="AJ1133" t="s">
        <v>1212</v>
      </c>
      <c r="AK1133" s="5"/>
      <c r="AL1133" s="5"/>
      <c r="AM1133" s="5"/>
      <c r="AN1133" s="5"/>
      <c r="AO1133" s="5"/>
      <c r="AP1133" s="5"/>
      <c r="AQ1133" s="5"/>
      <c r="AR1133" s="5"/>
      <c r="AS1133" s="57">
        <v>55914</v>
      </c>
      <c r="AT1133" s="25" t="str">
        <f t="shared" si="137"/>
        <v>FIN ibuprofen Zentiva, k.s. film-coated tablet 200mg/</v>
      </c>
      <c r="AU1133" s="33"/>
      <c r="AW1133" s="57">
        <v>55914</v>
      </c>
      <c r="AX1133" s="57"/>
      <c r="AY1133" s="5"/>
      <c r="AZ1133" t="s">
        <v>578</v>
      </c>
      <c r="BA1133" s="5"/>
      <c r="BB1133" s="5"/>
      <c r="BC1133" s="76">
        <v>10221000</v>
      </c>
      <c r="BD1133" t="s">
        <v>1220</v>
      </c>
      <c r="BF1133" s="46" t="s">
        <v>1033</v>
      </c>
      <c r="BG1133" t="s">
        <v>987</v>
      </c>
      <c r="BJ1133" s="5"/>
      <c r="BK1133" t="s">
        <v>987</v>
      </c>
      <c r="BL1133" t="s">
        <v>1033</v>
      </c>
      <c r="BM1133" s="55" t="s">
        <v>964</v>
      </c>
      <c r="BN1133" t="str">
        <f t="shared" si="138"/>
        <v>ibuprofen film-coated tablet 200mg/</v>
      </c>
      <c r="BO1133" s="55"/>
      <c r="BP1133" t="str">
        <f t="shared" si="139"/>
        <v>ibuprofen film-coated tablet 200mg/</v>
      </c>
      <c r="BQ1133" s="5"/>
      <c r="BR1133" s="76">
        <v>10221000</v>
      </c>
      <c r="BS1133" t="s">
        <v>1220</v>
      </c>
      <c r="BU1133" s="118"/>
      <c r="BV1133" s="118"/>
      <c r="BW1133" s="61">
        <v>100000073665</v>
      </c>
      <c r="BX1133" s="5"/>
      <c r="BY1133" s="5"/>
      <c r="BZ1133" s="5"/>
      <c r="CB1133" s="45"/>
      <c r="CC1133" s="45"/>
      <c r="CD1133" s="5"/>
      <c r="CE1133" s="5"/>
      <c r="CF1133" t="s">
        <v>1242</v>
      </c>
      <c r="CG1133" t="s">
        <v>175</v>
      </c>
      <c r="CI1133" s="118"/>
      <c r="CJ1133" s="118"/>
      <c r="CK1133" t="s">
        <v>1239</v>
      </c>
      <c r="CM1133" t="s">
        <v>1228</v>
      </c>
      <c r="CN1133" t="s">
        <v>3382</v>
      </c>
      <c r="CO1133" s="46" t="s">
        <v>2251</v>
      </c>
      <c r="CP1133" s="5"/>
      <c r="CQ1133" s="69" t="s">
        <v>2251</v>
      </c>
      <c r="CR1133" s="69" t="s">
        <v>614</v>
      </c>
      <c r="CS1133" s="5"/>
      <c r="CT1133" s="46" t="s">
        <v>2251</v>
      </c>
      <c r="CU1133" s="46" t="s">
        <v>614</v>
      </c>
      <c r="CV1133" s="118"/>
      <c r="CW1133" s="147"/>
      <c r="CX1133" s="56" t="s">
        <v>966</v>
      </c>
      <c r="CY1133" s="5"/>
      <c r="CZ1133" s="5"/>
      <c r="DA1133" s="5"/>
      <c r="DB1133" s="5"/>
      <c r="DC1133" s="5"/>
      <c r="DD1133" s="5"/>
      <c r="DE1133" s="5"/>
      <c r="DF1133" s="5"/>
      <c r="DG1133" s="118"/>
      <c r="DH1133" s="118"/>
      <c r="DI1133" s="118"/>
      <c r="DJ1133" s="118"/>
      <c r="DK1133" s="118"/>
      <c r="DL1133">
        <v>200</v>
      </c>
      <c r="DM1133" s="74" t="s">
        <v>164</v>
      </c>
      <c r="DN1133" s="74"/>
      <c r="DO1133" s="74"/>
      <c r="DP1133" s="74"/>
      <c r="DQ1133" s="5"/>
      <c r="DR1133">
        <v>200</v>
      </c>
      <c r="DS1133" s="74" t="s">
        <v>164</v>
      </c>
      <c r="DZ1133" t="s">
        <v>1249</v>
      </c>
      <c r="EA1133">
        <v>200</v>
      </c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Y1133" s="70" t="str">
        <f t="shared" si="140"/>
        <v>ibuprofen oral 200mg/</v>
      </c>
      <c r="FK1133" s="14" t="s">
        <v>163</v>
      </c>
      <c r="FL1133" s="70" t="str">
        <f t="shared" si="141"/>
        <v>ibuprofen oral 200mg/</v>
      </c>
    </row>
    <row r="1134" spans="1:168" ht="14.4">
      <c r="A1134" s="83">
        <v>194098</v>
      </c>
      <c r="B1134" s="57">
        <v>194098</v>
      </c>
      <c r="C1134" s="118"/>
      <c r="D1134" s="118"/>
      <c r="E1134" s="118"/>
      <c r="F1134" s="118"/>
      <c r="G1134" s="57">
        <v>194098</v>
      </c>
      <c r="H1134" s="3"/>
      <c r="I1134" s="57">
        <v>194098</v>
      </c>
      <c r="J1134" s="5" t="str">
        <f t="shared" si="135"/>
        <v>FIN ibuprofen Zentiva, k.s. film-coated tablet 10 x 400mg/</v>
      </c>
      <c r="K1134" s="5" t="str">
        <f t="shared" si="136"/>
        <v>FIN ibuprofen Zentiva, k.s. film-coated tablet 10 x 400mg/</v>
      </c>
      <c r="L1134" s="5"/>
      <c r="M1134" s="5"/>
      <c r="N1134" s="5"/>
      <c r="O1134" s="5"/>
      <c r="P1134">
        <v>10</v>
      </c>
      <c r="Q1134" s="5"/>
      <c r="R1134">
        <v>10</v>
      </c>
      <c r="S1134" s="5"/>
      <c r="T1134" s="118"/>
      <c r="U1134" s="118"/>
      <c r="V1134" s="118"/>
      <c r="W1134" s="118"/>
      <c r="X1134" t="s">
        <v>1298</v>
      </c>
      <c r="Y1134" t="s">
        <v>1135</v>
      </c>
      <c r="Z1134" t="s">
        <v>1135</v>
      </c>
      <c r="AA1134" t="s">
        <v>1292</v>
      </c>
      <c r="AB1134" s="5"/>
      <c r="AC1134" s="5"/>
      <c r="AD1134" s="5"/>
      <c r="AE1134" s="5"/>
      <c r="AF1134" s="61">
        <v>100000073665</v>
      </c>
      <c r="AG1134" t="s">
        <v>1220</v>
      </c>
      <c r="AI1134" t="s">
        <v>1198</v>
      </c>
      <c r="AJ1134" t="s">
        <v>1212</v>
      </c>
      <c r="AK1134" s="5"/>
      <c r="AL1134" s="5"/>
      <c r="AM1134" s="5"/>
      <c r="AN1134" s="5"/>
      <c r="AO1134" s="5"/>
      <c r="AP1134" s="5"/>
      <c r="AQ1134" s="5"/>
      <c r="AR1134" s="5"/>
      <c r="AS1134" s="57">
        <v>55919</v>
      </c>
      <c r="AT1134" s="25" t="str">
        <f t="shared" si="137"/>
        <v>FIN ibuprofen Zentiva, k.s. film-coated tablet 400mg/</v>
      </c>
      <c r="AU1134" s="33"/>
      <c r="AW1134" s="57">
        <v>55919</v>
      </c>
      <c r="AX1134" s="57"/>
      <c r="AY1134" s="5"/>
      <c r="AZ1134" t="s">
        <v>578</v>
      </c>
      <c r="BA1134" s="5"/>
      <c r="BB1134" s="5"/>
      <c r="BC1134" s="76">
        <v>10221000</v>
      </c>
      <c r="BD1134" t="s">
        <v>1220</v>
      </c>
      <c r="BF1134" s="46" t="s">
        <v>1034</v>
      </c>
      <c r="BG1134" t="s">
        <v>987</v>
      </c>
      <c r="BJ1134" s="5"/>
      <c r="BK1134" t="s">
        <v>987</v>
      </c>
      <c r="BL1134" t="s">
        <v>1034</v>
      </c>
      <c r="BM1134" s="55" t="s">
        <v>964</v>
      </c>
      <c r="BN1134" t="str">
        <f t="shared" si="138"/>
        <v>ibuprofen film-coated tablet 400mg/</v>
      </c>
      <c r="BO1134" s="55"/>
      <c r="BP1134" t="str">
        <f t="shared" si="139"/>
        <v>ibuprofen film-coated tablet 400mg/</v>
      </c>
      <c r="BQ1134" s="5"/>
      <c r="BR1134" s="76">
        <v>10221000</v>
      </c>
      <c r="BS1134" t="s">
        <v>1220</v>
      </c>
      <c r="BU1134" s="118"/>
      <c r="BV1134" s="118"/>
      <c r="BW1134" s="61">
        <v>100000073665</v>
      </c>
      <c r="BX1134" s="5"/>
      <c r="BY1134" s="5"/>
      <c r="BZ1134" s="5"/>
      <c r="CB1134" s="45"/>
      <c r="CC1134" s="45"/>
      <c r="CD1134" s="5"/>
      <c r="CE1134" s="5"/>
      <c r="CF1134" t="s">
        <v>1242</v>
      </c>
      <c r="CG1134" t="s">
        <v>175</v>
      </c>
      <c r="CI1134" s="118"/>
      <c r="CJ1134" s="118"/>
      <c r="CK1134" t="s">
        <v>1239</v>
      </c>
      <c r="CM1134" t="s">
        <v>1228</v>
      </c>
      <c r="CN1134" t="s">
        <v>3382</v>
      </c>
      <c r="CO1134" s="46" t="s">
        <v>2251</v>
      </c>
      <c r="CP1134" s="5"/>
      <c r="CQ1134" s="69" t="s">
        <v>2251</v>
      </c>
      <c r="CR1134" s="69" t="s">
        <v>614</v>
      </c>
      <c r="CS1134" s="5"/>
      <c r="CT1134" s="46" t="s">
        <v>2251</v>
      </c>
      <c r="CU1134" s="46" t="s">
        <v>614</v>
      </c>
      <c r="CV1134" s="118"/>
      <c r="CW1134" s="147"/>
      <c r="CX1134" s="56" t="s">
        <v>966</v>
      </c>
      <c r="CY1134" s="5"/>
      <c r="CZ1134" s="5"/>
      <c r="DA1134" s="5"/>
      <c r="DB1134" s="5"/>
      <c r="DC1134" s="5"/>
      <c r="DD1134" s="5"/>
      <c r="DE1134" s="5"/>
      <c r="DF1134" s="5"/>
      <c r="DG1134" s="118"/>
      <c r="DH1134" s="118"/>
      <c r="DI1134" s="118"/>
      <c r="DJ1134" s="118"/>
      <c r="DK1134" s="118"/>
      <c r="DL1134">
        <v>400</v>
      </c>
      <c r="DM1134" s="74" t="s">
        <v>164</v>
      </c>
      <c r="DN1134" s="74"/>
      <c r="DO1134" s="74"/>
      <c r="DP1134" s="74"/>
      <c r="DQ1134" s="5"/>
      <c r="DR1134">
        <v>400</v>
      </c>
      <c r="DS1134" s="74" t="s">
        <v>164</v>
      </c>
      <c r="DZ1134" t="s">
        <v>1253</v>
      </c>
      <c r="EA1134">
        <v>400</v>
      </c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Y1134" s="70" t="str">
        <f t="shared" si="140"/>
        <v>ibuprofen oral 400mg/</v>
      </c>
      <c r="FK1134" s="14" t="s">
        <v>163</v>
      </c>
      <c r="FL1134" s="70" t="str">
        <f t="shared" si="141"/>
        <v>ibuprofen oral 400mg/</v>
      </c>
    </row>
    <row r="1135" spans="1:168" ht="14.4">
      <c r="A1135" s="83">
        <v>194099</v>
      </c>
      <c r="B1135" s="57">
        <v>194099</v>
      </c>
      <c r="C1135" s="118"/>
      <c r="D1135" s="118"/>
      <c r="E1135" s="118"/>
      <c r="F1135" s="118"/>
      <c r="G1135" s="57">
        <v>194099</v>
      </c>
      <c r="H1135" s="3"/>
      <c r="I1135" s="57">
        <v>194099</v>
      </c>
      <c r="J1135" s="5" t="str">
        <f t="shared" si="135"/>
        <v>FIN ibuprofen Zentiva, k.s. film-coated tablet 12 x 400mg/</v>
      </c>
      <c r="K1135" s="5" t="str">
        <f t="shared" si="136"/>
        <v>FIN ibuprofen Zentiva, k.s. film-coated tablet 12 x 400mg/</v>
      </c>
      <c r="L1135" s="5"/>
      <c r="M1135" s="5"/>
      <c r="N1135" s="5"/>
      <c r="O1135" s="5"/>
      <c r="P1135">
        <v>12</v>
      </c>
      <c r="Q1135" s="5"/>
      <c r="R1135">
        <v>12</v>
      </c>
      <c r="S1135" s="5"/>
      <c r="T1135" s="118"/>
      <c r="U1135" s="118"/>
      <c r="V1135" s="118"/>
      <c r="W1135" s="118"/>
      <c r="X1135" t="s">
        <v>1289</v>
      </c>
      <c r="Y1135" t="s">
        <v>1135</v>
      </c>
      <c r="Z1135" t="s">
        <v>1135</v>
      </c>
      <c r="AA1135" t="s">
        <v>1331</v>
      </c>
      <c r="AB1135" s="5"/>
      <c r="AC1135" s="5"/>
      <c r="AD1135" s="5"/>
      <c r="AE1135" s="5"/>
      <c r="AF1135" s="61">
        <v>100000073665</v>
      </c>
      <c r="AG1135" t="s">
        <v>1220</v>
      </c>
      <c r="AI1135" t="s">
        <v>1198</v>
      </c>
      <c r="AJ1135" t="s">
        <v>1212</v>
      </c>
      <c r="AK1135" s="5"/>
      <c r="AL1135" s="5"/>
      <c r="AM1135" s="5"/>
      <c r="AN1135" s="5"/>
      <c r="AO1135" s="5"/>
      <c r="AP1135" s="5"/>
      <c r="AQ1135" s="5"/>
      <c r="AR1135" s="5"/>
      <c r="AS1135" s="57">
        <v>55919</v>
      </c>
      <c r="AT1135" s="25" t="str">
        <f t="shared" si="137"/>
        <v>FIN ibuprofen Zentiva, k.s. film-coated tablet 400mg/</v>
      </c>
      <c r="AU1135" s="33"/>
      <c r="AW1135" s="57">
        <v>55919</v>
      </c>
      <c r="AX1135" s="57"/>
      <c r="AY1135" s="5"/>
      <c r="AZ1135" t="s">
        <v>578</v>
      </c>
      <c r="BA1135" s="5"/>
      <c r="BB1135" s="5"/>
      <c r="BC1135" s="76">
        <v>10221000</v>
      </c>
      <c r="BD1135" t="s">
        <v>1220</v>
      </c>
      <c r="BF1135" s="46" t="s">
        <v>1034</v>
      </c>
      <c r="BG1135" t="s">
        <v>987</v>
      </c>
      <c r="BJ1135" s="5"/>
      <c r="BK1135" t="s">
        <v>987</v>
      </c>
      <c r="BL1135" t="s">
        <v>1034</v>
      </c>
      <c r="BM1135" s="55" t="s">
        <v>964</v>
      </c>
      <c r="BN1135" t="str">
        <f t="shared" si="138"/>
        <v>ibuprofen film-coated tablet 400mg/</v>
      </c>
      <c r="BO1135" s="55"/>
      <c r="BP1135" t="str">
        <f t="shared" si="139"/>
        <v>ibuprofen film-coated tablet 400mg/</v>
      </c>
      <c r="BQ1135" s="5"/>
      <c r="BR1135" s="76">
        <v>10221000</v>
      </c>
      <c r="BS1135" t="s">
        <v>1220</v>
      </c>
      <c r="BU1135" s="118"/>
      <c r="BV1135" s="118"/>
      <c r="BW1135" s="61">
        <v>100000073665</v>
      </c>
      <c r="BX1135" s="5"/>
      <c r="BY1135" s="5"/>
      <c r="BZ1135" s="5"/>
      <c r="CB1135" s="45"/>
      <c r="CC1135" s="45"/>
      <c r="CD1135" s="5"/>
      <c r="CE1135" s="5"/>
      <c r="CF1135" t="s">
        <v>1242</v>
      </c>
      <c r="CG1135" t="s">
        <v>175</v>
      </c>
      <c r="CI1135" s="118"/>
      <c r="CJ1135" s="118"/>
      <c r="CK1135" t="s">
        <v>1239</v>
      </c>
      <c r="CM1135" t="s">
        <v>1228</v>
      </c>
      <c r="CN1135" t="s">
        <v>3382</v>
      </c>
      <c r="CO1135" s="46" t="s">
        <v>2251</v>
      </c>
      <c r="CP1135" s="5"/>
      <c r="CQ1135" s="69" t="s">
        <v>2251</v>
      </c>
      <c r="CR1135" s="69" t="s">
        <v>614</v>
      </c>
      <c r="CS1135" s="5"/>
      <c r="CT1135" s="46" t="s">
        <v>2251</v>
      </c>
      <c r="CU1135" s="46" t="s">
        <v>614</v>
      </c>
      <c r="CV1135" s="118"/>
      <c r="CW1135" s="147"/>
      <c r="CX1135" s="56" t="s">
        <v>966</v>
      </c>
      <c r="CY1135" s="5"/>
      <c r="CZ1135" s="5"/>
      <c r="DA1135" s="5"/>
      <c r="DB1135" s="5"/>
      <c r="DC1135" s="5"/>
      <c r="DD1135" s="5"/>
      <c r="DE1135" s="5"/>
      <c r="DF1135" s="5"/>
      <c r="DG1135" s="118"/>
      <c r="DH1135" s="118"/>
      <c r="DI1135" s="118"/>
      <c r="DJ1135" s="118"/>
      <c r="DK1135" s="118"/>
      <c r="DL1135">
        <v>400</v>
      </c>
      <c r="DM1135" s="74" t="s">
        <v>164</v>
      </c>
      <c r="DN1135" s="74"/>
      <c r="DO1135" s="74"/>
      <c r="DP1135" s="74"/>
      <c r="DQ1135" s="5"/>
      <c r="DR1135">
        <v>400</v>
      </c>
      <c r="DS1135" s="74" t="s">
        <v>164</v>
      </c>
      <c r="DZ1135" t="s">
        <v>1253</v>
      </c>
      <c r="EA1135">
        <v>400</v>
      </c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Y1135" s="70" t="str">
        <f t="shared" si="140"/>
        <v>ibuprofen oral 400mg/</v>
      </c>
      <c r="FK1135" s="14" t="s">
        <v>163</v>
      </c>
      <c r="FL1135" s="70" t="str">
        <f t="shared" si="141"/>
        <v>ibuprofen oral 400mg/</v>
      </c>
    </row>
    <row r="1136" spans="1:168" ht="14.4">
      <c r="A1136" s="83">
        <v>194100</v>
      </c>
      <c r="B1136" s="57">
        <v>194100</v>
      </c>
      <c r="C1136" s="118"/>
      <c r="D1136" s="118"/>
      <c r="E1136" s="118"/>
      <c r="F1136" s="118"/>
      <c r="G1136" s="57">
        <v>194100</v>
      </c>
      <c r="H1136" s="3"/>
      <c r="I1136" s="57">
        <v>194100</v>
      </c>
      <c r="J1136" s="5" t="str">
        <f t="shared" si="135"/>
        <v>FIN ibuprofen Zentiva, k.s. film-coated tablet 20 x 400mg/</v>
      </c>
      <c r="K1136" s="5" t="str">
        <f t="shared" si="136"/>
        <v>FIN ibuprofen Zentiva, k.s. film-coated tablet 20 x 400mg/</v>
      </c>
      <c r="L1136" s="5"/>
      <c r="M1136" s="5"/>
      <c r="N1136" s="5"/>
      <c r="O1136" s="5"/>
      <c r="P1136">
        <v>20</v>
      </c>
      <c r="Q1136" s="5"/>
      <c r="R1136">
        <v>20</v>
      </c>
      <c r="S1136" s="5"/>
      <c r="T1136" s="118"/>
      <c r="U1136" s="118"/>
      <c r="V1136" s="118"/>
      <c r="W1136" s="118"/>
      <c r="X1136" t="s">
        <v>2347</v>
      </c>
      <c r="Y1136" t="s">
        <v>1135</v>
      </c>
      <c r="Z1136" t="s">
        <v>1135</v>
      </c>
      <c r="AA1136" t="s">
        <v>1291</v>
      </c>
      <c r="AB1136" s="5"/>
      <c r="AC1136" s="5"/>
      <c r="AD1136" s="5"/>
      <c r="AE1136" s="5"/>
      <c r="AF1136" s="61">
        <v>100000073665</v>
      </c>
      <c r="AG1136" t="s">
        <v>1220</v>
      </c>
      <c r="AI1136" t="s">
        <v>1198</v>
      </c>
      <c r="AJ1136" t="s">
        <v>1212</v>
      </c>
      <c r="AK1136" s="5"/>
      <c r="AL1136" s="5"/>
      <c r="AM1136" s="5"/>
      <c r="AN1136" s="5"/>
      <c r="AO1136" s="5"/>
      <c r="AP1136" s="5"/>
      <c r="AQ1136" s="5"/>
      <c r="AR1136" s="5"/>
      <c r="AS1136" s="57">
        <v>55919</v>
      </c>
      <c r="AT1136" s="25" t="str">
        <f t="shared" si="137"/>
        <v>FIN ibuprofen Zentiva, k.s. film-coated tablet 400mg/</v>
      </c>
      <c r="AU1136" s="33"/>
      <c r="AW1136" s="57">
        <v>55919</v>
      </c>
      <c r="AX1136" s="57"/>
      <c r="AY1136" s="5"/>
      <c r="AZ1136" t="s">
        <v>578</v>
      </c>
      <c r="BA1136" s="5"/>
      <c r="BB1136" s="5"/>
      <c r="BC1136" s="76">
        <v>10221000</v>
      </c>
      <c r="BD1136" t="s">
        <v>1220</v>
      </c>
      <c r="BF1136" s="46" t="s">
        <v>1034</v>
      </c>
      <c r="BG1136" t="s">
        <v>987</v>
      </c>
      <c r="BJ1136" s="5"/>
      <c r="BK1136" t="s">
        <v>987</v>
      </c>
      <c r="BL1136" t="s">
        <v>1034</v>
      </c>
      <c r="BM1136" s="55" t="s">
        <v>964</v>
      </c>
      <c r="BN1136" t="str">
        <f t="shared" si="138"/>
        <v>ibuprofen film-coated tablet 400mg/</v>
      </c>
      <c r="BO1136" s="55"/>
      <c r="BP1136" t="str">
        <f t="shared" si="139"/>
        <v>ibuprofen film-coated tablet 400mg/</v>
      </c>
      <c r="BQ1136" s="5"/>
      <c r="BR1136" s="76">
        <v>10221000</v>
      </c>
      <c r="BS1136" t="s">
        <v>1220</v>
      </c>
      <c r="BU1136" s="118"/>
      <c r="BV1136" s="118"/>
      <c r="BW1136" s="61">
        <v>100000073665</v>
      </c>
      <c r="BX1136" s="5"/>
      <c r="BY1136" s="5"/>
      <c r="BZ1136" s="5"/>
      <c r="CB1136" s="45"/>
      <c r="CC1136" s="45"/>
      <c r="CD1136" s="5"/>
      <c r="CE1136" s="5"/>
      <c r="CF1136" t="s">
        <v>1242</v>
      </c>
      <c r="CG1136" t="s">
        <v>175</v>
      </c>
      <c r="CI1136" s="118"/>
      <c r="CJ1136" s="118"/>
      <c r="CK1136" t="s">
        <v>1239</v>
      </c>
      <c r="CM1136" t="s">
        <v>1228</v>
      </c>
      <c r="CN1136" t="s">
        <v>3382</v>
      </c>
      <c r="CO1136" s="46" t="s">
        <v>2251</v>
      </c>
      <c r="CP1136" s="5"/>
      <c r="CQ1136" s="69" t="s">
        <v>2251</v>
      </c>
      <c r="CR1136" s="69" t="s">
        <v>614</v>
      </c>
      <c r="CS1136" s="5"/>
      <c r="CT1136" s="46" t="s">
        <v>2251</v>
      </c>
      <c r="CU1136" s="46" t="s">
        <v>614</v>
      </c>
      <c r="CV1136" s="118"/>
      <c r="CW1136" s="147"/>
      <c r="CX1136" s="56" t="s">
        <v>966</v>
      </c>
      <c r="CY1136" s="5"/>
      <c r="CZ1136" s="5"/>
      <c r="DA1136" s="5"/>
      <c r="DB1136" s="5"/>
      <c r="DC1136" s="5"/>
      <c r="DD1136" s="5"/>
      <c r="DE1136" s="5"/>
      <c r="DF1136" s="5"/>
      <c r="DG1136" s="118"/>
      <c r="DH1136" s="118"/>
      <c r="DI1136" s="118"/>
      <c r="DJ1136" s="118"/>
      <c r="DK1136" s="118"/>
      <c r="DL1136">
        <v>400</v>
      </c>
      <c r="DM1136" s="74" t="s">
        <v>164</v>
      </c>
      <c r="DN1136" s="74"/>
      <c r="DO1136" s="74"/>
      <c r="DP1136" s="74"/>
      <c r="DQ1136" s="5"/>
      <c r="DR1136">
        <v>400</v>
      </c>
      <c r="DS1136" s="74" t="s">
        <v>164</v>
      </c>
      <c r="DZ1136" t="s">
        <v>1253</v>
      </c>
      <c r="EA1136">
        <v>400</v>
      </c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Y1136" s="70" t="str">
        <f t="shared" si="140"/>
        <v>ibuprofen oral 400mg/</v>
      </c>
      <c r="FK1136" s="14" t="s">
        <v>163</v>
      </c>
      <c r="FL1136" s="70" t="str">
        <f t="shared" si="141"/>
        <v>ibuprofen oral 400mg/</v>
      </c>
    </row>
    <row r="1137" spans="1:168" ht="14.4">
      <c r="A1137" s="83">
        <v>194101</v>
      </c>
      <c r="B1137" s="57">
        <v>194101</v>
      </c>
      <c r="C1137" s="118"/>
      <c r="D1137" s="118"/>
      <c r="E1137" s="118"/>
      <c r="F1137" s="118"/>
      <c r="G1137" s="57">
        <v>194101</v>
      </c>
      <c r="H1137" s="3"/>
      <c r="I1137" s="57">
        <v>194101</v>
      </c>
      <c r="J1137" s="5" t="str">
        <f t="shared" si="135"/>
        <v>FIN ibuprofen Zentiva, k.s. film-coated tablet 24 x 400mg/</v>
      </c>
      <c r="K1137" s="5" t="str">
        <f t="shared" si="136"/>
        <v>FIN ibuprofen Zentiva, k.s. film-coated tablet 24 x 400mg/</v>
      </c>
      <c r="L1137" s="5"/>
      <c r="M1137" s="5"/>
      <c r="N1137" s="5"/>
      <c r="O1137" s="5"/>
      <c r="P1137">
        <v>24</v>
      </c>
      <c r="Q1137" s="5"/>
      <c r="R1137">
        <v>24</v>
      </c>
      <c r="S1137" s="5"/>
      <c r="T1137" s="118"/>
      <c r="U1137" s="118"/>
      <c r="V1137" s="118"/>
      <c r="W1137" s="118"/>
      <c r="X1137" t="s">
        <v>1291</v>
      </c>
      <c r="Y1137" t="s">
        <v>1135</v>
      </c>
      <c r="Z1137" t="s">
        <v>1135</v>
      </c>
      <c r="AA1137" t="s">
        <v>1332</v>
      </c>
      <c r="AB1137" s="5"/>
      <c r="AC1137" s="5"/>
      <c r="AD1137" s="5"/>
      <c r="AE1137" s="5"/>
      <c r="AF1137" s="61">
        <v>100000073665</v>
      </c>
      <c r="AG1137" t="s">
        <v>1220</v>
      </c>
      <c r="AI1137" t="s">
        <v>1198</v>
      </c>
      <c r="AJ1137" t="s">
        <v>1212</v>
      </c>
      <c r="AK1137" s="5"/>
      <c r="AL1137" s="5"/>
      <c r="AM1137" s="5"/>
      <c r="AN1137" s="5"/>
      <c r="AO1137" s="5"/>
      <c r="AP1137" s="5"/>
      <c r="AQ1137" s="5"/>
      <c r="AR1137" s="5"/>
      <c r="AS1137" s="57">
        <v>55919</v>
      </c>
      <c r="AT1137" s="25" t="str">
        <f t="shared" si="137"/>
        <v>FIN ibuprofen Zentiva, k.s. film-coated tablet 400mg/</v>
      </c>
      <c r="AU1137" s="33"/>
      <c r="AW1137" s="57">
        <v>55919</v>
      </c>
      <c r="AX1137" s="57"/>
      <c r="AY1137" s="5"/>
      <c r="AZ1137" t="s">
        <v>578</v>
      </c>
      <c r="BA1137" s="5"/>
      <c r="BB1137" s="5"/>
      <c r="BC1137" s="76">
        <v>10221000</v>
      </c>
      <c r="BD1137" t="s">
        <v>1220</v>
      </c>
      <c r="BF1137" s="46" t="s">
        <v>1034</v>
      </c>
      <c r="BG1137" t="s">
        <v>987</v>
      </c>
      <c r="BJ1137" s="5"/>
      <c r="BK1137" t="s">
        <v>987</v>
      </c>
      <c r="BL1137" t="s">
        <v>1034</v>
      </c>
      <c r="BM1137" s="55" t="s">
        <v>964</v>
      </c>
      <c r="BN1137" t="str">
        <f t="shared" si="138"/>
        <v>ibuprofen film-coated tablet 400mg/</v>
      </c>
      <c r="BO1137" s="55"/>
      <c r="BP1137" t="str">
        <f t="shared" si="139"/>
        <v>ibuprofen film-coated tablet 400mg/</v>
      </c>
      <c r="BQ1137" s="5"/>
      <c r="BR1137" s="76">
        <v>10221000</v>
      </c>
      <c r="BS1137" t="s">
        <v>1220</v>
      </c>
      <c r="BU1137" s="118"/>
      <c r="BV1137" s="118"/>
      <c r="BW1137" s="61">
        <v>100000073665</v>
      </c>
      <c r="BX1137" s="5"/>
      <c r="BY1137" s="5"/>
      <c r="BZ1137" s="5"/>
      <c r="CB1137" s="45"/>
      <c r="CC1137" s="45"/>
      <c r="CD1137" s="5"/>
      <c r="CE1137" s="5"/>
      <c r="CF1137" t="s">
        <v>1242</v>
      </c>
      <c r="CG1137" t="s">
        <v>175</v>
      </c>
      <c r="CI1137" s="118"/>
      <c r="CJ1137" s="118"/>
      <c r="CK1137" t="s">
        <v>1239</v>
      </c>
      <c r="CM1137" t="s">
        <v>1228</v>
      </c>
      <c r="CN1137" t="s">
        <v>3382</v>
      </c>
      <c r="CO1137" s="46" t="s">
        <v>2251</v>
      </c>
      <c r="CP1137" s="5"/>
      <c r="CQ1137" s="69" t="s">
        <v>2251</v>
      </c>
      <c r="CR1137" s="69" t="s">
        <v>614</v>
      </c>
      <c r="CS1137" s="5"/>
      <c r="CT1137" s="46" t="s">
        <v>2251</v>
      </c>
      <c r="CU1137" s="46" t="s">
        <v>614</v>
      </c>
      <c r="CV1137" s="118"/>
      <c r="CW1137" s="147"/>
      <c r="CX1137" s="56" t="s">
        <v>966</v>
      </c>
      <c r="CY1137" s="5"/>
      <c r="CZ1137" s="5"/>
      <c r="DA1137" s="5"/>
      <c r="DB1137" s="5"/>
      <c r="DC1137" s="5"/>
      <c r="DD1137" s="5"/>
      <c r="DE1137" s="5"/>
      <c r="DF1137" s="5"/>
      <c r="DG1137" s="118"/>
      <c r="DH1137" s="118"/>
      <c r="DI1137" s="118"/>
      <c r="DJ1137" s="118"/>
      <c r="DK1137" s="118"/>
      <c r="DL1137">
        <v>400</v>
      </c>
      <c r="DM1137" s="74" t="s">
        <v>164</v>
      </c>
      <c r="DN1137" s="74"/>
      <c r="DO1137" s="74"/>
      <c r="DP1137" s="74"/>
      <c r="DQ1137" s="5"/>
      <c r="DR1137">
        <v>400</v>
      </c>
      <c r="DS1137" s="74" t="s">
        <v>164</v>
      </c>
      <c r="DZ1137" t="s">
        <v>1253</v>
      </c>
      <c r="EA1137">
        <v>400</v>
      </c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Y1137" s="70" t="str">
        <f t="shared" si="140"/>
        <v>ibuprofen oral 400mg/</v>
      </c>
      <c r="FK1137" s="14" t="s">
        <v>163</v>
      </c>
      <c r="FL1137" s="70" t="str">
        <f t="shared" si="141"/>
        <v>ibuprofen oral 400mg/</v>
      </c>
    </row>
    <row r="1138" spans="1:168" ht="14.4">
      <c r="A1138" s="83">
        <v>194102</v>
      </c>
      <c r="B1138" s="57">
        <v>194102</v>
      </c>
      <c r="C1138" s="118"/>
      <c r="D1138" s="118"/>
      <c r="E1138" s="118"/>
      <c r="F1138" s="118"/>
      <c r="G1138" s="57">
        <v>194102</v>
      </c>
      <c r="H1138" s="3"/>
      <c r="I1138" s="57">
        <v>194102</v>
      </c>
      <c r="J1138" s="5" t="str">
        <f t="shared" si="135"/>
        <v>FIN ibuprofen Zentiva, k.s. film-coated tablet 30 x 400mg/</v>
      </c>
      <c r="K1138" s="5" t="str">
        <f t="shared" si="136"/>
        <v>FIN ibuprofen Zentiva, k.s. film-coated tablet 30 x 400mg/</v>
      </c>
      <c r="L1138" s="5"/>
      <c r="M1138" s="5"/>
      <c r="N1138" s="5"/>
      <c r="O1138" s="5"/>
      <c r="P1138">
        <v>30</v>
      </c>
      <c r="Q1138" s="5"/>
      <c r="R1138">
        <v>30</v>
      </c>
      <c r="S1138" s="5"/>
      <c r="T1138" s="118"/>
      <c r="U1138" s="118"/>
      <c r="V1138" s="118"/>
      <c r="W1138" s="118"/>
      <c r="X1138" t="s">
        <v>1289</v>
      </c>
      <c r="Y1138" t="s">
        <v>1135</v>
      </c>
      <c r="Z1138" t="s">
        <v>1135</v>
      </c>
      <c r="AA1138" t="s">
        <v>1298</v>
      </c>
      <c r="AB1138" s="5"/>
      <c r="AC1138" s="5"/>
      <c r="AD1138" s="5"/>
      <c r="AE1138" s="5"/>
      <c r="AF1138" s="61">
        <v>100000073665</v>
      </c>
      <c r="AG1138" t="s">
        <v>1220</v>
      </c>
      <c r="AI1138" t="s">
        <v>1198</v>
      </c>
      <c r="AJ1138" t="s">
        <v>1212</v>
      </c>
      <c r="AK1138" s="5"/>
      <c r="AL1138" s="5"/>
      <c r="AM1138" s="5"/>
      <c r="AN1138" s="5"/>
      <c r="AO1138" s="5"/>
      <c r="AP1138" s="5"/>
      <c r="AQ1138" s="5"/>
      <c r="AR1138" s="5"/>
      <c r="AS1138" s="57">
        <v>55919</v>
      </c>
      <c r="AT1138" s="25" t="str">
        <f t="shared" si="137"/>
        <v>FIN ibuprofen Zentiva, k.s. film-coated tablet 400mg/</v>
      </c>
      <c r="AU1138" s="33"/>
      <c r="AW1138" s="57">
        <v>55919</v>
      </c>
      <c r="AX1138" s="57"/>
      <c r="AY1138" s="5"/>
      <c r="AZ1138" t="s">
        <v>578</v>
      </c>
      <c r="BA1138" s="5"/>
      <c r="BB1138" s="5"/>
      <c r="BC1138" s="76">
        <v>10221000</v>
      </c>
      <c r="BD1138" t="s">
        <v>1220</v>
      </c>
      <c r="BF1138" s="46" t="s">
        <v>1034</v>
      </c>
      <c r="BG1138" t="s">
        <v>987</v>
      </c>
      <c r="BJ1138" s="5"/>
      <c r="BK1138" t="s">
        <v>987</v>
      </c>
      <c r="BL1138" t="s">
        <v>1034</v>
      </c>
      <c r="BM1138" s="55" t="s">
        <v>964</v>
      </c>
      <c r="BN1138" t="str">
        <f t="shared" si="138"/>
        <v>ibuprofen film-coated tablet 400mg/</v>
      </c>
      <c r="BO1138" s="55"/>
      <c r="BP1138" t="str">
        <f t="shared" si="139"/>
        <v>ibuprofen film-coated tablet 400mg/</v>
      </c>
      <c r="BQ1138" s="5"/>
      <c r="BR1138" s="76">
        <v>10221000</v>
      </c>
      <c r="BS1138" t="s">
        <v>1220</v>
      </c>
      <c r="BU1138" s="118"/>
      <c r="BV1138" s="118"/>
      <c r="BW1138" s="61">
        <v>100000073665</v>
      </c>
      <c r="BX1138" s="5"/>
      <c r="BY1138" s="5"/>
      <c r="BZ1138" s="5"/>
      <c r="CB1138" s="45"/>
      <c r="CC1138" s="45"/>
      <c r="CD1138" s="5"/>
      <c r="CE1138" s="5"/>
      <c r="CF1138" t="s">
        <v>1242</v>
      </c>
      <c r="CG1138" t="s">
        <v>175</v>
      </c>
      <c r="CI1138" s="118"/>
      <c r="CJ1138" s="118"/>
      <c r="CK1138" t="s">
        <v>1239</v>
      </c>
      <c r="CM1138" t="s">
        <v>1228</v>
      </c>
      <c r="CN1138" t="s">
        <v>3382</v>
      </c>
      <c r="CO1138" s="46" t="s">
        <v>2251</v>
      </c>
      <c r="CP1138" s="5"/>
      <c r="CQ1138" s="69" t="s">
        <v>2251</v>
      </c>
      <c r="CR1138" s="69" t="s">
        <v>614</v>
      </c>
      <c r="CS1138" s="5"/>
      <c r="CT1138" s="46" t="s">
        <v>2251</v>
      </c>
      <c r="CU1138" s="46" t="s">
        <v>614</v>
      </c>
      <c r="CV1138" s="118"/>
      <c r="CW1138" s="147"/>
      <c r="CX1138" s="56" t="s">
        <v>966</v>
      </c>
      <c r="CY1138" s="5"/>
      <c r="CZ1138" s="5"/>
      <c r="DA1138" s="5"/>
      <c r="DB1138" s="5"/>
      <c r="DC1138" s="5"/>
      <c r="DD1138" s="5"/>
      <c r="DE1138" s="5"/>
      <c r="DF1138" s="5"/>
      <c r="DG1138" s="118"/>
      <c r="DH1138" s="118"/>
      <c r="DI1138" s="118"/>
      <c r="DJ1138" s="118"/>
      <c r="DK1138" s="118"/>
      <c r="DL1138">
        <v>400</v>
      </c>
      <c r="DM1138" s="74" t="s">
        <v>164</v>
      </c>
      <c r="DN1138" s="74"/>
      <c r="DO1138" s="74"/>
      <c r="DP1138" s="74"/>
      <c r="DQ1138" s="5"/>
      <c r="DR1138">
        <v>400</v>
      </c>
      <c r="DS1138" s="74" t="s">
        <v>164</v>
      </c>
      <c r="DZ1138" t="s">
        <v>1253</v>
      </c>
      <c r="EA1138">
        <v>400</v>
      </c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Y1138" s="70" t="str">
        <f t="shared" si="140"/>
        <v>ibuprofen oral 400mg/</v>
      </c>
      <c r="FK1138" s="14" t="s">
        <v>163</v>
      </c>
      <c r="FL1138" s="70" t="str">
        <f t="shared" si="141"/>
        <v>ibuprofen oral 400mg/</v>
      </c>
    </row>
    <row r="1139" spans="1:168" ht="14.4">
      <c r="A1139" s="83">
        <v>194141</v>
      </c>
      <c r="B1139" s="57">
        <v>194141</v>
      </c>
      <c r="C1139" s="118"/>
      <c r="D1139" s="118"/>
      <c r="E1139" s="118"/>
      <c r="F1139" s="118"/>
      <c r="G1139" s="57">
        <v>194141</v>
      </c>
      <c r="H1139" s="3"/>
      <c r="I1139" s="57">
        <v>194141</v>
      </c>
      <c r="J1139" s="5" t="str">
        <f t="shared" si="135"/>
        <v>FIN ibuprofen Zentiva, k.s. film-coated tablet 36 x 400mg/</v>
      </c>
      <c r="K1139" s="5" t="str">
        <f t="shared" si="136"/>
        <v>FIN ibuprofen Zentiva, k.s. film-coated tablet 36 x 400mg/</v>
      </c>
      <c r="L1139" s="5"/>
      <c r="M1139" s="5"/>
      <c r="N1139" s="5"/>
      <c r="O1139" s="5"/>
      <c r="P1139">
        <v>36</v>
      </c>
      <c r="Q1139" s="5"/>
      <c r="R1139">
        <v>36</v>
      </c>
      <c r="S1139" s="5"/>
      <c r="T1139" s="118"/>
      <c r="U1139" s="118"/>
      <c r="V1139" s="118"/>
      <c r="W1139" s="118"/>
      <c r="X1139" t="s">
        <v>1291</v>
      </c>
      <c r="Y1139" t="s">
        <v>1135</v>
      </c>
      <c r="Z1139" t="s">
        <v>1135</v>
      </c>
      <c r="AA1139" t="s">
        <v>1333</v>
      </c>
      <c r="AB1139" s="5"/>
      <c r="AC1139" s="5"/>
      <c r="AD1139" s="5"/>
      <c r="AE1139" s="5"/>
      <c r="AF1139" s="61">
        <v>100000073665</v>
      </c>
      <c r="AG1139" t="s">
        <v>1220</v>
      </c>
      <c r="AI1139" t="s">
        <v>1198</v>
      </c>
      <c r="AJ1139" t="s">
        <v>1212</v>
      </c>
      <c r="AK1139" s="5"/>
      <c r="AL1139" s="5"/>
      <c r="AM1139" s="5"/>
      <c r="AN1139" s="5"/>
      <c r="AO1139" s="5"/>
      <c r="AP1139" s="5"/>
      <c r="AQ1139" s="5"/>
      <c r="AR1139" s="5"/>
      <c r="AS1139" s="57">
        <v>55919</v>
      </c>
      <c r="AT1139" s="25" t="str">
        <f t="shared" si="137"/>
        <v>FIN ibuprofen Zentiva, k.s. film-coated tablet 400mg/</v>
      </c>
      <c r="AU1139" s="33"/>
      <c r="AW1139" s="57">
        <v>55919</v>
      </c>
      <c r="AX1139" s="57"/>
      <c r="AY1139" s="5"/>
      <c r="AZ1139" t="s">
        <v>578</v>
      </c>
      <c r="BA1139" s="5"/>
      <c r="BB1139" s="5"/>
      <c r="BC1139" s="76">
        <v>10221000</v>
      </c>
      <c r="BD1139" t="s">
        <v>1220</v>
      </c>
      <c r="BF1139" s="46" t="s">
        <v>1034</v>
      </c>
      <c r="BG1139" t="s">
        <v>987</v>
      </c>
      <c r="BJ1139" s="5"/>
      <c r="BK1139" t="s">
        <v>987</v>
      </c>
      <c r="BL1139" t="s">
        <v>1034</v>
      </c>
      <c r="BM1139" s="55" t="s">
        <v>964</v>
      </c>
      <c r="BN1139" t="str">
        <f t="shared" si="138"/>
        <v>ibuprofen film-coated tablet 400mg/</v>
      </c>
      <c r="BO1139" s="55"/>
      <c r="BP1139" t="str">
        <f t="shared" si="139"/>
        <v>ibuprofen film-coated tablet 400mg/</v>
      </c>
      <c r="BQ1139" s="5"/>
      <c r="BR1139" s="76">
        <v>10221000</v>
      </c>
      <c r="BS1139" t="s">
        <v>1220</v>
      </c>
      <c r="BU1139" s="118"/>
      <c r="BV1139" s="118"/>
      <c r="BW1139" s="61">
        <v>100000073665</v>
      </c>
      <c r="BX1139" s="5"/>
      <c r="BY1139" s="5"/>
      <c r="BZ1139" s="5"/>
      <c r="CB1139" s="45"/>
      <c r="CC1139" s="45"/>
      <c r="CD1139" s="5"/>
      <c r="CE1139" s="5"/>
      <c r="CF1139" t="s">
        <v>1242</v>
      </c>
      <c r="CG1139" t="s">
        <v>175</v>
      </c>
      <c r="CI1139" s="118"/>
      <c r="CJ1139" s="118"/>
      <c r="CK1139" t="s">
        <v>1239</v>
      </c>
      <c r="CM1139" t="s">
        <v>1228</v>
      </c>
      <c r="CN1139" t="s">
        <v>3382</v>
      </c>
      <c r="CO1139" s="46" t="s">
        <v>2251</v>
      </c>
      <c r="CP1139" s="5"/>
      <c r="CQ1139" s="69" t="s">
        <v>2251</v>
      </c>
      <c r="CR1139" s="69" t="s">
        <v>614</v>
      </c>
      <c r="CS1139" s="5"/>
      <c r="CT1139" s="46" t="s">
        <v>2251</v>
      </c>
      <c r="CU1139" s="46" t="s">
        <v>614</v>
      </c>
      <c r="CV1139" s="118"/>
      <c r="CW1139" s="147"/>
      <c r="CX1139" s="56" t="s">
        <v>966</v>
      </c>
      <c r="CY1139" s="5"/>
      <c r="CZ1139" s="5"/>
      <c r="DA1139" s="5"/>
      <c r="DB1139" s="5"/>
      <c r="DC1139" s="5"/>
      <c r="DD1139" s="5"/>
      <c r="DE1139" s="5"/>
      <c r="DF1139" s="5"/>
      <c r="DG1139" s="118"/>
      <c r="DH1139" s="118"/>
      <c r="DI1139" s="118"/>
      <c r="DJ1139" s="118"/>
      <c r="DK1139" s="118"/>
      <c r="DL1139">
        <v>400</v>
      </c>
      <c r="DM1139" s="74" t="s">
        <v>164</v>
      </c>
      <c r="DN1139" s="74"/>
      <c r="DO1139" s="74"/>
      <c r="DP1139" s="74"/>
      <c r="DQ1139" s="5"/>
      <c r="DR1139">
        <v>400</v>
      </c>
      <c r="DS1139" s="74" t="s">
        <v>164</v>
      </c>
      <c r="DZ1139" t="s">
        <v>1253</v>
      </c>
      <c r="EA1139">
        <v>400</v>
      </c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Y1139" s="70" t="str">
        <f t="shared" si="140"/>
        <v>ibuprofen oral 400mg/</v>
      </c>
      <c r="FK1139" s="14" t="s">
        <v>163</v>
      </c>
      <c r="FL1139" s="70" t="str">
        <f t="shared" si="141"/>
        <v>ibuprofen oral 400mg/</v>
      </c>
    </row>
    <row r="1140" spans="1:168" ht="14.4">
      <c r="A1140" s="83">
        <v>194142</v>
      </c>
      <c r="B1140" s="57">
        <v>194142</v>
      </c>
      <c r="C1140" s="118"/>
      <c r="D1140" s="118"/>
      <c r="E1140" s="118"/>
      <c r="F1140" s="118"/>
      <c r="G1140" s="57">
        <v>194142</v>
      </c>
      <c r="H1140" s="3"/>
      <c r="I1140" s="57">
        <v>194142</v>
      </c>
      <c r="J1140" s="5" t="str">
        <f t="shared" si="135"/>
        <v>FIN ibuprofen Zentiva, k.s. film-coated tablet 40 x 400mg/</v>
      </c>
      <c r="K1140" s="5" t="str">
        <f t="shared" si="136"/>
        <v>FIN ibuprofen Zentiva, k.s. film-coated tablet 40 x 400mg/</v>
      </c>
      <c r="L1140" s="5"/>
      <c r="M1140" s="5"/>
      <c r="N1140" s="5"/>
      <c r="O1140" s="5"/>
      <c r="P1140">
        <v>40</v>
      </c>
      <c r="Q1140" s="5"/>
      <c r="R1140">
        <v>40</v>
      </c>
      <c r="S1140" s="5"/>
      <c r="T1140" s="118"/>
      <c r="U1140" s="118"/>
      <c r="V1140" s="118"/>
      <c r="W1140" s="118"/>
      <c r="X1140" t="s">
        <v>1298</v>
      </c>
      <c r="Y1140" t="s">
        <v>1135</v>
      </c>
      <c r="Z1140" t="s">
        <v>1135</v>
      </c>
      <c r="AA1140" t="s">
        <v>1290</v>
      </c>
      <c r="AB1140" s="5"/>
      <c r="AC1140" s="5"/>
      <c r="AD1140" s="5"/>
      <c r="AE1140" s="5"/>
      <c r="AF1140" s="61">
        <v>100000073665</v>
      </c>
      <c r="AG1140" t="s">
        <v>1220</v>
      </c>
      <c r="AI1140" t="s">
        <v>1198</v>
      </c>
      <c r="AJ1140" t="s">
        <v>1212</v>
      </c>
      <c r="AK1140" s="5"/>
      <c r="AL1140" s="5"/>
      <c r="AM1140" s="5"/>
      <c r="AN1140" s="5"/>
      <c r="AO1140" s="5"/>
      <c r="AP1140" s="5"/>
      <c r="AQ1140" s="5"/>
      <c r="AR1140" s="5"/>
      <c r="AS1140" s="57">
        <v>55919</v>
      </c>
      <c r="AT1140" s="25" t="str">
        <f t="shared" si="137"/>
        <v>FIN ibuprofen Zentiva, k.s. film-coated tablet 400mg/</v>
      </c>
      <c r="AU1140" s="33"/>
      <c r="AW1140" s="57">
        <v>55919</v>
      </c>
      <c r="AX1140" s="57"/>
      <c r="AY1140" s="5"/>
      <c r="AZ1140" t="s">
        <v>578</v>
      </c>
      <c r="BA1140" s="5"/>
      <c r="BB1140" s="5"/>
      <c r="BC1140" s="76">
        <v>10221000</v>
      </c>
      <c r="BD1140" t="s">
        <v>1220</v>
      </c>
      <c r="BF1140" s="46" t="s">
        <v>1034</v>
      </c>
      <c r="BG1140" t="s">
        <v>987</v>
      </c>
      <c r="BJ1140" s="5"/>
      <c r="BK1140" t="s">
        <v>987</v>
      </c>
      <c r="BL1140" t="s">
        <v>1034</v>
      </c>
      <c r="BM1140" s="55" t="s">
        <v>964</v>
      </c>
      <c r="BN1140" t="str">
        <f t="shared" si="138"/>
        <v>ibuprofen film-coated tablet 400mg/</v>
      </c>
      <c r="BO1140" s="55"/>
      <c r="BP1140" t="str">
        <f t="shared" si="139"/>
        <v>ibuprofen film-coated tablet 400mg/</v>
      </c>
      <c r="BQ1140" s="5"/>
      <c r="BR1140" s="76">
        <v>10221000</v>
      </c>
      <c r="BS1140" t="s">
        <v>1220</v>
      </c>
      <c r="BU1140" s="118"/>
      <c r="BV1140" s="118"/>
      <c r="BW1140" s="61">
        <v>100000073665</v>
      </c>
      <c r="BX1140" s="5"/>
      <c r="BY1140" s="5"/>
      <c r="BZ1140" s="5"/>
      <c r="CB1140" s="45"/>
      <c r="CC1140" s="45"/>
      <c r="CD1140" s="5"/>
      <c r="CE1140" s="5"/>
      <c r="CF1140" t="s">
        <v>1242</v>
      </c>
      <c r="CG1140" t="s">
        <v>175</v>
      </c>
      <c r="CI1140" s="118"/>
      <c r="CJ1140" s="118"/>
      <c r="CK1140" t="s">
        <v>1239</v>
      </c>
      <c r="CM1140" t="s">
        <v>1228</v>
      </c>
      <c r="CN1140" t="s">
        <v>3382</v>
      </c>
      <c r="CO1140" s="46" t="s">
        <v>2251</v>
      </c>
      <c r="CP1140" s="5"/>
      <c r="CQ1140" s="69" t="s">
        <v>2251</v>
      </c>
      <c r="CR1140" s="69" t="s">
        <v>614</v>
      </c>
      <c r="CS1140" s="5"/>
      <c r="CT1140" s="46" t="s">
        <v>2251</v>
      </c>
      <c r="CU1140" s="46" t="s">
        <v>614</v>
      </c>
      <c r="CV1140" s="118"/>
      <c r="CW1140" s="147"/>
      <c r="CX1140" s="56" t="s">
        <v>966</v>
      </c>
      <c r="CY1140" s="5"/>
      <c r="CZ1140" s="5"/>
      <c r="DA1140" s="5"/>
      <c r="DB1140" s="5"/>
      <c r="DC1140" s="5"/>
      <c r="DD1140" s="5"/>
      <c r="DE1140" s="5"/>
      <c r="DF1140" s="5"/>
      <c r="DG1140" s="118"/>
      <c r="DH1140" s="118"/>
      <c r="DI1140" s="118"/>
      <c r="DJ1140" s="118"/>
      <c r="DK1140" s="118"/>
      <c r="DL1140">
        <v>400</v>
      </c>
      <c r="DM1140" s="74" t="s">
        <v>164</v>
      </c>
      <c r="DN1140" s="74"/>
      <c r="DO1140" s="74"/>
      <c r="DP1140" s="74"/>
      <c r="DQ1140" s="5"/>
      <c r="DR1140">
        <v>400</v>
      </c>
      <c r="DS1140" s="74" t="s">
        <v>164</v>
      </c>
      <c r="DZ1140" t="s">
        <v>1253</v>
      </c>
      <c r="EA1140">
        <v>400</v>
      </c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Y1140" s="70" t="str">
        <f t="shared" si="140"/>
        <v>ibuprofen oral 400mg/</v>
      </c>
      <c r="FK1140" s="14" t="s">
        <v>163</v>
      </c>
      <c r="FL1140" s="70" t="str">
        <f t="shared" si="141"/>
        <v>ibuprofen oral 400mg/</v>
      </c>
    </row>
    <row r="1141" spans="1:168" ht="14.4">
      <c r="A1141" s="83">
        <v>194143</v>
      </c>
      <c r="B1141" s="57">
        <v>194143</v>
      </c>
      <c r="C1141" s="118"/>
      <c r="D1141" s="118"/>
      <c r="E1141" s="118"/>
      <c r="F1141" s="118"/>
      <c r="G1141" s="57">
        <v>194143</v>
      </c>
      <c r="H1141" s="3"/>
      <c r="I1141" s="57">
        <v>194143</v>
      </c>
      <c r="J1141" s="5" t="str">
        <f t="shared" si="135"/>
        <v>FIN ibuprofen Zentiva, k.s. film-coated tablet 48 x 400mg/</v>
      </c>
      <c r="K1141" s="5" t="str">
        <f t="shared" si="136"/>
        <v>FIN ibuprofen Zentiva, k.s. film-coated tablet 48 x 400mg/</v>
      </c>
      <c r="L1141" s="5"/>
      <c r="M1141" s="5"/>
      <c r="N1141" s="5"/>
      <c r="O1141" s="5"/>
      <c r="P1141">
        <v>48</v>
      </c>
      <c r="Q1141" s="5"/>
      <c r="R1141">
        <v>48</v>
      </c>
      <c r="S1141" s="5"/>
      <c r="T1141" s="118"/>
      <c r="U1141" s="118"/>
      <c r="V1141" s="118"/>
      <c r="W1141" s="118"/>
      <c r="X1141" t="s">
        <v>1298</v>
      </c>
      <c r="Y1141" t="s">
        <v>1135</v>
      </c>
      <c r="Z1141" t="s">
        <v>1135</v>
      </c>
      <c r="AA1141" t="s">
        <v>1334</v>
      </c>
      <c r="AB1141" s="5"/>
      <c r="AC1141" s="5"/>
      <c r="AD1141" s="5"/>
      <c r="AE1141" s="5"/>
      <c r="AF1141" s="61">
        <v>100000073665</v>
      </c>
      <c r="AG1141" t="s">
        <v>1220</v>
      </c>
      <c r="AI1141" t="s">
        <v>1198</v>
      </c>
      <c r="AJ1141" t="s">
        <v>1212</v>
      </c>
      <c r="AK1141" s="5"/>
      <c r="AL1141" s="5"/>
      <c r="AM1141" s="5"/>
      <c r="AN1141" s="5"/>
      <c r="AO1141" s="5"/>
      <c r="AP1141" s="5"/>
      <c r="AQ1141" s="5"/>
      <c r="AR1141" s="5"/>
      <c r="AS1141" s="57">
        <v>55919</v>
      </c>
      <c r="AT1141" s="25" t="str">
        <f t="shared" si="137"/>
        <v>FIN ibuprofen Zentiva, k.s. film-coated tablet 400mg/</v>
      </c>
      <c r="AU1141" s="33"/>
      <c r="AW1141" s="57">
        <v>55919</v>
      </c>
      <c r="AX1141" s="57"/>
      <c r="AY1141" s="5"/>
      <c r="AZ1141" t="s">
        <v>578</v>
      </c>
      <c r="BA1141" s="5"/>
      <c r="BB1141" s="5"/>
      <c r="BC1141" s="5"/>
      <c r="BD1141" t="s">
        <v>1220</v>
      </c>
      <c r="BF1141" s="46" t="s">
        <v>1034</v>
      </c>
      <c r="BG1141" t="s">
        <v>987</v>
      </c>
      <c r="BJ1141" s="5"/>
      <c r="BK1141" t="s">
        <v>987</v>
      </c>
      <c r="BL1141" t="s">
        <v>1034</v>
      </c>
      <c r="BM1141" s="55" t="s">
        <v>964</v>
      </c>
      <c r="BN1141" t="str">
        <f t="shared" si="138"/>
        <v>ibuprofen film-coated tablet 400mg/</v>
      </c>
      <c r="BO1141" s="55"/>
      <c r="BP1141" t="str">
        <f t="shared" si="139"/>
        <v>ibuprofen film-coated tablet 400mg/</v>
      </c>
      <c r="BQ1141" s="5"/>
      <c r="BR1141" s="76">
        <v>10221000</v>
      </c>
      <c r="BS1141" t="s">
        <v>1220</v>
      </c>
      <c r="BU1141" s="118"/>
      <c r="BV1141" s="118"/>
      <c r="BW1141" s="61">
        <v>100000073665</v>
      </c>
      <c r="BX1141" s="5"/>
      <c r="BY1141" s="5"/>
      <c r="BZ1141" s="5"/>
      <c r="CB1141" s="45"/>
      <c r="CC1141" s="45"/>
      <c r="CD1141" s="5"/>
      <c r="CE1141" s="5"/>
      <c r="CF1141" t="s">
        <v>1242</v>
      </c>
      <c r="CG1141" t="s">
        <v>175</v>
      </c>
      <c r="CI1141" s="118"/>
      <c r="CJ1141" s="118"/>
      <c r="CK1141" t="s">
        <v>1239</v>
      </c>
      <c r="CM1141" t="s">
        <v>1228</v>
      </c>
      <c r="CN1141" t="s">
        <v>3382</v>
      </c>
      <c r="CO1141" s="46" t="s">
        <v>2251</v>
      </c>
      <c r="CP1141" s="5"/>
      <c r="CQ1141" s="69" t="s">
        <v>2251</v>
      </c>
      <c r="CR1141" s="69" t="s">
        <v>614</v>
      </c>
      <c r="CS1141" s="5"/>
      <c r="CT1141" s="46" t="s">
        <v>2251</v>
      </c>
      <c r="CU1141" s="46" t="s">
        <v>614</v>
      </c>
      <c r="CV1141" s="118"/>
      <c r="CW1141" s="147"/>
      <c r="CX1141" s="56" t="s">
        <v>966</v>
      </c>
      <c r="CY1141" s="5"/>
      <c r="CZ1141" s="5"/>
      <c r="DA1141" s="5"/>
      <c r="DB1141" s="5"/>
      <c r="DC1141" s="5"/>
      <c r="DD1141" s="5"/>
      <c r="DE1141" s="5"/>
      <c r="DF1141" s="5"/>
      <c r="DG1141" s="118"/>
      <c r="DH1141" s="118"/>
      <c r="DI1141" s="118"/>
      <c r="DJ1141" s="118"/>
      <c r="DK1141" s="118"/>
      <c r="DL1141">
        <v>400</v>
      </c>
      <c r="DM1141" s="74" t="s">
        <v>164</v>
      </c>
      <c r="DN1141" s="74"/>
      <c r="DO1141" s="74"/>
      <c r="DP1141" s="74"/>
      <c r="DQ1141" s="5"/>
      <c r="DR1141">
        <v>400</v>
      </c>
      <c r="DS1141" s="74" t="s">
        <v>164</v>
      </c>
      <c r="DZ1141" t="s">
        <v>1253</v>
      </c>
      <c r="EA1141">
        <v>400</v>
      </c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Y1141" s="70" t="str">
        <f t="shared" si="140"/>
        <v>ibuprofen oral 400mg/</v>
      </c>
      <c r="FK1141" s="14" t="s">
        <v>163</v>
      </c>
      <c r="FL1141" s="70" t="str">
        <f t="shared" si="141"/>
        <v>ibuprofen oral 400mg/</v>
      </c>
    </row>
    <row r="1142" spans="1:168" ht="14.4">
      <c r="A1142" s="83">
        <v>194144</v>
      </c>
      <c r="B1142" s="57">
        <v>194144</v>
      </c>
      <c r="C1142" s="118"/>
      <c r="D1142" s="118"/>
      <c r="E1142" s="118"/>
      <c r="F1142" s="118"/>
      <c r="G1142" s="57">
        <v>194144</v>
      </c>
      <c r="H1142" s="3"/>
      <c r="I1142" s="57">
        <v>194144</v>
      </c>
      <c r="J1142" s="5" t="str">
        <f t="shared" si="135"/>
        <v>FIN ibuprofen Zentiva, k.s. film-coated tablet 50 x 400mg/</v>
      </c>
      <c r="K1142" s="5" t="str">
        <f t="shared" si="136"/>
        <v>FIN ibuprofen Zentiva, k.s. film-coated tablet 50 x 400mg/</v>
      </c>
      <c r="L1142" s="5"/>
      <c r="M1142" s="5"/>
      <c r="N1142" s="5"/>
      <c r="O1142" s="5"/>
      <c r="P1142">
        <v>50</v>
      </c>
      <c r="Q1142" s="5"/>
      <c r="R1142">
        <v>50</v>
      </c>
      <c r="S1142" s="5"/>
      <c r="T1142" s="118"/>
      <c r="U1142" s="118"/>
      <c r="V1142" s="118"/>
      <c r="W1142" s="118"/>
      <c r="X1142" t="s">
        <v>1289</v>
      </c>
      <c r="Y1142" t="s">
        <v>1135</v>
      </c>
      <c r="Z1142" t="s">
        <v>1135</v>
      </c>
      <c r="AA1142" t="s">
        <v>1299</v>
      </c>
      <c r="AB1142" s="5"/>
      <c r="AC1142" s="5"/>
      <c r="AD1142" s="5"/>
      <c r="AE1142" s="5"/>
      <c r="AF1142" s="61">
        <v>100000073665</v>
      </c>
      <c r="AG1142" t="s">
        <v>1220</v>
      </c>
      <c r="AI1142" t="s">
        <v>1198</v>
      </c>
      <c r="AJ1142" t="s">
        <v>1212</v>
      </c>
      <c r="AK1142" s="5"/>
      <c r="AL1142" s="5"/>
      <c r="AM1142" s="5"/>
      <c r="AN1142" s="5"/>
      <c r="AO1142" s="5"/>
      <c r="AP1142" s="5"/>
      <c r="AQ1142" s="5"/>
      <c r="AR1142" s="5"/>
      <c r="AS1142" s="57">
        <v>55919</v>
      </c>
      <c r="AT1142" s="25" t="str">
        <f t="shared" si="137"/>
        <v>FIN ibuprofen Zentiva, k.s. film-coated tablet 400mg/</v>
      </c>
      <c r="AU1142" s="33"/>
      <c r="AW1142" s="57">
        <v>55919</v>
      </c>
      <c r="AX1142" s="57"/>
      <c r="AY1142" s="5"/>
      <c r="AZ1142" t="s">
        <v>578</v>
      </c>
      <c r="BA1142" s="5"/>
      <c r="BB1142" s="5"/>
      <c r="BC1142" s="5"/>
      <c r="BD1142" t="s">
        <v>1220</v>
      </c>
      <c r="BF1142" s="46" t="s">
        <v>1034</v>
      </c>
      <c r="BG1142" t="s">
        <v>987</v>
      </c>
      <c r="BJ1142" s="5"/>
      <c r="BK1142" t="s">
        <v>987</v>
      </c>
      <c r="BL1142" t="s">
        <v>1034</v>
      </c>
      <c r="BM1142" s="55" t="s">
        <v>964</v>
      </c>
      <c r="BN1142" t="str">
        <f t="shared" si="138"/>
        <v>ibuprofen film-coated tablet 400mg/</v>
      </c>
      <c r="BO1142" s="55"/>
      <c r="BP1142" t="str">
        <f t="shared" si="139"/>
        <v>ibuprofen film-coated tablet 400mg/</v>
      </c>
      <c r="BQ1142" s="5"/>
      <c r="BR1142" s="76">
        <v>10221000</v>
      </c>
      <c r="BS1142" t="s">
        <v>1220</v>
      </c>
      <c r="BU1142" s="118"/>
      <c r="BV1142" s="118"/>
      <c r="BW1142" s="61">
        <v>100000073665</v>
      </c>
      <c r="BX1142" s="5"/>
      <c r="BY1142" s="5"/>
      <c r="BZ1142" s="5"/>
      <c r="CB1142" s="45"/>
      <c r="CC1142" s="45"/>
      <c r="CD1142" s="5"/>
      <c r="CE1142" s="5"/>
      <c r="CF1142" t="s">
        <v>1242</v>
      </c>
      <c r="CG1142" t="s">
        <v>175</v>
      </c>
      <c r="CI1142" s="118"/>
      <c r="CJ1142" s="118"/>
      <c r="CK1142" t="s">
        <v>1239</v>
      </c>
      <c r="CM1142" t="s">
        <v>1228</v>
      </c>
      <c r="CN1142" t="s">
        <v>3382</v>
      </c>
      <c r="CO1142" s="46" t="s">
        <v>2251</v>
      </c>
      <c r="CP1142" s="5"/>
      <c r="CQ1142" s="69" t="s">
        <v>2251</v>
      </c>
      <c r="CR1142" s="69" t="s">
        <v>614</v>
      </c>
      <c r="CS1142" s="5"/>
      <c r="CT1142" s="46" t="s">
        <v>2251</v>
      </c>
      <c r="CU1142" s="46" t="s">
        <v>614</v>
      </c>
      <c r="CV1142" s="118"/>
      <c r="CW1142" s="147"/>
      <c r="CX1142" s="56" t="s">
        <v>966</v>
      </c>
      <c r="CY1142" s="5"/>
      <c r="CZ1142" s="5"/>
      <c r="DA1142" s="5"/>
      <c r="DB1142" s="5"/>
      <c r="DC1142" s="5"/>
      <c r="DD1142" s="5"/>
      <c r="DE1142" s="5"/>
      <c r="DF1142" s="5"/>
      <c r="DG1142" s="118"/>
      <c r="DH1142" s="118"/>
      <c r="DI1142" s="118"/>
      <c r="DJ1142" s="118"/>
      <c r="DK1142" s="118"/>
      <c r="DL1142">
        <v>400</v>
      </c>
      <c r="DM1142" s="74" t="s">
        <v>164</v>
      </c>
      <c r="DN1142" s="74"/>
      <c r="DO1142" s="74"/>
      <c r="DP1142" s="74"/>
      <c r="DQ1142" s="5"/>
      <c r="DR1142">
        <v>400</v>
      </c>
      <c r="DS1142" s="74" t="s">
        <v>164</v>
      </c>
      <c r="DZ1142" t="s">
        <v>1253</v>
      </c>
      <c r="EA1142">
        <v>400</v>
      </c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Y1142" s="70" t="str">
        <f t="shared" si="140"/>
        <v>ibuprofen oral 400mg/</v>
      </c>
      <c r="FK1142" s="14" t="s">
        <v>163</v>
      </c>
      <c r="FL1142" s="70" t="str">
        <f t="shared" si="141"/>
        <v>ibuprofen oral 400mg/</v>
      </c>
    </row>
    <row r="1143" spans="1:168" ht="14.4">
      <c r="A1143" s="83">
        <v>194145</v>
      </c>
      <c r="B1143" s="57">
        <v>194145</v>
      </c>
      <c r="C1143" s="118"/>
      <c r="D1143" s="118"/>
      <c r="E1143" s="118"/>
      <c r="F1143" s="118"/>
      <c r="G1143" s="57">
        <v>194145</v>
      </c>
      <c r="H1143" s="3"/>
      <c r="I1143" s="57">
        <v>194145</v>
      </c>
      <c r="J1143" s="5" t="str">
        <f t="shared" si="135"/>
        <v>FIN ibuprofen Zentiva, k.s. film-coated tablet 100 x 400mg/</v>
      </c>
      <c r="K1143" s="5" t="str">
        <f t="shared" si="136"/>
        <v>FIN ibuprofen Zentiva, k.s. film-coated tablet 100 x 400mg/</v>
      </c>
      <c r="L1143" s="5"/>
      <c r="M1143" s="5"/>
      <c r="N1143" s="5"/>
      <c r="O1143" s="5"/>
      <c r="P1143">
        <v>100</v>
      </c>
      <c r="Q1143" s="5"/>
      <c r="R1143">
        <v>100</v>
      </c>
      <c r="S1143" s="5"/>
      <c r="T1143" s="118"/>
      <c r="U1143" s="118"/>
      <c r="V1143" s="118"/>
      <c r="W1143" s="118"/>
      <c r="X1143" t="s">
        <v>1299</v>
      </c>
      <c r="Y1143" t="s">
        <v>1135</v>
      </c>
      <c r="Z1143" t="s">
        <v>1135</v>
      </c>
      <c r="AA1143" t="s">
        <v>1289</v>
      </c>
      <c r="AB1143" s="5"/>
      <c r="AC1143" s="5"/>
      <c r="AD1143" s="5"/>
      <c r="AE1143" s="5"/>
      <c r="AF1143" s="61">
        <v>100000073665</v>
      </c>
      <c r="AG1143" t="s">
        <v>1220</v>
      </c>
      <c r="AI1143" t="s">
        <v>1198</v>
      </c>
      <c r="AJ1143" t="s">
        <v>1212</v>
      </c>
      <c r="AK1143" s="5"/>
      <c r="AL1143" s="5"/>
      <c r="AM1143" s="5"/>
      <c r="AN1143" s="5"/>
      <c r="AO1143" s="5"/>
      <c r="AP1143" s="5"/>
      <c r="AQ1143" s="5"/>
      <c r="AR1143" s="5"/>
      <c r="AS1143" s="57">
        <v>55919</v>
      </c>
      <c r="AT1143" s="25" t="str">
        <f t="shared" si="137"/>
        <v>FIN ibuprofen Zentiva, k.s. film-coated tablet 400mg/</v>
      </c>
      <c r="AU1143" s="33"/>
      <c r="AW1143" s="57">
        <v>55919</v>
      </c>
      <c r="AX1143" s="57"/>
      <c r="AY1143" s="5"/>
      <c r="AZ1143" t="s">
        <v>578</v>
      </c>
      <c r="BA1143" s="5"/>
      <c r="BB1143" s="5"/>
      <c r="BC1143" s="5"/>
      <c r="BD1143" t="s">
        <v>1220</v>
      </c>
      <c r="BF1143" s="46" t="s">
        <v>1034</v>
      </c>
      <c r="BG1143" t="s">
        <v>987</v>
      </c>
      <c r="BJ1143" s="5"/>
      <c r="BK1143" t="s">
        <v>987</v>
      </c>
      <c r="BL1143" t="s">
        <v>1034</v>
      </c>
      <c r="BM1143" s="55" t="s">
        <v>964</v>
      </c>
      <c r="BN1143" t="str">
        <f t="shared" si="138"/>
        <v>ibuprofen film-coated tablet 400mg/</v>
      </c>
      <c r="BO1143" s="55"/>
      <c r="BP1143" t="str">
        <f t="shared" si="139"/>
        <v>ibuprofen film-coated tablet 400mg/</v>
      </c>
      <c r="BQ1143" s="5"/>
      <c r="BR1143" s="76">
        <v>10221000</v>
      </c>
      <c r="BS1143" t="s">
        <v>1220</v>
      </c>
      <c r="BU1143" s="118"/>
      <c r="BV1143" s="118"/>
      <c r="BW1143" s="61">
        <v>100000073665</v>
      </c>
      <c r="BX1143" s="5"/>
      <c r="BY1143" s="5"/>
      <c r="BZ1143" s="5"/>
      <c r="CB1143" s="45"/>
      <c r="CC1143" s="45"/>
      <c r="CD1143" s="5"/>
      <c r="CE1143" s="5"/>
      <c r="CF1143" t="s">
        <v>1242</v>
      </c>
      <c r="CG1143" t="s">
        <v>175</v>
      </c>
      <c r="CI1143" s="118"/>
      <c r="CJ1143" s="118"/>
      <c r="CK1143" t="s">
        <v>1239</v>
      </c>
      <c r="CM1143" t="s">
        <v>1228</v>
      </c>
      <c r="CN1143" t="s">
        <v>3382</v>
      </c>
      <c r="CO1143" s="46" t="s">
        <v>2251</v>
      </c>
      <c r="CP1143" s="5"/>
      <c r="CQ1143" s="69" t="s">
        <v>2251</v>
      </c>
      <c r="CR1143" s="69" t="s">
        <v>614</v>
      </c>
      <c r="CS1143" s="5"/>
      <c r="CT1143" s="46" t="s">
        <v>2251</v>
      </c>
      <c r="CU1143" s="46" t="s">
        <v>614</v>
      </c>
      <c r="CV1143" s="118"/>
      <c r="CW1143" s="147"/>
      <c r="CX1143" s="56" t="s">
        <v>966</v>
      </c>
      <c r="CY1143" s="5"/>
      <c r="CZ1143" s="5"/>
      <c r="DA1143" s="5"/>
      <c r="DB1143" s="5"/>
      <c r="DC1143" s="5"/>
      <c r="DD1143" s="5"/>
      <c r="DE1143" s="5"/>
      <c r="DF1143" s="5"/>
      <c r="DG1143" s="118"/>
      <c r="DH1143" s="118"/>
      <c r="DI1143" s="118"/>
      <c r="DJ1143" s="118"/>
      <c r="DK1143" s="118"/>
      <c r="DL1143">
        <v>400</v>
      </c>
      <c r="DM1143" s="74" t="s">
        <v>164</v>
      </c>
      <c r="DN1143" s="74"/>
      <c r="DO1143" s="74"/>
      <c r="DP1143" s="74"/>
      <c r="DQ1143" s="5"/>
      <c r="DR1143">
        <v>400</v>
      </c>
      <c r="DS1143" s="74" t="s">
        <v>164</v>
      </c>
      <c r="DZ1143" t="s">
        <v>1253</v>
      </c>
      <c r="EA1143">
        <v>400</v>
      </c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Y1143" s="70" t="str">
        <f t="shared" si="140"/>
        <v>ibuprofen oral 400mg/</v>
      </c>
      <c r="FK1143" s="14" t="s">
        <v>163</v>
      </c>
      <c r="FL1143" s="70" t="str">
        <f t="shared" si="141"/>
        <v>ibuprofen oral 400mg/</v>
      </c>
    </row>
    <row r="1144" spans="1:168" ht="14.4">
      <c r="A1144" s="83">
        <v>195782</v>
      </c>
      <c r="B1144" s="57">
        <v>195782</v>
      </c>
      <c r="C1144" s="118"/>
      <c r="D1144" s="118"/>
      <c r="E1144" s="118"/>
      <c r="F1144" s="118"/>
      <c r="G1144" s="57">
        <v>195782</v>
      </c>
      <c r="H1144" s="3"/>
      <c r="I1144" s="57">
        <v>195782</v>
      </c>
      <c r="J1144" s="5" t="str">
        <f t="shared" si="135"/>
        <v>FIN ibuprofen Zentiva, k.s. film-coated tablet 250 x 400mg/</v>
      </c>
      <c r="K1144" s="5" t="str">
        <f t="shared" si="136"/>
        <v>FIN ibuprofen Zentiva, k.s. film-coated tablet 250 x 400mg/</v>
      </c>
      <c r="L1144" s="5"/>
      <c r="M1144" s="5"/>
      <c r="N1144" s="5"/>
      <c r="O1144" s="5"/>
      <c r="P1144">
        <v>250</v>
      </c>
      <c r="Q1144" s="5"/>
      <c r="R1144">
        <v>250</v>
      </c>
      <c r="S1144" s="5"/>
      <c r="T1144" s="118"/>
      <c r="U1144" s="118"/>
      <c r="V1144" s="118"/>
      <c r="W1144" s="118"/>
      <c r="X1144" t="s">
        <v>1299</v>
      </c>
      <c r="Y1144" t="s">
        <v>1135</v>
      </c>
      <c r="Z1144" t="s">
        <v>1135</v>
      </c>
      <c r="AA1144" t="s">
        <v>1303</v>
      </c>
      <c r="AB1144" s="5"/>
      <c r="AC1144" s="5"/>
      <c r="AD1144" s="5"/>
      <c r="AE1144" s="5"/>
      <c r="AF1144" s="61">
        <v>100000073665</v>
      </c>
      <c r="AG1144" t="s">
        <v>1220</v>
      </c>
      <c r="AI1144" t="s">
        <v>1198</v>
      </c>
      <c r="AJ1144" t="s">
        <v>1212</v>
      </c>
      <c r="AK1144" s="5"/>
      <c r="AL1144" s="5"/>
      <c r="AM1144" s="5"/>
      <c r="AN1144" s="5"/>
      <c r="AO1144" s="5"/>
      <c r="AP1144" s="5"/>
      <c r="AQ1144" s="5"/>
      <c r="AR1144" s="5"/>
      <c r="AS1144" s="57">
        <v>55919</v>
      </c>
      <c r="AT1144" s="25" t="str">
        <f t="shared" si="137"/>
        <v>FIN ibuprofen Zentiva, k.s. film-coated tablet 400mg/</v>
      </c>
      <c r="AU1144" s="33"/>
      <c r="AW1144" s="57">
        <v>55919</v>
      </c>
      <c r="AX1144" s="57"/>
      <c r="AY1144" s="5"/>
      <c r="AZ1144" t="s">
        <v>578</v>
      </c>
      <c r="BA1144" s="5"/>
      <c r="BB1144" s="5"/>
      <c r="BC1144" s="5"/>
      <c r="BD1144" t="s">
        <v>1220</v>
      </c>
      <c r="BF1144" s="46" t="s">
        <v>1034</v>
      </c>
      <c r="BG1144" t="s">
        <v>987</v>
      </c>
      <c r="BJ1144" s="5"/>
      <c r="BK1144" t="s">
        <v>987</v>
      </c>
      <c r="BL1144" t="s">
        <v>1034</v>
      </c>
      <c r="BM1144" s="55" t="s">
        <v>964</v>
      </c>
      <c r="BN1144" t="str">
        <f t="shared" si="138"/>
        <v>ibuprofen film-coated tablet 400mg/</v>
      </c>
      <c r="BO1144" s="55"/>
      <c r="BP1144" t="str">
        <f t="shared" si="139"/>
        <v>ibuprofen film-coated tablet 400mg/</v>
      </c>
      <c r="BQ1144" s="5"/>
      <c r="BR1144" s="76">
        <v>10221000</v>
      </c>
      <c r="BS1144" t="s">
        <v>1220</v>
      </c>
      <c r="BU1144" s="118"/>
      <c r="BV1144" s="118"/>
      <c r="BW1144" s="61">
        <v>100000073665</v>
      </c>
      <c r="BX1144" s="5"/>
      <c r="BY1144" s="5"/>
      <c r="BZ1144" s="5"/>
      <c r="CB1144" s="45"/>
      <c r="CC1144" s="45"/>
      <c r="CD1144" s="5"/>
      <c r="CE1144" s="5"/>
      <c r="CF1144" t="s">
        <v>1242</v>
      </c>
      <c r="CG1144" t="s">
        <v>175</v>
      </c>
      <c r="CI1144" s="118"/>
      <c r="CJ1144" s="118"/>
      <c r="CK1144" t="s">
        <v>1239</v>
      </c>
      <c r="CM1144" t="s">
        <v>1228</v>
      </c>
      <c r="CN1144" t="s">
        <v>3382</v>
      </c>
      <c r="CO1144" s="46" t="s">
        <v>2251</v>
      </c>
      <c r="CP1144" s="5"/>
      <c r="CQ1144" s="69" t="s">
        <v>2251</v>
      </c>
      <c r="CR1144" s="69" t="s">
        <v>614</v>
      </c>
      <c r="CS1144" s="5"/>
      <c r="CT1144" s="46" t="s">
        <v>2251</v>
      </c>
      <c r="CU1144" s="46" t="s">
        <v>614</v>
      </c>
      <c r="CV1144" s="118"/>
      <c r="CW1144" s="147"/>
      <c r="CX1144" s="56" t="s">
        <v>966</v>
      </c>
      <c r="CY1144" s="5"/>
      <c r="CZ1144" s="5"/>
      <c r="DA1144" s="5"/>
      <c r="DB1144" s="5"/>
      <c r="DC1144" s="5"/>
      <c r="DD1144" s="5"/>
      <c r="DE1144" s="5"/>
      <c r="DF1144" s="5"/>
      <c r="DG1144" s="118"/>
      <c r="DH1144" s="118"/>
      <c r="DI1144" s="118"/>
      <c r="DJ1144" s="118"/>
      <c r="DK1144" s="118"/>
      <c r="DL1144">
        <v>400</v>
      </c>
      <c r="DM1144" s="74" t="s">
        <v>164</v>
      </c>
      <c r="DN1144" s="74"/>
      <c r="DO1144" s="74"/>
      <c r="DP1144" s="74"/>
      <c r="DQ1144" s="5"/>
      <c r="DR1144">
        <v>400</v>
      </c>
      <c r="DS1144" s="74" t="s">
        <v>164</v>
      </c>
      <c r="DZ1144" t="s">
        <v>1253</v>
      </c>
      <c r="EA1144">
        <v>400</v>
      </c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Y1144" s="70" t="str">
        <f t="shared" si="140"/>
        <v>ibuprofen oral 400mg/</v>
      </c>
      <c r="FK1144" s="14" t="s">
        <v>163</v>
      </c>
      <c r="FL1144" s="70" t="str">
        <f t="shared" si="141"/>
        <v>ibuprofen oral 400mg/</v>
      </c>
    </row>
    <row r="1145" spans="1:168" ht="14.4">
      <c r="A1145" s="83">
        <v>9595</v>
      </c>
      <c r="B1145" s="57">
        <v>9595</v>
      </c>
      <c r="C1145" s="118"/>
      <c r="D1145" s="118"/>
      <c r="E1145" s="118"/>
      <c r="F1145" s="118"/>
      <c r="G1145" s="57">
        <v>9595</v>
      </c>
      <c r="H1145" s="3"/>
      <c r="I1145" s="57">
        <v>9595</v>
      </c>
      <c r="J1145" s="5" t="str">
        <f t="shared" si="135"/>
        <v>FIN ibuprofen Vitabalans Oy film-coated tablet 10 x 400mg/</v>
      </c>
      <c r="K1145" s="5" t="str">
        <f t="shared" si="136"/>
        <v>FIN ibuprofen Vitabalans Oy film-coated tablet 10 x 400mg/</v>
      </c>
      <c r="L1145" s="5"/>
      <c r="M1145" s="5"/>
      <c r="N1145" s="5"/>
      <c r="O1145" s="5"/>
      <c r="P1145">
        <v>10</v>
      </c>
      <c r="Q1145" s="5"/>
      <c r="R1145">
        <v>10</v>
      </c>
      <c r="S1145" s="5"/>
      <c r="T1145" s="118"/>
      <c r="U1145" s="118"/>
      <c r="V1145" s="118"/>
      <c r="W1145" s="118"/>
      <c r="X1145" t="s">
        <v>1292</v>
      </c>
      <c r="Y1145" t="s">
        <v>1136</v>
      </c>
      <c r="Z1145" t="s">
        <v>1136</v>
      </c>
      <c r="AA1145" t="s">
        <v>1292</v>
      </c>
      <c r="AB1145" s="5"/>
      <c r="AC1145" s="5"/>
      <c r="AD1145" s="5"/>
      <c r="AE1145" s="5"/>
      <c r="AF1145" s="61">
        <v>100000073665</v>
      </c>
      <c r="AG1145" t="s">
        <v>1220</v>
      </c>
      <c r="AI1145" t="s">
        <v>1198</v>
      </c>
      <c r="AJ1145" t="s">
        <v>1212</v>
      </c>
      <c r="AK1145" s="5"/>
      <c r="AL1145" s="5"/>
      <c r="AM1145" s="5"/>
      <c r="AN1145" s="5"/>
      <c r="AO1145" s="5"/>
      <c r="AP1145" s="5"/>
      <c r="AQ1145" s="5"/>
      <c r="AR1145" s="5"/>
      <c r="AS1145" s="57">
        <v>9490</v>
      </c>
      <c r="AT1145" s="25" t="str">
        <f t="shared" si="137"/>
        <v>FIN ibuprofen Vitabalans Oy film-coated tablet 400mg/</v>
      </c>
      <c r="AU1145" s="33"/>
      <c r="AW1145" s="57">
        <v>9490</v>
      </c>
      <c r="AX1145" s="57"/>
      <c r="AY1145" s="5"/>
      <c r="AZ1145" t="s">
        <v>578</v>
      </c>
      <c r="BA1145" s="5"/>
      <c r="BB1145" s="5"/>
      <c r="BC1145" s="5"/>
      <c r="BD1145" t="s">
        <v>1220</v>
      </c>
      <c r="BF1145" s="46" t="s">
        <v>1035</v>
      </c>
      <c r="BG1145" t="s">
        <v>978</v>
      </c>
      <c r="BJ1145" s="5"/>
      <c r="BK1145" t="s">
        <v>978</v>
      </c>
      <c r="BL1145" t="s">
        <v>1035</v>
      </c>
      <c r="BM1145" s="55" t="s">
        <v>964</v>
      </c>
      <c r="BN1145" t="str">
        <f t="shared" si="138"/>
        <v>ibuprofen film-coated tablet 400mg/</v>
      </c>
      <c r="BO1145" s="55"/>
      <c r="BP1145" t="str">
        <f t="shared" si="139"/>
        <v>ibuprofen film-coated tablet 400mg/</v>
      </c>
      <c r="BQ1145" s="5"/>
      <c r="BR1145" s="76">
        <v>10221000</v>
      </c>
      <c r="BS1145" t="s">
        <v>1220</v>
      </c>
      <c r="BU1145" s="118"/>
      <c r="BV1145" s="118"/>
      <c r="BW1145" s="61">
        <v>100000073665</v>
      </c>
      <c r="BX1145" s="5"/>
      <c r="BY1145" s="5"/>
      <c r="BZ1145" s="5"/>
      <c r="CB1145" s="45"/>
      <c r="CC1145" s="45"/>
      <c r="CD1145" s="5"/>
      <c r="CE1145" s="5"/>
      <c r="CF1145" t="s">
        <v>1242</v>
      </c>
      <c r="CG1145" t="s">
        <v>175</v>
      </c>
      <c r="CI1145" s="118"/>
      <c r="CJ1145" s="118"/>
      <c r="CK1145" t="s">
        <v>1239</v>
      </c>
      <c r="CM1145" t="s">
        <v>1228</v>
      </c>
      <c r="CN1145" t="s">
        <v>3382</v>
      </c>
      <c r="CO1145" s="46" t="s">
        <v>2251</v>
      </c>
      <c r="CP1145" s="5"/>
      <c r="CQ1145" s="69" t="s">
        <v>2251</v>
      </c>
      <c r="CR1145" s="69" t="s">
        <v>614</v>
      </c>
      <c r="CS1145" s="5"/>
      <c r="CT1145" s="46" t="s">
        <v>2251</v>
      </c>
      <c r="CU1145" s="46" t="s">
        <v>614</v>
      </c>
      <c r="CV1145" s="118"/>
      <c r="CW1145" s="147"/>
      <c r="CX1145" s="56" t="s">
        <v>966</v>
      </c>
      <c r="CY1145" s="5"/>
      <c r="CZ1145" s="5"/>
      <c r="DA1145" s="5"/>
      <c r="DB1145" s="5"/>
      <c r="DC1145" s="5"/>
      <c r="DD1145" s="5"/>
      <c r="DE1145" s="5"/>
      <c r="DF1145" s="5"/>
      <c r="DG1145" s="118"/>
      <c r="DH1145" s="118"/>
      <c r="DI1145" s="118"/>
      <c r="DJ1145" s="118"/>
      <c r="DK1145" s="118"/>
      <c r="DL1145">
        <v>400</v>
      </c>
      <c r="DM1145" s="74" t="s">
        <v>164</v>
      </c>
      <c r="DN1145" s="74"/>
      <c r="DO1145" s="74"/>
      <c r="DP1145" s="74"/>
      <c r="DQ1145" s="5"/>
      <c r="DR1145">
        <v>400</v>
      </c>
      <c r="DS1145" s="74" t="s">
        <v>164</v>
      </c>
      <c r="DZ1145" t="s">
        <v>1253</v>
      </c>
      <c r="EA1145">
        <v>400</v>
      </c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Y1145" s="70" t="str">
        <f t="shared" si="140"/>
        <v>ibuprofen oral 400mg/</v>
      </c>
      <c r="FK1145" s="14" t="s">
        <v>163</v>
      </c>
      <c r="FL1145" s="70" t="str">
        <f t="shared" si="141"/>
        <v>ibuprofen oral 400mg/</v>
      </c>
    </row>
    <row r="1146" spans="1:168" ht="14.4">
      <c r="A1146" s="83">
        <v>9596</v>
      </c>
      <c r="B1146" s="57">
        <v>9596</v>
      </c>
      <c r="C1146" s="118"/>
      <c r="D1146" s="118"/>
      <c r="E1146" s="118"/>
      <c r="F1146" s="118"/>
      <c r="G1146" s="57">
        <v>9596</v>
      </c>
      <c r="H1146" s="3"/>
      <c r="I1146" s="57">
        <v>9596</v>
      </c>
      <c r="J1146" s="5" t="str">
        <f t="shared" si="135"/>
        <v>FIN ibuprofen Vitabalans Oy film-coated tablet 30 x 400mg/</v>
      </c>
      <c r="K1146" s="5" t="str">
        <f t="shared" si="136"/>
        <v>FIN ibuprofen Vitabalans Oy film-coated tablet 30 x 400mg/</v>
      </c>
      <c r="L1146" s="5"/>
      <c r="M1146" s="5"/>
      <c r="N1146" s="5"/>
      <c r="O1146" s="5"/>
      <c r="P1146">
        <v>30</v>
      </c>
      <c r="Q1146" s="5"/>
      <c r="R1146">
        <v>30</v>
      </c>
      <c r="S1146" s="5"/>
      <c r="T1146" s="118"/>
      <c r="U1146" s="118"/>
      <c r="V1146" s="118"/>
      <c r="W1146" s="118"/>
      <c r="X1146" t="s">
        <v>1298</v>
      </c>
      <c r="Y1146" t="s">
        <v>1136</v>
      </c>
      <c r="Z1146" t="s">
        <v>1136</v>
      </c>
      <c r="AA1146" t="s">
        <v>1298</v>
      </c>
      <c r="AB1146" s="5"/>
      <c r="AC1146" s="5"/>
      <c r="AD1146" s="5"/>
      <c r="AE1146" s="5"/>
      <c r="AF1146" s="61">
        <v>100000073665</v>
      </c>
      <c r="AG1146" t="s">
        <v>1220</v>
      </c>
      <c r="AI1146" t="s">
        <v>1198</v>
      </c>
      <c r="AJ1146" t="s">
        <v>1212</v>
      </c>
      <c r="AK1146" s="5"/>
      <c r="AL1146" s="5"/>
      <c r="AM1146" s="5"/>
      <c r="AN1146" s="5"/>
      <c r="AO1146" s="5"/>
      <c r="AP1146" s="5"/>
      <c r="AQ1146" s="5"/>
      <c r="AR1146" s="5"/>
      <c r="AS1146" s="57">
        <v>9490</v>
      </c>
      <c r="AT1146" s="25" t="str">
        <f t="shared" si="137"/>
        <v>FIN ibuprofen Vitabalans Oy film-coated tablet 400mg/</v>
      </c>
      <c r="AU1146" s="33"/>
      <c r="AW1146" s="57">
        <v>9490</v>
      </c>
      <c r="AX1146" s="57"/>
      <c r="AY1146" s="5"/>
      <c r="AZ1146" t="s">
        <v>578</v>
      </c>
      <c r="BA1146" s="5"/>
      <c r="BB1146" s="5"/>
      <c r="BC1146" s="5"/>
      <c r="BD1146" t="s">
        <v>1220</v>
      </c>
      <c r="BF1146" s="46" t="s">
        <v>1035</v>
      </c>
      <c r="BG1146" t="s">
        <v>978</v>
      </c>
      <c r="BJ1146" s="5"/>
      <c r="BK1146" t="s">
        <v>978</v>
      </c>
      <c r="BL1146" t="s">
        <v>1035</v>
      </c>
      <c r="BM1146" s="55" t="s">
        <v>964</v>
      </c>
      <c r="BN1146" t="str">
        <f t="shared" si="138"/>
        <v>ibuprofen film-coated tablet 400mg/</v>
      </c>
      <c r="BO1146" s="55"/>
      <c r="BP1146" t="str">
        <f t="shared" si="139"/>
        <v>ibuprofen film-coated tablet 400mg/</v>
      </c>
      <c r="BQ1146" s="5"/>
      <c r="BR1146" s="76">
        <v>10221000</v>
      </c>
      <c r="BS1146" t="s">
        <v>1220</v>
      </c>
      <c r="BU1146" s="118"/>
      <c r="BV1146" s="118"/>
      <c r="BW1146" s="61">
        <v>100000073665</v>
      </c>
      <c r="BX1146" s="5"/>
      <c r="BY1146" s="5"/>
      <c r="BZ1146" s="5"/>
      <c r="CB1146" s="45"/>
      <c r="CC1146" s="45"/>
      <c r="CD1146" s="5"/>
      <c r="CE1146" s="5"/>
      <c r="CF1146" t="s">
        <v>1242</v>
      </c>
      <c r="CG1146" t="s">
        <v>175</v>
      </c>
      <c r="CI1146" s="118"/>
      <c r="CJ1146" s="118"/>
      <c r="CK1146" t="s">
        <v>1239</v>
      </c>
      <c r="CM1146" t="s">
        <v>1228</v>
      </c>
      <c r="CN1146" t="s">
        <v>3382</v>
      </c>
      <c r="CO1146" s="46" t="s">
        <v>2251</v>
      </c>
      <c r="CP1146" s="5"/>
      <c r="CQ1146" s="69" t="s">
        <v>2251</v>
      </c>
      <c r="CR1146" s="69" t="s">
        <v>614</v>
      </c>
      <c r="CS1146" s="5"/>
      <c r="CT1146" s="46" t="s">
        <v>2251</v>
      </c>
      <c r="CU1146" s="46" t="s">
        <v>614</v>
      </c>
      <c r="CV1146" s="118"/>
      <c r="CW1146" s="147"/>
      <c r="CX1146" s="56" t="s">
        <v>966</v>
      </c>
      <c r="CY1146" s="5"/>
      <c r="CZ1146" s="5"/>
      <c r="DA1146" s="5"/>
      <c r="DB1146" s="5"/>
      <c r="DC1146" s="5"/>
      <c r="DD1146" s="5"/>
      <c r="DE1146" s="5"/>
      <c r="DF1146" s="5"/>
      <c r="DG1146" s="118"/>
      <c r="DH1146" s="118"/>
      <c r="DI1146" s="118"/>
      <c r="DJ1146" s="118"/>
      <c r="DK1146" s="118"/>
      <c r="DL1146">
        <v>400</v>
      </c>
      <c r="DM1146" s="74" t="s">
        <v>164</v>
      </c>
      <c r="DN1146" s="74"/>
      <c r="DO1146" s="74"/>
      <c r="DP1146" s="74"/>
      <c r="DQ1146" s="5"/>
      <c r="DR1146">
        <v>400</v>
      </c>
      <c r="DS1146" s="74" t="s">
        <v>164</v>
      </c>
      <c r="DZ1146" t="s">
        <v>1253</v>
      </c>
      <c r="EA1146">
        <v>400</v>
      </c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Y1146" s="70" t="str">
        <f t="shared" si="140"/>
        <v>ibuprofen oral 400mg/</v>
      </c>
      <c r="FK1146" s="14" t="s">
        <v>163</v>
      </c>
      <c r="FL1146" s="70" t="str">
        <f t="shared" si="141"/>
        <v>ibuprofen oral 400mg/</v>
      </c>
    </row>
    <row r="1147" spans="1:168" ht="14.4">
      <c r="A1147" s="83">
        <v>9597</v>
      </c>
      <c r="B1147" s="57">
        <v>9597</v>
      </c>
      <c r="C1147" s="118"/>
      <c r="D1147" s="118"/>
      <c r="E1147" s="118"/>
      <c r="F1147" s="118"/>
      <c r="G1147" s="57">
        <v>9597</v>
      </c>
      <c r="H1147" s="3"/>
      <c r="I1147" s="57">
        <v>9597</v>
      </c>
      <c r="J1147" s="5" t="str">
        <f t="shared" si="135"/>
        <v>FIN ibuprofen Vitabalans Oy film-coated tablet 30 x 400mg/</v>
      </c>
      <c r="K1147" s="5" t="str">
        <f t="shared" si="136"/>
        <v>FIN ibuprofen Vitabalans Oy film-coated tablet 30 x 400mg/</v>
      </c>
      <c r="L1147" s="5"/>
      <c r="M1147" s="5"/>
      <c r="N1147" s="5"/>
      <c r="O1147" s="5"/>
      <c r="P1147">
        <v>30</v>
      </c>
      <c r="Q1147" s="5"/>
      <c r="R1147">
        <v>30</v>
      </c>
      <c r="S1147" s="5"/>
      <c r="T1147" s="118"/>
      <c r="U1147" s="118"/>
      <c r="V1147" s="118"/>
      <c r="W1147" s="118"/>
      <c r="X1147" t="s">
        <v>1289</v>
      </c>
      <c r="Y1147" t="s">
        <v>1136</v>
      </c>
      <c r="Z1147" t="s">
        <v>1136</v>
      </c>
      <c r="AA1147" t="s">
        <v>1298</v>
      </c>
      <c r="AB1147" s="5"/>
      <c r="AC1147" s="5"/>
      <c r="AD1147" s="5"/>
      <c r="AE1147" s="5"/>
      <c r="AF1147" s="61">
        <v>100000073665</v>
      </c>
      <c r="AG1147" t="s">
        <v>1220</v>
      </c>
      <c r="AI1147" t="s">
        <v>1198</v>
      </c>
      <c r="AJ1147" t="s">
        <v>1212</v>
      </c>
      <c r="AK1147" s="5"/>
      <c r="AL1147" s="5"/>
      <c r="AM1147" s="5"/>
      <c r="AN1147" s="5"/>
      <c r="AO1147" s="5"/>
      <c r="AP1147" s="5"/>
      <c r="AQ1147" s="5"/>
      <c r="AR1147" s="5"/>
      <c r="AS1147" s="57">
        <v>9490</v>
      </c>
      <c r="AT1147" s="25" t="str">
        <f t="shared" si="137"/>
        <v>FIN ibuprofen Vitabalans Oy film-coated tablet 400mg/</v>
      </c>
      <c r="AU1147" s="33"/>
      <c r="AW1147" s="57">
        <v>9490</v>
      </c>
      <c r="AX1147" s="57"/>
      <c r="AY1147" s="5"/>
      <c r="AZ1147" t="s">
        <v>578</v>
      </c>
      <c r="BA1147" s="5"/>
      <c r="BB1147" s="5"/>
      <c r="BC1147" s="5"/>
      <c r="BD1147" t="s">
        <v>1220</v>
      </c>
      <c r="BF1147" s="46" t="s">
        <v>1035</v>
      </c>
      <c r="BG1147" t="s">
        <v>978</v>
      </c>
      <c r="BJ1147" s="5"/>
      <c r="BK1147" t="s">
        <v>978</v>
      </c>
      <c r="BL1147" t="s">
        <v>1035</v>
      </c>
      <c r="BM1147" s="55" t="s">
        <v>964</v>
      </c>
      <c r="BN1147" t="str">
        <f t="shared" si="138"/>
        <v>ibuprofen film-coated tablet 400mg/</v>
      </c>
      <c r="BO1147" s="55"/>
      <c r="BP1147" t="str">
        <f t="shared" si="139"/>
        <v>ibuprofen film-coated tablet 400mg/</v>
      </c>
      <c r="BQ1147" s="5"/>
      <c r="BR1147" s="76">
        <v>10221000</v>
      </c>
      <c r="BS1147" t="s">
        <v>1220</v>
      </c>
      <c r="BU1147" s="118"/>
      <c r="BV1147" s="118"/>
      <c r="BW1147" s="61">
        <v>100000073665</v>
      </c>
      <c r="BX1147" s="5"/>
      <c r="BY1147" s="5"/>
      <c r="BZ1147" s="5"/>
      <c r="CB1147" s="45"/>
      <c r="CC1147" s="45"/>
      <c r="CD1147" s="5"/>
      <c r="CE1147" s="5"/>
      <c r="CF1147" t="s">
        <v>1242</v>
      </c>
      <c r="CG1147" t="s">
        <v>175</v>
      </c>
      <c r="CI1147" s="118"/>
      <c r="CJ1147" s="118"/>
      <c r="CK1147" t="s">
        <v>1239</v>
      </c>
      <c r="CM1147" t="s">
        <v>1228</v>
      </c>
      <c r="CN1147" t="s">
        <v>3382</v>
      </c>
      <c r="CO1147" s="46" t="s">
        <v>2251</v>
      </c>
      <c r="CP1147" s="5"/>
      <c r="CQ1147" s="69" t="s">
        <v>2251</v>
      </c>
      <c r="CR1147" s="69" t="s">
        <v>614</v>
      </c>
      <c r="CS1147" s="5"/>
      <c r="CT1147" s="46" t="s">
        <v>2251</v>
      </c>
      <c r="CU1147" s="46" t="s">
        <v>614</v>
      </c>
      <c r="CV1147" s="118"/>
      <c r="CW1147" s="147"/>
      <c r="CX1147" s="56" t="s">
        <v>966</v>
      </c>
      <c r="CY1147" s="5"/>
      <c r="CZ1147" s="5"/>
      <c r="DA1147" s="5"/>
      <c r="DB1147" s="5"/>
      <c r="DC1147" s="5"/>
      <c r="DD1147" s="5"/>
      <c r="DE1147" s="5"/>
      <c r="DF1147" s="5"/>
      <c r="DG1147" s="118"/>
      <c r="DH1147" s="118"/>
      <c r="DI1147" s="118"/>
      <c r="DJ1147" s="118"/>
      <c r="DK1147" s="118"/>
      <c r="DL1147">
        <v>400</v>
      </c>
      <c r="DM1147" s="74" t="s">
        <v>164</v>
      </c>
      <c r="DN1147" s="74"/>
      <c r="DO1147" s="74"/>
      <c r="DP1147" s="74"/>
      <c r="DQ1147" s="5"/>
      <c r="DR1147">
        <v>400</v>
      </c>
      <c r="DS1147" s="74" t="s">
        <v>164</v>
      </c>
      <c r="DZ1147" t="s">
        <v>1253</v>
      </c>
      <c r="EA1147">
        <v>400</v>
      </c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Y1147" s="70" t="str">
        <f t="shared" si="140"/>
        <v>ibuprofen oral 400mg/</v>
      </c>
      <c r="FK1147" s="14" t="s">
        <v>163</v>
      </c>
      <c r="FL1147" s="70" t="str">
        <f t="shared" si="141"/>
        <v>ibuprofen oral 400mg/</v>
      </c>
    </row>
    <row r="1148" spans="1:168" ht="14.4">
      <c r="A1148" s="83">
        <v>9598</v>
      </c>
      <c r="B1148" s="57">
        <v>9598</v>
      </c>
      <c r="C1148" s="118"/>
      <c r="D1148" s="118"/>
      <c r="E1148" s="118"/>
      <c r="F1148" s="118"/>
      <c r="G1148" s="57">
        <v>9598</v>
      </c>
      <c r="H1148" s="3"/>
      <c r="I1148" s="57">
        <v>9598</v>
      </c>
      <c r="J1148" s="5" t="str">
        <f t="shared" si="135"/>
        <v>FIN ibuprofen Vitabalans Oy film-coated tablet 100 x 400mg/</v>
      </c>
      <c r="K1148" s="5" t="str">
        <f t="shared" si="136"/>
        <v>FIN ibuprofen Vitabalans Oy film-coated tablet 100 x 400mg/</v>
      </c>
      <c r="L1148" s="5"/>
      <c r="M1148" s="5"/>
      <c r="N1148" s="5"/>
      <c r="O1148" s="5"/>
      <c r="P1148">
        <v>100</v>
      </c>
      <c r="Q1148" s="5"/>
      <c r="R1148">
        <v>100</v>
      </c>
      <c r="S1148" s="5"/>
      <c r="T1148" s="118"/>
      <c r="U1148" s="118"/>
      <c r="V1148" s="118"/>
      <c r="W1148" s="118"/>
      <c r="X1148" t="s">
        <v>1298</v>
      </c>
      <c r="Y1148" t="s">
        <v>1136</v>
      </c>
      <c r="Z1148" t="s">
        <v>1136</v>
      </c>
      <c r="AA1148" t="s">
        <v>1289</v>
      </c>
      <c r="AB1148" s="5"/>
      <c r="AC1148" s="5"/>
      <c r="AD1148" s="5"/>
      <c r="AE1148" s="5"/>
      <c r="AF1148" s="61">
        <v>100000073665</v>
      </c>
      <c r="AG1148" t="s">
        <v>1220</v>
      </c>
      <c r="AI1148" t="s">
        <v>1198</v>
      </c>
      <c r="AJ1148" t="s">
        <v>1212</v>
      </c>
      <c r="AK1148" s="5"/>
      <c r="AL1148" s="5"/>
      <c r="AM1148" s="5"/>
      <c r="AN1148" s="5"/>
      <c r="AO1148" s="5"/>
      <c r="AP1148" s="5"/>
      <c r="AQ1148" s="5"/>
      <c r="AR1148" s="5"/>
      <c r="AS1148" s="57">
        <v>9490</v>
      </c>
      <c r="AT1148" s="25" t="str">
        <f t="shared" si="137"/>
        <v>FIN ibuprofen Vitabalans Oy film-coated tablet 400mg/</v>
      </c>
      <c r="AU1148" s="33"/>
      <c r="AW1148" s="57">
        <v>9490</v>
      </c>
      <c r="AX1148" s="57"/>
      <c r="AY1148" s="5"/>
      <c r="AZ1148" t="s">
        <v>578</v>
      </c>
      <c r="BA1148" s="5"/>
      <c r="BB1148" s="5"/>
      <c r="BC1148" s="5"/>
      <c r="BD1148" t="s">
        <v>1220</v>
      </c>
      <c r="BF1148" s="46" t="s">
        <v>1035</v>
      </c>
      <c r="BG1148" t="s">
        <v>978</v>
      </c>
      <c r="BJ1148" s="5"/>
      <c r="BK1148" t="s">
        <v>978</v>
      </c>
      <c r="BL1148" t="s">
        <v>1035</v>
      </c>
      <c r="BM1148" s="55" t="s">
        <v>964</v>
      </c>
      <c r="BN1148" t="str">
        <f t="shared" si="138"/>
        <v>ibuprofen film-coated tablet 400mg/</v>
      </c>
      <c r="BO1148" s="55"/>
      <c r="BP1148" t="str">
        <f t="shared" si="139"/>
        <v>ibuprofen film-coated tablet 400mg/</v>
      </c>
      <c r="BQ1148" s="5"/>
      <c r="BR1148" s="76">
        <v>10221000</v>
      </c>
      <c r="BS1148" t="s">
        <v>1220</v>
      </c>
      <c r="BU1148" s="118"/>
      <c r="BV1148" s="118"/>
      <c r="BW1148" s="61">
        <v>100000073665</v>
      </c>
      <c r="BX1148" s="5"/>
      <c r="BY1148" s="5"/>
      <c r="BZ1148" s="5"/>
      <c r="CB1148" s="45"/>
      <c r="CC1148" s="45"/>
      <c r="CD1148" s="5"/>
      <c r="CE1148" s="5"/>
      <c r="CF1148" t="s">
        <v>1242</v>
      </c>
      <c r="CG1148" t="s">
        <v>175</v>
      </c>
      <c r="CI1148" s="118"/>
      <c r="CJ1148" s="118"/>
      <c r="CK1148" t="s">
        <v>1239</v>
      </c>
      <c r="CM1148" t="s">
        <v>1228</v>
      </c>
      <c r="CN1148" t="s">
        <v>3382</v>
      </c>
      <c r="CO1148" s="46" t="s">
        <v>2251</v>
      </c>
      <c r="CP1148" s="5"/>
      <c r="CQ1148" s="69" t="s">
        <v>2251</v>
      </c>
      <c r="CR1148" s="69" t="s">
        <v>614</v>
      </c>
      <c r="CS1148" s="5"/>
      <c r="CT1148" s="46" t="s">
        <v>2251</v>
      </c>
      <c r="CU1148" s="46" t="s">
        <v>614</v>
      </c>
      <c r="CV1148" s="118"/>
      <c r="CW1148" s="147"/>
      <c r="CX1148" s="56" t="s">
        <v>966</v>
      </c>
      <c r="CY1148" s="5"/>
      <c r="CZ1148" s="5"/>
      <c r="DA1148" s="5"/>
      <c r="DB1148" s="5"/>
      <c r="DC1148" s="5"/>
      <c r="DD1148" s="5"/>
      <c r="DE1148" s="5"/>
      <c r="DF1148" s="5"/>
      <c r="DG1148" s="118"/>
      <c r="DH1148" s="118"/>
      <c r="DI1148" s="118"/>
      <c r="DJ1148" s="118"/>
      <c r="DK1148" s="118"/>
      <c r="DL1148">
        <v>400</v>
      </c>
      <c r="DM1148" s="74" t="s">
        <v>164</v>
      </c>
      <c r="DN1148" s="74"/>
      <c r="DO1148" s="74"/>
      <c r="DP1148" s="74"/>
      <c r="DQ1148" s="5"/>
      <c r="DR1148">
        <v>400</v>
      </c>
      <c r="DS1148" s="74" t="s">
        <v>164</v>
      </c>
      <c r="DZ1148" t="s">
        <v>1253</v>
      </c>
      <c r="EA1148">
        <v>400</v>
      </c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Y1148" s="70" t="str">
        <f t="shared" si="140"/>
        <v>ibuprofen oral 400mg/</v>
      </c>
      <c r="FK1148" s="14" t="s">
        <v>163</v>
      </c>
      <c r="FL1148" s="70" t="str">
        <f t="shared" si="141"/>
        <v>ibuprofen oral 400mg/</v>
      </c>
    </row>
    <row r="1149" spans="1:168" ht="14.4">
      <c r="A1149" s="83">
        <v>9599</v>
      </c>
      <c r="B1149" s="57">
        <v>9599</v>
      </c>
      <c r="C1149" s="118"/>
      <c r="D1149" s="118"/>
      <c r="E1149" s="118"/>
      <c r="F1149" s="118"/>
      <c r="G1149" s="57">
        <v>9599</v>
      </c>
      <c r="H1149" s="3"/>
      <c r="I1149" s="57">
        <v>9599</v>
      </c>
      <c r="J1149" s="5" t="str">
        <f t="shared" si="135"/>
        <v>FIN ibuprofen Vitabalans Oy film-coated tablet 2PA x 400mg/</v>
      </c>
      <c r="K1149" s="5" t="str">
        <f t="shared" si="136"/>
        <v>FIN ibuprofen Vitabalans Oy film-coated tablet 2PA x 400mg/</v>
      </c>
      <c r="L1149" s="5"/>
      <c r="M1149" s="5"/>
      <c r="N1149" s="5"/>
      <c r="O1149" s="5"/>
      <c r="P1149" s="24">
        <v>2</v>
      </c>
      <c r="Q1149" s="42" t="s">
        <v>2335</v>
      </c>
      <c r="R1149" s="24">
        <v>2</v>
      </c>
      <c r="S1149" s="42" t="s">
        <v>2335</v>
      </c>
      <c r="T1149" s="118"/>
      <c r="U1149" s="118"/>
      <c r="V1149" s="118"/>
      <c r="W1149" s="118"/>
      <c r="X1149" t="s">
        <v>1289</v>
      </c>
      <c r="Y1149" t="s">
        <v>1136</v>
      </c>
      <c r="Z1149" t="s">
        <v>1136</v>
      </c>
      <c r="AA1149" t="s">
        <v>1322</v>
      </c>
      <c r="AB1149" s="5"/>
      <c r="AC1149" s="5"/>
      <c r="AD1149" s="5"/>
      <c r="AE1149" s="5"/>
      <c r="AF1149" s="61">
        <v>100000073665</v>
      </c>
      <c r="AG1149" t="s">
        <v>1220</v>
      </c>
      <c r="AI1149" t="s">
        <v>1198</v>
      </c>
      <c r="AJ1149" t="s">
        <v>1212</v>
      </c>
      <c r="AK1149" s="5"/>
      <c r="AL1149" s="5"/>
      <c r="AM1149" s="5"/>
      <c r="AN1149" s="5"/>
      <c r="AO1149" s="5"/>
      <c r="AP1149" s="5"/>
      <c r="AQ1149" s="5"/>
      <c r="AR1149" s="5"/>
      <c r="AS1149" s="57">
        <v>9490</v>
      </c>
      <c r="AT1149" s="25" t="str">
        <f t="shared" si="137"/>
        <v>FIN ibuprofen Vitabalans Oy film-coated tablet 400mg/</v>
      </c>
      <c r="AU1149" s="33"/>
      <c r="AW1149" s="57">
        <v>9490</v>
      </c>
      <c r="AX1149" s="57"/>
      <c r="AY1149" s="5"/>
      <c r="AZ1149" t="s">
        <v>578</v>
      </c>
      <c r="BA1149" s="5"/>
      <c r="BB1149" s="5"/>
      <c r="BC1149" s="5"/>
      <c r="BD1149" t="s">
        <v>1220</v>
      </c>
      <c r="BF1149" s="46" t="s">
        <v>1035</v>
      </c>
      <c r="BG1149" t="s">
        <v>978</v>
      </c>
      <c r="BJ1149" s="5"/>
      <c r="BK1149" t="s">
        <v>978</v>
      </c>
      <c r="BL1149" t="s">
        <v>1035</v>
      </c>
      <c r="BM1149" s="55" t="s">
        <v>964</v>
      </c>
      <c r="BN1149" t="str">
        <f t="shared" si="138"/>
        <v>ibuprofen film-coated tablet 400mg/</v>
      </c>
      <c r="BO1149" s="55"/>
      <c r="BP1149" t="str">
        <f t="shared" si="139"/>
        <v>ibuprofen film-coated tablet 400mg/</v>
      </c>
      <c r="BQ1149" s="5"/>
      <c r="BR1149" s="76">
        <v>10221000</v>
      </c>
      <c r="BS1149" t="s">
        <v>1220</v>
      </c>
      <c r="BU1149" s="118"/>
      <c r="BV1149" s="118"/>
      <c r="BW1149" s="61">
        <v>100000073665</v>
      </c>
      <c r="BX1149" s="5"/>
      <c r="BY1149" s="5"/>
      <c r="BZ1149" s="5"/>
      <c r="CB1149" s="45"/>
      <c r="CC1149" s="45"/>
      <c r="CD1149" s="5"/>
      <c r="CE1149" s="5"/>
      <c r="CF1149" t="s">
        <v>1242</v>
      </c>
      <c r="CG1149" t="s">
        <v>175</v>
      </c>
      <c r="CI1149" s="118"/>
      <c r="CJ1149" s="118"/>
      <c r="CK1149" t="s">
        <v>1239</v>
      </c>
      <c r="CM1149" t="s">
        <v>1228</v>
      </c>
      <c r="CN1149" t="s">
        <v>3382</v>
      </c>
      <c r="CO1149" s="46" t="s">
        <v>2251</v>
      </c>
      <c r="CP1149" s="5"/>
      <c r="CQ1149" s="69" t="s">
        <v>2251</v>
      </c>
      <c r="CR1149" s="69" t="s">
        <v>614</v>
      </c>
      <c r="CS1149" s="5"/>
      <c r="CT1149" s="46" t="s">
        <v>2251</v>
      </c>
      <c r="CU1149" s="46" t="s">
        <v>614</v>
      </c>
      <c r="CV1149" s="118"/>
      <c r="CW1149" s="147"/>
      <c r="CX1149" s="56" t="s">
        <v>966</v>
      </c>
      <c r="CY1149" s="5"/>
      <c r="CZ1149" s="5"/>
      <c r="DA1149" s="5"/>
      <c r="DB1149" s="5"/>
      <c r="DC1149" s="5"/>
      <c r="DD1149" s="5"/>
      <c r="DE1149" s="5"/>
      <c r="DF1149" s="5"/>
      <c r="DG1149" s="118"/>
      <c r="DH1149" s="118"/>
      <c r="DI1149" s="118"/>
      <c r="DJ1149" s="118"/>
      <c r="DK1149" s="118"/>
      <c r="DL1149">
        <v>400</v>
      </c>
      <c r="DM1149" s="74" t="s">
        <v>164</v>
      </c>
      <c r="DN1149" s="74"/>
      <c r="DO1149" s="74"/>
      <c r="DP1149" s="74"/>
      <c r="DQ1149" s="5"/>
      <c r="DR1149">
        <v>400</v>
      </c>
      <c r="DS1149" s="74" t="s">
        <v>164</v>
      </c>
      <c r="DZ1149" t="s">
        <v>1253</v>
      </c>
      <c r="EA1149">
        <v>400</v>
      </c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Y1149" s="70" t="str">
        <f t="shared" si="140"/>
        <v>ibuprofen oral 400mg/</v>
      </c>
      <c r="FK1149" s="14" t="s">
        <v>163</v>
      </c>
      <c r="FL1149" s="70" t="str">
        <f t="shared" si="141"/>
        <v>ibuprofen oral 400mg/</v>
      </c>
    </row>
    <row r="1150" spans="1:168" ht="14.4">
      <c r="A1150" s="83">
        <v>106278</v>
      </c>
      <c r="B1150" s="57">
        <v>106278</v>
      </c>
      <c r="C1150" s="118"/>
      <c r="D1150" s="118"/>
      <c r="E1150" s="118"/>
      <c r="F1150" s="118"/>
      <c r="G1150" s="57">
        <v>106278</v>
      </c>
      <c r="H1150" s="3"/>
      <c r="I1150" s="57">
        <v>106278</v>
      </c>
      <c r="J1150" s="5" t="str">
        <f t="shared" si="135"/>
        <v>FIN ibuprofen Vitabalans Oy film-coated tablet 20 x 400mg/</v>
      </c>
      <c r="K1150" s="5" t="str">
        <f t="shared" si="136"/>
        <v>FIN ibuprofen Vitabalans Oy film-coated tablet 20 x 400mg/</v>
      </c>
      <c r="L1150" s="5"/>
      <c r="M1150" s="5"/>
      <c r="N1150" s="5"/>
      <c r="O1150" s="5"/>
      <c r="P1150">
        <v>20</v>
      </c>
      <c r="Q1150" s="5"/>
      <c r="R1150">
        <v>20</v>
      </c>
      <c r="S1150" s="5"/>
      <c r="T1150" s="118"/>
      <c r="U1150" s="118"/>
      <c r="V1150" s="118"/>
      <c r="W1150" s="118"/>
      <c r="X1150" t="s">
        <v>1323</v>
      </c>
      <c r="Y1150" t="s">
        <v>1136</v>
      </c>
      <c r="Z1150" t="s">
        <v>1136</v>
      </c>
      <c r="AA1150" t="s">
        <v>1291</v>
      </c>
      <c r="AB1150" s="5"/>
      <c r="AC1150" s="5"/>
      <c r="AD1150" s="5"/>
      <c r="AE1150" s="5"/>
      <c r="AF1150" s="61">
        <v>100000073665</v>
      </c>
      <c r="AG1150" t="s">
        <v>1220</v>
      </c>
      <c r="AI1150" t="s">
        <v>1198</v>
      </c>
      <c r="AJ1150" t="s">
        <v>1212</v>
      </c>
      <c r="AK1150" s="5"/>
      <c r="AL1150" s="5"/>
      <c r="AM1150" s="5"/>
      <c r="AN1150" s="5"/>
      <c r="AO1150" s="5"/>
      <c r="AP1150" s="5"/>
      <c r="AQ1150" s="5"/>
      <c r="AR1150" s="5"/>
      <c r="AS1150" s="57">
        <v>9490</v>
      </c>
      <c r="AT1150" s="25" t="str">
        <f t="shared" si="137"/>
        <v>FIN ibuprofen Vitabalans Oy film-coated tablet 400mg/</v>
      </c>
      <c r="AU1150" s="33"/>
      <c r="AW1150" s="57">
        <v>9490</v>
      </c>
      <c r="AX1150" s="57"/>
      <c r="AY1150" s="5"/>
      <c r="AZ1150" t="s">
        <v>578</v>
      </c>
      <c r="BA1150" s="5"/>
      <c r="BB1150" s="5"/>
      <c r="BC1150" s="5"/>
      <c r="BD1150" t="s">
        <v>1220</v>
      </c>
      <c r="BF1150" s="46" t="s">
        <v>1035</v>
      </c>
      <c r="BG1150" t="s">
        <v>978</v>
      </c>
      <c r="BJ1150" s="5"/>
      <c r="BK1150" t="s">
        <v>978</v>
      </c>
      <c r="BL1150" t="s">
        <v>1035</v>
      </c>
      <c r="BM1150" s="55" t="s">
        <v>964</v>
      </c>
      <c r="BN1150" t="str">
        <f t="shared" si="138"/>
        <v>ibuprofen film-coated tablet 400mg/</v>
      </c>
      <c r="BO1150" s="55"/>
      <c r="BP1150" t="str">
        <f t="shared" si="139"/>
        <v>ibuprofen film-coated tablet 400mg/</v>
      </c>
      <c r="BQ1150" s="5"/>
      <c r="BR1150" s="76">
        <v>10221000</v>
      </c>
      <c r="BS1150" t="s">
        <v>1220</v>
      </c>
      <c r="BU1150" s="118"/>
      <c r="BV1150" s="118"/>
      <c r="BW1150" s="61">
        <v>100000073665</v>
      </c>
      <c r="BX1150" s="5"/>
      <c r="BY1150" s="5"/>
      <c r="BZ1150" s="5"/>
      <c r="CB1150" s="45"/>
      <c r="CC1150" s="45"/>
      <c r="CD1150" s="5"/>
      <c r="CE1150" s="5"/>
      <c r="CF1150" t="s">
        <v>1242</v>
      </c>
      <c r="CG1150" t="s">
        <v>175</v>
      </c>
      <c r="CI1150" s="118"/>
      <c r="CJ1150" s="118"/>
      <c r="CK1150" t="s">
        <v>1239</v>
      </c>
      <c r="CM1150" t="s">
        <v>1228</v>
      </c>
      <c r="CN1150" t="s">
        <v>3382</v>
      </c>
      <c r="CO1150" s="46" t="s">
        <v>2251</v>
      </c>
      <c r="CP1150" s="5"/>
      <c r="CQ1150" s="69" t="s">
        <v>2251</v>
      </c>
      <c r="CR1150" s="69" t="s">
        <v>614</v>
      </c>
      <c r="CS1150" s="5"/>
      <c r="CT1150" s="46" t="s">
        <v>2251</v>
      </c>
      <c r="CU1150" s="46" t="s">
        <v>614</v>
      </c>
      <c r="CV1150" s="118"/>
      <c r="CW1150" s="147"/>
      <c r="CX1150" s="56" t="s">
        <v>966</v>
      </c>
      <c r="CY1150" s="5"/>
      <c r="CZ1150" s="5"/>
      <c r="DA1150" s="5"/>
      <c r="DB1150" s="5"/>
      <c r="DC1150" s="5"/>
      <c r="DD1150" s="5"/>
      <c r="DE1150" s="5"/>
      <c r="DF1150" s="5"/>
      <c r="DG1150" s="118"/>
      <c r="DH1150" s="118"/>
      <c r="DI1150" s="118"/>
      <c r="DJ1150" s="118"/>
      <c r="DK1150" s="118"/>
      <c r="DL1150">
        <v>400</v>
      </c>
      <c r="DM1150" s="74" t="s">
        <v>164</v>
      </c>
      <c r="DN1150" s="74"/>
      <c r="DO1150" s="74"/>
      <c r="DP1150" s="74"/>
      <c r="DQ1150" s="5"/>
      <c r="DR1150">
        <v>400</v>
      </c>
      <c r="DS1150" s="74" t="s">
        <v>164</v>
      </c>
      <c r="DZ1150" t="s">
        <v>1253</v>
      </c>
      <c r="EA1150">
        <v>400</v>
      </c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Y1150" s="70" t="str">
        <f t="shared" si="140"/>
        <v>ibuprofen oral 400mg/</v>
      </c>
      <c r="FK1150" s="14" t="s">
        <v>163</v>
      </c>
      <c r="FL1150" s="70" t="str">
        <f t="shared" si="141"/>
        <v>ibuprofen oral 400mg/</v>
      </c>
    </row>
    <row r="1151" spans="1:168" ht="14.4">
      <c r="A1151" s="83">
        <v>106279</v>
      </c>
      <c r="B1151" s="57">
        <v>106279</v>
      </c>
      <c r="C1151" s="118"/>
      <c r="D1151" s="118"/>
      <c r="E1151" s="118"/>
      <c r="F1151" s="118"/>
      <c r="G1151" s="57">
        <v>106279</v>
      </c>
      <c r="H1151" s="3"/>
      <c r="I1151" s="57">
        <v>106279</v>
      </c>
      <c r="J1151" s="5" t="str">
        <f t="shared" si="135"/>
        <v>FIN ibuprofen Vitabalans Oy film-coated tablet 30 x 400mg/</v>
      </c>
      <c r="K1151" s="5" t="str">
        <f t="shared" si="136"/>
        <v>FIN ibuprofen Vitabalans Oy film-coated tablet 30 x 400mg/</v>
      </c>
      <c r="L1151" s="5"/>
      <c r="M1151" s="5"/>
      <c r="N1151" s="5"/>
      <c r="O1151" s="5"/>
      <c r="P1151">
        <v>30</v>
      </c>
      <c r="Q1151" s="5"/>
      <c r="R1151">
        <v>30</v>
      </c>
      <c r="S1151" s="5"/>
      <c r="T1151" s="118"/>
      <c r="U1151" s="118"/>
      <c r="V1151" s="118"/>
      <c r="W1151" s="118"/>
      <c r="X1151" t="s">
        <v>1303</v>
      </c>
      <c r="Y1151" t="s">
        <v>1136</v>
      </c>
      <c r="Z1151" t="s">
        <v>1136</v>
      </c>
      <c r="AA1151" t="s">
        <v>1298</v>
      </c>
      <c r="AB1151" s="5"/>
      <c r="AC1151" s="5"/>
      <c r="AD1151" s="5"/>
      <c r="AE1151" s="5"/>
      <c r="AF1151" s="61">
        <v>100000073665</v>
      </c>
      <c r="AG1151" t="s">
        <v>1220</v>
      </c>
      <c r="AI1151" t="s">
        <v>1198</v>
      </c>
      <c r="AJ1151" t="s">
        <v>1212</v>
      </c>
      <c r="AK1151" s="5"/>
      <c r="AL1151" s="5"/>
      <c r="AM1151" s="5"/>
      <c r="AN1151" s="5"/>
      <c r="AO1151" s="5"/>
      <c r="AP1151" s="5"/>
      <c r="AQ1151" s="5"/>
      <c r="AR1151" s="5"/>
      <c r="AS1151" s="57">
        <v>9490</v>
      </c>
      <c r="AT1151" s="25" t="str">
        <f t="shared" si="137"/>
        <v>FIN ibuprofen Vitabalans Oy film-coated tablet 400mg/</v>
      </c>
      <c r="AU1151" s="33"/>
      <c r="AW1151" s="57">
        <v>9490</v>
      </c>
      <c r="AX1151" s="57"/>
      <c r="AY1151" s="5"/>
      <c r="AZ1151" t="s">
        <v>578</v>
      </c>
      <c r="BA1151" s="5"/>
      <c r="BB1151" s="5"/>
      <c r="BC1151" s="5"/>
      <c r="BD1151" t="s">
        <v>1220</v>
      </c>
      <c r="BF1151" s="46" t="s">
        <v>1035</v>
      </c>
      <c r="BG1151" t="s">
        <v>978</v>
      </c>
      <c r="BJ1151" s="5"/>
      <c r="BK1151" t="s">
        <v>978</v>
      </c>
      <c r="BL1151" t="s">
        <v>1035</v>
      </c>
      <c r="BM1151" s="55" t="s">
        <v>964</v>
      </c>
      <c r="BN1151" t="str">
        <f t="shared" si="138"/>
        <v>ibuprofen film-coated tablet 400mg/</v>
      </c>
      <c r="BO1151" s="55"/>
      <c r="BP1151" t="str">
        <f t="shared" si="139"/>
        <v>ibuprofen film-coated tablet 400mg/</v>
      </c>
      <c r="BQ1151" s="5"/>
      <c r="BR1151" s="76">
        <v>10221000</v>
      </c>
      <c r="BS1151" t="s">
        <v>1220</v>
      </c>
      <c r="BU1151" s="118"/>
      <c r="BV1151" s="118"/>
      <c r="BW1151" s="61">
        <v>100000073665</v>
      </c>
      <c r="BX1151" s="5"/>
      <c r="BY1151" s="5"/>
      <c r="BZ1151" s="5"/>
      <c r="CB1151" s="45"/>
      <c r="CC1151" s="45"/>
      <c r="CD1151" s="5"/>
      <c r="CE1151" s="5"/>
      <c r="CF1151" t="s">
        <v>1242</v>
      </c>
      <c r="CG1151" t="s">
        <v>175</v>
      </c>
      <c r="CI1151" s="118"/>
      <c r="CJ1151" s="118"/>
      <c r="CK1151" t="s">
        <v>1239</v>
      </c>
      <c r="CM1151" t="s">
        <v>1228</v>
      </c>
      <c r="CN1151" t="s">
        <v>3382</v>
      </c>
      <c r="CO1151" s="46" t="s">
        <v>2251</v>
      </c>
      <c r="CP1151" s="5"/>
      <c r="CQ1151" s="69" t="s">
        <v>2251</v>
      </c>
      <c r="CR1151" s="69" t="s">
        <v>614</v>
      </c>
      <c r="CS1151" s="5"/>
      <c r="CT1151" s="46" t="s">
        <v>2251</v>
      </c>
      <c r="CU1151" s="46" t="s">
        <v>614</v>
      </c>
      <c r="CV1151" s="118"/>
      <c r="CW1151" s="147"/>
      <c r="CX1151" s="56" t="s">
        <v>966</v>
      </c>
      <c r="CY1151" s="5"/>
      <c r="CZ1151" s="5"/>
      <c r="DA1151" s="5"/>
      <c r="DB1151" s="5"/>
      <c r="DC1151" s="5"/>
      <c r="DD1151" s="5"/>
      <c r="DE1151" s="5"/>
      <c r="DF1151" s="5"/>
      <c r="DG1151" s="118"/>
      <c r="DH1151" s="118"/>
      <c r="DI1151" s="118"/>
      <c r="DJ1151" s="118"/>
      <c r="DK1151" s="118"/>
      <c r="DL1151">
        <v>400</v>
      </c>
      <c r="DM1151" s="74" t="s">
        <v>164</v>
      </c>
      <c r="DN1151" s="74"/>
      <c r="DO1151" s="74"/>
      <c r="DP1151" s="74"/>
      <c r="DQ1151" s="5"/>
      <c r="DR1151">
        <v>400</v>
      </c>
      <c r="DS1151" s="74" t="s">
        <v>164</v>
      </c>
      <c r="DZ1151" t="s">
        <v>1253</v>
      </c>
      <c r="EA1151">
        <v>400</v>
      </c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Y1151" s="70" t="str">
        <f t="shared" si="140"/>
        <v>ibuprofen oral 400mg/</v>
      </c>
      <c r="FK1151" s="14" t="s">
        <v>163</v>
      </c>
      <c r="FL1151" s="70" t="str">
        <f t="shared" si="141"/>
        <v>ibuprofen oral 400mg/</v>
      </c>
    </row>
    <row r="1152" spans="1:168" ht="14.4">
      <c r="A1152" s="83">
        <v>161223</v>
      </c>
      <c r="B1152" s="57">
        <v>161223</v>
      </c>
      <c r="C1152" s="118"/>
      <c r="D1152" s="118"/>
      <c r="E1152" s="118"/>
      <c r="F1152" s="118"/>
      <c r="G1152" s="57">
        <v>161223</v>
      </c>
      <c r="H1152" s="3"/>
      <c r="I1152" s="57">
        <v>161223</v>
      </c>
      <c r="J1152" s="5" t="str">
        <f t="shared" si="135"/>
        <v>FIN ibuprofen Vitabalans Oy film-coated tablet 10 x 400mg/</v>
      </c>
      <c r="K1152" s="5" t="str">
        <f t="shared" si="136"/>
        <v>FIN ibuprofen Vitabalans Oy film-coated tablet 10 x 400mg/</v>
      </c>
      <c r="L1152" s="5"/>
      <c r="M1152" s="5"/>
      <c r="N1152" s="5"/>
      <c r="O1152" s="5"/>
      <c r="P1152">
        <v>10</v>
      </c>
      <c r="Q1152" s="5"/>
      <c r="R1152">
        <v>10</v>
      </c>
      <c r="S1152" s="5"/>
      <c r="T1152" s="118"/>
      <c r="U1152" s="118"/>
      <c r="V1152" s="118"/>
      <c r="W1152" s="118"/>
      <c r="X1152" t="s">
        <v>1292</v>
      </c>
      <c r="Y1152" t="s">
        <v>1136</v>
      </c>
      <c r="Z1152" t="s">
        <v>1136</v>
      </c>
      <c r="AA1152" t="s">
        <v>1292</v>
      </c>
      <c r="AB1152" s="5"/>
      <c r="AC1152" s="5"/>
      <c r="AD1152" s="5"/>
      <c r="AE1152" s="5"/>
      <c r="AF1152" s="61">
        <v>100000073665</v>
      </c>
      <c r="AG1152" t="s">
        <v>1220</v>
      </c>
      <c r="AI1152" t="s">
        <v>1198</v>
      </c>
      <c r="AJ1152" t="s">
        <v>1212</v>
      </c>
      <c r="AK1152" s="5"/>
      <c r="AL1152" s="5"/>
      <c r="AM1152" s="5"/>
      <c r="AN1152" s="5"/>
      <c r="AO1152" s="5"/>
      <c r="AP1152" s="5"/>
      <c r="AQ1152" s="5"/>
      <c r="AR1152" s="5"/>
      <c r="AS1152" s="57">
        <v>9490</v>
      </c>
      <c r="AT1152" s="25" t="str">
        <f t="shared" si="137"/>
        <v>FIN ibuprofen Vitabalans Oy film-coated tablet 400mg/</v>
      </c>
      <c r="AU1152" s="33"/>
      <c r="AW1152" s="57">
        <v>9490</v>
      </c>
      <c r="AX1152" s="57"/>
      <c r="AY1152" s="5"/>
      <c r="AZ1152" t="s">
        <v>578</v>
      </c>
      <c r="BA1152" s="5"/>
      <c r="BB1152" s="5"/>
      <c r="BC1152" s="5"/>
      <c r="BD1152" t="s">
        <v>1220</v>
      </c>
      <c r="BF1152" s="46" t="s">
        <v>1035</v>
      </c>
      <c r="BG1152" t="s">
        <v>978</v>
      </c>
      <c r="BJ1152" s="5"/>
      <c r="BK1152" t="s">
        <v>978</v>
      </c>
      <c r="BL1152" t="s">
        <v>1035</v>
      </c>
      <c r="BM1152" s="55" t="s">
        <v>964</v>
      </c>
      <c r="BN1152" t="str">
        <f t="shared" si="138"/>
        <v>ibuprofen film-coated tablet 400mg/</v>
      </c>
      <c r="BO1152" s="55"/>
      <c r="BP1152" t="str">
        <f t="shared" si="139"/>
        <v>ibuprofen film-coated tablet 400mg/</v>
      </c>
      <c r="BQ1152" s="5"/>
      <c r="BR1152" s="76">
        <v>10221000</v>
      </c>
      <c r="BS1152" t="s">
        <v>1220</v>
      </c>
      <c r="BU1152" s="118"/>
      <c r="BV1152" s="118"/>
      <c r="BW1152" s="61">
        <v>100000073665</v>
      </c>
      <c r="BX1152" s="5"/>
      <c r="BY1152" s="5"/>
      <c r="BZ1152" s="5"/>
      <c r="CB1152" s="45"/>
      <c r="CC1152" s="45"/>
      <c r="CD1152" s="5"/>
      <c r="CE1152" s="5"/>
      <c r="CF1152" t="s">
        <v>1242</v>
      </c>
      <c r="CG1152" t="s">
        <v>175</v>
      </c>
      <c r="CI1152" s="118"/>
      <c r="CJ1152" s="118"/>
      <c r="CK1152" t="s">
        <v>1239</v>
      </c>
      <c r="CM1152" t="s">
        <v>1228</v>
      </c>
      <c r="CN1152" t="s">
        <v>3382</v>
      </c>
      <c r="CO1152" s="46" t="s">
        <v>2251</v>
      </c>
      <c r="CP1152" s="5"/>
      <c r="CQ1152" s="69" t="s">
        <v>2251</v>
      </c>
      <c r="CR1152" s="69" t="s">
        <v>614</v>
      </c>
      <c r="CS1152" s="5"/>
      <c r="CT1152" s="46" t="s">
        <v>2251</v>
      </c>
      <c r="CU1152" s="46" t="s">
        <v>614</v>
      </c>
      <c r="CV1152" s="118"/>
      <c r="CW1152" s="147"/>
      <c r="CX1152" s="56" t="s">
        <v>966</v>
      </c>
      <c r="CY1152" s="5"/>
      <c r="CZ1152" s="5"/>
      <c r="DA1152" s="5"/>
      <c r="DB1152" s="5"/>
      <c r="DC1152" s="5"/>
      <c r="DD1152" s="5"/>
      <c r="DE1152" s="5"/>
      <c r="DF1152" s="5"/>
      <c r="DG1152" s="118"/>
      <c r="DH1152" s="118"/>
      <c r="DI1152" s="118"/>
      <c r="DJ1152" s="118"/>
      <c r="DK1152" s="118"/>
      <c r="DL1152">
        <v>400</v>
      </c>
      <c r="DM1152" s="74" t="s">
        <v>164</v>
      </c>
      <c r="DN1152" s="74"/>
      <c r="DO1152" s="74"/>
      <c r="DP1152" s="74"/>
      <c r="DQ1152" s="5"/>
      <c r="DR1152">
        <v>400</v>
      </c>
      <c r="DS1152" s="74" t="s">
        <v>164</v>
      </c>
      <c r="DZ1152" t="s">
        <v>1253</v>
      </c>
      <c r="EA1152">
        <v>400</v>
      </c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Y1152" s="70" t="str">
        <f t="shared" si="140"/>
        <v>ibuprofen oral 400mg/</v>
      </c>
      <c r="FK1152" s="14" t="s">
        <v>163</v>
      </c>
      <c r="FL1152" s="70" t="str">
        <f t="shared" si="141"/>
        <v>ibuprofen oral 400mg/</v>
      </c>
    </row>
    <row r="1153" spans="1:168" ht="14.4">
      <c r="A1153" s="83">
        <v>161224</v>
      </c>
      <c r="B1153" s="57">
        <v>161224</v>
      </c>
      <c r="C1153" s="118"/>
      <c r="D1153" s="118"/>
      <c r="E1153" s="118"/>
      <c r="F1153" s="118"/>
      <c r="G1153" s="57">
        <v>161224</v>
      </c>
      <c r="H1153" s="3"/>
      <c r="I1153" s="57">
        <v>161224</v>
      </c>
      <c r="J1153" s="5" t="str">
        <f t="shared" si="135"/>
        <v>FIN ibuprofen Vitabalans Oy film-coated tablet 20 x 400mg/</v>
      </c>
      <c r="K1153" s="5" t="str">
        <f t="shared" si="136"/>
        <v>FIN ibuprofen Vitabalans Oy film-coated tablet 20 x 400mg/</v>
      </c>
      <c r="L1153" s="5"/>
      <c r="M1153" s="5"/>
      <c r="N1153" s="5"/>
      <c r="O1153" s="5"/>
      <c r="P1153">
        <v>20</v>
      </c>
      <c r="Q1153" s="5"/>
      <c r="R1153">
        <v>20</v>
      </c>
      <c r="S1153" s="5"/>
      <c r="T1153" s="118"/>
      <c r="U1153" s="118"/>
      <c r="V1153" s="118"/>
      <c r="W1153" s="118"/>
      <c r="X1153" t="s">
        <v>1331</v>
      </c>
      <c r="Y1153" t="s">
        <v>1136</v>
      </c>
      <c r="Z1153" t="s">
        <v>1136</v>
      </c>
      <c r="AA1153" t="s">
        <v>1291</v>
      </c>
      <c r="AB1153" s="5"/>
      <c r="AC1153" s="5"/>
      <c r="AD1153" s="5"/>
      <c r="AE1153" s="5"/>
      <c r="AF1153" s="61">
        <v>100000073665</v>
      </c>
      <c r="AG1153" t="s">
        <v>1220</v>
      </c>
      <c r="AI1153" t="s">
        <v>1198</v>
      </c>
      <c r="AJ1153" t="s">
        <v>1212</v>
      </c>
      <c r="AK1153" s="5"/>
      <c r="AL1153" s="5"/>
      <c r="AM1153" s="5"/>
      <c r="AN1153" s="5"/>
      <c r="AO1153" s="5"/>
      <c r="AP1153" s="5"/>
      <c r="AQ1153" s="5"/>
      <c r="AR1153" s="5"/>
      <c r="AS1153" s="57">
        <v>9490</v>
      </c>
      <c r="AT1153" s="25" t="str">
        <f t="shared" si="137"/>
        <v>FIN ibuprofen Vitabalans Oy film-coated tablet 400mg/</v>
      </c>
      <c r="AU1153" s="33"/>
      <c r="AW1153" s="57">
        <v>9490</v>
      </c>
      <c r="AX1153" s="57"/>
      <c r="AY1153" s="5"/>
      <c r="AZ1153" t="s">
        <v>578</v>
      </c>
      <c r="BA1153" s="5"/>
      <c r="BB1153" s="5"/>
      <c r="BC1153" s="5"/>
      <c r="BD1153" t="s">
        <v>1220</v>
      </c>
      <c r="BF1153" s="46" t="s">
        <v>1035</v>
      </c>
      <c r="BG1153" t="s">
        <v>978</v>
      </c>
      <c r="BJ1153" s="5"/>
      <c r="BK1153" t="s">
        <v>978</v>
      </c>
      <c r="BL1153" t="s">
        <v>1035</v>
      </c>
      <c r="BM1153" s="55" t="s">
        <v>964</v>
      </c>
      <c r="BN1153" t="str">
        <f t="shared" si="138"/>
        <v>ibuprofen film-coated tablet 400mg/</v>
      </c>
      <c r="BO1153" s="55"/>
      <c r="BP1153" t="str">
        <f t="shared" si="139"/>
        <v>ibuprofen film-coated tablet 400mg/</v>
      </c>
      <c r="BQ1153" s="5"/>
      <c r="BR1153" s="76">
        <v>10221000</v>
      </c>
      <c r="BS1153" t="s">
        <v>1220</v>
      </c>
      <c r="BU1153" s="118"/>
      <c r="BV1153" s="118"/>
      <c r="BW1153" s="61">
        <v>100000073665</v>
      </c>
      <c r="BX1153" s="5"/>
      <c r="BY1153" s="5"/>
      <c r="BZ1153" s="5"/>
      <c r="CB1153" s="45"/>
      <c r="CC1153" s="45"/>
      <c r="CD1153" s="5"/>
      <c r="CE1153" s="5"/>
      <c r="CF1153" t="s">
        <v>1242</v>
      </c>
      <c r="CG1153" t="s">
        <v>175</v>
      </c>
      <c r="CI1153" s="118"/>
      <c r="CJ1153" s="118"/>
      <c r="CK1153" t="s">
        <v>1239</v>
      </c>
      <c r="CM1153" t="s">
        <v>1228</v>
      </c>
      <c r="CN1153" t="s">
        <v>3382</v>
      </c>
      <c r="CO1153" s="46" t="s">
        <v>2251</v>
      </c>
      <c r="CP1153" s="5"/>
      <c r="CQ1153" s="69" t="s">
        <v>2251</v>
      </c>
      <c r="CR1153" s="69" t="s">
        <v>614</v>
      </c>
      <c r="CS1153" s="5"/>
      <c r="CT1153" s="46" t="s">
        <v>2251</v>
      </c>
      <c r="CU1153" s="46" t="s">
        <v>614</v>
      </c>
      <c r="CV1153" s="118"/>
      <c r="CW1153" s="147"/>
      <c r="CX1153" s="56" t="s">
        <v>966</v>
      </c>
      <c r="CY1153" s="5"/>
      <c r="CZ1153" s="5"/>
      <c r="DA1153" s="5"/>
      <c r="DB1153" s="5"/>
      <c r="DC1153" s="5"/>
      <c r="DD1153" s="5"/>
      <c r="DE1153" s="5"/>
      <c r="DF1153" s="5"/>
      <c r="DG1153" s="118"/>
      <c r="DH1153" s="118"/>
      <c r="DI1153" s="118"/>
      <c r="DJ1153" s="118"/>
      <c r="DK1153" s="118"/>
      <c r="DL1153">
        <v>400</v>
      </c>
      <c r="DM1153" s="74" t="s">
        <v>164</v>
      </c>
      <c r="DN1153" s="74"/>
      <c r="DO1153" s="74"/>
      <c r="DP1153" s="74"/>
      <c r="DQ1153" s="5"/>
      <c r="DR1153">
        <v>400</v>
      </c>
      <c r="DS1153" s="74" t="s">
        <v>164</v>
      </c>
      <c r="DZ1153" t="s">
        <v>1253</v>
      </c>
      <c r="EA1153">
        <v>400</v>
      </c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Y1153" s="70" t="str">
        <f t="shared" si="140"/>
        <v>ibuprofen oral 400mg/</v>
      </c>
      <c r="FK1153" s="14" t="s">
        <v>163</v>
      </c>
      <c r="FL1153" s="70" t="str">
        <f t="shared" si="141"/>
        <v>ibuprofen oral 400mg/</v>
      </c>
    </row>
    <row r="1154" spans="1:168" ht="14.4">
      <c r="A1154" s="83">
        <v>161225</v>
      </c>
      <c r="B1154" s="57">
        <v>161225</v>
      </c>
      <c r="C1154" s="118"/>
      <c r="D1154" s="118"/>
      <c r="E1154" s="118"/>
      <c r="F1154" s="118"/>
      <c r="G1154" s="57">
        <v>161225</v>
      </c>
      <c r="H1154" s="3"/>
      <c r="I1154" s="57">
        <v>161225</v>
      </c>
      <c r="J1154" s="5" t="str">
        <f t="shared" si="135"/>
        <v>FIN ibuprofen Vitabalans Oy film-coated tablet 30 x 400mg/</v>
      </c>
      <c r="K1154" s="5" t="str">
        <f t="shared" si="136"/>
        <v>FIN ibuprofen Vitabalans Oy film-coated tablet 30 x 400mg/</v>
      </c>
      <c r="L1154" s="5"/>
      <c r="M1154" s="5"/>
      <c r="N1154" s="5"/>
      <c r="O1154" s="5"/>
      <c r="P1154">
        <v>30</v>
      </c>
      <c r="Q1154" s="5"/>
      <c r="R1154">
        <v>30</v>
      </c>
      <c r="S1154" s="5"/>
      <c r="T1154" s="118"/>
      <c r="U1154" s="118"/>
      <c r="V1154" s="118"/>
      <c r="W1154" s="118"/>
      <c r="X1154" t="s">
        <v>1296</v>
      </c>
      <c r="Y1154" t="s">
        <v>1136</v>
      </c>
      <c r="Z1154" t="s">
        <v>1136</v>
      </c>
      <c r="AA1154" t="s">
        <v>1298</v>
      </c>
      <c r="AB1154" s="5"/>
      <c r="AC1154" s="5"/>
      <c r="AD1154" s="5"/>
      <c r="AE1154" s="5"/>
      <c r="AF1154" s="61">
        <v>100000073665</v>
      </c>
      <c r="AG1154" t="s">
        <v>1220</v>
      </c>
      <c r="AI1154" t="s">
        <v>1198</v>
      </c>
      <c r="AJ1154" t="s">
        <v>1212</v>
      </c>
      <c r="AK1154" s="5"/>
      <c r="AL1154" s="5"/>
      <c r="AM1154" s="5"/>
      <c r="AN1154" s="5"/>
      <c r="AO1154" s="5"/>
      <c r="AP1154" s="5"/>
      <c r="AQ1154" s="5"/>
      <c r="AR1154" s="5"/>
      <c r="AS1154" s="57">
        <v>9490</v>
      </c>
      <c r="AT1154" s="25" t="str">
        <f t="shared" si="137"/>
        <v>FIN ibuprofen Vitabalans Oy film-coated tablet 400mg/</v>
      </c>
      <c r="AU1154" s="33"/>
      <c r="AW1154" s="57">
        <v>9490</v>
      </c>
      <c r="AX1154" s="57"/>
      <c r="AY1154" s="5"/>
      <c r="AZ1154" t="s">
        <v>578</v>
      </c>
      <c r="BA1154" s="5"/>
      <c r="BB1154" s="5"/>
      <c r="BC1154" s="5"/>
      <c r="BD1154" t="s">
        <v>1220</v>
      </c>
      <c r="BF1154" s="46" t="s">
        <v>1035</v>
      </c>
      <c r="BG1154" t="s">
        <v>978</v>
      </c>
      <c r="BJ1154" s="5"/>
      <c r="BK1154" t="s">
        <v>978</v>
      </c>
      <c r="BL1154" t="s">
        <v>1035</v>
      </c>
      <c r="BM1154" s="55" t="s">
        <v>964</v>
      </c>
      <c r="BN1154" t="str">
        <f t="shared" si="138"/>
        <v>ibuprofen film-coated tablet 400mg/</v>
      </c>
      <c r="BO1154" s="55"/>
      <c r="BP1154" t="str">
        <f t="shared" si="139"/>
        <v>ibuprofen film-coated tablet 400mg/</v>
      </c>
      <c r="BQ1154" s="5"/>
      <c r="BR1154" s="76">
        <v>10221000</v>
      </c>
      <c r="BS1154" t="s">
        <v>1220</v>
      </c>
      <c r="BU1154" s="118"/>
      <c r="BV1154" s="118"/>
      <c r="BW1154" s="61">
        <v>100000073665</v>
      </c>
      <c r="BX1154" s="5"/>
      <c r="BY1154" s="5"/>
      <c r="BZ1154" s="5"/>
      <c r="CB1154" s="45"/>
      <c r="CC1154" s="45"/>
      <c r="CD1154" s="5"/>
      <c r="CE1154" s="5"/>
      <c r="CF1154" t="s">
        <v>1242</v>
      </c>
      <c r="CG1154" t="s">
        <v>175</v>
      </c>
      <c r="CI1154" s="118"/>
      <c r="CJ1154" s="118"/>
      <c r="CK1154" t="s">
        <v>1239</v>
      </c>
      <c r="CM1154" t="s">
        <v>1228</v>
      </c>
      <c r="CN1154" t="s">
        <v>3382</v>
      </c>
      <c r="CO1154" s="46" t="s">
        <v>2251</v>
      </c>
      <c r="CP1154" s="5"/>
      <c r="CQ1154" s="69" t="s">
        <v>2251</v>
      </c>
      <c r="CR1154" s="69" t="s">
        <v>614</v>
      </c>
      <c r="CS1154" s="5"/>
      <c r="CT1154" s="46" t="s">
        <v>2251</v>
      </c>
      <c r="CU1154" s="46" t="s">
        <v>614</v>
      </c>
      <c r="CV1154" s="118"/>
      <c r="CW1154" s="147"/>
      <c r="CX1154" s="56" t="s">
        <v>966</v>
      </c>
      <c r="CY1154" s="5"/>
      <c r="CZ1154" s="5"/>
      <c r="DA1154" s="5"/>
      <c r="DB1154" s="5"/>
      <c r="DC1154" s="5"/>
      <c r="DD1154" s="5"/>
      <c r="DE1154" s="5"/>
      <c r="DF1154" s="5"/>
      <c r="DG1154" s="118"/>
      <c r="DH1154" s="118"/>
      <c r="DI1154" s="118"/>
      <c r="DJ1154" s="118"/>
      <c r="DK1154" s="118"/>
      <c r="DL1154">
        <v>400</v>
      </c>
      <c r="DM1154" s="74" t="s">
        <v>164</v>
      </c>
      <c r="DN1154" s="74"/>
      <c r="DO1154" s="74"/>
      <c r="DP1154" s="74"/>
      <c r="DQ1154" s="5"/>
      <c r="DR1154">
        <v>400</v>
      </c>
      <c r="DS1154" s="74" t="s">
        <v>164</v>
      </c>
      <c r="DZ1154" t="s">
        <v>1253</v>
      </c>
      <c r="EA1154">
        <v>400</v>
      </c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Y1154" s="70" t="str">
        <f t="shared" si="140"/>
        <v>ibuprofen oral 400mg/</v>
      </c>
      <c r="FK1154" s="14" t="s">
        <v>163</v>
      </c>
      <c r="FL1154" s="70" t="str">
        <f t="shared" si="141"/>
        <v>ibuprofen oral 400mg/</v>
      </c>
    </row>
    <row r="1155" spans="1:168" ht="14.4">
      <c r="A1155" s="83">
        <v>22891</v>
      </c>
      <c r="B1155" s="57">
        <v>22891</v>
      </c>
      <c r="C1155" s="118"/>
      <c r="D1155" s="118"/>
      <c r="E1155" s="118"/>
      <c r="F1155" s="118"/>
      <c r="G1155" s="57">
        <v>22891</v>
      </c>
      <c r="H1155" s="3"/>
      <c r="I1155" s="57">
        <v>22891</v>
      </c>
      <c r="J1155" s="5" t="str">
        <f t="shared" si="135"/>
        <v>FIN ibuprofen Vitabalans Oy film-coated tablet 10 x 600mg/</v>
      </c>
      <c r="K1155" s="5" t="str">
        <f t="shared" si="136"/>
        <v>FIN ibuprofen Vitabalans Oy film-coated tablet 10 x 600mg/</v>
      </c>
      <c r="L1155" s="5"/>
      <c r="M1155" s="5"/>
      <c r="N1155" s="5"/>
      <c r="O1155" s="5"/>
      <c r="P1155">
        <v>10</v>
      </c>
      <c r="Q1155" s="5"/>
      <c r="R1155">
        <v>10</v>
      </c>
      <c r="S1155" s="5"/>
      <c r="T1155" s="118"/>
      <c r="U1155" s="118"/>
      <c r="V1155" s="118"/>
      <c r="W1155" s="118"/>
      <c r="X1155" t="s">
        <v>1291</v>
      </c>
      <c r="Y1155" t="s">
        <v>1137</v>
      </c>
      <c r="Z1155" t="s">
        <v>1137</v>
      </c>
      <c r="AA1155" t="s">
        <v>1292</v>
      </c>
      <c r="AB1155" s="5"/>
      <c r="AC1155" s="5"/>
      <c r="AD1155" s="5"/>
      <c r="AE1155" s="5"/>
      <c r="AF1155" s="61">
        <v>100000073665</v>
      </c>
      <c r="AG1155" t="s">
        <v>1220</v>
      </c>
      <c r="AI1155" t="s">
        <v>1198</v>
      </c>
      <c r="AJ1155" t="s">
        <v>1212</v>
      </c>
      <c r="AK1155" s="5"/>
      <c r="AL1155" s="5"/>
      <c r="AM1155" s="5"/>
      <c r="AN1155" s="5"/>
      <c r="AO1155" s="5"/>
      <c r="AP1155" s="5"/>
      <c r="AQ1155" s="5"/>
      <c r="AR1155" s="5"/>
      <c r="AS1155" s="57">
        <v>13983</v>
      </c>
      <c r="AT1155" s="25" t="str">
        <f t="shared" si="137"/>
        <v>FIN ibuprofen Vitabalans Oy film-coated tablet 600mg/</v>
      </c>
      <c r="AU1155" s="33"/>
      <c r="AW1155" s="57">
        <v>13983</v>
      </c>
      <c r="AX1155" s="57"/>
      <c r="AY1155" s="5"/>
      <c r="AZ1155" t="s">
        <v>578</v>
      </c>
      <c r="BA1155" s="5"/>
      <c r="BB1155" s="5"/>
      <c r="BC1155" s="5"/>
      <c r="BD1155" t="s">
        <v>1220</v>
      </c>
      <c r="BF1155" s="46" t="s">
        <v>1036</v>
      </c>
      <c r="BG1155" t="s">
        <v>978</v>
      </c>
      <c r="BJ1155" s="5"/>
      <c r="BK1155" t="s">
        <v>978</v>
      </c>
      <c r="BL1155" t="s">
        <v>1036</v>
      </c>
      <c r="BM1155" s="55" t="s">
        <v>964</v>
      </c>
      <c r="BN1155" t="str">
        <f t="shared" si="138"/>
        <v>ibuprofen film-coated tablet 600mg/</v>
      </c>
      <c r="BO1155" s="55"/>
      <c r="BP1155" t="str">
        <f t="shared" si="139"/>
        <v>ibuprofen film-coated tablet 600mg/</v>
      </c>
      <c r="BQ1155" s="5"/>
      <c r="BR1155" s="76">
        <v>10221000</v>
      </c>
      <c r="BS1155" t="s">
        <v>1220</v>
      </c>
      <c r="BU1155" s="118"/>
      <c r="BV1155" s="118"/>
      <c r="BW1155" s="61">
        <v>100000073665</v>
      </c>
      <c r="BX1155" s="5"/>
      <c r="BY1155" s="5"/>
      <c r="BZ1155" s="5"/>
      <c r="CB1155" s="45"/>
      <c r="CC1155" s="45"/>
      <c r="CD1155" s="5"/>
      <c r="CE1155" s="5"/>
      <c r="CF1155" t="s">
        <v>1242</v>
      </c>
      <c r="CG1155" t="s">
        <v>175</v>
      </c>
      <c r="CI1155" s="118"/>
      <c r="CJ1155" s="118"/>
      <c r="CK1155" t="s">
        <v>1239</v>
      </c>
      <c r="CM1155" t="s">
        <v>1228</v>
      </c>
      <c r="CN1155" t="s">
        <v>3382</v>
      </c>
      <c r="CO1155" s="46" t="s">
        <v>2251</v>
      </c>
      <c r="CP1155" s="5"/>
      <c r="CQ1155" s="69" t="s">
        <v>2251</v>
      </c>
      <c r="CR1155" s="69" t="s">
        <v>614</v>
      </c>
      <c r="CS1155" s="5"/>
      <c r="CT1155" s="46" t="s">
        <v>2251</v>
      </c>
      <c r="CU1155" s="46" t="s">
        <v>614</v>
      </c>
      <c r="CV1155" s="118"/>
      <c r="CW1155" s="147"/>
      <c r="CX1155" s="56" t="s">
        <v>966</v>
      </c>
      <c r="CY1155" s="5"/>
      <c r="CZ1155" s="5"/>
      <c r="DA1155" s="5"/>
      <c r="DB1155" s="5"/>
      <c r="DC1155" s="5"/>
      <c r="DD1155" s="5"/>
      <c r="DE1155" s="5"/>
      <c r="DF1155" s="5"/>
      <c r="DG1155" s="118"/>
      <c r="DH1155" s="118"/>
      <c r="DI1155" s="118"/>
      <c r="DJ1155" s="118"/>
      <c r="DK1155" s="118"/>
      <c r="DL1155">
        <v>600</v>
      </c>
      <c r="DM1155" s="74" t="s">
        <v>164</v>
      </c>
      <c r="DN1155" s="74"/>
      <c r="DO1155" s="74"/>
      <c r="DP1155" s="74"/>
      <c r="DQ1155" s="5"/>
      <c r="DR1155">
        <v>600</v>
      </c>
      <c r="DS1155" s="74" t="s">
        <v>164</v>
      </c>
      <c r="DZ1155" t="s">
        <v>1254</v>
      </c>
      <c r="EA1155">
        <v>600</v>
      </c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Y1155" s="70" t="str">
        <f t="shared" si="140"/>
        <v>ibuprofen oral 600mg/</v>
      </c>
      <c r="FK1155" s="14" t="s">
        <v>163</v>
      </c>
      <c r="FL1155" s="70" t="str">
        <f t="shared" si="141"/>
        <v>ibuprofen oral 600mg/</v>
      </c>
    </row>
    <row r="1156" spans="1:168" ht="14.4">
      <c r="A1156" s="83">
        <v>22892</v>
      </c>
      <c r="B1156" s="57">
        <v>22892</v>
      </c>
      <c r="C1156" s="118"/>
      <c r="D1156" s="118"/>
      <c r="E1156" s="118"/>
      <c r="F1156" s="118"/>
      <c r="G1156" s="57">
        <v>22892</v>
      </c>
      <c r="H1156" s="3"/>
      <c r="I1156" s="57">
        <v>22892</v>
      </c>
      <c r="J1156" s="5" t="str">
        <f t="shared" si="135"/>
        <v>FIN ibuprofen Vitabalans Oy film-coated tablet 30 x 600mg/</v>
      </c>
      <c r="K1156" s="5" t="str">
        <f t="shared" si="136"/>
        <v>FIN ibuprofen Vitabalans Oy film-coated tablet 30 x 600mg/</v>
      </c>
      <c r="L1156" s="5"/>
      <c r="M1156" s="5"/>
      <c r="N1156" s="5"/>
      <c r="O1156" s="5"/>
      <c r="P1156">
        <v>30</v>
      </c>
      <c r="Q1156" s="5"/>
      <c r="R1156">
        <v>30</v>
      </c>
      <c r="S1156" s="5"/>
      <c r="T1156" s="118"/>
      <c r="U1156" s="118"/>
      <c r="V1156" s="118"/>
      <c r="W1156" s="118"/>
      <c r="X1156" t="s">
        <v>1335</v>
      </c>
      <c r="Y1156" t="s">
        <v>1137</v>
      </c>
      <c r="Z1156" t="s">
        <v>1137</v>
      </c>
      <c r="AA1156" t="s">
        <v>1298</v>
      </c>
      <c r="AB1156" s="5"/>
      <c r="AC1156" s="5"/>
      <c r="AD1156" s="5"/>
      <c r="AE1156" s="5"/>
      <c r="AF1156" s="61">
        <v>100000073665</v>
      </c>
      <c r="AG1156" t="s">
        <v>1220</v>
      </c>
      <c r="AI1156" t="s">
        <v>1198</v>
      </c>
      <c r="AJ1156" t="s">
        <v>1212</v>
      </c>
      <c r="AK1156" s="5"/>
      <c r="AL1156" s="5"/>
      <c r="AM1156" s="5"/>
      <c r="AN1156" s="5"/>
      <c r="AO1156" s="5"/>
      <c r="AP1156" s="5"/>
      <c r="AQ1156" s="5"/>
      <c r="AR1156" s="5"/>
      <c r="AS1156" s="57">
        <v>13983</v>
      </c>
      <c r="AT1156" s="25" t="str">
        <f t="shared" si="137"/>
        <v>FIN ibuprofen Vitabalans Oy film-coated tablet 600mg/</v>
      </c>
      <c r="AU1156" s="33"/>
      <c r="AW1156" s="57">
        <v>13983</v>
      </c>
      <c r="AX1156" s="57"/>
      <c r="AY1156" s="5"/>
      <c r="AZ1156" t="s">
        <v>578</v>
      </c>
      <c r="BA1156" s="5"/>
      <c r="BB1156" s="5"/>
      <c r="BC1156" s="5"/>
      <c r="BD1156" t="s">
        <v>1220</v>
      </c>
      <c r="BF1156" s="46" t="s">
        <v>1036</v>
      </c>
      <c r="BG1156" t="s">
        <v>978</v>
      </c>
      <c r="BJ1156" s="5"/>
      <c r="BK1156" t="s">
        <v>978</v>
      </c>
      <c r="BL1156" t="s">
        <v>1036</v>
      </c>
      <c r="BM1156" s="55" t="s">
        <v>964</v>
      </c>
      <c r="BN1156" t="str">
        <f t="shared" si="138"/>
        <v>ibuprofen film-coated tablet 600mg/</v>
      </c>
      <c r="BO1156" s="55"/>
      <c r="BP1156" t="str">
        <f t="shared" si="139"/>
        <v>ibuprofen film-coated tablet 600mg/</v>
      </c>
      <c r="BQ1156" s="5"/>
      <c r="BR1156" s="76">
        <v>10221000</v>
      </c>
      <c r="BS1156" t="s">
        <v>1220</v>
      </c>
      <c r="BU1156" s="118"/>
      <c r="BV1156" s="118"/>
      <c r="BW1156" s="61">
        <v>100000073665</v>
      </c>
      <c r="BX1156" s="5"/>
      <c r="BY1156" s="5"/>
      <c r="BZ1156" s="5"/>
      <c r="CB1156" s="45"/>
      <c r="CC1156" s="45"/>
      <c r="CD1156" s="5"/>
      <c r="CE1156" s="5"/>
      <c r="CF1156" t="s">
        <v>1242</v>
      </c>
      <c r="CG1156" t="s">
        <v>175</v>
      </c>
      <c r="CI1156" s="118"/>
      <c r="CJ1156" s="118"/>
      <c r="CK1156" t="s">
        <v>1239</v>
      </c>
      <c r="CM1156" t="s">
        <v>1228</v>
      </c>
      <c r="CN1156" t="s">
        <v>3382</v>
      </c>
      <c r="CO1156" s="46" t="s">
        <v>2251</v>
      </c>
      <c r="CP1156" s="5"/>
      <c r="CQ1156" s="69" t="s">
        <v>2251</v>
      </c>
      <c r="CR1156" s="69" t="s">
        <v>614</v>
      </c>
      <c r="CS1156" s="5"/>
      <c r="CT1156" s="46" t="s">
        <v>2251</v>
      </c>
      <c r="CU1156" s="46" t="s">
        <v>614</v>
      </c>
      <c r="CV1156" s="118"/>
      <c r="CW1156" s="147"/>
      <c r="CX1156" s="56" t="s">
        <v>966</v>
      </c>
      <c r="CY1156" s="5"/>
      <c r="CZ1156" s="5"/>
      <c r="DA1156" s="5"/>
      <c r="DB1156" s="5"/>
      <c r="DC1156" s="5"/>
      <c r="DD1156" s="5"/>
      <c r="DE1156" s="5"/>
      <c r="DF1156" s="5"/>
      <c r="DG1156" s="118"/>
      <c r="DH1156" s="118"/>
      <c r="DI1156" s="118"/>
      <c r="DJ1156" s="118"/>
      <c r="DK1156" s="118"/>
      <c r="DL1156">
        <v>600</v>
      </c>
      <c r="DM1156" s="74" t="s">
        <v>164</v>
      </c>
      <c r="DN1156" s="74"/>
      <c r="DO1156" s="74"/>
      <c r="DP1156" s="74"/>
      <c r="DQ1156" s="5"/>
      <c r="DR1156">
        <v>600</v>
      </c>
      <c r="DS1156" s="74" t="s">
        <v>164</v>
      </c>
      <c r="DZ1156" t="s">
        <v>1254</v>
      </c>
      <c r="EA1156">
        <v>600</v>
      </c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Y1156" s="70" t="str">
        <f t="shared" si="140"/>
        <v>ibuprofen oral 600mg/</v>
      </c>
      <c r="FK1156" s="14" t="s">
        <v>163</v>
      </c>
      <c r="FL1156" s="70" t="str">
        <f t="shared" si="141"/>
        <v>ibuprofen oral 600mg/</v>
      </c>
    </row>
    <row r="1157" spans="1:168" ht="14.4">
      <c r="A1157" s="83">
        <v>22893</v>
      </c>
      <c r="B1157" s="57">
        <v>22893</v>
      </c>
      <c r="C1157" s="118"/>
      <c r="D1157" s="118"/>
      <c r="E1157" s="118"/>
      <c r="F1157" s="118"/>
      <c r="G1157" s="57">
        <v>22893</v>
      </c>
      <c r="H1157" s="3"/>
      <c r="I1157" s="57">
        <v>22893</v>
      </c>
      <c r="J1157" s="5" t="str">
        <f t="shared" si="135"/>
        <v>FIN ibuprofen Vitabalans Oy film-coated tablet 100 x 600mg/</v>
      </c>
      <c r="K1157" s="5" t="str">
        <f t="shared" si="136"/>
        <v>FIN ibuprofen Vitabalans Oy film-coated tablet 100 x 600mg/</v>
      </c>
      <c r="L1157" s="5"/>
      <c r="M1157" s="5"/>
      <c r="N1157" s="5"/>
      <c r="O1157" s="5"/>
      <c r="P1157">
        <v>100</v>
      </c>
      <c r="Q1157" s="5"/>
      <c r="R1157">
        <v>100</v>
      </c>
      <c r="S1157" s="5"/>
      <c r="T1157" s="118"/>
      <c r="U1157" s="118"/>
      <c r="V1157" s="118"/>
      <c r="W1157" s="118"/>
      <c r="X1157" t="s">
        <v>1332</v>
      </c>
      <c r="Y1157" t="s">
        <v>1137</v>
      </c>
      <c r="Z1157" t="s">
        <v>1137</v>
      </c>
      <c r="AA1157" t="s">
        <v>1289</v>
      </c>
      <c r="AB1157" s="5"/>
      <c r="AC1157" s="5"/>
      <c r="AD1157" s="5"/>
      <c r="AE1157" s="5"/>
      <c r="AF1157" s="61">
        <v>100000073665</v>
      </c>
      <c r="AG1157" t="s">
        <v>1220</v>
      </c>
      <c r="AI1157" t="s">
        <v>1198</v>
      </c>
      <c r="AJ1157" t="s">
        <v>1212</v>
      </c>
      <c r="AK1157" s="5"/>
      <c r="AL1157" s="5"/>
      <c r="AM1157" s="5"/>
      <c r="AN1157" s="5"/>
      <c r="AO1157" s="5"/>
      <c r="AP1157" s="5"/>
      <c r="AQ1157" s="5"/>
      <c r="AR1157" s="5"/>
      <c r="AS1157" s="57">
        <v>13983</v>
      </c>
      <c r="AT1157" s="25" t="str">
        <f t="shared" si="137"/>
        <v>FIN ibuprofen Vitabalans Oy film-coated tablet 600mg/</v>
      </c>
      <c r="AU1157" s="33"/>
      <c r="AW1157" s="57">
        <v>13983</v>
      </c>
      <c r="AX1157" s="57"/>
      <c r="AY1157" s="5"/>
      <c r="AZ1157" t="s">
        <v>578</v>
      </c>
      <c r="BA1157" s="5"/>
      <c r="BB1157" s="5"/>
      <c r="BC1157" s="5"/>
      <c r="BD1157" t="s">
        <v>1220</v>
      </c>
      <c r="BF1157" s="46" t="s">
        <v>1036</v>
      </c>
      <c r="BG1157" t="s">
        <v>978</v>
      </c>
      <c r="BJ1157" s="5"/>
      <c r="BK1157" t="s">
        <v>978</v>
      </c>
      <c r="BL1157" t="s">
        <v>1036</v>
      </c>
      <c r="BM1157" s="55" t="s">
        <v>964</v>
      </c>
      <c r="BN1157" t="str">
        <f t="shared" si="138"/>
        <v>ibuprofen film-coated tablet 600mg/</v>
      </c>
      <c r="BO1157" s="55"/>
      <c r="BP1157" t="str">
        <f t="shared" si="139"/>
        <v>ibuprofen film-coated tablet 600mg/</v>
      </c>
      <c r="BQ1157" s="5"/>
      <c r="BR1157" s="76">
        <v>10221000</v>
      </c>
      <c r="BS1157" t="s">
        <v>1220</v>
      </c>
      <c r="BU1157" s="118"/>
      <c r="BV1157" s="118"/>
      <c r="BW1157" s="61">
        <v>100000073665</v>
      </c>
      <c r="BX1157" s="5"/>
      <c r="BY1157" s="5"/>
      <c r="BZ1157" s="5"/>
      <c r="CB1157" s="45"/>
      <c r="CC1157" s="45"/>
      <c r="CD1157" s="5"/>
      <c r="CE1157" s="5"/>
      <c r="CF1157" t="s">
        <v>1242</v>
      </c>
      <c r="CG1157" t="s">
        <v>175</v>
      </c>
      <c r="CI1157" s="118"/>
      <c r="CJ1157" s="118"/>
      <c r="CK1157" t="s">
        <v>1239</v>
      </c>
      <c r="CM1157" t="s">
        <v>1228</v>
      </c>
      <c r="CN1157" t="s">
        <v>3382</v>
      </c>
      <c r="CO1157" s="46" t="s">
        <v>2251</v>
      </c>
      <c r="CP1157" s="5"/>
      <c r="CQ1157" s="69" t="s">
        <v>2251</v>
      </c>
      <c r="CR1157" s="69" t="s">
        <v>614</v>
      </c>
      <c r="CS1157" s="5"/>
      <c r="CT1157" s="46" t="s">
        <v>2251</v>
      </c>
      <c r="CU1157" s="46" t="s">
        <v>614</v>
      </c>
      <c r="CV1157" s="118"/>
      <c r="CW1157" s="147"/>
      <c r="CX1157" s="56" t="s">
        <v>966</v>
      </c>
      <c r="CY1157" s="5"/>
      <c r="CZ1157" s="5"/>
      <c r="DA1157" s="5"/>
      <c r="DB1157" s="5"/>
      <c r="DC1157" s="5"/>
      <c r="DD1157" s="5"/>
      <c r="DE1157" s="5"/>
      <c r="DF1157" s="5"/>
      <c r="DG1157" s="118"/>
      <c r="DH1157" s="118"/>
      <c r="DI1157" s="118"/>
      <c r="DJ1157" s="118"/>
      <c r="DK1157" s="118"/>
      <c r="DL1157">
        <v>600</v>
      </c>
      <c r="DM1157" s="74" t="s">
        <v>164</v>
      </c>
      <c r="DN1157" s="74"/>
      <c r="DO1157" s="74"/>
      <c r="DP1157" s="74"/>
      <c r="DQ1157" s="5"/>
      <c r="DR1157">
        <v>600</v>
      </c>
      <c r="DS1157" s="74" t="s">
        <v>164</v>
      </c>
      <c r="DZ1157" t="s">
        <v>1254</v>
      </c>
      <c r="EA1157">
        <v>600</v>
      </c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Y1157" s="70" t="str">
        <f t="shared" si="140"/>
        <v>ibuprofen oral 600mg/</v>
      </c>
      <c r="FK1157" s="14" t="s">
        <v>163</v>
      </c>
      <c r="FL1157" s="70" t="str">
        <f t="shared" si="141"/>
        <v>ibuprofen oral 600mg/</v>
      </c>
    </row>
    <row r="1158" spans="1:168" ht="14.4">
      <c r="A1158" s="83">
        <v>22894</v>
      </c>
      <c r="B1158" s="57">
        <v>22894</v>
      </c>
      <c r="C1158" s="118"/>
      <c r="D1158" s="118"/>
      <c r="E1158" s="118"/>
      <c r="F1158" s="118"/>
      <c r="G1158" s="57">
        <v>22894</v>
      </c>
      <c r="H1158" s="3"/>
      <c r="I1158" s="57">
        <v>22894</v>
      </c>
      <c r="J1158" s="5" t="str">
        <f t="shared" si="135"/>
        <v>FIN ibuprofen Vitabalans Oy film-coated tablet 2PA x 600mg/</v>
      </c>
      <c r="K1158" s="5" t="str">
        <f t="shared" si="136"/>
        <v>FIN ibuprofen Vitabalans Oy film-coated tablet 2PA x 600mg/</v>
      </c>
      <c r="L1158" s="5"/>
      <c r="M1158" s="5"/>
      <c r="N1158" s="5"/>
      <c r="O1158" s="5"/>
      <c r="P1158" s="24">
        <v>2</v>
      </c>
      <c r="Q1158" s="42" t="s">
        <v>2335</v>
      </c>
      <c r="R1158" s="24">
        <v>2</v>
      </c>
      <c r="S1158" s="42" t="s">
        <v>2335</v>
      </c>
      <c r="T1158" s="118"/>
      <c r="U1158" s="118"/>
      <c r="V1158" s="118"/>
      <c r="W1158" s="118"/>
      <c r="X1158" t="s">
        <v>1297</v>
      </c>
      <c r="Y1158" t="s">
        <v>1137</v>
      </c>
      <c r="Z1158" t="s">
        <v>1137</v>
      </c>
      <c r="AA1158" t="s">
        <v>1322</v>
      </c>
      <c r="AB1158" s="5"/>
      <c r="AC1158" s="5"/>
      <c r="AD1158" s="5"/>
      <c r="AE1158" s="5"/>
      <c r="AF1158" s="61">
        <v>100000073665</v>
      </c>
      <c r="AG1158" t="s">
        <v>1220</v>
      </c>
      <c r="AI1158" t="s">
        <v>1198</v>
      </c>
      <c r="AJ1158" t="s">
        <v>1212</v>
      </c>
      <c r="AK1158" s="5"/>
      <c r="AL1158" s="5"/>
      <c r="AM1158" s="5"/>
      <c r="AN1158" s="5"/>
      <c r="AO1158" s="5"/>
      <c r="AP1158" s="5"/>
      <c r="AQ1158" s="5"/>
      <c r="AR1158" s="5"/>
      <c r="AS1158" s="57">
        <v>13983</v>
      </c>
      <c r="AT1158" s="25" t="str">
        <f t="shared" si="137"/>
        <v>FIN ibuprofen Vitabalans Oy film-coated tablet 600mg/</v>
      </c>
      <c r="AU1158" s="33"/>
      <c r="AW1158" s="57">
        <v>13983</v>
      </c>
      <c r="AX1158" s="57"/>
      <c r="AY1158" s="5"/>
      <c r="AZ1158" t="s">
        <v>578</v>
      </c>
      <c r="BA1158" s="5"/>
      <c r="BB1158" s="5"/>
      <c r="BC1158" s="5"/>
      <c r="BD1158" t="s">
        <v>1220</v>
      </c>
      <c r="BF1158" s="46" t="s">
        <v>1036</v>
      </c>
      <c r="BG1158" t="s">
        <v>978</v>
      </c>
      <c r="BJ1158" s="5"/>
      <c r="BK1158" t="s">
        <v>978</v>
      </c>
      <c r="BL1158" t="s">
        <v>1036</v>
      </c>
      <c r="BM1158" s="55" t="s">
        <v>964</v>
      </c>
      <c r="BN1158" t="str">
        <f t="shared" si="138"/>
        <v>ibuprofen film-coated tablet 600mg/</v>
      </c>
      <c r="BO1158" s="55"/>
      <c r="BP1158" t="str">
        <f t="shared" si="139"/>
        <v>ibuprofen film-coated tablet 600mg/</v>
      </c>
      <c r="BQ1158" s="5"/>
      <c r="BR1158" s="76">
        <v>10221000</v>
      </c>
      <c r="BS1158" t="s">
        <v>1220</v>
      </c>
      <c r="BU1158" s="118"/>
      <c r="BV1158" s="118"/>
      <c r="BW1158" s="61">
        <v>100000073665</v>
      </c>
      <c r="BX1158" s="5"/>
      <c r="BY1158" s="5"/>
      <c r="BZ1158" s="5"/>
      <c r="CB1158" s="45"/>
      <c r="CC1158" s="45"/>
      <c r="CD1158" s="5"/>
      <c r="CE1158" s="5"/>
      <c r="CF1158" t="s">
        <v>1242</v>
      </c>
      <c r="CG1158" t="s">
        <v>175</v>
      </c>
      <c r="CI1158" s="118"/>
      <c r="CJ1158" s="118"/>
      <c r="CK1158" t="s">
        <v>1239</v>
      </c>
      <c r="CM1158" t="s">
        <v>1228</v>
      </c>
      <c r="CN1158" t="s">
        <v>3382</v>
      </c>
      <c r="CO1158" s="46" t="s">
        <v>2251</v>
      </c>
      <c r="CP1158" s="5"/>
      <c r="CQ1158" s="69" t="s">
        <v>2251</v>
      </c>
      <c r="CR1158" s="69" t="s">
        <v>614</v>
      </c>
      <c r="CS1158" s="5"/>
      <c r="CT1158" s="46" t="s">
        <v>2251</v>
      </c>
      <c r="CU1158" s="46" t="s">
        <v>614</v>
      </c>
      <c r="CV1158" s="118"/>
      <c r="CW1158" s="147"/>
      <c r="CX1158" s="56" t="s">
        <v>966</v>
      </c>
      <c r="CY1158" s="5"/>
      <c r="CZ1158" s="5"/>
      <c r="DA1158" s="5"/>
      <c r="DB1158" s="5"/>
      <c r="DC1158" s="5"/>
      <c r="DD1158" s="5"/>
      <c r="DE1158" s="5"/>
      <c r="DF1158" s="5"/>
      <c r="DG1158" s="118"/>
      <c r="DH1158" s="118"/>
      <c r="DI1158" s="118"/>
      <c r="DJ1158" s="118"/>
      <c r="DK1158" s="118"/>
      <c r="DL1158">
        <v>600</v>
      </c>
      <c r="DM1158" s="74" t="s">
        <v>164</v>
      </c>
      <c r="DN1158" s="74"/>
      <c r="DO1158" s="74"/>
      <c r="DP1158" s="74"/>
      <c r="DQ1158" s="5"/>
      <c r="DR1158">
        <v>600</v>
      </c>
      <c r="DS1158" s="74" t="s">
        <v>164</v>
      </c>
      <c r="DZ1158" t="s">
        <v>1254</v>
      </c>
      <c r="EA1158">
        <v>600</v>
      </c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Y1158" s="70" t="str">
        <f t="shared" si="140"/>
        <v>ibuprofen oral 600mg/</v>
      </c>
      <c r="FK1158" s="14" t="s">
        <v>163</v>
      </c>
      <c r="FL1158" s="70" t="str">
        <f t="shared" si="141"/>
        <v>ibuprofen oral 600mg/</v>
      </c>
    </row>
    <row r="1159" spans="1:168" ht="14.4">
      <c r="A1159" s="83">
        <v>52959</v>
      </c>
      <c r="B1159" s="57">
        <v>52959</v>
      </c>
      <c r="C1159" s="118"/>
      <c r="D1159" s="118"/>
      <c r="E1159" s="118"/>
      <c r="F1159" s="118"/>
      <c r="G1159" s="57">
        <v>52959</v>
      </c>
      <c r="H1159" s="3"/>
      <c r="I1159" s="57">
        <v>52959</v>
      </c>
      <c r="J1159" s="5" t="str">
        <f t="shared" si="135"/>
        <v>FIN ibuprofen Vitabalans Oy film-coated tablet 20 x 200mg/</v>
      </c>
      <c r="K1159" s="5" t="str">
        <f t="shared" si="136"/>
        <v>FIN ibuprofen Vitabalans Oy film-coated tablet 20 x 200mg/</v>
      </c>
      <c r="L1159" s="5"/>
      <c r="M1159" s="5"/>
      <c r="N1159" s="5"/>
      <c r="O1159" s="5"/>
      <c r="P1159">
        <v>20</v>
      </c>
      <c r="Q1159" s="5"/>
      <c r="R1159">
        <v>20</v>
      </c>
      <c r="S1159" s="5"/>
      <c r="T1159" s="118"/>
      <c r="U1159" s="118"/>
      <c r="V1159" s="118"/>
      <c r="W1159" s="118"/>
      <c r="X1159" t="s">
        <v>1298</v>
      </c>
      <c r="Y1159" t="s">
        <v>1138</v>
      </c>
      <c r="Z1159" t="s">
        <v>1138</v>
      </c>
      <c r="AA1159" t="s">
        <v>1291</v>
      </c>
      <c r="AB1159" s="5"/>
      <c r="AC1159" s="5"/>
      <c r="AD1159" s="5"/>
      <c r="AE1159" s="5"/>
      <c r="AF1159" s="61">
        <v>100000073665</v>
      </c>
      <c r="AG1159" t="s">
        <v>1220</v>
      </c>
      <c r="AI1159" t="s">
        <v>1198</v>
      </c>
      <c r="AJ1159" t="s">
        <v>1212</v>
      </c>
      <c r="AK1159" s="5"/>
      <c r="AL1159" s="5"/>
      <c r="AM1159" s="5"/>
      <c r="AN1159" s="5"/>
      <c r="AO1159" s="5"/>
      <c r="AP1159" s="5"/>
      <c r="AQ1159" s="5"/>
      <c r="AR1159" s="5"/>
      <c r="AS1159" s="57">
        <v>20510</v>
      </c>
      <c r="AT1159" s="25" t="str">
        <f t="shared" si="137"/>
        <v>FIN ibuprofen Vitabalans Oy film-coated tablet 200mg/</v>
      </c>
      <c r="AU1159" s="33"/>
      <c r="AW1159" s="57">
        <v>20510</v>
      </c>
      <c r="AX1159" s="57"/>
      <c r="AY1159" s="5"/>
      <c r="AZ1159" t="s">
        <v>578</v>
      </c>
      <c r="BA1159" s="5"/>
      <c r="BB1159" s="5"/>
      <c r="BC1159" s="5"/>
      <c r="BD1159" t="s">
        <v>1220</v>
      </c>
      <c r="BF1159" s="46" t="s">
        <v>1037</v>
      </c>
      <c r="BG1159" t="s">
        <v>978</v>
      </c>
      <c r="BJ1159" s="5"/>
      <c r="BK1159" t="s">
        <v>978</v>
      </c>
      <c r="BL1159" t="s">
        <v>1037</v>
      </c>
      <c r="BM1159" s="55" t="s">
        <v>964</v>
      </c>
      <c r="BN1159" t="str">
        <f t="shared" si="138"/>
        <v>ibuprofen film-coated tablet 200mg/</v>
      </c>
      <c r="BO1159" s="55"/>
      <c r="BP1159" t="str">
        <f t="shared" si="139"/>
        <v>ibuprofen film-coated tablet 200mg/</v>
      </c>
      <c r="BQ1159" s="5"/>
      <c r="BR1159" s="76">
        <v>10221000</v>
      </c>
      <c r="BS1159" t="s">
        <v>1220</v>
      </c>
      <c r="BU1159" s="118"/>
      <c r="BV1159" s="118"/>
      <c r="BW1159" s="61">
        <v>100000073665</v>
      </c>
      <c r="BX1159" s="5"/>
      <c r="BY1159" s="5"/>
      <c r="BZ1159" s="5"/>
      <c r="CB1159" s="45"/>
      <c r="CC1159" s="45"/>
      <c r="CD1159" s="5"/>
      <c r="CE1159" s="5"/>
      <c r="CF1159" t="s">
        <v>1242</v>
      </c>
      <c r="CG1159" t="s">
        <v>175</v>
      </c>
      <c r="CI1159" s="118"/>
      <c r="CJ1159" s="118"/>
      <c r="CK1159" t="s">
        <v>1239</v>
      </c>
      <c r="CM1159" t="s">
        <v>1228</v>
      </c>
      <c r="CN1159" t="s">
        <v>3382</v>
      </c>
      <c r="CO1159" s="46" t="s">
        <v>2251</v>
      </c>
      <c r="CP1159" s="5"/>
      <c r="CQ1159" s="69" t="s">
        <v>2251</v>
      </c>
      <c r="CR1159" s="69" t="s">
        <v>614</v>
      </c>
      <c r="CS1159" s="5"/>
      <c r="CT1159" s="46" t="s">
        <v>2251</v>
      </c>
      <c r="CU1159" s="46" t="s">
        <v>614</v>
      </c>
      <c r="CV1159" s="118"/>
      <c r="CW1159" s="147"/>
      <c r="CX1159" s="56" t="s">
        <v>966</v>
      </c>
      <c r="CY1159" s="5"/>
      <c r="CZ1159" s="5"/>
      <c r="DA1159" s="5"/>
      <c r="DB1159" s="5"/>
      <c r="DC1159" s="5"/>
      <c r="DD1159" s="5"/>
      <c r="DE1159" s="5"/>
      <c r="DF1159" s="5"/>
      <c r="DG1159" s="118"/>
      <c r="DH1159" s="118"/>
      <c r="DI1159" s="118"/>
      <c r="DJ1159" s="118"/>
      <c r="DK1159" s="118"/>
      <c r="DL1159">
        <v>200</v>
      </c>
      <c r="DM1159" s="74" t="s">
        <v>164</v>
      </c>
      <c r="DN1159" s="74"/>
      <c r="DO1159" s="74"/>
      <c r="DP1159" s="74"/>
      <c r="DQ1159" s="5"/>
      <c r="DR1159">
        <v>200</v>
      </c>
      <c r="DS1159" s="74" t="s">
        <v>164</v>
      </c>
      <c r="DZ1159" t="s">
        <v>1249</v>
      </c>
      <c r="EA1159">
        <v>200</v>
      </c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Y1159" s="70" t="str">
        <f t="shared" si="140"/>
        <v>ibuprofen oral 200mg/</v>
      </c>
      <c r="FK1159" s="14" t="s">
        <v>163</v>
      </c>
      <c r="FL1159" s="70" t="str">
        <f t="shared" si="141"/>
        <v>ibuprofen oral 200mg/</v>
      </c>
    </row>
    <row r="1160" spans="1:168" ht="14.4">
      <c r="A1160" s="83">
        <v>52962</v>
      </c>
      <c r="B1160" s="57">
        <v>52962</v>
      </c>
      <c r="C1160" s="118"/>
      <c r="D1160" s="118"/>
      <c r="E1160" s="118"/>
      <c r="F1160" s="118"/>
      <c r="G1160" s="57">
        <v>52962</v>
      </c>
      <c r="H1160" s="3"/>
      <c r="I1160" s="57">
        <v>52962</v>
      </c>
      <c r="J1160" s="5" t="str">
        <f t="shared" si="135"/>
        <v>FIN ibuprofen Vitabalans Oy film-coated tablet 100 x 200mg/</v>
      </c>
      <c r="K1160" s="5" t="str">
        <f t="shared" si="136"/>
        <v>FIN ibuprofen Vitabalans Oy film-coated tablet 100 x 200mg/</v>
      </c>
      <c r="L1160" s="5"/>
      <c r="M1160" s="5"/>
      <c r="N1160" s="5"/>
      <c r="O1160" s="5"/>
      <c r="P1160">
        <v>100</v>
      </c>
      <c r="Q1160" s="5"/>
      <c r="R1160">
        <v>100</v>
      </c>
      <c r="S1160" s="5"/>
      <c r="T1160" s="118"/>
      <c r="U1160" s="118"/>
      <c r="V1160" s="118"/>
      <c r="W1160" s="118"/>
      <c r="X1160" t="s">
        <v>1290</v>
      </c>
      <c r="Y1160" t="s">
        <v>1138</v>
      </c>
      <c r="Z1160" t="s">
        <v>1138</v>
      </c>
      <c r="AA1160" t="s">
        <v>1289</v>
      </c>
      <c r="AB1160" s="5"/>
      <c r="AC1160" s="5"/>
      <c r="AD1160" s="5"/>
      <c r="AE1160" s="5"/>
      <c r="AF1160" s="61">
        <v>100000073665</v>
      </c>
      <c r="AG1160" t="s">
        <v>1220</v>
      </c>
      <c r="AI1160" t="s">
        <v>1198</v>
      </c>
      <c r="AJ1160" t="s">
        <v>1212</v>
      </c>
      <c r="AK1160" s="5"/>
      <c r="AL1160" s="5"/>
      <c r="AM1160" s="5"/>
      <c r="AN1160" s="5"/>
      <c r="AO1160" s="5"/>
      <c r="AP1160" s="5"/>
      <c r="AQ1160" s="5"/>
      <c r="AR1160" s="5"/>
      <c r="AS1160" s="57">
        <v>20510</v>
      </c>
      <c r="AT1160" s="25" t="str">
        <f t="shared" si="137"/>
        <v>FIN ibuprofen Vitabalans Oy film-coated tablet 200mg/</v>
      </c>
      <c r="AU1160" s="33"/>
      <c r="AW1160" s="57">
        <v>20510</v>
      </c>
      <c r="AX1160" s="57"/>
      <c r="AY1160" s="5"/>
      <c r="AZ1160" t="s">
        <v>578</v>
      </c>
      <c r="BA1160" s="5"/>
      <c r="BB1160" s="5"/>
      <c r="BC1160" s="5"/>
      <c r="BD1160" t="s">
        <v>1220</v>
      </c>
      <c r="BF1160" s="46" t="s">
        <v>1037</v>
      </c>
      <c r="BG1160" t="s">
        <v>978</v>
      </c>
      <c r="BJ1160" s="5"/>
      <c r="BK1160" t="s">
        <v>978</v>
      </c>
      <c r="BL1160" t="s">
        <v>1037</v>
      </c>
      <c r="BM1160" s="55" t="s">
        <v>964</v>
      </c>
      <c r="BN1160" t="str">
        <f t="shared" si="138"/>
        <v>ibuprofen film-coated tablet 200mg/</v>
      </c>
      <c r="BO1160" s="55"/>
      <c r="BP1160" t="str">
        <f t="shared" si="139"/>
        <v>ibuprofen film-coated tablet 200mg/</v>
      </c>
      <c r="BQ1160" s="5"/>
      <c r="BR1160" s="76">
        <v>10221000</v>
      </c>
      <c r="BS1160" t="s">
        <v>1220</v>
      </c>
      <c r="BU1160" s="118"/>
      <c r="BV1160" s="118"/>
      <c r="BW1160" s="61">
        <v>100000073665</v>
      </c>
      <c r="BX1160" s="5"/>
      <c r="BY1160" s="5"/>
      <c r="BZ1160" s="5"/>
      <c r="CB1160" s="45"/>
      <c r="CC1160" s="45"/>
      <c r="CD1160" s="5"/>
      <c r="CE1160" s="5"/>
      <c r="CF1160" t="s">
        <v>1242</v>
      </c>
      <c r="CG1160" t="s">
        <v>175</v>
      </c>
      <c r="CI1160" s="118"/>
      <c r="CJ1160" s="118"/>
      <c r="CK1160" t="s">
        <v>1239</v>
      </c>
      <c r="CM1160" t="s">
        <v>1228</v>
      </c>
      <c r="CN1160" t="s">
        <v>3382</v>
      </c>
      <c r="CO1160" s="46" t="s">
        <v>2251</v>
      </c>
      <c r="CP1160" s="5"/>
      <c r="CQ1160" s="69" t="s">
        <v>2251</v>
      </c>
      <c r="CR1160" s="69" t="s">
        <v>614</v>
      </c>
      <c r="CS1160" s="5"/>
      <c r="CT1160" s="46" t="s">
        <v>2251</v>
      </c>
      <c r="CU1160" s="46" t="s">
        <v>614</v>
      </c>
      <c r="CV1160" s="118"/>
      <c r="CW1160" s="147"/>
      <c r="CX1160" s="56" t="s">
        <v>966</v>
      </c>
      <c r="CY1160" s="5"/>
      <c r="CZ1160" s="5"/>
      <c r="DA1160" s="5"/>
      <c r="DB1160" s="5"/>
      <c r="DC1160" s="5"/>
      <c r="DD1160" s="5"/>
      <c r="DE1160" s="5"/>
      <c r="DF1160" s="5"/>
      <c r="DG1160" s="118"/>
      <c r="DH1160" s="118"/>
      <c r="DI1160" s="118"/>
      <c r="DJ1160" s="118"/>
      <c r="DK1160" s="118"/>
      <c r="DL1160">
        <v>200</v>
      </c>
      <c r="DM1160" s="74" t="s">
        <v>164</v>
      </c>
      <c r="DN1160" s="74"/>
      <c r="DO1160" s="74"/>
      <c r="DP1160" s="74"/>
      <c r="DQ1160" s="5"/>
      <c r="DR1160">
        <v>200</v>
      </c>
      <c r="DS1160" s="74" t="s">
        <v>164</v>
      </c>
      <c r="DZ1160" t="s">
        <v>1249</v>
      </c>
      <c r="EA1160">
        <v>200</v>
      </c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Y1160" s="70" t="str">
        <f t="shared" si="140"/>
        <v>ibuprofen oral 200mg/</v>
      </c>
      <c r="FK1160" s="14" t="s">
        <v>163</v>
      </c>
      <c r="FL1160" s="70" t="str">
        <f t="shared" si="141"/>
        <v>ibuprofen oral 200mg/</v>
      </c>
    </row>
    <row r="1161" spans="1:168" ht="14.4">
      <c r="A1161" s="83">
        <v>52963</v>
      </c>
      <c r="B1161" s="57">
        <v>52963</v>
      </c>
      <c r="C1161" s="118"/>
      <c r="D1161" s="118"/>
      <c r="E1161" s="118"/>
      <c r="F1161" s="118"/>
      <c r="G1161" s="57">
        <v>52963</v>
      </c>
      <c r="H1161" s="3"/>
      <c r="I1161" s="57">
        <v>52963</v>
      </c>
      <c r="J1161" s="5" t="str">
        <f t="shared" si="135"/>
        <v>FIN ibuprofen Vitabalans Oy film-coated tablet 20 x 200mg/</v>
      </c>
      <c r="K1161" s="5" t="str">
        <f t="shared" si="136"/>
        <v>FIN ibuprofen Vitabalans Oy film-coated tablet 20 x 200mg/</v>
      </c>
      <c r="L1161" s="5"/>
      <c r="M1161" s="5"/>
      <c r="N1161" s="5"/>
      <c r="O1161" s="5"/>
      <c r="P1161">
        <v>20</v>
      </c>
      <c r="Q1161" s="5"/>
      <c r="R1161">
        <v>20</v>
      </c>
      <c r="S1161" s="5"/>
      <c r="T1161" s="118"/>
      <c r="U1161" s="118"/>
      <c r="V1161" s="118"/>
      <c r="W1161" s="118"/>
      <c r="X1161" t="s">
        <v>1336</v>
      </c>
      <c r="Y1161" t="s">
        <v>1138</v>
      </c>
      <c r="Z1161" t="s">
        <v>1138</v>
      </c>
      <c r="AA1161" t="s">
        <v>1291</v>
      </c>
      <c r="AB1161" s="5"/>
      <c r="AC1161" s="5"/>
      <c r="AD1161" s="5"/>
      <c r="AE1161" s="5"/>
      <c r="AF1161" s="61">
        <v>100000073665</v>
      </c>
      <c r="AG1161" t="s">
        <v>1220</v>
      </c>
      <c r="AI1161" t="s">
        <v>1198</v>
      </c>
      <c r="AJ1161" t="s">
        <v>1212</v>
      </c>
      <c r="AK1161" s="5"/>
      <c r="AL1161" s="5"/>
      <c r="AM1161" s="5"/>
      <c r="AN1161" s="5"/>
      <c r="AO1161" s="5"/>
      <c r="AP1161" s="5"/>
      <c r="AQ1161" s="5"/>
      <c r="AR1161" s="5"/>
      <c r="AS1161" s="57">
        <v>20510</v>
      </c>
      <c r="AT1161" s="25" t="str">
        <f t="shared" si="137"/>
        <v>FIN ibuprofen Vitabalans Oy film-coated tablet 200mg/</v>
      </c>
      <c r="AU1161" s="33"/>
      <c r="AW1161" s="57">
        <v>20510</v>
      </c>
      <c r="AX1161" s="57"/>
      <c r="AY1161" s="5"/>
      <c r="AZ1161" t="s">
        <v>578</v>
      </c>
      <c r="BA1161" s="5"/>
      <c r="BB1161" s="5"/>
      <c r="BC1161" s="5"/>
      <c r="BD1161" t="s">
        <v>1220</v>
      </c>
      <c r="BF1161" s="46" t="s">
        <v>1037</v>
      </c>
      <c r="BG1161" t="s">
        <v>978</v>
      </c>
      <c r="BJ1161" s="5"/>
      <c r="BK1161" t="s">
        <v>978</v>
      </c>
      <c r="BL1161" t="s">
        <v>1037</v>
      </c>
      <c r="BM1161" s="55" t="s">
        <v>964</v>
      </c>
      <c r="BN1161" t="str">
        <f t="shared" si="138"/>
        <v>ibuprofen film-coated tablet 200mg/</v>
      </c>
      <c r="BO1161" s="55"/>
      <c r="BP1161" t="str">
        <f t="shared" si="139"/>
        <v>ibuprofen film-coated tablet 200mg/</v>
      </c>
      <c r="BQ1161" s="5"/>
      <c r="BR1161" s="76">
        <v>10221000</v>
      </c>
      <c r="BS1161" t="s">
        <v>1220</v>
      </c>
      <c r="BU1161" s="118"/>
      <c r="BV1161" s="118"/>
      <c r="BW1161" s="61">
        <v>100000073665</v>
      </c>
      <c r="BX1161" s="5"/>
      <c r="BY1161" s="5"/>
      <c r="BZ1161" s="5"/>
      <c r="CB1161" s="45"/>
      <c r="CC1161" s="45"/>
      <c r="CD1161" s="5"/>
      <c r="CE1161" s="5"/>
      <c r="CF1161" t="s">
        <v>1242</v>
      </c>
      <c r="CG1161" t="s">
        <v>175</v>
      </c>
      <c r="CI1161" s="118"/>
      <c r="CJ1161" s="118"/>
      <c r="CK1161" t="s">
        <v>1239</v>
      </c>
      <c r="CM1161" t="s">
        <v>1228</v>
      </c>
      <c r="CN1161" t="s">
        <v>3382</v>
      </c>
      <c r="CO1161" s="46" t="s">
        <v>2251</v>
      </c>
      <c r="CP1161" s="5"/>
      <c r="CQ1161" s="69" t="s">
        <v>2251</v>
      </c>
      <c r="CR1161" s="69" t="s">
        <v>614</v>
      </c>
      <c r="CS1161" s="5"/>
      <c r="CT1161" s="46" t="s">
        <v>2251</v>
      </c>
      <c r="CU1161" s="46" t="s">
        <v>614</v>
      </c>
      <c r="CV1161" s="118"/>
      <c r="CW1161" s="147"/>
      <c r="CX1161" s="56" t="s">
        <v>966</v>
      </c>
      <c r="CY1161" s="5"/>
      <c r="CZ1161" s="5"/>
      <c r="DA1161" s="5"/>
      <c r="DB1161" s="5"/>
      <c r="DC1161" s="5"/>
      <c r="DD1161" s="5"/>
      <c r="DE1161" s="5"/>
      <c r="DF1161" s="5"/>
      <c r="DG1161" s="118"/>
      <c r="DH1161" s="118"/>
      <c r="DI1161" s="118"/>
      <c r="DJ1161" s="118"/>
      <c r="DK1161" s="118"/>
      <c r="DL1161">
        <v>200</v>
      </c>
      <c r="DM1161" s="74" t="s">
        <v>164</v>
      </c>
      <c r="DN1161" s="74"/>
      <c r="DO1161" s="74"/>
      <c r="DP1161" s="74"/>
      <c r="DQ1161" s="5"/>
      <c r="DR1161">
        <v>200</v>
      </c>
      <c r="DS1161" s="74" t="s">
        <v>164</v>
      </c>
      <c r="DZ1161" t="s">
        <v>1249</v>
      </c>
      <c r="EA1161">
        <v>200</v>
      </c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Y1161" s="70" t="str">
        <f t="shared" si="140"/>
        <v>ibuprofen oral 200mg/</v>
      </c>
      <c r="FK1161" s="14" t="s">
        <v>163</v>
      </c>
      <c r="FL1161" s="70" t="str">
        <f t="shared" si="141"/>
        <v>ibuprofen oral 200mg/</v>
      </c>
    </row>
    <row r="1162" spans="1:168" ht="14.4">
      <c r="A1162" s="83">
        <v>52964</v>
      </c>
      <c r="B1162" s="57">
        <v>52964</v>
      </c>
      <c r="C1162" s="118"/>
      <c r="D1162" s="118"/>
      <c r="E1162" s="118"/>
      <c r="F1162" s="118"/>
      <c r="G1162" s="57">
        <v>52964</v>
      </c>
      <c r="H1162" s="3"/>
      <c r="I1162" s="57">
        <v>52964</v>
      </c>
      <c r="J1162" s="5" t="str">
        <f t="shared" si="135"/>
        <v>FIN ibuprofen Vitabalans Oy film-coated tablet 30 x 200mg/</v>
      </c>
      <c r="K1162" s="5" t="str">
        <f t="shared" si="136"/>
        <v>FIN ibuprofen Vitabalans Oy film-coated tablet 30 x 200mg/</v>
      </c>
      <c r="L1162" s="5"/>
      <c r="M1162" s="5"/>
      <c r="N1162" s="5"/>
      <c r="O1162" s="5"/>
      <c r="P1162">
        <v>30</v>
      </c>
      <c r="Q1162" s="5"/>
      <c r="R1162">
        <v>30</v>
      </c>
      <c r="S1162" s="5"/>
      <c r="T1162" s="118"/>
      <c r="U1162" s="118"/>
      <c r="V1162" s="118"/>
      <c r="W1162" s="118"/>
      <c r="X1162" t="s">
        <v>1299</v>
      </c>
      <c r="Y1162" t="s">
        <v>1138</v>
      </c>
      <c r="Z1162" t="s">
        <v>1138</v>
      </c>
      <c r="AA1162" t="s">
        <v>1298</v>
      </c>
      <c r="AB1162" s="5"/>
      <c r="AC1162" s="5"/>
      <c r="AD1162" s="5"/>
      <c r="AE1162" s="5"/>
      <c r="AF1162" s="61">
        <v>100000073665</v>
      </c>
      <c r="AG1162" t="s">
        <v>1220</v>
      </c>
      <c r="AI1162" t="s">
        <v>1198</v>
      </c>
      <c r="AJ1162" t="s">
        <v>1212</v>
      </c>
      <c r="AK1162" s="5"/>
      <c r="AL1162" s="5"/>
      <c r="AM1162" s="5"/>
      <c r="AN1162" s="5"/>
      <c r="AO1162" s="5"/>
      <c r="AP1162" s="5"/>
      <c r="AQ1162" s="5"/>
      <c r="AR1162" s="5"/>
      <c r="AS1162" s="57">
        <v>20510</v>
      </c>
      <c r="AT1162" s="25" t="str">
        <f t="shared" si="137"/>
        <v>FIN ibuprofen Vitabalans Oy film-coated tablet 200mg/</v>
      </c>
      <c r="AU1162" s="33"/>
      <c r="AW1162" s="57">
        <v>20510</v>
      </c>
      <c r="AX1162" s="57"/>
      <c r="AY1162" s="5"/>
      <c r="AZ1162" t="s">
        <v>578</v>
      </c>
      <c r="BA1162" s="5"/>
      <c r="BB1162" s="5"/>
      <c r="BC1162" s="5"/>
      <c r="BD1162" t="s">
        <v>1220</v>
      </c>
      <c r="BF1162" s="46" t="s">
        <v>1037</v>
      </c>
      <c r="BG1162" t="s">
        <v>978</v>
      </c>
      <c r="BJ1162" s="5"/>
      <c r="BK1162" t="s">
        <v>978</v>
      </c>
      <c r="BL1162" t="s">
        <v>1037</v>
      </c>
      <c r="BM1162" s="55" t="s">
        <v>964</v>
      </c>
      <c r="BN1162" t="str">
        <f t="shared" si="138"/>
        <v>ibuprofen film-coated tablet 200mg/</v>
      </c>
      <c r="BO1162" s="55"/>
      <c r="BP1162" t="str">
        <f t="shared" si="139"/>
        <v>ibuprofen film-coated tablet 200mg/</v>
      </c>
      <c r="BQ1162" s="5"/>
      <c r="BR1162" s="76">
        <v>10221000</v>
      </c>
      <c r="BS1162" t="s">
        <v>1220</v>
      </c>
      <c r="BU1162" s="118"/>
      <c r="BV1162" s="118"/>
      <c r="BW1162" s="61">
        <v>100000073665</v>
      </c>
      <c r="BX1162" s="5"/>
      <c r="BY1162" s="5"/>
      <c r="BZ1162" s="5"/>
      <c r="CB1162" s="45"/>
      <c r="CC1162" s="45"/>
      <c r="CD1162" s="5"/>
      <c r="CE1162" s="5"/>
      <c r="CF1162" t="s">
        <v>1242</v>
      </c>
      <c r="CG1162" t="s">
        <v>175</v>
      </c>
      <c r="CI1162" s="118"/>
      <c r="CJ1162" s="118"/>
      <c r="CK1162" t="s">
        <v>1239</v>
      </c>
      <c r="CM1162" t="s">
        <v>1228</v>
      </c>
      <c r="CN1162" t="s">
        <v>3382</v>
      </c>
      <c r="CO1162" s="46" t="s">
        <v>2251</v>
      </c>
      <c r="CP1162" s="5"/>
      <c r="CQ1162" s="69" t="s">
        <v>2251</v>
      </c>
      <c r="CR1162" s="69" t="s">
        <v>614</v>
      </c>
      <c r="CS1162" s="5"/>
      <c r="CT1162" s="46" t="s">
        <v>2251</v>
      </c>
      <c r="CU1162" s="46" t="s">
        <v>614</v>
      </c>
      <c r="CV1162" s="118"/>
      <c r="CW1162" s="147"/>
      <c r="CX1162" s="56" t="s">
        <v>966</v>
      </c>
      <c r="CY1162" s="5"/>
      <c r="CZ1162" s="5"/>
      <c r="DA1162" s="5"/>
      <c r="DB1162" s="5"/>
      <c r="DC1162" s="5"/>
      <c r="DD1162" s="5"/>
      <c r="DE1162" s="5"/>
      <c r="DF1162" s="5"/>
      <c r="DG1162" s="118"/>
      <c r="DH1162" s="118"/>
      <c r="DI1162" s="118"/>
      <c r="DJ1162" s="118"/>
      <c r="DK1162" s="118"/>
      <c r="DL1162">
        <v>200</v>
      </c>
      <c r="DM1162" s="74" t="s">
        <v>164</v>
      </c>
      <c r="DN1162" s="74"/>
      <c r="DO1162" s="74"/>
      <c r="DP1162" s="74"/>
      <c r="DQ1162" s="5"/>
      <c r="DR1162">
        <v>200</v>
      </c>
      <c r="DS1162" s="74" t="s">
        <v>164</v>
      </c>
      <c r="DZ1162" t="s">
        <v>1249</v>
      </c>
      <c r="EA1162">
        <v>200</v>
      </c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Y1162" s="70" t="str">
        <f t="shared" si="140"/>
        <v>ibuprofen oral 200mg/</v>
      </c>
      <c r="FK1162" s="14" t="s">
        <v>163</v>
      </c>
      <c r="FL1162" s="70" t="str">
        <f t="shared" si="141"/>
        <v>ibuprofen oral 200mg/</v>
      </c>
    </row>
    <row r="1163" spans="1:168" ht="14.4">
      <c r="A1163" s="83">
        <v>52965</v>
      </c>
      <c r="B1163" s="57">
        <v>52965</v>
      </c>
      <c r="C1163" s="118"/>
      <c r="D1163" s="118"/>
      <c r="E1163" s="118"/>
      <c r="F1163" s="118"/>
      <c r="G1163" s="57">
        <v>52965</v>
      </c>
      <c r="H1163" s="3"/>
      <c r="I1163" s="57">
        <v>52965</v>
      </c>
      <c r="J1163" s="5" t="str">
        <f t="shared" si="135"/>
        <v>FIN ibuprofen Vitabalans Oy film-coated tablet 30 x 200mg/</v>
      </c>
      <c r="K1163" s="5" t="str">
        <f t="shared" si="136"/>
        <v>FIN ibuprofen Vitabalans Oy film-coated tablet 30 x 200mg/</v>
      </c>
      <c r="L1163" s="5"/>
      <c r="M1163" s="5"/>
      <c r="N1163" s="5"/>
      <c r="O1163" s="5"/>
      <c r="P1163">
        <v>30</v>
      </c>
      <c r="Q1163" s="5"/>
      <c r="R1163">
        <v>30</v>
      </c>
      <c r="S1163" s="5"/>
      <c r="T1163" s="118"/>
      <c r="U1163" s="118"/>
      <c r="V1163" s="118"/>
      <c r="W1163" s="118"/>
      <c r="X1163" t="s">
        <v>1289</v>
      </c>
      <c r="Y1163" t="s">
        <v>1138</v>
      </c>
      <c r="Z1163" t="s">
        <v>1138</v>
      </c>
      <c r="AA1163" t="s">
        <v>1298</v>
      </c>
      <c r="AB1163" s="5"/>
      <c r="AC1163" s="5"/>
      <c r="AD1163" s="5"/>
      <c r="AE1163" s="5"/>
      <c r="AF1163" s="61">
        <v>100000073665</v>
      </c>
      <c r="AG1163" t="s">
        <v>1220</v>
      </c>
      <c r="AI1163" t="s">
        <v>1198</v>
      </c>
      <c r="AJ1163" t="s">
        <v>1212</v>
      </c>
      <c r="AK1163" s="5"/>
      <c r="AL1163" s="5"/>
      <c r="AM1163" s="5"/>
      <c r="AN1163" s="5"/>
      <c r="AO1163" s="5"/>
      <c r="AP1163" s="5"/>
      <c r="AQ1163" s="5"/>
      <c r="AR1163" s="5"/>
      <c r="AS1163" s="57">
        <v>20510</v>
      </c>
      <c r="AT1163" s="25" t="str">
        <f t="shared" si="137"/>
        <v>FIN ibuprofen Vitabalans Oy film-coated tablet 200mg/</v>
      </c>
      <c r="AU1163" s="33"/>
      <c r="AW1163" s="57">
        <v>20510</v>
      </c>
      <c r="AX1163" s="57"/>
      <c r="AY1163" s="5"/>
      <c r="AZ1163" t="s">
        <v>578</v>
      </c>
      <c r="BA1163" s="5"/>
      <c r="BB1163" s="5"/>
      <c r="BC1163" s="5"/>
      <c r="BD1163" t="s">
        <v>1220</v>
      </c>
      <c r="BF1163" s="46" t="s">
        <v>1037</v>
      </c>
      <c r="BG1163" t="s">
        <v>978</v>
      </c>
      <c r="BJ1163" s="5"/>
      <c r="BK1163" t="s">
        <v>978</v>
      </c>
      <c r="BL1163" t="s">
        <v>1037</v>
      </c>
      <c r="BM1163" s="55" t="s">
        <v>964</v>
      </c>
      <c r="BN1163" t="str">
        <f t="shared" si="138"/>
        <v>ibuprofen film-coated tablet 200mg/</v>
      </c>
      <c r="BO1163" s="55"/>
      <c r="BP1163" t="str">
        <f t="shared" si="139"/>
        <v>ibuprofen film-coated tablet 200mg/</v>
      </c>
      <c r="BQ1163" s="5"/>
      <c r="BR1163" s="76">
        <v>10221000</v>
      </c>
      <c r="BS1163" t="s">
        <v>1220</v>
      </c>
      <c r="BU1163" s="118"/>
      <c r="BV1163" s="118"/>
      <c r="BW1163" s="61">
        <v>100000073665</v>
      </c>
      <c r="BX1163" s="5"/>
      <c r="BY1163" s="5"/>
      <c r="BZ1163" s="5"/>
      <c r="CB1163" s="45"/>
      <c r="CC1163" s="45"/>
      <c r="CD1163" s="5"/>
      <c r="CE1163" s="5"/>
      <c r="CF1163" t="s">
        <v>1242</v>
      </c>
      <c r="CG1163" t="s">
        <v>175</v>
      </c>
      <c r="CI1163" s="118"/>
      <c r="CJ1163" s="118"/>
      <c r="CK1163" t="s">
        <v>1239</v>
      </c>
      <c r="CM1163" t="s">
        <v>1228</v>
      </c>
      <c r="CN1163" t="s">
        <v>3382</v>
      </c>
      <c r="CO1163" s="46" t="s">
        <v>2251</v>
      </c>
      <c r="CP1163" s="5"/>
      <c r="CQ1163" s="69" t="s">
        <v>2251</v>
      </c>
      <c r="CR1163" s="69" t="s">
        <v>614</v>
      </c>
      <c r="CS1163" s="5"/>
      <c r="CT1163" s="46" t="s">
        <v>2251</v>
      </c>
      <c r="CU1163" s="46" t="s">
        <v>614</v>
      </c>
      <c r="CV1163" s="118"/>
      <c r="CW1163" s="147"/>
      <c r="CX1163" s="56" t="s">
        <v>966</v>
      </c>
      <c r="CY1163" s="5"/>
      <c r="CZ1163" s="5"/>
      <c r="DA1163" s="5"/>
      <c r="DB1163" s="5"/>
      <c r="DC1163" s="5"/>
      <c r="DD1163" s="5"/>
      <c r="DE1163" s="5"/>
      <c r="DF1163" s="5"/>
      <c r="DG1163" s="118"/>
      <c r="DH1163" s="118"/>
      <c r="DI1163" s="118"/>
      <c r="DJ1163" s="118"/>
      <c r="DK1163" s="118"/>
      <c r="DL1163">
        <v>200</v>
      </c>
      <c r="DM1163" s="74" t="s">
        <v>164</v>
      </c>
      <c r="DN1163" s="74"/>
      <c r="DO1163" s="74"/>
      <c r="DP1163" s="74"/>
      <c r="DQ1163" s="5"/>
      <c r="DR1163">
        <v>200</v>
      </c>
      <c r="DS1163" s="74" t="s">
        <v>164</v>
      </c>
      <c r="DZ1163" t="s">
        <v>1249</v>
      </c>
      <c r="EA1163">
        <v>200</v>
      </c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Y1163" s="70" t="str">
        <f t="shared" si="140"/>
        <v>ibuprofen oral 200mg/</v>
      </c>
      <c r="FK1163" s="14" t="s">
        <v>163</v>
      </c>
      <c r="FL1163" s="70" t="str">
        <f t="shared" si="141"/>
        <v>ibuprofen oral 200mg/</v>
      </c>
    </row>
    <row r="1164" spans="1:168" ht="14.4">
      <c r="A1164" s="83">
        <v>52967</v>
      </c>
      <c r="B1164" s="57">
        <v>52967</v>
      </c>
      <c r="C1164" s="118"/>
      <c r="D1164" s="118"/>
      <c r="E1164" s="118"/>
      <c r="F1164" s="118"/>
      <c r="G1164" s="57">
        <v>52967</v>
      </c>
      <c r="H1164" s="3"/>
      <c r="I1164" s="57">
        <v>52967</v>
      </c>
      <c r="J1164" s="5" t="str">
        <f t="shared" si="135"/>
        <v>FIN ibuprofen Vitabalans Oy film-coated tablet 100 x 200mg/</v>
      </c>
      <c r="K1164" s="5" t="str">
        <f t="shared" si="136"/>
        <v>FIN ibuprofen Vitabalans Oy film-coated tablet 100 x 200mg/</v>
      </c>
      <c r="L1164" s="5"/>
      <c r="M1164" s="5"/>
      <c r="N1164" s="5"/>
      <c r="O1164" s="5"/>
      <c r="P1164">
        <v>100</v>
      </c>
      <c r="Q1164" s="5"/>
      <c r="R1164">
        <v>100</v>
      </c>
      <c r="S1164" s="5"/>
      <c r="T1164" s="118"/>
      <c r="U1164" s="118"/>
      <c r="V1164" s="118"/>
      <c r="W1164" s="118"/>
      <c r="X1164" t="s">
        <v>1304</v>
      </c>
      <c r="Y1164" t="s">
        <v>1138</v>
      </c>
      <c r="Z1164" t="s">
        <v>1138</v>
      </c>
      <c r="AA1164" t="s">
        <v>1289</v>
      </c>
      <c r="AB1164" s="5"/>
      <c r="AC1164" s="5"/>
      <c r="AD1164" s="5"/>
      <c r="AE1164" s="5"/>
      <c r="AF1164" s="61">
        <v>100000073665</v>
      </c>
      <c r="AG1164" t="s">
        <v>1220</v>
      </c>
      <c r="AI1164" t="s">
        <v>1198</v>
      </c>
      <c r="AJ1164" t="s">
        <v>1212</v>
      </c>
      <c r="AK1164" s="5"/>
      <c r="AL1164" s="5"/>
      <c r="AM1164" s="5"/>
      <c r="AN1164" s="5"/>
      <c r="AO1164" s="5"/>
      <c r="AP1164" s="5"/>
      <c r="AQ1164" s="5"/>
      <c r="AR1164" s="5"/>
      <c r="AS1164" s="57">
        <v>20510</v>
      </c>
      <c r="AT1164" s="25" t="str">
        <f t="shared" si="137"/>
        <v>FIN ibuprofen Vitabalans Oy film-coated tablet 200mg/</v>
      </c>
      <c r="AU1164" s="33"/>
      <c r="AW1164" s="57">
        <v>20510</v>
      </c>
      <c r="AX1164" s="57"/>
      <c r="AY1164" s="5"/>
      <c r="AZ1164" t="s">
        <v>578</v>
      </c>
      <c r="BA1164" s="5"/>
      <c r="BB1164" s="5"/>
      <c r="BC1164" s="5"/>
      <c r="BD1164" t="s">
        <v>1220</v>
      </c>
      <c r="BF1164" s="46" t="s">
        <v>1037</v>
      </c>
      <c r="BG1164" t="s">
        <v>978</v>
      </c>
      <c r="BJ1164" s="5"/>
      <c r="BK1164" t="s">
        <v>978</v>
      </c>
      <c r="BL1164" t="s">
        <v>1037</v>
      </c>
      <c r="BM1164" s="55" t="s">
        <v>964</v>
      </c>
      <c r="BN1164" t="str">
        <f t="shared" si="138"/>
        <v>ibuprofen film-coated tablet 200mg/</v>
      </c>
      <c r="BO1164" s="55"/>
      <c r="BP1164" t="str">
        <f t="shared" si="139"/>
        <v>ibuprofen film-coated tablet 200mg/</v>
      </c>
      <c r="BQ1164" s="5"/>
      <c r="BR1164" s="76">
        <v>10221000</v>
      </c>
      <c r="BS1164" t="s">
        <v>1220</v>
      </c>
      <c r="BU1164" s="118"/>
      <c r="BV1164" s="118"/>
      <c r="BW1164" s="61">
        <v>100000073665</v>
      </c>
      <c r="BX1164" s="5"/>
      <c r="BY1164" s="5"/>
      <c r="BZ1164" s="5"/>
      <c r="CB1164" s="45"/>
      <c r="CC1164" s="45"/>
      <c r="CD1164" s="5"/>
      <c r="CE1164" s="5"/>
      <c r="CF1164" t="s">
        <v>1242</v>
      </c>
      <c r="CG1164" t="s">
        <v>175</v>
      </c>
      <c r="CI1164" s="118"/>
      <c r="CJ1164" s="118"/>
      <c r="CK1164" t="s">
        <v>1239</v>
      </c>
      <c r="CM1164" t="s">
        <v>1228</v>
      </c>
      <c r="CN1164" t="s">
        <v>3382</v>
      </c>
      <c r="CO1164" s="46" t="s">
        <v>2251</v>
      </c>
      <c r="CP1164" s="5"/>
      <c r="CQ1164" s="69" t="s">
        <v>2251</v>
      </c>
      <c r="CR1164" s="69" t="s">
        <v>614</v>
      </c>
      <c r="CS1164" s="5"/>
      <c r="CT1164" s="46" t="s">
        <v>2251</v>
      </c>
      <c r="CU1164" s="46" t="s">
        <v>614</v>
      </c>
      <c r="CV1164" s="118"/>
      <c r="CW1164" s="147"/>
      <c r="CX1164" s="56" t="s">
        <v>966</v>
      </c>
      <c r="CY1164" s="5"/>
      <c r="CZ1164" s="5"/>
      <c r="DA1164" s="5"/>
      <c r="DB1164" s="5"/>
      <c r="DC1164" s="5"/>
      <c r="DD1164" s="5"/>
      <c r="DE1164" s="5"/>
      <c r="DF1164" s="5"/>
      <c r="DG1164" s="118"/>
      <c r="DH1164" s="118"/>
      <c r="DI1164" s="118"/>
      <c r="DJ1164" s="118"/>
      <c r="DK1164" s="118"/>
      <c r="DL1164">
        <v>200</v>
      </c>
      <c r="DM1164" s="74" t="s">
        <v>164</v>
      </c>
      <c r="DN1164" s="74"/>
      <c r="DO1164" s="74"/>
      <c r="DP1164" s="74"/>
      <c r="DQ1164" s="5"/>
      <c r="DR1164">
        <v>200</v>
      </c>
      <c r="DS1164" s="74" t="s">
        <v>164</v>
      </c>
      <c r="DZ1164" t="s">
        <v>1249</v>
      </c>
      <c r="EA1164">
        <v>200</v>
      </c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Y1164" s="70" t="str">
        <f t="shared" si="140"/>
        <v>ibuprofen oral 200mg/</v>
      </c>
      <c r="FK1164" s="14" t="s">
        <v>163</v>
      </c>
      <c r="FL1164" s="70" t="str">
        <f t="shared" si="141"/>
        <v>ibuprofen oral 200mg/</v>
      </c>
    </row>
    <row r="1165" spans="1:168" ht="14.4">
      <c r="A1165" s="83">
        <v>108107</v>
      </c>
      <c r="B1165" s="57">
        <v>108107</v>
      </c>
      <c r="C1165" s="118"/>
      <c r="D1165" s="118"/>
      <c r="E1165" s="118"/>
      <c r="F1165" s="118"/>
      <c r="G1165" s="57">
        <v>108107</v>
      </c>
      <c r="H1165" s="3"/>
      <c r="I1165" s="57">
        <v>108107</v>
      </c>
      <c r="J1165" s="5" t="str">
        <f t="shared" si="135"/>
        <v>FIN ibuprofen Vitabalans Oy film-coated tablet 50 x 200mg/</v>
      </c>
      <c r="K1165" s="5" t="str">
        <f t="shared" si="136"/>
        <v>FIN ibuprofen Vitabalans Oy film-coated tablet 50 x 200mg/</v>
      </c>
      <c r="L1165" s="5"/>
      <c r="M1165" s="5"/>
      <c r="N1165" s="5"/>
      <c r="O1165" s="5"/>
      <c r="P1165">
        <v>50</v>
      </c>
      <c r="Q1165" s="5"/>
      <c r="R1165">
        <v>50</v>
      </c>
      <c r="S1165" s="5"/>
      <c r="T1165" s="118"/>
      <c r="U1165" s="118"/>
      <c r="V1165" s="118"/>
      <c r="W1165" s="118"/>
      <c r="X1165" t="s">
        <v>1334</v>
      </c>
      <c r="Y1165" t="s">
        <v>1138</v>
      </c>
      <c r="Z1165" t="s">
        <v>1138</v>
      </c>
      <c r="AA1165" t="s">
        <v>1299</v>
      </c>
      <c r="AB1165" s="5"/>
      <c r="AC1165" s="5"/>
      <c r="AD1165" s="5"/>
      <c r="AE1165" s="5"/>
      <c r="AF1165" s="61">
        <v>100000073665</v>
      </c>
      <c r="AG1165" t="s">
        <v>1220</v>
      </c>
      <c r="AI1165" t="s">
        <v>1198</v>
      </c>
      <c r="AJ1165" t="s">
        <v>1212</v>
      </c>
      <c r="AK1165" s="5"/>
      <c r="AL1165" s="5"/>
      <c r="AM1165" s="5"/>
      <c r="AN1165" s="5"/>
      <c r="AO1165" s="5"/>
      <c r="AP1165" s="5"/>
      <c r="AQ1165" s="5"/>
      <c r="AR1165" s="5"/>
      <c r="AS1165" s="57">
        <v>20510</v>
      </c>
      <c r="AT1165" s="25" t="str">
        <f t="shared" si="137"/>
        <v>FIN ibuprofen Vitabalans Oy film-coated tablet 200mg/</v>
      </c>
      <c r="AU1165" s="33"/>
      <c r="AW1165" s="57">
        <v>20510</v>
      </c>
      <c r="AX1165" s="57"/>
      <c r="AY1165" s="5"/>
      <c r="AZ1165" t="s">
        <v>578</v>
      </c>
      <c r="BA1165" s="5"/>
      <c r="BB1165" s="5"/>
      <c r="BC1165" s="5"/>
      <c r="BD1165" t="s">
        <v>1220</v>
      </c>
      <c r="BF1165" s="46" t="s">
        <v>1037</v>
      </c>
      <c r="BG1165" t="s">
        <v>978</v>
      </c>
      <c r="BJ1165" s="5"/>
      <c r="BK1165" t="s">
        <v>978</v>
      </c>
      <c r="BL1165" t="s">
        <v>1037</v>
      </c>
      <c r="BM1165" s="55" t="s">
        <v>964</v>
      </c>
      <c r="BN1165" t="str">
        <f t="shared" si="138"/>
        <v>ibuprofen film-coated tablet 200mg/</v>
      </c>
      <c r="BO1165" s="55"/>
      <c r="BP1165" t="str">
        <f t="shared" si="139"/>
        <v>ibuprofen film-coated tablet 200mg/</v>
      </c>
      <c r="BQ1165" s="5"/>
      <c r="BR1165" s="76">
        <v>10221000</v>
      </c>
      <c r="BS1165" t="s">
        <v>1220</v>
      </c>
      <c r="BU1165" s="118"/>
      <c r="BV1165" s="118"/>
      <c r="BW1165" s="61">
        <v>100000073665</v>
      </c>
      <c r="BX1165" s="5"/>
      <c r="BY1165" s="5"/>
      <c r="BZ1165" s="5"/>
      <c r="CB1165" s="45"/>
      <c r="CC1165" s="45"/>
      <c r="CD1165" s="5"/>
      <c r="CE1165" s="5"/>
      <c r="CF1165" t="s">
        <v>1242</v>
      </c>
      <c r="CG1165" t="s">
        <v>175</v>
      </c>
      <c r="CI1165" s="118"/>
      <c r="CJ1165" s="118"/>
      <c r="CK1165" t="s">
        <v>1239</v>
      </c>
      <c r="CM1165" t="s">
        <v>1228</v>
      </c>
      <c r="CN1165" t="s">
        <v>3382</v>
      </c>
      <c r="CO1165" s="46" t="s">
        <v>2251</v>
      </c>
      <c r="CP1165" s="5"/>
      <c r="CQ1165" s="69" t="s">
        <v>2251</v>
      </c>
      <c r="CR1165" s="69" t="s">
        <v>614</v>
      </c>
      <c r="CS1165" s="5"/>
      <c r="CT1165" s="46" t="s">
        <v>2251</v>
      </c>
      <c r="CU1165" s="46" t="s">
        <v>614</v>
      </c>
      <c r="CV1165" s="118"/>
      <c r="CW1165" s="147"/>
      <c r="CX1165" s="56" t="s">
        <v>966</v>
      </c>
      <c r="CY1165" s="5"/>
      <c r="CZ1165" s="5"/>
      <c r="DA1165" s="5"/>
      <c r="DB1165" s="5"/>
      <c r="DC1165" s="5"/>
      <c r="DD1165" s="5"/>
      <c r="DE1165" s="5"/>
      <c r="DF1165" s="5"/>
      <c r="DG1165" s="118"/>
      <c r="DH1165" s="118"/>
      <c r="DI1165" s="118"/>
      <c r="DJ1165" s="118"/>
      <c r="DK1165" s="118"/>
      <c r="DL1165">
        <v>200</v>
      </c>
      <c r="DM1165" s="74" t="s">
        <v>164</v>
      </c>
      <c r="DN1165" s="74"/>
      <c r="DO1165" s="74"/>
      <c r="DP1165" s="74"/>
      <c r="DQ1165" s="5"/>
      <c r="DR1165">
        <v>200</v>
      </c>
      <c r="DS1165" s="74" t="s">
        <v>164</v>
      </c>
      <c r="DZ1165" t="s">
        <v>1249</v>
      </c>
      <c r="EA1165">
        <v>200</v>
      </c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Y1165" s="70" t="str">
        <f t="shared" si="140"/>
        <v>ibuprofen oral 200mg/</v>
      </c>
      <c r="FK1165" s="14" t="s">
        <v>163</v>
      </c>
      <c r="FL1165" s="70" t="str">
        <f t="shared" si="141"/>
        <v>ibuprofen oral 200mg/</v>
      </c>
    </row>
    <row r="1166" spans="1:168" ht="14.4">
      <c r="A1166" s="83">
        <v>108108</v>
      </c>
      <c r="B1166" s="57">
        <v>108108</v>
      </c>
      <c r="C1166" s="118"/>
      <c r="D1166" s="118"/>
      <c r="E1166" s="118"/>
      <c r="F1166" s="118"/>
      <c r="G1166" s="57">
        <v>108108</v>
      </c>
      <c r="H1166" s="3"/>
      <c r="I1166" s="57">
        <v>108108</v>
      </c>
      <c r="J1166" s="5" t="str">
        <f t="shared" si="135"/>
        <v>FIN ibuprofen Vitabalans Oy film-coated tablet 50 x 200mg/</v>
      </c>
      <c r="K1166" s="5" t="str">
        <f t="shared" si="136"/>
        <v>FIN ibuprofen Vitabalans Oy film-coated tablet 50 x 200mg/</v>
      </c>
      <c r="L1166" s="5"/>
      <c r="M1166" s="5"/>
      <c r="N1166" s="5"/>
      <c r="O1166" s="5"/>
      <c r="P1166">
        <v>50</v>
      </c>
      <c r="Q1166" s="5"/>
      <c r="R1166">
        <v>50</v>
      </c>
      <c r="S1166" s="5"/>
      <c r="T1166" s="118"/>
      <c r="U1166" s="118"/>
      <c r="V1166" s="118"/>
      <c r="W1166" s="118"/>
      <c r="X1166" t="s">
        <v>1300</v>
      </c>
      <c r="Y1166" t="s">
        <v>1138</v>
      </c>
      <c r="Z1166" t="s">
        <v>1138</v>
      </c>
      <c r="AA1166" t="s">
        <v>1299</v>
      </c>
      <c r="AB1166" s="5"/>
      <c r="AC1166" s="5"/>
      <c r="AD1166" s="5"/>
      <c r="AE1166" s="5"/>
      <c r="AF1166" s="61">
        <v>100000073665</v>
      </c>
      <c r="AG1166" t="s">
        <v>1220</v>
      </c>
      <c r="AI1166" t="s">
        <v>1198</v>
      </c>
      <c r="AJ1166" t="s">
        <v>1212</v>
      </c>
      <c r="AK1166" s="5"/>
      <c r="AL1166" s="5"/>
      <c r="AM1166" s="5"/>
      <c r="AN1166" s="5"/>
      <c r="AO1166" s="5"/>
      <c r="AP1166" s="5"/>
      <c r="AQ1166" s="5"/>
      <c r="AR1166" s="5"/>
      <c r="AS1166" s="57">
        <v>20510</v>
      </c>
      <c r="AT1166" s="25" t="str">
        <f t="shared" si="137"/>
        <v>FIN ibuprofen Vitabalans Oy film-coated tablet 200mg/</v>
      </c>
      <c r="AU1166" s="33"/>
      <c r="AW1166" s="57">
        <v>20510</v>
      </c>
      <c r="AX1166" s="57"/>
      <c r="AY1166" s="5"/>
      <c r="AZ1166" t="s">
        <v>578</v>
      </c>
      <c r="BA1166" s="5"/>
      <c r="BB1166" s="5"/>
      <c r="BC1166" s="5"/>
      <c r="BD1166" t="s">
        <v>1220</v>
      </c>
      <c r="BF1166" s="46" t="s">
        <v>1037</v>
      </c>
      <c r="BG1166" t="s">
        <v>978</v>
      </c>
      <c r="BJ1166" s="5"/>
      <c r="BK1166" t="s">
        <v>978</v>
      </c>
      <c r="BL1166" t="s">
        <v>1037</v>
      </c>
      <c r="BM1166" s="55" t="s">
        <v>964</v>
      </c>
      <c r="BN1166" t="str">
        <f t="shared" si="138"/>
        <v>ibuprofen film-coated tablet 200mg/</v>
      </c>
      <c r="BO1166" s="55"/>
      <c r="BP1166" t="str">
        <f t="shared" si="139"/>
        <v>ibuprofen film-coated tablet 200mg/</v>
      </c>
      <c r="BQ1166" s="5"/>
      <c r="BR1166" s="76">
        <v>10221000</v>
      </c>
      <c r="BS1166" t="s">
        <v>1220</v>
      </c>
      <c r="BU1166" s="118"/>
      <c r="BV1166" s="118"/>
      <c r="BW1166" s="61">
        <v>100000073665</v>
      </c>
      <c r="BX1166" s="5"/>
      <c r="BY1166" s="5"/>
      <c r="BZ1166" s="5"/>
      <c r="CB1166" s="45"/>
      <c r="CC1166" s="45"/>
      <c r="CD1166" s="5"/>
      <c r="CE1166" s="5"/>
      <c r="CF1166" t="s">
        <v>1242</v>
      </c>
      <c r="CG1166" t="s">
        <v>175</v>
      </c>
      <c r="CI1166" s="118"/>
      <c r="CJ1166" s="118"/>
      <c r="CK1166" t="s">
        <v>1239</v>
      </c>
      <c r="CM1166" t="s">
        <v>1228</v>
      </c>
      <c r="CN1166" t="s">
        <v>3382</v>
      </c>
      <c r="CO1166" s="46" t="s">
        <v>2251</v>
      </c>
      <c r="CP1166" s="5"/>
      <c r="CQ1166" s="69" t="s">
        <v>2251</v>
      </c>
      <c r="CR1166" s="69" t="s">
        <v>614</v>
      </c>
      <c r="CS1166" s="5"/>
      <c r="CT1166" s="46" t="s">
        <v>2251</v>
      </c>
      <c r="CU1166" s="46" t="s">
        <v>614</v>
      </c>
      <c r="CV1166" s="118"/>
      <c r="CW1166" s="147"/>
      <c r="CX1166" s="56" t="s">
        <v>966</v>
      </c>
      <c r="CY1166" s="5"/>
      <c r="CZ1166" s="5"/>
      <c r="DA1166" s="5"/>
      <c r="DB1166" s="5"/>
      <c r="DC1166" s="5"/>
      <c r="DD1166" s="5"/>
      <c r="DE1166" s="5"/>
      <c r="DF1166" s="5"/>
      <c r="DG1166" s="118"/>
      <c r="DH1166" s="118"/>
      <c r="DI1166" s="118"/>
      <c r="DJ1166" s="118"/>
      <c r="DK1166" s="118"/>
      <c r="DL1166">
        <v>200</v>
      </c>
      <c r="DM1166" s="74" t="s">
        <v>164</v>
      </c>
      <c r="DN1166" s="74"/>
      <c r="DO1166" s="74"/>
      <c r="DP1166" s="74"/>
      <c r="DQ1166" s="5"/>
      <c r="DR1166">
        <v>200</v>
      </c>
      <c r="DS1166" s="74" t="s">
        <v>164</v>
      </c>
      <c r="DZ1166" t="s">
        <v>1249</v>
      </c>
      <c r="EA1166">
        <v>200</v>
      </c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Y1166" s="70" t="str">
        <f t="shared" si="140"/>
        <v>ibuprofen oral 200mg/</v>
      </c>
      <c r="FK1166" s="14" t="s">
        <v>163</v>
      </c>
      <c r="FL1166" s="70" t="str">
        <f t="shared" si="141"/>
        <v>ibuprofen oral 200mg/</v>
      </c>
    </row>
    <row r="1167" spans="1:168" ht="14.4">
      <c r="A1167" s="83">
        <v>71938</v>
      </c>
      <c r="B1167" s="57">
        <v>71938</v>
      </c>
      <c r="C1167" s="118"/>
      <c r="D1167" s="118"/>
      <c r="E1167" s="118"/>
      <c r="F1167" s="118"/>
      <c r="G1167" s="57">
        <v>71938</v>
      </c>
      <c r="H1167" s="3"/>
      <c r="I1167" s="57">
        <v>71938</v>
      </c>
      <c r="J1167" s="5" t="str">
        <f t="shared" si="135"/>
        <v>FIN ibuprofen Vitabalans Oy film-coated tablet 10 x 800mg/</v>
      </c>
      <c r="K1167" s="5" t="str">
        <f t="shared" si="136"/>
        <v>FIN ibuprofen Vitabalans Oy film-coated tablet 10 x 800mg/</v>
      </c>
      <c r="L1167" s="5"/>
      <c r="M1167" s="5"/>
      <c r="N1167" s="5"/>
      <c r="O1167" s="5"/>
      <c r="P1167">
        <v>10</v>
      </c>
      <c r="Q1167" s="5"/>
      <c r="R1167">
        <v>10</v>
      </c>
      <c r="S1167" s="5"/>
      <c r="T1167" s="118"/>
      <c r="U1167" s="118"/>
      <c r="V1167" s="118"/>
      <c r="W1167" s="118"/>
      <c r="X1167" t="s">
        <v>1313</v>
      </c>
      <c r="Y1167" t="s">
        <v>1139</v>
      </c>
      <c r="Z1167" t="s">
        <v>1139</v>
      </c>
      <c r="AA1167" t="s">
        <v>1292</v>
      </c>
      <c r="AB1167" s="5"/>
      <c r="AC1167" s="5"/>
      <c r="AD1167" s="5"/>
      <c r="AE1167" s="5"/>
      <c r="AF1167" s="61">
        <v>100000073665</v>
      </c>
      <c r="AG1167" t="s">
        <v>1220</v>
      </c>
      <c r="AI1167" t="s">
        <v>1198</v>
      </c>
      <c r="AJ1167" t="s">
        <v>1212</v>
      </c>
      <c r="AK1167" s="5"/>
      <c r="AL1167" s="5"/>
      <c r="AM1167" s="5"/>
      <c r="AN1167" s="5"/>
      <c r="AO1167" s="5"/>
      <c r="AP1167" s="5"/>
      <c r="AQ1167" s="5"/>
      <c r="AR1167" s="5"/>
      <c r="AS1167" s="57">
        <v>23832</v>
      </c>
      <c r="AT1167" s="25" t="str">
        <f t="shared" si="137"/>
        <v>FIN ibuprofen Vitabalans Oy film-coated tablet 800mg/</v>
      </c>
      <c r="AU1167" s="33"/>
      <c r="AW1167" s="57">
        <v>23832</v>
      </c>
      <c r="AX1167" s="57"/>
      <c r="AY1167" s="5"/>
      <c r="AZ1167" t="s">
        <v>578</v>
      </c>
      <c r="BA1167" s="5"/>
      <c r="BB1167" s="5"/>
      <c r="BC1167" s="5"/>
      <c r="BD1167" t="s">
        <v>1220</v>
      </c>
      <c r="BF1167" s="46" t="s">
        <v>1038</v>
      </c>
      <c r="BG1167" t="s">
        <v>978</v>
      </c>
      <c r="BJ1167" s="5"/>
      <c r="BK1167" t="s">
        <v>978</v>
      </c>
      <c r="BL1167" t="s">
        <v>1038</v>
      </c>
      <c r="BM1167" s="55" t="s">
        <v>964</v>
      </c>
      <c r="BN1167" t="str">
        <f t="shared" si="138"/>
        <v>ibuprofen film-coated tablet 800mg/</v>
      </c>
      <c r="BO1167" s="55"/>
      <c r="BP1167" t="str">
        <f t="shared" si="139"/>
        <v>ibuprofen film-coated tablet 800mg/</v>
      </c>
      <c r="BQ1167" s="5"/>
      <c r="BR1167" s="76">
        <v>10221000</v>
      </c>
      <c r="BS1167" t="s">
        <v>1220</v>
      </c>
      <c r="BU1167" s="118"/>
      <c r="BV1167" s="118"/>
      <c r="BW1167" s="61">
        <v>100000073665</v>
      </c>
      <c r="BX1167" s="5"/>
      <c r="BY1167" s="5"/>
      <c r="BZ1167" s="5"/>
      <c r="CB1167" s="45"/>
      <c r="CC1167" s="45"/>
      <c r="CD1167" s="5"/>
      <c r="CE1167" s="5"/>
      <c r="CF1167" t="s">
        <v>1242</v>
      </c>
      <c r="CG1167" t="s">
        <v>175</v>
      </c>
      <c r="CI1167" s="118"/>
      <c r="CJ1167" s="118"/>
      <c r="CK1167" t="s">
        <v>1239</v>
      </c>
      <c r="CM1167" t="s">
        <v>1228</v>
      </c>
      <c r="CN1167" t="s">
        <v>3382</v>
      </c>
      <c r="CO1167" s="46" t="s">
        <v>2251</v>
      </c>
      <c r="CP1167" s="5"/>
      <c r="CQ1167" s="69" t="s">
        <v>2251</v>
      </c>
      <c r="CR1167" s="69" t="s">
        <v>614</v>
      </c>
      <c r="CS1167" s="5"/>
      <c r="CT1167" s="46" t="s">
        <v>2251</v>
      </c>
      <c r="CU1167" s="46" t="s">
        <v>614</v>
      </c>
      <c r="CV1167" s="118"/>
      <c r="CW1167" s="147"/>
      <c r="CX1167" s="56" t="s">
        <v>966</v>
      </c>
      <c r="CY1167" s="5"/>
      <c r="CZ1167" s="5"/>
      <c r="DA1167" s="5"/>
      <c r="DB1167" s="5"/>
      <c r="DC1167" s="5"/>
      <c r="DD1167" s="5"/>
      <c r="DE1167" s="5"/>
      <c r="DF1167" s="5"/>
      <c r="DG1167" s="118"/>
      <c r="DH1167" s="118"/>
      <c r="DI1167" s="118"/>
      <c r="DJ1167" s="118"/>
      <c r="DK1167" s="118"/>
      <c r="DL1167">
        <v>800</v>
      </c>
      <c r="DM1167" s="74" t="s">
        <v>164</v>
      </c>
      <c r="DN1167" s="74"/>
      <c r="DO1167" s="74"/>
      <c r="DP1167" s="74"/>
      <c r="DQ1167" s="5"/>
      <c r="DR1167">
        <v>800</v>
      </c>
      <c r="DS1167" s="74" t="s">
        <v>164</v>
      </c>
      <c r="DZ1167" t="s">
        <v>1255</v>
      </c>
      <c r="EA1167">
        <v>800</v>
      </c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Y1167" s="70" t="str">
        <f t="shared" si="140"/>
        <v>ibuprofen oral 800mg/</v>
      </c>
      <c r="FK1167" s="14" t="s">
        <v>163</v>
      </c>
      <c r="FL1167" s="70" t="str">
        <f t="shared" si="141"/>
        <v>ibuprofen oral 800mg/</v>
      </c>
    </row>
    <row r="1168" spans="1:168" ht="14.4">
      <c r="A1168" s="83">
        <v>71939</v>
      </c>
      <c r="B1168" s="57">
        <v>71939</v>
      </c>
      <c r="C1168" s="118"/>
      <c r="D1168" s="118"/>
      <c r="E1168" s="118"/>
      <c r="F1168" s="118"/>
      <c r="G1168" s="57">
        <v>71939</v>
      </c>
      <c r="H1168" s="3"/>
      <c r="I1168" s="57">
        <v>71939</v>
      </c>
      <c r="J1168" s="5" t="str">
        <f t="shared" si="135"/>
        <v>FIN ibuprofen Vitabalans Oy film-coated tablet 30 x 800mg/</v>
      </c>
      <c r="K1168" s="5" t="str">
        <f t="shared" si="136"/>
        <v>FIN ibuprofen Vitabalans Oy film-coated tablet 30 x 800mg/</v>
      </c>
      <c r="L1168" s="5"/>
      <c r="M1168" s="5"/>
      <c r="N1168" s="5"/>
      <c r="O1168" s="5"/>
      <c r="P1168">
        <v>30</v>
      </c>
      <c r="Q1168" s="5"/>
      <c r="R1168">
        <v>30</v>
      </c>
      <c r="S1168" s="5"/>
      <c r="T1168" s="118"/>
      <c r="U1168" s="118"/>
      <c r="V1168" s="118"/>
      <c r="W1168" s="118"/>
      <c r="X1168" t="s">
        <v>1292</v>
      </c>
      <c r="Y1168" t="s">
        <v>1139</v>
      </c>
      <c r="Z1168" t="s">
        <v>1139</v>
      </c>
      <c r="AA1168" t="s">
        <v>1298</v>
      </c>
      <c r="AB1168" s="5"/>
      <c r="AC1168" s="5"/>
      <c r="AD1168" s="5"/>
      <c r="AE1168" s="5"/>
      <c r="AF1168" s="61">
        <v>100000073665</v>
      </c>
      <c r="AG1168" t="s">
        <v>1220</v>
      </c>
      <c r="AI1168" t="s">
        <v>1198</v>
      </c>
      <c r="AJ1168" t="s">
        <v>1212</v>
      </c>
      <c r="AK1168" s="5"/>
      <c r="AL1168" s="5"/>
      <c r="AM1168" s="5"/>
      <c r="AN1168" s="5"/>
      <c r="AO1168" s="5"/>
      <c r="AP1168" s="5"/>
      <c r="AQ1168" s="5"/>
      <c r="AR1168" s="5"/>
      <c r="AS1168" s="57">
        <v>23832</v>
      </c>
      <c r="AT1168" s="25" t="str">
        <f t="shared" si="137"/>
        <v>FIN ibuprofen Vitabalans Oy film-coated tablet 800mg/</v>
      </c>
      <c r="AU1168" s="33"/>
      <c r="AW1168" s="57">
        <v>23832</v>
      </c>
      <c r="AX1168" s="57"/>
      <c r="AY1168" s="5"/>
      <c r="AZ1168" t="s">
        <v>578</v>
      </c>
      <c r="BA1168" s="5"/>
      <c r="BB1168" s="5"/>
      <c r="BC1168" s="5"/>
      <c r="BD1168" t="s">
        <v>1220</v>
      </c>
      <c r="BF1168" s="46" t="s">
        <v>1038</v>
      </c>
      <c r="BG1168" t="s">
        <v>978</v>
      </c>
      <c r="BJ1168" s="5"/>
      <c r="BK1168" t="s">
        <v>978</v>
      </c>
      <c r="BL1168" t="s">
        <v>1038</v>
      </c>
      <c r="BM1168" s="55" t="s">
        <v>964</v>
      </c>
      <c r="BN1168" t="str">
        <f t="shared" si="138"/>
        <v>ibuprofen film-coated tablet 800mg/</v>
      </c>
      <c r="BO1168" s="55"/>
      <c r="BP1168" t="str">
        <f t="shared" si="139"/>
        <v>ibuprofen film-coated tablet 800mg/</v>
      </c>
      <c r="BQ1168" s="5"/>
      <c r="BR1168" s="76">
        <v>10221000</v>
      </c>
      <c r="BS1168" t="s">
        <v>1220</v>
      </c>
      <c r="BU1168" s="118"/>
      <c r="BV1168" s="118"/>
      <c r="BW1168" s="61">
        <v>100000073665</v>
      </c>
      <c r="BX1168" s="5"/>
      <c r="BY1168" s="5"/>
      <c r="BZ1168" s="5"/>
      <c r="CB1168" s="45"/>
      <c r="CC1168" s="45"/>
      <c r="CD1168" s="5"/>
      <c r="CE1168" s="5"/>
      <c r="CF1168" t="s">
        <v>1242</v>
      </c>
      <c r="CG1168" t="s">
        <v>175</v>
      </c>
      <c r="CI1168" s="118"/>
      <c r="CJ1168" s="118"/>
      <c r="CK1168" t="s">
        <v>1239</v>
      </c>
      <c r="CM1168" t="s">
        <v>1228</v>
      </c>
      <c r="CN1168" t="s">
        <v>3382</v>
      </c>
      <c r="CO1168" s="46" t="s">
        <v>2251</v>
      </c>
      <c r="CP1168" s="5"/>
      <c r="CQ1168" s="69" t="s">
        <v>2251</v>
      </c>
      <c r="CR1168" s="69" t="s">
        <v>614</v>
      </c>
      <c r="CS1168" s="5"/>
      <c r="CT1168" s="46" t="s">
        <v>2251</v>
      </c>
      <c r="CU1168" s="46" t="s">
        <v>614</v>
      </c>
      <c r="CV1168" s="118"/>
      <c r="CW1168" s="147"/>
      <c r="CX1168" s="56" t="s">
        <v>966</v>
      </c>
      <c r="CY1168" s="5"/>
      <c r="CZ1168" s="5"/>
      <c r="DA1168" s="5"/>
      <c r="DB1168" s="5"/>
      <c r="DC1168" s="5"/>
      <c r="DD1168" s="5"/>
      <c r="DE1168" s="5"/>
      <c r="DF1168" s="5"/>
      <c r="DG1168" s="118"/>
      <c r="DH1168" s="118"/>
      <c r="DI1168" s="118"/>
      <c r="DJ1168" s="118"/>
      <c r="DK1168" s="118"/>
      <c r="DL1168">
        <v>800</v>
      </c>
      <c r="DM1168" s="74" t="s">
        <v>164</v>
      </c>
      <c r="DN1168" s="74"/>
      <c r="DO1168" s="74"/>
      <c r="DP1168" s="74"/>
      <c r="DQ1168" s="5"/>
      <c r="DR1168">
        <v>800</v>
      </c>
      <c r="DS1168" s="74" t="s">
        <v>164</v>
      </c>
      <c r="DZ1168" t="s">
        <v>1255</v>
      </c>
      <c r="EA1168">
        <v>800</v>
      </c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Y1168" s="70" t="str">
        <f t="shared" si="140"/>
        <v>ibuprofen oral 800mg/</v>
      </c>
      <c r="FK1168" s="14" t="s">
        <v>163</v>
      </c>
      <c r="FL1168" s="70" t="str">
        <f t="shared" si="141"/>
        <v>ibuprofen oral 800mg/</v>
      </c>
    </row>
    <row r="1169" spans="1:168" ht="14.4">
      <c r="A1169" s="83">
        <v>71940</v>
      </c>
      <c r="B1169" s="57">
        <v>71940</v>
      </c>
      <c r="C1169" s="118"/>
      <c r="D1169" s="118"/>
      <c r="E1169" s="118"/>
      <c r="F1169" s="118"/>
      <c r="G1169" s="57">
        <v>71940</v>
      </c>
      <c r="H1169" s="3"/>
      <c r="I1169" s="57">
        <v>71940</v>
      </c>
      <c r="J1169" s="5" t="str">
        <f t="shared" si="135"/>
        <v>FIN ibuprofen Vitabalans Oy film-coated tablet 100 x 800mg/</v>
      </c>
      <c r="K1169" s="5" t="str">
        <f t="shared" si="136"/>
        <v>FIN ibuprofen Vitabalans Oy film-coated tablet 100 x 800mg/</v>
      </c>
      <c r="L1169" s="5"/>
      <c r="M1169" s="5"/>
      <c r="N1169" s="5"/>
      <c r="O1169" s="5"/>
      <c r="P1169">
        <v>100</v>
      </c>
      <c r="Q1169" s="5"/>
      <c r="R1169">
        <v>100</v>
      </c>
      <c r="S1169" s="5"/>
      <c r="T1169" s="118"/>
      <c r="U1169" s="118"/>
      <c r="V1169" s="118"/>
      <c r="W1169" s="118"/>
      <c r="X1169" t="s">
        <v>1296</v>
      </c>
      <c r="Y1169" t="s">
        <v>1139</v>
      </c>
      <c r="Z1169" t="s">
        <v>1139</v>
      </c>
      <c r="AA1169" t="s">
        <v>1289</v>
      </c>
      <c r="AB1169" s="5"/>
      <c r="AC1169" s="5"/>
      <c r="AD1169" s="5"/>
      <c r="AE1169" s="5"/>
      <c r="AF1169" s="61">
        <v>100000073665</v>
      </c>
      <c r="AG1169" t="s">
        <v>1220</v>
      </c>
      <c r="AI1169" t="s">
        <v>1198</v>
      </c>
      <c r="AJ1169" t="s">
        <v>1212</v>
      </c>
      <c r="AK1169" s="5"/>
      <c r="AL1169" s="5"/>
      <c r="AM1169" s="5"/>
      <c r="AN1169" s="5"/>
      <c r="AO1169" s="5"/>
      <c r="AP1169" s="5"/>
      <c r="AQ1169" s="5"/>
      <c r="AR1169" s="5"/>
      <c r="AS1169" s="57">
        <v>23832</v>
      </c>
      <c r="AT1169" s="25" t="str">
        <f t="shared" si="137"/>
        <v>FIN ibuprofen Vitabalans Oy film-coated tablet 800mg/</v>
      </c>
      <c r="AU1169" s="33"/>
      <c r="AW1169" s="57">
        <v>23832</v>
      </c>
      <c r="AX1169" s="57"/>
      <c r="AY1169" s="5"/>
      <c r="AZ1169" t="s">
        <v>578</v>
      </c>
      <c r="BA1169" s="5"/>
      <c r="BB1169" s="5"/>
      <c r="BC1169" s="5"/>
      <c r="BD1169" t="s">
        <v>1220</v>
      </c>
      <c r="BF1169" s="46" t="s">
        <v>1038</v>
      </c>
      <c r="BG1169" t="s">
        <v>978</v>
      </c>
      <c r="BJ1169" s="5"/>
      <c r="BK1169" t="s">
        <v>978</v>
      </c>
      <c r="BL1169" t="s">
        <v>1038</v>
      </c>
      <c r="BM1169" s="55" t="s">
        <v>964</v>
      </c>
      <c r="BN1169" t="str">
        <f t="shared" si="138"/>
        <v>ibuprofen film-coated tablet 800mg/</v>
      </c>
      <c r="BO1169" s="55"/>
      <c r="BP1169" t="str">
        <f t="shared" si="139"/>
        <v>ibuprofen film-coated tablet 800mg/</v>
      </c>
      <c r="BQ1169" s="5"/>
      <c r="BR1169" s="76">
        <v>10221000</v>
      </c>
      <c r="BS1169" t="s">
        <v>1220</v>
      </c>
      <c r="BU1169" s="118"/>
      <c r="BV1169" s="118"/>
      <c r="BW1169" s="61">
        <v>100000073665</v>
      </c>
      <c r="BX1169" s="5"/>
      <c r="BY1169" s="5"/>
      <c r="BZ1169" s="5"/>
      <c r="CB1169" s="45"/>
      <c r="CC1169" s="45"/>
      <c r="CD1169" s="5"/>
      <c r="CE1169" s="5"/>
      <c r="CF1169" t="s">
        <v>1242</v>
      </c>
      <c r="CG1169" t="s">
        <v>175</v>
      </c>
      <c r="CI1169" s="118"/>
      <c r="CJ1169" s="118"/>
      <c r="CK1169" t="s">
        <v>1239</v>
      </c>
      <c r="CM1169" t="s">
        <v>1228</v>
      </c>
      <c r="CN1169" t="s">
        <v>3382</v>
      </c>
      <c r="CO1169" s="46" t="s">
        <v>2251</v>
      </c>
      <c r="CP1169" s="5"/>
      <c r="CQ1169" s="69" t="s">
        <v>2251</v>
      </c>
      <c r="CR1169" s="69" t="s">
        <v>614</v>
      </c>
      <c r="CS1169" s="5"/>
      <c r="CT1169" s="46" t="s">
        <v>2251</v>
      </c>
      <c r="CU1169" s="46" t="s">
        <v>614</v>
      </c>
      <c r="CV1169" s="118"/>
      <c r="CW1169" s="147"/>
      <c r="CX1169" s="56" t="s">
        <v>966</v>
      </c>
      <c r="CY1169" s="5"/>
      <c r="CZ1169" s="5"/>
      <c r="DA1169" s="5"/>
      <c r="DB1169" s="5"/>
      <c r="DC1169" s="5"/>
      <c r="DD1169" s="5"/>
      <c r="DE1169" s="5"/>
      <c r="DF1169" s="5"/>
      <c r="DG1169" s="118"/>
      <c r="DH1169" s="118"/>
      <c r="DI1169" s="118"/>
      <c r="DJ1169" s="118"/>
      <c r="DK1169" s="118"/>
      <c r="DL1169">
        <v>800</v>
      </c>
      <c r="DM1169" s="74" t="s">
        <v>164</v>
      </c>
      <c r="DN1169" s="74"/>
      <c r="DO1169" s="74"/>
      <c r="DP1169" s="74"/>
      <c r="DQ1169" s="5"/>
      <c r="DR1169">
        <v>800</v>
      </c>
      <c r="DS1169" s="74" t="s">
        <v>164</v>
      </c>
      <c r="DZ1169" t="s">
        <v>1255</v>
      </c>
      <c r="EA1169">
        <v>800</v>
      </c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Y1169" s="70" t="str">
        <f t="shared" si="140"/>
        <v>ibuprofen oral 800mg/</v>
      </c>
      <c r="FK1169" s="14" t="s">
        <v>163</v>
      </c>
      <c r="FL1169" s="70" t="str">
        <f t="shared" si="141"/>
        <v>ibuprofen oral 800mg/</v>
      </c>
    </row>
    <row r="1170" spans="1:168" ht="14.4">
      <c r="A1170" s="83">
        <v>3441</v>
      </c>
      <c r="B1170" s="57">
        <v>3441</v>
      </c>
      <c r="C1170" s="118"/>
      <c r="D1170" s="118"/>
      <c r="E1170" s="118"/>
      <c r="F1170" s="118"/>
      <c r="G1170" s="57">
        <v>3441</v>
      </c>
      <c r="H1170" s="3"/>
      <c r="I1170" s="57">
        <v>3441</v>
      </c>
      <c r="J1170" s="5" t="str">
        <f t="shared" si="135"/>
        <v>FIN ibuprofen Orifarm Healthcare A/S film-coated tablet 30 x 600mg/</v>
      </c>
      <c r="K1170" s="5" t="str">
        <f t="shared" si="136"/>
        <v>FIN ibuprofen Orifarm Healthcare A/S film-coated tablet 30 x 600mg/</v>
      </c>
      <c r="L1170" s="5"/>
      <c r="M1170" s="5"/>
      <c r="N1170" s="5"/>
      <c r="O1170" s="5"/>
      <c r="P1170">
        <v>30</v>
      </c>
      <c r="Q1170" s="5"/>
      <c r="R1170">
        <v>30</v>
      </c>
      <c r="S1170" s="5"/>
      <c r="T1170" s="118"/>
      <c r="U1170" s="118"/>
      <c r="V1170" s="118"/>
      <c r="W1170" s="118"/>
      <c r="X1170" t="s">
        <v>1335</v>
      </c>
      <c r="Y1170" t="s">
        <v>1140</v>
      </c>
      <c r="Z1170" t="s">
        <v>1140</v>
      </c>
      <c r="AA1170" t="s">
        <v>1298</v>
      </c>
      <c r="AB1170" s="5"/>
      <c r="AC1170" s="5"/>
      <c r="AD1170" s="5"/>
      <c r="AE1170" s="5"/>
      <c r="AF1170" s="61">
        <v>100000073665</v>
      </c>
      <c r="AG1170" t="s">
        <v>1220</v>
      </c>
      <c r="AI1170" t="s">
        <v>1198</v>
      </c>
      <c r="AJ1170" t="s">
        <v>1212</v>
      </c>
      <c r="AK1170" s="5"/>
      <c r="AL1170" s="5"/>
      <c r="AM1170" s="5"/>
      <c r="AN1170" s="5"/>
      <c r="AO1170" s="5"/>
      <c r="AP1170" s="5"/>
      <c r="AQ1170" s="5"/>
      <c r="AR1170" s="5"/>
      <c r="AS1170" s="57">
        <v>1643</v>
      </c>
      <c r="AT1170" s="25" t="str">
        <f t="shared" si="137"/>
        <v>FIN ibuprofen Orifarm Healthcare A/S film-coated tablet 600mg/</v>
      </c>
      <c r="AU1170" s="33"/>
      <c r="AW1170" s="57">
        <v>1643</v>
      </c>
      <c r="AX1170" s="57"/>
      <c r="AY1170" s="5"/>
      <c r="AZ1170" t="s">
        <v>578</v>
      </c>
      <c r="BA1170" s="5"/>
      <c r="BB1170" s="5"/>
      <c r="BC1170" s="5"/>
      <c r="BD1170" t="s">
        <v>1220</v>
      </c>
      <c r="BF1170" s="46" t="s">
        <v>1039</v>
      </c>
      <c r="BG1170" t="s">
        <v>988</v>
      </c>
      <c r="BJ1170" s="5"/>
      <c r="BK1170" t="s">
        <v>988</v>
      </c>
      <c r="BL1170" t="s">
        <v>1039</v>
      </c>
      <c r="BM1170" s="55" t="s">
        <v>964</v>
      </c>
      <c r="BN1170" t="str">
        <f t="shared" si="138"/>
        <v>ibuprofen film-coated tablet 600mg/</v>
      </c>
      <c r="BO1170" s="55"/>
      <c r="BP1170" t="str">
        <f t="shared" si="139"/>
        <v>ibuprofen film-coated tablet 600mg/</v>
      </c>
      <c r="BQ1170" s="5"/>
      <c r="BR1170" s="76">
        <v>10221000</v>
      </c>
      <c r="BS1170" t="s">
        <v>1220</v>
      </c>
      <c r="BU1170" s="118"/>
      <c r="BV1170" s="118"/>
      <c r="BW1170" s="61">
        <v>100000073665</v>
      </c>
      <c r="BX1170" s="5"/>
      <c r="BY1170" s="5"/>
      <c r="BZ1170" s="5"/>
      <c r="CB1170" s="45"/>
      <c r="CC1170" s="45"/>
      <c r="CD1170" s="5"/>
      <c r="CE1170" s="5"/>
      <c r="CF1170" t="s">
        <v>1242</v>
      </c>
      <c r="CG1170" t="s">
        <v>175</v>
      </c>
      <c r="CI1170" s="118"/>
      <c r="CJ1170" s="118"/>
      <c r="CK1170" t="s">
        <v>1239</v>
      </c>
      <c r="CM1170" t="s">
        <v>1228</v>
      </c>
      <c r="CN1170" t="s">
        <v>3382</v>
      </c>
      <c r="CO1170" s="46" t="s">
        <v>2251</v>
      </c>
      <c r="CP1170" s="5"/>
      <c r="CQ1170" s="69" t="s">
        <v>2251</v>
      </c>
      <c r="CR1170" s="69" t="s">
        <v>614</v>
      </c>
      <c r="CS1170" s="5"/>
      <c r="CT1170" s="46" t="s">
        <v>2251</v>
      </c>
      <c r="CU1170" s="46" t="s">
        <v>614</v>
      </c>
      <c r="CV1170" s="118"/>
      <c r="CW1170" s="147"/>
      <c r="CX1170" s="56" t="s">
        <v>966</v>
      </c>
      <c r="CY1170" s="5"/>
      <c r="CZ1170" s="5"/>
      <c r="DA1170" s="5"/>
      <c r="DB1170" s="5"/>
      <c r="DC1170" s="5"/>
      <c r="DD1170" s="5"/>
      <c r="DE1170" s="5"/>
      <c r="DF1170" s="5"/>
      <c r="DG1170" s="118"/>
      <c r="DH1170" s="118"/>
      <c r="DI1170" s="118"/>
      <c r="DJ1170" s="118"/>
      <c r="DK1170" s="118"/>
      <c r="DL1170">
        <v>600</v>
      </c>
      <c r="DM1170" s="74" t="s">
        <v>164</v>
      </c>
      <c r="DN1170" s="74"/>
      <c r="DO1170" s="74"/>
      <c r="DP1170" s="74"/>
      <c r="DQ1170" s="5"/>
      <c r="DR1170">
        <v>600</v>
      </c>
      <c r="DS1170" s="74" t="s">
        <v>164</v>
      </c>
      <c r="DZ1170" t="s">
        <v>1254</v>
      </c>
      <c r="EA1170">
        <v>600</v>
      </c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Y1170" s="70" t="str">
        <f t="shared" si="140"/>
        <v>ibuprofen oral 600mg/</v>
      </c>
      <c r="FK1170" s="14" t="s">
        <v>163</v>
      </c>
      <c r="FL1170" s="70" t="str">
        <f t="shared" si="141"/>
        <v>ibuprofen oral 600mg/</v>
      </c>
    </row>
    <row r="1171" spans="1:168" ht="14.4">
      <c r="A1171" s="83">
        <v>3442</v>
      </c>
      <c r="B1171" s="57">
        <v>3442</v>
      </c>
      <c r="C1171" s="118"/>
      <c r="D1171" s="118"/>
      <c r="E1171" s="118"/>
      <c r="F1171" s="118"/>
      <c r="G1171" s="57">
        <v>3442</v>
      </c>
      <c r="H1171" s="3"/>
      <c r="I1171" s="57">
        <v>3442</v>
      </c>
      <c r="J1171" s="5" t="str">
        <f t="shared" si="135"/>
        <v>FIN ibuprofen Orifarm Healthcare A/S film-coated tablet 100 x 600mg/</v>
      </c>
      <c r="K1171" s="5" t="str">
        <f t="shared" si="136"/>
        <v>FIN ibuprofen Orifarm Healthcare A/S film-coated tablet 100 x 600mg/</v>
      </c>
      <c r="L1171" s="5"/>
      <c r="M1171" s="5"/>
      <c r="N1171" s="5"/>
      <c r="O1171" s="5"/>
      <c r="P1171">
        <v>100</v>
      </c>
      <c r="Q1171" s="5"/>
      <c r="R1171">
        <v>100</v>
      </c>
      <c r="S1171" s="5"/>
      <c r="T1171" s="118"/>
      <c r="U1171" s="118"/>
      <c r="V1171" s="118"/>
      <c r="W1171" s="118"/>
      <c r="X1171" t="s">
        <v>1297</v>
      </c>
      <c r="Y1171" t="s">
        <v>1140</v>
      </c>
      <c r="Z1171" t="s">
        <v>1140</v>
      </c>
      <c r="AA1171" t="s">
        <v>1289</v>
      </c>
      <c r="AB1171" s="5"/>
      <c r="AC1171" s="5"/>
      <c r="AD1171" s="5"/>
      <c r="AE1171" s="5"/>
      <c r="AF1171" s="61">
        <v>100000073665</v>
      </c>
      <c r="AG1171" t="s">
        <v>1220</v>
      </c>
      <c r="AI1171" t="s">
        <v>1198</v>
      </c>
      <c r="AJ1171" t="s">
        <v>1212</v>
      </c>
      <c r="AK1171" s="5"/>
      <c r="AL1171" s="5"/>
      <c r="AM1171" s="5"/>
      <c r="AN1171" s="5"/>
      <c r="AO1171" s="5"/>
      <c r="AP1171" s="5"/>
      <c r="AQ1171" s="5"/>
      <c r="AR1171" s="5"/>
      <c r="AS1171" s="57">
        <v>1643</v>
      </c>
      <c r="AT1171" s="25" t="str">
        <f t="shared" si="137"/>
        <v>FIN ibuprofen Orifarm Healthcare A/S film-coated tablet 600mg/</v>
      </c>
      <c r="AU1171" s="33"/>
      <c r="AW1171" s="57">
        <v>1643</v>
      </c>
      <c r="AX1171" s="57"/>
      <c r="AY1171" s="5"/>
      <c r="AZ1171" t="s">
        <v>578</v>
      </c>
      <c r="BA1171" s="5"/>
      <c r="BB1171" s="5"/>
      <c r="BC1171" s="5"/>
      <c r="BD1171" t="s">
        <v>1220</v>
      </c>
      <c r="BF1171" s="46" t="s">
        <v>1039</v>
      </c>
      <c r="BG1171" t="s">
        <v>988</v>
      </c>
      <c r="BJ1171" s="5"/>
      <c r="BK1171" t="s">
        <v>988</v>
      </c>
      <c r="BL1171" t="s">
        <v>1039</v>
      </c>
      <c r="BM1171" s="55" t="s">
        <v>964</v>
      </c>
      <c r="BN1171" t="str">
        <f t="shared" si="138"/>
        <v>ibuprofen film-coated tablet 600mg/</v>
      </c>
      <c r="BO1171" s="55"/>
      <c r="BP1171" t="str">
        <f t="shared" si="139"/>
        <v>ibuprofen film-coated tablet 600mg/</v>
      </c>
      <c r="BQ1171" s="5"/>
      <c r="BR1171" s="76">
        <v>10221000</v>
      </c>
      <c r="BS1171" t="s">
        <v>1220</v>
      </c>
      <c r="BU1171" s="118"/>
      <c r="BV1171" s="118"/>
      <c r="BW1171" s="61">
        <v>100000073665</v>
      </c>
      <c r="BX1171" s="5"/>
      <c r="BY1171" s="5"/>
      <c r="BZ1171" s="5"/>
      <c r="CB1171" s="45"/>
      <c r="CC1171" s="45"/>
      <c r="CD1171" s="5"/>
      <c r="CE1171" s="5"/>
      <c r="CF1171" t="s">
        <v>1242</v>
      </c>
      <c r="CG1171" t="s">
        <v>175</v>
      </c>
      <c r="CI1171" s="118"/>
      <c r="CJ1171" s="118"/>
      <c r="CK1171" t="s">
        <v>1239</v>
      </c>
      <c r="CM1171" t="s">
        <v>1228</v>
      </c>
      <c r="CN1171" t="s">
        <v>3382</v>
      </c>
      <c r="CO1171" s="46" t="s">
        <v>2251</v>
      </c>
      <c r="CP1171" s="5"/>
      <c r="CQ1171" s="69" t="s">
        <v>2251</v>
      </c>
      <c r="CR1171" s="69" t="s">
        <v>614</v>
      </c>
      <c r="CS1171" s="5"/>
      <c r="CT1171" s="46" t="s">
        <v>2251</v>
      </c>
      <c r="CU1171" s="46" t="s">
        <v>614</v>
      </c>
      <c r="CV1171" s="118"/>
      <c r="CW1171" s="147"/>
      <c r="CX1171" s="56" t="s">
        <v>966</v>
      </c>
      <c r="CY1171" s="5"/>
      <c r="CZ1171" s="5"/>
      <c r="DA1171" s="5"/>
      <c r="DB1171" s="5"/>
      <c r="DC1171" s="5"/>
      <c r="DD1171" s="5"/>
      <c r="DE1171" s="5"/>
      <c r="DF1171" s="5"/>
      <c r="DG1171" s="118"/>
      <c r="DH1171" s="118"/>
      <c r="DI1171" s="118"/>
      <c r="DJ1171" s="118"/>
      <c r="DK1171" s="118"/>
      <c r="DL1171">
        <v>600</v>
      </c>
      <c r="DM1171" s="74" t="s">
        <v>164</v>
      </c>
      <c r="DN1171" s="74"/>
      <c r="DO1171" s="74"/>
      <c r="DP1171" s="74"/>
      <c r="DQ1171" s="5"/>
      <c r="DR1171">
        <v>600</v>
      </c>
      <c r="DS1171" s="74" t="s">
        <v>164</v>
      </c>
      <c r="DZ1171" t="s">
        <v>1254</v>
      </c>
      <c r="EA1171">
        <v>600</v>
      </c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Y1171" s="70" t="str">
        <f t="shared" si="140"/>
        <v>ibuprofen oral 600mg/</v>
      </c>
      <c r="FK1171" s="14" t="s">
        <v>163</v>
      </c>
      <c r="FL1171" s="70" t="str">
        <f t="shared" si="141"/>
        <v>ibuprofen oral 600mg/</v>
      </c>
    </row>
    <row r="1172" spans="1:168" ht="14.4">
      <c r="A1172" s="83">
        <v>3443</v>
      </c>
      <c r="B1172" s="57">
        <v>3443</v>
      </c>
      <c r="C1172" s="118"/>
      <c r="D1172" s="118"/>
      <c r="E1172" s="118"/>
      <c r="F1172" s="118"/>
      <c r="G1172" s="57">
        <v>3443</v>
      </c>
      <c r="H1172" s="3"/>
      <c r="I1172" s="57">
        <v>3443</v>
      </c>
      <c r="J1172" s="5" t="str">
        <f t="shared" si="135"/>
        <v>FIN ibuprofen Orifarm Healthcare A/S film-coated tablet 4PA x 600mg/</v>
      </c>
      <c r="K1172" s="5" t="str">
        <f t="shared" si="136"/>
        <v>FIN ibuprofen Orifarm Healthcare A/S film-coated tablet 4PA x 600mg/</v>
      </c>
      <c r="L1172" s="5"/>
      <c r="M1172" s="5"/>
      <c r="N1172" s="5"/>
      <c r="O1172" s="5"/>
      <c r="P1172" s="24">
        <v>4</v>
      </c>
      <c r="Q1172" s="42" t="s">
        <v>2335</v>
      </c>
      <c r="R1172" s="24">
        <v>4</v>
      </c>
      <c r="S1172" s="42" t="s">
        <v>2335</v>
      </c>
      <c r="T1172" s="118"/>
      <c r="U1172" s="118"/>
      <c r="V1172" s="118"/>
      <c r="W1172" s="118"/>
      <c r="X1172" t="s">
        <v>1298</v>
      </c>
      <c r="Y1172" t="s">
        <v>1140</v>
      </c>
      <c r="Z1172" t="s">
        <v>1140</v>
      </c>
      <c r="AA1172" t="s">
        <v>1323</v>
      </c>
      <c r="AB1172" s="5"/>
      <c r="AC1172" s="5"/>
      <c r="AD1172" s="5"/>
      <c r="AE1172" s="5"/>
      <c r="AF1172" s="61">
        <v>100000073665</v>
      </c>
      <c r="AG1172" t="s">
        <v>1220</v>
      </c>
      <c r="AI1172" t="s">
        <v>1198</v>
      </c>
      <c r="AJ1172" t="s">
        <v>1212</v>
      </c>
      <c r="AK1172" s="5"/>
      <c r="AL1172" s="5"/>
      <c r="AM1172" s="5"/>
      <c r="AN1172" s="5"/>
      <c r="AO1172" s="5"/>
      <c r="AP1172" s="5"/>
      <c r="AQ1172" s="5"/>
      <c r="AR1172" s="5"/>
      <c r="AS1172" s="57">
        <v>1643</v>
      </c>
      <c r="AT1172" s="25" t="str">
        <f t="shared" si="137"/>
        <v>FIN ibuprofen Orifarm Healthcare A/S film-coated tablet 600mg/</v>
      </c>
      <c r="AU1172" s="33"/>
      <c r="AW1172" s="57">
        <v>1643</v>
      </c>
      <c r="AX1172" s="57"/>
      <c r="AY1172" s="5"/>
      <c r="AZ1172" t="s">
        <v>578</v>
      </c>
      <c r="BA1172" s="5"/>
      <c r="BB1172" s="5"/>
      <c r="BC1172" s="5"/>
      <c r="BD1172" t="s">
        <v>1220</v>
      </c>
      <c r="BF1172" s="46" t="s">
        <v>1039</v>
      </c>
      <c r="BG1172" t="s">
        <v>988</v>
      </c>
      <c r="BJ1172" s="5"/>
      <c r="BK1172" t="s">
        <v>988</v>
      </c>
      <c r="BL1172" t="s">
        <v>1039</v>
      </c>
      <c r="BM1172" s="55" t="s">
        <v>964</v>
      </c>
      <c r="BN1172" t="str">
        <f t="shared" si="138"/>
        <v>ibuprofen film-coated tablet 600mg/</v>
      </c>
      <c r="BO1172" s="55"/>
      <c r="BP1172" t="str">
        <f t="shared" si="139"/>
        <v>ibuprofen film-coated tablet 600mg/</v>
      </c>
      <c r="BQ1172" s="5"/>
      <c r="BR1172" s="76">
        <v>10221000</v>
      </c>
      <c r="BS1172" t="s">
        <v>1220</v>
      </c>
      <c r="BU1172" s="118"/>
      <c r="BV1172" s="118"/>
      <c r="BW1172" s="61">
        <v>100000073665</v>
      </c>
      <c r="BX1172" s="5"/>
      <c r="BY1172" s="5"/>
      <c r="BZ1172" s="5"/>
      <c r="CB1172" s="45"/>
      <c r="CC1172" s="45"/>
      <c r="CD1172" s="5"/>
      <c r="CE1172" s="5"/>
      <c r="CF1172" t="s">
        <v>1242</v>
      </c>
      <c r="CG1172" t="s">
        <v>175</v>
      </c>
      <c r="CI1172" s="118"/>
      <c r="CJ1172" s="118"/>
      <c r="CK1172" t="s">
        <v>1239</v>
      </c>
      <c r="CM1172" t="s">
        <v>1228</v>
      </c>
      <c r="CN1172" t="s">
        <v>3382</v>
      </c>
      <c r="CO1172" s="46" t="s">
        <v>2251</v>
      </c>
      <c r="CP1172" s="5"/>
      <c r="CQ1172" s="69" t="s">
        <v>2251</v>
      </c>
      <c r="CR1172" s="69" t="s">
        <v>614</v>
      </c>
      <c r="CS1172" s="5"/>
      <c r="CT1172" s="46" t="s">
        <v>2251</v>
      </c>
      <c r="CU1172" s="46" t="s">
        <v>614</v>
      </c>
      <c r="CV1172" s="118"/>
      <c r="CW1172" s="147"/>
      <c r="CX1172" s="56" t="s">
        <v>966</v>
      </c>
      <c r="CY1172" s="5"/>
      <c r="CZ1172" s="5"/>
      <c r="DA1172" s="5"/>
      <c r="DB1172" s="5"/>
      <c r="DC1172" s="5"/>
      <c r="DD1172" s="5"/>
      <c r="DE1172" s="5"/>
      <c r="DF1172" s="5"/>
      <c r="DG1172" s="118"/>
      <c r="DH1172" s="118"/>
      <c r="DI1172" s="118"/>
      <c r="DJ1172" s="118"/>
      <c r="DK1172" s="118"/>
      <c r="DL1172">
        <v>600</v>
      </c>
      <c r="DM1172" s="74" t="s">
        <v>164</v>
      </c>
      <c r="DN1172" s="74"/>
      <c r="DO1172" s="74"/>
      <c r="DP1172" s="74"/>
      <c r="DQ1172" s="5"/>
      <c r="DR1172">
        <v>600</v>
      </c>
      <c r="DS1172" s="74" t="s">
        <v>164</v>
      </c>
      <c r="DZ1172" t="s">
        <v>1254</v>
      </c>
      <c r="EA1172">
        <v>600</v>
      </c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Y1172" s="70" t="str">
        <f t="shared" si="140"/>
        <v>ibuprofen oral 600mg/</v>
      </c>
      <c r="FK1172" s="14" t="s">
        <v>163</v>
      </c>
      <c r="FL1172" s="70" t="str">
        <f t="shared" si="141"/>
        <v>ibuprofen oral 600mg/</v>
      </c>
    </row>
    <row r="1173" spans="1:168" ht="14.4">
      <c r="A1173" s="83">
        <v>3444</v>
      </c>
      <c r="B1173" s="57">
        <v>3444</v>
      </c>
      <c r="C1173" s="118"/>
      <c r="D1173" s="118"/>
      <c r="E1173" s="118"/>
      <c r="F1173" s="118"/>
      <c r="G1173" s="57">
        <v>3444</v>
      </c>
      <c r="H1173" s="3"/>
      <c r="I1173" s="57">
        <v>3444</v>
      </c>
      <c r="J1173" s="5" t="str">
        <f t="shared" si="135"/>
        <v>FIN ibuprofen Orifarm Healthcare A/S film-coated tablet 250 x 600mg/</v>
      </c>
      <c r="K1173" s="5" t="str">
        <f t="shared" si="136"/>
        <v>FIN ibuprofen Orifarm Healthcare A/S film-coated tablet 250 x 600mg/</v>
      </c>
      <c r="L1173" s="5"/>
      <c r="M1173" s="5"/>
      <c r="N1173" s="5"/>
      <c r="O1173" s="5"/>
      <c r="P1173">
        <v>250</v>
      </c>
      <c r="Q1173" s="5"/>
      <c r="R1173">
        <v>250</v>
      </c>
      <c r="S1173" s="5"/>
      <c r="T1173" s="118"/>
      <c r="U1173" s="118"/>
      <c r="V1173" s="118"/>
      <c r="W1173" s="118"/>
      <c r="X1173" t="s">
        <v>1290</v>
      </c>
      <c r="Y1173" t="s">
        <v>1140</v>
      </c>
      <c r="Z1173" t="s">
        <v>1140</v>
      </c>
      <c r="AA1173" t="s">
        <v>1303</v>
      </c>
      <c r="AB1173" s="5"/>
      <c r="AC1173" s="5"/>
      <c r="AD1173" s="5"/>
      <c r="AE1173" s="5"/>
      <c r="AF1173" s="61">
        <v>100000073665</v>
      </c>
      <c r="AG1173" t="s">
        <v>1220</v>
      </c>
      <c r="AI1173" t="s">
        <v>1198</v>
      </c>
      <c r="AJ1173" t="s">
        <v>1212</v>
      </c>
      <c r="AK1173" s="5"/>
      <c r="AL1173" s="5"/>
      <c r="AM1173" s="5"/>
      <c r="AN1173" s="5"/>
      <c r="AO1173" s="5"/>
      <c r="AP1173" s="5"/>
      <c r="AQ1173" s="5"/>
      <c r="AR1173" s="5"/>
      <c r="AS1173" s="57">
        <v>1643</v>
      </c>
      <c r="AT1173" s="25" t="str">
        <f t="shared" si="137"/>
        <v>FIN ibuprofen Orifarm Healthcare A/S film-coated tablet 600mg/</v>
      </c>
      <c r="AU1173" s="33"/>
      <c r="AW1173" s="57">
        <v>1643</v>
      </c>
      <c r="AX1173" s="57"/>
      <c r="AY1173" s="5"/>
      <c r="AZ1173" t="s">
        <v>578</v>
      </c>
      <c r="BA1173" s="5"/>
      <c r="BB1173" s="5"/>
      <c r="BC1173" s="5"/>
      <c r="BD1173" t="s">
        <v>1220</v>
      </c>
      <c r="BF1173" s="46" t="s">
        <v>1039</v>
      </c>
      <c r="BG1173" t="s">
        <v>988</v>
      </c>
      <c r="BJ1173" s="5"/>
      <c r="BK1173" t="s">
        <v>988</v>
      </c>
      <c r="BL1173" t="s">
        <v>1039</v>
      </c>
      <c r="BM1173" s="55" t="s">
        <v>964</v>
      </c>
      <c r="BN1173" t="str">
        <f t="shared" si="138"/>
        <v>ibuprofen film-coated tablet 600mg/</v>
      </c>
      <c r="BO1173" s="55"/>
      <c r="BP1173" t="str">
        <f t="shared" si="139"/>
        <v>ibuprofen film-coated tablet 600mg/</v>
      </c>
      <c r="BQ1173" s="5"/>
      <c r="BR1173" s="76">
        <v>10221000</v>
      </c>
      <c r="BS1173" t="s">
        <v>1220</v>
      </c>
      <c r="BU1173" s="118"/>
      <c r="BV1173" s="118"/>
      <c r="BW1173" s="61">
        <v>100000073665</v>
      </c>
      <c r="BX1173" s="5"/>
      <c r="BY1173" s="5"/>
      <c r="BZ1173" s="5"/>
      <c r="CB1173" s="45"/>
      <c r="CC1173" s="45"/>
      <c r="CD1173" s="5"/>
      <c r="CE1173" s="5"/>
      <c r="CF1173" t="s">
        <v>1242</v>
      </c>
      <c r="CG1173" t="s">
        <v>175</v>
      </c>
      <c r="CI1173" s="118"/>
      <c r="CJ1173" s="118"/>
      <c r="CK1173" t="s">
        <v>1239</v>
      </c>
      <c r="CM1173" t="s">
        <v>1228</v>
      </c>
      <c r="CN1173" t="s">
        <v>3382</v>
      </c>
      <c r="CO1173" s="46" t="s">
        <v>2251</v>
      </c>
      <c r="CP1173" s="5"/>
      <c r="CQ1173" s="69" t="s">
        <v>2251</v>
      </c>
      <c r="CR1173" s="69" t="s">
        <v>614</v>
      </c>
      <c r="CS1173" s="5"/>
      <c r="CT1173" s="46" t="s">
        <v>2251</v>
      </c>
      <c r="CU1173" s="46" t="s">
        <v>614</v>
      </c>
      <c r="CV1173" s="118"/>
      <c r="CW1173" s="147"/>
      <c r="CX1173" s="56" t="s">
        <v>966</v>
      </c>
      <c r="CY1173" s="5"/>
      <c r="CZ1173" s="5"/>
      <c r="DA1173" s="5"/>
      <c r="DB1173" s="5"/>
      <c r="DC1173" s="5"/>
      <c r="DD1173" s="5"/>
      <c r="DE1173" s="5"/>
      <c r="DF1173" s="5"/>
      <c r="DG1173" s="118"/>
      <c r="DH1173" s="118"/>
      <c r="DI1173" s="118"/>
      <c r="DJ1173" s="118"/>
      <c r="DK1173" s="118"/>
      <c r="DL1173">
        <v>600</v>
      </c>
      <c r="DM1173" s="74" t="s">
        <v>164</v>
      </c>
      <c r="DN1173" s="74"/>
      <c r="DO1173" s="74"/>
      <c r="DP1173" s="74"/>
      <c r="DQ1173" s="5"/>
      <c r="DR1173">
        <v>600</v>
      </c>
      <c r="DS1173" s="74" t="s">
        <v>164</v>
      </c>
      <c r="DZ1173" t="s">
        <v>1254</v>
      </c>
      <c r="EA1173">
        <v>600</v>
      </c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Y1173" s="70" t="str">
        <f t="shared" si="140"/>
        <v>ibuprofen oral 600mg/</v>
      </c>
      <c r="FK1173" s="14" t="s">
        <v>163</v>
      </c>
      <c r="FL1173" s="70" t="str">
        <f t="shared" si="141"/>
        <v>ibuprofen oral 600mg/</v>
      </c>
    </row>
    <row r="1174" spans="1:168" ht="14.4">
      <c r="A1174" s="83">
        <v>167472</v>
      </c>
      <c r="B1174" s="57">
        <v>167472</v>
      </c>
      <c r="C1174" s="118"/>
      <c r="D1174" s="118"/>
      <c r="E1174" s="118"/>
      <c r="F1174" s="118"/>
      <c r="G1174" s="57">
        <v>167472</v>
      </c>
      <c r="H1174" s="3"/>
      <c r="I1174" s="57">
        <v>167472</v>
      </c>
      <c r="J1174" s="5" t="str">
        <f t="shared" si="135"/>
        <v>FIN ibuprofen Accord Healthcare B.V. film-coated tablet 10 x 400mg/</v>
      </c>
      <c r="K1174" s="5" t="str">
        <f t="shared" si="136"/>
        <v>FIN ibuprofen Accord Healthcare B.V. film-coated tablet 10 x 400mg/</v>
      </c>
      <c r="L1174" s="5"/>
      <c r="M1174" s="5"/>
      <c r="N1174" s="5"/>
      <c r="O1174" s="5"/>
      <c r="P1174">
        <v>10</v>
      </c>
      <c r="Q1174" s="5"/>
      <c r="R1174">
        <v>10</v>
      </c>
      <c r="S1174" s="5"/>
      <c r="T1174" s="118"/>
      <c r="U1174" s="118"/>
      <c r="V1174" s="118"/>
      <c r="W1174" s="118"/>
      <c r="X1174" t="s">
        <v>1336</v>
      </c>
      <c r="Y1174" t="s">
        <v>1141</v>
      </c>
      <c r="Z1174" t="s">
        <v>1141</v>
      </c>
      <c r="AA1174" t="s">
        <v>1292</v>
      </c>
      <c r="AB1174" s="5"/>
      <c r="AC1174" s="5"/>
      <c r="AD1174" s="5"/>
      <c r="AE1174" s="5"/>
      <c r="AF1174" s="61">
        <v>100000073665</v>
      </c>
      <c r="AG1174" t="s">
        <v>1220</v>
      </c>
      <c r="AI1174" t="s">
        <v>1198</v>
      </c>
      <c r="AJ1174" t="s">
        <v>1212</v>
      </c>
      <c r="AK1174" s="5"/>
      <c r="AL1174" s="5"/>
      <c r="AM1174" s="5"/>
      <c r="AN1174" s="5"/>
      <c r="AO1174" s="5"/>
      <c r="AP1174" s="5"/>
      <c r="AQ1174" s="5"/>
      <c r="AR1174" s="5"/>
      <c r="AS1174" s="57">
        <v>46810</v>
      </c>
      <c r="AT1174" s="25" t="str">
        <f t="shared" si="137"/>
        <v>FIN ibuprofen Accord Healthcare B.V. film-coated tablet 400mg/</v>
      </c>
      <c r="AU1174" s="33"/>
      <c r="AW1174" s="57">
        <v>46810</v>
      </c>
      <c r="AX1174" s="57"/>
      <c r="AY1174" s="5"/>
      <c r="AZ1174" t="s">
        <v>578</v>
      </c>
      <c r="BA1174" s="5"/>
      <c r="BB1174" s="5"/>
      <c r="BC1174" s="5"/>
      <c r="BD1174" t="s">
        <v>1220</v>
      </c>
      <c r="BF1174" s="46" t="s">
        <v>1040</v>
      </c>
      <c r="BG1174" t="s">
        <v>976</v>
      </c>
      <c r="BJ1174" s="5"/>
      <c r="BK1174" t="s">
        <v>976</v>
      </c>
      <c r="BL1174" t="s">
        <v>1040</v>
      </c>
      <c r="BM1174" s="55" t="s">
        <v>964</v>
      </c>
      <c r="BN1174" t="str">
        <f t="shared" si="138"/>
        <v>ibuprofen film-coated tablet 400mg/</v>
      </c>
      <c r="BO1174" s="55"/>
      <c r="BP1174" t="str">
        <f t="shared" si="139"/>
        <v>ibuprofen film-coated tablet 400mg/</v>
      </c>
      <c r="BQ1174" s="5"/>
      <c r="BR1174" s="76">
        <v>10221000</v>
      </c>
      <c r="BS1174" t="s">
        <v>1220</v>
      </c>
      <c r="BU1174" s="118"/>
      <c r="BV1174" s="118"/>
      <c r="BW1174" s="61">
        <v>100000073665</v>
      </c>
      <c r="BX1174" s="5"/>
      <c r="BY1174" s="5"/>
      <c r="BZ1174" s="5"/>
      <c r="CB1174" s="45"/>
      <c r="CC1174" s="45"/>
      <c r="CD1174" s="5"/>
      <c r="CE1174" s="5"/>
      <c r="CF1174" t="s">
        <v>1242</v>
      </c>
      <c r="CG1174" t="s">
        <v>175</v>
      </c>
      <c r="CI1174" s="118"/>
      <c r="CJ1174" s="118"/>
      <c r="CK1174" t="s">
        <v>1239</v>
      </c>
      <c r="CM1174" t="s">
        <v>1228</v>
      </c>
      <c r="CN1174" t="s">
        <v>3382</v>
      </c>
      <c r="CO1174" s="46" t="s">
        <v>2251</v>
      </c>
      <c r="CP1174" s="5"/>
      <c r="CQ1174" s="69" t="s">
        <v>2251</v>
      </c>
      <c r="CR1174" s="69" t="s">
        <v>614</v>
      </c>
      <c r="CS1174" s="5"/>
      <c r="CT1174" s="46" t="s">
        <v>2251</v>
      </c>
      <c r="CU1174" s="46" t="s">
        <v>614</v>
      </c>
      <c r="CV1174" s="118"/>
      <c r="CW1174" s="147"/>
      <c r="CX1174" s="56" t="s">
        <v>966</v>
      </c>
      <c r="CY1174" s="5"/>
      <c r="CZ1174" s="5"/>
      <c r="DA1174" s="5"/>
      <c r="DB1174" s="5"/>
      <c r="DC1174" s="5"/>
      <c r="DD1174" s="5"/>
      <c r="DE1174" s="5"/>
      <c r="DF1174" s="5"/>
      <c r="DG1174" s="118"/>
      <c r="DH1174" s="118"/>
      <c r="DI1174" s="118"/>
      <c r="DJ1174" s="118"/>
      <c r="DK1174" s="118"/>
      <c r="DL1174">
        <v>400</v>
      </c>
      <c r="DM1174" s="74" t="s">
        <v>164</v>
      </c>
      <c r="DN1174" s="74"/>
      <c r="DO1174" s="74"/>
      <c r="DP1174" s="74"/>
      <c r="DQ1174" s="5"/>
      <c r="DR1174">
        <v>400</v>
      </c>
      <c r="DS1174" s="74" t="s">
        <v>164</v>
      </c>
      <c r="DZ1174" t="s">
        <v>1253</v>
      </c>
      <c r="EA1174">
        <v>400</v>
      </c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Y1174" s="70" t="str">
        <f t="shared" si="140"/>
        <v>ibuprofen oral 400mg/</v>
      </c>
      <c r="FK1174" s="14" t="s">
        <v>163</v>
      </c>
      <c r="FL1174" s="70" t="str">
        <f t="shared" si="141"/>
        <v>ibuprofen oral 400mg/</v>
      </c>
    </row>
    <row r="1175" spans="1:168" ht="14.4">
      <c r="A1175" s="83">
        <v>167473</v>
      </c>
      <c r="B1175" s="57">
        <v>167473</v>
      </c>
      <c r="C1175" s="118"/>
      <c r="D1175" s="118"/>
      <c r="E1175" s="118"/>
      <c r="F1175" s="118"/>
      <c r="G1175" s="57">
        <v>167473</v>
      </c>
      <c r="H1175" s="3"/>
      <c r="I1175" s="57">
        <v>167473</v>
      </c>
      <c r="J1175" s="5" t="str">
        <f t="shared" ref="J1175:J1238" si="142">CONCATENATE(BM1175," ",CR1176," ",BG1175," ",BS1175," ",R1175,S1175," x ",DR1175,DS1175,"/",DU1175,DV1175)</f>
        <v>FIN ibuprofen Accord Healthcare B.V. film-coated tablet 12 x 400mg/</v>
      </c>
      <c r="K1175" s="5" t="str">
        <f t="shared" ref="K1175:K1238" si="143">CONCATENATE(BM1175," ",CR1176," ",BG1175," ",BS1175," ",R1175,S1175," x ",DR1175,DS1175,"/",DU1175,DV1175)</f>
        <v>FIN ibuprofen Accord Healthcare B.V. film-coated tablet 12 x 400mg/</v>
      </c>
      <c r="L1175" s="5"/>
      <c r="M1175" s="5"/>
      <c r="N1175" s="5"/>
      <c r="O1175" s="5"/>
      <c r="P1175">
        <v>12</v>
      </c>
      <c r="Q1175" s="5"/>
      <c r="R1175">
        <v>12</v>
      </c>
      <c r="S1175" s="5"/>
      <c r="T1175" s="118"/>
      <c r="U1175" s="118"/>
      <c r="V1175" s="118"/>
      <c r="W1175" s="118"/>
      <c r="X1175" t="s">
        <v>1299</v>
      </c>
      <c r="Y1175" t="s">
        <v>1141</v>
      </c>
      <c r="Z1175" t="s">
        <v>1141</v>
      </c>
      <c r="AA1175" t="s">
        <v>1331</v>
      </c>
      <c r="AB1175" s="5"/>
      <c r="AC1175" s="5"/>
      <c r="AD1175" s="5"/>
      <c r="AE1175" s="5"/>
      <c r="AF1175" s="61">
        <v>100000073665</v>
      </c>
      <c r="AG1175" t="s">
        <v>1220</v>
      </c>
      <c r="AI1175" t="s">
        <v>1198</v>
      </c>
      <c r="AJ1175" t="s">
        <v>1212</v>
      </c>
      <c r="AK1175" s="5"/>
      <c r="AL1175" s="5"/>
      <c r="AM1175" s="5"/>
      <c r="AN1175" s="5"/>
      <c r="AO1175" s="5"/>
      <c r="AP1175" s="5"/>
      <c r="AQ1175" s="5"/>
      <c r="AR1175" s="5"/>
      <c r="AS1175" s="57">
        <v>46810</v>
      </c>
      <c r="AT1175" s="25" t="str">
        <f t="shared" ref="AT1175:AT1238" si="144">CONCATENATE(BM1175," ",CR1176," ",BG1175," ",BS1175," ",DR1175,DS1175,"/",DU1175,DV1175)</f>
        <v>FIN ibuprofen Accord Healthcare B.V. film-coated tablet 400mg/</v>
      </c>
      <c r="AU1175" s="33"/>
      <c r="AW1175" s="57">
        <v>46810</v>
      </c>
      <c r="AX1175" s="57"/>
      <c r="AY1175" s="5"/>
      <c r="AZ1175" t="s">
        <v>578</v>
      </c>
      <c r="BA1175" s="5"/>
      <c r="BB1175" s="5"/>
      <c r="BC1175" s="5"/>
      <c r="BD1175" t="s">
        <v>1220</v>
      </c>
      <c r="BF1175" s="46" t="s">
        <v>1040</v>
      </c>
      <c r="BG1175" t="s">
        <v>976</v>
      </c>
      <c r="BJ1175" s="5"/>
      <c r="BK1175" t="s">
        <v>976</v>
      </c>
      <c r="BL1175" t="s">
        <v>1040</v>
      </c>
      <c r="BM1175" s="55" t="s">
        <v>964</v>
      </c>
      <c r="BN1175" t="str">
        <f t="shared" ref="BN1175:BN1238" si="145">CONCATENATE(CR1176," ",BS1175," ",DR1175,DS1175,"/",DU1175,DV1175)</f>
        <v>ibuprofen film-coated tablet 400mg/</v>
      </c>
      <c r="BO1175" s="55"/>
      <c r="BP1175" t="str">
        <f t="shared" ref="BP1175:BP1238" si="146">CONCATENATE(CR1176," ",BS1175," ",DR1175,DS1175,"/",DU1175,DV1175)</f>
        <v>ibuprofen film-coated tablet 400mg/</v>
      </c>
      <c r="BQ1175" s="5"/>
      <c r="BR1175" s="76">
        <v>10221000</v>
      </c>
      <c r="BS1175" t="s">
        <v>1220</v>
      </c>
      <c r="BU1175" s="118"/>
      <c r="BV1175" s="118"/>
      <c r="BW1175" s="61">
        <v>100000073665</v>
      </c>
      <c r="BX1175" s="5"/>
      <c r="BY1175" s="5"/>
      <c r="BZ1175" s="5"/>
      <c r="CB1175" s="45"/>
      <c r="CC1175" s="45"/>
      <c r="CD1175" s="5"/>
      <c r="CE1175" s="5"/>
      <c r="CF1175" t="s">
        <v>1242</v>
      </c>
      <c r="CG1175" t="s">
        <v>175</v>
      </c>
      <c r="CI1175" s="118"/>
      <c r="CJ1175" s="118"/>
      <c r="CK1175" t="s">
        <v>1239</v>
      </c>
      <c r="CM1175" t="s">
        <v>1228</v>
      </c>
      <c r="CN1175" t="s">
        <v>3382</v>
      </c>
      <c r="CO1175" s="46" t="s">
        <v>2251</v>
      </c>
      <c r="CP1175" s="5"/>
      <c r="CQ1175" s="69" t="s">
        <v>2251</v>
      </c>
      <c r="CR1175" s="69" t="s">
        <v>614</v>
      </c>
      <c r="CS1175" s="5"/>
      <c r="CT1175" s="46" t="s">
        <v>2251</v>
      </c>
      <c r="CU1175" s="46" t="s">
        <v>614</v>
      </c>
      <c r="CV1175" s="118"/>
      <c r="CW1175" s="147"/>
      <c r="CX1175" s="56" t="s">
        <v>966</v>
      </c>
      <c r="CY1175" s="5"/>
      <c r="CZ1175" s="5"/>
      <c r="DA1175" s="5"/>
      <c r="DB1175" s="5"/>
      <c r="DC1175" s="5"/>
      <c r="DD1175" s="5"/>
      <c r="DE1175" s="5"/>
      <c r="DF1175" s="5"/>
      <c r="DG1175" s="118"/>
      <c r="DH1175" s="118"/>
      <c r="DI1175" s="118"/>
      <c r="DJ1175" s="118"/>
      <c r="DK1175" s="118"/>
      <c r="DL1175">
        <v>400</v>
      </c>
      <c r="DM1175" s="74" t="s">
        <v>164</v>
      </c>
      <c r="DN1175" s="74"/>
      <c r="DO1175" s="74"/>
      <c r="DP1175" s="74"/>
      <c r="DQ1175" s="5"/>
      <c r="DR1175">
        <v>400</v>
      </c>
      <c r="DS1175" s="74" t="s">
        <v>164</v>
      </c>
      <c r="DZ1175" t="s">
        <v>1253</v>
      </c>
      <c r="EA1175">
        <v>400</v>
      </c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Y1175" s="70" t="str">
        <f t="shared" ref="EY1175:EY1238" si="147">CONCATENATE(CU1177," ",FK1175," ",DR1175,DS1175,"/",DU1175,DV1175)</f>
        <v>ibuprofen oral 400mg/</v>
      </c>
      <c r="FK1175" s="14" t="s">
        <v>163</v>
      </c>
      <c r="FL1175" s="70" t="str">
        <f t="shared" ref="FL1175:FL1238" si="148">CONCATENATE(CU1177," ",FK1175," ",DR1175,DS1175,"/",DU1175,DV1175)</f>
        <v>ibuprofen oral 400mg/</v>
      </c>
    </row>
    <row r="1176" spans="1:168" ht="14.4">
      <c r="A1176" s="83">
        <v>167474</v>
      </c>
      <c r="B1176" s="57">
        <v>167474</v>
      </c>
      <c r="C1176" s="118"/>
      <c r="D1176" s="118"/>
      <c r="E1176" s="118"/>
      <c r="F1176" s="118"/>
      <c r="G1176" s="57">
        <v>167474</v>
      </c>
      <c r="H1176" s="3"/>
      <c r="I1176" s="57">
        <v>167474</v>
      </c>
      <c r="J1176" s="5" t="str">
        <f t="shared" si="142"/>
        <v>FIN ibuprofen Accord Healthcare B.V. film-coated tablet 14 x 400mg/</v>
      </c>
      <c r="K1176" s="5" t="str">
        <f t="shared" si="143"/>
        <v>FIN ibuprofen Accord Healthcare B.V. film-coated tablet 14 x 400mg/</v>
      </c>
      <c r="L1176" s="5"/>
      <c r="M1176" s="5"/>
      <c r="N1176" s="5"/>
      <c r="O1176" s="5"/>
      <c r="P1176">
        <v>14</v>
      </c>
      <c r="Q1176" s="5"/>
      <c r="R1176">
        <v>14</v>
      </c>
      <c r="S1176" s="5"/>
      <c r="T1176" s="118"/>
      <c r="U1176" s="118"/>
      <c r="V1176" s="118"/>
      <c r="W1176" s="118"/>
      <c r="X1176" t="s">
        <v>1313</v>
      </c>
      <c r="Y1176" t="s">
        <v>1141</v>
      </c>
      <c r="Z1176" t="s">
        <v>1141</v>
      </c>
      <c r="AA1176" t="s">
        <v>1296</v>
      </c>
      <c r="AB1176" s="5"/>
      <c r="AC1176" s="5"/>
      <c r="AD1176" s="5"/>
      <c r="AE1176" s="5"/>
      <c r="AF1176" s="61">
        <v>100000073665</v>
      </c>
      <c r="AG1176" t="s">
        <v>1220</v>
      </c>
      <c r="AI1176" t="s">
        <v>1198</v>
      </c>
      <c r="AJ1176" t="s">
        <v>1212</v>
      </c>
      <c r="AK1176" s="5"/>
      <c r="AL1176" s="5"/>
      <c r="AM1176" s="5"/>
      <c r="AN1176" s="5"/>
      <c r="AO1176" s="5"/>
      <c r="AP1176" s="5"/>
      <c r="AQ1176" s="5"/>
      <c r="AR1176" s="5"/>
      <c r="AS1176" s="57">
        <v>46810</v>
      </c>
      <c r="AT1176" s="25" t="str">
        <f t="shared" si="144"/>
        <v>FIN ibuprofen Accord Healthcare B.V. film-coated tablet 400mg/</v>
      </c>
      <c r="AU1176" s="33"/>
      <c r="AW1176" s="57">
        <v>46810</v>
      </c>
      <c r="AX1176" s="57"/>
      <c r="AY1176" s="5"/>
      <c r="AZ1176" t="s">
        <v>578</v>
      </c>
      <c r="BA1176" s="5"/>
      <c r="BB1176" s="5"/>
      <c r="BC1176" s="5"/>
      <c r="BD1176" t="s">
        <v>1220</v>
      </c>
      <c r="BF1176" s="46" t="s">
        <v>1040</v>
      </c>
      <c r="BG1176" t="s">
        <v>976</v>
      </c>
      <c r="BJ1176" s="5"/>
      <c r="BK1176" t="s">
        <v>976</v>
      </c>
      <c r="BL1176" t="s">
        <v>1040</v>
      </c>
      <c r="BM1176" s="55" t="s">
        <v>964</v>
      </c>
      <c r="BN1176" t="str">
        <f t="shared" si="145"/>
        <v>ibuprofen film-coated tablet 400mg/</v>
      </c>
      <c r="BO1176" s="55"/>
      <c r="BP1176" t="str">
        <f t="shared" si="146"/>
        <v>ibuprofen film-coated tablet 400mg/</v>
      </c>
      <c r="BQ1176" s="5"/>
      <c r="BR1176" s="76">
        <v>10221000</v>
      </c>
      <c r="BS1176" t="s">
        <v>1220</v>
      </c>
      <c r="BU1176" s="118"/>
      <c r="BV1176" s="118"/>
      <c r="BW1176" s="61">
        <v>100000073665</v>
      </c>
      <c r="BX1176" s="5"/>
      <c r="BY1176" s="5"/>
      <c r="BZ1176" s="5"/>
      <c r="CB1176" s="45"/>
      <c r="CC1176" s="45"/>
      <c r="CD1176" s="5"/>
      <c r="CE1176" s="5"/>
      <c r="CF1176" t="s">
        <v>1242</v>
      </c>
      <c r="CG1176" t="s">
        <v>175</v>
      </c>
      <c r="CI1176" s="118"/>
      <c r="CJ1176" s="118"/>
      <c r="CK1176" t="s">
        <v>1239</v>
      </c>
      <c r="CM1176" t="s">
        <v>1228</v>
      </c>
      <c r="CN1176" t="s">
        <v>3382</v>
      </c>
      <c r="CO1176" s="46" t="s">
        <v>2251</v>
      </c>
      <c r="CP1176" s="5"/>
      <c r="CQ1176" s="69" t="s">
        <v>2251</v>
      </c>
      <c r="CR1176" s="69" t="s">
        <v>614</v>
      </c>
      <c r="CS1176" s="5"/>
      <c r="CT1176" s="46" t="s">
        <v>2251</v>
      </c>
      <c r="CU1176" s="46" t="s">
        <v>614</v>
      </c>
      <c r="CV1176" s="118"/>
      <c r="CW1176" s="147"/>
      <c r="CX1176" s="56" t="s">
        <v>966</v>
      </c>
      <c r="CY1176" s="5"/>
      <c r="CZ1176" s="5"/>
      <c r="DA1176" s="5"/>
      <c r="DB1176" s="5"/>
      <c r="DC1176" s="5"/>
      <c r="DD1176" s="5"/>
      <c r="DE1176" s="5"/>
      <c r="DF1176" s="5"/>
      <c r="DG1176" s="118"/>
      <c r="DH1176" s="118"/>
      <c r="DI1176" s="118"/>
      <c r="DJ1176" s="118"/>
      <c r="DK1176" s="118"/>
      <c r="DL1176">
        <v>400</v>
      </c>
      <c r="DM1176" s="74" t="s">
        <v>164</v>
      </c>
      <c r="DN1176" s="74"/>
      <c r="DO1176" s="74"/>
      <c r="DP1176" s="74"/>
      <c r="DQ1176" s="5"/>
      <c r="DR1176">
        <v>400</v>
      </c>
      <c r="DS1176" s="74" t="s">
        <v>164</v>
      </c>
      <c r="DZ1176" t="s">
        <v>1253</v>
      </c>
      <c r="EA1176">
        <v>400</v>
      </c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Y1176" s="70" t="str">
        <f t="shared" si="147"/>
        <v>ibuprofen oral 400mg/</v>
      </c>
      <c r="FK1176" s="14" t="s">
        <v>163</v>
      </c>
      <c r="FL1176" s="70" t="str">
        <f t="shared" si="148"/>
        <v>ibuprofen oral 400mg/</v>
      </c>
    </row>
    <row r="1177" spans="1:168" ht="14.4">
      <c r="A1177" s="83">
        <v>167475</v>
      </c>
      <c r="B1177" s="57">
        <v>167475</v>
      </c>
      <c r="C1177" s="118"/>
      <c r="D1177" s="118"/>
      <c r="E1177" s="118"/>
      <c r="F1177" s="118"/>
      <c r="G1177" s="57">
        <v>167475</v>
      </c>
      <c r="H1177" s="3"/>
      <c r="I1177" s="57">
        <v>167475</v>
      </c>
      <c r="J1177" s="5" t="str">
        <f t="shared" si="142"/>
        <v>FIN ibuprofen Accord Healthcare B.V. film-coated tablet 20 x 400mg/</v>
      </c>
      <c r="K1177" s="5" t="str">
        <f t="shared" si="143"/>
        <v>FIN ibuprofen Accord Healthcare B.V. film-coated tablet 20 x 400mg/</v>
      </c>
      <c r="L1177" s="5"/>
      <c r="M1177" s="5"/>
      <c r="N1177" s="5"/>
      <c r="O1177" s="5"/>
      <c r="P1177">
        <v>20</v>
      </c>
      <c r="Q1177" s="5"/>
      <c r="R1177">
        <v>20</v>
      </c>
      <c r="S1177" s="5"/>
      <c r="T1177" s="118"/>
      <c r="U1177" s="118"/>
      <c r="V1177" s="118"/>
      <c r="W1177" s="118"/>
      <c r="X1177" t="s">
        <v>1289</v>
      </c>
      <c r="Y1177" t="s">
        <v>1141</v>
      </c>
      <c r="Z1177" t="s">
        <v>1141</v>
      </c>
      <c r="AA1177" t="s">
        <v>1291</v>
      </c>
      <c r="AB1177" s="5"/>
      <c r="AC1177" s="5"/>
      <c r="AD1177" s="5"/>
      <c r="AE1177" s="5"/>
      <c r="AF1177" s="61">
        <v>100000073665</v>
      </c>
      <c r="AG1177" t="s">
        <v>1220</v>
      </c>
      <c r="AI1177" t="s">
        <v>1198</v>
      </c>
      <c r="AJ1177" t="s">
        <v>1212</v>
      </c>
      <c r="AK1177" s="5"/>
      <c r="AL1177" s="5"/>
      <c r="AM1177" s="5"/>
      <c r="AN1177" s="5"/>
      <c r="AO1177" s="5"/>
      <c r="AP1177" s="5"/>
      <c r="AQ1177" s="5"/>
      <c r="AR1177" s="5"/>
      <c r="AS1177" s="57">
        <v>46810</v>
      </c>
      <c r="AT1177" s="25" t="str">
        <f t="shared" si="144"/>
        <v>FIN ibuprofen Accord Healthcare B.V. film-coated tablet 400mg/</v>
      </c>
      <c r="AU1177" s="33"/>
      <c r="AW1177" s="57">
        <v>46810</v>
      </c>
      <c r="AX1177" s="57"/>
      <c r="AY1177" s="5"/>
      <c r="AZ1177" t="s">
        <v>578</v>
      </c>
      <c r="BA1177" s="5"/>
      <c r="BB1177" s="5"/>
      <c r="BC1177" s="5"/>
      <c r="BD1177" t="s">
        <v>1220</v>
      </c>
      <c r="BF1177" s="46" t="s">
        <v>1040</v>
      </c>
      <c r="BG1177" t="s">
        <v>976</v>
      </c>
      <c r="BJ1177" s="5"/>
      <c r="BK1177" t="s">
        <v>976</v>
      </c>
      <c r="BL1177" t="s">
        <v>1040</v>
      </c>
      <c r="BM1177" s="55" t="s">
        <v>964</v>
      </c>
      <c r="BN1177" t="str">
        <f t="shared" si="145"/>
        <v>ibuprofen film-coated tablet 400mg/</v>
      </c>
      <c r="BO1177" s="55"/>
      <c r="BP1177" t="str">
        <f t="shared" si="146"/>
        <v>ibuprofen film-coated tablet 400mg/</v>
      </c>
      <c r="BQ1177" s="5"/>
      <c r="BR1177" s="76">
        <v>10221000</v>
      </c>
      <c r="BS1177" t="s">
        <v>1220</v>
      </c>
      <c r="BU1177" s="118"/>
      <c r="BV1177" s="118"/>
      <c r="BW1177" s="61">
        <v>100000073665</v>
      </c>
      <c r="BX1177" s="5"/>
      <c r="BY1177" s="5"/>
      <c r="BZ1177" s="5"/>
      <c r="CB1177" s="45"/>
      <c r="CC1177" s="45"/>
      <c r="CD1177" s="5"/>
      <c r="CE1177" s="5"/>
      <c r="CF1177" t="s">
        <v>1242</v>
      </c>
      <c r="CG1177" t="s">
        <v>175</v>
      </c>
      <c r="CI1177" s="118"/>
      <c r="CJ1177" s="118"/>
      <c r="CK1177" t="s">
        <v>1239</v>
      </c>
      <c r="CM1177" t="s">
        <v>1228</v>
      </c>
      <c r="CN1177" t="s">
        <v>3382</v>
      </c>
      <c r="CO1177" s="46" t="s">
        <v>2251</v>
      </c>
      <c r="CP1177" s="5"/>
      <c r="CQ1177" s="69" t="s">
        <v>2251</v>
      </c>
      <c r="CR1177" s="69" t="s">
        <v>614</v>
      </c>
      <c r="CS1177" s="5"/>
      <c r="CT1177" s="46" t="s">
        <v>2251</v>
      </c>
      <c r="CU1177" s="46" t="s">
        <v>614</v>
      </c>
      <c r="CV1177" s="118"/>
      <c r="CW1177" s="147"/>
      <c r="CX1177" s="56" t="s">
        <v>966</v>
      </c>
      <c r="CY1177" s="5"/>
      <c r="CZ1177" s="5"/>
      <c r="DA1177" s="5"/>
      <c r="DB1177" s="5"/>
      <c r="DC1177" s="5"/>
      <c r="DD1177" s="5"/>
      <c r="DE1177" s="5"/>
      <c r="DF1177" s="5"/>
      <c r="DG1177" s="118"/>
      <c r="DH1177" s="118"/>
      <c r="DI1177" s="118"/>
      <c r="DJ1177" s="118"/>
      <c r="DK1177" s="118"/>
      <c r="DL1177">
        <v>400</v>
      </c>
      <c r="DM1177" s="74" t="s">
        <v>164</v>
      </c>
      <c r="DN1177" s="74"/>
      <c r="DO1177" s="74"/>
      <c r="DP1177" s="74"/>
      <c r="DQ1177" s="5"/>
      <c r="DR1177">
        <v>400</v>
      </c>
      <c r="DS1177" s="74" t="s">
        <v>164</v>
      </c>
      <c r="DZ1177" t="s">
        <v>1253</v>
      </c>
      <c r="EA1177">
        <v>400</v>
      </c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Y1177" s="70" t="str">
        <f t="shared" si="147"/>
        <v>ibuprofen oral 400mg/</v>
      </c>
      <c r="FK1177" s="14" t="s">
        <v>163</v>
      </c>
      <c r="FL1177" s="70" t="str">
        <f t="shared" si="148"/>
        <v>ibuprofen oral 400mg/</v>
      </c>
    </row>
    <row r="1178" spans="1:168" ht="14.4">
      <c r="A1178" s="83">
        <v>167476</v>
      </c>
      <c r="B1178" s="57">
        <v>167476</v>
      </c>
      <c r="C1178" s="118"/>
      <c r="D1178" s="118"/>
      <c r="E1178" s="118"/>
      <c r="F1178" s="118"/>
      <c r="G1178" s="57">
        <v>167476</v>
      </c>
      <c r="H1178" s="3"/>
      <c r="I1178" s="57">
        <v>167476</v>
      </c>
      <c r="J1178" s="5" t="str">
        <f t="shared" si="142"/>
        <v>FIN ibuprofen Accord Healthcare B.V. film-coated tablet 21 x 400mg/</v>
      </c>
      <c r="K1178" s="5" t="str">
        <f t="shared" si="143"/>
        <v>FIN ibuprofen Accord Healthcare B.V. film-coated tablet 21 x 400mg/</v>
      </c>
      <c r="L1178" s="5"/>
      <c r="M1178" s="5"/>
      <c r="N1178" s="5"/>
      <c r="O1178" s="5"/>
      <c r="P1178">
        <v>21</v>
      </c>
      <c r="Q1178" s="5"/>
      <c r="R1178">
        <v>21</v>
      </c>
      <c r="S1178" s="5"/>
      <c r="T1178" s="118"/>
      <c r="U1178" s="118"/>
      <c r="V1178" s="118"/>
      <c r="W1178" s="118"/>
      <c r="X1178" t="s">
        <v>1304</v>
      </c>
      <c r="Y1178" t="s">
        <v>1141</v>
      </c>
      <c r="Z1178" t="s">
        <v>1141</v>
      </c>
      <c r="AA1178" t="s">
        <v>1335</v>
      </c>
      <c r="AB1178" s="5"/>
      <c r="AC1178" s="5"/>
      <c r="AD1178" s="5"/>
      <c r="AE1178" s="5"/>
      <c r="AF1178" s="61">
        <v>100000073665</v>
      </c>
      <c r="AG1178" t="s">
        <v>1220</v>
      </c>
      <c r="AI1178" t="s">
        <v>1198</v>
      </c>
      <c r="AJ1178" t="s">
        <v>1212</v>
      </c>
      <c r="AK1178" s="5"/>
      <c r="AL1178" s="5"/>
      <c r="AM1178" s="5"/>
      <c r="AN1178" s="5"/>
      <c r="AO1178" s="5"/>
      <c r="AP1178" s="5"/>
      <c r="AQ1178" s="5"/>
      <c r="AR1178" s="5"/>
      <c r="AS1178" s="57">
        <v>46810</v>
      </c>
      <c r="AT1178" s="25" t="str">
        <f t="shared" si="144"/>
        <v>FIN ibuprofen Accord Healthcare B.V. film-coated tablet 400mg/</v>
      </c>
      <c r="AU1178" s="33"/>
      <c r="AW1178" s="57">
        <v>46810</v>
      </c>
      <c r="AX1178" s="57"/>
      <c r="AY1178" s="5"/>
      <c r="AZ1178" t="s">
        <v>578</v>
      </c>
      <c r="BA1178" s="5"/>
      <c r="BB1178" s="5"/>
      <c r="BC1178" s="5"/>
      <c r="BD1178" t="s">
        <v>1220</v>
      </c>
      <c r="BF1178" s="46" t="s">
        <v>1040</v>
      </c>
      <c r="BG1178" t="s">
        <v>976</v>
      </c>
      <c r="BJ1178" s="5"/>
      <c r="BK1178" t="s">
        <v>976</v>
      </c>
      <c r="BL1178" t="s">
        <v>1040</v>
      </c>
      <c r="BM1178" s="55" t="s">
        <v>964</v>
      </c>
      <c r="BN1178" t="str">
        <f t="shared" si="145"/>
        <v>ibuprofen film-coated tablet 400mg/</v>
      </c>
      <c r="BO1178" s="55"/>
      <c r="BP1178" t="str">
        <f t="shared" si="146"/>
        <v>ibuprofen film-coated tablet 400mg/</v>
      </c>
      <c r="BQ1178" s="5"/>
      <c r="BR1178" s="76">
        <v>10221000</v>
      </c>
      <c r="BS1178" t="s">
        <v>1220</v>
      </c>
      <c r="BU1178" s="118"/>
      <c r="BV1178" s="118"/>
      <c r="BW1178" s="61">
        <v>100000073665</v>
      </c>
      <c r="BX1178" s="5"/>
      <c r="BY1178" s="5"/>
      <c r="BZ1178" s="5"/>
      <c r="CB1178" s="45"/>
      <c r="CC1178" s="45"/>
      <c r="CD1178" s="5"/>
      <c r="CE1178" s="5"/>
      <c r="CF1178" t="s">
        <v>1242</v>
      </c>
      <c r="CG1178" t="s">
        <v>175</v>
      </c>
      <c r="CI1178" s="118"/>
      <c r="CJ1178" s="118"/>
      <c r="CK1178" t="s">
        <v>1239</v>
      </c>
      <c r="CM1178" t="s">
        <v>1228</v>
      </c>
      <c r="CN1178" t="s">
        <v>3382</v>
      </c>
      <c r="CO1178" s="46" t="s">
        <v>2251</v>
      </c>
      <c r="CP1178" s="5"/>
      <c r="CQ1178" s="69" t="s">
        <v>2251</v>
      </c>
      <c r="CR1178" s="69" t="s">
        <v>614</v>
      </c>
      <c r="CS1178" s="5"/>
      <c r="CT1178" s="46" t="s">
        <v>2251</v>
      </c>
      <c r="CU1178" s="46" t="s">
        <v>614</v>
      </c>
      <c r="CV1178" s="118"/>
      <c r="CW1178" s="147"/>
      <c r="CX1178" s="56" t="s">
        <v>966</v>
      </c>
      <c r="CY1178" s="5"/>
      <c r="CZ1178" s="5"/>
      <c r="DA1178" s="5"/>
      <c r="DB1178" s="5"/>
      <c r="DC1178" s="5"/>
      <c r="DD1178" s="5"/>
      <c r="DE1178" s="5"/>
      <c r="DF1178" s="5"/>
      <c r="DG1178" s="118"/>
      <c r="DH1178" s="118"/>
      <c r="DI1178" s="118"/>
      <c r="DJ1178" s="118"/>
      <c r="DK1178" s="118"/>
      <c r="DL1178">
        <v>400</v>
      </c>
      <c r="DM1178" s="74" t="s">
        <v>164</v>
      </c>
      <c r="DN1178" s="74"/>
      <c r="DO1178" s="74"/>
      <c r="DP1178" s="74"/>
      <c r="DQ1178" s="5"/>
      <c r="DR1178">
        <v>400</v>
      </c>
      <c r="DS1178" s="74" t="s">
        <v>164</v>
      </c>
      <c r="DZ1178" t="s">
        <v>1253</v>
      </c>
      <c r="EA1178">
        <v>400</v>
      </c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Y1178" s="70" t="str">
        <f t="shared" si="147"/>
        <v>ibuprofen oral 400mg/</v>
      </c>
      <c r="FK1178" s="14" t="s">
        <v>163</v>
      </c>
      <c r="FL1178" s="70" t="str">
        <f t="shared" si="148"/>
        <v>ibuprofen oral 400mg/</v>
      </c>
    </row>
    <row r="1179" spans="1:168" ht="14.4">
      <c r="A1179" s="83">
        <v>167477</v>
      </c>
      <c r="B1179" s="57">
        <v>167477</v>
      </c>
      <c r="C1179" s="118"/>
      <c r="D1179" s="118"/>
      <c r="E1179" s="118"/>
      <c r="F1179" s="118"/>
      <c r="G1179" s="57">
        <v>167477</v>
      </c>
      <c r="H1179" s="3"/>
      <c r="I1179" s="57">
        <v>167477</v>
      </c>
      <c r="J1179" s="5" t="str">
        <f t="shared" si="142"/>
        <v>FIN ibuprofen Accord Healthcare B.V. film-coated tablet 24 x 400mg/</v>
      </c>
      <c r="K1179" s="5" t="str">
        <f t="shared" si="143"/>
        <v>FIN ibuprofen Accord Healthcare B.V. film-coated tablet 24 x 400mg/</v>
      </c>
      <c r="L1179" s="5"/>
      <c r="M1179" s="5"/>
      <c r="N1179" s="5"/>
      <c r="O1179" s="5"/>
      <c r="P1179">
        <v>24</v>
      </c>
      <c r="Q1179" s="5"/>
      <c r="R1179">
        <v>24</v>
      </c>
      <c r="S1179" s="5"/>
      <c r="T1179" s="118"/>
      <c r="U1179" s="118"/>
      <c r="V1179" s="118"/>
      <c r="W1179" s="118"/>
      <c r="X1179" t="s">
        <v>1300</v>
      </c>
      <c r="Y1179" t="s">
        <v>1141</v>
      </c>
      <c r="Z1179" t="s">
        <v>1141</v>
      </c>
      <c r="AA1179" t="s">
        <v>1332</v>
      </c>
      <c r="AB1179" s="5"/>
      <c r="AC1179" s="5"/>
      <c r="AD1179" s="5"/>
      <c r="AE1179" s="5"/>
      <c r="AF1179" s="61">
        <v>100000073665</v>
      </c>
      <c r="AG1179" t="s">
        <v>1220</v>
      </c>
      <c r="AI1179" t="s">
        <v>1198</v>
      </c>
      <c r="AJ1179" t="s">
        <v>1212</v>
      </c>
      <c r="AK1179" s="5"/>
      <c r="AL1179" s="5"/>
      <c r="AM1179" s="5"/>
      <c r="AN1179" s="5"/>
      <c r="AO1179" s="5"/>
      <c r="AP1179" s="5"/>
      <c r="AQ1179" s="5"/>
      <c r="AR1179" s="5"/>
      <c r="AS1179" s="57">
        <v>46810</v>
      </c>
      <c r="AT1179" s="25" t="str">
        <f t="shared" si="144"/>
        <v>FIN ibuprofen Accord Healthcare B.V. film-coated tablet 400mg/</v>
      </c>
      <c r="AU1179" s="33"/>
      <c r="AW1179" s="57">
        <v>46810</v>
      </c>
      <c r="AX1179" s="57"/>
      <c r="AY1179" s="5"/>
      <c r="AZ1179" t="s">
        <v>578</v>
      </c>
      <c r="BA1179" s="5"/>
      <c r="BB1179" s="5"/>
      <c r="BC1179" s="5"/>
      <c r="BD1179" t="s">
        <v>1220</v>
      </c>
      <c r="BF1179" s="46" t="s">
        <v>1040</v>
      </c>
      <c r="BG1179" t="s">
        <v>976</v>
      </c>
      <c r="BJ1179" s="5"/>
      <c r="BK1179" t="s">
        <v>976</v>
      </c>
      <c r="BL1179" t="s">
        <v>1040</v>
      </c>
      <c r="BM1179" s="55" t="s">
        <v>964</v>
      </c>
      <c r="BN1179" t="str">
        <f t="shared" si="145"/>
        <v>ibuprofen film-coated tablet 400mg/</v>
      </c>
      <c r="BO1179" s="55"/>
      <c r="BP1179" t="str">
        <f t="shared" si="146"/>
        <v>ibuprofen film-coated tablet 400mg/</v>
      </c>
      <c r="BQ1179" s="5"/>
      <c r="BR1179" s="76">
        <v>10221000</v>
      </c>
      <c r="BS1179" t="s">
        <v>1220</v>
      </c>
      <c r="BU1179" s="118"/>
      <c r="BV1179" s="118"/>
      <c r="BW1179" s="61">
        <v>100000073665</v>
      </c>
      <c r="BX1179" s="5"/>
      <c r="BY1179" s="5"/>
      <c r="BZ1179" s="5"/>
      <c r="CB1179" s="45"/>
      <c r="CC1179" s="45"/>
      <c r="CD1179" s="5"/>
      <c r="CE1179" s="5"/>
      <c r="CF1179" t="s">
        <v>1242</v>
      </c>
      <c r="CG1179" t="s">
        <v>175</v>
      </c>
      <c r="CI1179" s="118"/>
      <c r="CJ1179" s="118"/>
      <c r="CK1179" t="s">
        <v>1239</v>
      </c>
      <c r="CM1179" t="s">
        <v>1228</v>
      </c>
      <c r="CN1179" t="s">
        <v>3382</v>
      </c>
      <c r="CO1179" s="46" t="s">
        <v>2251</v>
      </c>
      <c r="CP1179" s="5"/>
      <c r="CQ1179" s="69" t="s">
        <v>2251</v>
      </c>
      <c r="CR1179" s="69" t="s">
        <v>614</v>
      </c>
      <c r="CS1179" s="5"/>
      <c r="CT1179" s="46" t="s">
        <v>2251</v>
      </c>
      <c r="CU1179" s="46" t="s">
        <v>614</v>
      </c>
      <c r="CV1179" s="118"/>
      <c r="CW1179" s="147"/>
      <c r="CX1179" s="56" t="s">
        <v>966</v>
      </c>
      <c r="CY1179" s="5"/>
      <c r="CZ1179" s="5"/>
      <c r="DA1179" s="5"/>
      <c r="DB1179" s="5"/>
      <c r="DC1179" s="5"/>
      <c r="DD1179" s="5"/>
      <c r="DE1179" s="5"/>
      <c r="DF1179" s="5"/>
      <c r="DG1179" s="118"/>
      <c r="DH1179" s="118"/>
      <c r="DI1179" s="118"/>
      <c r="DJ1179" s="118"/>
      <c r="DK1179" s="118"/>
      <c r="DL1179">
        <v>400</v>
      </c>
      <c r="DM1179" s="74" t="s">
        <v>164</v>
      </c>
      <c r="DN1179" s="74"/>
      <c r="DO1179" s="74"/>
      <c r="DP1179" s="74"/>
      <c r="DQ1179" s="5"/>
      <c r="DR1179">
        <v>400</v>
      </c>
      <c r="DS1179" s="74" t="s">
        <v>164</v>
      </c>
      <c r="DZ1179" t="s">
        <v>1253</v>
      </c>
      <c r="EA1179">
        <v>400</v>
      </c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Y1179" s="70" t="str">
        <f t="shared" si="147"/>
        <v>ibuprofen oral 400mg/</v>
      </c>
      <c r="FK1179" s="14" t="s">
        <v>163</v>
      </c>
      <c r="FL1179" s="70" t="str">
        <f t="shared" si="148"/>
        <v>ibuprofen oral 400mg/</v>
      </c>
    </row>
    <row r="1180" spans="1:168" ht="14.4">
      <c r="A1180" s="83">
        <v>167478</v>
      </c>
      <c r="B1180" s="57">
        <v>167478</v>
      </c>
      <c r="C1180" s="118"/>
      <c r="D1180" s="118"/>
      <c r="E1180" s="118"/>
      <c r="F1180" s="118"/>
      <c r="G1180" s="57">
        <v>167478</v>
      </c>
      <c r="H1180" s="3"/>
      <c r="I1180" s="57">
        <v>167478</v>
      </c>
      <c r="J1180" s="5" t="str">
        <f t="shared" si="142"/>
        <v>FIN ibuprofen Accord Healthcare B.V. film-coated tablet 28 x 400mg/</v>
      </c>
      <c r="K1180" s="5" t="str">
        <f t="shared" si="143"/>
        <v>FIN ibuprofen Accord Healthcare B.V. film-coated tablet 28 x 400mg/</v>
      </c>
      <c r="L1180" s="5"/>
      <c r="M1180" s="5"/>
      <c r="N1180" s="5"/>
      <c r="O1180" s="5"/>
      <c r="P1180">
        <v>28</v>
      </c>
      <c r="Q1180" s="5"/>
      <c r="R1180">
        <v>28</v>
      </c>
      <c r="S1180" s="5"/>
      <c r="T1180" s="118"/>
      <c r="U1180" s="118"/>
      <c r="V1180" s="118"/>
      <c r="W1180" s="118"/>
      <c r="X1180" s="56" t="s">
        <v>1337</v>
      </c>
      <c r="Y1180" t="s">
        <v>1141</v>
      </c>
      <c r="Z1180" t="s">
        <v>1141</v>
      </c>
      <c r="AA1180" t="s">
        <v>1297</v>
      </c>
      <c r="AB1180" s="5"/>
      <c r="AC1180" s="5"/>
      <c r="AD1180" s="5"/>
      <c r="AE1180" s="5"/>
      <c r="AF1180" s="61">
        <v>100000073665</v>
      </c>
      <c r="AG1180" t="s">
        <v>1220</v>
      </c>
      <c r="AI1180" t="s">
        <v>1198</v>
      </c>
      <c r="AJ1180" t="s">
        <v>1212</v>
      </c>
      <c r="AK1180" s="5"/>
      <c r="AL1180" s="5"/>
      <c r="AM1180" s="5"/>
      <c r="AN1180" s="5"/>
      <c r="AO1180" s="5"/>
      <c r="AP1180" s="5"/>
      <c r="AQ1180" s="5"/>
      <c r="AR1180" s="5"/>
      <c r="AS1180" s="57">
        <v>46810</v>
      </c>
      <c r="AT1180" s="25" t="str">
        <f t="shared" si="144"/>
        <v>FIN ibuprofen Accord Healthcare B.V. film-coated tablet 400mg/</v>
      </c>
      <c r="AU1180" s="33"/>
      <c r="AW1180" s="57">
        <v>46810</v>
      </c>
      <c r="AX1180" s="57"/>
      <c r="AY1180" s="5"/>
      <c r="AZ1180" t="s">
        <v>578</v>
      </c>
      <c r="BA1180" s="5"/>
      <c r="BB1180" s="5"/>
      <c r="BC1180" s="5"/>
      <c r="BD1180" t="s">
        <v>1220</v>
      </c>
      <c r="BF1180" s="46" t="s">
        <v>1040</v>
      </c>
      <c r="BG1180" t="s">
        <v>976</v>
      </c>
      <c r="BJ1180" s="5"/>
      <c r="BK1180" t="s">
        <v>976</v>
      </c>
      <c r="BL1180" t="s">
        <v>1040</v>
      </c>
      <c r="BM1180" s="55" t="s">
        <v>964</v>
      </c>
      <c r="BN1180" t="str">
        <f t="shared" si="145"/>
        <v>ibuprofen film-coated tablet 400mg/</v>
      </c>
      <c r="BO1180" s="55"/>
      <c r="BP1180" t="str">
        <f t="shared" si="146"/>
        <v>ibuprofen film-coated tablet 400mg/</v>
      </c>
      <c r="BQ1180" s="5"/>
      <c r="BR1180" s="76">
        <v>10221000</v>
      </c>
      <c r="BS1180" t="s">
        <v>1220</v>
      </c>
      <c r="BU1180" s="118"/>
      <c r="BV1180" s="118"/>
      <c r="BW1180" s="61">
        <v>100000073665</v>
      </c>
      <c r="BX1180" s="5"/>
      <c r="BY1180" s="5"/>
      <c r="BZ1180" s="5"/>
      <c r="CB1180" s="45"/>
      <c r="CC1180" s="45"/>
      <c r="CD1180" s="5"/>
      <c r="CE1180" s="5"/>
      <c r="CF1180" t="s">
        <v>1242</v>
      </c>
      <c r="CG1180" t="s">
        <v>175</v>
      </c>
      <c r="CI1180" s="118"/>
      <c r="CJ1180" s="118"/>
      <c r="CK1180" t="s">
        <v>1239</v>
      </c>
      <c r="CM1180" t="s">
        <v>1228</v>
      </c>
      <c r="CN1180" t="s">
        <v>3382</v>
      </c>
      <c r="CO1180" s="46" t="s">
        <v>2251</v>
      </c>
      <c r="CP1180" s="5"/>
      <c r="CQ1180" s="69" t="s">
        <v>2251</v>
      </c>
      <c r="CR1180" s="69" t="s">
        <v>614</v>
      </c>
      <c r="CS1180" s="5"/>
      <c r="CT1180" s="46" t="s">
        <v>2251</v>
      </c>
      <c r="CU1180" s="46" t="s">
        <v>614</v>
      </c>
      <c r="CV1180" s="118"/>
      <c r="CW1180" s="147"/>
      <c r="CX1180" s="56" t="s">
        <v>966</v>
      </c>
      <c r="CY1180" s="5"/>
      <c r="CZ1180" s="5"/>
      <c r="DA1180" s="5"/>
      <c r="DB1180" s="5"/>
      <c r="DC1180" s="5"/>
      <c r="DD1180" s="5"/>
      <c r="DE1180" s="5"/>
      <c r="DF1180" s="5"/>
      <c r="DG1180" s="118"/>
      <c r="DH1180" s="118"/>
      <c r="DI1180" s="118"/>
      <c r="DJ1180" s="118"/>
      <c r="DK1180" s="118"/>
      <c r="DL1180">
        <v>400</v>
      </c>
      <c r="DM1180" s="74" t="s">
        <v>164</v>
      </c>
      <c r="DN1180" s="74"/>
      <c r="DO1180" s="74"/>
      <c r="DP1180" s="74"/>
      <c r="DQ1180" s="5"/>
      <c r="DR1180">
        <v>400</v>
      </c>
      <c r="DS1180" s="74" t="s">
        <v>164</v>
      </c>
      <c r="DZ1180" t="s">
        <v>1253</v>
      </c>
      <c r="EA1180">
        <v>400</v>
      </c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Y1180" s="70" t="str">
        <f t="shared" si="147"/>
        <v>ibuprofen oral 400mg/</v>
      </c>
      <c r="FK1180" s="14" t="s">
        <v>163</v>
      </c>
      <c r="FL1180" s="70" t="str">
        <f t="shared" si="148"/>
        <v>ibuprofen oral 400mg/</v>
      </c>
    </row>
    <row r="1181" spans="1:168" ht="14.4">
      <c r="A1181" s="83">
        <v>167479</v>
      </c>
      <c r="B1181" s="57">
        <v>167479</v>
      </c>
      <c r="C1181" s="118"/>
      <c r="D1181" s="118"/>
      <c r="E1181" s="118"/>
      <c r="F1181" s="118"/>
      <c r="G1181" s="57">
        <v>167479</v>
      </c>
      <c r="H1181" s="4"/>
      <c r="I1181" s="57">
        <v>167479</v>
      </c>
      <c r="J1181" s="5" t="str">
        <f t="shared" si="142"/>
        <v>FIN ibuprofen Accord Healthcare B.V. film-coated tablet 30 x 400mg/</v>
      </c>
      <c r="K1181" s="5" t="str">
        <f t="shared" si="143"/>
        <v>FIN ibuprofen Accord Healthcare B.V. film-coated tablet 30 x 400mg/</v>
      </c>
      <c r="L1181" s="5"/>
      <c r="M1181" s="5"/>
      <c r="N1181" s="5"/>
      <c r="O1181" s="5"/>
      <c r="P1181">
        <v>30</v>
      </c>
      <c r="Q1181" s="5"/>
      <c r="R1181">
        <v>30</v>
      </c>
      <c r="S1181" s="5"/>
      <c r="T1181" s="118"/>
      <c r="U1181" s="118"/>
      <c r="V1181" s="118"/>
      <c r="W1181" s="118"/>
      <c r="X1181" s="56" t="s">
        <v>1338</v>
      </c>
      <c r="Y1181" t="s">
        <v>1141</v>
      </c>
      <c r="Z1181" t="s">
        <v>1141</v>
      </c>
      <c r="AA1181" t="s">
        <v>1298</v>
      </c>
      <c r="AB1181" s="5"/>
      <c r="AC1181" s="5"/>
      <c r="AD1181" s="5"/>
      <c r="AE1181" s="5"/>
      <c r="AF1181" s="61">
        <v>100000073665</v>
      </c>
      <c r="AG1181" t="s">
        <v>1220</v>
      </c>
      <c r="AI1181" t="s">
        <v>1198</v>
      </c>
      <c r="AJ1181" t="s">
        <v>1212</v>
      </c>
      <c r="AK1181" s="5"/>
      <c r="AL1181" s="5"/>
      <c r="AM1181" s="5"/>
      <c r="AN1181" s="5"/>
      <c r="AO1181" s="5"/>
      <c r="AP1181" s="5"/>
      <c r="AQ1181" s="5"/>
      <c r="AR1181" s="5"/>
      <c r="AS1181" s="57">
        <v>46810</v>
      </c>
      <c r="AT1181" s="25" t="str">
        <f t="shared" si="144"/>
        <v>FIN ibuprofen Accord Healthcare B.V. film-coated tablet 400mg/</v>
      </c>
      <c r="AU1181" s="33"/>
      <c r="AW1181" s="57">
        <v>46810</v>
      </c>
      <c r="AX1181" s="57"/>
      <c r="AY1181" s="5"/>
      <c r="AZ1181" t="s">
        <v>578</v>
      </c>
      <c r="BA1181" s="5"/>
      <c r="BB1181" s="5"/>
      <c r="BC1181" s="5"/>
      <c r="BD1181" t="s">
        <v>1220</v>
      </c>
      <c r="BF1181" s="46" t="s">
        <v>1040</v>
      </c>
      <c r="BG1181" t="s">
        <v>976</v>
      </c>
      <c r="BJ1181" s="5"/>
      <c r="BK1181" t="s">
        <v>976</v>
      </c>
      <c r="BL1181" t="s">
        <v>1040</v>
      </c>
      <c r="BM1181" s="55" t="s">
        <v>964</v>
      </c>
      <c r="BN1181" t="str">
        <f t="shared" si="145"/>
        <v>ibuprofen film-coated tablet 400mg/</v>
      </c>
      <c r="BO1181" s="55"/>
      <c r="BP1181" t="str">
        <f t="shared" si="146"/>
        <v>ibuprofen film-coated tablet 400mg/</v>
      </c>
      <c r="BQ1181" s="5"/>
      <c r="BR1181" s="76">
        <v>10221000</v>
      </c>
      <c r="BS1181" t="s">
        <v>1220</v>
      </c>
      <c r="BU1181" s="118"/>
      <c r="BV1181" s="118"/>
      <c r="BW1181" s="61">
        <v>100000073665</v>
      </c>
      <c r="BX1181" s="5"/>
      <c r="BY1181" s="5"/>
      <c r="BZ1181" s="5"/>
      <c r="CB1181" s="45"/>
      <c r="CC1181" s="45"/>
      <c r="CD1181" s="5"/>
      <c r="CE1181" s="5"/>
      <c r="CF1181" t="s">
        <v>1242</v>
      </c>
      <c r="CG1181" t="s">
        <v>175</v>
      </c>
      <c r="CI1181" s="118"/>
      <c r="CJ1181" s="118"/>
      <c r="CK1181" t="s">
        <v>1239</v>
      </c>
      <c r="CM1181" t="s">
        <v>1228</v>
      </c>
      <c r="CN1181" t="s">
        <v>3382</v>
      </c>
      <c r="CO1181" s="46" t="s">
        <v>2251</v>
      </c>
      <c r="CP1181" s="5"/>
      <c r="CQ1181" s="69" t="s">
        <v>2251</v>
      </c>
      <c r="CR1181" s="69" t="s">
        <v>614</v>
      </c>
      <c r="CS1181" s="5"/>
      <c r="CT1181" s="46" t="s">
        <v>2251</v>
      </c>
      <c r="CU1181" s="46" t="s">
        <v>614</v>
      </c>
      <c r="CV1181" s="118"/>
      <c r="CW1181" s="147"/>
      <c r="CX1181" s="56" t="s">
        <v>966</v>
      </c>
      <c r="CY1181" s="5"/>
      <c r="CZ1181" s="5"/>
      <c r="DA1181" s="5"/>
      <c r="DB1181" s="5"/>
      <c r="DC1181" s="5"/>
      <c r="DD1181" s="5"/>
      <c r="DE1181" s="5"/>
      <c r="DF1181" s="5"/>
      <c r="DG1181" s="118"/>
      <c r="DH1181" s="118"/>
      <c r="DI1181" s="118"/>
      <c r="DJ1181" s="118"/>
      <c r="DK1181" s="118"/>
      <c r="DL1181">
        <v>400</v>
      </c>
      <c r="DM1181" s="74" t="s">
        <v>164</v>
      </c>
      <c r="DN1181" s="74"/>
      <c r="DO1181" s="74"/>
      <c r="DP1181" s="74"/>
      <c r="DQ1181" s="5"/>
      <c r="DR1181">
        <v>400</v>
      </c>
      <c r="DS1181" s="74" t="s">
        <v>164</v>
      </c>
      <c r="DZ1181" t="s">
        <v>1253</v>
      </c>
      <c r="EA1181">
        <v>400</v>
      </c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Y1181" s="70" t="str">
        <f t="shared" si="147"/>
        <v>ibuprofen oral 400mg/</v>
      </c>
      <c r="FK1181" s="14" t="s">
        <v>163</v>
      </c>
      <c r="FL1181" s="70" t="str">
        <f t="shared" si="148"/>
        <v>ibuprofen oral 400mg/</v>
      </c>
    </row>
    <row r="1182" spans="1:168" ht="14.4">
      <c r="A1182" s="83">
        <v>167480</v>
      </c>
      <c r="B1182" s="57">
        <v>167480</v>
      </c>
      <c r="C1182" s="118"/>
      <c r="D1182" s="118"/>
      <c r="E1182" s="118"/>
      <c r="F1182" s="118"/>
      <c r="G1182" s="57">
        <v>167480</v>
      </c>
      <c r="H1182" s="3"/>
      <c r="I1182" s="57">
        <v>167480</v>
      </c>
      <c r="J1182" s="5" t="str">
        <f t="shared" si="142"/>
        <v>FIN ibuprofen Accord Healthcare B.V. film-coated tablet 40 x 400mg/</v>
      </c>
      <c r="K1182" s="5" t="str">
        <f t="shared" si="143"/>
        <v>FIN ibuprofen Accord Healthcare B.V. film-coated tablet 40 x 400mg/</v>
      </c>
      <c r="L1182" s="5"/>
      <c r="M1182" s="5"/>
      <c r="N1182" s="5"/>
      <c r="O1182" s="5"/>
      <c r="P1182">
        <v>40</v>
      </c>
      <c r="Q1182" s="5"/>
      <c r="R1182">
        <v>40</v>
      </c>
      <c r="S1182" s="5"/>
      <c r="T1182" s="118"/>
      <c r="U1182" s="118"/>
      <c r="V1182" s="118"/>
      <c r="W1182" s="118"/>
      <c r="X1182" s="56" t="s">
        <v>1337</v>
      </c>
      <c r="Y1182" t="s">
        <v>1141</v>
      </c>
      <c r="Z1182" t="s">
        <v>1141</v>
      </c>
      <c r="AA1182" t="s">
        <v>1290</v>
      </c>
      <c r="AB1182" s="5"/>
      <c r="AC1182" s="5"/>
      <c r="AD1182" s="5"/>
      <c r="AE1182" s="5"/>
      <c r="AF1182" s="61">
        <v>100000073665</v>
      </c>
      <c r="AG1182" t="s">
        <v>1220</v>
      </c>
      <c r="AI1182" t="s">
        <v>1198</v>
      </c>
      <c r="AJ1182" t="s">
        <v>1212</v>
      </c>
      <c r="AK1182" s="5"/>
      <c r="AL1182" s="5"/>
      <c r="AM1182" s="5"/>
      <c r="AN1182" s="5"/>
      <c r="AO1182" s="5"/>
      <c r="AP1182" s="5"/>
      <c r="AQ1182" s="5"/>
      <c r="AR1182" s="5"/>
      <c r="AS1182" s="57">
        <v>46810</v>
      </c>
      <c r="AT1182" s="25" t="str">
        <f t="shared" si="144"/>
        <v>FIN ibuprofen Accord Healthcare B.V. film-coated tablet 400mg/</v>
      </c>
      <c r="AU1182" s="33"/>
      <c r="AW1182" s="57">
        <v>46810</v>
      </c>
      <c r="AX1182" s="57"/>
      <c r="AY1182" s="5"/>
      <c r="AZ1182" t="s">
        <v>578</v>
      </c>
      <c r="BA1182" s="5"/>
      <c r="BB1182" s="5"/>
      <c r="BC1182" s="5"/>
      <c r="BD1182" t="s">
        <v>1220</v>
      </c>
      <c r="BF1182" s="46" t="s">
        <v>1040</v>
      </c>
      <c r="BG1182" t="s">
        <v>976</v>
      </c>
      <c r="BJ1182" s="5"/>
      <c r="BK1182" t="s">
        <v>976</v>
      </c>
      <c r="BL1182" t="s">
        <v>1040</v>
      </c>
      <c r="BM1182" s="55" t="s">
        <v>964</v>
      </c>
      <c r="BN1182" t="str">
        <f t="shared" si="145"/>
        <v>ibuprofen film-coated tablet 400mg/</v>
      </c>
      <c r="BO1182" s="55"/>
      <c r="BP1182" t="str">
        <f t="shared" si="146"/>
        <v>ibuprofen film-coated tablet 400mg/</v>
      </c>
      <c r="BQ1182" s="5"/>
      <c r="BR1182" s="76">
        <v>10221000</v>
      </c>
      <c r="BS1182" t="s">
        <v>1220</v>
      </c>
      <c r="BU1182" s="118"/>
      <c r="BV1182" s="118"/>
      <c r="BW1182" s="61">
        <v>100000073665</v>
      </c>
      <c r="BX1182" s="5"/>
      <c r="BY1182" s="5"/>
      <c r="BZ1182" s="5"/>
      <c r="CB1182" s="45"/>
      <c r="CC1182" s="45"/>
      <c r="CD1182" s="5"/>
      <c r="CE1182" s="5"/>
      <c r="CF1182" t="s">
        <v>1242</v>
      </c>
      <c r="CG1182" t="s">
        <v>175</v>
      </c>
      <c r="CI1182" s="118"/>
      <c r="CJ1182" s="118"/>
      <c r="CK1182" t="s">
        <v>1239</v>
      </c>
      <c r="CM1182" t="s">
        <v>1228</v>
      </c>
      <c r="CN1182" t="s">
        <v>3382</v>
      </c>
      <c r="CO1182" s="46" t="s">
        <v>2251</v>
      </c>
      <c r="CP1182" s="5"/>
      <c r="CQ1182" s="69" t="s">
        <v>2251</v>
      </c>
      <c r="CR1182" s="69" t="s">
        <v>614</v>
      </c>
      <c r="CS1182" s="5"/>
      <c r="CT1182" s="46" t="s">
        <v>2251</v>
      </c>
      <c r="CU1182" s="46" t="s">
        <v>614</v>
      </c>
      <c r="CV1182" s="118"/>
      <c r="CW1182" s="147"/>
      <c r="CX1182" s="56" t="s">
        <v>966</v>
      </c>
      <c r="CY1182" s="5"/>
      <c r="CZ1182" s="5"/>
      <c r="DA1182" s="5"/>
      <c r="DB1182" s="5"/>
      <c r="DC1182" s="5"/>
      <c r="DD1182" s="5"/>
      <c r="DE1182" s="5"/>
      <c r="DF1182" s="5"/>
      <c r="DG1182" s="118"/>
      <c r="DH1182" s="118"/>
      <c r="DI1182" s="118"/>
      <c r="DJ1182" s="118"/>
      <c r="DK1182" s="118"/>
      <c r="DL1182">
        <v>400</v>
      </c>
      <c r="DM1182" s="74" t="s">
        <v>164</v>
      </c>
      <c r="DN1182" s="74"/>
      <c r="DO1182" s="74"/>
      <c r="DP1182" s="74"/>
      <c r="DQ1182" s="5"/>
      <c r="DR1182">
        <v>400</v>
      </c>
      <c r="DS1182" s="74" t="s">
        <v>164</v>
      </c>
      <c r="DZ1182" t="s">
        <v>1253</v>
      </c>
      <c r="EA1182">
        <v>400</v>
      </c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Y1182" s="70" t="str">
        <f t="shared" si="147"/>
        <v>ibuprofen oral 400mg/</v>
      </c>
      <c r="FK1182" s="14" t="s">
        <v>163</v>
      </c>
      <c r="FL1182" s="70" t="str">
        <f t="shared" si="148"/>
        <v>ibuprofen oral 400mg/</v>
      </c>
    </row>
    <row r="1183" spans="1:168" ht="14.4">
      <c r="A1183" s="83">
        <v>167481</v>
      </c>
      <c r="B1183" s="57">
        <v>167481</v>
      </c>
      <c r="C1183" s="118"/>
      <c r="D1183" s="118"/>
      <c r="E1183" s="118"/>
      <c r="F1183" s="118"/>
      <c r="G1183" s="57">
        <v>167481</v>
      </c>
      <c r="H1183" s="3"/>
      <c r="I1183" s="57">
        <v>167481</v>
      </c>
      <c r="J1183" s="5" t="str">
        <f t="shared" si="142"/>
        <v>FIN ibuprofen Accord Healthcare B.V. film-coated tablet 42 x 400mg/</v>
      </c>
      <c r="K1183" s="5" t="str">
        <f t="shared" si="143"/>
        <v>FIN ibuprofen Accord Healthcare B.V. film-coated tablet 42 x 400mg/</v>
      </c>
      <c r="L1183" s="5"/>
      <c r="M1183" s="5"/>
      <c r="N1183" s="5"/>
      <c r="O1183" s="5"/>
      <c r="P1183">
        <v>42</v>
      </c>
      <c r="Q1183" s="5"/>
      <c r="R1183">
        <v>42</v>
      </c>
      <c r="S1183" s="5"/>
      <c r="T1183" s="118"/>
      <c r="U1183" s="118"/>
      <c r="V1183" s="118"/>
      <c r="W1183" s="118"/>
      <c r="X1183" s="56" t="s">
        <v>1338</v>
      </c>
      <c r="Y1183" t="s">
        <v>1141</v>
      </c>
      <c r="Z1183" t="s">
        <v>1141</v>
      </c>
      <c r="AA1183" t="s">
        <v>1336</v>
      </c>
      <c r="AB1183" s="5"/>
      <c r="AC1183" s="5"/>
      <c r="AD1183" s="5"/>
      <c r="AE1183" s="5"/>
      <c r="AF1183" s="61">
        <v>100000073665</v>
      </c>
      <c r="AG1183" t="s">
        <v>1220</v>
      </c>
      <c r="AI1183" t="s">
        <v>1198</v>
      </c>
      <c r="AJ1183" t="s">
        <v>1212</v>
      </c>
      <c r="AK1183" s="5"/>
      <c r="AL1183" s="5"/>
      <c r="AM1183" s="5"/>
      <c r="AN1183" s="5"/>
      <c r="AO1183" s="5"/>
      <c r="AP1183" s="5"/>
      <c r="AQ1183" s="5"/>
      <c r="AR1183" s="5"/>
      <c r="AS1183" s="57">
        <v>46810</v>
      </c>
      <c r="AT1183" s="25" t="str">
        <f t="shared" si="144"/>
        <v>FIN ibuprofen Accord Healthcare B.V. film-coated tablet 400mg/</v>
      </c>
      <c r="AU1183" s="33"/>
      <c r="AW1183" s="57">
        <v>46810</v>
      </c>
      <c r="AX1183" s="57"/>
      <c r="AY1183" s="5"/>
      <c r="AZ1183" t="s">
        <v>578</v>
      </c>
      <c r="BA1183" s="5"/>
      <c r="BB1183" s="5"/>
      <c r="BC1183" s="5"/>
      <c r="BD1183" t="s">
        <v>1220</v>
      </c>
      <c r="BF1183" s="46" t="s">
        <v>1040</v>
      </c>
      <c r="BG1183" t="s">
        <v>976</v>
      </c>
      <c r="BJ1183" s="5"/>
      <c r="BK1183" t="s">
        <v>976</v>
      </c>
      <c r="BL1183" t="s">
        <v>1040</v>
      </c>
      <c r="BM1183" s="55" t="s">
        <v>964</v>
      </c>
      <c r="BN1183" t="str">
        <f t="shared" si="145"/>
        <v>ibuprofen film-coated tablet 400mg/</v>
      </c>
      <c r="BO1183" s="55"/>
      <c r="BP1183" t="str">
        <f t="shared" si="146"/>
        <v>ibuprofen film-coated tablet 400mg/</v>
      </c>
      <c r="BQ1183" s="5"/>
      <c r="BR1183" s="76">
        <v>10221000</v>
      </c>
      <c r="BS1183" t="s">
        <v>1220</v>
      </c>
      <c r="BU1183" s="118"/>
      <c r="BV1183" s="118"/>
      <c r="BW1183" s="61">
        <v>100000073665</v>
      </c>
      <c r="BX1183" s="5"/>
      <c r="BY1183" s="5"/>
      <c r="BZ1183" s="5"/>
      <c r="CB1183" s="45"/>
      <c r="CC1183" s="45"/>
      <c r="CD1183" s="5"/>
      <c r="CE1183" s="5"/>
      <c r="CF1183" t="s">
        <v>1242</v>
      </c>
      <c r="CG1183" t="s">
        <v>175</v>
      </c>
      <c r="CI1183" s="118"/>
      <c r="CJ1183" s="118"/>
      <c r="CK1183" t="s">
        <v>1239</v>
      </c>
      <c r="CM1183" t="s">
        <v>1228</v>
      </c>
      <c r="CN1183" t="s">
        <v>3382</v>
      </c>
      <c r="CO1183" s="46" t="s">
        <v>2251</v>
      </c>
      <c r="CP1183" s="5"/>
      <c r="CQ1183" s="69" t="s">
        <v>2251</v>
      </c>
      <c r="CR1183" s="69" t="s">
        <v>614</v>
      </c>
      <c r="CS1183" s="5"/>
      <c r="CT1183" s="46" t="s">
        <v>2251</v>
      </c>
      <c r="CU1183" s="46" t="s">
        <v>614</v>
      </c>
      <c r="CV1183" s="118"/>
      <c r="CW1183" s="147"/>
      <c r="CX1183" s="56" t="s">
        <v>966</v>
      </c>
      <c r="CY1183" s="5"/>
      <c r="CZ1183" s="5"/>
      <c r="DA1183" s="5"/>
      <c r="DB1183" s="5"/>
      <c r="DC1183" s="5"/>
      <c r="DD1183" s="5"/>
      <c r="DE1183" s="5"/>
      <c r="DF1183" s="5"/>
      <c r="DG1183" s="118"/>
      <c r="DH1183" s="118"/>
      <c r="DI1183" s="118"/>
      <c r="DJ1183" s="118"/>
      <c r="DK1183" s="118"/>
      <c r="DL1183">
        <v>400</v>
      </c>
      <c r="DM1183" s="74" t="s">
        <v>164</v>
      </c>
      <c r="DN1183" s="74"/>
      <c r="DO1183" s="74"/>
      <c r="DP1183" s="74"/>
      <c r="DQ1183" s="5"/>
      <c r="DR1183">
        <v>400</v>
      </c>
      <c r="DS1183" s="74" t="s">
        <v>164</v>
      </c>
      <c r="DZ1183" t="s">
        <v>1253</v>
      </c>
      <c r="EA1183">
        <v>400</v>
      </c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Y1183" s="70" t="str">
        <f t="shared" si="147"/>
        <v>ibuprofen oral 400mg/</v>
      </c>
      <c r="FK1183" s="14" t="s">
        <v>163</v>
      </c>
      <c r="FL1183" s="70" t="str">
        <f t="shared" si="148"/>
        <v>ibuprofen oral 400mg/</v>
      </c>
    </row>
    <row r="1184" spans="1:168" ht="14.4">
      <c r="A1184" s="83">
        <v>167482</v>
      </c>
      <c r="B1184" s="57">
        <v>167482</v>
      </c>
      <c r="C1184" s="118"/>
      <c r="D1184" s="118"/>
      <c r="E1184" s="118"/>
      <c r="F1184" s="118"/>
      <c r="G1184" s="57">
        <v>167482</v>
      </c>
      <c r="H1184" s="3"/>
      <c r="I1184" s="57">
        <v>167482</v>
      </c>
      <c r="J1184" s="5" t="str">
        <f t="shared" si="142"/>
        <v>FIN ibuprofen Accord Healthcare B.V. film-coated tablet 50 x 400mg/</v>
      </c>
      <c r="K1184" s="5" t="str">
        <f t="shared" si="143"/>
        <v>FIN ibuprofen Accord Healthcare B.V. film-coated tablet 50 x 400mg/</v>
      </c>
      <c r="L1184" s="5"/>
      <c r="M1184" s="5"/>
      <c r="N1184" s="5"/>
      <c r="O1184" s="5"/>
      <c r="P1184">
        <v>50</v>
      </c>
      <c r="Q1184" s="5"/>
      <c r="R1184">
        <v>50</v>
      </c>
      <c r="S1184" s="5"/>
      <c r="T1184" s="118"/>
      <c r="U1184" s="118"/>
      <c r="V1184" s="118"/>
      <c r="W1184" s="118"/>
      <c r="X1184" s="56" t="s">
        <v>1339</v>
      </c>
      <c r="Y1184" t="s">
        <v>1141</v>
      </c>
      <c r="Z1184" t="s">
        <v>1141</v>
      </c>
      <c r="AA1184" t="s">
        <v>1299</v>
      </c>
      <c r="AB1184" s="5"/>
      <c r="AC1184" s="5"/>
      <c r="AD1184" s="5"/>
      <c r="AE1184" s="5"/>
      <c r="AF1184" s="61">
        <v>100000073665</v>
      </c>
      <c r="AG1184" t="s">
        <v>1220</v>
      </c>
      <c r="AI1184" t="s">
        <v>1198</v>
      </c>
      <c r="AJ1184" t="s">
        <v>1212</v>
      </c>
      <c r="AK1184" s="5"/>
      <c r="AL1184" s="5"/>
      <c r="AM1184" s="5"/>
      <c r="AN1184" s="5"/>
      <c r="AO1184" s="5"/>
      <c r="AP1184" s="5"/>
      <c r="AQ1184" s="5"/>
      <c r="AR1184" s="5"/>
      <c r="AS1184" s="57">
        <v>46810</v>
      </c>
      <c r="AT1184" s="25" t="str">
        <f t="shared" si="144"/>
        <v>FIN ibuprofen Accord Healthcare B.V. film-coated tablet 400mg/</v>
      </c>
      <c r="AU1184" s="33"/>
      <c r="AW1184" s="57">
        <v>46810</v>
      </c>
      <c r="AX1184" s="57"/>
      <c r="AY1184" s="5"/>
      <c r="AZ1184" t="s">
        <v>578</v>
      </c>
      <c r="BA1184" s="5"/>
      <c r="BB1184" s="5"/>
      <c r="BC1184" s="5"/>
      <c r="BD1184" t="s">
        <v>1220</v>
      </c>
      <c r="BF1184" s="46" t="s">
        <v>1040</v>
      </c>
      <c r="BG1184" t="s">
        <v>976</v>
      </c>
      <c r="BJ1184" s="5"/>
      <c r="BK1184" t="s">
        <v>976</v>
      </c>
      <c r="BL1184" t="s">
        <v>1040</v>
      </c>
      <c r="BM1184" s="55" t="s">
        <v>964</v>
      </c>
      <c r="BN1184" t="str">
        <f t="shared" si="145"/>
        <v>ibuprofen film-coated tablet 400mg/</v>
      </c>
      <c r="BO1184" s="55"/>
      <c r="BP1184" t="str">
        <f t="shared" si="146"/>
        <v>ibuprofen film-coated tablet 400mg/</v>
      </c>
      <c r="BQ1184" s="5"/>
      <c r="BR1184" s="76">
        <v>10221000</v>
      </c>
      <c r="BS1184" t="s">
        <v>1220</v>
      </c>
      <c r="BU1184" s="118"/>
      <c r="BV1184" s="118"/>
      <c r="BW1184" s="61">
        <v>100000073665</v>
      </c>
      <c r="BX1184" s="5"/>
      <c r="BY1184" s="5"/>
      <c r="BZ1184" s="5"/>
      <c r="CB1184" s="45"/>
      <c r="CC1184" s="45"/>
      <c r="CD1184" s="5"/>
      <c r="CE1184" s="5"/>
      <c r="CF1184" t="s">
        <v>1242</v>
      </c>
      <c r="CG1184" t="s">
        <v>175</v>
      </c>
      <c r="CI1184" s="118"/>
      <c r="CJ1184" s="118"/>
      <c r="CK1184" t="s">
        <v>1239</v>
      </c>
      <c r="CM1184" t="s">
        <v>1228</v>
      </c>
      <c r="CN1184" t="s">
        <v>3382</v>
      </c>
      <c r="CO1184" s="46" t="s">
        <v>2251</v>
      </c>
      <c r="CP1184" s="5"/>
      <c r="CQ1184" s="69" t="s">
        <v>2251</v>
      </c>
      <c r="CR1184" s="69" t="s">
        <v>614</v>
      </c>
      <c r="CS1184" s="5"/>
      <c r="CT1184" s="46" t="s">
        <v>2251</v>
      </c>
      <c r="CU1184" s="46" t="s">
        <v>614</v>
      </c>
      <c r="CV1184" s="118"/>
      <c r="CW1184" s="147"/>
      <c r="CX1184" s="56" t="s">
        <v>966</v>
      </c>
      <c r="CY1184" s="5"/>
      <c r="CZ1184" s="5"/>
      <c r="DA1184" s="5"/>
      <c r="DB1184" s="5"/>
      <c r="DC1184" s="5"/>
      <c r="DD1184" s="5"/>
      <c r="DE1184" s="5"/>
      <c r="DF1184" s="5"/>
      <c r="DG1184" s="118"/>
      <c r="DH1184" s="118"/>
      <c r="DI1184" s="118"/>
      <c r="DJ1184" s="118"/>
      <c r="DK1184" s="118"/>
      <c r="DL1184">
        <v>400</v>
      </c>
      <c r="DM1184" s="74" t="s">
        <v>164</v>
      </c>
      <c r="DN1184" s="74"/>
      <c r="DO1184" s="74"/>
      <c r="DP1184" s="74"/>
      <c r="DQ1184" s="5"/>
      <c r="DR1184">
        <v>400</v>
      </c>
      <c r="DS1184" s="74" t="s">
        <v>164</v>
      </c>
      <c r="DZ1184" t="s">
        <v>1253</v>
      </c>
      <c r="EA1184">
        <v>400</v>
      </c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Y1184" s="70" t="str">
        <f t="shared" si="147"/>
        <v>ibuprofen oral 400mg/</v>
      </c>
      <c r="FK1184" s="14" t="s">
        <v>163</v>
      </c>
      <c r="FL1184" s="70" t="str">
        <f t="shared" si="148"/>
        <v>ibuprofen oral 400mg/</v>
      </c>
    </row>
    <row r="1185" spans="1:168" ht="14.4">
      <c r="A1185" s="83">
        <v>167483</v>
      </c>
      <c r="B1185" s="57">
        <v>167483</v>
      </c>
      <c r="C1185" s="118"/>
      <c r="D1185" s="118"/>
      <c r="E1185" s="118"/>
      <c r="F1185" s="118"/>
      <c r="G1185" s="57">
        <v>167483</v>
      </c>
      <c r="H1185" s="3"/>
      <c r="I1185" s="57">
        <v>167483</v>
      </c>
      <c r="J1185" s="5" t="str">
        <f t="shared" si="142"/>
        <v>FIN ibuprofen Accord Healthcare B.V. film-coated tablet 100 x 400mg/</v>
      </c>
      <c r="K1185" s="5" t="str">
        <f t="shared" si="143"/>
        <v>FIN ibuprofen Accord Healthcare B.V. film-coated tablet 100 x 400mg/</v>
      </c>
      <c r="L1185" s="5"/>
      <c r="M1185" s="5"/>
      <c r="N1185" s="5"/>
      <c r="O1185" s="5"/>
      <c r="P1185">
        <v>100</v>
      </c>
      <c r="Q1185" s="5"/>
      <c r="R1185">
        <v>100</v>
      </c>
      <c r="S1185" s="5"/>
      <c r="T1185" s="118"/>
      <c r="U1185" s="118"/>
      <c r="V1185" s="118"/>
      <c r="W1185" s="118"/>
      <c r="X1185" s="56" t="s">
        <v>1340</v>
      </c>
      <c r="Y1185" t="s">
        <v>1141</v>
      </c>
      <c r="Z1185" t="s">
        <v>1141</v>
      </c>
      <c r="AA1185" t="s">
        <v>1289</v>
      </c>
      <c r="AB1185" s="5"/>
      <c r="AC1185" s="5"/>
      <c r="AD1185" s="5"/>
      <c r="AE1185" s="5"/>
      <c r="AF1185" s="61">
        <v>100000073665</v>
      </c>
      <c r="AG1185" t="s">
        <v>1220</v>
      </c>
      <c r="AI1185" t="s">
        <v>1198</v>
      </c>
      <c r="AJ1185" t="s">
        <v>1212</v>
      </c>
      <c r="AK1185" s="5"/>
      <c r="AL1185" s="5"/>
      <c r="AM1185" s="5"/>
      <c r="AN1185" s="5"/>
      <c r="AO1185" s="5"/>
      <c r="AP1185" s="5"/>
      <c r="AQ1185" s="5"/>
      <c r="AR1185" s="5"/>
      <c r="AS1185" s="57">
        <v>46810</v>
      </c>
      <c r="AT1185" s="25" t="str">
        <f t="shared" si="144"/>
        <v>FIN ibuprofen Accord Healthcare B.V. film-coated tablet 400mg/</v>
      </c>
      <c r="AU1185" s="33"/>
      <c r="AW1185" s="57">
        <v>46810</v>
      </c>
      <c r="AX1185" s="57"/>
      <c r="AY1185" s="5"/>
      <c r="AZ1185" t="s">
        <v>578</v>
      </c>
      <c r="BA1185" s="5"/>
      <c r="BB1185" s="5"/>
      <c r="BC1185" s="5"/>
      <c r="BD1185" t="s">
        <v>1220</v>
      </c>
      <c r="BF1185" s="46" t="s">
        <v>1040</v>
      </c>
      <c r="BG1185" t="s">
        <v>976</v>
      </c>
      <c r="BJ1185" s="5"/>
      <c r="BK1185" t="s">
        <v>976</v>
      </c>
      <c r="BL1185" t="s">
        <v>1040</v>
      </c>
      <c r="BM1185" s="55" t="s">
        <v>964</v>
      </c>
      <c r="BN1185" t="str">
        <f t="shared" si="145"/>
        <v>ibuprofen film-coated tablet 400mg/</v>
      </c>
      <c r="BO1185" s="55"/>
      <c r="BP1185" t="str">
        <f t="shared" si="146"/>
        <v>ibuprofen film-coated tablet 400mg/</v>
      </c>
      <c r="BQ1185" s="5"/>
      <c r="BR1185" s="76">
        <v>10221000</v>
      </c>
      <c r="BS1185" t="s">
        <v>1220</v>
      </c>
      <c r="BU1185" s="118"/>
      <c r="BV1185" s="118"/>
      <c r="BW1185" s="61">
        <v>100000073665</v>
      </c>
      <c r="BX1185" s="5"/>
      <c r="BY1185" s="5"/>
      <c r="BZ1185" s="5"/>
      <c r="CB1185" s="45"/>
      <c r="CC1185" s="45"/>
      <c r="CD1185" s="5"/>
      <c r="CE1185" s="5"/>
      <c r="CF1185" t="s">
        <v>1242</v>
      </c>
      <c r="CG1185" t="s">
        <v>175</v>
      </c>
      <c r="CI1185" s="118"/>
      <c r="CJ1185" s="118"/>
      <c r="CK1185" t="s">
        <v>1239</v>
      </c>
      <c r="CM1185" t="s">
        <v>1228</v>
      </c>
      <c r="CN1185" t="s">
        <v>3382</v>
      </c>
      <c r="CO1185" s="46" t="s">
        <v>2251</v>
      </c>
      <c r="CP1185" s="5"/>
      <c r="CQ1185" s="69" t="s">
        <v>2251</v>
      </c>
      <c r="CR1185" s="69" t="s">
        <v>614</v>
      </c>
      <c r="CS1185" s="5"/>
      <c r="CT1185" s="46" t="s">
        <v>2251</v>
      </c>
      <c r="CU1185" s="46" t="s">
        <v>614</v>
      </c>
      <c r="CV1185" s="118"/>
      <c r="CW1185" s="147"/>
      <c r="CX1185" s="56" t="s">
        <v>966</v>
      </c>
      <c r="CY1185" s="5"/>
      <c r="CZ1185" s="5"/>
      <c r="DA1185" s="5"/>
      <c r="DB1185" s="5"/>
      <c r="DC1185" s="5"/>
      <c r="DD1185" s="5"/>
      <c r="DE1185" s="5"/>
      <c r="DF1185" s="5"/>
      <c r="DG1185" s="118"/>
      <c r="DH1185" s="118"/>
      <c r="DI1185" s="118"/>
      <c r="DJ1185" s="118"/>
      <c r="DK1185" s="118"/>
      <c r="DL1185">
        <v>400</v>
      </c>
      <c r="DM1185" s="74" t="s">
        <v>164</v>
      </c>
      <c r="DN1185" s="74"/>
      <c r="DO1185" s="74"/>
      <c r="DP1185" s="74"/>
      <c r="DQ1185" s="5"/>
      <c r="DR1185">
        <v>400</v>
      </c>
      <c r="DS1185" s="74" t="s">
        <v>164</v>
      </c>
      <c r="DZ1185" t="s">
        <v>1253</v>
      </c>
      <c r="EA1185">
        <v>400</v>
      </c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Y1185" s="70" t="str">
        <f t="shared" si="147"/>
        <v>ibuprofen oral 400mg/</v>
      </c>
      <c r="FK1185" s="14" t="s">
        <v>163</v>
      </c>
      <c r="FL1185" s="70" t="str">
        <f t="shared" si="148"/>
        <v>ibuprofen oral 400mg/</v>
      </c>
    </row>
    <row r="1186" spans="1:168" ht="14.4">
      <c r="A1186" s="83">
        <v>167484</v>
      </c>
      <c r="B1186" s="57">
        <v>167484</v>
      </c>
      <c r="C1186" s="118"/>
      <c r="D1186" s="118"/>
      <c r="E1186" s="118"/>
      <c r="F1186" s="118"/>
      <c r="G1186" s="57">
        <v>167484</v>
      </c>
      <c r="H1186" s="3"/>
      <c r="I1186" s="57">
        <v>167484</v>
      </c>
      <c r="J1186" s="5" t="str">
        <f t="shared" si="142"/>
        <v>FIN ibuprofen Accord Healthcare B.V. film-coated tablet 500 x 400mg/</v>
      </c>
      <c r="K1186" s="5" t="str">
        <f t="shared" si="143"/>
        <v>FIN ibuprofen Accord Healthcare B.V. film-coated tablet 500 x 400mg/</v>
      </c>
      <c r="L1186" s="5"/>
      <c r="M1186" s="5"/>
      <c r="N1186" s="5"/>
      <c r="O1186" s="5"/>
      <c r="P1186">
        <v>500</v>
      </c>
      <c r="Q1186" s="5"/>
      <c r="R1186">
        <v>500</v>
      </c>
      <c r="S1186" s="5"/>
      <c r="T1186" s="118"/>
      <c r="U1186" s="118"/>
      <c r="V1186" s="118"/>
      <c r="W1186" s="118"/>
      <c r="X1186" t="s">
        <v>1325</v>
      </c>
      <c r="Y1186" t="s">
        <v>1141</v>
      </c>
      <c r="Z1186" t="s">
        <v>1141</v>
      </c>
      <c r="AA1186" t="s">
        <v>1304</v>
      </c>
      <c r="AB1186" s="5"/>
      <c r="AC1186" s="5"/>
      <c r="AD1186" s="5"/>
      <c r="AE1186" s="5"/>
      <c r="AF1186" s="61">
        <v>100000073665</v>
      </c>
      <c r="AG1186" t="s">
        <v>1220</v>
      </c>
      <c r="AI1186" t="s">
        <v>1198</v>
      </c>
      <c r="AJ1186" t="s">
        <v>1212</v>
      </c>
      <c r="AK1186" s="5"/>
      <c r="AL1186" s="5"/>
      <c r="AM1186" s="5"/>
      <c r="AN1186" s="5"/>
      <c r="AO1186" s="5"/>
      <c r="AP1186" s="5"/>
      <c r="AQ1186" s="5"/>
      <c r="AR1186" s="5"/>
      <c r="AS1186" s="57">
        <v>46810</v>
      </c>
      <c r="AT1186" s="25" t="str">
        <f t="shared" si="144"/>
        <v>FIN ibuprofen Accord Healthcare B.V. film-coated tablet 400mg/</v>
      </c>
      <c r="AU1186" s="33"/>
      <c r="AW1186" s="57">
        <v>46810</v>
      </c>
      <c r="AX1186" s="57"/>
      <c r="AY1186" s="5"/>
      <c r="AZ1186" t="s">
        <v>578</v>
      </c>
      <c r="BA1186" s="5"/>
      <c r="BB1186" s="5"/>
      <c r="BC1186" s="5"/>
      <c r="BD1186" t="s">
        <v>1220</v>
      </c>
      <c r="BF1186" s="46" t="s">
        <v>1040</v>
      </c>
      <c r="BG1186" t="s">
        <v>976</v>
      </c>
      <c r="BJ1186" s="5"/>
      <c r="BK1186" t="s">
        <v>976</v>
      </c>
      <c r="BL1186" t="s">
        <v>1040</v>
      </c>
      <c r="BM1186" s="55" t="s">
        <v>964</v>
      </c>
      <c r="BN1186" t="str">
        <f t="shared" si="145"/>
        <v>ibuprofen film-coated tablet 400mg/</v>
      </c>
      <c r="BO1186" s="55"/>
      <c r="BP1186" t="str">
        <f t="shared" si="146"/>
        <v>ibuprofen film-coated tablet 400mg/</v>
      </c>
      <c r="BQ1186" s="5"/>
      <c r="BR1186" s="76">
        <v>10221000</v>
      </c>
      <c r="BS1186" t="s">
        <v>1220</v>
      </c>
      <c r="BU1186" s="118"/>
      <c r="BV1186" s="118"/>
      <c r="BW1186" s="61">
        <v>100000073665</v>
      </c>
      <c r="BX1186" s="5"/>
      <c r="BY1186" s="5"/>
      <c r="BZ1186" s="5"/>
      <c r="CB1186" s="45"/>
      <c r="CC1186" s="45"/>
      <c r="CD1186" s="5"/>
      <c r="CE1186" s="5"/>
      <c r="CF1186" t="s">
        <v>1242</v>
      </c>
      <c r="CG1186" t="s">
        <v>175</v>
      </c>
      <c r="CI1186" s="118"/>
      <c r="CJ1186" s="118"/>
      <c r="CK1186" t="s">
        <v>1239</v>
      </c>
      <c r="CM1186" t="s">
        <v>1228</v>
      </c>
      <c r="CN1186" t="s">
        <v>3382</v>
      </c>
      <c r="CO1186" s="46" t="s">
        <v>2251</v>
      </c>
      <c r="CP1186" s="5"/>
      <c r="CQ1186" s="69" t="s">
        <v>2251</v>
      </c>
      <c r="CR1186" s="69" t="s">
        <v>614</v>
      </c>
      <c r="CS1186" s="5"/>
      <c r="CT1186" s="46" t="s">
        <v>2251</v>
      </c>
      <c r="CU1186" s="46" t="s">
        <v>614</v>
      </c>
      <c r="CV1186" s="118"/>
      <c r="CW1186" s="147"/>
      <c r="CX1186" s="56" t="s">
        <v>966</v>
      </c>
      <c r="CY1186" s="5"/>
      <c r="CZ1186" s="5"/>
      <c r="DA1186" s="5"/>
      <c r="DB1186" s="5"/>
      <c r="DC1186" s="5"/>
      <c r="DD1186" s="5"/>
      <c r="DE1186" s="5"/>
      <c r="DF1186" s="5"/>
      <c r="DG1186" s="118"/>
      <c r="DH1186" s="118"/>
      <c r="DI1186" s="118"/>
      <c r="DJ1186" s="118"/>
      <c r="DK1186" s="118"/>
      <c r="DL1186">
        <v>400</v>
      </c>
      <c r="DM1186" s="74" t="s">
        <v>164</v>
      </c>
      <c r="DN1186" s="74"/>
      <c r="DO1186" s="74"/>
      <c r="DP1186" s="74"/>
      <c r="DQ1186" s="5"/>
      <c r="DR1186">
        <v>400</v>
      </c>
      <c r="DS1186" s="74" t="s">
        <v>164</v>
      </c>
      <c r="DZ1186" t="s">
        <v>1253</v>
      </c>
      <c r="EA1186">
        <v>400</v>
      </c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Y1186" s="70" t="str">
        <f t="shared" si="147"/>
        <v>ibuprofen oral 400mg/</v>
      </c>
      <c r="FK1186" s="14" t="s">
        <v>163</v>
      </c>
      <c r="FL1186" s="70" t="str">
        <f t="shared" si="148"/>
        <v>ibuprofen oral 400mg/</v>
      </c>
    </row>
    <row r="1187" spans="1:168" ht="14.4">
      <c r="A1187" s="83">
        <v>177044</v>
      </c>
      <c r="B1187" s="57">
        <v>177044</v>
      </c>
      <c r="C1187" s="118"/>
      <c r="D1187" s="118"/>
      <c r="E1187" s="118"/>
      <c r="F1187" s="118"/>
      <c r="G1187" s="57">
        <v>177044</v>
      </c>
      <c r="H1187" s="3"/>
      <c r="I1187" s="57">
        <v>177044</v>
      </c>
      <c r="J1187" s="5" t="str">
        <f t="shared" si="142"/>
        <v>FIN ibuprofen Accord Healthcare B.V. film-coated tablet 48 x 400mg/</v>
      </c>
      <c r="K1187" s="5" t="str">
        <f t="shared" si="143"/>
        <v>FIN ibuprofen Accord Healthcare B.V. film-coated tablet 48 x 400mg/</v>
      </c>
      <c r="L1187" s="5"/>
      <c r="M1187" s="5"/>
      <c r="N1187" s="5"/>
      <c r="O1187" s="5"/>
      <c r="P1187">
        <v>48</v>
      </c>
      <c r="Q1187" s="5"/>
      <c r="R1187">
        <v>48</v>
      </c>
      <c r="S1187" s="5"/>
      <c r="T1187" s="118"/>
      <c r="U1187" s="118"/>
      <c r="V1187" s="118"/>
      <c r="W1187" s="118"/>
      <c r="X1187" t="s">
        <v>1306</v>
      </c>
      <c r="Y1187" t="s">
        <v>1141</v>
      </c>
      <c r="Z1187" t="s">
        <v>1141</v>
      </c>
      <c r="AA1187" t="s">
        <v>1334</v>
      </c>
      <c r="AB1187" s="5"/>
      <c r="AC1187" s="5"/>
      <c r="AD1187" s="5"/>
      <c r="AE1187" s="5"/>
      <c r="AF1187" s="61">
        <v>100000073665</v>
      </c>
      <c r="AG1187" t="s">
        <v>1220</v>
      </c>
      <c r="AI1187" t="s">
        <v>1198</v>
      </c>
      <c r="AJ1187" t="s">
        <v>1212</v>
      </c>
      <c r="AK1187" s="5"/>
      <c r="AL1187" s="5"/>
      <c r="AM1187" s="5"/>
      <c r="AN1187" s="5"/>
      <c r="AO1187" s="5"/>
      <c r="AP1187" s="5"/>
      <c r="AQ1187" s="5"/>
      <c r="AR1187" s="5"/>
      <c r="AS1187" s="57">
        <v>46810</v>
      </c>
      <c r="AT1187" s="25" t="str">
        <f t="shared" si="144"/>
        <v>FIN ibuprofen Accord Healthcare B.V. film-coated tablet 400mg/</v>
      </c>
      <c r="AU1187" s="33"/>
      <c r="AW1187" s="57">
        <v>46810</v>
      </c>
      <c r="AX1187" s="57"/>
      <c r="AY1187" s="5"/>
      <c r="AZ1187" t="s">
        <v>578</v>
      </c>
      <c r="BA1187" s="5"/>
      <c r="BB1187" s="5"/>
      <c r="BC1187" s="5"/>
      <c r="BD1187" t="s">
        <v>1220</v>
      </c>
      <c r="BF1187" s="46" t="s">
        <v>1040</v>
      </c>
      <c r="BG1187" t="s">
        <v>976</v>
      </c>
      <c r="BJ1187" s="5"/>
      <c r="BK1187" t="s">
        <v>976</v>
      </c>
      <c r="BL1187" t="s">
        <v>1040</v>
      </c>
      <c r="BM1187" s="55" t="s">
        <v>964</v>
      </c>
      <c r="BN1187" t="str">
        <f t="shared" si="145"/>
        <v>ibuprofen film-coated tablet 400mg/</v>
      </c>
      <c r="BO1187" s="55"/>
      <c r="BP1187" t="str">
        <f t="shared" si="146"/>
        <v>ibuprofen film-coated tablet 400mg/</v>
      </c>
      <c r="BQ1187" s="5"/>
      <c r="BR1187" s="76">
        <v>10221000</v>
      </c>
      <c r="BS1187" t="s">
        <v>1220</v>
      </c>
      <c r="BU1187" s="118"/>
      <c r="BV1187" s="118"/>
      <c r="BW1187" s="61">
        <v>100000073665</v>
      </c>
      <c r="BX1187" s="5"/>
      <c r="BY1187" s="5"/>
      <c r="BZ1187" s="5"/>
      <c r="CB1187" s="45"/>
      <c r="CC1187" s="45"/>
      <c r="CD1187" s="5"/>
      <c r="CE1187" s="5"/>
      <c r="CF1187" t="s">
        <v>1242</v>
      </c>
      <c r="CG1187" t="s">
        <v>175</v>
      </c>
      <c r="CI1187" s="118"/>
      <c r="CJ1187" s="118"/>
      <c r="CK1187" t="s">
        <v>1239</v>
      </c>
      <c r="CM1187" t="s">
        <v>1228</v>
      </c>
      <c r="CN1187" t="s">
        <v>3382</v>
      </c>
      <c r="CO1187" s="46" t="s">
        <v>2251</v>
      </c>
      <c r="CP1187" s="5"/>
      <c r="CQ1187" s="69" t="s">
        <v>2251</v>
      </c>
      <c r="CR1187" s="69" t="s">
        <v>614</v>
      </c>
      <c r="CS1187" s="5"/>
      <c r="CT1187" s="46" t="s">
        <v>2251</v>
      </c>
      <c r="CU1187" s="46" t="s">
        <v>614</v>
      </c>
      <c r="CV1187" s="118"/>
      <c r="CW1187" s="147"/>
      <c r="CX1187" s="56" t="s">
        <v>966</v>
      </c>
      <c r="CY1187" s="5"/>
      <c r="CZ1187" s="5"/>
      <c r="DA1187" s="5"/>
      <c r="DB1187" s="5"/>
      <c r="DC1187" s="5"/>
      <c r="DD1187" s="5"/>
      <c r="DE1187" s="5"/>
      <c r="DF1187" s="5"/>
      <c r="DG1187" s="118"/>
      <c r="DH1187" s="118"/>
      <c r="DI1187" s="118"/>
      <c r="DJ1187" s="118"/>
      <c r="DK1187" s="118"/>
      <c r="DL1187">
        <v>400</v>
      </c>
      <c r="DM1187" s="74" t="s">
        <v>164</v>
      </c>
      <c r="DN1187" s="74"/>
      <c r="DO1187" s="74"/>
      <c r="DP1187" s="74"/>
      <c r="DQ1187" s="5"/>
      <c r="DR1187">
        <v>400</v>
      </c>
      <c r="DS1187" s="74" t="s">
        <v>164</v>
      </c>
      <c r="DZ1187" t="s">
        <v>1253</v>
      </c>
      <c r="EA1187">
        <v>400</v>
      </c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Y1187" s="70" t="str">
        <f t="shared" si="147"/>
        <v>ibuprofen oral 400mg/</v>
      </c>
      <c r="FK1187" s="14" t="s">
        <v>163</v>
      </c>
      <c r="FL1187" s="70" t="str">
        <f t="shared" si="148"/>
        <v>ibuprofen oral 400mg/</v>
      </c>
    </row>
    <row r="1188" spans="1:168" ht="14.4">
      <c r="A1188" s="83">
        <v>177045</v>
      </c>
      <c r="B1188" s="57">
        <v>177045</v>
      </c>
      <c r="C1188" s="118"/>
      <c r="D1188" s="118"/>
      <c r="E1188" s="118"/>
      <c r="F1188" s="118"/>
      <c r="G1188" s="57">
        <v>177045</v>
      </c>
      <c r="H1188" s="3"/>
      <c r="I1188" s="57">
        <v>177045</v>
      </c>
      <c r="J1188" s="5" t="str">
        <f t="shared" si="142"/>
        <v>FIN ibuprofen Accord Healthcare B.V. film-coated tablet 60 x 400mg/</v>
      </c>
      <c r="K1188" s="5" t="str">
        <f t="shared" si="143"/>
        <v>FIN ibuprofen Accord Healthcare B.V. film-coated tablet 60 x 400mg/</v>
      </c>
      <c r="L1188" s="5"/>
      <c r="M1188" s="5"/>
      <c r="N1188" s="5"/>
      <c r="O1188" s="5"/>
      <c r="P1188">
        <v>60</v>
      </c>
      <c r="Q1188" s="5"/>
      <c r="R1188">
        <v>60</v>
      </c>
      <c r="S1188" s="5"/>
      <c r="T1188" s="118"/>
      <c r="U1188" s="118"/>
      <c r="V1188" s="118"/>
      <c r="W1188" s="118"/>
      <c r="X1188" t="s">
        <v>1326</v>
      </c>
      <c r="Y1188" t="s">
        <v>1141</v>
      </c>
      <c r="Z1188" t="s">
        <v>1141</v>
      </c>
      <c r="AA1188" t="s">
        <v>1300</v>
      </c>
      <c r="AB1188" s="5"/>
      <c r="AC1188" s="5"/>
      <c r="AD1188" s="5"/>
      <c r="AE1188" s="5"/>
      <c r="AF1188" s="61">
        <v>100000073665</v>
      </c>
      <c r="AG1188" t="s">
        <v>1220</v>
      </c>
      <c r="AI1188" t="s">
        <v>1198</v>
      </c>
      <c r="AJ1188" t="s">
        <v>1212</v>
      </c>
      <c r="AK1188" s="5"/>
      <c r="AL1188" s="5"/>
      <c r="AM1188" s="5"/>
      <c r="AN1188" s="5"/>
      <c r="AO1188" s="5"/>
      <c r="AP1188" s="5"/>
      <c r="AQ1188" s="5"/>
      <c r="AR1188" s="5"/>
      <c r="AS1188" s="57">
        <v>46810</v>
      </c>
      <c r="AT1188" s="25" t="str">
        <f t="shared" si="144"/>
        <v>FIN ibuprofen Accord Healthcare B.V. film-coated tablet 400mg/</v>
      </c>
      <c r="AU1188" s="33"/>
      <c r="AW1188" s="57">
        <v>46810</v>
      </c>
      <c r="AX1188" s="57"/>
      <c r="AY1188" s="5"/>
      <c r="AZ1188" t="s">
        <v>578</v>
      </c>
      <c r="BA1188" s="5"/>
      <c r="BB1188" s="5"/>
      <c r="BC1188" s="5"/>
      <c r="BD1188" t="s">
        <v>1220</v>
      </c>
      <c r="BF1188" s="46" t="s">
        <v>1040</v>
      </c>
      <c r="BG1188" t="s">
        <v>976</v>
      </c>
      <c r="BJ1188" s="5"/>
      <c r="BK1188" t="s">
        <v>976</v>
      </c>
      <c r="BL1188" t="s">
        <v>1040</v>
      </c>
      <c r="BM1188" s="55" t="s">
        <v>964</v>
      </c>
      <c r="BN1188" t="str">
        <f t="shared" si="145"/>
        <v>ibuprofen film-coated tablet 400mg/</v>
      </c>
      <c r="BO1188" s="55"/>
      <c r="BP1188" t="str">
        <f t="shared" si="146"/>
        <v>ibuprofen film-coated tablet 400mg/</v>
      </c>
      <c r="BQ1188" s="5"/>
      <c r="BR1188" s="76">
        <v>10221000</v>
      </c>
      <c r="BS1188" t="s">
        <v>1220</v>
      </c>
      <c r="BU1188" s="118"/>
      <c r="BV1188" s="118"/>
      <c r="BW1188" s="61">
        <v>100000073665</v>
      </c>
      <c r="BX1188" s="5"/>
      <c r="BY1188" s="5"/>
      <c r="BZ1188" s="5"/>
      <c r="CB1188" s="45"/>
      <c r="CC1188" s="45"/>
      <c r="CD1188" s="5"/>
      <c r="CE1188" s="5"/>
      <c r="CF1188" t="s">
        <v>1242</v>
      </c>
      <c r="CG1188" t="s">
        <v>175</v>
      </c>
      <c r="CI1188" s="118"/>
      <c r="CJ1188" s="118"/>
      <c r="CK1188" t="s">
        <v>1239</v>
      </c>
      <c r="CM1188" t="s">
        <v>1228</v>
      </c>
      <c r="CN1188" t="s">
        <v>3382</v>
      </c>
      <c r="CO1188" s="46" t="s">
        <v>2251</v>
      </c>
      <c r="CP1188" s="5"/>
      <c r="CQ1188" s="69" t="s">
        <v>2251</v>
      </c>
      <c r="CR1188" s="69" t="s">
        <v>614</v>
      </c>
      <c r="CS1188" s="5"/>
      <c r="CT1188" s="46" t="s">
        <v>2251</v>
      </c>
      <c r="CU1188" s="46" t="s">
        <v>614</v>
      </c>
      <c r="CV1188" s="118"/>
      <c r="CW1188" s="147"/>
      <c r="CX1188" s="56" t="s">
        <v>966</v>
      </c>
      <c r="CY1188" s="5"/>
      <c r="CZ1188" s="5"/>
      <c r="DA1188" s="5"/>
      <c r="DB1188" s="5"/>
      <c r="DC1188" s="5"/>
      <c r="DD1188" s="5"/>
      <c r="DE1188" s="5"/>
      <c r="DF1188" s="5"/>
      <c r="DG1188" s="118"/>
      <c r="DH1188" s="118"/>
      <c r="DI1188" s="118"/>
      <c r="DJ1188" s="118"/>
      <c r="DK1188" s="118"/>
      <c r="DL1188">
        <v>400</v>
      </c>
      <c r="DM1188" s="74" t="s">
        <v>164</v>
      </c>
      <c r="DN1188" s="74"/>
      <c r="DO1188" s="74"/>
      <c r="DP1188" s="74"/>
      <c r="DQ1188" s="5"/>
      <c r="DR1188">
        <v>400</v>
      </c>
      <c r="DS1188" s="74" t="s">
        <v>164</v>
      </c>
      <c r="DZ1188" t="s">
        <v>1253</v>
      </c>
      <c r="EA1188">
        <v>400</v>
      </c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Y1188" s="70" t="str">
        <f t="shared" si="147"/>
        <v>ibuprofen oral 400mg/</v>
      </c>
      <c r="FK1188" s="14" t="s">
        <v>163</v>
      </c>
      <c r="FL1188" s="70" t="str">
        <f t="shared" si="148"/>
        <v>ibuprofen oral 400mg/</v>
      </c>
    </row>
    <row r="1189" spans="1:168" ht="14.4">
      <c r="A1189" s="83">
        <v>177046</v>
      </c>
      <c r="B1189" s="57">
        <v>177046</v>
      </c>
      <c r="C1189" s="118"/>
      <c r="D1189" s="118"/>
      <c r="E1189" s="118"/>
      <c r="F1189" s="118"/>
      <c r="G1189" s="57">
        <v>177046</v>
      </c>
      <c r="H1189" s="3"/>
      <c r="I1189" s="57">
        <v>177046</v>
      </c>
      <c r="J1189" s="5" t="str">
        <f t="shared" si="142"/>
        <v>FIN ibuprofen Accord Healthcare B.V. film-coated tablet 84 x 400mg/</v>
      </c>
      <c r="K1189" s="5" t="str">
        <f t="shared" si="143"/>
        <v>FIN ibuprofen Accord Healthcare B.V. film-coated tablet 84 x 400mg/</v>
      </c>
      <c r="L1189" s="5"/>
      <c r="M1189" s="5"/>
      <c r="N1189" s="5"/>
      <c r="O1189" s="5"/>
      <c r="P1189">
        <v>84</v>
      </c>
      <c r="Q1189" s="5"/>
      <c r="R1189">
        <v>84</v>
      </c>
      <c r="S1189" s="5"/>
      <c r="T1189" s="118"/>
      <c r="U1189" s="118"/>
      <c r="V1189" s="118"/>
      <c r="W1189" s="118"/>
      <c r="X1189" t="s">
        <v>1341</v>
      </c>
      <c r="Y1189" t="s">
        <v>1141</v>
      </c>
      <c r="Z1189" t="s">
        <v>1141</v>
      </c>
      <c r="AA1189" t="s">
        <v>1313</v>
      </c>
      <c r="AB1189" s="5"/>
      <c r="AC1189" s="5"/>
      <c r="AD1189" s="5"/>
      <c r="AE1189" s="5"/>
      <c r="AF1189" s="61">
        <v>100000073665</v>
      </c>
      <c r="AG1189" t="s">
        <v>1220</v>
      </c>
      <c r="AI1189" t="s">
        <v>1198</v>
      </c>
      <c r="AJ1189" t="s">
        <v>1212</v>
      </c>
      <c r="AK1189" s="5"/>
      <c r="AL1189" s="5"/>
      <c r="AM1189" s="5"/>
      <c r="AN1189" s="5"/>
      <c r="AO1189" s="5"/>
      <c r="AP1189" s="5"/>
      <c r="AQ1189" s="5"/>
      <c r="AR1189" s="5"/>
      <c r="AS1189" s="57">
        <v>46810</v>
      </c>
      <c r="AT1189" s="25" t="str">
        <f t="shared" si="144"/>
        <v>FIN ibuprofen Accord Healthcare B.V. film-coated tablet 400mg/</v>
      </c>
      <c r="AU1189" s="33"/>
      <c r="AW1189" s="57">
        <v>46810</v>
      </c>
      <c r="AX1189" s="57"/>
      <c r="AY1189" s="5"/>
      <c r="AZ1189" t="s">
        <v>578</v>
      </c>
      <c r="BA1189" s="5"/>
      <c r="BB1189" s="5"/>
      <c r="BC1189" s="5"/>
      <c r="BD1189" t="s">
        <v>1220</v>
      </c>
      <c r="BF1189" s="46" t="s">
        <v>1040</v>
      </c>
      <c r="BG1189" t="s">
        <v>976</v>
      </c>
      <c r="BJ1189" s="5"/>
      <c r="BK1189" t="s">
        <v>976</v>
      </c>
      <c r="BL1189" t="s">
        <v>1040</v>
      </c>
      <c r="BM1189" s="55" t="s">
        <v>964</v>
      </c>
      <c r="BN1189" t="str">
        <f t="shared" si="145"/>
        <v>ibuprofen film-coated tablet 400mg/</v>
      </c>
      <c r="BO1189" s="55"/>
      <c r="BP1189" t="str">
        <f t="shared" si="146"/>
        <v>ibuprofen film-coated tablet 400mg/</v>
      </c>
      <c r="BQ1189" s="5"/>
      <c r="BR1189" s="76">
        <v>10221000</v>
      </c>
      <c r="BS1189" t="s">
        <v>1220</v>
      </c>
      <c r="BU1189" s="118"/>
      <c r="BV1189" s="118"/>
      <c r="BW1189" s="61">
        <v>100000073665</v>
      </c>
      <c r="BX1189" s="5"/>
      <c r="BY1189" s="5"/>
      <c r="BZ1189" s="5"/>
      <c r="CB1189" s="45"/>
      <c r="CC1189" s="45"/>
      <c r="CD1189" s="5"/>
      <c r="CE1189" s="5"/>
      <c r="CF1189" t="s">
        <v>1242</v>
      </c>
      <c r="CG1189" t="s">
        <v>175</v>
      </c>
      <c r="CI1189" s="118"/>
      <c r="CJ1189" s="118"/>
      <c r="CK1189" t="s">
        <v>1239</v>
      </c>
      <c r="CM1189" t="s">
        <v>1228</v>
      </c>
      <c r="CN1189" t="s">
        <v>3382</v>
      </c>
      <c r="CO1189" s="46" t="s">
        <v>2251</v>
      </c>
      <c r="CP1189" s="5"/>
      <c r="CQ1189" s="69" t="s">
        <v>2251</v>
      </c>
      <c r="CR1189" s="69" t="s">
        <v>614</v>
      </c>
      <c r="CS1189" s="5"/>
      <c r="CT1189" s="46" t="s">
        <v>2251</v>
      </c>
      <c r="CU1189" s="46" t="s">
        <v>614</v>
      </c>
      <c r="CV1189" s="118"/>
      <c r="CW1189" s="147"/>
      <c r="CX1189" s="56" t="s">
        <v>966</v>
      </c>
      <c r="CY1189" s="5"/>
      <c r="CZ1189" s="5"/>
      <c r="DA1189" s="5"/>
      <c r="DB1189" s="5"/>
      <c r="DC1189" s="5"/>
      <c r="DD1189" s="5"/>
      <c r="DE1189" s="5"/>
      <c r="DF1189" s="5"/>
      <c r="DG1189" s="118"/>
      <c r="DH1189" s="118"/>
      <c r="DI1189" s="118"/>
      <c r="DJ1189" s="118"/>
      <c r="DK1189" s="118"/>
      <c r="DL1189">
        <v>400</v>
      </c>
      <c r="DM1189" s="74" t="s">
        <v>164</v>
      </c>
      <c r="DN1189" s="74"/>
      <c r="DO1189" s="74"/>
      <c r="DP1189" s="74"/>
      <c r="DQ1189" s="5"/>
      <c r="DR1189">
        <v>400</v>
      </c>
      <c r="DS1189" s="74" t="s">
        <v>164</v>
      </c>
      <c r="DZ1189" t="s">
        <v>1253</v>
      </c>
      <c r="EA1189">
        <v>400</v>
      </c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Y1189" s="70" t="str">
        <f t="shared" si="147"/>
        <v>ibuprofen oral 400mg/</v>
      </c>
      <c r="FK1189" s="14" t="s">
        <v>163</v>
      </c>
      <c r="FL1189" s="70" t="str">
        <f t="shared" si="148"/>
        <v>ibuprofen oral 400mg/</v>
      </c>
    </row>
    <row r="1190" spans="1:168" ht="14.4">
      <c r="A1190" s="83">
        <v>167498</v>
      </c>
      <c r="B1190" s="57">
        <v>167498</v>
      </c>
      <c r="C1190" s="118"/>
      <c r="D1190" s="118"/>
      <c r="E1190" s="118"/>
      <c r="F1190" s="118"/>
      <c r="G1190" s="57">
        <v>167498</v>
      </c>
      <c r="H1190" s="3"/>
      <c r="I1190" s="57">
        <v>167498</v>
      </c>
      <c r="J1190" s="5" t="str">
        <f t="shared" si="142"/>
        <v>FIN ibuprofen Accord Healthcare B.V. film-coated tablet 10 x 600mg/</v>
      </c>
      <c r="K1190" s="5" t="str">
        <f t="shared" si="143"/>
        <v>FIN ibuprofen Accord Healthcare B.V. film-coated tablet 10 x 600mg/</v>
      </c>
      <c r="L1190" s="5"/>
      <c r="M1190" s="5"/>
      <c r="N1190" s="5"/>
      <c r="O1190" s="5"/>
      <c r="P1190">
        <v>10</v>
      </c>
      <c r="Q1190" s="5"/>
      <c r="R1190">
        <v>10</v>
      </c>
      <c r="S1190" s="5"/>
      <c r="T1190" s="118"/>
      <c r="U1190" s="118"/>
      <c r="V1190" s="118"/>
      <c r="W1190" s="118"/>
      <c r="X1190" t="s">
        <v>1325</v>
      </c>
      <c r="Y1190" t="s">
        <v>1142</v>
      </c>
      <c r="Z1190" t="s">
        <v>1142</v>
      </c>
      <c r="AA1190" t="s">
        <v>1292</v>
      </c>
      <c r="AB1190" s="5"/>
      <c r="AC1190" s="5"/>
      <c r="AD1190" s="5"/>
      <c r="AE1190" s="5"/>
      <c r="AF1190" s="61">
        <v>100000073665</v>
      </c>
      <c r="AG1190" t="s">
        <v>1220</v>
      </c>
      <c r="AI1190" t="s">
        <v>1198</v>
      </c>
      <c r="AJ1190" t="s">
        <v>1212</v>
      </c>
      <c r="AK1190" s="5"/>
      <c r="AL1190" s="5"/>
      <c r="AM1190" s="5"/>
      <c r="AN1190" s="5"/>
      <c r="AO1190" s="5"/>
      <c r="AP1190" s="5"/>
      <c r="AQ1190" s="5"/>
      <c r="AR1190" s="5"/>
      <c r="AS1190" s="57">
        <v>46812</v>
      </c>
      <c r="AT1190" s="25" t="str">
        <f t="shared" si="144"/>
        <v>FIN ibuprofen Accord Healthcare B.V. film-coated tablet 600mg/</v>
      </c>
      <c r="AU1190" s="33"/>
      <c r="AW1190" s="57">
        <v>46812</v>
      </c>
      <c r="AX1190" s="57"/>
      <c r="AY1190" s="5"/>
      <c r="AZ1190" t="s">
        <v>578</v>
      </c>
      <c r="BA1190" s="5"/>
      <c r="BB1190" s="5"/>
      <c r="BC1190" s="5"/>
      <c r="BD1190" t="s">
        <v>1220</v>
      </c>
      <c r="BF1190" s="46" t="s">
        <v>1041</v>
      </c>
      <c r="BG1190" t="s">
        <v>976</v>
      </c>
      <c r="BJ1190" s="5"/>
      <c r="BK1190" t="s">
        <v>976</v>
      </c>
      <c r="BL1190" t="s">
        <v>1041</v>
      </c>
      <c r="BM1190" s="55" t="s">
        <v>964</v>
      </c>
      <c r="BN1190" t="str">
        <f t="shared" si="145"/>
        <v>ibuprofen film-coated tablet 600mg/</v>
      </c>
      <c r="BO1190" s="55"/>
      <c r="BP1190" t="str">
        <f t="shared" si="146"/>
        <v>ibuprofen film-coated tablet 600mg/</v>
      </c>
      <c r="BQ1190" s="5"/>
      <c r="BR1190" s="76">
        <v>10221000</v>
      </c>
      <c r="BS1190" t="s">
        <v>1220</v>
      </c>
      <c r="BU1190" s="118"/>
      <c r="BV1190" s="118"/>
      <c r="BW1190" s="61">
        <v>100000073665</v>
      </c>
      <c r="BX1190" s="5"/>
      <c r="BY1190" s="5"/>
      <c r="BZ1190" s="5"/>
      <c r="CB1190" s="45"/>
      <c r="CC1190" s="45"/>
      <c r="CD1190" s="5"/>
      <c r="CE1190" s="5"/>
      <c r="CF1190" t="s">
        <v>1242</v>
      </c>
      <c r="CG1190" t="s">
        <v>175</v>
      </c>
      <c r="CI1190" s="118"/>
      <c r="CJ1190" s="118"/>
      <c r="CK1190" t="s">
        <v>1239</v>
      </c>
      <c r="CM1190" t="s">
        <v>1228</v>
      </c>
      <c r="CN1190" t="s">
        <v>3382</v>
      </c>
      <c r="CO1190" s="46" t="s">
        <v>2251</v>
      </c>
      <c r="CP1190" s="5"/>
      <c r="CQ1190" s="69" t="s">
        <v>2251</v>
      </c>
      <c r="CR1190" s="69" t="s">
        <v>614</v>
      </c>
      <c r="CS1190" s="5"/>
      <c r="CT1190" s="46" t="s">
        <v>2251</v>
      </c>
      <c r="CU1190" s="46" t="s">
        <v>614</v>
      </c>
      <c r="CV1190" s="118"/>
      <c r="CW1190" s="147"/>
      <c r="CX1190" s="56" t="s">
        <v>966</v>
      </c>
      <c r="CY1190" s="5"/>
      <c r="CZ1190" s="5"/>
      <c r="DA1190" s="5"/>
      <c r="DB1190" s="5"/>
      <c r="DC1190" s="5"/>
      <c r="DD1190" s="5"/>
      <c r="DE1190" s="5"/>
      <c r="DF1190" s="5"/>
      <c r="DG1190" s="118"/>
      <c r="DH1190" s="118"/>
      <c r="DI1190" s="118"/>
      <c r="DJ1190" s="118"/>
      <c r="DK1190" s="118"/>
      <c r="DL1190">
        <v>600</v>
      </c>
      <c r="DM1190" s="74" t="s">
        <v>164</v>
      </c>
      <c r="DN1190" s="74"/>
      <c r="DO1190" s="74"/>
      <c r="DP1190" s="74"/>
      <c r="DQ1190" s="5"/>
      <c r="DR1190">
        <v>600</v>
      </c>
      <c r="DS1190" s="74" t="s">
        <v>164</v>
      </c>
      <c r="DZ1190" t="s">
        <v>1254</v>
      </c>
      <c r="EA1190">
        <v>600</v>
      </c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Y1190" s="70" t="str">
        <f t="shared" si="147"/>
        <v>ibuprofen oral 600mg/</v>
      </c>
      <c r="FK1190" s="14" t="s">
        <v>163</v>
      </c>
      <c r="FL1190" s="70" t="str">
        <f t="shared" si="148"/>
        <v>ibuprofen oral 600mg/</v>
      </c>
    </row>
    <row r="1191" spans="1:168" ht="14.4">
      <c r="A1191" s="83">
        <v>167500</v>
      </c>
      <c r="B1191" s="57">
        <v>167500</v>
      </c>
      <c r="C1191" s="118"/>
      <c r="D1191" s="118"/>
      <c r="E1191" s="118"/>
      <c r="F1191" s="118"/>
      <c r="G1191" s="57">
        <v>167500</v>
      </c>
      <c r="H1191" s="3"/>
      <c r="I1191" s="57">
        <v>167500</v>
      </c>
      <c r="J1191" s="5" t="str">
        <f t="shared" si="142"/>
        <v>FIN ibuprofen Accord Healthcare B.V. film-coated tablet 14 x 600mg/</v>
      </c>
      <c r="K1191" s="5" t="str">
        <f t="shared" si="143"/>
        <v>FIN ibuprofen Accord Healthcare B.V. film-coated tablet 14 x 600mg/</v>
      </c>
      <c r="L1191" s="5"/>
      <c r="M1191" s="5"/>
      <c r="N1191" s="5"/>
      <c r="O1191" s="5"/>
      <c r="P1191">
        <v>14</v>
      </c>
      <c r="Q1191" s="5"/>
      <c r="R1191">
        <v>14</v>
      </c>
      <c r="S1191" s="5"/>
      <c r="T1191" s="118"/>
      <c r="U1191" s="118"/>
      <c r="V1191" s="118"/>
      <c r="W1191" s="118"/>
      <c r="X1191" t="s">
        <v>1306</v>
      </c>
      <c r="Y1191" t="s">
        <v>1142</v>
      </c>
      <c r="Z1191" t="s">
        <v>1142</v>
      </c>
      <c r="AA1191" t="s">
        <v>1296</v>
      </c>
      <c r="AB1191" s="5"/>
      <c r="AC1191" s="5"/>
      <c r="AD1191" s="5"/>
      <c r="AE1191" s="5"/>
      <c r="AF1191" s="61">
        <v>100000073665</v>
      </c>
      <c r="AG1191" t="s">
        <v>1220</v>
      </c>
      <c r="AI1191" t="s">
        <v>1198</v>
      </c>
      <c r="AJ1191" t="s">
        <v>1212</v>
      </c>
      <c r="AK1191" s="5"/>
      <c r="AL1191" s="5"/>
      <c r="AM1191" s="5"/>
      <c r="AN1191" s="5"/>
      <c r="AO1191" s="5"/>
      <c r="AP1191" s="5"/>
      <c r="AQ1191" s="5"/>
      <c r="AR1191" s="5"/>
      <c r="AS1191" s="57">
        <v>46812</v>
      </c>
      <c r="AT1191" s="25" t="str">
        <f t="shared" si="144"/>
        <v>FIN ibuprofen Accord Healthcare B.V. film-coated tablet 600mg/</v>
      </c>
      <c r="AU1191" s="33"/>
      <c r="AW1191" s="57">
        <v>46812</v>
      </c>
      <c r="AX1191" s="57"/>
      <c r="AY1191" s="5"/>
      <c r="AZ1191" t="s">
        <v>578</v>
      </c>
      <c r="BA1191" s="5"/>
      <c r="BB1191" s="5"/>
      <c r="BC1191" s="5"/>
      <c r="BD1191" t="s">
        <v>1220</v>
      </c>
      <c r="BF1191" s="46" t="s">
        <v>1041</v>
      </c>
      <c r="BG1191" t="s">
        <v>976</v>
      </c>
      <c r="BJ1191" s="5"/>
      <c r="BK1191" t="s">
        <v>976</v>
      </c>
      <c r="BL1191" t="s">
        <v>1041</v>
      </c>
      <c r="BM1191" s="55" t="s">
        <v>964</v>
      </c>
      <c r="BN1191" t="str">
        <f t="shared" si="145"/>
        <v>ibuprofen film-coated tablet 600mg/</v>
      </c>
      <c r="BO1191" s="55"/>
      <c r="BP1191" t="str">
        <f t="shared" si="146"/>
        <v>ibuprofen film-coated tablet 600mg/</v>
      </c>
      <c r="BQ1191" s="5"/>
      <c r="BR1191" s="76">
        <v>10221000</v>
      </c>
      <c r="BS1191" t="s">
        <v>1220</v>
      </c>
      <c r="BU1191" s="118"/>
      <c r="BV1191" s="118"/>
      <c r="BW1191" s="61">
        <v>100000073665</v>
      </c>
      <c r="BX1191" s="5"/>
      <c r="BY1191" s="5"/>
      <c r="BZ1191" s="5"/>
      <c r="CB1191" s="45"/>
      <c r="CC1191" s="45"/>
      <c r="CD1191" s="5"/>
      <c r="CE1191" s="5"/>
      <c r="CF1191" t="s">
        <v>1242</v>
      </c>
      <c r="CG1191" t="s">
        <v>175</v>
      </c>
      <c r="CI1191" s="118"/>
      <c r="CJ1191" s="118"/>
      <c r="CK1191" t="s">
        <v>1239</v>
      </c>
      <c r="CM1191" t="s">
        <v>1228</v>
      </c>
      <c r="CN1191" t="s">
        <v>3382</v>
      </c>
      <c r="CO1191" s="46" t="s">
        <v>2251</v>
      </c>
      <c r="CP1191" s="5"/>
      <c r="CQ1191" s="69" t="s">
        <v>2251</v>
      </c>
      <c r="CR1191" s="69" t="s">
        <v>614</v>
      </c>
      <c r="CS1191" s="5"/>
      <c r="CT1191" s="46" t="s">
        <v>2251</v>
      </c>
      <c r="CU1191" s="46" t="s">
        <v>614</v>
      </c>
      <c r="CV1191" s="118"/>
      <c r="CW1191" s="147"/>
      <c r="CX1191" s="56" t="s">
        <v>966</v>
      </c>
      <c r="CY1191" s="5"/>
      <c r="CZ1191" s="5"/>
      <c r="DA1191" s="5"/>
      <c r="DB1191" s="5"/>
      <c r="DC1191" s="5"/>
      <c r="DD1191" s="5"/>
      <c r="DE1191" s="5"/>
      <c r="DF1191" s="5"/>
      <c r="DG1191" s="118"/>
      <c r="DH1191" s="118"/>
      <c r="DI1191" s="118"/>
      <c r="DJ1191" s="118"/>
      <c r="DK1191" s="118"/>
      <c r="DL1191">
        <v>600</v>
      </c>
      <c r="DM1191" s="74" t="s">
        <v>164</v>
      </c>
      <c r="DN1191" s="74"/>
      <c r="DO1191" s="74"/>
      <c r="DP1191" s="74"/>
      <c r="DQ1191" s="5"/>
      <c r="DR1191">
        <v>600</v>
      </c>
      <c r="DS1191" s="74" t="s">
        <v>164</v>
      </c>
      <c r="DZ1191" t="s">
        <v>1254</v>
      </c>
      <c r="EA1191">
        <v>600</v>
      </c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Y1191" s="70" t="str">
        <f t="shared" si="147"/>
        <v>ibuprofen oral 600mg/</v>
      </c>
      <c r="FK1191" s="14" t="s">
        <v>163</v>
      </c>
      <c r="FL1191" s="70" t="str">
        <f t="shared" si="148"/>
        <v>ibuprofen oral 600mg/</v>
      </c>
    </row>
    <row r="1192" spans="1:168" ht="14.4">
      <c r="A1192" s="83">
        <v>167502</v>
      </c>
      <c r="B1192" s="57">
        <v>167502</v>
      </c>
      <c r="C1192" s="118"/>
      <c r="D1192" s="118"/>
      <c r="E1192" s="118"/>
      <c r="F1192" s="118"/>
      <c r="G1192" s="57">
        <v>167502</v>
      </c>
      <c r="H1192" s="3"/>
      <c r="I1192" s="57">
        <v>167502</v>
      </c>
      <c r="J1192" s="5" t="str">
        <f t="shared" si="142"/>
        <v>FIN ibuprofen Accord Healthcare B.V. film-coated tablet 21 x 600mg/</v>
      </c>
      <c r="K1192" s="5" t="str">
        <f t="shared" si="143"/>
        <v>FIN ibuprofen Accord Healthcare B.V. film-coated tablet 21 x 600mg/</v>
      </c>
      <c r="L1192" s="5"/>
      <c r="M1192" s="5"/>
      <c r="N1192" s="5"/>
      <c r="O1192" s="5"/>
      <c r="P1192">
        <v>21</v>
      </c>
      <c r="Q1192" s="5"/>
      <c r="R1192">
        <v>21</v>
      </c>
      <c r="S1192" s="5"/>
      <c r="T1192" s="118"/>
      <c r="U1192" s="118"/>
      <c r="V1192" s="118"/>
      <c r="W1192" s="118"/>
      <c r="X1192" t="s">
        <v>1326</v>
      </c>
      <c r="Y1192" t="s">
        <v>1142</v>
      </c>
      <c r="Z1192" t="s">
        <v>1142</v>
      </c>
      <c r="AA1192" t="s">
        <v>1335</v>
      </c>
      <c r="AB1192" s="5"/>
      <c r="AC1192" s="5"/>
      <c r="AD1192" s="5"/>
      <c r="AE1192" s="5"/>
      <c r="AF1192" s="61">
        <v>100000073665</v>
      </c>
      <c r="AG1192" t="s">
        <v>1220</v>
      </c>
      <c r="AI1192" t="s">
        <v>1198</v>
      </c>
      <c r="AJ1192" t="s">
        <v>1212</v>
      </c>
      <c r="AK1192" s="5"/>
      <c r="AL1192" s="5"/>
      <c r="AM1192" s="5"/>
      <c r="AN1192" s="5"/>
      <c r="AO1192" s="5"/>
      <c r="AP1192" s="5"/>
      <c r="AQ1192" s="5"/>
      <c r="AR1192" s="5"/>
      <c r="AS1192" s="57">
        <v>46812</v>
      </c>
      <c r="AT1192" s="25" t="str">
        <f t="shared" si="144"/>
        <v>FIN ibuprofen Accord Healthcare B.V. film-coated tablet 600mg/</v>
      </c>
      <c r="AU1192" s="33"/>
      <c r="AW1192" s="57">
        <v>46812</v>
      </c>
      <c r="AX1192" s="57"/>
      <c r="AY1192" s="5"/>
      <c r="AZ1192" t="s">
        <v>578</v>
      </c>
      <c r="BA1192" s="5"/>
      <c r="BB1192" s="5"/>
      <c r="BC1192" s="5"/>
      <c r="BD1192" t="s">
        <v>1220</v>
      </c>
      <c r="BF1192" s="46" t="s">
        <v>1041</v>
      </c>
      <c r="BG1192" t="s">
        <v>976</v>
      </c>
      <c r="BJ1192" s="5"/>
      <c r="BK1192" t="s">
        <v>976</v>
      </c>
      <c r="BL1192" t="s">
        <v>1041</v>
      </c>
      <c r="BM1192" s="55" t="s">
        <v>964</v>
      </c>
      <c r="BN1192" t="str">
        <f t="shared" si="145"/>
        <v>ibuprofen film-coated tablet 600mg/</v>
      </c>
      <c r="BO1192" s="55"/>
      <c r="BP1192" t="str">
        <f t="shared" si="146"/>
        <v>ibuprofen film-coated tablet 600mg/</v>
      </c>
      <c r="BQ1192" s="5"/>
      <c r="BR1192" s="76">
        <v>10221000</v>
      </c>
      <c r="BS1192" t="s">
        <v>1220</v>
      </c>
      <c r="BU1192" s="118"/>
      <c r="BV1192" s="118"/>
      <c r="BW1192" s="61">
        <v>100000073665</v>
      </c>
      <c r="BX1192" s="5"/>
      <c r="BY1192" s="5"/>
      <c r="BZ1192" s="5"/>
      <c r="CB1192" s="45"/>
      <c r="CC1192" s="45"/>
      <c r="CD1192" s="5"/>
      <c r="CE1192" s="5"/>
      <c r="CF1192" t="s">
        <v>1242</v>
      </c>
      <c r="CG1192" t="s">
        <v>175</v>
      </c>
      <c r="CI1192" s="118"/>
      <c r="CJ1192" s="118"/>
      <c r="CK1192" t="s">
        <v>1239</v>
      </c>
      <c r="CM1192" t="s">
        <v>1228</v>
      </c>
      <c r="CN1192" t="s">
        <v>3382</v>
      </c>
      <c r="CO1192" s="46" t="s">
        <v>2251</v>
      </c>
      <c r="CP1192" s="5"/>
      <c r="CQ1192" s="69" t="s">
        <v>2251</v>
      </c>
      <c r="CR1192" s="69" t="s">
        <v>614</v>
      </c>
      <c r="CS1192" s="5"/>
      <c r="CT1192" s="46" t="s">
        <v>2251</v>
      </c>
      <c r="CU1192" s="46" t="s">
        <v>614</v>
      </c>
      <c r="CV1192" s="118"/>
      <c r="CW1192" s="147"/>
      <c r="CX1192" s="56" t="s">
        <v>966</v>
      </c>
      <c r="CY1192" s="5"/>
      <c r="DG1192" s="118"/>
      <c r="DH1192" s="118"/>
      <c r="DI1192" s="118"/>
      <c r="DJ1192" s="118"/>
      <c r="DK1192" s="118"/>
      <c r="DL1192">
        <v>600</v>
      </c>
      <c r="DM1192" s="74" t="s">
        <v>164</v>
      </c>
      <c r="DN1192" s="74"/>
      <c r="DO1192" s="74"/>
      <c r="DP1192" s="74"/>
      <c r="DR1192">
        <v>600</v>
      </c>
      <c r="DS1192" s="74" t="s">
        <v>164</v>
      </c>
      <c r="DZ1192" t="s">
        <v>1254</v>
      </c>
      <c r="EA1192">
        <v>600</v>
      </c>
      <c r="EY1192" s="70" t="str">
        <f t="shared" si="147"/>
        <v>ibuprofen oral 600mg/</v>
      </c>
      <c r="FK1192" s="14" t="s">
        <v>163</v>
      </c>
      <c r="FL1192" s="70" t="str">
        <f t="shared" si="148"/>
        <v>ibuprofen oral 600mg/</v>
      </c>
    </row>
    <row r="1193" spans="1:168" ht="14.4">
      <c r="A1193" s="83">
        <v>167503</v>
      </c>
      <c r="B1193" s="57">
        <v>167503</v>
      </c>
      <c r="C1193" s="118"/>
      <c r="D1193" s="118"/>
      <c r="E1193" s="118"/>
      <c r="F1193" s="118"/>
      <c r="G1193" s="57">
        <v>167503</v>
      </c>
      <c r="H1193" s="1"/>
      <c r="I1193" s="57">
        <v>167503</v>
      </c>
      <c r="J1193" s="5" t="str">
        <f t="shared" si="142"/>
        <v>FIN ibuprofen Accord Healthcare B.V. film-coated tablet 28 x 600mg/</v>
      </c>
      <c r="K1193" s="5" t="str">
        <f t="shared" si="143"/>
        <v>FIN ibuprofen Accord Healthcare B.V. film-coated tablet 28 x 600mg/</v>
      </c>
      <c r="P1193">
        <v>28</v>
      </c>
      <c r="R1193">
        <v>28</v>
      </c>
      <c r="T1193" s="118"/>
      <c r="U1193" s="118"/>
      <c r="V1193" s="118"/>
      <c r="W1193" s="118"/>
      <c r="X1193" t="s">
        <v>1292</v>
      </c>
      <c r="Y1193" t="s">
        <v>1142</v>
      </c>
      <c r="Z1193" t="s">
        <v>1142</v>
      </c>
      <c r="AA1193" t="s">
        <v>1297</v>
      </c>
      <c r="AF1193" s="61">
        <v>100000073665</v>
      </c>
      <c r="AG1193" t="s">
        <v>1220</v>
      </c>
      <c r="AI1193" t="s">
        <v>1198</v>
      </c>
      <c r="AJ1193" t="s">
        <v>1212</v>
      </c>
      <c r="AS1193" s="57">
        <v>46812</v>
      </c>
      <c r="AT1193" s="25" t="str">
        <f t="shared" si="144"/>
        <v>FIN ibuprofen Accord Healthcare B.V. film-coated tablet 600mg/</v>
      </c>
      <c r="AU1193" s="33"/>
      <c r="AW1193" s="57">
        <v>46812</v>
      </c>
      <c r="AX1193" s="57"/>
      <c r="AZ1193" t="s">
        <v>578</v>
      </c>
      <c r="BD1193" t="s">
        <v>1220</v>
      </c>
      <c r="BF1193" s="46" t="s">
        <v>1041</v>
      </c>
      <c r="BG1193" t="s">
        <v>976</v>
      </c>
      <c r="BK1193" t="s">
        <v>976</v>
      </c>
      <c r="BL1193" t="s">
        <v>1041</v>
      </c>
      <c r="BM1193" s="55" t="s">
        <v>964</v>
      </c>
      <c r="BN1193" t="str">
        <f t="shared" si="145"/>
        <v>ibuprofen film-coated tablet 600mg/</v>
      </c>
      <c r="BO1193" s="55"/>
      <c r="BP1193" t="str">
        <f t="shared" si="146"/>
        <v>ibuprofen film-coated tablet 600mg/</v>
      </c>
      <c r="BR1193" s="76">
        <v>10221000</v>
      </c>
      <c r="BS1193" t="s">
        <v>1220</v>
      </c>
      <c r="BU1193" s="118"/>
      <c r="BV1193" s="118"/>
      <c r="BW1193" s="61">
        <v>100000073665</v>
      </c>
      <c r="CB1193" s="87"/>
      <c r="CC1193" s="87"/>
      <c r="CF1193" t="s">
        <v>1242</v>
      </c>
      <c r="CG1193" t="s">
        <v>175</v>
      </c>
      <c r="CI1193" s="118"/>
      <c r="CJ1193" s="118"/>
      <c r="CK1193" t="s">
        <v>1239</v>
      </c>
      <c r="CM1193" t="s">
        <v>1228</v>
      </c>
      <c r="CN1193" t="s">
        <v>3382</v>
      </c>
      <c r="CO1193" s="46" t="s">
        <v>2251</v>
      </c>
      <c r="CQ1193" s="69" t="s">
        <v>2251</v>
      </c>
      <c r="CR1193" s="69" t="s">
        <v>614</v>
      </c>
      <c r="CT1193" s="46" t="s">
        <v>2251</v>
      </c>
      <c r="CU1193" s="46" t="s">
        <v>614</v>
      </c>
      <c r="CV1193" s="118"/>
      <c r="CW1193" s="147"/>
      <c r="CX1193" s="56" t="s">
        <v>966</v>
      </c>
      <c r="DG1193" s="118"/>
      <c r="DH1193" s="118"/>
      <c r="DI1193" s="118"/>
      <c r="DJ1193" s="118"/>
      <c r="DK1193" s="118"/>
      <c r="DL1193">
        <v>600</v>
      </c>
      <c r="DM1193" s="74" t="s">
        <v>164</v>
      </c>
      <c r="DN1193" s="74"/>
      <c r="DO1193" s="74"/>
      <c r="DP1193" s="74"/>
      <c r="DR1193">
        <v>600</v>
      </c>
      <c r="DS1193" s="74" t="s">
        <v>164</v>
      </c>
      <c r="DZ1193" t="s">
        <v>1254</v>
      </c>
      <c r="EA1193">
        <v>600</v>
      </c>
      <c r="EY1193" s="70" t="str">
        <f t="shared" si="147"/>
        <v>ibuprofen oral 600mg/</v>
      </c>
      <c r="FK1193" s="14" t="s">
        <v>163</v>
      </c>
      <c r="FL1193" s="70" t="str">
        <f t="shared" si="148"/>
        <v>ibuprofen oral 600mg/</v>
      </c>
    </row>
    <row r="1194" spans="1:168" ht="14.4">
      <c r="A1194" s="83">
        <v>167504</v>
      </c>
      <c r="B1194" s="57">
        <v>167504</v>
      </c>
      <c r="C1194" s="118"/>
      <c r="D1194" s="118"/>
      <c r="E1194" s="118"/>
      <c r="F1194" s="118"/>
      <c r="G1194" s="57">
        <v>167504</v>
      </c>
      <c r="H1194" s="1"/>
      <c r="I1194" s="57">
        <v>167504</v>
      </c>
      <c r="J1194" s="5" t="str">
        <f t="shared" si="142"/>
        <v>FIN ibuprofen Accord Healthcare B.V. film-coated tablet 30 x 600mg/</v>
      </c>
      <c r="K1194" s="5" t="str">
        <f t="shared" si="143"/>
        <v>FIN ibuprofen Accord Healthcare B.V. film-coated tablet 30 x 600mg/</v>
      </c>
      <c r="P1194">
        <v>30</v>
      </c>
      <c r="R1194">
        <v>30</v>
      </c>
      <c r="T1194" s="118"/>
      <c r="U1194" s="118"/>
      <c r="V1194" s="118"/>
      <c r="W1194" s="118"/>
      <c r="X1194" t="s">
        <v>1331</v>
      </c>
      <c r="Y1194" t="s">
        <v>1142</v>
      </c>
      <c r="Z1194" t="s">
        <v>1142</v>
      </c>
      <c r="AA1194" t="s">
        <v>1298</v>
      </c>
      <c r="AF1194" s="61">
        <v>100000073665</v>
      </c>
      <c r="AG1194" t="s">
        <v>1220</v>
      </c>
      <c r="AI1194" t="s">
        <v>1198</v>
      </c>
      <c r="AJ1194" t="s">
        <v>1212</v>
      </c>
      <c r="AS1194" s="57">
        <v>46812</v>
      </c>
      <c r="AT1194" s="25" t="str">
        <f t="shared" si="144"/>
        <v>FIN ibuprofen Accord Healthcare B.V. film-coated tablet 600mg/</v>
      </c>
      <c r="AU1194" s="33"/>
      <c r="AW1194" s="57">
        <v>46812</v>
      </c>
      <c r="AX1194" s="57"/>
      <c r="AZ1194" t="s">
        <v>578</v>
      </c>
      <c r="BD1194" t="s">
        <v>1220</v>
      </c>
      <c r="BF1194" s="46" t="s">
        <v>1041</v>
      </c>
      <c r="BG1194" t="s">
        <v>976</v>
      </c>
      <c r="BK1194" t="s">
        <v>976</v>
      </c>
      <c r="BL1194" t="s">
        <v>1041</v>
      </c>
      <c r="BM1194" s="55" t="s">
        <v>964</v>
      </c>
      <c r="BN1194" t="str">
        <f t="shared" si="145"/>
        <v>ibuprofen film-coated tablet 600mg/</v>
      </c>
      <c r="BO1194" s="55"/>
      <c r="BP1194" t="str">
        <f t="shared" si="146"/>
        <v>ibuprofen film-coated tablet 600mg/</v>
      </c>
      <c r="BR1194" s="76">
        <v>10221000</v>
      </c>
      <c r="BS1194" t="s">
        <v>1220</v>
      </c>
      <c r="BU1194" s="118"/>
      <c r="BV1194" s="118"/>
      <c r="BW1194" s="61">
        <v>100000073665</v>
      </c>
      <c r="CB1194" s="87"/>
      <c r="CC1194" s="87"/>
      <c r="CF1194" t="s">
        <v>1242</v>
      </c>
      <c r="CG1194" t="s">
        <v>175</v>
      </c>
      <c r="CI1194" s="118"/>
      <c r="CJ1194" s="118"/>
      <c r="CK1194" t="s">
        <v>1239</v>
      </c>
      <c r="CM1194" t="s">
        <v>1228</v>
      </c>
      <c r="CN1194" t="s">
        <v>3382</v>
      </c>
      <c r="CO1194" s="46" t="s">
        <v>2251</v>
      </c>
      <c r="CQ1194" s="69" t="s">
        <v>2251</v>
      </c>
      <c r="CR1194" s="69" t="s">
        <v>614</v>
      </c>
      <c r="CT1194" s="46" t="s">
        <v>2251</v>
      </c>
      <c r="CU1194" s="46" t="s">
        <v>614</v>
      </c>
      <c r="CV1194" s="118"/>
      <c r="CW1194" s="147"/>
      <c r="CX1194" s="56" t="s">
        <v>966</v>
      </c>
      <c r="DG1194" s="118"/>
      <c r="DH1194" s="118"/>
      <c r="DI1194" s="118"/>
      <c r="DJ1194" s="118"/>
      <c r="DK1194" s="118"/>
      <c r="DL1194">
        <v>600</v>
      </c>
      <c r="DM1194" s="74" t="s">
        <v>164</v>
      </c>
      <c r="DN1194" s="74"/>
      <c r="DO1194" s="74"/>
      <c r="DP1194" s="74"/>
      <c r="DR1194">
        <v>600</v>
      </c>
      <c r="DS1194" s="74" t="s">
        <v>164</v>
      </c>
      <c r="DZ1194" t="s">
        <v>1254</v>
      </c>
      <c r="EA1194">
        <v>600</v>
      </c>
      <c r="EY1194" s="70" t="str">
        <f t="shared" si="147"/>
        <v>ibuprofen oral 600mg/</v>
      </c>
      <c r="FK1194" s="14" t="s">
        <v>163</v>
      </c>
      <c r="FL1194" s="70" t="str">
        <f t="shared" si="148"/>
        <v>ibuprofen oral 600mg/</v>
      </c>
    </row>
    <row r="1195" spans="1:168" ht="14.4">
      <c r="A1195" s="83">
        <v>167505</v>
      </c>
      <c r="B1195" s="57">
        <v>167505</v>
      </c>
      <c r="C1195" s="118"/>
      <c r="D1195" s="118"/>
      <c r="E1195" s="118"/>
      <c r="F1195" s="118"/>
      <c r="G1195" s="57">
        <v>167505</v>
      </c>
      <c r="H1195" s="1"/>
      <c r="I1195" s="57">
        <v>167505</v>
      </c>
      <c r="J1195" s="5" t="str">
        <f t="shared" si="142"/>
        <v>FIN ibuprofen Accord Healthcare B.V. film-coated tablet 40 x 600mg/</v>
      </c>
      <c r="K1195" s="5" t="str">
        <f t="shared" si="143"/>
        <v>FIN ibuprofen Accord Healthcare B.V. film-coated tablet 40 x 600mg/</v>
      </c>
      <c r="P1195">
        <v>40</v>
      </c>
      <c r="R1195">
        <v>40</v>
      </c>
      <c r="T1195" s="118"/>
      <c r="U1195" s="118"/>
      <c r="V1195" s="118"/>
      <c r="W1195" s="118"/>
      <c r="X1195" t="s">
        <v>1291</v>
      </c>
      <c r="Y1195" t="s">
        <v>1142</v>
      </c>
      <c r="Z1195" t="s">
        <v>1142</v>
      </c>
      <c r="AA1195" t="s">
        <v>1290</v>
      </c>
      <c r="AF1195" s="61">
        <v>100000073665</v>
      </c>
      <c r="AG1195" t="s">
        <v>1220</v>
      </c>
      <c r="AI1195" t="s">
        <v>1198</v>
      </c>
      <c r="AJ1195" t="s">
        <v>1212</v>
      </c>
      <c r="AS1195" s="57">
        <v>46812</v>
      </c>
      <c r="AT1195" s="25" t="str">
        <f t="shared" si="144"/>
        <v>FIN ibuprofen Accord Healthcare B.V. film-coated tablet 600mg/</v>
      </c>
      <c r="AU1195" s="33"/>
      <c r="AW1195" s="57">
        <v>46812</v>
      </c>
      <c r="AX1195" s="57"/>
      <c r="AZ1195" t="s">
        <v>578</v>
      </c>
      <c r="BD1195" t="s">
        <v>1220</v>
      </c>
      <c r="BF1195" s="46" t="s">
        <v>1041</v>
      </c>
      <c r="BG1195" t="s">
        <v>976</v>
      </c>
      <c r="BK1195" t="s">
        <v>976</v>
      </c>
      <c r="BL1195" t="s">
        <v>1041</v>
      </c>
      <c r="BM1195" s="55" t="s">
        <v>964</v>
      </c>
      <c r="BN1195" t="str">
        <f t="shared" si="145"/>
        <v>ibuprofen film-coated tablet 600mg/</v>
      </c>
      <c r="BO1195" s="55"/>
      <c r="BP1195" t="str">
        <f t="shared" si="146"/>
        <v>ibuprofen film-coated tablet 600mg/</v>
      </c>
      <c r="BR1195" s="76">
        <v>10221000</v>
      </c>
      <c r="BS1195" t="s">
        <v>1220</v>
      </c>
      <c r="BU1195" s="118"/>
      <c r="BV1195" s="118"/>
      <c r="BW1195" s="61">
        <v>100000073665</v>
      </c>
      <c r="CB1195" s="87"/>
      <c r="CC1195" s="87"/>
      <c r="CF1195" t="s">
        <v>1242</v>
      </c>
      <c r="CG1195" t="s">
        <v>175</v>
      </c>
      <c r="CI1195" s="118"/>
      <c r="CJ1195" s="118"/>
      <c r="CK1195" t="s">
        <v>1239</v>
      </c>
      <c r="CM1195" t="s">
        <v>1228</v>
      </c>
      <c r="CN1195" t="s">
        <v>3382</v>
      </c>
      <c r="CO1195" s="46" t="s">
        <v>2251</v>
      </c>
      <c r="CQ1195" s="69" t="s">
        <v>2251</v>
      </c>
      <c r="CR1195" s="69" t="s">
        <v>614</v>
      </c>
      <c r="CT1195" s="46" t="s">
        <v>2251</v>
      </c>
      <c r="CU1195" s="46" t="s">
        <v>614</v>
      </c>
      <c r="CV1195" s="118"/>
      <c r="CW1195" s="147"/>
      <c r="CX1195" s="56" t="s">
        <v>966</v>
      </c>
      <c r="DG1195" s="118"/>
      <c r="DH1195" s="118"/>
      <c r="DI1195" s="118"/>
      <c r="DJ1195" s="118"/>
      <c r="DK1195" s="118"/>
      <c r="DL1195">
        <v>600</v>
      </c>
      <c r="DM1195" s="74" t="s">
        <v>164</v>
      </c>
      <c r="DN1195" s="74"/>
      <c r="DO1195" s="74"/>
      <c r="DP1195" s="74"/>
      <c r="DR1195">
        <v>600</v>
      </c>
      <c r="DS1195" s="74" t="s">
        <v>164</v>
      </c>
      <c r="DZ1195" t="s">
        <v>1254</v>
      </c>
      <c r="EA1195">
        <v>600</v>
      </c>
      <c r="EY1195" s="70" t="str">
        <f t="shared" si="147"/>
        <v>ibuprofen oral 600mg/</v>
      </c>
      <c r="FK1195" s="14" t="s">
        <v>163</v>
      </c>
      <c r="FL1195" s="70" t="str">
        <f t="shared" si="148"/>
        <v>ibuprofen oral 600mg/</v>
      </c>
    </row>
    <row r="1196" spans="1:168" ht="14.4">
      <c r="A1196" s="83">
        <v>167506</v>
      </c>
      <c r="B1196" s="57">
        <v>167506</v>
      </c>
      <c r="C1196" s="118"/>
      <c r="D1196" s="118"/>
      <c r="E1196" s="118"/>
      <c r="F1196" s="118"/>
      <c r="G1196" s="57">
        <v>167506</v>
      </c>
      <c r="H1196" s="1"/>
      <c r="I1196" s="57">
        <v>167506</v>
      </c>
      <c r="J1196" s="5" t="str">
        <f t="shared" si="142"/>
        <v>FIN ibuprofen Accord Healthcare B.V. film-coated tablet 42 x 600mg/</v>
      </c>
      <c r="K1196" s="5" t="str">
        <f t="shared" si="143"/>
        <v>FIN ibuprofen Accord Healthcare B.V. film-coated tablet 42 x 600mg/</v>
      </c>
      <c r="P1196">
        <v>42</v>
      </c>
      <c r="R1196">
        <v>42</v>
      </c>
      <c r="T1196" s="118"/>
      <c r="U1196" s="118"/>
      <c r="V1196" s="118"/>
      <c r="W1196" s="118"/>
      <c r="X1196" t="s">
        <v>1332</v>
      </c>
      <c r="Y1196" t="s">
        <v>1142</v>
      </c>
      <c r="Z1196" t="s">
        <v>1142</v>
      </c>
      <c r="AA1196" t="s">
        <v>1336</v>
      </c>
      <c r="AF1196" s="61">
        <v>100000073665</v>
      </c>
      <c r="AG1196" t="s">
        <v>1220</v>
      </c>
      <c r="AI1196" t="s">
        <v>1198</v>
      </c>
      <c r="AJ1196" t="s">
        <v>1212</v>
      </c>
      <c r="AS1196" s="57">
        <v>46812</v>
      </c>
      <c r="AT1196" s="25" t="str">
        <f t="shared" si="144"/>
        <v>FIN ibuprofen Accord Healthcare B.V. film-coated tablet 600mg/</v>
      </c>
      <c r="AU1196" s="33"/>
      <c r="AW1196" s="57">
        <v>46812</v>
      </c>
      <c r="AX1196" s="57"/>
      <c r="AZ1196" t="s">
        <v>578</v>
      </c>
      <c r="BD1196" t="s">
        <v>1220</v>
      </c>
      <c r="BF1196" s="46" t="s">
        <v>1041</v>
      </c>
      <c r="BG1196" t="s">
        <v>976</v>
      </c>
      <c r="BK1196" t="s">
        <v>976</v>
      </c>
      <c r="BL1196" t="s">
        <v>1041</v>
      </c>
      <c r="BM1196" s="55" t="s">
        <v>964</v>
      </c>
      <c r="BN1196" t="str">
        <f t="shared" si="145"/>
        <v>ibuprofen film-coated tablet 600mg/</v>
      </c>
      <c r="BO1196" s="55"/>
      <c r="BP1196" t="str">
        <f t="shared" si="146"/>
        <v>ibuprofen film-coated tablet 600mg/</v>
      </c>
      <c r="BR1196" s="76">
        <v>10221000</v>
      </c>
      <c r="BS1196" t="s">
        <v>1220</v>
      </c>
      <c r="BU1196" s="118"/>
      <c r="BV1196" s="118"/>
      <c r="BW1196" s="61">
        <v>100000073665</v>
      </c>
      <c r="CB1196" s="87"/>
      <c r="CC1196" s="87"/>
      <c r="CF1196" t="s">
        <v>1242</v>
      </c>
      <c r="CG1196" t="s">
        <v>175</v>
      </c>
      <c r="CI1196" s="118"/>
      <c r="CJ1196" s="118"/>
      <c r="CK1196" t="s">
        <v>1239</v>
      </c>
      <c r="CM1196" t="s">
        <v>1228</v>
      </c>
      <c r="CN1196" t="s">
        <v>3382</v>
      </c>
      <c r="CO1196" s="46" t="s">
        <v>2251</v>
      </c>
      <c r="CQ1196" s="69" t="s">
        <v>2251</v>
      </c>
      <c r="CR1196" s="69" t="s">
        <v>614</v>
      </c>
      <c r="CT1196" s="46" t="s">
        <v>2251</v>
      </c>
      <c r="CU1196" s="46" t="s">
        <v>614</v>
      </c>
      <c r="CV1196" s="118"/>
      <c r="CW1196" s="147"/>
      <c r="CX1196" s="56" t="s">
        <v>966</v>
      </c>
      <c r="DG1196" s="118"/>
      <c r="DH1196" s="118"/>
      <c r="DI1196" s="118"/>
      <c r="DJ1196" s="118"/>
      <c r="DK1196" s="118"/>
      <c r="DL1196">
        <v>600</v>
      </c>
      <c r="DM1196" s="74" t="s">
        <v>164</v>
      </c>
      <c r="DN1196" s="74"/>
      <c r="DO1196" s="74"/>
      <c r="DP1196" s="74"/>
      <c r="DR1196">
        <v>600</v>
      </c>
      <c r="DS1196" s="74" t="s">
        <v>164</v>
      </c>
      <c r="DZ1196" t="s">
        <v>1254</v>
      </c>
      <c r="EA1196">
        <v>600</v>
      </c>
      <c r="EY1196" s="70" t="str">
        <f t="shared" si="147"/>
        <v>ibuprofen oral 600mg/</v>
      </c>
      <c r="FK1196" s="14" t="s">
        <v>163</v>
      </c>
      <c r="FL1196" s="70" t="str">
        <f t="shared" si="148"/>
        <v>ibuprofen oral 600mg/</v>
      </c>
    </row>
    <row r="1197" spans="1:168" ht="14.4">
      <c r="A1197" s="83">
        <v>167507</v>
      </c>
      <c r="B1197" s="57">
        <v>167507</v>
      </c>
      <c r="C1197" s="118"/>
      <c r="D1197" s="118"/>
      <c r="E1197" s="118"/>
      <c r="F1197" s="118"/>
      <c r="G1197" s="57">
        <v>167507</v>
      </c>
      <c r="H1197" s="1"/>
      <c r="I1197" s="57">
        <v>167507</v>
      </c>
      <c r="J1197" s="5" t="str">
        <f t="shared" si="142"/>
        <v>FIN ibuprofen Accord Healthcare B.V. film-coated tablet 50 x 600mg/</v>
      </c>
      <c r="K1197" s="5" t="str">
        <f t="shared" si="143"/>
        <v>FIN ibuprofen Accord Healthcare B.V. film-coated tablet 50 x 600mg/</v>
      </c>
      <c r="P1197">
        <v>50</v>
      </c>
      <c r="R1197">
        <v>50</v>
      </c>
      <c r="T1197" s="118"/>
      <c r="U1197" s="118"/>
      <c r="V1197" s="118"/>
      <c r="W1197" s="118"/>
      <c r="X1197" t="s">
        <v>1298</v>
      </c>
      <c r="Y1197" t="s">
        <v>1142</v>
      </c>
      <c r="Z1197" t="s">
        <v>1142</v>
      </c>
      <c r="AA1197" t="s">
        <v>1299</v>
      </c>
      <c r="AF1197" s="61">
        <v>100000073665</v>
      </c>
      <c r="AG1197" t="s">
        <v>1220</v>
      </c>
      <c r="AI1197" t="s">
        <v>1198</v>
      </c>
      <c r="AJ1197" t="s">
        <v>1212</v>
      </c>
      <c r="AS1197" s="57">
        <v>46812</v>
      </c>
      <c r="AT1197" s="25" t="str">
        <f t="shared" si="144"/>
        <v>FIN ibuprofen Accord Healthcare B.V. film-coated tablet 600mg/</v>
      </c>
      <c r="AU1197" s="33"/>
      <c r="AW1197" s="57">
        <v>46812</v>
      </c>
      <c r="AX1197" s="57"/>
      <c r="AZ1197" t="s">
        <v>578</v>
      </c>
      <c r="BD1197" t="s">
        <v>1220</v>
      </c>
      <c r="BF1197" s="46" t="s">
        <v>1041</v>
      </c>
      <c r="BG1197" t="s">
        <v>976</v>
      </c>
      <c r="BK1197" t="s">
        <v>976</v>
      </c>
      <c r="BL1197" t="s">
        <v>1041</v>
      </c>
      <c r="BM1197" s="55" t="s">
        <v>964</v>
      </c>
      <c r="BN1197" t="str">
        <f t="shared" si="145"/>
        <v>ibuprofen film-coated tablet 600mg/</v>
      </c>
      <c r="BO1197" s="55"/>
      <c r="BP1197" t="str">
        <f t="shared" si="146"/>
        <v>ibuprofen film-coated tablet 600mg/</v>
      </c>
      <c r="BR1197" s="76">
        <v>10221000</v>
      </c>
      <c r="BS1197" t="s">
        <v>1220</v>
      </c>
      <c r="BU1197" s="118"/>
      <c r="BV1197" s="118"/>
      <c r="BW1197" s="61">
        <v>100000073665</v>
      </c>
      <c r="CB1197" s="87"/>
      <c r="CC1197" s="87"/>
      <c r="CF1197" t="s">
        <v>1242</v>
      </c>
      <c r="CG1197" t="s">
        <v>175</v>
      </c>
      <c r="CI1197" s="118"/>
      <c r="CJ1197" s="118"/>
      <c r="CK1197" t="s">
        <v>1239</v>
      </c>
      <c r="CM1197" t="s">
        <v>1228</v>
      </c>
      <c r="CN1197" t="s">
        <v>3382</v>
      </c>
      <c r="CO1197" s="46" t="s">
        <v>2251</v>
      </c>
      <c r="CQ1197" s="69" t="s">
        <v>2251</v>
      </c>
      <c r="CR1197" s="69" t="s">
        <v>614</v>
      </c>
      <c r="CT1197" s="46" t="s">
        <v>2251</v>
      </c>
      <c r="CU1197" s="46" t="s">
        <v>614</v>
      </c>
      <c r="CV1197" s="118"/>
      <c r="CW1197" s="147"/>
      <c r="CX1197" s="56" t="s">
        <v>966</v>
      </c>
      <c r="DG1197" s="118"/>
      <c r="DH1197" s="118"/>
      <c r="DI1197" s="118"/>
      <c r="DJ1197" s="118"/>
      <c r="DK1197" s="118"/>
      <c r="DL1197">
        <v>600</v>
      </c>
      <c r="DM1197" s="74" t="s">
        <v>164</v>
      </c>
      <c r="DN1197" s="74"/>
      <c r="DO1197" s="74"/>
      <c r="DP1197" s="74"/>
      <c r="DR1197">
        <v>600</v>
      </c>
      <c r="DS1197" s="74" t="s">
        <v>164</v>
      </c>
      <c r="DZ1197" t="s">
        <v>1254</v>
      </c>
      <c r="EA1197">
        <v>600</v>
      </c>
      <c r="EY1197" s="70" t="str">
        <f t="shared" si="147"/>
        <v>ibuprofen oral 600mg/</v>
      </c>
      <c r="FK1197" s="14" t="s">
        <v>163</v>
      </c>
      <c r="FL1197" s="70" t="str">
        <f t="shared" si="148"/>
        <v>ibuprofen oral 600mg/</v>
      </c>
    </row>
    <row r="1198" spans="1:168" ht="14.4">
      <c r="A1198" s="83">
        <v>167508</v>
      </c>
      <c r="B1198" s="57">
        <v>167508</v>
      </c>
      <c r="C1198" s="118"/>
      <c r="D1198" s="118"/>
      <c r="E1198" s="118"/>
      <c r="F1198" s="118"/>
      <c r="G1198" s="57">
        <v>167508</v>
      </c>
      <c r="H1198" s="1"/>
      <c r="I1198" s="57">
        <v>167508</v>
      </c>
      <c r="J1198" s="5" t="str">
        <f t="shared" si="142"/>
        <v>FIN ibuprofen Accord Healthcare B.V. film-coated tablet 84 x 600mg/</v>
      </c>
      <c r="K1198" s="5" t="str">
        <f t="shared" si="143"/>
        <v>FIN ibuprofen Accord Healthcare B.V. film-coated tablet 84 x 600mg/</v>
      </c>
      <c r="P1198">
        <v>84</v>
      </c>
      <c r="R1198">
        <v>84</v>
      </c>
      <c r="T1198" s="118"/>
      <c r="U1198" s="118"/>
      <c r="V1198" s="118"/>
      <c r="W1198" s="118"/>
      <c r="X1198" t="s">
        <v>1333</v>
      </c>
      <c r="Y1198" t="s">
        <v>1142</v>
      </c>
      <c r="Z1198" t="s">
        <v>1142</v>
      </c>
      <c r="AA1198" t="s">
        <v>1313</v>
      </c>
      <c r="AF1198" s="61">
        <v>100000073665</v>
      </c>
      <c r="AG1198" t="s">
        <v>1220</v>
      </c>
      <c r="AI1198" t="s">
        <v>1198</v>
      </c>
      <c r="AJ1198" t="s">
        <v>1212</v>
      </c>
      <c r="AS1198" s="57">
        <v>46812</v>
      </c>
      <c r="AT1198" s="25" t="str">
        <f t="shared" si="144"/>
        <v>FIN ibuprofen Accord Healthcare B.V. film-coated tablet 600mg/</v>
      </c>
      <c r="AU1198" s="33"/>
      <c r="AW1198" s="57">
        <v>46812</v>
      </c>
      <c r="AX1198" s="57"/>
      <c r="AZ1198" t="s">
        <v>578</v>
      </c>
      <c r="BD1198" t="s">
        <v>1220</v>
      </c>
      <c r="BF1198" s="46" t="s">
        <v>1041</v>
      </c>
      <c r="BG1198" t="s">
        <v>976</v>
      </c>
      <c r="BK1198" t="s">
        <v>976</v>
      </c>
      <c r="BL1198" t="s">
        <v>1041</v>
      </c>
      <c r="BM1198" s="55" t="s">
        <v>964</v>
      </c>
      <c r="BN1198" t="str">
        <f t="shared" si="145"/>
        <v>ibuprofen film-coated tablet 600mg/</v>
      </c>
      <c r="BO1198" s="55"/>
      <c r="BP1198" t="str">
        <f t="shared" si="146"/>
        <v>ibuprofen film-coated tablet 600mg/</v>
      </c>
      <c r="BR1198" s="76">
        <v>10221000</v>
      </c>
      <c r="BS1198" t="s">
        <v>1220</v>
      </c>
      <c r="BU1198" s="118"/>
      <c r="BV1198" s="118"/>
      <c r="BW1198" s="61">
        <v>100000073665</v>
      </c>
      <c r="CB1198" s="87"/>
      <c r="CC1198" s="87"/>
      <c r="CF1198" t="s">
        <v>1242</v>
      </c>
      <c r="CG1198" t="s">
        <v>175</v>
      </c>
      <c r="CI1198" s="118"/>
      <c r="CJ1198" s="118"/>
      <c r="CK1198" t="s">
        <v>1239</v>
      </c>
      <c r="CM1198" t="s">
        <v>1228</v>
      </c>
      <c r="CN1198" t="s">
        <v>3382</v>
      </c>
      <c r="CO1198" s="46" t="s">
        <v>2251</v>
      </c>
      <c r="CQ1198" s="69" t="s">
        <v>2251</v>
      </c>
      <c r="CR1198" s="69" t="s">
        <v>614</v>
      </c>
      <c r="CT1198" s="46" t="s">
        <v>2251</v>
      </c>
      <c r="CU1198" s="46" t="s">
        <v>614</v>
      </c>
      <c r="CV1198" s="118"/>
      <c r="CW1198" s="147"/>
      <c r="CX1198" s="56" t="s">
        <v>966</v>
      </c>
      <c r="DG1198" s="118"/>
      <c r="DH1198" s="118"/>
      <c r="DI1198" s="118"/>
      <c r="DJ1198" s="118"/>
      <c r="DK1198" s="118"/>
      <c r="DL1198">
        <v>600</v>
      </c>
      <c r="DM1198" s="74" t="s">
        <v>164</v>
      </c>
      <c r="DN1198" s="74"/>
      <c r="DO1198" s="74"/>
      <c r="DP1198" s="74"/>
      <c r="DR1198">
        <v>600</v>
      </c>
      <c r="DS1198" s="74" t="s">
        <v>164</v>
      </c>
      <c r="DZ1198" t="s">
        <v>1254</v>
      </c>
      <c r="EA1198">
        <v>600</v>
      </c>
      <c r="EY1198" s="70" t="str">
        <f t="shared" si="147"/>
        <v>ibuprofen oral 600mg/</v>
      </c>
      <c r="FK1198" s="14" t="s">
        <v>163</v>
      </c>
      <c r="FL1198" s="70" t="str">
        <f t="shared" si="148"/>
        <v>ibuprofen oral 600mg/</v>
      </c>
    </row>
    <row r="1199" spans="1:168" ht="14.4">
      <c r="A1199" s="83">
        <v>167509</v>
      </c>
      <c r="B1199" s="57">
        <v>167509</v>
      </c>
      <c r="C1199" s="118"/>
      <c r="D1199" s="118"/>
      <c r="E1199" s="118"/>
      <c r="F1199" s="118"/>
      <c r="G1199" s="57">
        <v>167509</v>
      </c>
      <c r="H1199" s="1"/>
      <c r="I1199" s="57">
        <v>167509</v>
      </c>
      <c r="J1199" s="5" t="str">
        <f t="shared" si="142"/>
        <v>FIN ibuprofen Accord Healthcare B.V. film-coated tablet 100 x 600mg/</v>
      </c>
      <c r="K1199" s="5" t="str">
        <f t="shared" si="143"/>
        <v>FIN ibuprofen Accord Healthcare B.V. film-coated tablet 100 x 600mg/</v>
      </c>
      <c r="P1199">
        <v>100</v>
      </c>
      <c r="R1199">
        <v>100</v>
      </c>
      <c r="T1199" s="118"/>
      <c r="U1199" s="118"/>
      <c r="V1199" s="118"/>
      <c r="W1199" s="118"/>
      <c r="X1199" t="s">
        <v>1290</v>
      </c>
      <c r="Y1199" t="s">
        <v>1142</v>
      </c>
      <c r="Z1199" t="s">
        <v>1142</v>
      </c>
      <c r="AA1199" t="s">
        <v>1289</v>
      </c>
      <c r="AF1199" s="61">
        <v>100000073665</v>
      </c>
      <c r="AG1199" t="s">
        <v>1220</v>
      </c>
      <c r="AI1199" t="s">
        <v>1198</v>
      </c>
      <c r="AJ1199" t="s">
        <v>1212</v>
      </c>
      <c r="AS1199" s="57">
        <v>46812</v>
      </c>
      <c r="AT1199" s="25" t="str">
        <f t="shared" si="144"/>
        <v>FIN ibuprofen Accord Healthcare B.V. film-coated tablet 600mg/</v>
      </c>
      <c r="AU1199" s="33"/>
      <c r="AW1199" s="57">
        <v>46812</v>
      </c>
      <c r="AX1199" s="57"/>
      <c r="AZ1199" t="s">
        <v>578</v>
      </c>
      <c r="BD1199" t="s">
        <v>1220</v>
      </c>
      <c r="BF1199" s="46" t="s">
        <v>1041</v>
      </c>
      <c r="BG1199" t="s">
        <v>976</v>
      </c>
      <c r="BK1199" t="s">
        <v>976</v>
      </c>
      <c r="BL1199" t="s">
        <v>1041</v>
      </c>
      <c r="BM1199" s="55" t="s">
        <v>964</v>
      </c>
      <c r="BN1199" t="str">
        <f t="shared" si="145"/>
        <v>ibuprofen film-coated tablet 600mg/</v>
      </c>
      <c r="BO1199" s="55"/>
      <c r="BP1199" t="str">
        <f t="shared" si="146"/>
        <v>ibuprofen film-coated tablet 600mg/</v>
      </c>
      <c r="BR1199" s="76">
        <v>10221000</v>
      </c>
      <c r="BS1199" t="s">
        <v>1220</v>
      </c>
      <c r="BU1199" s="118"/>
      <c r="BV1199" s="118"/>
      <c r="BW1199" s="61">
        <v>100000073665</v>
      </c>
      <c r="CB1199" s="87"/>
      <c r="CC1199" s="87"/>
      <c r="CF1199" t="s">
        <v>1242</v>
      </c>
      <c r="CG1199" t="s">
        <v>175</v>
      </c>
      <c r="CI1199" s="118"/>
      <c r="CJ1199" s="118"/>
      <c r="CK1199" t="s">
        <v>1239</v>
      </c>
      <c r="CM1199" t="s">
        <v>1228</v>
      </c>
      <c r="CN1199" t="s">
        <v>3382</v>
      </c>
      <c r="CO1199" s="46" t="s">
        <v>2251</v>
      </c>
      <c r="CQ1199" s="69" t="s">
        <v>2251</v>
      </c>
      <c r="CR1199" s="69" t="s">
        <v>614</v>
      </c>
      <c r="CT1199" s="46" t="s">
        <v>2251</v>
      </c>
      <c r="CU1199" s="46" t="s">
        <v>614</v>
      </c>
      <c r="CV1199" s="118"/>
      <c r="CW1199" s="147"/>
      <c r="CX1199" s="56" t="s">
        <v>966</v>
      </c>
      <c r="DG1199" s="118"/>
      <c r="DH1199" s="118"/>
      <c r="DI1199" s="118"/>
      <c r="DJ1199" s="118"/>
      <c r="DK1199" s="118"/>
      <c r="DL1199">
        <v>600</v>
      </c>
      <c r="DM1199" s="74" t="s">
        <v>164</v>
      </c>
      <c r="DN1199" s="74"/>
      <c r="DO1199" s="74"/>
      <c r="DP1199" s="74"/>
      <c r="DR1199">
        <v>600</v>
      </c>
      <c r="DS1199" s="74" t="s">
        <v>164</v>
      </c>
      <c r="DZ1199" t="s">
        <v>1254</v>
      </c>
      <c r="EA1199">
        <v>600</v>
      </c>
      <c r="EY1199" s="70" t="str">
        <f t="shared" si="147"/>
        <v>ibuprofen oral 600mg/</v>
      </c>
      <c r="FK1199" s="14" t="s">
        <v>163</v>
      </c>
      <c r="FL1199" s="70" t="str">
        <f t="shared" si="148"/>
        <v>ibuprofen oral 600mg/</v>
      </c>
    </row>
    <row r="1200" spans="1:168" ht="14.4">
      <c r="A1200" s="83">
        <v>167510</v>
      </c>
      <c r="B1200" s="57">
        <v>167510</v>
      </c>
      <c r="C1200" s="118"/>
      <c r="D1200" s="118"/>
      <c r="E1200" s="118"/>
      <c r="F1200" s="118"/>
      <c r="G1200" s="57">
        <v>167510</v>
      </c>
      <c r="H1200" s="1"/>
      <c r="I1200" s="57">
        <v>167510</v>
      </c>
      <c r="J1200" s="5" t="str">
        <f t="shared" si="142"/>
        <v>FIN ibuprofen Accord Healthcare B.V. film-coated tablet 500 x 600mg/</v>
      </c>
      <c r="K1200" s="5" t="str">
        <f t="shared" si="143"/>
        <v>FIN ibuprofen Accord Healthcare B.V. film-coated tablet 500 x 600mg/</v>
      </c>
      <c r="P1200">
        <v>500</v>
      </c>
      <c r="R1200">
        <v>500</v>
      </c>
      <c r="T1200" s="118"/>
      <c r="U1200" s="118"/>
      <c r="V1200" s="118"/>
      <c r="W1200" s="118"/>
      <c r="X1200" t="s">
        <v>1334</v>
      </c>
      <c r="Y1200" t="s">
        <v>1142</v>
      </c>
      <c r="Z1200" t="s">
        <v>1142</v>
      </c>
      <c r="AA1200" t="s">
        <v>1304</v>
      </c>
      <c r="AF1200" s="61">
        <v>100000073665</v>
      </c>
      <c r="AG1200" t="s">
        <v>1220</v>
      </c>
      <c r="AI1200" t="s">
        <v>1198</v>
      </c>
      <c r="AJ1200" t="s">
        <v>1212</v>
      </c>
      <c r="AS1200" s="57">
        <v>46812</v>
      </c>
      <c r="AT1200" s="25" t="str">
        <f t="shared" si="144"/>
        <v>FIN ibuprofen Accord Healthcare B.V. film-coated tablet 600mg/</v>
      </c>
      <c r="AU1200" s="33"/>
      <c r="AW1200" s="57">
        <v>46812</v>
      </c>
      <c r="AX1200" s="57"/>
      <c r="AZ1200" t="s">
        <v>578</v>
      </c>
      <c r="BD1200" t="s">
        <v>1220</v>
      </c>
      <c r="BF1200" s="46" t="s">
        <v>1041</v>
      </c>
      <c r="BG1200" t="s">
        <v>976</v>
      </c>
      <c r="BK1200" t="s">
        <v>976</v>
      </c>
      <c r="BL1200" t="s">
        <v>1041</v>
      </c>
      <c r="BM1200" s="55" t="s">
        <v>964</v>
      </c>
      <c r="BN1200" t="str">
        <f t="shared" si="145"/>
        <v>ibuprofen film-coated tablet 600mg/</v>
      </c>
      <c r="BO1200" s="55"/>
      <c r="BP1200" t="str">
        <f t="shared" si="146"/>
        <v>ibuprofen film-coated tablet 600mg/</v>
      </c>
      <c r="BR1200" s="76">
        <v>10221000</v>
      </c>
      <c r="BS1200" t="s">
        <v>1220</v>
      </c>
      <c r="BU1200" s="118"/>
      <c r="BV1200" s="118"/>
      <c r="BW1200" s="61">
        <v>100000073665</v>
      </c>
      <c r="CB1200" s="87"/>
      <c r="CC1200" s="87"/>
      <c r="CF1200" t="s">
        <v>1242</v>
      </c>
      <c r="CG1200" t="s">
        <v>175</v>
      </c>
      <c r="CI1200" s="118"/>
      <c r="CJ1200" s="118"/>
      <c r="CK1200" t="s">
        <v>1239</v>
      </c>
      <c r="CM1200" t="s">
        <v>1228</v>
      </c>
      <c r="CN1200" t="s">
        <v>3382</v>
      </c>
      <c r="CO1200" s="46" t="s">
        <v>2251</v>
      </c>
      <c r="CQ1200" s="69" t="s">
        <v>2251</v>
      </c>
      <c r="CR1200" s="69" t="s">
        <v>614</v>
      </c>
      <c r="CT1200" s="46" t="s">
        <v>2251</v>
      </c>
      <c r="CU1200" s="46" t="s">
        <v>614</v>
      </c>
      <c r="CV1200" s="118"/>
      <c r="CW1200" s="147"/>
      <c r="CX1200" s="56" t="s">
        <v>966</v>
      </c>
      <c r="DG1200" s="118"/>
      <c r="DH1200" s="118"/>
      <c r="DI1200" s="118"/>
      <c r="DJ1200" s="118"/>
      <c r="DK1200" s="118"/>
      <c r="DL1200">
        <v>600</v>
      </c>
      <c r="DM1200" s="74" t="s">
        <v>164</v>
      </c>
      <c r="DN1200" s="74"/>
      <c r="DO1200" s="74"/>
      <c r="DP1200" s="74"/>
      <c r="DR1200">
        <v>600</v>
      </c>
      <c r="DS1200" s="74" t="s">
        <v>164</v>
      </c>
      <c r="DZ1200" t="s">
        <v>1254</v>
      </c>
      <c r="EA1200">
        <v>600</v>
      </c>
      <c r="EY1200" s="70" t="str">
        <f t="shared" si="147"/>
        <v>ibuprofen oral 600mg/</v>
      </c>
      <c r="FK1200" s="14" t="s">
        <v>163</v>
      </c>
      <c r="FL1200" s="70" t="str">
        <f t="shared" si="148"/>
        <v>ibuprofen oral 600mg/</v>
      </c>
    </row>
    <row r="1201" spans="1:168" ht="14.4">
      <c r="A1201" s="83">
        <v>167521</v>
      </c>
      <c r="B1201" s="57">
        <v>167521</v>
      </c>
      <c r="C1201" s="118"/>
      <c r="D1201" s="118"/>
      <c r="E1201" s="118"/>
      <c r="F1201" s="118"/>
      <c r="G1201" s="57">
        <v>167521</v>
      </c>
      <c r="H1201" s="1"/>
      <c r="I1201" s="57">
        <v>167521</v>
      </c>
      <c r="J1201" s="5" t="str">
        <f t="shared" si="142"/>
        <v>FIN ibuprofen Accord Healthcare B.V. film-coated tablet 60 x 600mg/</v>
      </c>
      <c r="K1201" s="5" t="str">
        <f t="shared" si="143"/>
        <v>FIN ibuprofen Accord Healthcare B.V. film-coated tablet 60 x 600mg/</v>
      </c>
      <c r="P1201">
        <v>60</v>
      </c>
      <c r="R1201">
        <v>60</v>
      </c>
      <c r="T1201" s="118"/>
      <c r="U1201" s="118"/>
      <c r="V1201" s="118"/>
      <c r="W1201" s="118"/>
      <c r="X1201" t="s">
        <v>1299</v>
      </c>
      <c r="Y1201" t="s">
        <v>1142</v>
      </c>
      <c r="Z1201" t="s">
        <v>1142</v>
      </c>
      <c r="AA1201" t="s">
        <v>1300</v>
      </c>
      <c r="AF1201" s="61">
        <v>100000073665</v>
      </c>
      <c r="AG1201" t="s">
        <v>1220</v>
      </c>
      <c r="AI1201" t="s">
        <v>1198</v>
      </c>
      <c r="AJ1201" t="s">
        <v>1212</v>
      </c>
      <c r="AS1201" s="57">
        <v>46812</v>
      </c>
      <c r="AT1201" s="25" t="str">
        <f t="shared" si="144"/>
        <v>FIN ibuprofen Accord Healthcare B.V. film-coated tablet 600mg/</v>
      </c>
      <c r="AU1201" s="33"/>
      <c r="AW1201" s="57">
        <v>46812</v>
      </c>
      <c r="AX1201" s="57"/>
      <c r="AZ1201" t="s">
        <v>578</v>
      </c>
      <c r="BD1201" t="s">
        <v>1220</v>
      </c>
      <c r="BF1201" s="46" t="s">
        <v>1041</v>
      </c>
      <c r="BG1201" t="s">
        <v>976</v>
      </c>
      <c r="BK1201" t="s">
        <v>976</v>
      </c>
      <c r="BL1201" t="s">
        <v>1041</v>
      </c>
      <c r="BM1201" s="55" t="s">
        <v>964</v>
      </c>
      <c r="BN1201" t="str">
        <f t="shared" si="145"/>
        <v>ibuprofen film-coated tablet 600mg/</v>
      </c>
      <c r="BO1201" s="55"/>
      <c r="BP1201" t="str">
        <f t="shared" si="146"/>
        <v>ibuprofen film-coated tablet 600mg/</v>
      </c>
      <c r="BR1201" s="76">
        <v>10221000</v>
      </c>
      <c r="BS1201" t="s">
        <v>1220</v>
      </c>
      <c r="BU1201" s="118"/>
      <c r="BV1201" s="118"/>
      <c r="BW1201" s="61">
        <v>100000073665</v>
      </c>
      <c r="CB1201" s="87"/>
      <c r="CC1201" s="87"/>
      <c r="CF1201" t="s">
        <v>1242</v>
      </c>
      <c r="CG1201" t="s">
        <v>175</v>
      </c>
      <c r="CI1201" s="118"/>
      <c r="CJ1201" s="118"/>
      <c r="CK1201" t="s">
        <v>1239</v>
      </c>
      <c r="CM1201" t="s">
        <v>1228</v>
      </c>
      <c r="CN1201" t="s">
        <v>3382</v>
      </c>
      <c r="CO1201" s="46" t="s">
        <v>2251</v>
      </c>
      <c r="CQ1201" s="69" t="s">
        <v>2251</v>
      </c>
      <c r="CR1201" s="69" t="s">
        <v>614</v>
      </c>
      <c r="CT1201" s="46" t="s">
        <v>2251</v>
      </c>
      <c r="CU1201" s="46" t="s">
        <v>614</v>
      </c>
      <c r="CV1201" s="118"/>
      <c r="CW1201" s="147"/>
      <c r="CX1201" s="56" t="s">
        <v>966</v>
      </c>
      <c r="DG1201" s="118"/>
      <c r="DH1201" s="118"/>
      <c r="DI1201" s="118"/>
      <c r="DJ1201" s="118"/>
      <c r="DK1201" s="118"/>
      <c r="DL1201">
        <v>600</v>
      </c>
      <c r="DM1201" s="74" t="s">
        <v>164</v>
      </c>
      <c r="DN1201" s="74"/>
      <c r="DO1201" s="74"/>
      <c r="DP1201" s="74"/>
      <c r="DR1201">
        <v>600</v>
      </c>
      <c r="DS1201" s="74" t="s">
        <v>164</v>
      </c>
      <c r="DZ1201" t="s">
        <v>1254</v>
      </c>
      <c r="EA1201">
        <v>600</v>
      </c>
      <c r="EY1201" s="70" t="str">
        <f t="shared" si="147"/>
        <v>ibuprofen oral 600mg/</v>
      </c>
      <c r="FK1201" s="14" t="s">
        <v>163</v>
      </c>
      <c r="FL1201" s="70" t="str">
        <f t="shared" si="148"/>
        <v>ibuprofen oral 600mg/</v>
      </c>
    </row>
    <row r="1202" spans="1:168" ht="14.4">
      <c r="A1202" s="83">
        <v>173180</v>
      </c>
      <c r="B1202" s="57">
        <v>173180</v>
      </c>
      <c r="C1202" s="118"/>
      <c r="D1202" s="118"/>
      <c r="E1202" s="118"/>
      <c r="F1202" s="118"/>
      <c r="G1202" s="57">
        <v>173180</v>
      </c>
      <c r="H1202" s="1"/>
      <c r="I1202" s="57">
        <v>173180</v>
      </c>
      <c r="J1202" s="5" t="str">
        <f t="shared" si="142"/>
        <v>FIN ibuprofen B. Braun Melsungen AG solution for infusion 20 x 600mg/5mL</v>
      </c>
      <c r="K1202" s="5" t="str">
        <f t="shared" si="143"/>
        <v>FIN ibuprofen B. Braun Melsungen AG solution for infusion 20 x 600mg/5mL</v>
      </c>
      <c r="P1202" s="79">
        <v>20</v>
      </c>
      <c r="Q1202" s="78"/>
      <c r="R1202" s="79">
        <v>20</v>
      </c>
      <c r="S1202" s="78"/>
      <c r="T1202" s="118"/>
      <c r="U1202" s="118"/>
      <c r="V1202" s="118"/>
      <c r="W1202" s="118"/>
      <c r="X1202" s="79">
        <v>20</v>
      </c>
      <c r="Y1202" t="s">
        <v>1143</v>
      </c>
      <c r="Z1202" t="s">
        <v>1143</v>
      </c>
      <c r="AA1202" t="s">
        <v>1337</v>
      </c>
      <c r="AF1202" s="61">
        <v>100000073870</v>
      </c>
      <c r="AG1202" t="s">
        <v>1223</v>
      </c>
      <c r="AI1202" t="s">
        <v>1202</v>
      </c>
      <c r="AJ1202" t="s">
        <v>1215</v>
      </c>
      <c r="AS1202" s="57">
        <v>48579</v>
      </c>
      <c r="AT1202" s="25" t="str">
        <f t="shared" si="144"/>
        <v>FIN ibuprofen B. Braun Melsungen AG solution for infusion 600mg/5mL</v>
      </c>
      <c r="AU1202" s="33"/>
      <c r="AW1202" s="57">
        <v>48579</v>
      </c>
      <c r="AX1202" s="57"/>
      <c r="AZ1202" t="s">
        <v>578</v>
      </c>
      <c r="BD1202" t="s">
        <v>1223</v>
      </c>
      <c r="BF1202" s="46" t="s">
        <v>1042</v>
      </c>
      <c r="BG1202" t="s">
        <v>989</v>
      </c>
      <c r="BK1202" t="s">
        <v>989</v>
      </c>
      <c r="BL1202" t="s">
        <v>1042</v>
      </c>
      <c r="BM1202" s="55" t="s">
        <v>964</v>
      </c>
      <c r="BN1202" t="str">
        <f t="shared" si="145"/>
        <v>ibuprofen solution for infusion 600mg/5mL</v>
      </c>
      <c r="BO1202" s="55"/>
      <c r="BP1202" t="str">
        <f t="shared" si="146"/>
        <v>ibuprofen solution for infusion 600mg/5mL</v>
      </c>
      <c r="BR1202" s="76">
        <v>11210000</v>
      </c>
      <c r="BS1202" t="s">
        <v>1223</v>
      </c>
      <c r="BU1202" s="118"/>
      <c r="BV1202" s="118"/>
      <c r="BW1202" s="61">
        <v>100000073870</v>
      </c>
      <c r="CB1202" s="87"/>
      <c r="CC1202" s="87"/>
      <c r="CF1202" t="s">
        <v>1244</v>
      </c>
      <c r="CG1202" t="s">
        <v>1238</v>
      </c>
      <c r="CI1202" s="118"/>
      <c r="CJ1202" s="118"/>
      <c r="CK1202" t="s">
        <v>1241</v>
      </c>
      <c r="CM1202" t="s">
        <v>1230</v>
      </c>
      <c r="CN1202" t="s">
        <v>1232</v>
      </c>
      <c r="CO1202" s="46" t="s">
        <v>2251</v>
      </c>
      <c r="CQ1202" s="69" t="s">
        <v>2251</v>
      </c>
      <c r="CR1202" s="69" t="s">
        <v>614</v>
      </c>
      <c r="CT1202" s="46" t="s">
        <v>2251</v>
      </c>
      <c r="CU1202" s="46" t="s">
        <v>614</v>
      </c>
      <c r="CV1202" s="118"/>
      <c r="CW1202" s="147"/>
      <c r="CX1202" s="56" t="s">
        <v>966</v>
      </c>
      <c r="DA1202">
        <v>600</v>
      </c>
      <c r="DB1202" s="74" t="s">
        <v>164</v>
      </c>
      <c r="DC1202" s="74"/>
      <c r="DD1202" s="79">
        <v>5</v>
      </c>
      <c r="DE1202" s="78" t="s">
        <v>622</v>
      </c>
      <c r="DG1202" s="118"/>
      <c r="DH1202" s="118"/>
      <c r="DI1202" s="118"/>
      <c r="DJ1202" s="118"/>
      <c r="DK1202" s="118"/>
      <c r="DL1202">
        <v>600</v>
      </c>
      <c r="DM1202" s="74" t="s">
        <v>164</v>
      </c>
      <c r="DN1202" s="74"/>
      <c r="DO1202" s="74"/>
      <c r="DP1202" s="74"/>
      <c r="DR1202">
        <v>600</v>
      </c>
      <c r="DS1202" s="74" t="s">
        <v>164</v>
      </c>
      <c r="DU1202" s="79">
        <v>5</v>
      </c>
      <c r="DV1202" s="78" t="s">
        <v>622</v>
      </c>
      <c r="DZ1202" s="56" t="s">
        <v>1254</v>
      </c>
      <c r="EA1202">
        <v>600</v>
      </c>
      <c r="EY1202" s="70" t="str">
        <f t="shared" si="147"/>
        <v>ibuprofen Infusion  600mg/5mL</v>
      </c>
      <c r="FK1202" s="14" t="s">
        <v>2444</v>
      </c>
      <c r="FL1202" s="70" t="str">
        <f t="shared" si="148"/>
        <v>ibuprofen Infusion  600mg/5mL</v>
      </c>
    </row>
    <row r="1203" spans="1:168" ht="14.4">
      <c r="A1203" s="83">
        <v>173181</v>
      </c>
      <c r="B1203" s="57">
        <v>173181</v>
      </c>
      <c r="C1203" s="118"/>
      <c r="D1203" s="118"/>
      <c r="E1203" s="118"/>
      <c r="F1203" s="118"/>
      <c r="G1203" s="57">
        <v>173181</v>
      </c>
      <c r="H1203" s="1"/>
      <c r="I1203" s="57">
        <v>173181</v>
      </c>
      <c r="J1203" s="5" t="str">
        <f t="shared" si="142"/>
        <v>FIN ibuprofen B. Braun Melsungen AG solution for infusion 10 x 600mg/5mL</v>
      </c>
      <c r="K1203" s="5" t="str">
        <f t="shared" si="143"/>
        <v>FIN ibuprofen B. Braun Melsungen AG solution for infusion 10 x 600mg/5mL</v>
      </c>
      <c r="P1203" s="79">
        <v>10</v>
      </c>
      <c r="Q1203" s="78"/>
      <c r="R1203" s="79">
        <v>10</v>
      </c>
      <c r="S1203" s="78"/>
      <c r="T1203" s="118"/>
      <c r="U1203" s="118"/>
      <c r="V1203" s="118"/>
      <c r="W1203" s="118"/>
      <c r="X1203" s="79">
        <v>10</v>
      </c>
      <c r="Y1203" t="s">
        <v>1143</v>
      </c>
      <c r="Z1203" t="s">
        <v>1143</v>
      </c>
      <c r="AA1203" s="64" t="s">
        <v>1338</v>
      </c>
      <c r="AF1203" s="61">
        <v>100000073870</v>
      </c>
      <c r="AG1203" t="s">
        <v>1223</v>
      </c>
      <c r="AI1203" t="s">
        <v>1202</v>
      </c>
      <c r="AJ1203" t="s">
        <v>1215</v>
      </c>
      <c r="AS1203" s="57">
        <v>48579</v>
      </c>
      <c r="AT1203" s="25" t="str">
        <f t="shared" si="144"/>
        <v>FIN ibuprofen B. Braun Melsungen AG solution for infusion 600mg/5mL</v>
      </c>
      <c r="AU1203" s="33"/>
      <c r="AW1203" s="57">
        <v>48579</v>
      </c>
      <c r="AX1203" s="57"/>
      <c r="AZ1203" t="s">
        <v>578</v>
      </c>
      <c r="BD1203" t="s">
        <v>1223</v>
      </c>
      <c r="BF1203" s="46" t="s">
        <v>1042</v>
      </c>
      <c r="BG1203" t="s">
        <v>989</v>
      </c>
      <c r="BK1203" t="s">
        <v>989</v>
      </c>
      <c r="BL1203" t="s">
        <v>1042</v>
      </c>
      <c r="BM1203" s="55" t="s">
        <v>964</v>
      </c>
      <c r="BN1203" t="str">
        <f t="shared" si="145"/>
        <v>ibuprofen solution for infusion 600mg/5mL</v>
      </c>
      <c r="BO1203" s="55"/>
      <c r="BP1203" t="str">
        <f t="shared" si="146"/>
        <v>ibuprofen solution for infusion 600mg/5mL</v>
      </c>
      <c r="BR1203" s="76">
        <v>11210000</v>
      </c>
      <c r="BS1203" t="s">
        <v>1223</v>
      </c>
      <c r="BU1203" s="118"/>
      <c r="BV1203" s="118"/>
      <c r="BW1203" s="61">
        <v>100000073870</v>
      </c>
      <c r="CB1203" s="87"/>
      <c r="CC1203" s="87"/>
      <c r="CF1203" t="s">
        <v>1244</v>
      </c>
      <c r="CG1203" t="s">
        <v>1238</v>
      </c>
      <c r="CI1203" s="118"/>
      <c r="CJ1203" s="118"/>
      <c r="CK1203" t="s">
        <v>1241</v>
      </c>
      <c r="CM1203" t="s">
        <v>1230</v>
      </c>
      <c r="CN1203" t="s">
        <v>1232</v>
      </c>
      <c r="CO1203" s="46" t="s">
        <v>2251</v>
      </c>
      <c r="CQ1203" s="69" t="s">
        <v>2251</v>
      </c>
      <c r="CR1203" s="69" t="s">
        <v>614</v>
      </c>
      <c r="CT1203" s="46" t="s">
        <v>2251</v>
      </c>
      <c r="CU1203" s="46" t="s">
        <v>614</v>
      </c>
      <c r="CV1203" s="118"/>
      <c r="CW1203" s="147"/>
      <c r="CX1203" s="56" t="s">
        <v>966</v>
      </c>
      <c r="DA1203">
        <v>600</v>
      </c>
      <c r="DB1203" s="74" t="s">
        <v>164</v>
      </c>
      <c r="DC1203" s="74"/>
      <c r="DD1203" s="79">
        <v>5</v>
      </c>
      <c r="DE1203" s="78" t="s">
        <v>622</v>
      </c>
      <c r="DG1203" s="118"/>
      <c r="DH1203" s="118"/>
      <c r="DI1203" s="118"/>
      <c r="DJ1203" s="118"/>
      <c r="DK1203" s="118"/>
      <c r="DL1203">
        <v>600</v>
      </c>
      <c r="DM1203" s="74" t="s">
        <v>164</v>
      </c>
      <c r="DN1203" s="74"/>
      <c r="DO1203" s="74"/>
      <c r="DP1203" s="74"/>
      <c r="DR1203">
        <v>600</v>
      </c>
      <c r="DS1203" s="74" t="s">
        <v>164</v>
      </c>
      <c r="DU1203" s="79">
        <v>5</v>
      </c>
      <c r="DV1203" s="78" t="s">
        <v>622</v>
      </c>
      <c r="DZ1203" s="56" t="s">
        <v>1254</v>
      </c>
      <c r="EA1203">
        <v>600</v>
      </c>
      <c r="EY1203" s="70" t="str">
        <f t="shared" si="147"/>
        <v>ibuprofen Infusion  600mg/5mL</v>
      </c>
      <c r="FK1203" s="14" t="s">
        <v>2444</v>
      </c>
      <c r="FL1203" s="70" t="str">
        <f t="shared" si="148"/>
        <v>ibuprofen Infusion  600mg/5mL</v>
      </c>
    </row>
    <row r="1204" spans="1:168" ht="14.4">
      <c r="A1204" s="83">
        <v>173182</v>
      </c>
      <c r="B1204" s="57">
        <v>173182</v>
      </c>
      <c r="C1204" s="118"/>
      <c r="D1204" s="118"/>
      <c r="E1204" s="118"/>
      <c r="F1204" s="118"/>
      <c r="G1204" s="57">
        <v>173182</v>
      </c>
      <c r="H1204" s="1"/>
      <c r="I1204" s="57">
        <v>173182</v>
      </c>
      <c r="J1204" s="5" t="str">
        <f t="shared" si="142"/>
        <v>FIN ibuprofen B. Braun Melsungen AG solution for infusion 10 x 400mg/5mL</v>
      </c>
      <c r="K1204" s="5" t="str">
        <f t="shared" si="143"/>
        <v>FIN ibuprofen B. Braun Melsungen AG solution for infusion 10 x 400mg/5mL</v>
      </c>
      <c r="P1204" s="79">
        <v>10</v>
      </c>
      <c r="Q1204" s="78"/>
      <c r="R1204" s="79">
        <v>10</v>
      </c>
      <c r="S1204" s="78"/>
      <c r="T1204" s="118"/>
      <c r="U1204" s="118"/>
      <c r="V1204" s="118"/>
      <c r="W1204" s="118"/>
      <c r="X1204" s="79">
        <v>10</v>
      </c>
      <c r="Y1204" t="s">
        <v>1144</v>
      </c>
      <c r="Z1204" t="s">
        <v>1144</v>
      </c>
      <c r="AA1204" t="s">
        <v>1337</v>
      </c>
      <c r="AF1204" s="61">
        <v>100000073870</v>
      </c>
      <c r="AG1204" t="s">
        <v>1223</v>
      </c>
      <c r="AI1204" t="s">
        <v>1202</v>
      </c>
      <c r="AJ1204" t="s">
        <v>1215</v>
      </c>
      <c r="AS1204" s="57">
        <v>48581</v>
      </c>
      <c r="AT1204" s="25" t="str">
        <f t="shared" si="144"/>
        <v>FIN ibuprofen B. Braun Melsungen AG solution for infusion 400mg/5mL</v>
      </c>
      <c r="AU1204" s="33"/>
      <c r="AW1204" s="57">
        <v>48581</v>
      </c>
      <c r="AX1204" s="57"/>
      <c r="AZ1204" t="s">
        <v>578</v>
      </c>
      <c r="BD1204" t="s">
        <v>1223</v>
      </c>
      <c r="BF1204" s="46" t="s">
        <v>1043</v>
      </c>
      <c r="BG1204" t="s">
        <v>989</v>
      </c>
      <c r="BK1204" t="s">
        <v>989</v>
      </c>
      <c r="BL1204" t="s">
        <v>1043</v>
      </c>
      <c r="BM1204" s="55" t="s">
        <v>964</v>
      </c>
      <c r="BN1204" t="str">
        <f t="shared" si="145"/>
        <v>ibuprofen solution for infusion 400mg/5mL</v>
      </c>
      <c r="BO1204" s="55"/>
      <c r="BP1204" t="str">
        <f t="shared" si="146"/>
        <v>ibuprofen solution for infusion 400mg/5mL</v>
      </c>
      <c r="BR1204" s="76">
        <v>11210000</v>
      </c>
      <c r="BS1204" t="s">
        <v>1223</v>
      </c>
      <c r="BU1204" s="118"/>
      <c r="BV1204" s="118"/>
      <c r="BW1204" s="61">
        <v>100000073870</v>
      </c>
      <c r="CB1204" s="87"/>
      <c r="CC1204" s="87"/>
      <c r="CF1204" t="s">
        <v>1244</v>
      </c>
      <c r="CG1204" t="s">
        <v>1238</v>
      </c>
      <c r="CI1204" s="118"/>
      <c r="CJ1204" s="118"/>
      <c r="CK1204" t="s">
        <v>1241</v>
      </c>
      <c r="CM1204" t="s">
        <v>1230</v>
      </c>
      <c r="CN1204" t="s">
        <v>1232</v>
      </c>
      <c r="CO1204" s="46" t="s">
        <v>2251</v>
      </c>
      <c r="CQ1204" s="69" t="s">
        <v>2251</v>
      </c>
      <c r="CR1204" s="69" t="s">
        <v>614</v>
      </c>
      <c r="CT1204" s="46" t="s">
        <v>2251</v>
      </c>
      <c r="CU1204" s="46" t="s">
        <v>614</v>
      </c>
      <c r="CV1204" s="118"/>
      <c r="CW1204" s="147"/>
      <c r="CX1204" s="56" t="s">
        <v>966</v>
      </c>
      <c r="DA1204">
        <v>400</v>
      </c>
      <c r="DB1204" s="74" t="s">
        <v>164</v>
      </c>
      <c r="DC1204" s="74"/>
      <c r="DD1204" s="79">
        <v>5</v>
      </c>
      <c r="DE1204" s="78" t="s">
        <v>622</v>
      </c>
      <c r="DG1204" s="118"/>
      <c r="DH1204" s="118"/>
      <c r="DI1204" s="118"/>
      <c r="DJ1204" s="118"/>
      <c r="DK1204" s="118"/>
      <c r="DL1204">
        <v>400</v>
      </c>
      <c r="DM1204" s="74" t="s">
        <v>164</v>
      </c>
      <c r="DN1204" s="74"/>
      <c r="DO1204" s="74"/>
      <c r="DP1204" s="74"/>
      <c r="DR1204">
        <v>400</v>
      </c>
      <c r="DS1204" s="74" t="s">
        <v>164</v>
      </c>
      <c r="DU1204" s="79">
        <v>5</v>
      </c>
      <c r="DV1204" s="78" t="s">
        <v>622</v>
      </c>
      <c r="DZ1204" s="56" t="s">
        <v>1253</v>
      </c>
      <c r="EA1204">
        <v>400</v>
      </c>
      <c r="EY1204" s="70" t="str">
        <f t="shared" si="147"/>
        <v>ibuprofen Infusion  400mg/5mL</v>
      </c>
      <c r="FK1204" s="14" t="s">
        <v>2444</v>
      </c>
      <c r="FL1204" s="70" t="str">
        <f t="shared" si="148"/>
        <v>ibuprofen Infusion  400mg/5mL</v>
      </c>
    </row>
    <row r="1205" spans="1:168" ht="14.4">
      <c r="A1205" s="83">
        <v>173183</v>
      </c>
      <c r="B1205" s="57">
        <v>173183</v>
      </c>
      <c r="C1205" s="118"/>
      <c r="D1205" s="118"/>
      <c r="E1205" s="118"/>
      <c r="F1205" s="118"/>
      <c r="G1205" s="57">
        <v>173183</v>
      </c>
      <c r="H1205" s="1"/>
      <c r="I1205" s="57">
        <v>173183</v>
      </c>
      <c r="J1205" s="5" t="str">
        <f t="shared" si="142"/>
        <v>FIN ibuprofen B. Braun Melsungen AG solution for infusion 10 x 400mg/5ml</v>
      </c>
      <c r="K1205" s="5" t="str">
        <f t="shared" si="143"/>
        <v>FIN ibuprofen B. Braun Melsungen AG solution for infusion 10 x 400mg/5ml</v>
      </c>
      <c r="P1205" s="79">
        <v>10</v>
      </c>
      <c r="Q1205" s="78"/>
      <c r="R1205" s="79">
        <v>10</v>
      </c>
      <c r="S1205" s="78"/>
      <c r="T1205" s="118"/>
      <c r="U1205" s="118"/>
      <c r="V1205" s="118"/>
      <c r="W1205" s="118"/>
      <c r="X1205" s="79">
        <v>10</v>
      </c>
      <c r="Y1205" t="s">
        <v>1144</v>
      </c>
      <c r="Z1205" t="s">
        <v>1144</v>
      </c>
      <c r="AA1205" s="64" t="s">
        <v>1338</v>
      </c>
      <c r="AF1205" s="61">
        <v>100000073870</v>
      </c>
      <c r="AG1205" t="s">
        <v>1223</v>
      </c>
      <c r="AI1205" t="s">
        <v>1202</v>
      </c>
      <c r="AJ1205" t="s">
        <v>1215</v>
      </c>
      <c r="AS1205" s="57">
        <v>48581</v>
      </c>
      <c r="AT1205" s="25" t="str">
        <f t="shared" si="144"/>
        <v>FIN ibuprofen B. Braun Melsungen AG solution for infusion 400mg/5ml</v>
      </c>
      <c r="AU1205" s="33"/>
      <c r="AW1205" s="57">
        <v>48581</v>
      </c>
      <c r="AX1205" s="57"/>
      <c r="AZ1205" t="s">
        <v>578</v>
      </c>
      <c r="BD1205" t="s">
        <v>1223</v>
      </c>
      <c r="BF1205" s="46" t="s">
        <v>1043</v>
      </c>
      <c r="BG1205" t="s">
        <v>989</v>
      </c>
      <c r="BK1205" t="s">
        <v>989</v>
      </c>
      <c r="BL1205" t="s">
        <v>1043</v>
      </c>
      <c r="BM1205" s="55" t="s">
        <v>964</v>
      </c>
      <c r="BN1205" t="str">
        <f t="shared" si="145"/>
        <v>ibuprofen solution for infusion 400mg/5ml</v>
      </c>
      <c r="BO1205" s="55"/>
      <c r="BP1205" t="str">
        <f t="shared" si="146"/>
        <v>ibuprofen solution for infusion 400mg/5ml</v>
      </c>
      <c r="BR1205" s="76">
        <v>11210000</v>
      </c>
      <c r="BS1205" t="s">
        <v>1223</v>
      </c>
      <c r="BU1205" s="118"/>
      <c r="BV1205" s="118"/>
      <c r="BW1205" s="61">
        <v>100000073870</v>
      </c>
      <c r="CB1205" s="87"/>
      <c r="CC1205" s="87"/>
      <c r="CF1205" t="s">
        <v>1244</v>
      </c>
      <c r="CG1205" t="s">
        <v>1238</v>
      </c>
      <c r="CI1205" s="118"/>
      <c r="CJ1205" s="118"/>
      <c r="CK1205" t="s">
        <v>1241</v>
      </c>
      <c r="CM1205" t="s">
        <v>1230</v>
      </c>
      <c r="CN1205" t="s">
        <v>1232</v>
      </c>
      <c r="CO1205" s="46" t="s">
        <v>2251</v>
      </c>
      <c r="CQ1205" s="69" t="s">
        <v>2251</v>
      </c>
      <c r="CR1205" s="69" t="s">
        <v>614</v>
      </c>
      <c r="CT1205" s="46" t="s">
        <v>2251</v>
      </c>
      <c r="CU1205" s="46" t="s">
        <v>614</v>
      </c>
      <c r="CV1205" s="118"/>
      <c r="CW1205" s="147"/>
      <c r="CX1205" s="56" t="s">
        <v>966</v>
      </c>
      <c r="DA1205">
        <v>400</v>
      </c>
      <c r="DB1205" s="74" t="s">
        <v>164</v>
      </c>
      <c r="DC1205" s="74"/>
      <c r="DD1205" s="79">
        <v>5</v>
      </c>
      <c r="DE1205" s="78" t="s">
        <v>263</v>
      </c>
      <c r="DG1205" s="118"/>
      <c r="DH1205" s="118"/>
      <c r="DI1205" s="118"/>
      <c r="DJ1205" s="118"/>
      <c r="DK1205" s="118"/>
      <c r="DL1205">
        <v>400</v>
      </c>
      <c r="DM1205" s="74" t="s">
        <v>164</v>
      </c>
      <c r="DN1205" s="74"/>
      <c r="DO1205" s="74"/>
      <c r="DP1205" s="74"/>
      <c r="DR1205">
        <v>400</v>
      </c>
      <c r="DS1205" s="74" t="s">
        <v>164</v>
      </c>
      <c r="DU1205" s="79">
        <v>5</v>
      </c>
      <c r="DV1205" s="78" t="s">
        <v>263</v>
      </c>
      <c r="DZ1205" s="56" t="s">
        <v>1253</v>
      </c>
      <c r="EA1205">
        <v>400</v>
      </c>
      <c r="EY1205" s="70" t="str">
        <f t="shared" si="147"/>
        <v>ibuprofen Infusion  400mg/5ml</v>
      </c>
      <c r="FK1205" s="14" t="s">
        <v>2444</v>
      </c>
      <c r="FL1205" s="70" t="str">
        <f t="shared" si="148"/>
        <v>ibuprofen Infusion  400mg/5ml</v>
      </c>
    </row>
    <row r="1206" spans="1:168" ht="14.4">
      <c r="A1206" s="83">
        <v>188433</v>
      </c>
      <c r="B1206" s="57">
        <v>188433</v>
      </c>
      <c r="C1206" s="118"/>
      <c r="D1206" s="118"/>
      <c r="E1206" s="118"/>
      <c r="F1206" s="118"/>
      <c r="G1206" s="57">
        <v>188433</v>
      </c>
      <c r="H1206" s="1"/>
      <c r="I1206" s="57">
        <v>188433</v>
      </c>
      <c r="J1206" s="5" t="str">
        <f t="shared" si="142"/>
        <v>FIN ibuprofen B. Braun Melsungen AG solution for infusion 10 x 200mg/5mL</v>
      </c>
      <c r="K1206" s="5" t="str">
        <f t="shared" si="143"/>
        <v>FIN ibuprofen B. Braun Melsungen AG solution for infusion 10 x 200mg/5mL</v>
      </c>
      <c r="P1206" s="79">
        <v>10</v>
      </c>
      <c r="Q1206" s="78"/>
      <c r="R1206" s="79">
        <v>10</v>
      </c>
      <c r="S1206" s="78"/>
      <c r="T1206" s="118"/>
      <c r="U1206" s="118"/>
      <c r="V1206" s="118"/>
      <c r="W1206" s="118"/>
      <c r="X1206" s="79">
        <v>10</v>
      </c>
      <c r="Y1206" t="s">
        <v>1145</v>
      </c>
      <c r="Z1206" t="s">
        <v>1145</v>
      </c>
      <c r="AA1206" t="s">
        <v>1339</v>
      </c>
      <c r="AF1206" s="61">
        <v>100000073870</v>
      </c>
      <c r="AG1206" t="s">
        <v>1223</v>
      </c>
      <c r="AI1206" t="s">
        <v>1202</v>
      </c>
      <c r="AJ1206" t="s">
        <v>1215</v>
      </c>
      <c r="AS1206" s="57">
        <v>54016</v>
      </c>
      <c r="AT1206" s="25" t="str">
        <f t="shared" si="144"/>
        <v>FIN ibuprofen B. Braun Melsungen AG solution for infusion 200mg/5mL</v>
      </c>
      <c r="AU1206" s="33"/>
      <c r="AW1206" s="57">
        <v>54016</v>
      </c>
      <c r="AX1206" s="57"/>
      <c r="AZ1206" t="s">
        <v>578</v>
      </c>
      <c r="BD1206" t="s">
        <v>1223</v>
      </c>
      <c r="BF1206" s="46" t="s">
        <v>1044</v>
      </c>
      <c r="BG1206" t="s">
        <v>989</v>
      </c>
      <c r="BK1206" t="s">
        <v>989</v>
      </c>
      <c r="BL1206" t="s">
        <v>1044</v>
      </c>
      <c r="BM1206" s="55" t="s">
        <v>964</v>
      </c>
      <c r="BN1206" t="str">
        <f t="shared" si="145"/>
        <v>ibuprofen solution for infusion 200mg/5mL</v>
      </c>
      <c r="BO1206" s="55"/>
      <c r="BP1206" t="str">
        <f t="shared" si="146"/>
        <v>ibuprofen solution for infusion 200mg/5mL</v>
      </c>
      <c r="BR1206" s="76">
        <v>11210000</v>
      </c>
      <c r="BS1206" t="s">
        <v>1223</v>
      </c>
      <c r="BU1206" s="118"/>
      <c r="BV1206" s="118"/>
      <c r="BW1206" s="61">
        <v>100000073870</v>
      </c>
      <c r="CB1206" s="87"/>
      <c r="CC1206" s="87"/>
      <c r="CF1206" t="s">
        <v>1244</v>
      </c>
      <c r="CG1206" t="s">
        <v>1238</v>
      </c>
      <c r="CI1206" s="118"/>
      <c r="CJ1206" s="118"/>
      <c r="CK1206" t="s">
        <v>1241</v>
      </c>
      <c r="CM1206" t="s">
        <v>1230</v>
      </c>
      <c r="CN1206" t="s">
        <v>1232</v>
      </c>
      <c r="CO1206" s="46" t="s">
        <v>2251</v>
      </c>
      <c r="CQ1206" s="69" t="s">
        <v>2251</v>
      </c>
      <c r="CR1206" s="69" t="s">
        <v>614</v>
      </c>
      <c r="CT1206" s="46" t="s">
        <v>2251</v>
      </c>
      <c r="CU1206" s="46" t="s">
        <v>614</v>
      </c>
      <c r="CV1206" s="118"/>
      <c r="CW1206" s="147"/>
      <c r="CX1206" s="56" t="s">
        <v>966</v>
      </c>
      <c r="DA1206">
        <v>200</v>
      </c>
      <c r="DB1206" s="74" t="s">
        <v>164</v>
      </c>
      <c r="DC1206" s="74"/>
      <c r="DD1206" s="79">
        <v>5</v>
      </c>
      <c r="DE1206" s="78" t="s">
        <v>622</v>
      </c>
      <c r="DG1206" s="118"/>
      <c r="DH1206" s="118"/>
      <c r="DI1206" s="118"/>
      <c r="DJ1206" s="118"/>
      <c r="DK1206" s="118"/>
      <c r="DL1206">
        <v>200</v>
      </c>
      <c r="DM1206" s="74" t="s">
        <v>164</v>
      </c>
      <c r="DN1206" s="74"/>
      <c r="DO1206" s="74"/>
      <c r="DP1206" s="74"/>
      <c r="DR1206">
        <v>200</v>
      </c>
      <c r="DS1206" s="74" t="s">
        <v>164</v>
      </c>
      <c r="DU1206" s="79">
        <v>5</v>
      </c>
      <c r="DV1206" s="78" t="s">
        <v>622</v>
      </c>
      <c r="DZ1206" s="56" t="s">
        <v>1249</v>
      </c>
      <c r="EA1206">
        <v>200</v>
      </c>
      <c r="EY1206" s="70" t="str">
        <f t="shared" si="147"/>
        <v>ibuprofen Infusion  200mg/5mL</v>
      </c>
      <c r="FK1206" s="14" t="s">
        <v>2444</v>
      </c>
      <c r="FL1206" s="70" t="str">
        <f t="shared" si="148"/>
        <v>ibuprofen Infusion  200mg/5mL</v>
      </c>
    </row>
    <row r="1207" spans="1:168" ht="14.4">
      <c r="A1207" s="83">
        <v>188434</v>
      </c>
      <c r="B1207" s="57">
        <v>188434</v>
      </c>
      <c r="C1207" s="118"/>
      <c r="D1207" s="118"/>
      <c r="E1207" s="118"/>
      <c r="F1207" s="118"/>
      <c r="G1207" s="57">
        <v>188434</v>
      </c>
      <c r="H1207" s="1"/>
      <c r="I1207" s="57">
        <v>188434</v>
      </c>
      <c r="J1207" s="5" t="str">
        <f t="shared" si="142"/>
        <v>FIN ibuprofen B. Braun Melsungen AG solution for infusion 20 x 200mg/5mL</v>
      </c>
      <c r="K1207" s="5" t="str">
        <f t="shared" si="143"/>
        <v>FIN ibuprofen B. Braun Melsungen AG solution for infusion 20 x 200mg/5mL</v>
      </c>
      <c r="P1207" s="79">
        <v>20</v>
      </c>
      <c r="Q1207" s="78"/>
      <c r="R1207" s="79">
        <v>20</v>
      </c>
      <c r="S1207" s="78"/>
      <c r="T1207" s="118"/>
      <c r="U1207" s="118"/>
      <c r="V1207" s="118"/>
      <c r="W1207" s="118"/>
      <c r="X1207" s="79">
        <v>20</v>
      </c>
      <c r="Y1207" t="s">
        <v>1145</v>
      </c>
      <c r="Z1207" t="s">
        <v>1145</v>
      </c>
      <c r="AA1207" t="s">
        <v>1340</v>
      </c>
      <c r="AF1207" s="61">
        <v>100000073870</v>
      </c>
      <c r="AG1207" t="s">
        <v>1223</v>
      </c>
      <c r="AI1207" t="s">
        <v>1202</v>
      </c>
      <c r="AJ1207" t="s">
        <v>1215</v>
      </c>
      <c r="AS1207" s="57">
        <v>54016</v>
      </c>
      <c r="AT1207" s="25" t="str">
        <f t="shared" si="144"/>
        <v>FIN ibuprofen B. Braun Melsungen AG solution for infusion 200mg/5mL</v>
      </c>
      <c r="AU1207" s="33"/>
      <c r="AW1207" s="57">
        <v>54016</v>
      </c>
      <c r="AX1207" s="57"/>
      <c r="AZ1207" t="s">
        <v>578</v>
      </c>
      <c r="BD1207" t="s">
        <v>1223</v>
      </c>
      <c r="BF1207" s="46" t="s">
        <v>1044</v>
      </c>
      <c r="BG1207" t="s">
        <v>989</v>
      </c>
      <c r="BK1207" t="s">
        <v>989</v>
      </c>
      <c r="BL1207" t="s">
        <v>1044</v>
      </c>
      <c r="BM1207" s="55" t="s">
        <v>964</v>
      </c>
      <c r="BN1207" t="str">
        <f t="shared" si="145"/>
        <v>ibuprofen solution for infusion 200mg/5mL</v>
      </c>
      <c r="BO1207" s="55"/>
      <c r="BP1207" t="str">
        <f t="shared" si="146"/>
        <v>ibuprofen solution for infusion 200mg/5mL</v>
      </c>
      <c r="BR1207" s="76">
        <v>11210000</v>
      </c>
      <c r="BS1207" t="s">
        <v>1223</v>
      </c>
      <c r="BU1207" s="118"/>
      <c r="BV1207" s="118"/>
      <c r="BW1207" s="61">
        <v>100000073870</v>
      </c>
      <c r="CB1207" s="87"/>
      <c r="CC1207" s="87"/>
      <c r="CF1207" t="s">
        <v>1244</v>
      </c>
      <c r="CG1207" t="s">
        <v>1238</v>
      </c>
      <c r="CI1207" s="118"/>
      <c r="CJ1207" s="118"/>
      <c r="CK1207" t="s">
        <v>1241</v>
      </c>
      <c r="CM1207" t="s">
        <v>1230</v>
      </c>
      <c r="CN1207" t="s">
        <v>1232</v>
      </c>
      <c r="CO1207" s="46" t="s">
        <v>2251</v>
      </c>
      <c r="CQ1207" s="69" t="s">
        <v>2251</v>
      </c>
      <c r="CR1207" s="69" t="s">
        <v>614</v>
      </c>
      <c r="CT1207" s="46" t="s">
        <v>2251</v>
      </c>
      <c r="CU1207" s="46" t="s">
        <v>614</v>
      </c>
      <c r="CV1207" s="118"/>
      <c r="CW1207" s="147"/>
      <c r="CX1207" s="56" t="s">
        <v>966</v>
      </c>
      <c r="DA1207">
        <v>200</v>
      </c>
      <c r="DB1207" s="74" t="s">
        <v>164</v>
      </c>
      <c r="DC1207" s="74"/>
      <c r="DD1207" s="79">
        <v>5</v>
      </c>
      <c r="DE1207" s="78" t="s">
        <v>622</v>
      </c>
      <c r="DG1207" s="118"/>
      <c r="DH1207" s="118"/>
      <c r="DI1207" s="118"/>
      <c r="DJ1207" s="118"/>
      <c r="DK1207" s="118"/>
      <c r="DL1207">
        <v>200</v>
      </c>
      <c r="DM1207" s="74" t="s">
        <v>164</v>
      </c>
      <c r="DN1207" s="74"/>
      <c r="DO1207" s="74"/>
      <c r="DP1207" s="74"/>
      <c r="DR1207">
        <v>200</v>
      </c>
      <c r="DS1207" s="74" t="s">
        <v>164</v>
      </c>
      <c r="DU1207" s="79">
        <v>5</v>
      </c>
      <c r="DV1207" s="78" t="s">
        <v>622</v>
      </c>
      <c r="DZ1207" s="56" t="s">
        <v>1249</v>
      </c>
      <c r="EA1207">
        <v>200</v>
      </c>
      <c r="EY1207" s="70" t="str">
        <f t="shared" si="147"/>
        <v>ibuprofen Infusion  200mg/5mL</v>
      </c>
      <c r="FK1207" s="14" t="s">
        <v>2444</v>
      </c>
      <c r="FL1207" s="70" t="str">
        <f t="shared" si="148"/>
        <v>ibuprofen Infusion  200mg/5mL</v>
      </c>
    </row>
    <row r="1208" spans="1:168" ht="14.4">
      <c r="A1208" s="83">
        <v>148768</v>
      </c>
      <c r="B1208" s="57">
        <v>148768</v>
      </c>
      <c r="C1208" s="118"/>
      <c r="D1208" s="118"/>
      <c r="E1208" s="118"/>
      <c r="F1208" s="118"/>
      <c r="G1208" s="57">
        <v>148768</v>
      </c>
      <c r="H1208" s="1"/>
      <c r="I1208" s="57">
        <v>148768</v>
      </c>
      <c r="J1208" s="5" t="str">
        <f t="shared" si="142"/>
        <v>FIN ibuprofen Laboratorios Farmalider S.A. oral suspension 100mL x 20mg/5mL</v>
      </c>
      <c r="K1208" s="5" t="str">
        <f t="shared" si="143"/>
        <v>FIN ibuprofen Laboratorios Farmalider S.A. oral suspension 100mL x 20mg/5mL</v>
      </c>
      <c r="P1208" s="24">
        <v>100</v>
      </c>
      <c r="Q1208" s="14" t="s">
        <v>622</v>
      </c>
      <c r="R1208" s="24">
        <v>100</v>
      </c>
      <c r="S1208" s="14" t="s">
        <v>622</v>
      </c>
      <c r="T1208" s="118"/>
      <c r="U1208" s="118"/>
      <c r="V1208" s="118"/>
      <c r="W1208" s="118"/>
      <c r="X1208" t="s">
        <v>1299</v>
      </c>
      <c r="Y1208" t="s">
        <v>1146</v>
      </c>
      <c r="Z1208" t="s">
        <v>1146</v>
      </c>
      <c r="AA1208" t="s">
        <v>1325</v>
      </c>
      <c r="AF1208" s="61">
        <v>100000073362</v>
      </c>
      <c r="AG1208" t="s">
        <v>1209</v>
      </c>
      <c r="AI1208" t="s">
        <v>1195</v>
      </c>
      <c r="AJ1208" t="s">
        <v>1209</v>
      </c>
      <c r="AS1208" s="57">
        <v>41667</v>
      </c>
      <c r="AT1208" s="25" t="str">
        <f t="shared" si="144"/>
        <v>FIN ibuprofen Laboratorios Farmalider S.A. oral suspension 20mg/5mL</v>
      </c>
      <c r="AU1208" s="33"/>
      <c r="AW1208" s="57">
        <v>41667</v>
      </c>
      <c r="AX1208" s="57"/>
      <c r="AZ1208" t="s">
        <v>578</v>
      </c>
      <c r="BD1208" t="s">
        <v>1209</v>
      </c>
      <c r="BF1208" s="46" t="s">
        <v>1045</v>
      </c>
      <c r="BG1208" t="s">
        <v>990</v>
      </c>
      <c r="BK1208" t="s">
        <v>990</v>
      </c>
      <c r="BL1208" t="s">
        <v>1045</v>
      </c>
      <c r="BM1208" s="55" t="s">
        <v>964</v>
      </c>
      <c r="BN1208" t="str">
        <f t="shared" si="145"/>
        <v>ibuprofen oral suspension 20mg/5mL</v>
      </c>
      <c r="BO1208" s="55"/>
      <c r="BP1208" t="str">
        <f t="shared" si="146"/>
        <v>ibuprofen oral suspension 20mg/5mL</v>
      </c>
      <c r="BR1208" s="76">
        <v>10106000</v>
      </c>
      <c r="BS1208" t="s">
        <v>1209</v>
      </c>
      <c r="BU1208" s="118"/>
      <c r="BV1208" s="118"/>
      <c r="BW1208" s="61">
        <v>100000073362</v>
      </c>
      <c r="CB1208" s="87"/>
      <c r="CC1208" s="87"/>
      <c r="CF1208" t="s">
        <v>1242</v>
      </c>
      <c r="CG1208" t="s">
        <v>175</v>
      </c>
      <c r="CI1208" s="118"/>
      <c r="CJ1208" s="118"/>
      <c r="CK1208" t="s">
        <v>1239</v>
      </c>
      <c r="CM1208" t="s">
        <v>1228</v>
      </c>
      <c r="CN1208" t="s">
        <v>3382</v>
      </c>
      <c r="CO1208" s="46" t="s">
        <v>2251</v>
      </c>
      <c r="CQ1208" s="69" t="s">
        <v>2251</v>
      </c>
      <c r="CR1208" s="69" t="s">
        <v>614</v>
      </c>
      <c r="CT1208" s="46" t="s">
        <v>2251</v>
      </c>
      <c r="CU1208" s="46" t="s">
        <v>614</v>
      </c>
      <c r="CV1208" s="118"/>
      <c r="CW1208" s="147"/>
      <c r="CX1208" s="56" t="s">
        <v>966</v>
      </c>
      <c r="DA1208">
        <v>20</v>
      </c>
      <c r="DB1208" s="74" t="s">
        <v>164</v>
      </c>
      <c r="DC1208" s="74"/>
      <c r="DD1208" s="24">
        <v>5</v>
      </c>
      <c r="DE1208" s="14" t="s">
        <v>622</v>
      </c>
      <c r="DG1208" s="118"/>
      <c r="DH1208" s="118"/>
      <c r="DI1208" s="118"/>
      <c r="DJ1208" s="118"/>
      <c r="DK1208" s="118"/>
      <c r="DL1208">
        <v>20</v>
      </c>
      <c r="DM1208" s="74" t="s">
        <v>164</v>
      </c>
      <c r="DN1208" s="74"/>
      <c r="DO1208" s="74"/>
      <c r="DP1208" s="74"/>
      <c r="DR1208">
        <v>20</v>
      </c>
      <c r="DS1208" s="74" t="s">
        <v>164</v>
      </c>
      <c r="DU1208" s="24">
        <v>5</v>
      </c>
      <c r="DV1208" s="14" t="s">
        <v>622</v>
      </c>
      <c r="DZ1208" t="s">
        <v>1252</v>
      </c>
      <c r="EA1208">
        <v>20</v>
      </c>
      <c r="EY1208" s="70" t="str">
        <f t="shared" si="147"/>
        <v>ibuprofen oral 20mg/5mL</v>
      </c>
      <c r="FK1208" s="14" t="s">
        <v>163</v>
      </c>
      <c r="FL1208" s="70" t="str">
        <f t="shared" si="148"/>
        <v>ibuprofen oral 20mg/5mL</v>
      </c>
    </row>
    <row r="1209" spans="1:168" ht="14.4">
      <c r="A1209" s="83">
        <v>148769</v>
      </c>
      <c r="B1209" s="57">
        <v>148769</v>
      </c>
      <c r="C1209" s="118"/>
      <c r="D1209" s="118"/>
      <c r="E1209" s="118"/>
      <c r="F1209" s="118"/>
      <c r="G1209" s="57">
        <v>148769</v>
      </c>
      <c r="H1209" s="1"/>
      <c r="I1209" s="57">
        <v>148769</v>
      </c>
      <c r="J1209" s="5" t="str">
        <f t="shared" si="142"/>
        <v>FIN ibuprofen Laboratorios Farmalider S.A. oral suspension 150mL x 20mg/5mL</v>
      </c>
      <c r="K1209" s="5" t="str">
        <f t="shared" si="143"/>
        <v>FIN ibuprofen Laboratorios Farmalider S.A. oral suspension 150mL x 20mg/5mL</v>
      </c>
      <c r="P1209" s="24">
        <v>150</v>
      </c>
      <c r="Q1209" s="14" t="s">
        <v>622</v>
      </c>
      <c r="R1209" s="24">
        <v>150</v>
      </c>
      <c r="S1209" s="14" t="s">
        <v>622</v>
      </c>
      <c r="T1209" s="118"/>
      <c r="U1209" s="118"/>
      <c r="V1209" s="118"/>
      <c r="W1209" s="118"/>
      <c r="X1209" t="s">
        <v>1289</v>
      </c>
      <c r="Y1209" t="s">
        <v>1146</v>
      </c>
      <c r="Z1209" t="s">
        <v>1146</v>
      </c>
      <c r="AA1209" t="s">
        <v>1306</v>
      </c>
      <c r="AF1209" s="61">
        <v>100000073362</v>
      </c>
      <c r="AG1209" t="s">
        <v>1209</v>
      </c>
      <c r="AI1209" t="s">
        <v>1195</v>
      </c>
      <c r="AJ1209" t="s">
        <v>1209</v>
      </c>
      <c r="AS1209" s="57">
        <v>41667</v>
      </c>
      <c r="AT1209" s="25" t="str">
        <f t="shared" si="144"/>
        <v>FIN ibuprofen Laboratorios Farmalider S.A. oral suspension 20mg/5mL</v>
      </c>
      <c r="AU1209" s="33"/>
      <c r="AW1209" s="57">
        <v>41667</v>
      </c>
      <c r="AX1209" s="57"/>
      <c r="AZ1209" t="s">
        <v>578</v>
      </c>
      <c r="BD1209" t="s">
        <v>1209</v>
      </c>
      <c r="BF1209" s="46" t="s">
        <v>1045</v>
      </c>
      <c r="BG1209" t="s">
        <v>990</v>
      </c>
      <c r="BK1209" t="s">
        <v>990</v>
      </c>
      <c r="BL1209" t="s">
        <v>1045</v>
      </c>
      <c r="BM1209" s="55" t="s">
        <v>964</v>
      </c>
      <c r="BN1209" t="str">
        <f t="shared" si="145"/>
        <v>ibuprofen oral suspension 20mg/5mL</v>
      </c>
      <c r="BO1209" s="55"/>
      <c r="BP1209" t="str">
        <f t="shared" si="146"/>
        <v>ibuprofen oral suspension 20mg/5mL</v>
      </c>
      <c r="BR1209" s="76">
        <v>10106000</v>
      </c>
      <c r="BS1209" t="s">
        <v>1209</v>
      </c>
      <c r="BU1209" s="118"/>
      <c r="BV1209" s="118"/>
      <c r="BW1209" s="61">
        <v>100000073362</v>
      </c>
      <c r="CB1209" s="87"/>
      <c r="CC1209" s="87"/>
      <c r="CF1209" t="s">
        <v>1242</v>
      </c>
      <c r="CG1209" t="s">
        <v>175</v>
      </c>
      <c r="CI1209" s="118"/>
      <c r="CJ1209" s="118"/>
      <c r="CK1209" t="s">
        <v>1239</v>
      </c>
      <c r="CM1209" t="s">
        <v>1228</v>
      </c>
      <c r="CN1209" t="s">
        <v>3382</v>
      </c>
      <c r="CO1209" s="46" t="s">
        <v>2251</v>
      </c>
      <c r="CQ1209" s="69" t="s">
        <v>2251</v>
      </c>
      <c r="CR1209" s="69" t="s">
        <v>614</v>
      </c>
      <c r="CT1209" s="46" t="s">
        <v>2251</v>
      </c>
      <c r="CU1209" s="46" t="s">
        <v>614</v>
      </c>
      <c r="CV1209" s="118"/>
      <c r="CW1209" s="147"/>
      <c r="CX1209" s="56" t="s">
        <v>966</v>
      </c>
      <c r="DA1209">
        <v>20</v>
      </c>
      <c r="DB1209" s="74" t="s">
        <v>164</v>
      </c>
      <c r="DC1209" s="74"/>
      <c r="DD1209" s="24">
        <v>5</v>
      </c>
      <c r="DE1209" s="14" t="s">
        <v>622</v>
      </c>
      <c r="DG1209" s="118"/>
      <c r="DH1209" s="118"/>
      <c r="DI1209" s="118"/>
      <c r="DJ1209" s="118"/>
      <c r="DK1209" s="118"/>
      <c r="DL1209">
        <v>20</v>
      </c>
      <c r="DM1209" s="74" t="s">
        <v>164</v>
      </c>
      <c r="DN1209" s="74"/>
      <c r="DO1209" s="74"/>
      <c r="DP1209" s="74"/>
      <c r="DR1209">
        <v>20</v>
      </c>
      <c r="DS1209" s="74" t="s">
        <v>164</v>
      </c>
      <c r="DU1209" s="24">
        <v>5</v>
      </c>
      <c r="DV1209" s="14" t="s">
        <v>622</v>
      </c>
      <c r="DZ1209" t="s">
        <v>1252</v>
      </c>
      <c r="EA1209">
        <v>20</v>
      </c>
      <c r="EY1209" s="70" t="str">
        <f t="shared" si="147"/>
        <v>ibuprofen oral 20mg/5mL</v>
      </c>
      <c r="FK1209" s="14" t="s">
        <v>163</v>
      </c>
      <c r="FL1209" s="70" t="str">
        <f t="shared" si="148"/>
        <v>ibuprofen oral 20mg/5mL</v>
      </c>
    </row>
    <row r="1210" spans="1:168" ht="14.4">
      <c r="A1210" s="83">
        <v>148770</v>
      </c>
      <c r="B1210" s="57">
        <v>148770</v>
      </c>
      <c r="C1210" s="118"/>
      <c r="D1210" s="118"/>
      <c r="E1210" s="118"/>
      <c r="F1210" s="118"/>
      <c r="G1210" s="57">
        <v>148770</v>
      </c>
      <c r="H1210" s="1"/>
      <c r="I1210" s="57">
        <v>148770</v>
      </c>
      <c r="J1210" s="5" t="str">
        <f t="shared" si="142"/>
        <v>FIN ibuprofen Laboratorios Farmalider S.A. oral suspension 200mL x 20mg/5mL</v>
      </c>
      <c r="K1210" s="5" t="str">
        <f t="shared" si="143"/>
        <v>FIN ibuprofen Laboratorios Farmalider S.A. oral suspension 200mL x 20mg/5mL</v>
      </c>
      <c r="P1210" s="24">
        <v>200</v>
      </c>
      <c r="Q1210" s="14" t="s">
        <v>622</v>
      </c>
      <c r="R1210" s="24">
        <v>200</v>
      </c>
      <c r="S1210" s="14" t="s">
        <v>622</v>
      </c>
      <c r="T1210" s="118"/>
      <c r="U1210" s="118"/>
      <c r="V1210" s="118"/>
      <c r="W1210" s="118"/>
      <c r="X1210" t="s">
        <v>1303</v>
      </c>
      <c r="Y1210" t="s">
        <v>1146</v>
      </c>
      <c r="Z1210" t="s">
        <v>1146</v>
      </c>
      <c r="AA1210" t="s">
        <v>1326</v>
      </c>
      <c r="AF1210" s="61">
        <v>100000073362</v>
      </c>
      <c r="AG1210" t="s">
        <v>1209</v>
      </c>
      <c r="AI1210" t="s">
        <v>1195</v>
      </c>
      <c r="AJ1210" t="s">
        <v>1209</v>
      </c>
      <c r="AS1210" s="57">
        <v>41667</v>
      </c>
      <c r="AT1210" s="25" t="str">
        <f t="shared" si="144"/>
        <v>FIN ibuprofen Laboratorios Farmalider S.A. oral suspension 20mg/5mL</v>
      </c>
      <c r="AU1210" s="33"/>
      <c r="AW1210" s="57">
        <v>41667</v>
      </c>
      <c r="AX1210" s="57"/>
      <c r="AZ1210" t="s">
        <v>578</v>
      </c>
      <c r="BD1210" t="s">
        <v>1209</v>
      </c>
      <c r="BF1210" s="46" t="s">
        <v>1045</v>
      </c>
      <c r="BG1210" t="s">
        <v>990</v>
      </c>
      <c r="BK1210" t="s">
        <v>990</v>
      </c>
      <c r="BL1210" t="s">
        <v>1045</v>
      </c>
      <c r="BM1210" s="55" t="s">
        <v>964</v>
      </c>
      <c r="BN1210" t="str">
        <f t="shared" si="145"/>
        <v>ibuprofen oral suspension 20mg/5mL</v>
      </c>
      <c r="BO1210" s="55"/>
      <c r="BP1210" t="str">
        <f t="shared" si="146"/>
        <v>ibuprofen oral suspension 20mg/5mL</v>
      </c>
      <c r="BR1210" s="76">
        <v>10106000</v>
      </c>
      <c r="BS1210" t="s">
        <v>1209</v>
      </c>
      <c r="BU1210" s="118"/>
      <c r="BV1210" s="118"/>
      <c r="BW1210" s="61">
        <v>100000073362</v>
      </c>
      <c r="CB1210" s="87"/>
      <c r="CC1210" s="87"/>
      <c r="CF1210" t="s">
        <v>1242</v>
      </c>
      <c r="CG1210" t="s">
        <v>175</v>
      </c>
      <c r="CI1210" s="118"/>
      <c r="CJ1210" s="118"/>
      <c r="CK1210" t="s">
        <v>1239</v>
      </c>
      <c r="CM1210" t="s">
        <v>1228</v>
      </c>
      <c r="CN1210" t="s">
        <v>3382</v>
      </c>
      <c r="CO1210" s="46" t="s">
        <v>2251</v>
      </c>
      <c r="CQ1210" s="69" t="s">
        <v>2251</v>
      </c>
      <c r="CR1210" s="69" t="s">
        <v>614</v>
      </c>
      <c r="CT1210" s="46" t="s">
        <v>2251</v>
      </c>
      <c r="CU1210" s="46" t="s">
        <v>614</v>
      </c>
      <c r="CV1210" s="118"/>
      <c r="CW1210" s="147"/>
      <c r="CX1210" s="56" t="s">
        <v>966</v>
      </c>
      <c r="DA1210">
        <v>20</v>
      </c>
      <c r="DB1210" s="74" t="s">
        <v>164</v>
      </c>
      <c r="DC1210" s="74"/>
      <c r="DD1210" s="24">
        <v>5</v>
      </c>
      <c r="DE1210" s="14" t="s">
        <v>622</v>
      </c>
      <c r="DG1210" s="118"/>
      <c r="DH1210" s="118"/>
      <c r="DI1210" s="118"/>
      <c r="DJ1210" s="118"/>
      <c r="DK1210" s="118"/>
      <c r="DL1210">
        <v>20</v>
      </c>
      <c r="DM1210" s="74" t="s">
        <v>164</v>
      </c>
      <c r="DN1210" s="74"/>
      <c r="DO1210" s="74"/>
      <c r="DP1210" s="74"/>
      <c r="DR1210">
        <v>20</v>
      </c>
      <c r="DS1210" s="74" t="s">
        <v>164</v>
      </c>
      <c r="DU1210" s="24">
        <v>5</v>
      </c>
      <c r="DV1210" s="14" t="s">
        <v>622</v>
      </c>
      <c r="DZ1210" t="s">
        <v>1252</v>
      </c>
      <c r="EA1210">
        <v>20</v>
      </c>
      <c r="EY1210" s="70" t="str">
        <f t="shared" si="147"/>
        <v>ibuprofen oral 20mg/5mL</v>
      </c>
      <c r="FK1210" s="14" t="s">
        <v>163</v>
      </c>
      <c r="FL1210" s="70" t="str">
        <f t="shared" si="148"/>
        <v>ibuprofen oral 20mg/5mL</v>
      </c>
    </row>
    <row r="1211" spans="1:168" ht="14.4">
      <c r="A1211" s="83">
        <v>148771</v>
      </c>
      <c r="B1211" s="57">
        <v>148771</v>
      </c>
      <c r="C1211" s="118"/>
      <c r="D1211" s="118"/>
      <c r="E1211" s="118"/>
      <c r="F1211" s="118"/>
      <c r="G1211" s="57">
        <v>148771</v>
      </c>
      <c r="H1211" s="1"/>
      <c r="I1211" s="57">
        <v>148771</v>
      </c>
      <c r="J1211" s="5" t="str">
        <f t="shared" si="142"/>
        <v>FIN ibuprofen Laboratorios Farmalider S.A. oral suspension 30mL x 40mg/5mL</v>
      </c>
      <c r="K1211" s="5" t="str">
        <f t="shared" si="143"/>
        <v>FIN ibuprofen Laboratorios Farmalider S.A. oral suspension 30mL x 40mg/5mL</v>
      </c>
      <c r="P1211" s="24">
        <v>30</v>
      </c>
      <c r="Q1211" s="14" t="s">
        <v>622</v>
      </c>
      <c r="R1211" s="24">
        <v>30</v>
      </c>
      <c r="S1211" s="14" t="s">
        <v>622</v>
      </c>
      <c r="T1211" s="118"/>
      <c r="U1211" s="118"/>
      <c r="V1211" s="118"/>
      <c r="W1211" s="118"/>
      <c r="X1211" t="s">
        <v>1292</v>
      </c>
      <c r="Y1211" t="s">
        <v>1147</v>
      </c>
      <c r="Z1211" t="s">
        <v>1147</v>
      </c>
      <c r="AA1211" t="s">
        <v>1341</v>
      </c>
      <c r="AF1211" s="61">
        <v>100000073362</v>
      </c>
      <c r="AG1211" t="s">
        <v>1209</v>
      </c>
      <c r="AI1211" t="s">
        <v>1195</v>
      </c>
      <c r="AJ1211" t="s">
        <v>1209</v>
      </c>
      <c r="AS1211" s="57">
        <v>41669</v>
      </c>
      <c r="AT1211" s="25" t="str">
        <f t="shared" si="144"/>
        <v>FIN ibuprofen Laboratorios Farmalider S.A. oral suspension 40mg/5mL</v>
      </c>
      <c r="AU1211" s="33"/>
      <c r="AW1211" s="57">
        <v>41669</v>
      </c>
      <c r="AX1211" s="57"/>
      <c r="AZ1211" t="s">
        <v>578</v>
      </c>
      <c r="BD1211" t="s">
        <v>1209</v>
      </c>
      <c r="BF1211" s="46" t="s">
        <v>1046</v>
      </c>
      <c r="BG1211" t="s">
        <v>990</v>
      </c>
      <c r="BK1211" t="s">
        <v>990</v>
      </c>
      <c r="BL1211" t="s">
        <v>1046</v>
      </c>
      <c r="BM1211" s="55" t="s">
        <v>964</v>
      </c>
      <c r="BN1211" t="str">
        <f t="shared" si="145"/>
        <v>ibuprofen oral suspension 40mg/5mL</v>
      </c>
      <c r="BO1211" s="55"/>
      <c r="BP1211" t="str">
        <f t="shared" si="146"/>
        <v>ibuprofen oral suspension 40mg/5mL</v>
      </c>
      <c r="BR1211" s="76">
        <v>10106000</v>
      </c>
      <c r="BS1211" t="s">
        <v>1209</v>
      </c>
      <c r="BU1211" s="118"/>
      <c r="BV1211" s="118"/>
      <c r="BW1211" s="61">
        <v>100000073362</v>
      </c>
      <c r="CB1211" s="87"/>
      <c r="CC1211" s="87"/>
      <c r="CF1211" t="s">
        <v>1242</v>
      </c>
      <c r="CG1211" t="s">
        <v>175</v>
      </c>
      <c r="CI1211" s="118"/>
      <c r="CJ1211" s="118"/>
      <c r="CK1211" t="s">
        <v>1239</v>
      </c>
      <c r="CM1211" t="s">
        <v>1228</v>
      </c>
      <c r="CN1211" t="s">
        <v>3382</v>
      </c>
      <c r="CO1211" s="46" t="s">
        <v>2251</v>
      </c>
      <c r="CQ1211" s="69" t="s">
        <v>2251</v>
      </c>
      <c r="CR1211" s="69" t="s">
        <v>614</v>
      </c>
      <c r="CT1211" s="46" t="s">
        <v>2251</v>
      </c>
      <c r="CU1211" s="46" t="s">
        <v>614</v>
      </c>
      <c r="CV1211" s="118"/>
      <c r="CW1211" s="147"/>
      <c r="CX1211" s="56" t="s">
        <v>966</v>
      </c>
      <c r="DA1211">
        <v>40</v>
      </c>
      <c r="DB1211" s="74" t="s">
        <v>164</v>
      </c>
      <c r="DC1211" s="74"/>
      <c r="DD1211" s="24">
        <v>5</v>
      </c>
      <c r="DE1211" s="14" t="s">
        <v>622</v>
      </c>
      <c r="DG1211" s="118"/>
      <c r="DH1211" s="118"/>
      <c r="DI1211" s="118"/>
      <c r="DJ1211" s="118"/>
      <c r="DK1211" s="118"/>
      <c r="DL1211">
        <v>40</v>
      </c>
      <c r="DM1211" s="74" t="s">
        <v>164</v>
      </c>
      <c r="DN1211" s="74"/>
      <c r="DO1211" s="74"/>
      <c r="DP1211" s="74"/>
      <c r="DR1211">
        <v>40</v>
      </c>
      <c r="DS1211" s="74" t="s">
        <v>164</v>
      </c>
      <c r="DU1211" s="24">
        <v>5</v>
      </c>
      <c r="DV1211" s="14" t="s">
        <v>622</v>
      </c>
      <c r="DZ1211" t="s">
        <v>1256</v>
      </c>
      <c r="EA1211">
        <v>40</v>
      </c>
      <c r="EY1211" s="70" t="str">
        <f t="shared" si="147"/>
        <v>ibuprofen oral 40mg/5mL</v>
      </c>
      <c r="FK1211" s="14" t="s">
        <v>163</v>
      </c>
      <c r="FL1211" s="70" t="str">
        <f t="shared" si="148"/>
        <v>ibuprofen oral 40mg/5mL</v>
      </c>
    </row>
    <row r="1212" spans="1:168" ht="14.4">
      <c r="A1212" s="83">
        <v>148772</v>
      </c>
      <c r="B1212" s="57">
        <v>148772</v>
      </c>
      <c r="C1212" s="118"/>
      <c r="D1212" s="118"/>
      <c r="E1212" s="118"/>
      <c r="F1212" s="118"/>
      <c r="G1212" s="57">
        <v>148772</v>
      </c>
      <c r="H1212" s="1"/>
      <c r="I1212" s="57">
        <v>148772</v>
      </c>
      <c r="J1212" s="5" t="str">
        <f t="shared" si="142"/>
        <v>FIN ibuprofen Laboratorios Farmalider S.A. oral suspension 100mL x 40mg/5mL</v>
      </c>
      <c r="K1212" s="5" t="str">
        <f t="shared" si="143"/>
        <v>FIN ibuprofen Laboratorios Farmalider S.A. oral suspension 100mL x 40mg/5mL</v>
      </c>
      <c r="P1212" s="24">
        <v>100</v>
      </c>
      <c r="Q1212" s="14" t="s">
        <v>622</v>
      </c>
      <c r="R1212" s="24">
        <v>100</v>
      </c>
      <c r="S1212" s="14" t="s">
        <v>622</v>
      </c>
      <c r="T1212" s="118"/>
      <c r="U1212" s="118"/>
      <c r="V1212" s="118"/>
      <c r="W1212" s="118"/>
      <c r="X1212" t="s">
        <v>1291</v>
      </c>
      <c r="Y1212" t="s">
        <v>1147</v>
      </c>
      <c r="Z1212" t="s">
        <v>1147</v>
      </c>
      <c r="AA1212" t="s">
        <v>1325</v>
      </c>
      <c r="AF1212" s="61">
        <v>100000073362</v>
      </c>
      <c r="AG1212" t="s">
        <v>1209</v>
      </c>
      <c r="AI1212" t="s">
        <v>1195</v>
      </c>
      <c r="AJ1212" t="s">
        <v>1209</v>
      </c>
      <c r="AS1212" s="57">
        <v>41669</v>
      </c>
      <c r="AT1212" s="25" t="str">
        <f t="shared" si="144"/>
        <v>FIN ibuprofen Laboratorios Farmalider S.A. oral suspension 40mg/5mL</v>
      </c>
      <c r="AU1212" s="33"/>
      <c r="AW1212" s="57">
        <v>41669</v>
      </c>
      <c r="AX1212" s="57"/>
      <c r="AZ1212" t="s">
        <v>578</v>
      </c>
      <c r="BD1212" t="s">
        <v>1209</v>
      </c>
      <c r="BF1212" s="46" t="s">
        <v>1046</v>
      </c>
      <c r="BG1212" t="s">
        <v>990</v>
      </c>
      <c r="BK1212" t="s">
        <v>990</v>
      </c>
      <c r="BL1212" t="s">
        <v>1046</v>
      </c>
      <c r="BM1212" s="55" t="s">
        <v>964</v>
      </c>
      <c r="BN1212" t="str">
        <f t="shared" si="145"/>
        <v>ibuprofen oral suspension 40mg/5mL</v>
      </c>
      <c r="BO1212" s="55"/>
      <c r="BP1212" t="str">
        <f t="shared" si="146"/>
        <v>ibuprofen oral suspension 40mg/5mL</v>
      </c>
      <c r="BR1212" s="76">
        <v>10106000</v>
      </c>
      <c r="BS1212" t="s">
        <v>1209</v>
      </c>
      <c r="BU1212" s="118"/>
      <c r="BV1212" s="118"/>
      <c r="BW1212" s="61">
        <v>100000073362</v>
      </c>
      <c r="CB1212" s="87"/>
      <c r="CC1212" s="87"/>
      <c r="CF1212" t="s">
        <v>1242</v>
      </c>
      <c r="CG1212" t="s">
        <v>175</v>
      </c>
      <c r="CI1212" s="118"/>
      <c r="CJ1212" s="118"/>
      <c r="CK1212" t="s">
        <v>1239</v>
      </c>
      <c r="CM1212" t="s">
        <v>1228</v>
      </c>
      <c r="CN1212" t="s">
        <v>3382</v>
      </c>
      <c r="CO1212" s="46" t="s">
        <v>2251</v>
      </c>
      <c r="CQ1212" s="69" t="s">
        <v>2251</v>
      </c>
      <c r="CR1212" s="69" t="s">
        <v>614</v>
      </c>
      <c r="CT1212" s="46" t="s">
        <v>2251</v>
      </c>
      <c r="CU1212" s="46" t="s">
        <v>614</v>
      </c>
      <c r="CV1212" s="118"/>
      <c r="CW1212" s="147"/>
      <c r="CX1212" s="56" t="s">
        <v>966</v>
      </c>
      <c r="DA1212">
        <v>40</v>
      </c>
      <c r="DB1212" s="74" t="s">
        <v>164</v>
      </c>
      <c r="DC1212" s="74"/>
      <c r="DD1212" s="24">
        <v>5</v>
      </c>
      <c r="DE1212" s="14" t="s">
        <v>622</v>
      </c>
      <c r="DG1212" s="118"/>
      <c r="DH1212" s="118"/>
      <c r="DI1212" s="118"/>
      <c r="DJ1212" s="118"/>
      <c r="DK1212" s="118"/>
      <c r="DL1212">
        <v>40</v>
      </c>
      <c r="DM1212" s="74" t="s">
        <v>164</v>
      </c>
      <c r="DN1212" s="74"/>
      <c r="DO1212" s="74"/>
      <c r="DP1212" s="74"/>
      <c r="DR1212">
        <v>40</v>
      </c>
      <c r="DS1212" s="74" t="s">
        <v>164</v>
      </c>
      <c r="DU1212" s="24">
        <v>5</v>
      </c>
      <c r="DV1212" s="14" t="s">
        <v>622</v>
      </c>
      <c r="DZ1212" t="s">
        <v>1256</v>
      </c>
      <c r="EA1212">
        <v>40</v>
      </c>
      <c r="EY1212" s="70" t="str">
        <f t="shared" si="147"/>
        <v>ibuprofen oral 40mg/5mL</v>
      </c>
      <c r="FK1212" s="14" t="s">
        <v>163</v>
      </c>
      <c r="FL1212" s="70" t="str">
        <f t="shared" si="148"/>
        <v>ibuprofen oral 40mg/5mL</v>
      </c>
    </row>
    <row r="1213" spans="1:168" ht="14.4">
      <c r="A1213" s="83">
        <v>148773</v>
      </c>
      <c r="B1213" s="57">
        <v>148773</v>
      </c>
      <c r="C1213" s="118"/>
      <c r="D1213" s="118"/>
      <c r="E1213" s="118"/>
      <c r="F1213" s="118"/>
      <c r="G1213" s="57">
        <v>148773</v>
      </c>
      <c r="H1213" s="1"/>
      <c r="I1213" s="57">
        <v>148773</v>
      </c>
      <c r="J1213" s="5" t="str">
        <f t="shared" si="142"/>
        <v>FIN ibuprofen Laboratorios Farmalider S.A. oral suspension 150mL x 40mg/5mL</v>
      </c>
      <c r="K1213" s="5" t="str">
        <f t="shared" si="143"/>
        <v>FIN ibuprofen Laboratorios Farmalider S.A. oral suspension 150mL x 40mg/5mL</v>
      </c>
      <c r="P1213" s="24">
        <v>150</v>
      </c>
      <c r="Q1213" s="14" t="s">
        <v>622</v>
      </c>
      <c r="R1213" s="24">
        <v>150</v>
      </c>
      <c r="S1213" s="14" t="s">
        <v>622</v>
      </c>
      <c r="T1213" s="118"/>
      <c r="U1213" s="118"/>
      <c r="V1213" s="118"/>
      <c r="W1213" s="118"/>
      <c r="X1213" t="s">
        <v>1298</v>
      </c>
      <c r="Y1213" t="s">
        <v>1147</v>
      </c>
      <c r="Z1213" t="s">
        <v>1147</v>
      </c>
      <c r="AA1213" t="s">
        <v>1306</v>
      </c>
      <c r="AF1213" s="61">
        <v>100000073362</v>
      </c>
      <c r="AG1213" t="s">
        <v>1209</v>
      </c>
      <c r="AI1213" t="s">
        <v>1195</v>
      </c>
      <c r="AJ1213" t="s">
        <v>1209</v>
      </c>
      <c r="AS1213" s="57">
        <v>41669</v>
      </c>
      <c r="AT1213" s="25" t="str">
        <f t="shared" si="144"/>
        <v>FIN ibuprofen Laboratorios Farmalider S.A. oral suspension 40mg/5mL</v>
      </c>
      <c r="AU1213" s="33"/>
      <c r="AW1213" s="57">
        <v>41669</v>
      </c>
      <c r="AX1213" s="57"/>
      <c r="AZ1213" t="s">
        <v>578</v>
      </c>
      <c r="BD1213" t="s">
        <v>1209</v>
      </c>
      <c r="BF1213" s="46" t="s">
        <v>1046</v>
      </c>
      <c r="BG1213" t="s">
        <v>990</v>
      </c>
      <c r="BK1213" t="s">
        <v>990</v>
      </c>
      <c r="BL1213" t="s">
        <v>1046</v>
      </c>
      <c r="BM1213" s="55" t="s">
        <v>964</v>
      </c>
      <c r="BN1213" t="str">
        <f t="shared" si="145"/>
        <v>ibuprofen oral suspension 40mg/5mL</v>
      </c>
      <c r="BO1213" s="55"/>
      <c r="BP1213" t="str">
        <f t="shared" si="146"/>
        <v>ibuprofen oral suspension 40mg/5mL</v>
      </c>
      <c r="BR1213" s="76">
        <v>10106000</v>
      </c>
      <c r="BS1213" t="s">
        <v>1209</v>
      </c>
      <c r="BU1213" s="118"/>
      <c r="BV1213" s="118"/>
      <c r="BW1213" s="61">
        <v>100000073362</v>
      </c>
      <c r="CB1213" s="87"/>
      <c r="CC1213" s="87"/>
      <c r="CF1213" t="s">
        <v>1242</v>
      </c>
      <c r="CG1213" t="s">
        <v>175</v>
      </c>
      <c r="CI1213" s="118"/>
      <c r="CJ1213" s="118"/>
      <c r="CK1213" t="s">
        <v>1239</v>
      </c>
      <c r="CM1213" t="s">
        <v>1228</v>
      </c>
      <c r="CN1213" t="s">
        <v>3382</v>
      </c>
      <c r="CO1213" s="46" t="s">
        <v>2251</v>
      </c>
      <c r="CQ1213" s="69" t="s">
        <v>2251</v>
      </c>
      <c r="CR1213" s="69" t="s">
        <v>614</v>
      </c>
      <c r="CT1213" s="46" t="s">
        <v>2251</v>
      </c>
      <c r="CU1213" s="46" t="s">
        <v>614</v>
      </c>
      <c r="CV1213" s="118"/>
      <c r="CW1213" s="147"/>
      <c r="CX1213" s="56" t="s">
        <v>966</v>
      </c>
      <c r="DA1213">
        <v>40</v>
      </c>
      <c r="DB1213" s="74" t="s">
        <v>164</v>
      </c>
      <c r="DC1213" s="74"/>
      <c r="DD1213" s="24">
        <v>5</v>
      </c>
      <c r="DE1213" s="14" t="s">
        <v>622</v>
      </c>
      <c r="DG1213" s="118"/>
      <c r="DH1213" s="118"/>
      <c r="DI1213" s="118"/>
      <c r="DJ1213" s="118"/>
      <c r="DK1213" s="118"/>
      <c r="DL1213">
        <v>40</v>
      </c>
      <c r="DM1213" s="74" t="s">
        <v>164</v>
      </c>
      <c r="DN1213" s="74"/>
      <c r="DO1213" s="74"/>
      <c r="DP1213" s="74"/>
      <c r="DR1213">
        <v>40</v>
      </c>
      <c r="DS1213" s="74" t="s">
        <v>164</v>
      </c>
      <c r="DU1213" s="24">
        <v>5</v>
      </c>
      <c r="DV1213" s="14" t="s">
        <v>622</v>
      </c>
      <c r="DZ1213" t="s">
        <v>1256</v>
      </c>
      <c r="EA1213">
        <v>40</v>
      </c>
      <c r="EY1213" s="70" t="str">
        <f t="shared" si="147"/>
        <v>ibuprofen oral 40mg/5mL</v>
      </c>
      <c r="FK1213" s="14" t="s">
        <v>163</v>
      </c>
      <c r="FL1213" s="70" t="str">
        <f t="shared" si="148"/>
        <v>ibuprofen oral 40mg/5mL</v>
      </c>
    </row>
    <row r="1214" spans="1:168" ht="14.4">
      <c r="A1214" s="83">
        <v>148774</v>
      </c>
      <c r="B1214" s="57">
        <v>148774</v>
      </c>
      <c r="C1214" s="118"/>
      <c r="D1214" s="118"/>
      <c r="E1214" s="118"/>
      <c r="F1214" s="118"/>
      <c r="G1214" s="57">
        <v>148774</v>
      </c>
      <c r="H1214" s="1"/>
      <c r="I1214" s="57">
        <v>148774</v>
      </c>
      <c r="J1214" s="5" t="str">
        <f t="shared" si="142"/>
        <v>FIN ibuprofen Laboratorios Farmalider S.A. oral suspension 200mL x 40mg/5mL</v>
      </c>
      <c r="K1214" s="5" t="str">
        <f t="shared" si="143"/>
        <v>FIN ibuprofen Laboratorios Farmalider S.A. oral suspension 200mL x 40mg/5mL</v>
      </c>
      <c r="P1214" s="24">
        <v>200</v>
      </c>
      <c r="Q1214" s="14" t="s">
        <v>622</v>
      </c>
      <c r="R1214" s="24">
        <v>200</v>
      </c>
      <c r="S1214" s="14" t="s">
        <v>622</v>
      </c>
      <c r="T1214" s="118"/>
      <c r="U1214" s="118"/>
      <c r="V1214" s="118"/>
      <c r="W1214" s="118"/>
      <c r="X1214" t="s">
        <v>1289</v>
      </c>
      <c r="Y1214" t="s">
        <v>1147</v>
      </c>
      <c r="Z1214" t="s">
        <v>1147</v>
      </c>
      <c r="AA1214" t="s">
        <v>1326</v>
      </c>
      <c r="AF1214" s="61">
        <v>100000073362</v>
      </c>
      <c r="AG1214" t="s">
        <v>1209</v>
      </c>
      <c r="AI1214" t="s">
        <v>1195</v>
      </c>
      <c r="AJ1214" t="s">
        <v>1209</v>
      </c>
      <c r="AS1214" s="57">
        <v>41669</v>
      </c>
      <c r="AT1214" s="25" t="str">
        <f t="shared" si="144"/>
        <v>FIN ibuprofen Laboratorios Farmalider S.A. oral suspension 40mg/5mL</v>
      </c>
      <c r="AU1214" s="33"/>
      <c r="AW1214" s="57">
        <v>41669</v>
      </c>
      <c r="AX1214" s="57"/>
      <c r="AZ1214" t="s">
        <v>578</v>
      </c>
      <c r="BD1214" t="s">
        <v>1209</v>
      </c>
      <c r="BF1214" s="46" t="s">
        <v>1046</v>
      </c>
      <c r="BG1214" t="s">
        <v>990</v>
      </c>
      <c r="BK1214" t="s">
        <v>990</v>
      </c>
      <c r="BL1214" t="s">
        <v>1046</v>
      </c>
      <c r="BM1214" s="55" t="s">
        <v>964</v>
      </c>
      <c r="BN1214" t="str">
        <f t="shared" si="145"/>
        <v>ibuprofen oral suspension 40mg/5mL</v>
      </c>
      <c r="BO1214" s="55"/>
      <c r="BP1214" t="str">
        <f t="shared" si="146"/>
        <v>ibuprofen oral suspension 40mg/5mL</v>
      </c>
      <c r="BR1214" s="76">
        <v>10106000</v>
      </c>
      <c r="BS1214" t="s">
        <v>1209</v>
      </c>
      <c r="BU1214" s="118"/>
      <c r="BV1214" s="118"/>
      <c r="BW1214" s="61">
        <v>100000073362</v>
      </c>
      <c r="CB1214" s="87"/>
      <c r="CC1214" s="87"/>
      <c r="CF1214" t="s">
        <v>1242</v>
      </c>
      <c r="CG1214" t="s">
        <v>175</v>
      </c>
      <c r="CI1214" s="118"/>
      <c r="CJ1214" s="118"/>
      <c r="CK1214" t="s">
        <v>1239</v>
      </c>
      <c r="CM1214" t="s">
        <v>1228</v>
      </c>
      <c r="CN1214" t="s">
        <v>3382</v>
      </c>
      <c r="CO1214" s="46" t="s">
        <v>2251</v>
      </c>
      <c r="CQ1214" s="69" t="s">
        <v>2251</v>
      </c>
      <c r="CR1214" s="69" t="s">
        <v>614</v>
      </c>
      <c r="CT1214" s="46" t="s">
        <v>2251</v>
      </c>
      <c r="CU1214" s="46" t="s">
        <v>614</v>
      </c>
      <c r="CV1214" s="118"/>
      <c r="CW1214" s="147"/>
      <c r="CX1214" s="56" t="s">
        <v>966</v>
      </c>
      <c r="DA1214">
        <v>40</v>
      </c>
      <c r="DB1214" s="74" t="s">
        <v>164</v>
      </c>
      <c r="DC1214" s="74"/>
      <c r="DD1214" s="24">
        <v>5</v>
      </c>
      <c r="DE1214" s="14" t="s">
        <v>622</v>
      </c>
      <c r="DG1214" s="118"/>
      <c r="DH1214" s="118"/>
      <c r="DI1214" s="118"/>
      <c r="DJ1214" s="118"/>
      <c r="DK1214" s="118"/>
      <c r="DL1214">
        <v>40</v>
      </c>
      <c r="DM1214" s="74" t="s">
        <v>164</v>
      </c>
      <c r="DN1214" s="74"/>
      <c r="DO1214" s="74"/>
      <c r="DP1214" s="74"/>
      <c r="DR1214">
        <v>40</v>
      </c>
      <c r="DS1214" s="74" t="s">
        <v>164</v>
      </c>
      <c r="DU1214" s="24">
        <v>5</v>
      </c>
      <c r="DV1214" s="14" t="s">
        <v>622</v>
      </c>
      <c r="DZ1214" t="s">
        <v>1256</v>
      </c>
      <c r="EA1214">
        <v>40</v>
      </c>
      <c r="EY1214" s="70" t="str">
        <f t="shared" si="147"/>
        <v>ibuprofen oral 40mg/5mL</v>
      </c>
      <c r="FK1214" s="14" t="s">
        <v>163</v>
      </c>
      <c r="FL1214" s="70" t="str">
        <f t="shared" si="148"/>
        <v>ibuprofen oral 40mg/5mL</v>
      </c>
    </row>
    <row r="1215" spans="1:168" ht="15.75" customHeight="1">
      <c r="A1215" s="83">
        <v>194107</v>
      </c>
      <c r="B1215" s="57">
        <v>194107</v>
      </c>
      <c r="C1215" s="118"/>
      <c r="D1215" s="118"/>
      <c r="E1215" s="118"/>
      <c r="F1215" s="118"/>
      <c r="G1215" s="57">
        <v>194107</v>
      </c>
      <c r="I1215" s="57">
        <v>194107</v>
      </c>
      <c r="J1215" s="5" t="str">
        <f t="shared" si="142"/>
        <v>FIN ibuprofen Zentiva, k.s. film-coated tablet 10 x 400mg/</v>
      </c>
      <c r="K1215" s="5" t="str">
        <f t="shared" si="143"/>
        <v>FIN ibuprofen Zentiva, k.s. film-coated tablet 10 x 400mg/</v>
      </c>
      <c r="P1215">
        <v>10</v>
      </c>
      <c r="R1215">
        <v>10</v>
      </c>
      <c r="T1215" s="118"/>
      <c r="U1215" s="118"/>
      <c r="V1215" s="118"/>
      <c r="W1215" s="118"/>
      <c r="X1215" t="s">
        <v>1291</v>
      </c>
      <c r="Y1215" t="s">
        <v>1148</v>
      </c>
      <c r="Z1215" t="s">
        <v>1148</v>
      </c>
      <c r="AA1215" t="s">
        <v>1292</v>
      </c>
      <c r="AF1215" s="61">
        <v>100000073665</v>
      </c>
      <c r="AG1215" t="s">
        <v>1220</v>
      </c>
      <c r="AI1215" t="s">
        <v>1198</v>
      </c>
      <c r="AJ1215" t="s">
        <v>1212</v>
      </c>
      <c r="AS1215" s="57">
        <v>55924</v>
      </c>
      <c r="AT1215" s="25" t="str">
        <f t="shared" si="144"/>
        <v>FIN ibuprofen Zentiva, k.s. film-coated tablet 400mg/</v>
      </c>
      <c r="AU1215" s="33"/>
      <c r="AW1215" s="57">
        <v>55924</v>
      </c>
      <c r="AX1215" s="57"/>
      <c r="AZ1215" t="s">
        <v>578</v>
      </c>
      <c r="BD1215" t="s">
        <v>1220</v>
      </c>
      <c r="BF1215" s="46" t="s">
        <v>1047</v>
      </c>
      <c r="BG1215" t="s">
        <v>987</v>
      </c>
      <c r="BK1215" t="s">
        <v>987</v>
      </c>
      <c r="BL1215" t="s">
        <v>1047</v>
      </c>
      <c r="BM1215" s="55" t="s">
        <v>964</v>
      </c>
      <c r="BN1215" t="str">
        <f t="shared" si="145"/>
        <v>ibuprofen film-coated tablet 400mg/</v>
      </c>
      <c r="BO1215" s="55"/>
      <c r="BP1215" t="str">
        <f t="shared" si="146"/>
        <v>ibuprofen film-coated tablet 400mg/</v>
      </c>
      <c r="BR1215" s="76">
        <v>10221000</v>
      </c>
      <c r="BS1215" t="s">
        <v>1220</v>
      </c>
      <c r="BU1215" s="118"/>
      <c r="BV1215" s="118"/>
      <c r="BW1215" s="61">
        <v>100000073665</v>
      </c>
      <c r="CB1215" s="87"/>
      <c r="CC1215" s="87"/>
      <c r="CF1215" t="s">
        <v>1242</v>
      </c>
      <c r="CG1215" t="s">
        <v>175</v>
      </c>
      <c r="CI1215" s="118"/>
      <c r="CJ1215" s="118"/>
      <c r="CK1215" t="s">
        <v>1239</v>
      </c>
      <c r="CM1215" t="s">
        <v>1228</v>
      </c>
      <c r="CN1215" t="s">
        <v>3382</v>
      </c>
      <c r="CO1215" s="46" t="s">
        <v>2251</v>
      </c>
      <c r="CQ1215" s="69" t="s">
        <v>2251</v>
      </c>
      <c r="CR1215" s="69" t="s">
        <v>614</v>
      </c>
      <c r="CT1215" s="46" t="s">
        <v>2251</v>
      </c>
      <c r="CU1215" s="46" t="s">
        <v>614</v>
      </c>
      <c r="CV1215" s="118"/>
      <c r="CW1215" s="147"/>
      <c r="CX1215" s="56" t="s">
        <v>966</v>
      </c>
      <c r="DD1215" s="24"/>
      <c r="DG1215" s="118"/>
      <c r="DH1215" s="118"/>
      <c r="DI1215" s="118"/>
      <c r="DJ1215" s="118"/>
      <c r="DK1215" s="118"/>
      <c r="DL1215">
        <v>400</v>
      </c>
      <c r="DM1215" s="74" t="s">
        <v>164</v>
      </c>
      <c r="DN1215" s="74"/>
      <c r="DO1215" s="74"/>
      <c r="DP1215" s="74"/>
      <c r="DR1215">
        <v>400</v>
      </c>
      <c r="DS1215" s="74" t="s">
        <v>164</v>
      </c>
      <c r="DZ1215" t="s">
        <v>1253</v>
      </c>
      <c r="EA1215">
        <v>400</v>
      </c>
      <c r="EY1215" s="70" t="str">
        <f t="shared" si="147"/>
        <v>ibuprofen oral 400mg/</v>
      </c>
      <c r="FK1215" s="14" t="s">
        <v>163</v>
      </c>
      <c r="FL1215" s="70" t="str">
        <f t="shared" si="148"/>
        <v>ibuprofen oral 400mg/</v>
      </c>
    </row>
    <row r="1216" spans="1:168" ht="15.75" customHeight="1">
      <c r="A1216" s="83">
        <v>194108</v>
      </c>
      <c r="B1216" s="57">
        <v>194108</v>
      </c>
      <c r="C1216" s="118"/>
      <c r="D1216" s="118"/>
      <c r="E1216" s="118"/>
      <c r="F1216" s="118"/>
      <c r="G1216" s="57">
        <v>194108</v>
      </c>
      <c r="I1216" s="57">
        <v>194108</v>
      </c>
      <c r="J1216" s="5" t="str">
        <f t="shared" si="142"/>
        <v>FIN ibuprofen Zentiva, k.s. film-coated tablet 12 x 400mg/</v>
      </c>
      <c r="K1216" s="5" t="str">
        <f t="shared" si="143"/>
        <v>FIN ibuprofen Zentiva, k.s. film-coated tablet 12 x 400mg/</v>
      </c>
      <c r="P1216">
        <v>12</v>
      </c>
      <c r="R1216">
        <v>12</v>
      </c>
      <c r="T1216" s="118"/>
      <c r="U1216" s="118"/>
      <c r="V1216" s="118"/>
      <c r="W1216" s="118"/>
      <c r="X1216" t="s">
        <v>1292</v>
      </c>
      <c r="Y1216" t="s">
        <v>1148</v>
      </c>
      <c r="Z1216" t="s">
        <v>1148</v>
      </c>
      <c r="AA1216" t="s">
        <v>1331</v>
      </c>
      <c r="AF1216" s="61">
        <v>100000073665</v>
      </c>
      <c r="AG1216" t="s">
        <v>1220</v>
      </c>
      <c r="AI1216" t="s">
        <v>1198</v>
      </c>
      <c r="AJ1216" t="s">
        <v>1212</v>
      </c>
      <c r="AS1216" s="57">
        <v>55924</v>
      </c>
      <c r="AT1216" s="25" t="str">
        <f t="shared" si="144"/>
        <v>FIN ibuprofen Zentiva, k.s. film-coated tablet 400mg/</v>
      </c>
      <c r="AU1216" s="33"/>
      <c r="AW1216" s="57">
        <v>55924</v>
      </c>
      <c r="AX1216" s="57"/>
      <c r="AZ1216" t="s">
        <v>578</v>
      </c>
      <c r="BD1216" t="s">
        <v>1220</v>
      </c>
      <c r="BF1216" s="46" t="s">
        <v>1047</v>
      </c>
      <c r="BG1216" t="s">
        <v>987</v>
      </c>
      <c r="BK1216" t="s">
        <v>987</v>
      </c>
      <c r="BL1216" t="s">
        <v>1047</v>
      </c>
      <c r="BM1216" s="55" t="s">
        <v>964</v>
      </c>
      <c r="BN1216" t="str">
        <f t="shared" si="145"/>
        <v>ibuprofen film-coated tablet 400mg/</v>
      </c>
      <c r="BO1216" s="55"/>
      <c r="BP1216" t="str">
        <f t="shared" si="146"/>
        <v>ibuprofen film-coated tablet 400mg/</v>
      </c>
      <c r="BR1216" s="76">
        <v>10221000</v>
      </c>
      <c r="BS1216" t="s">
        <v>1220</v>
      </c>
      <c r="BU1216" s="118"/>
      <c r="BV1216" s="118"/>
      <c r="BW1216" s="61">
        <v>100000073665</v>
      </c>
      <c r="CB1216" s="87"/>
      <c r="CC1216" s="87"/>
      <c r="CF1216" t="s">
        <v>1242</v>
      </c>
      <c r="CG1216" t="s">
        <v>175</v>
      </c>
      <c r="CI1216" s="118"/>
      <c r="CJ1216" s="118"/>
      <c r="CK1216" t="s">
        <v>1239</v>
      </c>
      <c r="CM1216" t="s">
        <v>1228</v>
      </c>
      <c r="CN1216" t="s">
        <v>3382</v>
      </c>
      <c r="CO1216" s="46" t="s">
        <v>2251</v>
      </c>
      <c r="CQ1216" s="69" t="s">
        <v>2251</v>
      </c>
      <c r="CR1216" s="69" t="s">
        <v>614</v>
      </c>
      <c r="CT1216" s="46" t="s">
        <v>2251</v>
      </c>
      <c r="CU1216" s="46" t="s">
        <v>614</v>
      </c>
      <c r="CV1216" s="118"/>
      <c r="CW1216" s="147"/>
      <c r="CX1216" s="56" t="s">
        <v>966</v>
      </c>
      <c r="DG1216" s="118"/>
      <c r="DH1216" s="118"/>
      <c r="DI1216" s="118"/>
      <c r="DJ1216" s="118"/>
      <c r="DK1216" s="118"/>
      <c r="DL1216">
        <v>400</v>
      </c>
      <c r="DM1216" s="74" t="s">
        <v>164</v>
      </c>
      <c r="DN1216" s="74"/>
      <c r="DO1216" s="74"/>
      <c r="DP1216" s="74"/>
      <c r="DR1216">
        <v>400</v>
      </c>
      <c r="DS1216" s="74" t="s">
        <v>164</v>
      </c>
      <c r="DZ1216" t="s">
        <v>1253</v>
      </c>
      <c r="EA1216">
        <v>400</v>
      </c>
      <c r="EY1216" s="70" t="str">
        <f t="shared" si="147"/>
        <v>ibuprofen oral 400mg/</v>
      </c>
      <c r="FK1216" s="14" t="s">
        <v>163</v>
      </c>
      <c r="FL1216" s="70" t="str">
        <f t="shared" si="148"/>
        <v>ibuprofen oral 400mg/</v>
      </c>
    </row>
    <row r="1217" spans="1:168" ht="15.75" customHeight="1">
      <c r="A1217" s="83">
        <v>194109</v>
      </c>
      <c r="B1217" s="57">
        <v>194109</v>
      </c>
      <c r="C1217" s="118"/>
      <c r="D1217" s="118"/>
      <c r="E1217" s="118"/>
      <c r="F1217" s="118"/>
      <c r="G1217" s="57">
        <v>194109</v>
      </c>
      <c r="I1217" s="57">
        <v>194109</v>
      </c>
      <c r="J1217" s="5" t="str">
        <f t="shared" si="142"/>
        <v>FIN ibuprofen Zentiva, k.s. film-coated tablet 20 x 400mg/</v>
      </c>
      <c r="K1217" s="5" t="str">
        <f t="shared" si="143"/>
        <v>FIN ibuprofen Zentiva, k.s. film-coated tablet 20 x 400mg/</v>
      </c>
      <c r="P1217">
        <v>20</v>
      </c>
      <c r="R1217">
        <v>20</v>
      </c>
      <c r="T1217" s="118"/>
      <c r="U1217" s="118"/>
      <c r="V1217" s="118"/>
      <c r="W1217" s="118"/>
      <c r="X1217" t="s">
        <v>1298</v>
      </c>
      <c r="Y1217" t="s">
        <v>1148</v>
      </c>
      <c r="Z1217" t="s">
        <v>1148</v>
      </c>
      <c r="AA1217" t="s">
        <v>1291</v>
      </c>
      <c r="AF1217" s="61">
        <v>100000073665</v>
      </c>
      <c r="AG1217" t="s">
        <v>1220</v>
      </c>
      <c r="AI1217" t="s">
        <v>1198</v>
      </c>
      <c r="AJ1217" t="s">
        <v>1212</v>
      </c>
      <c r="AS1217" s="57">
        <v>55924</v>
      </c>
      <c r="AT1217" s="25" t="str">
        <f t="shared" si="144"/>
        <v>FIN ibuprofen Zentiva, k.s. film-coated tablet 400mg/</v>
      </c>
      <c r="AU1217" s="33"/>
      <c r="AW1217" s="57">
        <v>55924</v>
      </c>
      <c r="AX1217" s="57"/>
      <c r="AZ1217" t="s">
        <v>578</v>
      </c>
      <c r="BD1217" t="s">
        <v>1220</v>
      </c>
      <c r="BF1217" s="46" t="s">
        <v>1047</v>
      </c>
      <c r="BG1217" t="s">
        <v>987</v>
      </c>
      <c r="BK1217" t="s">
        <v>987</v>
      </c>
      <c r="BL1217" t="s">
        <v>1047</v>
      </c>
      <c r="BM1217" s="55" t="s">
        <v>964</v>
      </c>
      <c r="BN1217" t="str">
        <f t="shared" si="145"/>
        <v>ibuprofen film-coated tablet 400mg/</v>
      </c>
      <c r="BO1217" s="55"/>
      <c r="BP1217" t="str">
        <f t="shared" si="146"/>
        <v>ibuprofen film-coated tablet 400mg/</v>
      </c>
      <c r="BR1217" s="76">
        <v>10221000</v>
      </c>
      <c r="BS1217" t="s">
        <v>1220</v>
      </c>
      <c r="BU1217" s="118"/>
      <c r="BV1217" s="118"/>
      <c r="BW1217" s="61">
        <v>100000073665</v>
      </c>
      <c r="CB1217" s="87"/>
      <c r="CC1217" s="87"/>
      <c r="CF1217" t="s">
        <v>1242</v>
      </c>
      <c r="CG1217" t="s">
        <v>175</v>
      </c>
      <c r="CI1217" s="118"/>
      <c r="CJ1217" s="118"/>
      <c r="CK1217" t="s">
        <v>1239</v>
      </c>
      <c r="CM1217" t="s">
        <v>1228</v>
      </c>
      <c r="CN1217" t="s">
        <v>3382</v>
      </c>
      <c r="CO1217" s="46" t="s">
        <v>2251</v>
      </c>
      <c r="CQ1217" s="69" t="s">
        <v>2251</v>
      </c>
      <c r="CR1217" s="69" t="s">
        <v>614</v>
      </c>
      <c r="CT1217" s="46" t="s">
        <v>2251</v>
      </c>
      <c r="CU1217" s="46" t="s">
        <v>614</v>
      </c>
      <c r="CV1217" s="118"/>
      <c r="CW1217" s="147"/>
      <c r="CX1217" s="56" t="s">
        <v>966</v>
      </c>
      <c r="DG1217" s="118"/>
      <c r="DH1217" s="118"/>
      <c r="DI1217" s="118"/>
      <c r="DJ1217" s="118"/>
      <c r="DK1217" s="118"/>
      <c r="DL1217">
        <v>400</v>
      </c>
      <c r="DM1217" s="74" t="s">
        <v>164</v>
      </c>
      <c r="DN1217" s="74"/>
      <c r="DO1217" s="74"/>
      <c r="DP1217" s="74"/>
      <c r="DR1217">
        <v>400</v>
      </c>
      <c r="DS1217" s="74" t="s">
        <v>164</v>
      </c>
      <c r="DZ1217" t="s">
        <v>1253</v>
      </c>
      <c r="EA1217">
        <v>400</v>
      </c>
      <c r="EY1217" s="70" t="str">
        <f t="shared" si="147"/>
        <v>ibuprofen oral 400mg/</v>
      </c>
      <c r="FK1217" s="14" t="s">
        <v>163</v>
      </c>
      <c r="FL1217" s="70" t="str">
        <f t="shared" si="148"/>
        <v>ibuprofen oral 400mg/</v>
      </c>
    </row>
    <row r="1218" spans="1:168" ht="15.75" customHeight="1">
      <c r="A1218" s="83">
        <v>194110</v>
      </c>
      <c r="B1218" s="57">
        <v>194110</v>
      </c>
      <c r="C1218" s="118"/>
      <c r="D1218" s="118"/>
      <c r="E1218" s="118"/>
      <c r="F1218" s="118"/>
      <c r="G1218" s="57">
        <v>194110</v>
      </c>
      <c r="I1218" s="57">
        <v>194110</v>
      </c>
      <c r="J1218" s="5" t="str">
        <f t="shared" si="142"/>
        <v>FIN ibuprofen Zentiva, k.s. film-coated tablet 24 x 400mg/</v>
      </c>
      <c r="K1218" s="5" t="str">
        <f t="shared" si="143"/>
        <v>FIN ibuprofen Zentiva, k.s. film-coated tablet 24 x 400mg/</v>
      </c>
      <c r="P1218">
        <v>24</v>
      </c>
      <c r="R1218">
        <v>24</v>
      </c>
      <c r="T1218" s="118"/>
      <c r="U1218" s="118"/>
      <c r="V1218" s="118"/>
      <c r="W1218" s="118"/>
      <c r="X1218" t="s">
        <v>1289</v>
      </c>
      <c r="Y1218" t="s">
        <v>1148</v>
      </c>
      <c r="Z1218" t="s">
        <v>1148</v>
      </c>
      <c r="AA1218" t="s">
        <v>1332</v>
      </c>
      <c r="AF1218" s="61">
        <v>100000073665</v>
      </c>
      <c r="AG1218" t="s">
        <v>1220</v>
      </c>
      <c r="AI1218" t="s">
        <v>1198</v>
      </c>
      <c r="AJ1218" t="s">
        <v>1212</v>
      </c>
      <c r="AS1218" s="57">
        <v>55924</v>
      </c>
      <c r="AT1218" s="25" t="str">
        <f t="shared" si="144"/>
        <v>FIN ibuprofen Zentiva, k.s. film-coated tablet 400mg/</v>
      </c>
      <c r="AU1218" s="33"/>
      <c r="AW1218" s="57">
        <v>55924</v>
      </c>
      <c r="AX1218" s="57"/>
      <c r="AZ1218" t="s">
        <v>578</v>
      </c>
      <c r="BD1218" t="s">
        <v>1220</v>
      </c>
      <c r="BF1218" s="46" t="s">
        <v>1047</v>
      </c>
      <c r="BG1218" t="s">
        <v>987</v>
      </c>
      <c r="BK1218" t="s">
        <v>987</v>
      </c>
      <c r="BL1218" t="s">
        <v>1047</v>
      </c>
      <c r="BM1218" s="55" t="s">
        <v>964</v>
      </c>
      <c r="BN1218" t="str">
        <f t="shared" si="145"/>
        <v>ibuprofen film-coated tablet 400mg/</v>
      </c>
      <c r="BO1218" s="55"/>
      <c r="BP1218" t="str">
        <f t="shared" si="146"/>
        <v>ibuprofen film-coated tablet 400mg/</v>
      </c>
      <c r="BR1218" s="76">
        <v>10221000</v>
      </c>
      <c r="BS1218" t="s">
        <v>1220</v>
      </c>
      <c r="BU1218" s="118"/>
      <c r="BV1218" s="118"/>
      <c r="BW1218" s="61">
        <v>100000073665</v>
      </c>
      <c r="CB1218" s="87"/>
      <c r="CC1218" s="87"/>
      <c r="CF1218" t="s">
        <v>1242</v>
      </c>
      <c r="CG1218" t="s">
        <v>175</v>
      </c>
      <c r="CI1218" s="118"/>
      <c r="CJ1218" s="118"/>
      <c r="CK1218" t="s">
        <v>1239</v>
      </c>
      <c r="CM1218" t="s">
        <v>1228</v>
      </c>
      <c r="CN1218" t="s">
        <v>3382</v>
      </c>
      <c r="CO1218" s="46" t="s">
        <v>2251</v>
      </c>
      <c r="CQ1218" s="69" t="s">
        <v>2251</v>
      </c>
      <c r="CR1218" s="69" t="s">
        <v>614</v>
      </c>
      <c r="CT1218" s="46" t="s">
        <v>2251</v>
      </c>
      <c r="CU1218" s="46" t="s">
        <v>614</v>
      </c>
      <c r="CV1218" s="118"/>
      <c r="CW1218" s="147"/>
      <c r="CX1218" s="56" t="s">
        <v>966</v>
      </c>
      <c r="DG1218" s="118"/>
      <c r="DH1218" s="118"/>
      <c r="DI1218" s="118"/>
      <c r="DJ1218" s="118"/>
      <c r="DK1218" s="118"/>
      <c r="DL1218">
        <v>400</v>
      </c>
      <c r="DM1218" s="74" t="s">
        <v>164</v>
      </c>
      <c r="DN1218" s="74"/>
      <c r="DO1218" s="74"/>
      <c r="DP1218" s="74"/>
      <c r="DR1218">
        <v>400</v>
      </c>
      <c r="DS1218" s="74" t="s">
        <v>164</v>
      </c>
      <c r="DZ1218" t="s">
        <v>1253</v>
      </c>
      <c r="EA1218">
        <v>400</v>
      </c>
      <c r="EY1218" s="70" t="str">
        <f t="shared" si="147"/>
        <v>ibuprofen oral 400mg/</v>
      </c>
      <c r="FK1218" s="14" t="s">
        <v>163</v>
      </c>
      <c r="FL1218" s="70" t="str">
        <f t="shared" si="148"/>
        <v>ibuprofen oral 400mg/</v>
      </c>
    </row>
    <row r="1219" spans="1:168" ht="15.75" customHeight="1">
      <c r="A1219" s="83">
        <v>194111</v>
      </c>
      <c r="B1219" s="57">
        <v>194111</v>
      </c>
      <c r="C1219" s="118"/>
      <c r="D1219" s="118"/>
      <c r="E1219" s="118"/>
      <c r="F1219" s="118"/>
      <c r="G1219" s="57">
        <v>194111</v>
      </c>
      <c r="I1219" s="57">
        <v>194111</v>
      </c>
      <c r="J1219" s="5" t="str">
        <f t="shared" si="142"/>
        <v>FIN ibuprofen Zentiva, k.s. film-coated tablet 30 x 400mg/</v>
      </c>
      <c r="K1219" s="5" t="str">
        <f t="shared" si="143"/>
        <v>FIN ibuprofen Zentiva, k.s. film-coated tablet 30 x 400mg/</v>
      </c>
      <c r="P1219">
        <v>30</v>
      </c>
      <c r="R1219">
        <v>30</v>
      </c>
      <c r="T1219" s="118"/>
      <c r="U1219" s="118"/>
      <c r="V1219" s="118"/>
      <c r="W1219" s="118"/>
      <c r="X1219" t="s">
        <v>1291</v>
      </c>
      <c r="Y1219" t="s">
        <v>1148</v>
      </c>
      <c r="Z1219" t="s">
        <v>1148</v>
      </c>
      <c r="AA1219" t="s">
        <v>1298</v>
      </c>
      <c r="AF1219" s="61">
        <v>100000073665</v>
      </c>
      <c r="AG1219" t="s">
        <v>1220</v>
      </c>
      <c r="AI1219" t="s">
        <v>1198</v>
      </c>
      <c r="AJ1219" t="s">
        <v>1212</v>
      </c>
      <c r="AS1219" s="57">
        <v>55924</v>
      </c>
      <c r="AT1219" s="25" t="str">
        <f t="shared" si="144"/>
        <v>FIN ibuprofen Zentiva, k.s. film-coated tablet 400mg/</v>
      </c>
      <c r="AU1219" s="33"/>
      <c r="AW1219" s="57">
        <v>55924</v>
      </c>
      <c r="AX1219" s="57"/>
      <c r="AZ1219" t="s">
        <v>578</v>
      </c>
      <c r="BD1219" t="s">
        <v>1220</v>
      </c>
      <c r="BF1219" s="46" t="s">
        <v>1047</v>
      </c>
      <c r="BG1219" t="s">
        <v>987</v>
      </c>
      <c r="BK1219" t="s">
        <v>987</v>
      </c>
      <c r="BL1219" t="s">
        <v>1047</v>
      </c>
      <c r="BM1219" s="55" t="s">
        <v>964</v>
      </c>
      <c r="BN1219" t="str">
        <f t="shared" si="145"/>
        <v>ibuprofen film-coated tablet 400mg/</v>
      </c>
      <c r="BO1219" s="55"/>
      <c r="BP1219" t="str">
        <f t="shared" si="146"/>
        <v>ibuprofen film-coated tablet 400mg/</v>
      </c>
      <c r="BR1219" s="76">
        <v>10221000</v>
      </c>
      <c r="BS1219" t="s">
        <v>1220</v>
      </c>
      <c r="BU1219" s="118"/>
      <c r="BV1219" s="118"/>
      <c r="BW1219" s="61">
        <v>100000073665</v>
      </c>
      <c r="CB1219" s="87"/>
      <c r="CC1219" s="87"/>
      <c r="CF1219" t="s">
        <v>1242</v>
      </c>
      <c r="CG1219" t="s">
        <v>175</v>
      </c>
      <c r="CI1219" s="118"/>
      <c r="CJ1219" s="118"/>
      <c r="CK1219" t="s">
        <v>1239</v>
      </c>
      <c r="CM1219" t="s">
        <v>1228</v>
      </c>
      <c r="CN1219" t="s">
        <v>3382</v>
      </c>
      <c r="CO1219" s="46" t="s">
        <v>2251</v>
      </c>
      <c r="CQ1219" s="69" t="s">
        <v>2251</v>
      </c>
      <c r="CR1219" s="69" t="s">
        <v>614</v>
      </c>
      <c r="CT1219" s="46" t="s">
        <v>2251</v>
      </c>
      <c r="CU1219" s="46" t="s">
        <v>614</v>
      </c>
      <c r="CV1219" s="118"/>
      <c r="CW1219" s="147"/>
      <c r="CX1219" s="56" t="s">
        <v>966</v>
      </c>
      <c r="DG1219" s="118"/>
      <c r="DH1219" s="118"/>
      <c r="DI1219" s="118"/>
      <c r="DJ1219" s="118"/>
      <c r="DK1219" s="118"/>
      <c r="DL1219">
        <v>400</v>
      </c>
      <c r="DM1219" s="74" t="s">
        <v>164</v>
      </c>
      <c r="DN1219" s="74"/>
      <c r="DO1219" s="74"/>
      <c r="DP1219" s="74"/>
      <c r="DR1219">
        <v>400</v>
      </c>
      <c r="DS1219" s="74" t="s">
        <v>164</v>
      </c>
      <c r="DZ1219" t="s">
        <v>1253</v>
      </c>
      <c r="EA1219">
        <v>400</v>
      </c>
      <c r="EY1219" s="70" t="str">
        <f t="shared" si="147"/>
        <v>ibuprofen oral 400mg/</v>
      </c>
      <c r="FK1219" s="14" t="s">
        <v>163</v>
      </c>
      <c r="FL1219" s="70" t="str">
        <f t="shared" si="148"/>
        <v>ibuprofen oral 400mg/</v>
      </c>
    </row>
    <row r="1220" spans="1:168" ht="15.75" customHeight="1">
      <c r="A1220" s="83">
        <v>194112</v>
      </c>
      <c r="B1220" s="57">
        <v>194112</v>
      </c>
      <c r="C1220" s="118"/>
      <c r="D1220" s="118"/>
      <c r="E1220" s="118"/>
      <c r="F1220" s="118"/>
      <c r="G1220" s="57">
        <v>194112</v>
      </c>
      <c r="I1220" s="57">
        <v>194112</v>
      </c>
      <c r="J1220" s="5" t="str">
        <f t="shared" si="142"/>
        <v>FIN ibuprofen Zentiva, k.s. film-coated tablet 36 x 400mg/</v>
      </c>
      <c r="K1220" s="5" t="str">
        <f t="shared" si="143"/>
        <v>FIN ibuprofen Zentiva, k.s. film-coated tablet 36 x 400mg/</v>
      </c>
      <c r="P1220">
        <v>36</v>
      </c>
      <c r="R1220">
        <v>36</v>
      </c>
      <c r="T1220" s="118"/>
      <c r="U1220" s="118"/>
      <c r="V1220" s="118"/>
      <c r="W1220" s="118"/>
      <c r="X1220" t="s">
        <v>1298</v>
      </c>
      <c r="Y1220" t="s">
        <v>1148</v>
      </c>
      <c r="Z1220" t="s">
        <v>1148</v>
      </c>
      <c r="AA1220" t="s">
        <v>1333</v>
      </c>
      <c r="AF1220" s="61">
        <v>100000073665</v>
      </c>
      <c r="AG1220" t="s">
        <v>1220</v>
      </c>
      <c r="AI1220" t="s">
        <v>1198</v>
      </c>
      <c r="AJ1220" t="s">
        <v>1212</v>
      </c>
      <c r="AS1220" s="57">
        <v>55924</v>
      </c>
      <c r="AT1220" s="25" t="str">
        <f t="shared" si="144"/>
        <v>FIN ibuprofen Zentiva, k.s. film-coated tablet 400mg/</v>
      </c>
      <c r="AU1220" s="33"/>
      <c r="AW1220" s="57">
        <v>55924</v>
      </c>
      <c r="AX1220" s="57"/>
      <c r="AZ1220" t="s">
        <v>578</v>
      </c>
      <c r="BD1220" t="s">
        <v>1220</v>
      </c>
      <c r="BF1220" s="46" t="s">
        <v>1047</v>
      </c>
      <c r="BG1220" t="s">
        <v>987</v>
      </c>
      <c r="BK1220" t="s">
        <v>987</v>
      </c>
      <c r="BL1220" t="s">
        <v>1047</v>
      </c>
      <c r="BM1220" s="55" t="s">
        <v>964</v>
      </c>
      <c r="BN1220" t="str">
        <f t="shared" si="145"/>
        <v>ibuprofen film-coated tablet 400mg/</v>
      </c>
      <c r="BO1220" s="55"/>
      <c r="BP1220" t="str">
        <f t="shared" si="146"/>
        <v>ibuprofen film-coated tablet 400mg/</v>
      </c>
      <c r="BR1220" s="76">
        <v>10221000</v>
      </c>
      <c r="BS1220" t="s">
        <v>1220</v>
      </c>
      <c r="BU1220" s="118"/>
      <c r="BV1220" s="118"/>
      <c r="BW1220" s="61">
        <v>100000073665</v>
      </c>
      <c r="CB1220" s="87"/>
      <c r="CC1220" s="87"/>
      <c r="CF1220" t="s">
        <v>1242</v>
      </c>
      <c r="CG1220" t="s">
        <v>175</v>
      </c>
      <c r="CI1220" s="118"/>
      <c r="CJ1220" s="118"/>
      <c r="CK1220" t="s">
        <v>1239</v>
      </c>
      <c r="CM1220" t="s">
        <v>1228</v>
      </c>
      <c r="CN1220" t="s">
        <v>3382</v>
      </c>
      <c r="CO1220" s="46" t="s">
        <v>2251</v>
      </c>
      <c r="CQ1220" s="69" t="s">
        <v>2251</v>
      </c>
      <c r="CR1220" s="69" t="s">
        <v>614</v>
      </c>
      <c r="CT1220" s="46" t="s">
        <v>2251</v>
      </c>
      <c r="CU1220" s="46" t="s">
        <v>614</v>
      </c>
      <c r="CV1220" s="118"/>
      <c r="CW1220" s="147"/>
      <c r="CX1220" s="56" t="s">
        <v>966</v>
      </c>
      <c r="DG1220" s="118"/>
      <c r="DH1220" s="118"/>
      <c r="DI1220" s="118"/>
      <c r="DJ1220" s="118"/>
      <c r="DK1220" s="118"/>
      <c r="DL1220">
        <v>400</v>
      </c>
      <c r="DM1220" s="74" t="s">
        <v>164</v>
      </c>
      <c r="DN1220" s="74"/>
      <c r="DO1220" s="74"/>
      <c r="DP1220" s="74"/>
      <c r="DR1220">
        <v>400</v>
      </c>
      <c r="DS1220" s="74" t="s">
        <v>164</v>
      </c>
      <c r="DZ1220" t="s">
        <v>1253</v>
      </c>
      <c r="EA1220">
        <v>400</v>
      </c>
      <c r="EY1220" s="70" t="str">
        <f t="shared" si="147"/>
        <v>ibuprofen oral 400mg/</v>
      </c>
      <c r="FK1220" s="14" t="s">
        <v>163</v>
      </c>
      <c r="FL1220" s="70" t="str">
        <f t="shared" si="148"/>
        <v>ibuprofen oral 400mg/</v>
      </c>
    </row>
    <row r="1221" spans="1:168" ht="15.75" customHeight="1">
      <c r="A1221" s="83">
        <v>194113</v>
      </c>
      <c r="B1221" s="57">
        <v>194113</v>
      </c>
      <c r="C1221" s="118"/>
      <c r="D1221" s="118"/>
      <c r="E1221" s="118"/>
      <c r="F1221" s="118"/>
      <c r="G1221" s="57">
        <v>194113</v>
      </c>
      <c r="I1221" s="57">
        <v>194113</v>
      </c>
      <c r="J1221" s="5" t="str">
        <f t="shared" si="142"/>
        <v>FIN ibuprofen Zentiva, k.s. film-coated tablet 40 x 400mg/</v>
      </c>
      <c r="K1221" s="5" t="str">
        <f t="shared" si="143"/>
        <v>FIN ibuprofen Zentiva, k.s. film-coated tablet 40 x 400mg/</v>
      </c>
      <c r="P1221">
        <v>40</v>
      </c>
      <c r="R1221">
        <v>40</v>
      </c>
      <c r="T1221" s="118"/>
      <c r="U1221" s="118"/>
      <c r="V1221" s="118"/>
      <c r="W1221" s="118"/>
      <c r="X1221" t="s">
        <v>1298</v>
      </c>
      <c r="Y1221" t="s">
        <v>1148</v>
      </c>
      <c r="Z1221" t="s">
        <v>1148</v>
      </c>
      <c r="AA1221" t="s">
        <v>1290</v>
      </c>
      <c r="AF1221" s="61">
        <v>100000073665</v>
      </c>
      <c r="AG1221" t="s">
        <v>1220</v>
      </c>
      <c r="AI1221" t="s">
        <v>1198</v>
      </c>
      <c r="AJ1221" t="s">
        <v>1212</v>
      </c>
      <c r="AS1221" s="57">
        <v>55924</v>
      </c>
      <c r="AT1221" s="25" t="str">
        <f t="shared" si="144"/>
        <v>FIN ibuprofen Zentiva, k.s. film-coated tablet 400mg/</v>
      </c>
      <c r="AU1221" s="33"/>
      <c r="AW1221" s="57">
        <v>55924</v>
      </c>
      <c r="AX1221" s="57"/>
      <c r="AZ1221" t="s">
        <v>578</v>
      </c>
      <c r="BD1221" t="s">
        <v>1220</v>
      </c>
      <c r="BF1221" s="46" t="s">
        <v>1047</v>
      </c>
      <c r="BG1221" t="s">
        <v>987</v>
      </c>
      <c r="BK1221" t="s">
        <v>987</v>
      </c>
      <c r="BL1221" t="s">
        <v>1047</v>
      </c>
      <c r="BM1221" s="55" t="s">
        <v>964</v>
      </c>
      <c r="BN1221" t="str">
        <f t="shared" si="145"/>
        <v>ibuprofen film-coated tablet 400mg/</v>
      </c>
      <c r="BO1221" s="55"/>
      <c r="BP1221" t="str">
        <f t="shared" si="146"/>
        <v>ibuprofen film-coated tablet 400mg/</v>
      </c>
      <c r="BR1221" s="76">
        <v>10221000</v>
      </c>
      <c r="BS1221" t="s">
        <v>1220</v>
      </c>
      <c r="BU1221" s="118"/>
      <c r="BV1221" s="118"/>
      <c r="BW1221" s="61">
        <v>100000073665</v>
      </c>
      <c r="CB1221" s="87"/>
      <c r="CC1221" s="87"/>
      <c r="CF1221" t="s">
        <v>1242</v>
      </c>
      <c r="CG1221" t="s">
        <v>175</v>
      </c>
      <c r="CI1221" s="118"/>
      <c r="CJ1221" s="118"/>
      <c r="CK1221" t="s">
        <v>1239</v>
      </c>
      <c r="CM1221" t="s">
        <v>1228</v>
      </c>
      <c r="CN1221" t="s">
        <v>3382</v>
      </c>
      <c r="CO1221" s="46" t="s">
        <v>2251</v>
      </c>
      <c r="CQ1221" s="69" t="s">
        <v>2251</v>
      </c>
      <c r="CR1221" s="69" t="s">
        <v>614</v>
      </c>
      <c r="CT1221" s="46" t="s">
        <v>2251</v>
      </c>
      <c r="CU1221" s="46" t="s">
        <v>614</v>
      </c>
      <c r="CV1221" s="118"/>
      <c r="CW1221" s="147"/>
      <c r="CX1221" s="56" t="s">
        <v>966</v>
      </c>
      <c r="DG1221" s="118"/>
      <c r="DH1221" s="118"/>
      <c r="DI1221" s="118"/>
      <c r="DJ1221" s="118"/>
      <c r="DK1221" s="118"/>
      <c r="DL1221">
        <v>400</v>
      </c>
      <c r="DM1221" s="74" t="s">
        <v>164</v>
      </c>
      <c r="DN1221" s="74"/>
      <c r="DO1221" s="74"/>
      <c r="DP1221" s="74"/>
      <c r="DR1221">
        <v>400</v>
      </c>
      <c r="DS1221" s="74" t="s">
        <v>164</v>
      </c>
      <c r="DZ1221" t="s">
        <v>1253</v>
      </c>
      <c r="EA1221">
        <v>400</v>
      </c>
      <c r="EY1221" s="70" t="str">
        <f t="shared" si="147"/>
        <v>ibuprofen oral 400mg/</v>
      </c>
      <c r="FK1221" s="14" t="s">
        <v>163</v>
      </c>
      <c r="FL1221" s="70" t="str">
        <f t="shared" si="148"/>
        <v>ibuprofen oral 400mg/</v>
      </c>
    </row>
    <row r="1222" spans="1:168" ht="15.75" customHeight="1">
      <c r="A1222" s="83">
        <v>194114</v>
      </c>
      <c r="B1222" s="57">
        <v>194114</v>
      </c>
      <c r="C1222" s="118"/>
      <c r="D1222" s="118"/>
      <c r="E1222" s="118"/>
      <c r="F1222" s="118"/>
      <c r="G1222" s="57">
        <v>194114</v>
      </c>
      <c r="I1222" s="57">
        <v>194114</v>
      </c>
      <c r="J1222" s="5" t="str">
        <f t="shared" si="142"/>
        <v>FIN ibuprofen Zentiva, k.s. film-coated tablet 48 x 400mg/</v>
      </c>
      <c r="K1222" s="5" t="str">
        <f t="shared" si="143"/>
        <v>FIN ibuprofen Zentiva, k.s. film-coated tablet 48 x 400mg/</v>
      </c>
      <c r="P1222">
        <v>48</v>
      </c>
      <c r="R1222">
        <v>48</v>
      </c>
      <c r="T1222" s="118"/>
      <c r="U1222" s="118"/>
      <c r="V1222" s="118"/>
      <c r="W1222" s="118"/>
      <c r="X1222" t="s">
        <v>1289</v>
      </c>
      <c r="Y1222" t="s">
        <v>1148</v>
      </c>
      <c r="Z1222" t="s">
        <v>1148</v>
      </c>
      <c r="AA1222" t="s">
        <v>1334</v>
      </c>
      <c r="AF1222" s="61">
        <v>100000073665</v>
      </c>
      <c r="AG1222" t="s">
        <v>1220</v>
      </c>
      <c r="AI1222" t="s">
        <v>1198</v>
      </c>
      <c r="AJ1222" t="s">
        <v>1212</v>
      </c>
      <c r="AS1222" s="57">
        <v>55924</v>
      </c>
      <c r="AT1222" s="25" t="str">
        <f t="shared" si="144"/>
        <v>FIN ibuprofen Zentiva, k.s. film-coated tablet 400mg/</v>
      </c>
      <c r="AU1222" s="33"/>
      <c r="AW1222" s="57">
        <v>55924</v>
      </c>
      <c r="AX1222" s="57"/>
      <c r="AZ1222" t="s">
        <v>578</v>
      </c>
      <c r="BD1222" t="s">
        <v>1220</v>
      </c>
      <c r="BF1222" s="46" t="s">
        <v>1047</v>
      </c>
      <c r="BG1222" t="s">
        <v>987</v>
      </c>
      <c r="BK1222" t="s">
        <v>987</v>
      </c>
      <c r="BL1222" t="s">
        <v>1047</v>
      </c>
      <c r="BM1222" s="55" t="s">
        <v>964</v>
      </c>
      <c r="BN1222" t="str">
        <f t="shared" si="145"/>
        <v>ibuprofen film-coated tablet 400mg/</v>
      </c>
      <c r="BO1222" s="55"/>
      <c r="BP1222" t="str">
        <f t="shared" si="146"/>
        <v>ibuprofen film-coated tablet 400mg/</v>
      </c>
      <c r="BR1222" s="76">
        <v>10221000</v>
      </c>
      <c r="BS1222" t="s">
        <v>1220</v>
      </c>
      <c r="BU1222" s="118"/>
      <c r="BV1222" s="118"/>
      <c r="BW1222" s="61">
        <v>100000073665</v>
      </c>
      <c r="CB1222" s="87"/>
      <c r="CC1222" s="87"/>
      <c r="CF1222" t="s">
        <v>1242</v>
      </c>
      <c r="CG1222" t="s">
        <v>175</v>
      </c>
      <c r="CI1222" s="118"/>
      <c r="CJ1222" s="118"/>
      <c r="CK1222" t="s">
        <v>1239</v>
      </c>
      <c r="CM1222" t="s">
        <v>1228</v>
      </c>
      <c r="CN1222" t="s">
        <v>3382</v>
      </c>
      <c r="CO1222" s="46" t="s">
        <v>2251</v>
      </c>
      <c r="CQ1222" s="69" t="s">
        <v>2251</v>
      </c>
      <c r="CR1222" s="69" t="s">
        <v>614</v>
      </c>
      <c r="CT1222" s="46" t="s">
        <v>2251</v>
      </c>
      <c r="CU1222" s="46" t="s">
        <v>614</v>
      </c>
      <c r="CV1222" s="118"/>
      <c r="CW1222" s="147"/>
      <c r="CX1222" s="56" t="s">
        <v>966</v>
      </c>
      <c r="DG1222" s="118"/>
      <c r="DH1222" s="118"/>
      <c r="DI1222" s="118"/>
      <c r="DJ1222" s="118"/>
      <c r="DK1222" s="118"/>
      <c r="DL1222">
        <v>400</v>
      </c>
      <c r="DM1222" s="74" t="s">
        <v>164</v>
      </c>
      <c r="DN1222" s="74"/>
      <c r="DO1222" s="74"/>
      <c r="DP1222" s="74"/>
      <c r="DR1222">
        <v>400</v>
      </c>
      <c r="DS1222" s="74" t="s">
        <v>164</v>
      </c>
      <c r="DZ1222" t="s">
        <v>1253</v>
      </c>
      <c r="EA1222">
        <v>400</v>
      </c>
      <c r="EY1222" s="70" t="str">
        <f t="shared" si="147"/>
        <v>ibuprofen oral 400mg/</v>
      </c>
      <c r="FK1222" s="14" t="s">
        <v>163</v>
      </c>
      <c r="FL1222" s="70" t="str">
        <f t="shared" si="148"/>
        <v>ibuprofen oral 400mg/</v>
      </c>
    </row>
    <row r="1223" spans="1:168" ht="15.75" customHeight="1">
      <c r="A1223" s="83">
        <v>194115</v>
      </c>
      <c r="B1223" s="57">
        <v>194115</v>
      </c>
      <c r="C1223" s="118"/>
      <c r="D1223" s="118"/>
      <c r="E1223" s="118"/>
      <c r="F1223" s="118"/>
      <c r="G1223" s="57">
        <v>194115</v>
      </c>
      <c r="I1223" s="57">
        <v>194115</v>
      </c>
      <c r="J1223" s="5" t="str">
        <f t="shared" si="142"/>
        <v>FIN ibuprofen Zentiva, k.s. film-coated tablet 50 x 400mg/</v>
      </c>
      <c r="K1223" s="5" t="str">
        <f t="shared" si="143"/>
        <v>FIN ibuprofen Zentiva, k.s. film-coated tablet 50 x 400mg/</v>
      </c>
      <c r="P1223">
        <v>50</v>
      </c>
      <c r="R1223">
        <v>50</v>
      </c>
      <c r="T1223" s="118"/>
      <c r="U1223" s="118"/>
      <c r="V1223" s="118"/>
      <c r="W1223" s="118"/>
      <c r="X1223" t="s">
        <v>1298</v>
      </c>
      <c r="Y1223" t="s">
        <v>1148</v>
      </c>
      <c r="Z1223" t="s">
        <v>1148</v>
      </c>
      <c r="AA1223" t="s">
        <v>1299</v>
      </c>
      <c r="AF1223" s="61">
        <v>100000073665</v>
      </c>
      <c r="AG1223" t="s">
        <v>1220</v>
      </c>
      <c r="AI1223" t="s">
        <v>1198</v>
      </c>
      <c r="AJ1223" t="s">
        <v>1212</v>
      </c>
      <c r="AS1223" s="57">
        <v>55924</v>
      </c>
      <c r="AT1223" s="25" t="str">
        <f t="shared" si="144"/>
        <v>FIN ibuprofen Zentiva, k.s. film-coated tablet 400mg/</v>
      </c>
      <c r="AU1223" s="33"/>
      <c r="AW1223" s="57">
        <v>55924</v>
      </c>
      <c r="AX1223" s="57"/>
      <c r="AZ1223" t="s">
        <v>578</v>
      </c>
      <c r="BD1223" t="s">
        <v>1220</v>
      </c>
      <c r="BF1223" s="46" t="s">
        <v>1047</v>
      </c>
      <c r="BG1223" t="s">
        <v>987</v>
      </c>
      <c r="BK1223" t="s">
        <v>987</v>
      </c>
      <c r="BL1223" t="s">
        <v>1047</v>
      </c>
      <c r="BM1223" s="55" t="s">
        <v>964</v>
      </c>
      <c r="BN1223" t="str">
        <f t="shared" si="145"/>
        <v>ibuprofen film-coated tablet 400mg/</v>
      </c>
      <c r="BO1223" s="55"/>
      <c r="BP1223" t="str">
        <f t="shared" si="146"/>
        <v>ibuprofen film-coated tablet 400mg/</v>
      </c>
      <c r="BR1223" s="76">
        <v>10221000</v>
      </c>
      <c r="BS1223" t="s">
        <v>1220</v>
      </c>
      <c r="BU1223" s="118"/>
      <c r="BV1223" s="118"/>
      <c r="BW1223" s="61">
        <v>100000073665</v>
      </c>
      <c r="CB1223" s="87"/>
      <c r="CC1223" s="87"/>
      <c r="CF1223" t="s">
        <v>1242</v>
      </c>
      <c r="CG1223" t="s">
        <v>175</v>
      </c>
      <c r="CI1223" s="118"/>
      <c r="CJ1223" s="118"/>
      <c r="CK1223" t="s">
        <v>1239</v>
      </c>
      <c r="CM1223" t="s">
        <v>1228</v>
      </c>
      <c r="CN1223" t="s">
        <v>3382</v>
      </c>
      <c r="CO1223" s="46" t="s">
        <v>2251</v>
      </c>
      <c r="CQ1223" s="69" t="s">
        <v>2251</v>
      </c>
      <c r="CR1223" s="69" t="s">
        <v>614</v>
      </c>
      <c r="CT1223" s="46" t="s">
        <v>2251</v>
      </c>
      <c r="CU1223" s="46" t="s">
        <v>614</v>
      </c>
      <c r="CV1223" s="118"/>
      <c r="CW1223" s="147"/>
      <c r="CX1223" s="56" t="s">
        <v>966</v>
      </c>
      <c r="DG1223" s="118"/>
      <c r="DH1223" s="118"/>
      <c r="DI1223" s="118"/>
      <c r="DJ1223" s="118"/>
      <c r="DK1223" s="118"/>
      <c r="DL1223">
        <v>400</v>
      </c>
      <c r="DM1223" s="74" t="s">
        <v>164</v>
      </c>
      <c r="DN1223" s="74"/>
      <c r="DO1223" s="74"/>
      <c r="DP1223" s="74"/>
      <c r="DR1223">
        <v>400</v>
      </c>
      <c r="DS1223" s="74" t="s">
        <v>164</v>
      </c>
      <c r="DZ1223" t="s">
        <v>1253</v>
      </c>
      <c r="EA1223">
        <v>400</v>
      </c>
      <c r="EY1223" s="70" t="str">
        <f t="shared" si="147"/>
        <v>ibuprofen oral 400mg/</v>
      </c>
      <c r="FK1223" s="14" t="s">
        <v>163</v>
      </c>
      <c r="FL1223" s="70" t="str">
        <f t="shared" si="148"/>
        <v>ibuprofen oral 400mg/</v>
      </c>
    </row>
    <row r="1224" spans="1:168" ht="15.75" customHeight="1">
      <c r="A1224" s="83">
        <v>194116</v>
      </c>
      <c r="B1224" s="57">
        <v>194116</v>
      </c>
      <c r="C1224" s="118"/>
      <c r="D1224" s="118"/>
      <c r="E1224" s="118"/>
      <c r="F1224" s="118"/>
      <c r="G1224" s="57">
        <v>194116</v>
      </c>
      <c r="I1224" s="57">
        <v>194116</v>
      </c>
      <c r="J1224" s="5" t="str">
        <f t="shared" si="142"/>
        <v>FIN ibuprofen Zentiva, k.s. film-coated tablet 100 x 400mg/</v>
      </c>
      <c r="K1224" s="5" t="str">
        <f t="shared" si="143"/>
        <v>FIN ibuprofen Zentiva, k.s. film-coated tablet 100 x 400mg/</v>
      </c>
      <c r="P1224">
        <v>100</v>
      </c>
      <c r="R1224">
        <v>100</v>
      </c>
      <c r="T1224" s="118"/>
      <c r="U1224" s="118"/>
      <c r="V1224" s="118"/>
      <c r="W1224" s="118"/>
      <c r="X1224" t="s">
        <v>1289</v>
      </c>
      <c r="Y1224" t="s">
        <v>1148</v>
      </c>
      <c r="Z1224" t="s">
        <v>1148</v>
      </c>
      <c r="AA1224" t="s">
        <v>1289</v>
      </c>
      <c r="AF1224" s="61">
        <v>100000073665</v>
      </c>
      <c r="AG1224" t="s">
        <v>1220</v>
      </c>
      <c r="AI1224" t="s">
        <v>1198</v>
      </c>
      <c r="AJ1224" t="s">
        <v>1212</v>
      </c>
      <c r="AS1224" s="57">
        <v>55924</v>
      </c>
      <c r="AT1224" s="25" t="str">
        <f t="shared" si="144"/>
        <v>FIN ibuprofen Zentiva, k.s. film-coated tablet 400mg/</v>
      </c>
      <c r="AU1224" s="33"/>
      <c r="AW1224" s="57">
        <v>55924</v>
      </c>
      <c r="AX1224" s="57"/>
      <c r="AZ1224" t="s">
        <v>578</v>
      </c>
      <c r="BD1224" t="s">
        <v>1220</v>
      </c>
      <c r="BF1224" s="46" t="s">
        <v>1047</v>
      </c>
      <c r="BG1224" t="s">
        <v>987</v>
      </c>
      <c r="BK1224" t="s">
        <v>987</v>
      </c>
      <c r="BL1224" t="s">
        <v>1047</v>
      </c>
      <c r="BM1224" s="55" t="s">
        <v>964</v>
      </c>
      <c r="BN1224" t="str">
        <f t="shared" si="145"/>
        <v>ibuprofen film-coated tablet 400mg/</v>
      </c>
      <c r="BO1224" s="55"/>
      <c r="BP1224" t="str">
        <f t="shared" si="146"/>
        <v>ibuprofen film-coated tablet 400mg/</v>
      </c>
      <c r="BR1224" s="76">
        <v>10221000</v>
      </c>
      <c r="BS1224" t="s">
        <v>1220</v>
      </c>
      <c r="BU1224" s="118"/>
      <c r="BV1224" s="118"/>
      <c r="BW1224" s="61">
        <v>100000073665</v>
      </c>
      <c r="CB1224" s="87"/>
      <c r="CC1224" s="87"/>
      <c r="CF1224" t="s">
        <v>1242</v>
      </c>
      <c r="CG1224" t="s">
        <v>175</v>
      </c>
      <c r="CI1224" s="118"/>
      <c r="CJ1224" s="118"/>
      <c r="CK1224" t="s">
        <v>1239</v>
      </c>
      <c r="CM1224" t="s">
        <v>1228</v>
      </c>
      <c r="CN1224" t="s">
        <v>3382</v>
      </c>
      <c r="CO1224" s="46" t="s">
        <v>2251</v>
      </c>
      <c r="CQ1224" s="69" t="s">
        <v>2251</v>
      </c>
      <c r="CR1224" s="69" t="s">
        <v>614</v>
      </c>
      <c r="CT1224" s="46" t="s">
        <v>2251</v>
      </c>
      <c r="CU1224" s="46" t="s">
        <v>614</v>
      </c>
      <c r="CV1224" s="118"/>
      <c r="CW1224" s="147"/>
      <c r="CX1224" s="56" t="s">
        <v>966</v>
      </c>
      <c r="DG1224" s="118"/>
      <c r="DH1224" s="118"/>
      <c r="DI1224" s="118"/>
      <c r="DJ1224" s="118"/>
      <c r="DK1224" s="118"/>
      <c r="DL1224">
        <v>400</v>
      </c>
      <c r="DM1224" s="74" t="s">
        <v>164</v>
      </c>
      <c r="DN1224" s="74"/>
      <c r="DO1224" s="74"/>
      <c r="DP1224" s="74"/>
      <c r="DR1224">
        <v>400</v>
      </c>
      <c r="DS1224" s="74" t="s">
        <v>164</v>
      </c>
      <c r="DZ1224" t="s">
        <v>1253</v>
      </c>
      <c r="EA1224">
        <v>400</v>
      </c>
      <c r="EY1224" s="70" t="str">
        <f t="shared" si="147"/>
        <v>ibuprofen oral 400mg/</v>
      </c>
      <c r="FK1224" s="14" t="s">
        <v>163</v>
      </c>
      <c r="FL1224" s="70" t="str">
        <f t="shared" si="148"/>
        <v>ibuprofen oral 400mg/</v>
      </c>
    </row>
    <row r="1225" spans="1:168" ht="15.75" customHeight="1">
      <c r="A1225" s="83">
        <v>194117</v>
      </c>
      <c r="B1225" s="57">
        <v>194117</v>
      </c>
      <c r="C1225" s="118"/>
      <c r="D1225" s="118"/>
      <c r="E1225" s="118"/>
      <c r="F1225" s="118"/>
      <c r="G1225" s="57">
        <v>194117</v>
      </c>
      <c r="I1225" s="57">
        <v>194117</v>
      </c>
      <c r="J1225" s="5" t="str">
        <f t="shared" si="142"/>
        <v>FIN ibuprofen Zentiva, k.s. film-coated tablet 250 x 400mg/</v>
      </c>
      <c r="K1225" s="5" t="str">
        <f t="shared" si="143"/>
        <v>FIN ibuprofen Zentiva, k.s. film-coated tablet 250 x 400mg/</v>
      </c>
      <c r="P1225">
        <v>250</v>
      </c>
      <c r="R1225">
        <v>250</v>
      </c>
      <c r="T1225" s="118"/>
      <c r="U1225" s="118"/>
      <c r="V1225" s="118"/>
      <c r="W1225" s="118"/>
      <c r="X1225" t="s">
        <v>1292</v>
      </c>
      <c r="Y1225" t="s">
        <v>1148</v>
      </c>
      <c r="Z1225" t="s">
        <v>1148</v>
      </c>
      <c r="AA1225" t="s">
        <v>1303</v>
      </c>
      <c r="AF1225" s="61">
        <v>100000073665</v>
      </c>
      <c r="AG1225" t="s">
        <v>1220</v>
      </c>
      <c r="AI1225" t="s">
        <v>1198</v>
      </c>
      <c r="AJ1225" t="s">
        <v>1212</v>
      </c>
      <c r="AS1225" s="57">
        <v>55924</v>
      </c>
      <c r="AT1225" s="25" t="str">
        <f t="shared" si="144"/>
        <v>FIN ibuprofen Zentiva, k.s. film-coated tablet 400mg/</v>
      </c>
      <c r="AU1225" s="33"/>
      <c r="AW1225" s="57">
        <v>55924</v>
      </c>
      <c r="AX1225" s="57"/>
      <c r="AZ1225" t="s">
        <v>578</v>
      </c>
      <c r="BD1225" t="s">
        <v>1220</v>
      </c>
      <c r="BF1225" s="46" t="s">
        <v>1047</v>
      </c>
      <c r="BG1225" t="s">
        <v>987</v>
      </c>
      <c r="BK1225" t="s">
        <v>987</v>
      </c>
      <c r="BL1225" t="s">
        <v>1047</v>
      </c>
      <c r="BM1225" s="55" t="s">
        <v>964</v>
      </c>
      <c r="BN1225" t="str">
        <f t="shared" si="145"/>
        <v>ibuprofen film-coated tablet 400mg/</v>
      </c>
      <c r="BO1225" s="55"/>
      <c r="BP1225" t="str">
        <f t="shared" si="146"/>
        <v>ibuprofen film-coated tablet 400mg/</v>
      </c>
      <c r="BR1225" s="76">
        <v>10221000</v>
      </c>
      <c r="BS1225" t="s">
        <v>1220</v>
      </c>
      <c r="BU1225" s="118"/>
      <c r="BV1225" s="118"/>
      <c r="BW1225" s="61">
        <v>100000073665</v>
      </c>
      <c r="CB1225" s="87"/>
      <c r="CC1225" s="87"/>
      <c r="CF1225" t="s">
        <v>1242</v>
      </c>
      <c r="CG1225" t="s">
        <v>175</v>
      </c>
      <c r="CI1225" s="118"/>
      <c r="CJ1225" s="118"/>
      <c r="CK1225" t="s">
        <v>1239</v>
      </c>
      <c r="CM1225" t="s">
        <v>1228</v>
      </c>
      <c r="CN1225" t="s">
        <v>3382</v>
      </c>
      <c r="CO1225" s="46" t="s">
        <v>2251</v>
      </c>
      <c r="CQ1225" s="69" t="s">
        <v>2251</v>
      </c>
      <c r="CR1225" s="69" t="s">
        <v>614</v>
      </c>
      <c r="CT1225" s="46" t="s">
        <v>2251</v>
      </c>
      <c r="CU1225" s="46" t="s">
        <v>614</v>
      </c>
      <c r="CV1225" s="118"/>
      <c r="CW1225" s="147"/>
      <c r="CX1225" s="56" t="s">
        <v>966</v>
      </c>
      <c r="DG1225" s="118"/>
      <c r="DH1225" s="118"/>
      <c r="DI1225" s="118"/>
      <c r="DJ1225" s="118"/>
      <c r="DK1225" s="118"/>
      <c r="DL1225">
        <v>400</v>
      </c>
      <c r="DM1225" s="74" t="s">
        <v>164</v>
      </c>
      <c r="DN1225" s="74"/>
      <c r="DO1225" s="74"/>
      <c r="DP1225" s="74"/>
      <c r="DR1225">
        <v>400</v>
      </c>
      <c r="DS1225" s="74" t="s">
        <v>164</v>
      </c>
      <c r="DZ1225" t="s">
        <v>1253</v>
      </c>
      <c r="EA1225">
        <v>400</v>
      </c>
      <c r="EY1225" s="70" t="str">
        <f t="shared" si="147"/>
        <v>ibuprofen oral 400mg/</v>
      </c>
      <c r="FK1225" s="14" t="s">
        <v>163</v>
      </c>
      <c r="FL1225" s="70" t="str">
        <f t="shared" si="148"/>
        <v>ibuprofen oral 400mg/</v>
      </c>
    </row>
    <row r="1226" spans="1:168" ht="15.75" customHeight="1">
      <c r="A1226" s="83">
        <v>194118</v>
      </c>
      <c r="B1226" s="57">
        <v>194118</v>
      </c>
      <c r="C1226" s="118"/>
      <c r="D1226" s="118"/>
      <c r="E1226" s="118"/>
      <c r="F1226" s="118"/>
      <c r="G1226" s="57">
        <v>194118</v>
      </c>
      <c r="I1226" s="57">
        <v>194118</v>
      </c>
      <c r="J1226" s="5" t="str">
        <f t="shared" si="142"/>
        <v>FIN ibuprofen Zentiva, k.s. film-coated tablet 10 x 600mg/</v>
      </c>
      <c r="K1226" s="5" t="str">
        <f t="shared" si="143"/>
        <v>FIN ibuprofen Zentiva, k.s. film-coated tablet 10 x 600mg/</v>
      </c>
      <c r="P1226">
        <v>10</v>
      </c>
      <c r="R1226">
        <v>10</v>
      </c>
      <c r="T1226" s="118"/>
      <c r="U1226" s="118"/>
      <c r="V1226" s="118"/>
      <c r="W1226" s="118"/>
      <c r="X1226" t="s">
        <v>1291</v>
      </c>
      <c r="Y1226" t="s">
        <v>1149</v>
      </c>
      <c r="Z1226" t="s">
        <v>1149</v>
      </c>
      <c r="AA1226" t="s">
        <v>1292</v>
      </c>
      <c r="AF1226" s="61">
        <v>100000073665</v>
      </c>
      <c r="AG1226" t="s">
        <v>1220</v>
      </c>
      <c r="AI1226" t="s">
        <v>1198</v>
      </c>
      <c r="AJ1226" t="s">
        <v>1212</v>
      </c>
      <c r="AS1226" s="57">
        <v>55928</v>
      </c>
      <c r="AT1226" s="25" t="str">
        <f t="shared" si="144"/>
        <v>FIN ibuprofen Zentiva, k.s. film-coated tablet 600mg/</v>
      </c>
      <c r="AU1226" s="33"/>
      <c r="AW1226" s="57">
        <v>55928</v>
      </c>
      <c r="AX1226" s="57"/>
      <c r="AZ1226" t="s">
        <v>578</v>
      </c>
      <c r="BD1226" t="s">
        <v>1220</v>
      </c>
      <c r="BF1226" s="46" t="s">
        <v>1048</v>
      </c>
      <c r="BG1226" t="s">
        <v>987</v>
      </c>
      <c r="BK1226" t="s">
        <v>987</v>
      </c>
      <c r="BL1226" t="s">
        <v>1048</v>
      </c>
      <c r="BM1226" s="55" t="s">
        <v>964</v>
      </c>
      <c r="BN1226" t="str">
        <f t="shared" si="145"/>
        <v>ibuprofen film-coated tablet 600mg/</v>
      </c>
      <c r="BO1226" s="55"/>
      <c r="BP1226" t="str">
        <f t="shared" si="146"/>
        <v>ibuprofen film-coated tablet 600mg/</v>
      </c>
      <c r="BR1226" s="76">
        <v>10221000</v>
      </c>
      <c r="BS1226" t="s">
        <v>1220</v>
      </c>
      <c r="BU1226" s="118"/>
      <c r="BV1226" s="118"/>
      <c r="BW1226" s="61">
        <v>100000073665</v>
      </c>
      <c r="CB1226" s="87"/>
      <c r="CC1226" s="87"/>
      <c r="CF1226" t="s">
        <v>1242</v>
      </c>
      <c r="CG1226" t="s">
        <v>175</v>
      </c>
      <c r="CI1226" s="118"/>
      <c r="CJ1226" s="118"/>
      <c r="CK1226" t="s">
        <v>1239</v>
      </c>
      <c r="CM1226" t="s">
        <v>1228</v>
      </c>
      <c r="CN1226" t="s">
        <v>3382</v>
      </c>
      <c r="CO1226" s="46" t="s">
        <v>2251</v>
      </c>
      <c r="CQ1226" s="69" t="s">
        <v>2251</v>
      </c>
      <c r="CR1226" s="69" t="s">
        <v>614</v>
      </c>
      <c r="CT1226" s="46" t="s">
        <v>2251</v>
      </c>
      <c r="CU1226" s="46" t="s">
        <v>614</v>
      </c>
      <c r="CV1226" s="118"/>
      <c r="CW1226" s="147"/>
      <c r="CX1226" s="56" t="s">
        <v>966</v>
      </c>
      <c r="DG1226" s="118"/>
      <c r="DH1226" s="118"/>
      <c r="DI1226" s="118"/>
      <c r="DJ1226" s="118"/>
      <c r="DK1226" s="118"/>
      <c r="DL1226">
        <v>600</v>
      </c>
      <c r="DM1226" s="74" t="s">
        <v>164</v>
      </c>
      <c r="DN1226" s="74"/>
      <c r="DO1226" s="74"/>
      <c r="DP1226" s="74"/>
      <c r="DR1226">
        <v>600</v>
      </c>
      <c r="DS1226" s="74" t="s">
        <v>164</v>
      </c>
      <c r="DZ1226" t="s">
        <v>1254</v>
      </c>
      <c r="EA1226">
        <v>600</v>
      </c>
      <c r="EY1226" s="70" t="str">
        <f t="shared" si="147"/>
        <v>ibuprofen oral 600mg/</v>
      </c>
      <c r="FK1226" s="14" t="s">
        <v>163</v>
      </c>
      <c r="FL1226" s="70" t="str">
        <f t="shared" si="148"/>
        <v>ibuprofen oral 600mg/</v>
      </c>
    </row>
    <row r="1227" spans="1:168" ht="15.75" customHeight="1">
      <c r="A1227" s="83">
        <v>194119</v>
      </c>
      <c r="B1227" s="57">
        <v>194119</v>
      </c>
      <c r="C1227" s="118"/>
      <c r="D1227" s="118"/>
      <c r="E1227" s="118"/>
      <c r="F1227" s="118"/>
      <c r="G1227" s="57">
        <v>194119</v>
      </c>
      <c r="I1227" s="57">
        <v>194119</v>
      </c>
      <c r="J1227" s="5" t="str">
        <f t="shared" si="142"/>
        <v>FIN ibuprofen Zentiva, k.s. film-coated tablet 20 x 600mg/</v>
      </c>
      <c r="K1227" s="5" t="str">
        <f t="shared" si="143"/>
        <v>FIN ibuprofen Zentiva, k.s. film-coated tablet 20 x 600mg/</v>
      </c>
      <c r="P1227">
        <v>20</v>
      </c>
      <c r="R1227">
        <v>20</v>
      </c>
      <c r="T1227" s="118"/>
      <c r="U1227" s="118"/>
      <c r="V1227" s="118"/>
      <c r="W1227" s="118"/>
      <c r="X1227" t="s">
        <v>1298</v>
      </c>
      <c r="Y1227" t="s">
        <v>1149</v>
      </c>
      <c r="Z1227" t="s">
        <v>1149</v>
      </c>
      <c r="AA1227" t="s">
        <v>1291</v>
      </c>
      <c r="AF1227" s="61">
        <v>100000073665</v>
      </c>
      <c r="AG1227" t="s">
        <v>1220</v>
      </c>
      <c r="AI1227" t="s">
        <v>1198</v>
      </c>
      <c r="AJ1227" t="s">
        <v>1212</v>
      </c>
      <c r="AS1227" s="57">
        <v>55928</v>
      </c>
      <c r="AT1227" s="25" t="str">
        <f t="shared" si="144"/>
        <v>FIN ibuprofen Zentiva, k.s. film-coated tablet 600mg/</v>
      </c>
      <c r="AU1227" s="33"/>
      <c r="AW1227" s="57">
        <v>55928</v>
      </c>
      <c r="AX1227" s="57"/>
      <c r="AZ1227" t="s">
        <v>578</v>
      </c>
      <c r="BD1227" t="s">
        <v>1220</v>
      </c>
      <c r="BF1227" s="46" t="s">
        <v>1048</v>
      </c>
      <c r="BG1227" t="s">
        <v>987</v>
      </c>
      <c r="BK1227" t="s">
        <v>987</v>
      </c>
      <c r="BL1227" t="s">
        <v>1048</v>
      </c>
      <c r="BM1227" s="55" t="s">
        <v>964</v>
      </c>
      <c r="BN1227" t="str">
        <f t="shared" si="145"/>
        <v>ibuprofen film-coated tablet 600mg/</v>
      </c>
      <c r="BO1227" s="55"/>
      <c r="BP1227" t="str">
        <f t="shared" si="146"/>
        <v>ibuprofen film-coated tablet 600mg/</v>
      </c>
      <c r="BR1227" s="76">
        <v>10221000</v>
      </c>
      <c r="BS1227" t="s">
        <v>1220</v>
      </c>
      <c r="BU1227" s="118"/>
      <c r="BV1227" s="118"/>
      <c r="BW1227" s="61">
        <v>100000073665</v>
      </c>
      <c r="CB1227" s="87"/>
      <c r="CC1227" s="87"/>
      <c r="CF1227" t="s">
        <v>1242</v>
      </c>
      <c r="CG1227" t="s">
        <v>175</v>
      </c>
      <c r="CI1227" s="118"/>
      <c r="CJ1227" s="118"/>
      <c r="CK1227" t="s">
        <v>1239</v>
      </c>
      <c r="CM1227" t="s">
        <v>1228</v>
      </c>
      <c r="CN1227" t="s">
        <v>3382</v>
      </c>
      <c r="CO1227" s="46" t="s">
        <v>2251</v>
      </c>
      <c r="CQ1227" s="69" t="s">
        <v>2251</v>
      </c>
      <c r="CR1227" s="69" t="s">
        <v>614</v>
      </c>
      <c r="CT1227" s="46" t="s">
        <v>2251</v>
      </c>
      <c r="CU1227" s="46" t="s">
        <v>614</v>
      </c>
      <c r="CV1227" s="118"/>
      <c r="CW1227" s="147"/>
      <c r="CX1227" s="56" t="s">
        <v>966</v>
      </c>
      <c r="DG1227" s="118"/>
      <c r="DH1227" s="118"/>
      <c r="DI1227" s="118"/>
      <c r="DJ1227" s="118"/>
      <c r="DK1227" s="118"/>
      <c r="DL1227">
        <v>600</v>
      </c>
      <c r="DM1227" s="74" t="s">
        <v>164</v>
      </c>
      <c r="DN1227" s="74"/>
      <c r="DO1227" s="74"/>
      <c r="DP1227" s="74"/>
      <c r="DR1227">
        <v>600</v>
      </c>
      <c r="DS1227" s="74" t="s">
        <v>164</v>
      </c>
      <c r="DZ1227" t="s">
        <v>1254</v>
      </c>
      <c r="EA1227">
        <v>600</v>
      </c>
      <c r="EY1227" s="70" t="str">
        <f t="shared" si="147"/>
        <v>ibuprofen oral 600mg/</v>
      </c>
      <c r="FK1227" s="14" t="s">
        <v>163</v>
      </c>
      <c r="FL1227" s="70" t="str">
        <f t="shared" si="148"/>
        <v>ibuprofen oral 600mg/</v>
      </c>
    </row>
    <row r="1228" spans="1:168" ht="15.75" customHeight="1">
      <c r="A1228" s="83">
        <v>194120</v>
      </c>
      <c r="B1228" s="57">
        <v>194120</v>
      </c>
      <c r="C1228" s="118"/>
      <c r="D1228" s="118"/>
      <c r="E1228" s="118"/>
      <c r="F1228" s="118"/>
      <c r="G1228" s="57">
        <v>194120</v>
      </c>
      <c r="I1228" s="57">
        <v>194120</v>
      </c>
      <c r="J1228" s="5" t="str">
        <f t="shared" si="142"/>
        <v>FIN ibuprofen Zentiva, k.s. film-coated tablet 30 x 600mg/</v>
      </c>
      <c r="K1228" s="5" t="str">
        <f t="shared" si="143"/>
        <v>FIN ibuprofen Zentiva, k.s. film-coated tablet 30 x 600mg/</v>
      </c>
      <c r="P1228">
        <v>30</v>
      </c>
      <c r="R1228">
        <v>30</v>
      </c>
      <c r="T1228" s="118"/>
      <c r="U1228" s="118"/>
      <c r="V1228" s="118"/>
      <c r="W1228" s="118"/>
      <c r="X1228" t="s">
        <v>1292</v>
      </c>
      <c r="Y1228" t="s">
        <v>1149</v>
      </c>
      <c r="Z1228" t="s">
        <v>1149</v>
      </c>
      <c r="AA1228" t="s">
        <v>1298</v>
      </c>
      <c r="AF1228" s="61">
        <v>100000073665</v>
      </c>
      <c r="AG1228" t="s">
        <v>1220</v>
      </c>
      <c r="AI1228" t="s">
        <v>1198</v>
      </c>
      <c r="AJ1228" t="s">
        <v>1212</v>
      </c>
      <c r="AS1228" s="57">
        <v>55928</v>
      </c>
      <c r="AT1228" s="25" t="str">
        <f t="shared" si="144"/>
        <v>FIN ibuprofen Zentiva, k.s. film-coated tablet 600mg/</v>
      </c>
      <c r="AU1228" s="33"/>
      <c r="AW1228" s="57">
        <v>55928</v>
      </c>
      <c r="AX1228" s="57"/>
      <c r="AZ1228" t="s">
        <v>578</v>
      </c>
      <c r="BD1228" t="s">
        <v>1220</v>
      </c>
      <c r="BF1228" s="46" t="s">
        <v>1048</v>
      </c>
      <c r="BG1228" t="s">
        <v>987</v>
      </c>
      <c r="BK1228" t="s">
        <v>987</v>
      </c>
      <c r="BL1228" t="s">
        <v>1048</v>
      </c>
      <c r="BM1228" s="55" t="s">
        <v>964</v>
      </c>
      <c r="BN1228" t="str">
        <f t="shared" si="145"/>
        <v>ibuprofen film-coated tablet 600mg/</v>
      </c>
      <c r="BO1228" s="55"/>
      <c r="BP1228" t="str">
        <f t="shared" si="146"/>
        <v>ibuprofen film-coated tablet 600mg/</v>
      </c>
      <c r="BR1228" s="76">
        <v>10221000</v>
      </c>
      <c r="BS1228" t="s">
        <v>1220</v>
      </c>
      <c r="BU1228" s="118"/>
      <c r="BV1228" s="118"/>
      <c r="BW1228" s="61">
        <v>100000073665</v>
      </c>
      <c r="CB1228" s="87"/>
      <c r="CC1228" s="87"/>
      <c r="CF1228" t="s">
        <v>1242</v>
      </c>
      <c r="CG1228" t="s">
        <v>175</v>
      </c>
      <c r="CI1228" s="118"/>
      <c r="CJ1228" s="118"/>
      <c r="CK1228" t="s">
        <v>1239</v>
      </c>
      <c r="CM1228" t="s">
        <v>1228</v>
      </c>
      <c r="CN1228" t="s">
        <v>3382</v>
      </c>
      <c r="CO1228" s="46" t="s">
        <v>2251</v>
      </c>
      <c r="CQ1228" s="69" t="s">
        <v>2251</v>
      </c>
      <c r="CR1228" s="69" t="s">
        <v>614</v>
      </c>
      <c r="CT1228" s="46" t="s">
        <v>2251</v>
      </c>
      <c r="CU1228" s="46" t="s">
        <v>614</v>
      </c>
      <c r="CV1228" s="118"/>
      <c r="CW1228" s="147"/>
      <c r="CX1228" s="56" t="s">
        <v>966</v>
      </c>
      <c r="DG1228" s="118"/>
      <c r="DH1228" s="118"/>
      <c r="DI1228" s="118"/>
      <c r="DJ1228" s="118"/>
      <c r="DK1228" s="118"/>
      <c r="DL1228">
        <v>600</v>
      </c>
      <c r="DM1228" s="74" t="s">
        <v>164</v>
      </c>
      <c r="DN1228" s="74"/>
      <c r="DO1228" s="74"/>
      <c r="DP1228" s="74"/>
      <c r="DR1228">
        <v>600</v>
      </c>
      <c r="DS1228" s="74" t="s">
        <v>164</v>
      </c>
      <c r="DZ1228" t="s">
        <v>1254</v>
      </c>
      <c r="EA1228">
        <v>600</v>
      </c>
      <c r="EY1228" s="70" t="str">
        <f t="shared" si="147"/>
        <v>ibuprofen oral 600mg/</v>
      </c>
      <c r="FK1228" s="14" t="s">
        <v>163</v>
      </c>
      <c r="FL1228" s="70" t="str">
        <f t="shared" si="148"/>
        <v>ibuprofen oral 600mg/</v>
      </c>
    </row>
    <row r="1229" spans="1:168" ht="15.75" customHeight="1">
      <c r="A1229" s="83">
        <v>194121</v>
      </c>
      <c r="B1229" s="57">
        <v>194121</v>
      </c>
      <c r="C1229" s="118"/>
      <c r="D1229" s="118"/>
      <c r="E1229" s="118"/>
      <c r="F1229" s="118"/>
      <c r="G1229" s="57">
        <v>194121</v>
      </c>
      <c r="I1229" s="57">
        <v>194121</v>
      </c>
      <c r="J1229" s="5" t="str">
        <f t="shared" si="142"/>
        <v>FIN ibuprofen Zentiva, k.s. film-coated tablet 40 x 600mg/</v>
      </c>
      <c r="K1229" s="5" t="str">
        <f t="shared" si="143"/>
        <v>FIN ibuprofen Zentiva, k.s. film-coated tablet 40 x 600mg/</v>
      </c>
      <c r="P1229">
        <v>40</v>
      </c>
      <c r="R1229">
        <v>40</v>
      </c>
      <c r="T1229" s="118"/>
      <c r="U1229" s="118"/>
      <c r="V1229" s="118"/>
      <c r="W1229" s="118"/>
      <c r="X1229" t="s">
        <v>1298</v>
      </c>
      <c r="Y1229" t="s">
        <v>1149</v>
      </c>
      <c r="Z1229" t="s">
        <v>1149</v>
      </c>
      <c r="AA1229" t="s">
        <v>1290</v>
      </c>
      <c r="AF1229" s="61">
        <v>100000073665</v>
      </c>
      <c r="AG1229" t="s">
        <v>1220</v>
      </c>
      <c r="AI1229" t="s">
        <v>1198</v>
      </c>
      <c r="AJ1229" t="s">
        <v>1212</v>
      </c>
      <c r="AS1229" s="57">
        <v>55928</v>
      </c>
      <c r="AT1229" s="25" t="str">
        <f t="shared" si="144"/>
        <v>FIN ibuprofen Zentiva, k.s. film-coated tablet 600mg/</v>
      </c>
      <c r="AU1229" s="33"/>
      <c r="AW1229" s="57">
        <v>55928</v>
      </c>
      <c r="AX1229" s="57"/>
      <c r="AZ1229" t="s">
        <v>578</v>
      </c>
      <c r="BD1229" t="s">
        <v>1220</v>
      </c>
      <c r="BF1229" s="46" t="s">
        <v>1048</v>
      </c>
      <c r="BG1229" t="s">
        <v>987</v>
      </c>
      <c r="BK1229" t="s">
        <v>987</v>
      </c>
      <c r="BL1229" t="s">
        <v>1048</v>
      </c>
      <c r="BM1229" s="55" t="s">
        <v>964</v>
      </c>
      <c r="BN1229" t="str">
        <f t="shared" si="145"/>
        <v>ibuprofen film-coated tablet 600mg/</v>
      </c>
      <c r="BO1229" s="55"/>
      <c r="BP1229" t="str">
        <f t="shared" si="146"/>
        <v>ibuprofen film-coated tablet 600mg/</v>
      </c>
      <c r="BR1229" s="76">
        <v>10221000</v>
      </c>
      <c r="BS1229" t="s">
        <v>1220</v>
      </c>
      <c r="BU1229" s="118"/>
      <c r="BV1229" s="118"/>
      <c r="BW1229" s="61">
        <v>100000073665</v>
      </c>
      <c r="CB1229" s="87"/>
      <c r="CC1229" s="87"/>
      <c r="CF1229" t="s">
        <v>1242</v>
      </c>
      <c r="CG1229" t="s">
        <v>175</v>
      </c>
      <c r="CI1229" s="118"/>
      <c r="CJ1229" s="118"/>
      <c r="CK1229" t="s">
        <v>1239</v>
      </c>
      <c r="CM1229" t="s">
        <v>1228</v>
      </c>
      <c r="CN1229" t="s">
        <v>3382</v>
      </c>
      <c r="CO1229" s="46" t="s">
        <v>2251</v>
      </c>
      <c r="CQ1229" s="69" t="s">
        <v>2251</v>
      </c>
      <c r="CR1229" s="69" t="s">
        <v>614</v>
      </c>
      <c r="CT1229" s="46" t="s">
        <v>2251</v>
      </c>
      <c r="CU1229" s="46" t="s">
        <v>614</v>
      </c>
      <c r="CV1229" s="118"/>
      <c r="CW1229" s="147"/>
      <c r="CX1229" s="56" t="s">
        <v>966</v>
      </c>
      <c r="DG1229" s="118"/>
      <c r="DH1229" s="118"/>
      <c r="DI1229" s="118"/>
      <c r="DJ1229" s="118"/>
      <c r="DK1229" s="118"/>
      <c r="DL1229">
        <v>600</v>
      </c>
      <c r="DM1229" s="74" t="s">
        <v>164</v>
      </c>
      <c r="DN1229" s="74"/>
      <c r="DO1229" s="74"/>
      <c r="DP1229" s="74"/>
      <c r="DR1229">
        <v>600</v>
      </c>
      <c r="DS1229" s="74" t="s">
        <v>164</v>
      </c>
      <c r="DZ1229" t="s">
        <v>1254</v>
      </c>
      <c r="EA1229">
        <v>600</v>
      </c>
      <c r="EY1229" s="70" t="str">
        <f t="shared" si="147"/>
        <v>ibuprofen oral 600mg/</v>
      </c>
      <c r="FK1229" s="14" t="s">
        <v>163</v>
      </c>
      <c r="FL1229" s="70" t="str">
        <f t="shared" si="148"/>
        <v>ibuprofen oral 600mg/</v>
      </c>
    </row>
    <row r="1230" spans="1:168" ht="15.75" customHeight="1">
      <c r="A1230" s="83">
        <v>194122</v>
      </c>
      <c r="B1230" s="57">
        <v>194122</v>
      </c>
      <c r="C1230" s="118"/>
      <c r="D1230" s="118"/>
      <c r="E1230" s="118"/>
      <c r="F1230" s="118"/>
      <c r="G1230" s="57">
        <v>194122</v>
      </c>
      <c r="I1230" s="57">
        <v>194122</v>
      </c>
      <c r="J1230" s="5" t="str">
        <f t="shared" si="142"/>
        <v>FIN ibuprofen Zentiva, k.s. film-coated tablet 50 x 600mg/</v>
      </c>
      <c r="K1230" s="5" t="str">
        <f t="shared" si="143"/>
        <v>FIN ibuprofen Zentiva, k.s. film-coated tablet 50 x 600mg/</v>
      </c>
      <c r="P1230">
        <v>50</v>
      </c>
      <c r="R1230">
        <v>50</v>
      </c>
      <c r="T1230" s="118"/>
      <c r="U1230" s="118"/>
      <c r="V1230" s="118"/>
      <c r="W1230" s="118"/>
      <c r="X1230" t="s">
        <v>1289</v>
      </c>
      <c r="Y1230" t="s">
        <v>1149</v>
      </c>
      <c r="Z1230" t="s">
        <v>1149</v>
      </c>
      <c r="AA1230" t="s">
        <v>1299</v>
      </c>
      <c r="AF1230" s="61">
        <v>100000073665</v>
      </c>
      <c r="AG1230" t="s">
        <v>1220</v>
      </c>
      <c r="AI1230" t="s">
        <v>1198</v>
      </c>
      <c r="AJ1230" t="s">
        <v>1212</v>
      </c>
      <c r="AS1230" s="57">
        <v>55928</v>
      </c>
      <c r="AT1230" s="25" t="str">
        <f t="shared" si="144"/>
        <v>FIN ibuprofen Zentiva, k.s. film-coated tablet 600mg/</v>
      </c>
      <c r="AU1230" s="33"/>
      <c r="AW1230" s="57">
        <v>55928</v>
      </c>
      <c r="AX1230" s="57"/>
      <c r="AZ1230" t="s">
        <v>578</v>
      </c>
      <c r="BD1230" t="s">
        <v>1220</v>
      </c>
      <c r="BF1230" s="46" t="s">
        <v>1048</v>
      </c>
      <c r="BG1230" t="s">
        <v>987</v>
      </c>
      <c r="BK1230" t="s">
        <v>987</v>
      </c>
      <c r="BL1230" t="s">
        <v>1048</v>
      </c>
      <c r="BM1230" s="55" t="s">
        <v>964</v>
      </c>
      <c r="BN1230" t="str">
        <f t="shared" si="145"/>
        <v>ibuprofen film-coated tablet 600mg/</v>
      </c>
      <c r="BO1230" s="55"/>
      <c r="BP1230" t="str">
        <f t="shared" si="146"/>
        <v>ibuprofen film-coated tablet 600mg/</v>
      </c>
      <c r="BR1230" s="76">
        <v>10221000</v>
      </c>
      <c r="BS1230" t="s">
        <v>1220</v>
      </c>
      <c r="BU1230" s="118"/>
      <c r="BV1230" s="118"/>
      <c r="BW1230" s="61">
        <v>100000073665</v>
      </c>
      <c r="CB1230" s="87"/>
      <c r="CC1230" s="87"/>
      <c r="CF1230" t="s">
        <v>1242</v>
      </c>
      <c r="CG1230" t="s">
        <v>175</v>
      </c>
      <c r="CI1230" s="118"/>
      <c r="CJ1230" s="118"/>
      <c r="CK1230" t="s">
        <v>1239</v>
      </c>
      <c r="CM1230" t="s">
        <v>1228</v>
      </c>
      <c r="CN1230" t="s">
        <v>3382</v>
      </c>
      <c r="CO1230" s="46" t="s">
        <v>2251</v>
      </c>
      <c r="CQ1230" s="69" t="s">
        <v>2251</v>
      </c>
      <c r="CR1230" s="69" t="s">
        <v>614</v>
      </c>
      <c r="CT1230" s="46" t="s">
        <v>2251</v>
      </c>
      <c r="CU1230" s="46" t="s">
        <v>614</v>
      </c>
      <c r="CV1230" s="118"/>
      <c r="CW1230" s="147"/>
      <c r="CX1230" s="56" t="s">
        <v>966</v>
      </c>
      <c r="DG1230" s="118"/>
      <c r="DH1230" s="118"/>
      <c r="DI1230" s="118"/>
      <c r="DJ1230" s="118"/>
      <c r="DK1230" s="118"/>
      <c r="DL1230">
        <v>600</v>
      </c>
      <c r="DM1230" s="74" t="s">
        <v>164</v>
      </c>
      <c r="DN1230" s="74"/>
      <c r="DO1230" s="74"/>
      <c r="DP1230" s="74"/>
      <c r="DR1230">
        <v>600</v>
      </c>
      <c r="DS1230" s="74" t="s">
        <v>164</v>
      </c>
      <c r="DZ1230" t="s">
        <v>1254</v>
      </c>
      <c r="EA1230">
        <v>600</v>
      </c>
      <c r="EY1230" s="70" t="str">
        <f t="shared" si="147"/>
        <v>ibuprofen oral 600mg/</v>
      </c>
      <c r="FK1230" s="14" t="s">
        <v>163</v>
      </c>
      <c r="FL1230" s="70" t="str">
        <f t="shared" si="148"/>
        <v>ibuprofen oral 600mg/</v>
      </c>
    </row>
    <row r="1231" spans="1:168" ht="15.75" customHeight="1">
      <c r="A1231" s="83">
        <v>194123</v>
      </c>
      <c r="B1231" s="57">
        <v>194123</v>
      </c>
      <c r="C1231" s="118"/>
      <c r="D1231" s="118"/>
      <c r="E1231" s="118"/>
      <c r="F1231" s="118"/>
      <c r="G1231" s="57">
        <v>194123</v>
      </c>
      <c r="I1231" s="57">
        <v>194123</v>
      </c>
      <c r="J1231" s="5" t="str">
        <f t="shared" si="142"/>
        <v>FIN ibuprofen Zentiva, k.s. film-coated tablet 100 x 600mg/</v>
      </c>
      <c r="K1231" s="5" t="str">
        <f t="shared" si="143"/>
        <v>FIN ibuprofen Zentiva, k.s. film-coated tablet 100 x 600mg/</v>
      </c>
      <c r="P1231">
        <v>100</v>
      </c>
      <c r="R1231">
        <v>100</v>
      </c>
      <c r="T1231" s="118"/>
      <c r="U1231" s="118"/>
      <c r="V1231" s="118"/>
      <c r="W1231" s="118"/>
      <c r="X1231" t="s">
        <v>1291</v>
      </c>
      <c r="Y1231" t="s">
        <v>1149</v>
      </c>
      <c r="Z1231" t="s">
        <v>1149</v>
      </c>
      <c r="AA1231" t="s">
        <v>1289</v>
      </c>
      <c r="AF1231" s="61">
        <v>100000073665</v>
      </c>
      <c r="AG1231" t="s">
        <v>1220</v>
      </c>
      <c r="AI1231" t="s">
        <v>1198</v>
      </c>
      <c r="AJ1231" t="s">
        <v>1212</v>
      </c>
      <c r="AS1231" s="57">
        <v>55928</v>
      </c>
      <c r="AT1231" s="25" t="str">
        <f t="shared" si="144"/>
        <v>FIN ibuprofen Zentiva, k.s. film-coated tablet 600mg/</v>
      </c>
      <c r="AU1231" s="33"/>
      <c r="AW1231" s="57">
        <v>55928</v>
      </c>
      <c r="AX1231" s="57"/>
      <c r="AZ1231" t="s">
        <v>578</v>
      </c>
      <c r="BD1231" t="s">
        <v>1220</v>
      </c>
      <c r="BF1231" s="46" t="s">
        <v>1048</v>
      </c>
      <c r="BG1231" t="s">
        <v>987</v>
      </c>
      <c r="BK1231" t="s">
        <v>987</v>
      </c>
      <c r="BL1231" t="s">
        <v>1048</v>
      </c>
      <c r="BM1231" s="55" t="s">
        <v>964</v>
      </c>
      <c r="BN1231" t="str">
        <f t="shared" si="145"/>
        <v>ibuprofen film-coated tablet 600mg/</v>
      </c>
      <c r="BO1231" s="55"/>
      <c r="BP1231" t="str">
        <f t="shared" si="146"/>
        <v>ibuprofen film-coated tablet 600mg/</v>
      </c>
      <c r="BR1231" s="76">
        <v>10221000</v>
      </c>
      <c r="BS1231" t="s">
        <v>1220</v>
      </c>
      <c r="BU1231" s="118"/>
      <c r="BV1231" s="118"/>
      <c r="BW1231" s="61">
        <v>100000073665</v>
      </c>
      <c r="CB1231" s="87"/>
      <c r="CC1231" s="87"/>
      <c r="CF1231" t="s">
        <v>1242</v>
      </c>
      <c r="CG1231" t="s">
        <v>175</v>
      </c>
      <c r="CI1231" s="118"/>
      <c r="CJ1231" s="118"/>
      <c r="CK1231" t="s">
        <v>1239</v>
      </c>
      <c r="CM1231" t="s">
        <v>1228</v>
      </c>
      <c r="CN1231" t="s">
        <v>3382</v>
      </c>
      <c r="CO1231" s="46" t="s">
        <v>2251</v>
      </c>
      <c r="CQ1231" s="69" t="s">
        <v>2251</v>
      </c>
      <c r="CR1231" s="69" t="s">
        <v>614</v>
      </c>
      <c r="CT1231" s="46" t="s">
        <v>2251</v>
      </c>
      <c r="CU1231" s="46" t="s">
        <v>614</v>
      </c>
      <c r="CV1231" s="118"/>
      <c r="CW1231" s="147"/>
      <c r="CX1231" s="56" t="s">
        <v>966</v>
      </c>
      <c r="DG1231" s="118"/>
      <c r="DH1231" s="118"/>
      <c r="DI1231" s="118"/>
      <c r="DJ1231" s="118"/>
      <c r="DK1231" s="118"/>
      <c r="DL1231">
        <v>600</v>
      </c>
      <c r="DM1231" s="74" t="s">
        <v>164</v>
      </c>
      <c r="DN1231" s="74"/>
      <c r="DO1231" s="74"/>
      <c r="DP1231" s="74"/>
      <c r="DR1231">
        <v>600</v>
      </c>
      <c r="DS1231" s="74" t="s">
        <v>164</v>
      </c>
      <c r="DZ1231" t="s">
        <v>1254</v>
      </c>
      <c r="EA1231">
        <v>600</v>
      </c>
      <c r="EY1231" s="70" t="str">
        <f t="shared" si="147"/>
        <v>ibuprofen oral 600mg/</v>
      </c>
      <c r="FK1231" s="14" t="s">
        <v>163</v>
      </c>
      <c r="FL1231" s="70" t="str">
        <f t="shared" si="148"/>
        <v>ibuprofen oral 600mg/</v>
      </c>
    </row>
    <row r="1232" spans="1:168" ht="15.75" customHeight="1">
      <c r="A1232" s="83">
        <v>194124</v>
      </c>
      <c r="B1232" s="57">
        <v>194124</v>
      </c>
      <c r="C1232" s="118"/>
      <c r="D1232" s="118"/>
      <c r="E1232" s="118"/>
      <c r="F1232" s="118"/>
      <c r="G1232" s="57">
        <v>194124</v>
      </c>
      <c r="I1232" s="57">
        <v>194124</v>
      </c>
      <c r="J1232" s="5" t="str">
        <f t="shared" si="142"/>
        <v>FIN ibuprofen Zentiva, k.s. film-coated tablet 250 x 600mg/</v>
      </c>
      <c r="K1232" s="5" t="str">
        <f t="shared" si="143"/>
        <v>FIN ibuprofen Zentiva, k.s. film-coated tablet 250 x 600mg/</v>
      </c>
      <c r="P1232">
        <v>250</v>
      </c>
      <c r="R1232">
        <v>250</v>
      </c>
      <c r="T1232" s="118"/>
      <c r="U1232" s="118"/>
      <c r="V1232" s="118"/>
      <c r="W1232" s="118"/>
      <c r="X1232" t="s">
        <v>1298</v>
      </c>
      <c r="Y1232" t="s">
        <v>1149</v>
      </c>
      <c r="Z1232" t="s">
        <v>1149</v>
      </c>
      <c r="AA1232" t="s">
        <v>1303</v>
      </c>
      <c r="AF1232" s="61">
        <v>100000073665</v>
      </c>
      <c r="AG1232" t="s">
        <v>1220</v>
      </c>
      <c r="AI1232" t="s">
        <v>1198</v>
      </c>
      <c r="AJ1232" t="s">
        <v>1212</v>
      </c>
      <c r="AS1232" s="57">
        <v>55928</v>
      </c>
      <c r="AT1232" s="25" t="str">
        <f t="shared" si="144"/>
        <v>FIN ibuprofen Zentiva, k.s. film-coated tablet 600mg/</v>
      </c>
      <c r="AU1232" s="33"/>
      <c r="AW1232" s="57">
        <v>55928</v>
      </c>
      <c r="AX1232" s="57"/>
      <c r="AZ1232" t="s">
        <v>578</v>
      </c>
      <c r="BD1232" t="s">
        <v>1220</v>
      </c>
      <c r="BF1232" s="46" t="s">
        <v>1048</v>
      </c>
      <c r="BG1232" t="s">
        <v>987</v>
      </c>
      <c r="BK1232" t="s">
        <v>987</v>
      </c>
      <c r="BL1232" t="s">
        <v>1048</v>
      </c>
      <c r="BM1232" s="55" t="s">
        <v>964</v>
      </c>
      <c r="BN1232" t="str">
        <f t="shared" si="145"/>
        <v>ibuprofen film-coated tablet 600mg/</v>
      </c>
      <c r="BO1232" s="55"/>
      <c r="BP1232" t="str">
        <f t="shared" si="146"/>
        <v>ibuprofen film-coated tablet 600mg/</v>
      </c>
      <c r="BR1232" s="76">
        <v>10221000</v>
      </c>
      <c r="BS1232" t="s">
        <v>1220</v>
      </c>
      <c r="BU1232" s="118"/>
      <c r="BV1232" s="118"/>
      <c r="BW1232" s="61">
        <v>100000073665</v>
      </c>
      <c r="CB1232" s="87"/>
      <c r="CC1232" s="87"/>
      <c r="CF1232" t="s">
        <v>1242</v>
      </c>
      <c r="CG1232" t="s">
        <v>175</v>
      </c>
      <c r="CI1232" s="118"/>
      <c r="CJ1232" s="118"/>
      <c r="CK1232" t="s">
        <v>1239</v>
      </c>
      <c r="CM1232" t="s">
        <v>1228</v>
      </c>
      <c r="CN1232" t="s">
        <v>3382</v>
      </c>
      <c r="CO1232" s="46" t="s">
        <v>2251</v>
      </c>
      <c r="CQ1232" s="69" t="s">
        <v>2251</v>
      </c>
      <c r="CR1232" s="69" t="s">
        <v>614</v>
      </c>
      <c r="CT1232" s="46" t="s">
        <v>2251</v>
      </c>
      <c r="CU1232" s="46" t="s">
        <v>614</v>
      </c>
      <c r="CV1232" s="118"/>
      <c r="CW1232" s="147"/>
      <c r="CX1232" s="56" t="s">
        <v>966</v>
      </c>
      <c r="DG1232" s="118"/>
      <c r="DH1232" s="118"/>
      <c r="DI1232" s="118"/>
      <c r="DJ1232" s="118"/>
      <c r="DK1232" s="118"/>
      <c r="DL1232">
        <v>600</v>
      </c>
      <c r="DM1232" s="74" t="s">
        <v>164</v>
      </c>
      <c r="DN1232" s="74"/>
      <c r="DO1232" s="74"/>
      <c r="DP1232" s="74"/>
      <c r="DR1232">
        <v>600</v>
      </c>
      <c r="DS1232" s="74" t="s">
        <v>164</v>
      </c>
      <c r="DZ1232" t="s">
        <v>1254</v>
      </c>
      <c r="EA1232">
        <v>600</v>
      </c>
      <c r="EY1232" s="70" t="str">
        <f t="shared" si="147"/>
        <v>ibuprofen oral 600mg/</v>
      </c>
      <c r="FK1232" s="14" t="s">
        <v>163</v>
      </c>
      <c r="FL1232" s="70" t="str">
        <f t="shared" si="148"/>
        <v>ibuprofen oral 600mg/</v>
      </c>
    </row>
    <row r="1233" spans="1:168" ht="15.75" customHeight="1">
      <c r="A1233" s="83">
        <v>194133</v>
      </c>
      <c r="B1233" s="57">
        <v>194133</v>
      </c>
      <c r="C1233" s="118"/>
      <c r="D1233" s="118"/>
      <c r="E1233" s="118"/>
      <c r="F1233" s="118"/>
      <c r="G1233" s="57">
        <v>194133</v>
      </c>
      <c r="I1233" s="57">
        <v>194133</v>
      </c>
      <c r="J1233" s="5" t="str">
        <f t="shared" si="142"/>
        <v>FIN ibuprofen Zentiva, k.s. film-coated tablet 10 x 800mg/</v>
      </c>
      <c r="K1233" s="5" t="str">
        <f t="shared" si="143"/>
        <v>FIN ibuprofen Zentiva, k.s. film-coated tablet 10 x 800mg/</v>
      </c>
      <c r="P1233">
        <v>10</v>
      </c>
      <c r="R1233">
        <v>10</v>
      </c>
      <c r="T1233" s="118"/>
      <c r="U1233" s="118"/>
      <c r="V1233" s="118"/>
      <c r="W1233" s="118"/>
      <c r="X1233" t="s">
        <v>1292</v>
      </c>
      <c r="Y1233" t="s">
        <v>1150</v>
      </c>
      <c r="Z1233" t="s">
        <v>1150</v>
      </c>
      <c r="AA1233" t="s">
        <v>1292</v>
      </c>
      <c r="AF1233" s="61">
        <v>100000073665</v>
      </c>
      <c r="AG1233" t="s">
        <v>1220</v>
      </c>
      <c r="AI1233" t="s">
        <v>1198</v>
      </c>
      <c r="AJ1233" t="s">
        <v>1212</v>
      </c>
      <c r="AS1233" s="57">
        <v>55930</v>
      </c>
      <c r="AT1233" s="25" t="str">
        <f t="shared" si="144"/>
        <v>FIN ibuprofen Zentiva, k.s. film-coated tablet 800mg/</v>
      </c>
      <c r="AU1233" s="33"/>
      <c r="AW1233" s="57">
        <v>55930</v>
      </c>
      <c r="AX1233" s="57"/>
      <c r="AZ1233" t="s">
        <v>578</v>
      </c>
      <c r="BD1233" t="s">
        <v>1220</v>
      </c>
      <c r="BF1233" s="46" t="s">
        <v>1049</v>
      </c>
      <c r="BG1233" t="s">
        <v>987</v>
      </c>
      <c r="BK1233" t="s">
        <v>987</v>
      </c>
      <c r="BL1233" t="s">
        <v>1049</v>
      </c>
      <c r="BM1233" s="55" t="s">
        <v>964</v>
      </c>
      <c r="BN1233" t="str">
        <f t="shared" si="145"/>
        <v>ibuprofen film-coated tablet 800mg/</v>
      </c>
      <c r="BO1233" s="55"/>
      <c r="BP1233" t="str">
        <f t="shared" si="146"/>
        <v>ibuprofen film-coated tablet 800mg/</v>
      </c>
      <c r="BR1233" s="76">
        <v>10221000</v>
      </c>
      <c r="BS1233" t="s">
        <v>1220</v>
      </c>
      <c r="BU1233" s="118"/>
      <c r="BV1233" s="118"/>
      <c r="BW1233" s="61">
        <v>100000073665</v>
      </c>
      <c r="CB1233" s="87"/>
      <c r="CC1233" s="87"/>
      <c r="CF1233" t="s">
        <v>1242</v>
      </c>
      <c r="CG1233" t="s">
        <v>175</v>
      </c>
      <c r="CI1233" s="118"/>
      <c r="CJ1233" s="118"/>
      <c r="CK1233" t="s">
        <v>1239</v>
      </c>
      <c r="CM1233" t="s">
        <v>1228</v>
      </c>
      <c r="CN1233" t="s">
        <v>3382</v>
      </c>
      <c r="CO1233" s="46" t="s">
        <v>2251</v>
      </c>
      <c r="CQ1233" s="69" t="s">
        <v>2251</v>
      </c>
      <c r="CR1233" s="69" t="s">
        <v>614</v>
      </c>
      <c r="CT1233" s="46" t="s">
        <v>2251</v>
      </c>
      <c r="CU1233" s="46" t="s">
        <v>614</v>
      </c>
      <c r="CV1233" s="118"/>
      <c r="CW1233" s="147"/>
      <c r="CX1233" s="56" t="s">
        <v>966</v>
      </c>
      <c r="DG1233" s="118"/>
      <c r="DH1233" s="118"/>
      <c r="DI1233" s="118"/>
      <c r="DJ1233" s="118"/>
      <c r="DK1233" s="118"/>
      <c r="DL1233">
        <v>800</v>
      </c>
      <c r="DM1233" s="74" t="s">
        <v>164</v>
      </c>
      <c r="DN1233" s="74"/>
      <c r="DO1233" s="74"/>
      <c r="DP1233" s="74"/>
      <c r="DR1233">
        <v>800</v>
      </c>
      <c r="DS1233" s="74" t="s">
        <v>164</v>
      </c>
      <c r="DZ1233" t="s">
        <v>1255</v>
      </c>
      <c r="EA1233">
        <v>800</v>
      </c>
      <c r="EY1233" s="70" t="str">
        <f t="shared" si="147"/>
        <v>ibuprofen oral 800mg/</v>
      </c>
      <c r="FK1233" s="14" t="s">
        <v>163</v>
      </c>
      <c r="FL1233" s="70" t="str">
        <f t="shared" si="148"/>
        <v>ibuprofen oral 800mg/</v>
      </c>
    </row>
    <row r="1234" spans="1:168" ht="15.75" customHeight="1">
      <c r="A1234" s="83">
        <v>194135</v>
      </c>
      <c r="B1234" s="57">
        <v>194135</v>
      </c>
      <c r="C1234" s="118"/>
      <c r="D1234" s="118"/>
      <c r="E1234" s="118"/>
      <c r="F1234" s="118"/>
      <c r="G1234" s="57">
        <v>194135</v>
      </c>
      <c r="I1234" s="57">
        <v>194135</v>
      </c>
      <c r="J1234" s="5" t="str">
        <f t="shared" si="142"/>
        <v>FIN ibuprofen Zentiva, k.s. film-coated tablet 20 x 800mg/</v>
      </c>
      <c r="K1234" s="5" t="str">
        <f t="shared" si="143"/>
        <v>FIN ibuprofen Zentiva, k.s. film-coated tablet 20 x 800mg/</v>
      </c>
      <c r="P1234">
        <v>20</v>
      </c>
      <c r="R1234">
        <v>20</v>
      </c>
      <c r="T1234" s="118"/>
      <c r="U1234" s="118"/>
      <c r="V1234" s="118"/>
      <c r="W1234" s="118"/>
      <c r="X1234" t="s">
        <v>1298</v>
      </c>
      <c r="Y1234" t="s">
        <v>1150</v>
      </c>
      <c r="Z1234" t="s">
        <v>1150</v>
      </c>
      <c r="AA1234" t="s">
        <v>1291</v>
      </c>
      <c r="AF1234" s="61">
        <v>100000073665</v>
      </c>
      <c r="AG1234" t="s">
        <v>1220</v>
      </c>
      <c r="AI1234" t="s">
        <v>1198</v>
      </c>
      <c r="AJ1234" t="s">
        <v>1212</v>
      </c>
      <c r="AS1234" s="57">
        <v>55930</v>
      </c>
      <c r="AT1234" s="25" t="str">
        <f t="shared" si="144"/>
        <v>FIN ibuprofen Zentiva, k.s. film-coated tablet 800mg/</v>
      </c>
      <c r="AU1234" s="33"/>
      <c r="AW1234" s="57">
        <v>55930</v>
      </c>
      <c r="AX1234" s="57"/>
      <c r="AZ1234" t="s">
        <v>578</v>
      </c>
      <c r="BD1234" t="s">
        <v>1220</v>
      </c>
      <c r="BF1234" s="46" t="s">
        <v>1049</v>
      </c>
      <c r="BG1234" t="s">
        <v>987</v>
      </c>
      <c r="BK1234" t="s">
        <v>987</v>
      </c>
      <c r="BL1234" t="s">
        <v>1049</v>
      </c>
      <c r="BM1234" s="55" t="s">
        <v>964</v>
      </c>
      <c r="BN1234" t="str">
        <f t="shared" si="145"/>
        <v>ibuprofen film-coated tablet 800mg/</v>
      </c>
      <c r="BO1234" s="55"/>
      <c r="BP1234" t="str">
        <f t="shared" si="146"/>
        <v>ibuprofen film-coated tablet 800mg/</v>
      </c>
      <c r="BR1234" s="76">
        <v>10221000</v>
      </c>
      <c r="BS1234" t="s">
        <v>1220</v>
      </c>
      <c r="BU1234" s="118"/>
      <c r="BV1234" s="118"/>
      <c r="BW1234" s="61">
        <v>100000073665</v>
      </c>
      <c r="CB1234" s="87"/>
      <c r="CC1234" s="87"/>
      <c r="CF1234" t="s">
        <v>1242</v>
      </c>
      <c r="CG1234" t="s">
        <v>175</v>
      </c>
      <c r="CI1234" s="118"/>
      <c r="CJ1234" s="118"/>
      <c r="CK1234" t="s">
        <v>1239</v>
      </c>
      <c r="CM1234" t="s">
        <v>1228</v>
      </c>
      <c r="CN1234" t="s">
        <v>3382</v>
      </c>
      <c r="CO1234" s="46" t="s">
        <v>2251</v>
      </c>
      <c r="CQ1234" s="69" t="s">
        <v>2251</v>
      </c>
      <c r="CR1234" s="69" t="s">
        <v>614</v>
      </c>
      <c r="CT1234" s="46" t="s">
        <v>2251</v>
      </c>
      <c r="CU1234" s="46" t="s">
        <v>614</v>
      </c>
      <c r="CV1234" s="118"/>
      <c r="CW1234" s="147"/>
      <c r="CX1234" s="56" t="s">
        <v>966</v>
      </c>
      <c r="DG1234" s="118"/>
      <c r="DH1234" s="118"/>
      <c r="DI1234" s="118"/>
      <c r="DJ1234" s="118"/>
      <c r="DK1234" s="118"/>
      <c r="DL1234">
        <v>800</v>
      </c>
      <c r="DM1234" s="74" t="s">
        <v>164</v>
      </c>
      <c r="DN1234" s="74"/>
      <c r="DO1234" s="74"/>
      <c r="DP1234" s="74"/>
      <c r="DR1234">
        <v>800</v>
      </c>
      <c r="DS1234" s="74" t="s">
        <v>164</v>
      </c>
      <c r="DZ1234" t="s">
        <v>1255</v>
      </c>
      <c r="EA1234">
        <v>800</v>
      </c>
      <c r="EY1234" s="70" t="str">
        <f t="shared" si="147"/>
        <v>ibuprofen oral 800mg/</v>
      </c>
      <c r="FK1234" s="14" t="s">
        <v>163</v>
      </c>
      <c r="FL1234" s="70" t="str">
        <f t="shared" si="148"/>
        <v>ibuprofen oral 800mg/</v>
      </c>
    </row>
    <row r="1235" spans="1:168" ht="15.75" customHeight="1">
      <c r="A1235" s="83">
        <v>194137</v>
      </c>
      <c r="B1235" s="57">
        <v>194137</v>
      </c>
      <c r="C1235" s="118"/>
      <c r="D1235" s="118"/>
      <c r="E1235" s="118"/>
      <c r="F1235" s="118"/>
      <c r="G1235" s="57">
        <v>194137</v>
      </c>
      <c r="I1235" s="57">
        <v>194137</v>
      </c>
      <c r="J1235" s="5" t="str">
        <f t="shared" si="142"/>
        <v>FIN ibuprofen Zentiva, k.s. film-coated tablet 30 x 800mg/</v>
      </c>
      <c r="K1235" s="5" t="str">
        <f t="shared" si="143"/>
        <v>FIN ibuprofen Zentiva, k.s. film-coated tablet 30 x 800mg/</v>
      </c>
      <c r="P1235">
        <v>30</v>
      </c>
      <c r="R1235">
        <v>30</v>
      </c>
      <c r="T1235" s="118"/>
      <c r="U1235" s="118"/>
      <c r="V1235" s="118"/>
      <c r="W1235" s="118"/>
      <c r="X1235" t="s">
        <v>1289</v>
      </c>
      <c r="Y1235" t="s">
        <v>1150</v>
      </c>
      <c r="Z1235" t="s">
        <v>1150</v>
      </c>
      <c r="AA1235" t="s">
        <v>1298</v>
      </c>
      <c r="AF1235" s="61">
        <v>100000073665</v>
      </c>
      <c r="AG1235" t="s">
        <v>1220</v>
      </c>
      <c r="AI1235" t="s">
        <v>1198</v>
      </c>
      <c r="AJ1235" t="s">
        <v>1212</v>
      </c>
      <c r="AS1235" s="57">
        <v>55930</v>
      </c>
      <c r="AT1235" s="25" t="str">
        <f t="shared" si="144"/>
        <v>FIN ibuprofen Zentiva, k.s. film-coated tablet 800mg/</v>
      </c>
      <c r="AU1235" s="33"/>
      <c r="AW1235" s="57">
        <v>55930</v>
      </c>
      <c r="AX1235" s="57"/>
      <c r="AZ1235" t="s">
        <v>578</v>
      </c>
      <c r="BD1235" t="s">
        <v>1220</v>
      </c>
      <c r="BF1235" s="46" t="s">
        <v>1049</v>
      </c>
      <c r="BG1235" t="s">
        <v>987</v>
      </c>
      <c r="BK1235" t="s">
        <v>987</v>
      </c>
      <c r="BL1235" t="s">
        <v>1049</v>
      </c>
      <c r="BM1235" s="55" t="s">
        <v>964</v>
      </c>
      <c r="BN1235" t="str">
        <f t="shared" si="145"/>
        <v>ibuprofen film-coated tablet 800mg/</v>
      </c>
      <c r="BO1235" s="55"/>
      <c r="BP1235" t="str">
        <f t="shared" si="146"/>
        <v>ibuprofen film-coated tablet 800mg/</v>
      </c>
      <c r="BR1235" s="76">
        <v>10221000</v>
      </c>
      <c r="BS1235" t="s">
        <v>1220</v>
      </c>
      <c r="BU1235" s="118"/>
      <c r="BV1235" s="118"/>
      <c r="BW1235" s="61">
        <v>100000073665</v>
      </c>
      <c r="CB1235" s="87"/>
      <c r="CC1235" s="87"/>
      <c r="CF1235" t="s">
        <v>1242</v>
      </c>
      <c r="CG1235" t="s">
        <v>175</v>
      </c>
      <c r="CI1235" s="118"/>
      <c r="CJ1235" s="118"/>
      <c r="CK1235" t="s">
        <v>1239</v>
      </c>
      <c r="CM1235" t="s">
        <v>1228</v>
      </c>
      <c r="CN1235" t="s">
        <v>3382</v>
      </c>
      <c r="CO1235" s="46" t="s">
        <v>2251</v>
      </c>
      <c r="CQ1235" s="69" t="s">
        <v>2251</v>
      </c>
      <c r="CR1235" s="69" t="s">
        <v>614</v>
      </c>
      <c r="CT1235" s="46" t="s">
        <v>2251</v>
      </c>
      <c r="CU1235" s="46" t="s">
        <v>614</v>
      </c>
      <c r="CV1235" s="118"/>
      <c r="CW1235" s="147"/>
      <c r="CX1235" s="56" t="s">
        <v>966</v>
      </c>
      <c r="DG1235" s="118"/>
      <c r="DH1235" s="118"/>
      <c r="DI1235" s="118"/>
      <c r="DJ1235" s="118"/>
      <c r="DK1235" s="118"/>
      <c r="DL1235">
        <v>800</v>
      </c>
      <c r="DM1235" s="74" t="s">
        <v>164</v>
      </c>
      <c r="DN1235" s="74"/>
      <c r="DO1235" s="74"/>
      <c r="DP1235" s="74"/>
      <c r="DR1235">
        <v>800</v>
      </c>
      <c r="DS1235" s="74" t="s">
        <v>164</v>
      </c>
      <c r="DZ1235" t="s">
        <v>1255</v>
      </c>
      <c r="EA1235">
        <v>800</v>
      </c>
      <c r="EY1235" s="70" t="str">
        <f t="shared" si="147"/>
        <v>ibuprofen oral 800mg/</v>
      </c>
      <c r="FK1235" s="14" t="s">
        <v>163</v>
      </c>
      <c r="FL1235" s="70" t="str">
        <f t="shared" si="148"/>
        <v>ibuprofen oral 800mg/</v>
      </c>
    </row>
    <row r="1236" spans="1:168" ht="15.75" customHeight="1">
      <c r="A1236" s="83">
        <v>194139</v>
      </c>
      <c r="B1236" s="57">
        <v>194139</v>
      </c>
      <c r="C1236" s="118"/>
      <c r="D1236" s="118"/>
      <c r="E1236" s="118"/>
      <c r="F1236" s="118"/>
      <c r="G1236" s="57">
        <v>194139</v>
      </c>
      <c r="I1236" s="57">
        <v>194139</v>
      </c>
      <c r="J1236" s="5" t="str">
        <f t="shared" si="142"/>
        <v>FIN ibuprofen Zentiva, k.s. film-coated tablet 100 x 800mg/</v>
      </c>
      <c r="K1236" s="5" t="str">
        <f t="shared" si="143"/>
        <v>FIN ibuprofen Zentiva, k.s. film-coated tablet 100 x 800mg/</v>
      </c>
      <c r="P1236">
        <v>100</v>
      </c>
      <c r="R1236">
        <v>100</v>
      </c>
      <c r="T1236" s="118"/>
      <c r="U1236" s="118"/>
      <c r="V1236" s="118"/>
      <c r="W1236" s="118"/>
      <c r="X1236" s="56" t="s">
        <v>1322</v>
      </c>
      <c r="Y1236" t="s">
        <v>1150</v>
      </c>
      <c r="Z1236" t="s">
        <v>1150</v>
      </c>
      <c r="AA1236" t="s">
        <v>1289</v>
      </c>
      <c r="AF1236" s="61">
        <v>100000073665</v>
      </c>
      <c r="AG1236" t="s">
        <v>1220</v>
      </c>
      <c r="AI1236" t="s">
        <v>1198</v>
      </c>
      <c r="AJ1236" t="s">
        <v>1212</v>
      </c>
      <c r="AS1236" s="57">
        <v>55930</v>
      </c>
      <c r="AT1236" s="25" t="str">
        <f t="shared" si="144"/>
        <v>FIN ibuprofen Zentiva, k.s. film-coated tablet 800mg/</v>
      </c>
      <c r="AU1236" s="33"/>
      <c r="AW1236" s="57">
        <v>55930</v>
      </c>
      <c r="AX1236" s="57"/>
      <c r="AZ1236" t="s">
        <v>578</v>
      </c>
      <c r="BD1236" t="s">
        <v>1220</v>
      </c>
      <c r="BF1236" s="46" t="s">
        <v>1049</v>
      </c>
      <c r="BG1236" t="s">
        <v>987</v>
      </c>
      <c r="BK1236" t="s">
        <v>987</v>
      </c>
      <c r="BL1236" t="s">
        <v>1049</v>
      </c>
      <c r="BM1236" s="55" t="s">
        <v>964</v>
      </c>
      <c r="BN1236" t="str">
        <f t="shared" si="145"/>
        <v>ibuprofen film-coated tablet 800mg/</v>
      </c>
      <c r="BO1236" s="55"/>
      <c r="BP1236" t="str">
        <f t="shared" si="146"/>
        <v>ibuprofen film-coated tablet 800mg/</v>
      </c>
      <c r="BR1236" s="76">
        <v>10221000</v>
      </c>
      <c r="BS1236" t="s">
        <v>1220</v>
      </c>
      <c r="BU1236" s="118"/>
      <c r="BV1236" s="118"/>
      <c r="BW1236" s="61">
        <v>100000073665</v>
      </c>
      <c r="CB1236" s="87"/>
      <c r="CC1236" s="87"/>
      <c r="CF1236" t="s">
        <v>1242</v>
      </c>
      <c r="CG1236" t="s">
        <v>175</v>
      </c>
      <c r="CI1236" s="118"/>
      <c r="CJ1236" s="118"/>
      <c r="CK1236" t="s">
        <v>1239</v>
      </c>
      <c r="CM1236" t="s">
        <v>1228</v>
      </c>
      <c r="CN1236" t="s">
        <v>3382</v>
      </c>
      <c r="CO1236" s="46" t="s">
        <v>2251</v>
      </c>
      <c r="CQ1236" s="69" t="s">
        <v>2251</v>
      </c>
      <c r="CR1236" s="69" t="s">
        <v>614</v>
      </c>
      <c r="CT1236" s="46" t="s">
        <v>2251</v>
      </c>
      <c r="CU1236" s="46" t="s">
        <v>614</v>
      </c>
      <c r="CV1236" s="118"/>
      <c r="CW1236" s="147"/>
      <c r="CX1236" s="56" t="s">
        <v>966</v>
      </c>
      <c r="DG1236" s="118"/>
      <c r="DH1236" s="118"/>
      <c r="DI1236" s="118"/>
      <c r="DJ1236" s="118"/>
      <c r="DK1236" s="118"/>
      <c r="DL1236">
        <v>800</v>
      </c>
      <c r="DM1236" s="74" t="s">
        <v>164</v>
      </c>
      <c r="DN1236" s="74"/>
      <c r="DO1236" s="74"/>
      <c r="DP1236" s="74"/>
      <c r="DR1236">
        <v>800</v>
      </c>
      <c r="DS1236" s="74" t="s">
        <v>164</v>
      </c>
      <c r="DZ1236" t="s">
        <v>1255</v>
      </c>
      <c r="EA1236">
        <v>800</v>
      </c>
      <c r="EY1236" s="70" t="str">
        <f t="shared" si="147"/>
        <v>ibuprofen oral 800mg/</v>
      </c>
      <c r="FK1236" s="14" t="s">
        <v>163</v>
      </c>
      <c r="FL1236" s="70" t="str">
        <f t="shared" si="148"/>
        <v>ibuprofen oral 800mg/</v>
      </c>
    </row>
    <row r="1237" spans="1:168" ht="15.75" customHeight="1">
      <c r="A1237" s="83">
        <v>4584</v>
      </c>
      <c r="B1237" s="57">
        <v>4584</v>
      </c>
      <c r="C1237" s="118"/>
      <c r="D1237" s="118"/>
      <c r="E1237" s="118"/>
      <c r="F1237" s="118"/>
      <c r="G1237" s="57">
        <v>4584</v>
      </c>
      <c r="I1237" s="57">
        <v>4584</v>
      </c>
      <c r="J1237" s="5" t="str">
        <f t="shared" si="142"/>
        <v>FIN ibuprofen Orion Corporation film-coated tablet 20 x 200mg/</v>
      </c>
      <c r="K1237" s="5" t="str">
        <f t="shared" si="143"/>
        <v>FIN ibuprofen Orion Corporation film-coated tablet 20 x 200mg/</v>
      </c>
      <c r="P1237">
        <v>20</v>
      </c>
      <c r="R1237">
        <v>20</v>
      </c>
      <c r="T1237" s="118"/>
      <c r="U1237" s="118"/>
      <c r="V1237" s="118"/>
      <c r="W1237" s="118"/>
      <c r="X1237" t="s">
        <v>1292</v>
      </c>
      <c r="Y1237" t="s">
        <v>1151</v>
      </c>
      <c r="Z1237" t="s">
        <v>1151</v>
      </c>
      <c r="AA1237" t="s">
        <v>1291</v>
      </c>
      <c r="AF1237" s="61">
        <v>100000073665</v>
      </c>
      <c r="AG1237" t="s">
        <v>1220</v>
      </c>
      <c r="AI1237" t="s">
        <v>1198</v>
      </c>
      <c r="AJ1237" t="s">
        <v>1212</v>
      </c>
      <c r="AS1237" s="57">
        <v>2158</v>
      </c>
      <c r="AT1237" s="25" t="str">
        <f t="shared" si="144"/>
        <v>FIN ibuprofen Orion Corporation film-coated tablet 200mg/</v>
      </c>
      <c r="AU1237" s="33"/>
      <c r="AW1237" s="57">
        <v>2158</v>
      </c>
      <c r="AX1237" s="57"/>
      <c r="AZ1237" t="s">
        <v>578</v>
      </c>
      <c r="BD1237" t="s">
        <v>1220</v>
      </c>
      <c r="BF1237" s="46" t="s">
        <v>1050</v>
      </c>
      <c r="BG1237" t="s">
        <v>980</v>
      </c>
      <c r="BK1237" t="s">
        <v>980</v>
      </c>
      <c r="BL1237" t="s">
        <v>1050</v>
      </c>
      <c r="BM1237" s="55" t="s">
        <v>964</v>
      </c>
      <c r="BN1237" t="str">
        <f t="shared" si="145"/>
        <v>ibuprofen film-coated tablet 200mg/</v>
      </c>
      <c r="BO1237" s="55"/>
      <c r="BP1237" t="str">
        <f t="shared" si="146"/>
        <v>ibuprofen film-coated tablet 200mg/</v>
      </c>
      <c r="BR1237" s="76">
        <v>10221000</v>
      </c>
      <c r="BS1237" t="s">
        <v>1220</v>
      </c>
      <c r="BU1237" s="118"/>
      <c r="BV1237" s="118"/>
      <c r="BW1237" s="61">
        <v>100000073665</v>
      </c>
      <c r="CB1237" s="87"/>
      <c r="CC1237" s="87"/>
      <c r="CF1237" t="s">
        <v>1242</v>
      </c>
      <c r="CG1237" t="s">
        <v>175</v>
      </c>
      <c r="CI1237" s="118"/>
      <c r="CJ1237" s="118"/>
      <c r="CK1237" t="s">
        <v>1239</v>
      </c>
      <c r="CM1237" t="s">
        <v>1228</v>
      </c>
      <c r="CN1237" t="s">
        <v>3382</v>
      </c>
      <c r="CO1237" s="46" t="s">
        <v>2251</v>
      </c>
      <c r="CQ1237" s="69" t="s">
        <v>2251</v>
      </c>
      <c r="CR1237" s="69" t="s">
        <v>614</v>
      </c>
      <c r="CT1237" s="46" t="s">
        <v>2251</v>
      </c>
      <c r="CU1237" s="46" t="s">
        <v>614</v>
      </c>
      <c r="CV1237" s="118"/>
      <c r="CW1237" s="147"/>
      <c r="CX1237" s="56" t="s">
        <v>966</v>
      </c>
      <c r="DG1237" s="118"/>
      <c r="DH1237" s="118"/>
      <c r="DI1237" s="118"/>
      <c r="DJ1237" s="118"/>
      <c r="DK1237" s="118"/>
      <c r="DL1237">
        <v>200</v>
      </c>
      <c r="DM1237" s="74" t="s">
        <v>164</v>
      </c>
      <c r="DN1237" s="74"/>
      <c r="DO1237" s="74"/>
      <c r="DP1237" s="74"/>
      <c r="DR1237">
        <v>200</v>
      </c>
      <c r="DS1237" s="74" t="s">
        <v>164</v>
      </c>
      <c r="DZ1237" t="s">
        <v>1249</v>
      </c>
      <c r="EA1237">
        <v>200</v>
      </c>
      <c r="EY1237" s="70" t="str">
        <f t="shared" si="147"/>
        <v>ibuprofen oral 200mg/</v>
      </c>
      <c r="FK1237" s="14" t="s">
        <v>163</v>
      </c>
      <c r="FL1237" s="70" t="str">
        <f t="shared" si="148"/>
        <v>ibuprofen oral 200mg/</v>
      </c>
    </row>
    <row r="1238" spans="1:168" ht="15.75" customHeight="1">
      <c r="A1238" s="83">
        <v>4797</v>
      </c>
      <c r="B1238" s="57">
        <v>4797</v>
      </c>
      <c r="C1238" s="118"/>
      <c r="D1238" s="118"/>
      <c r="E1238" s="118"/>
      <c r="F1238" s="118"/>
      <c r="G1238" s="57">
        <v>4797</v>
      </c>
      <c r="I1238" s="57">
        <v>4797</v>
      </c>
      <c r="J1238" s="5" t="str">
        <f t="shared" si="142"/>
        <v>FIN ibuprofen Orion Corporation film-coated tablet 10 x 400mg/</v>
      </c>
      <c r="K1238" s="5" t="str">
        <f t="shared" si="143"/>
        <v>FIN ibuprofen Orion Corporation film-coated tablet 10 x 400mg/</v>
      </c>
      <c r="P1238">
        <v>10</v>
      </c>
      <c r="R1238">
        <v>10</v>
      </c>
      <c r="T1238" s="118"/>
      <c r="U1238" s="118"/>
      <c r="V1238" s="118"/>
      <c r="W1238" s="118"/>
      <c r="X1238" t="s">
        <v>1298</v>
      </c>
      <c r="Y1238" t="s">
        <v>1152</v>
      </c>
      <c r="Z1238" t="s">
        <v>1152</v>
      </c>
      <c r="AA1238" t="s">
        <v>1292</v>
      </c>
      <c r="AF1238" s="61">
        <v>100000073665</v>
      </c>
      <c r="AG1238" t="s">
        <v>1220</v>
      </c>
      <c r="AI1238" t="s">
        <v>1198</v>
      </c>
      <c r="AJ1238" t="s">
        <v>1212</v>
      </c>
      <c r="AS1238" s="57">
        <v>2229</v>
      </c>
      <c r="AT1238" s="25" t="str">
        <f t="shared" si="144"/>
        <v>FIN ibuprofen Orion Corporation film-coated tablet 400mg/</v>
      </c>
      <c r="AU1238" s="33"/>
      <c r="AW1238" s="57">
        <v>2229</v>
      </c>
      <c r="AX1238" s="57"/>
      <c r="AZ1238" t="s">
        <v>578</v>
      </c>
      <c r="BD1238" t="s">
        <v>1220</v>
      </c>
      <c r="BF1238" s="46" t="s">
        <v>1051</v>
      </c>
      <c r="BG1238" t="s">
        <v>980</v>
      </c>
      <c r="BK1238" t="s">
        <v>980</v>
      </c>
      <c r="BL1238" t="s">
        <v>1051</v>
      </c>
      <c r="BM1238" s="55" t="s">
        <v>964</v>
      </c>
      <c r="BN1238" t="str">
        <f t="shared" si="145"/>
        <v>ibuprofen film-coated tablet 400mg/</v>
      </c>
      <c r="BO1238" s="55"/>
      <c r="BP1238" t="str">
        <f t="shared" si="146"/>
        <v>ibuprofen film-coated tablet 400mg/</v>
      </c>
      <c r="BR1238" s="76">
        <v>10221000</v>
      </c>
      <c r="BS1238" t="s">
        <v>1220</v>
      </c>
      <c r="BU1238" s="118"/>
      <c r="BV1238" s="118"/>
      <c r="BW1238" s="61">
        <v>100000073665</v>
      </c>
      <c r="CB1238" s="87"/>
      <c r="CC1238" s="87"/>
      <c r="CF1238" t="s">
        <v>1242</v>
      </c>
      <c r="CG1238" t="s">
        <v>175</v>
      </c>
      <c r="CI1238" s="118"/>
      <c r="CJ1238" s="118"/>
      <c r="CK1238" t="s">
        <v>1239</v>
      </c>
      <c r="CM1238" t="s">
        <v>1228</v>
      </c>
      <c r="CN1238" t="s">
        <v>3382</v>
      </c>
      <c r="CO1238" s="46" t="s">
        <v>2251</v>
      </c>
      <c r="CQ1238" s="69" t="s">
        <v>2251</v>
      </c>
      <c r="CR1238" s="69" t="s">
        <v>614</v>
      </c>
      <c r="CT1238" s="46" t="s">
        <v>2251</v>
      </c>
      <c r="CU1238" s="46" t="s">
        <v>614</v>
      </c>
      <c r="CV1238" s="118"/>
      <c r="CW1238" s="147"/>
      <c r="CX1238" s="56" t="s">
        <v>966</v>
      </c>
      <c r="DG1238" s="118"/>
      <c r="DH1238" s="118"/>
      <c r="DI1238" s="118"/>
      <c r="DJ1238" s="118"/>
      <c r="DK1238" s="118"/>
      <c r="DL1238">
        <v>400</v>
      </c>
      <c r="DM1238" s="74" t="s">
        <v>164</v>
      </c>
      <c r="DN1238" s="74"/>
      <c r="DO1238" s="74"/>
      <c r="DP1238" s="74"/>
      <c r="DR1238">
        <v>400</v>
      </c>
      <c r="DS1238" s="74" t="s">
        <v>164</v>
      </c>
      <c r="DZ1238" t="s">
        <v>1253</v>
      </c>
      <c r="EA1238">
        <v>400</v>
      </c>
      <c r="EY1238" s="70" t="str">
        <f t="shared" si="147"/>
        <v>ibuprofen oral 400mg/</v>
      </c>
      <c r="FK1238" s="14" t="s">
        <v>163</v>
      </c>
      <c r="FL1238" s="70" t="str">
        <f t="shared" si="148"/>
        <v>ibuprofen oral 400mg/</v>
      </c>
    </row>
    <row r="1239" spans="1:168" ht="15.75" customHeight="1">
      <c r="A1239" s="83">
        <v>4798</v>
      </c>
      <c r="B1239" s="57">
        <v>4798</v>
      </c>
      <c r="C1239" s="118"/>
      <c r="D1239" s="118"/>
      <c r="E1239" s="118"/>
      <c r="F1239" s="118"/>
      <c r="G1239" s="57">
        <v>4798</v>
      </c>
      <c r="I1239" s="57">
        <v>4798</v>
      </c>
      <c r="J1239" s="5" t="str">
        <f t="shared" ref="J1239:J1302" si="149">CONCATENATE(BM1239," ",CR1240," ",BG1239," ",BS1239," ",R1239,S1239," x ",DR1239,DS1239,"/",DU1239,DV1239)</f>
        <v>FIN ibuprofen Orion Corporation film-coated tablet 30 x 400mg/</v>
      </c>
      <c r="K1239" s="5" t="str">
        <f t="shared" ref="K1239:K1302" si="150">CONCATENATE(BM1239," ",CR1240," ",BG1239," ",BS1239," ",R1239,S1239," x ",DR1239,DS1239,"/",DU1239,DV1239)</f>
        <v>FIN ibuprofen Orion Corporation film-coated tablet 30 x 400mg/</v>
      </c>
      <c r="P1239">
        <v>30</v>
      </c>
      <c r="R1239">
        <v>30</v>
      </c>
      <c r="T1239" s="118"/>
      <c r="U1239" s="118"/>
      <c r="V1239" s="118"/>
      <c r="W1239" s="118"/>
      <c r="X1239" t="s">
        <v>1289</v>
      </c>
      <c r="Y1239" t="s">
        <v>1152</v>
      </c>
      <c r="Z1239" t="s">
        <v>1152</v>
      </c>
      <c r="AA1239" t="s">
        <v>1298</v>
      </c>
      <c r="AF1239" s="61">
        <v>100000073665</v>
      </c>
      <c r="AG1239" t="s">
        <v>1220</v>
      </c>
      <c r="AI1239" t="s">
        <v>1198</v>
      </c>
      <c r="AJ1239" t="s">
        <v>1212</v>
      </c>
      <c r="AS1239" s="57">
        <v>2229</v>
      </c>
      <c r="AT1239" s="25" t="str">
        <f t="shared" ref="AT1239:AT1302" si="151">CONCATENATE(BM1239," ",CR1240," ",BG1239," ",BS1239," ",DR1239,DS1239,"/",DU1239,DV1239)</f>
        <v>FIN ibuprofen Orion Corporation film-coated tablet 400mg/</v>
      </c>
      <c r="AU1239" s="33"/>
      <c r="AW1239" s="57">
        <v>2229</v>
      </c>
      <c r="AX1239" s="57"/>
      <c r="AZ1239" t="s">
        <v>578</v>
      </c>
      <c r="BD1239" t="s">
        <v>1220</v>
      </c>
      <c r="BF1239" s="46" t="s">
        <v>1051</v>
      </c>
      <c r="BG1239" t="s">
        <v>980</v>
      </c>
      <c r="BK1239" t="s">
        <v>980</v>
      </c>
      <c r="BL1239" t="s">
        <v>1051</v>
      </c>
      <c r="BM1239" s="55" t="s">
        <v>964</v>
      </c>
      <c r="BN1239" t="str">
        <f t="shared" ref="BN1239:BN1302" si="152">CONCATENATE(CR1240," ",BS1239," ",DR1239,DS1239,"/",DU1239,DV1239)</f>
        <v>ibuprofen film-coated tablet 400mg/</v>
      </c>
      <c r="BO1239" s="55"/>
      <c r="BP1239" t="str">
        <f t="shared" ref="BP1239:BP1302" si="153">CONCATENATE(CR1240," ",BS1239," ",DR1239,DS1239,"/",DU1239,DV1239)</f>
        <v>ibuprofen film-coated tablet 400mg/</v>
      </c>
      <c r="BR1239" s="76">
        <v>10221000</v>
      </c>
      <c r="BS1239" t="s">
        <v>1220</v>
      </c>
      <c r="BU1239" s="118"/>
      <c r="BV1239" s="118"/>
      <c r="BW1239" s="61">
        <v>100000073665</v>
      </c>
      <c r="CB1239" s="87"/>
      <c r="CC1239" s="87"/>
      <c r="CF1239" t="s">
        <v>1242</v>
      </c>
      <c r="CG1239" t="s">
        <v>175</v>
      </c>
      <c r="CI1239" s="118"/>
      <c r="CJ1239" s="118"/>
      <c r="CK1239" t="s">
        <v>1239</v>
      </c>
      <c r="CM1239" t="s">
        <v>1228</v>
      </c>
      <c r="CN1239" t="s">
        <v>3382</v>
      </c>
      <c r="CO1239" s="46" t="s">
        <v>2251</v>
      </c>
      <c r="CQ1239" s="69" t="s">
        <v>2251</v>
      </c>
      <c r="CR1239" s="69" t="s">
        <v>614</v>
      </c>
      <c r="CT1239" s="46" t="s">
        <v>2251</v>
      </c>
      <c r="CU1239" s="46" t="s">
        <v>614</v>
      </c>
      <c r="CV1239" s="118"/>
      <c r="CW1239" s="147"/>
      <c r="CX1239" s="56" t="s">
        <v>966</v>
      </c>
      <c r="DG1239" s="118"/>
      <c r="DH1239" s="118"/>
      <c r="DI1239" s="118"/>
      <c r="DJ1239" s="118"/>
      <c r="DK1239" s="118"/>
      <c r="DL1239">
        <v>400</v>
      </c>
      <c r="DM1239" s="74" t="s">
        <v>164</v>
      </c>
      <c r="DN1239" s="74"/>
      <c r="DO1239" s="74"/>
      <c r="DP1239" s="74"/>
      <c r="DR1239">
        <v>400</v>
      </c>
      <c r="DS1239" s="74" t="s">
        <v>164</v>
      </c>
      <c r="DZ1239" t="s">
        <v>1253</v>
      </c>
      <c r="EA1239">
        <v>400</v>
      </c>
      <c r="EY1239" s="70" t="str">
        <f t="shared" ref="EY1239:EY1302" si="154">CONCATENATE(CU1241," ",FK1239," ",DR1239,DS1239,"/",DU1239,DV1239)</f>
        <v>ibuprofen oral 400mg/</v>
      </c>
      <c r="FK1239" s="14" t="s">
        <v>163</v>
      </c>
      <c r="FL1239" s="70" t="str">
        <f t="shared" ref="FL1239:FL1302" si="155">CONCATENATE(CU1241," ",FK1239," ",DR1239,DS1239,"/",DU1239,DV1239)</f>
        <v>ibuprofen oral 400mg/</v>
      </c>
    </row>
    <row r="1240" spans="1:168" ht="15.75" customHeight="1">
      <c r="A1240" s="83">
        <v>4799</v>
      </c>
      <c r="B1240" s="57">
        <v>4799</v>
      </c>
      <c r="C1240" s="118"/>
      <c r="D1240" s="118"/>
      <c r="E1240" s="118"/>
      <c r="F1240" s="118"/>
      <c r="G1240" s="57">
        <v>4799</v>
      </c>
      <c r="I1240" s="57">
        <v>4799</v>
      </c>
      <c r="J1240" s="5" t="str">
        <f t="shared" si="149"/>
        <v>FIN ibuprofen Orion Corporation film-coated tablet 100 x 400mg/</v>
      </c>
      <c r="K1240" s="5" t="str">
        <f t="shared" si="150"/>
        <v>FIN ibuprofen Orion Corporation film-coated tablet 100 x 400mg/</v>
      </c>
      <c r="P1240">
        <v>100</v>
      </c>
      <c r="R1240">
        <v>100</v>
      </c>
      <c r="T1240" s="118"/>
      <c r="U1240" s="118"/>
      <c r="V1240" s="118"/>
      <c r="W1240" s="118"/>
      <c r="X1240" t="s">
        <v>1292</v>
      </c>
      <c r="Y1240" t="s">
        <v>1152</v>
      </c>
      <c r="Z1240" t="s">
        <v>1152</v>
      </c>
      <c r="AA1240" t="s">
        <v>1289</v>
      </c>
      <c r="AF1240" s="61">
        <v>100000073665</v>
      </c>
      <c r="AG1240" t="s">
        <v>1220</v>
      </c>
      <c r="AI1240" t="s">
        <v>1198</v>
      </c>
      <c r="AJ1240" t="s">
        <v>1212</v>
      </c>
      <c r="AS1240" s="57">
        <v>2229</v>
      </c>
      <c r="AT1240" s="25" t="str">
        <f t="shared" si="151"/>
        <v>FIN ibuprofen Orion Corporation film-coated tablet 400mg/</v>
      </c>
      <c r="AU1240" s="33"/>
      <c r="AW1240" s="57">
        <v>2229</v>
      </c>
      <c r="AX1240" s="57"/>
      <c r="AZ1240" t="s">
        <v>578</v>
      </c>
      <c r="BD1240" t="s">
        <v>1220</v>
      </c>
      <c r="BF1240" s="46" t="s">
        <v>1051</v>
      </c>
      <c r="BG1240" t="s">
        <v>980</v>
      </c>
      <c r="BK1240" t="s">
        <v>980</v>
      </c>
      <c r="BL1240" t="s">
        <v>1051</v>
      </c>
      <c r="BM1240" s="55" t="s">
        <v>964</v>
      </c>
      <c r="BN1240" t="str">
        <f t="shared" si="152"/>
        <v>ibuprofen film-coated tablet 400mg/</v>
      </c>
      <c r="BO1240" s="55"/>
      <c r="BP1240" t="str">
        <f t="shared" si="153"/>
        <v>ibuprofen film-coated tablet 400mg/</v>
      </c>
      <c r="BR1240" s="76">
        <v>10221000</v>
      </c>
      <c r="BS1240" t="s">
        <v>1220</v>
      </c>
      <c r="BU1240" s="118"/>
      <c r="BV1240" s="118"/>
      <c r="BW1240" s="61">
        <v>100000073665</v>
      </c>
      <c r="CB1240" s="87"/>
      <c r="CC1240" s="87"/>
      <c r="CF1240" t="s">
        <v>1242</v>
      </c>
      <c r="CG1240" t="s">
        <v>175</v>
      </c>
      <c r="CI1240" s="118"/>
      <c r="CJ1240" s="118"/>
      <c r="CK1240" t="s">
        <v>1239</v>
      </c>
      <c r="CM1240" t="s">
        <v>1228</v>
      </c>
      <c r="CN1240" t="s">
        <v>3382</v>
      </c>
      <c r="CO1240" s="46" t="s">
        <v>2251</v>
      </c>
      <c r="CQ1240" s="69" t="s">
        <v>2251</v>
      </c>
      <c r="CR1240" s="69" t="s">
        <v>614</v>
      </c>
      <c r="CT1240" s="46" t="s">
        <v>2251</v>
      </c>
      <c r="CU1240" s="46" t="s">
        <v>614</v>
      </c>
      <c r="CV1240" s="118"/>
      <c r="CW1240" s="147"/>
      <c r="CX1240" s="56" t="s">
        <v>966</v>
      </c>
      <c r="DG1240" s="118"/>
      <c r="DH1240" s="118"/>
      <c r="DI1240" s="118"/>
      <c r="DJ1240" s="118"/>
      <c r="DK1240" s="118"/>
      <c r="DL1240">
        <v>400</v>
      </c>
      <c r="DM1240" s="74" t="s">
        <v>164</v>
      </c>
      <c r="DN1240" s="74"/>
      <c r="DO1240" s="74"/>
      <c r="DP1240" s="74"/>
      <c r="DR1240">
        <v>400</v>
      </c>
      <c r="DS1240" s="74" t="s">
        <v>164</v>
      </c>
      <c r="DZ1240" t="s">
        <v>1253</v>
      </c>
      <c r="EA1240">
        <v>400</v>
      </c>
      <c r="EY1240" s="70" t="str">
        <f t="shared" si="154"/>
        <v>ibuprofen oral 400mg/</v>
      </c>
      <c r="FK1240" s="14" t="s">
        <v>163</v>
      </c>
      <c r="FL1240" s="70" t="str">
        <f t="shared" si="155"/>
        <v>ibuprofen oral 400mg/</v>
      </c>
    </row>
    <row r="1241" spans="1:168" ht="15.75" customHeight="1">
      <c r="A1241" s="83">
        <v>109184</v>
      </c>
      <c r="B1241" s="57">
        <v>109184</v>
      </c>
      <c r="C1241" s="118"/>
      <c r="D1241" s="118"/>
      <c r="E1241" s="118"/>
      <c r="F1241" s="118"/>
      <c r="G1241" s="57">
        <v>109184</v>
      </c>
      <c r="I1241" s="57">
        <v>109184</v>
      </c>
      <c r="J1241" s="5" t="str">
        <f t="shared" si="149"/>
        <v>FIN ibuprofen Orion Corporation film-coated tablet 20 x 400mg/</v>
      </c>
      <c r="K1241" s="5" t="str">
        <f t="shared" si="150"/>
        <v>FIN ibuprofen Orion Corporation film-coated tablet 20 x 400mg/</v>
      </c>
      <c r="P1241">
        <v>20</v>
      </c>
      <c r="R1241">
        <v>20</v>
      </c>
      <c r="T1241" s="118"/>
      <c r="U1241" s="118"/>
      <c r="V1241" s="118"/>
      <c r="W1241" s="118"/>
      <c r="X1241" t="s">
        <v>1331</v>
      </c>
      <c r="Y1241" t="s">
        <v>1152</v>
      </c>
      <c r="Z1241" t="s">
        <v>1152</v>
      </c>
      <c r="AA1241" t="s">
        <v>1291</v>
      </c>
      <c r="AF1241" s="61">
        <v>100000073665</v>
      </c>
      <c r="AG1241" t="s">
        <v>1220</v>
      </c>
      <c r="AI1241" t="s">
        <v>1198</v>
      </c>
      <c r="AJ1241" t="s">
        <v>1212</v>
      </c>
      <c r="AS1241" s="57">
        <v>2229</v>
      </c>
      <c r="AT1241" s="25" t="str">
        <f t="shared" si="151"/>
        <v>FIN ibuprofen Orion Corporation film-coated tablet 400mg/</v>
      </c>
      <c r="AU1241" s="33"/>
      <c r="AW1241" s="57">
        <v>2229</v>
      </c>
      <c r="AX1241" s="57"/>
      <c r="AZ1241" t="s">
        <v>578</v>
      </c>
      <c r="BD1241" t="s">
        <v>1220</v>
      </c>
      <c r="BF1241" s="46" t="s">
        <v>1051</v>
      </c>
      <c r="BG1241" t="s">
        <v>980</v>
      </c>
      <c r="BK1241" t="s">
        <v>980</v>
      </c>
      <c r="BL1241" t="s">
        <v>1051</v>
      </c>
      <c r="BM1241" s="55" t="s">
        <v>964</v>
      </c>
      <c r="BN1241" t="str">
        <f t="shared" si="152"/>
        <v>ibuprofen film-coated tablet 400mg/</v>
      </c>
      <c r="BO1241" s="55"/>
      <c r="BP1241" t="str">
        <f t="shared" si="153"/>
        <v>ibuprofen film-coated tablet 400mg/</v>
      </c>
      <c r="BR1241" s="76">
        <v>10221000</v>
      </c>
      <c r="BS1241" t="s">
        <v>1220</v>
      </c>
      <c r="BU1241" s="118"/>
      <c r="BV1241" s="118"/>
      <c r="BW1241" s="61">
        <v>100000073665</v>
      </c>
      <c r="CB1241" s="87"/>
      <c r="CC1241" s="87"/>
      <c r="CF1241" t="s">
        <v>1242</v>
      </c>
      <c r="CG1241" t="s">
        <v>175</v>
      </c>
      <c r="CI1241" s="118"/>
      <c r="CJ1241" s="118"/>
      <c r="CK1241" t="s">
        <v>1239</v>
      </c>
      <c r="CM1241" t="s">
        <v>1228</v>
      </c>
      <c r="CN1241" t="s">
        <v>3382</v>
      </c>
      <c r="CO1241" s="46" t="s">
        <v>2251</v>
      </c>
      <c r="CQ1241" s="69" t="s">
        <v>2251</v>
      </c>
      <c r="CR1241" s="69" t="s">
        <v>614</v>
      </c>
      <c r="CT1241" s="46" t="s">
        <v>2251</v>
      </c>
      <c r="CU1241" s="46" t="s">
        <v>614</v>
      </c>
      <c r="CV1241" s="118"/>
      <c r="CW1241" s="147"/>
      <c r="CX1241" s="56" t="s">
        <v>966</v>
      </c>
      <c r="DG1241" s="118"/>
      <c r="DH1241" s="118"/>
      <c r="DI1241" s="118"/>
      <c r="DJ1241" s="118"/>
      <c r="DK1241" s="118"/>
      <c r="DL1241">
        <v>400</v>
      </c>
      <c r="DM1241" s="74" t="s">
        <v>164</v>
      </c>
      <c r="DN1241" s="74"/>
      <c r="DO1241" s="74"/>
      <c r="DP1241" s="74"/>
      <c r="DR1241">
        <v>400</v>
      </c>
      <c r="DS1241" s="74" t="s">
        <v>164</v>
      </c>
      <c r="DZ1241" t="s">
        <v>1253</v>
      </c>
      <c r="EA1241">
        <v>400</v>
      </c>
      <c r="EY1241" s="70" t="str">
        <f t="shared" si="154"/>
        <v>ibuprofen oral 400mg/</v>
      </c>
      <c r="FK1241" s="14" t="s">
        <v>163</v>
      </c>
      <c r="FL1241" s="70" t="str">
        <f t="shared" si="155"/>
        <v>ibuprofen oral 400mg/</v>
      </c>
    </row>
    <row r="1242" spans="1:168" ht="15.75" customHeight="1">
      <c r="A1242" s="83">
        <v>109185</v>
      </c>
      <c r="B1242" s="57">
        <v>109185</v>
      </c>
      <c r="C1242" s="118"/>
      <c r="D1242" s="118"/>
      <c r="E1242" s="118"/>
      <c r="F1242" s="118"/>
      <c r="G1242" s="57">
        <v>109185</v>
      </c>
      <c r="I1242" s="57">
        <v>109185</v>
      </c>
      <c r="J1242" s="5" t="str">
        <f t="shared" si="149"/>
        <v>FIN ibuprofen Orion Corporation film-coated tablet 30 x 400mg/</v>
      </c>
      <c r="K1242" s="5" t="str">
        <f t="shared" si="150"/>
        <v>FIN ibuprofen Orion Corporation film-coated tablet 30 x 400mg/</v>
      </c>
      <c r="P1242">
        <v>30</v>
      </c>
      <c r="R1242">
        <v>30</v>
      </c>
      <c r="T1242" s="118"/>
      <c r="U1242" s="118"/>
      <c r="V1242" s="118"/>
      <c r="W1242" s="118"/>
      <c r="X1242" t="s">
        <v>1291</v>
      </c>
      <c r="Y1242" t="s">
        <v>1152</v>
      </c>
      <c r="Z1242" t="s">
        <v>1152</v>
      </c>
      <c r="AA1242" t="s">
        <v>1298</v>
      </c>
      <c r="AF1242" s="61">
        <v>100000073665</v>
      </c>
      <c r="AG1242" t="s">
        <v>1220</v>
      </c>
      <c r="AI1242" t="s">
        <v>1198</v>
      </c>
      <c r="AJ1242" t="s">
        <v>1212</v>
      </c>
      <c r="AS1242" s="57">
        <v>2229</v>
      </c>
      <c r="AT1242" s="25" t="str">
        <f t="shared" si="151"/>
        <v>FIN ibuprofen Orion Corporation film-coated tablet 400mg/</v>
      </c>
      <c r="AU1242" s="33"/>
      <c r="AW1242" s="57">
        <v>2229</v>
      </c>
      <c r="AX1242" s="57"/>
      <c r="AZ1242" t="s">
        <v>578</v>
      </c>
      <c r="BD1242" t="s">
        <v>1220</v>
      </c>
      <c r="BF1242" s="46" t="s">
        <v>1051</v>
      </c>
      <c r="BG1242" t="s">
        <v>980</v>
      </c>
      <c r="BK1242" t="s">
        <v>980</v>
      </c>
      <c r="BL1242" t="s">
        <v>1051</v>
      </c>
      <c r="BM1242" s="55" t="s">
        <v>964</v>
      </c>
      <c r="BN1242" t="str">
        <f t="shared" si="152"/>
        <v>ibuprofen film-coated tablet 400mg/</v>
      </c>
      <c r="BO1242" s="55"/>
      <c r="BP1242" t="str">
        <f t="shared" si="153"/>
        <v>ibuprofen film-coated tablet 400mg/</v>
      </c>
      <c r="BR1242" s="76">
        <v>10221000</v>
      </c>
      <c r="BS1242" t="s">
        <v>1220</v>
      </c>
      <c r="BU1242" s="118"/>
      <c r="BV1242" s="118"/>
      <c r="BW1242" s="61">
        <v>100000073665</v>
      </c>
      <c r="CB1242" s="87"/>
      <c r="CC1242" s="87"/>
      <c r="CF1242" t="s">
        <v>1242</v>
      </c>
      <c r="CG1242" t="s">
        <v>175</v>
      </c>
      <c r="CI1242" s="118"/>
      <c r="CJ1242" s="118"/>
      <c r="CK1242" t="s">
        <v>1239</v>
      </c>
      <c r="CM1242" t="s">
        <v>1228</v>
      </c>
      <c r="CN1242" t="s">
        <v>3382</v>
      </c>
      <c r="CO1242" s="46" t="s">
        <v>2251</v>
      </c>
      <c r="CQ1242" s="69" t="s">
        <v>2251</v>
      </c>
      <c r="CR1242" s="69" t="s">
        <v>614</v>
      </c>
      <c r="CT1242" s="46" t="s">
        <v>2251</v>
      </c>
      <c r="CU1242" s="46" t="s">
        <v>614</v>
      </c>
      <c r="CV1242" s="118"/>
      <c r="CW1242" s="147"/>
      <c r="CX1242" s="56" t="s">
        <v>966</v>
      </c>
      <c r="DG1242" s="118"/>
      <c r="DH1242" s="118"/>
      <c r="DI1242" s="118"/>
      <c r="DJ1242" s="118"/>
      <c r="DK1242" s="118"/>
      <c r="DL1242">
        <v>400</v>
      </c>
      <c r="DM1242" s="74" t="s">
        <v>164</v>
      </c>
      <c r="DN1242" s="74"/>
      <c r="DO1242" s="74"/>
      <c r="DP1242" s="74"/>
      <c r="DR1242">
        <v>400</v>
      </c>
      <c r="DS1242" s="74" t="s">
        <v>164</v>
      </c>
      <c r="DZ1242" t="s">
        <v>1253</v>
      </c>
      <c r="EA1242">
        <v>400</v>
      </c>
      <c r="EY1242" s="70" t="str">
        <f t="shared" si="154"/>
        <v>ibuprofen oral 400mg/</v>
      </c>
      <c r="FK1242" s="14" t="s">
        <v>163</v>
      </c>
      <c r="FL1242" s="70" t="str">
        <f t="shared" si="155"/>
        <v>ibuprofen oral 400mg/</v>
      </c>
    </row>
    <row r="1243" spans="1:168" ht="15.75" customHeight="1">
      <c r="A1243" s="83">
        <v>21291</v>
      </c>
      <c r="B1243" s="57">
        <v>21291</v>
      </c>
      <c r="C1243" s="118"/>
      <c r="D1243" s="118"/>
      <c r="E1243" s="118"/>
      <c r="F1243" s="118"/>
      <c r="G1243" s="57">
        <v>21291</v>
      </c>
      <c r="I1243" s="57">
        <v>21291</v>
      </c>
      <c r="J1243" s="5" t="str">
        <f t="shared" si="149"/>
        <v>FIN ibuprofen Orion Corporation film-coated tablet 30 x 600mg/</v>
      </c>
      <c r="K1243" s="5" t="str">
        <f t="shared" si="150"/>
        <v>FIN ibuprofen Orion Corporation film-coated tablet 30 x 600mg/</v>
      </c>
      <c r="P1243">
        <v>30</v>
      </c>
      <c r="R1243">
        <v>30</v>
      </c>
      <c r="T1243" s="118"/>
      <c r="U1243" s="118"/>
      <c r="V1243" s="118"/>
      <c r="W1243" s="118"/>
      <c r="X1243" t="s">
        <v>1332</v>
      </c>
      <c r="Y1243" t="s">
        <v>1153</v>
      </c>
      <c r="Z1243" t="s">
        <v>1153</v>
      </c>
      <c r="AA1243" t="s">
        <v>1298</v>
      </c>
      <c r="AF1243" s="61">
        <v>100000073665</v>
      </c>
      <c r="AG1243" t="s">
        <v>1220</v>
      </c>
      <c r="AI1243" t="s">
        <v>1198</v>
      </c>
      <c r="AJ1243" t="s">
        <v>1212</v>
      </c>
      <c r="AS1243" s="57">
        <v>13223</v>
      </c>
      <c r="AT1243" s="25" t="str">
        <f t="shared" si="151"/>
        <v>FIN ibuprofen Orion Corporation film-coated tablet 600mg/</v>
      </c>
      <c r="AU1243" s="33"/>
      <c r="AW1243" s="57">
        <v>13223</v>
      </c>
      <c r="AX1243" s="57"/>
      <c r="AZ1243" t="s">
        <v>578</v>
      </c>
      <c r="BD1243" t="s">
        <v>1220</v>
      </c>
      <c r="BF1243" s="46" t="s">
        <v>1052</v>
      </c>
      <c r="BG1243" t="s">
        <v>980</v>
      </c>
      <c r="BK1243" t="s">
        <v>980</v>
      </c>
      <c r="BL1243" t="s">
        <v>1052</v>
      </c>
      <c r="BM1243" s="55" t="s">
        <v>964</v>
      </c>
      <c r="BN1243" t="str">
        <f t="shared" si="152"/>
        <v>ibuprofen film-coated tablet 600mg/</v>
      </c>
      <c r="BO1243" s="55"/>
      <c r="BP1243" t="str">
        <f t="shared" si="153"/>
        <v>ibuprofen film-coated tablet 600mg/</v>
      </c>
      <c r="BR1243" s="76">
        <v>10221000</v>
      </c>
      <c r="BS1243" t="s">
        <v>1220</v>
      </c>
      <c r="BU1243" s="118"/>
      <c r="BV1243" s="118"/>
      <c r="BW1243" s="61">
        <v>100000073665</v>
      </c>
      <c r="CB1243" s="87"/>
      <c r="CC1243" s="87"/>
      <c r="CF1243" t="s">
        <v>1242</v>
      </c>
      <c r="CG1243" t="s">
        <v>175</v>
      </c>
      <c r="CI1243" s="118"/>
      <c r="CJ1243" s="118"/>
      <c r="CK1243" t="s">
        <v>1239</v>
      </c>
      <c r="CM1243" t="s">
        <v>1228</v>
      </c>
      <c r="CN1243" t="s">
        <v>3382</v>
      </c>
      <c r="CO1243" s="46" t="s">
        <v>2251</v>
      </c>
      <c r="CQ1243" s="69" t="s">
        <v>2251</v>
      </c>
      <c r="CR1243" s="69" t="s">
        <v>614</v>
      </c>
      <c r="CT1243" s="46" t="s">
        <v>2251</v>
      </c>
      <c r="CU1243" s="46" t="s">
        <v>614</v>
      </c>
      <c r="CV1243" s="118"/>
      <c r="CW1243" s="147"/>
      <c r="CX1243" s="56" t="s">
        <v>966</v>
      </c>
      <c r="DG1243" s="118"/>
      <c r="DH1243" s="118"/>
      <c r="DI1243" s="118"/>
      <c r="DJ1243" s="118"/>
      <c r="DK1243" s="118"/>
      <c r="DL1243">
        <v>600</v>
      </c>
      <c r="DM1243" s="74" t="s">
        <v>164</v>
      </c>
      <c r="DN1243" s="74"/>
      <c r="DO1243" s="74"/>
      <c r="DP1243" s="74"/>
      <c r="DR1243">
        <v>600</v>
      </c>
      <c r="DS1243" s="74" t="s">
        <v>164</v>
      </c>
      <c r="DZ1243" t="s">
        <v>1254</v>
      </c>
      <c r="EA1243">
        <v>600</v>
      </c>
      <c r="EY1243" s="70" t="str">
        <f t="shared" si="154"/>
        <v>ibuprofen oral 600mg/</v>
      </c>
      <c r="FK1243" s="14" t="s">
        <v>163</v>
      </c>
      <c r="FL1243" s="70" t="str">
        <f t="shared" si="155"/>
        <v>ibuprofen oral 600mg/</v>
      </c>
    </row>
    <row r="1244" spans="1:168" ht="15.75" customHeight="1">
      <c r="A1244" s="83">
        <v>21292</v>
      </c>
      <c r="B1244" s="57">
        <v>21292</v>
      </c>
      <c r="C1244" s="118"/>
      <c r="D1244" s="118"/>
      <c r="E1244" s="118"/>
      <c r="F1244" s="118"/>
      <c r="G1244" s="57">
        <v>21292</v>
      </c>
      <c r="I1244" s="57">
        <v>21292</v>
      </c>
      <c r="J1244" s="5" t="str">
        <f t="shared" si="149"/>
        <v>FIN ibuprofen Orion Corporation film-coated tablet 100 x 600mg/</v>
      </c>
      <c r="K1244" s="5" t="str">
        <f t="shared" si="150"/>
        <v>FIN ibuprofen Orion Corporation film-coated tablet 100 x 600mg/</v>
      </c>
      <c r="P1244">
        <v>100</v>
      </c>
      <c r="R1244">
        <v>100</v>
      </c>
      <c r="T1244" s="118"/>
      <c r="U1244" s="118"/>
      <c r="V1244" s="118"/>
      <c r="W1244" s="118"/>
      <c r="X1244" t="s">
        <v>1325</v>
      </c>
      <c r="Y1244" t="s">
        <v>1153</v>
      </c>
      <c r="Z1244" t="s">
        <v>1153</v>
      </c>
      <c r="AA1244" t="s">
        <v>1289</v>
      </c>
      <c r="AF1244" s="61">
        <v>100000073665</v>
      </c>
      <c r="AG1244" t="s">
        <v>1220</v>
      </c>
      <c r="AI1244" t="s">
        <v>1198</v>
      </c>
      <c r="AJ1244" t="s">
        <v>1212</v>
      </c>
      <c r="AS1244" s="57">
        <v>13223</v>
      </c>
      <c r="AT1244" s="25" t="str">
        <f t="shared" si="151"/>
        <v>FIN ibuprofen Orion Corporation film-coated tablet 600mg/</v>
      </c>
      <c r="AU1244" s="33"/>
      <c r="AW1244" s="57">
        <v>13223</v>
      </c>
      <c r="AX1244" s="57"/>
      <c r="AZ1244" t="s">
        <v>578</v>
      </c>
      <c r="BD1244" t="s">
        <v>1220</v>
      </c>
      <c r="BF1244" s="46" t="s">
        <v>1052</v>
      </c>
      <c r="BG1244" t="s">
        <v>980</v>
      </c>
      <c r="BK1244" t="s">
        <v>980</v>
      </c>
      <c r="BL1244" t="s">
        <v>1052</v>
      </c>
      <c r="BM1244" s="55" t="s">
        <v>964</v>
      </c>
      <c r="BN1244" t="str">
        <f t="shared" si="152"/>
        <v>ibuprofen film-coated tablet 600mg/</v>
      </c>
      <c r="BO1244" s="55"/>
      <c r="BP1244" t="str">
        <f t="shared" si="153"/>
        <v>ibuprofen film-coated tablet 600mg/</v>
      </c>
      <c r="BR1244" s="76">
        <v>10221000</v>
      </c>
      <c r="BS1244" t="s">
        <v>1220</v>
      </c>
      <c r="BU1244" s="118"/>
      <c r="BV1244" s="118"/>
      <c r="BW1244" s="61">
        <v>100000073665</v>
      </c>
      <c r="CB1244" s="87"/>
      <c r="CC1244" s="87"/>
      <c r="CF1244" t="s">
        <v>1242</v>
      </c>
      <c r="CG1244" t="s">
        <v>175</v>
      </c>
      <c r="CI1244" s="118"/>
      <c r="CJ1244" s="118"/>
      <c r="CK1244" t="s">
        <v>1239</v>
      </c>
      <c r="CM1244" t="s">
        <v>1228</v>
      </c>
      <c r="CN1244" t="s">
        <v>3382</v>
      </c>
      <c r="CO1244" s="46" t="s">
        <v>2251</v>
      </c>
      <c r="CQ1244" s="69" t="s">
        <v>2251</v>
      </c>
      <c r="CR1244" s="69" t="s">
        <v>614</v>
      </c>
      <c r="CT1244" s="46" t="s">
        <v>2251</v>
      </c>
      <c r="CU1244" s="46" t="s">
        <v>614</v>
      </c>
      <c r="CV1244" s="118"/>
      <c r="CW1244" s="147"/>
      <c r="CX1244" s="56" t="s">
        <v>966</v>
      </c>
      <c r="DG1244" s="118"/>
      <c r="DH1244" s="118"/>
      <c r="DI1244" s="118"/>
      <c r="DJ1244" s="118"/>
      <c r="DK1244" s="118"/>
      <c r="DL1244">
        <v>600</v>
      </c>
      <c r="DM1244" s="74" t="s">
        <v>164</v>
      </c>
      <c r="DN1244" s="74"/>
      <c r="DO1244" s="74"/>
      <c r="DP1244" s="74"/>
      <c r="DR1244">
        <v>600</v>
      </c>
      <c r="DS1244" s="74" t="s">
        <v>164</v>
      </c>
      <c r="DZ1244" t="s">
        <v>1254</v>
      </c>
      <c r="EA1244">
        <v>600</v>
      </c>
      <c r="EY1244" s="70" t="str">
        <f t="shared" si="154"/>
        <v>ibuprofen oral 600mg/</v>
      </c>
      <c r="FK1244" s="14" t="s">
        <v>163</v>
      </c>
      <c r="FL1244" s="70" t="str">
        <f t="shared" si="155"/>
        <v>ibuprofen oral 600mg/</v>
      </c>
    </row>
    <row r="1245" spans="1:168" ht="15.75" customHeight="1">
      <c r="A1245" s="83">
        <v>21293</v>
      </c>
      <c r="B1245" s="57">
        <v>21293</v>
      </c>
      <c r="C1245" s="118"/>
      <c r="D1245" s="118"/>
      <c r="E1245" s="118"/>
      <c r="F1245" s="118"/>
      <c r="G1245" s="57">
        <v>21293</v>
      </c>
      <c r="I1245" s="57">
        <v>21293</v>
      </c>
      <c r="J1245" s="5" t="str">
        <f t="shared" si="149"/>
        <v>FIN ibuprofen Orion Corporation film-coated tablet 30 x 800mg/</v>
      </c>
      <c r="K1245" s="5" t="str">
        <f t="shared" si="150"/>
        <v>FIN ibuprofen Orion Corporation film-coated tablet 30 x 800mg/</v>
      </c>
      <c r="P1245">
        <v>30</v>
      </c>
      <c r="R1245">
        <v>30</v>
      </c>
      <c r="T1245" s="118"/>
      <c r="U1245" s="118"/>
      <c r="V1245" s="118"/>
      <c r="W1245" s="118"/>
      <c r="X1245" t="s">
        <v>1326</v>
      </c>
      <c r="Y1245" t="s">
        <v>1154</v>
      </c>
      <c r="Z1245" t="s">
        <v>1154</v>
      </c>
      <c r="AA1245" t="s">
        <v>1298</v>
      </c>
      <c r="AF1245" s="61">
        <v>100000073665</v>
      </c>
      <c r="AG1245" t="s">
        <v>1220</v>
      </c>
      <c r="AI1245" t="s">
        <v>1198</v>
      </c>
      <c r="AJ1245" t="s">
        <v>1212</v>
      </c>
      <c r="AS1245" s="57">
        <v>13266</v>
      </c>
      <c r="AT1245" s="25" t="str">
        <f t="shared" si="151"/>
        <v>FIN ibuprofen Orion Corporation film-coated tablet 800mg/</v>
      </c>
      <c r="AU1245" s="33"/>
      <c r="AW1245" s="57">
        <v>13266</v>
      </c>
      <c r="AX1245" s="57"/>
      <c r="AZ1245" t="s">
        <v>578</v>
      </c>
      <c r="BD1245" t="s">
        <v>1220</v>
      </c>
      <c r="BF1245" s="46" t="s">
        <v>1053</v>
      </c>
      <c r="BG1245" t="s">
        <v>980</v>
      </c>
      <c r="BK1245" t="s">
        <v>980</v>
      </c>
      <c r="BL1245" t="s">
        <v>1053</v>
      </c>
      <c r="BM1245" s="55" t="s">
        <v>964</v>
      </c>
      <c r="BN1245" t="str">
        <f t="shared" si="152"/>
        <v>ibuprofen film-coated tablet 800mg/</v>
      </c>
      <c r="BO1245" s="55"/>
      <c r="BP1245" t="str">
        <f t="shared" si="153"/>
        <v>ibuprofen film-coated tablet 800mg/</v>
      </c>
      <c r="BR1245" s="76">
        <v>10221000</v>
      </c>
      <c r="BS1245" t="s">
        <v>1220</v>
      </c>
      <c r="BU1245" s="118"/>
      <c r="BV1245" s="118"/>
      <c r="BW1245" s="61">
        <v>100000073665</v>
      </c>
      <c r="CB1245" s="87"/>
      <c r="CC1245" s="87"/>
      <c r="CF1245" t="s">
        <v>1242</v>
      </c>
      <c r="CG1245" t="s">
        <v>175</v>
      </c>
      <c r="CI1245" s="118"/>
      <c r="CJ1245" s="118"/>
      <c r="CK1245" t="s">
        <v>1239</v>
      </c>
      <c r="CM1245" t="s">
        <v>1228</v>
      </c>
      <c r="CN1245" t="s">
        <v>3382</v>
      </c>
      <c r="CO1245" s="46" t="s">
        <v>2251</v>
      </c>
      <c r="CQ1245" s="69" t="s">
        <v>2251</v>
      </c>
      <c r="CR1245" s="69" t="s">
        <v>614</v>
      </c>
      <c r="CT1245" s="46" t="s">
        <v>2251</v>
      </c>
      <c r="CU1245" s="46" t="s">
        <v>614</v>
      </c>
      <c r="CV1245" s="118"/>
      <c r="CW1245" s="147"/>
      <c r="CX1245" s="56" t="s">
        <v>966</v>
      </c>
      <c r="DG1245" s="118"/>
      <c r="DH1245" s="118"/>
      <c r="DI1245" s="118"/>
      <c r="DJ1245" s="118"/>
      <c r="DK1245" s="118"/>
      <c r="DL1245">
        <v>800</v>
      </c>
      <c r="DM1245" s="74" t="s">
        <v>164</v>
      </c>
      <c r="DN1245" s="74"/>
      <c r="DO1245" s="74"/>
      <c r="DP1245" s="74"/>
      <c r="DR1245">
        <v>800</v>
      </c>
      <c r="DS1245" s="74" t="s">
        <v>164</v>
      </c>
      <c r="DZ1245" t="s">
        <v>1255</v>
      </c>
      <c r="EA1245">
        <v>800</v>
      </c>
      <c r="EY1245" s="70" t="str">
        <f t="shared" si="154"/>
        <v>ibuprofen oral 800mg/</v>
      </c>
      <c r="FK1245" s="14" t="s">
        <v>163</v>
      </c>
      <c r="FL1245" s="70" t="str">
        <f t="shared" si="155"/>
        <v>ibuprofen oral 800mg/</v>
      </c>
    </row>
    <row r="1246" spans="1:168" ht="15.75" customHeight="1">
      <c r="A1246" s="83">
        <v>21294</v>
      </c>
      <c r="B1246" s="57">
        <v>21294</v>
      </c>
      <c r="C1246" s="118"/>
      <c r="D1246" s="118"/>
      <c r="E1246" s="118"/>
      <c r="F1246" s="118"/>
      <c r="G1246" s="57">
        <v>21294</v>
      </c>
      <c r="I1246" s="57">
        <v>21294</v>
      </c>
      <c r="J1246" s="5" t="str">
        <f t="shared" si="149"/>
        <v>FIN ibuprofen Orion Corporation film-coated tablet 100 x 800mg/</v>
      </c>
      <c r="K1246" s="5" t="str">
        <f t="shared" si="150"/>
        <v>FIN ibuprofen Orion Corporation film-coated tablet 100 x 800mg/</v>
      </c>
      <c r="P1246">
        <v>100</v>
      </c>
      <c r="R1246">
        <v>100</v>
      </c>
      <c r="T1246" s="118"/>
      <c r="U1246" s="118"/>
      <c r="V1246" s="118"/>
      <c r="W1246" s="118"/>
      <c r="X1246" t="s">
        <v>1325</v>
      </c>
      <c r="Y1246" t="s">
        <v>1154</v>
      </c>
      <c r="Z1246" t="s">
        <v>1154</v>
      </c>
      <c r="AA1246" t="s">
        <v>1289</v>
      </c>
      <c r="AF1246" s="61">
        <v>100000073665</v>
      </c>
      <c r="AG1246" t="s">
        <v>1220</v>
      </c>
      <c r="AI1246" t="s">
        <v>1198</v>
      </c>
      <c r="AJ1246" t="s">
        <v>1212</v>
      </c>
      <c r="AS1246" s="57">
        <v>13266</v>
      </c>
      <c r="AT1246" s="25" t="str">
        <f t="shared" si="151"/>
        <v>FIN ibuprofen Orion Corporation film-coated tablet 800mg/</v>
      </c>
      <c r="AU1246" s="33"/>
      <c r="AW1246" s="57">
        <v>13266</v>
      </c>
      <c r="AX1246" s="57"/>
      <c r="AZ1246" t="s">
        <v>578</v>
      </c>
      <c r="BD1246" t="s">
        <v>1220</v>
      </c>
      <c r="BF1246" s="46" t="s">
        <v>1053</v>
      </c>
      <c r="BG1246" t="s">
        <v>980</v>
      </c>
      <c r="BK1246" t="s">
        <v>980</v>
      </c>
      <c r="BL1246" t="s">
        <v>1053</v>
      </c>
      <c r="BM1246" s="55" t="s">
        <v>964</v>
      </c>
      <c r="BN1246" t="str">
        <f t="shared" si="152"/>
        <v>ibuprofen film-coated tablet 800mg/</v>
      </c>
      <c r="BO1246" s="55"/>
      <c r="BP1246" t="str">
        <f t="shared" si="153"/>
        <v>ibuprofen film-coated tablet 800mg/</v>
      </c>
      <c r="BR1246" s="76">
        <v>10221000</v>
      </c>
      <c r="BS1246" t="s">
        <v>1220</v>
      </c>
      <c r="BU1246" s="118"/>
      <c r="BV1246" s="118"/>
      <c r="BW1246" s="61">
        <v>100000073665</v>
      </c>
      <c r="CB1246" s="87"/>
      <c r="CC1246" s="87"/>
      <c r="CF1246" t="s">
        <v>1242</v>
      </c>
      <c r="CG1246" t="s">
        <v>175</v>
      </c>
      <c r="CI1246" s="118"/>
      <c r="CJ1246" s="118"/>
      <c r="CK1246" t="s">
        <v>1239</v>
      </c>
      <c r="CM1246" t="s">
        <v>1228</v>
      </c>
      <c r="CN1246" t="s">
        <v>3382</v>
      </c>
      <c r="CO1246" s="46" t="s">
        <v>2251</v>
      </c>
      <c r="CQ1246" s="69" t="s">
        <v>2251</v>
      </c>
      <c r="CR1246" s="69" t="s">
        <v>614</v>
      </c>
      <c r="CT1246" s="46" t="s">
        <v>2251</v>
      </c>
      <c r="CU1246" s="46" t="s">
        <v>614</v>
      </c>
      <c r="CV1246" s="118"/>
      <c r="CW1246" s="147"/>
      <c r="CX1246" s="56" t="s">
        <v>966</v>
      </c>
      <c r="DG1246" s="118"/>
      <c r="DH1246" s="118"/>
      <c r="DI1246" s="118"/>
      <c r="DJ1246" s="118"/>
      <c r="DK1246" s="118"/>
      <c r="DL1246">
        <v>800</v>
      </c>
      <c r="DM1246" s="74" t="s">
        <v>164</v>
      </c>
      <c r="DN1246" s="74"/>
      <c r="DO1246" s="74"/>
      <c r="DP1246" s="74"/>
      <c r="DR1246">
        <v>800</v>
      </c>
      <c r="DS1246" s="74" t="s">
        <v>164</v>
      </c>
      <c r="DZ1246" t="s">
        <v>1255</v>
      </c>
      <c r="EA1246">
        <v>800</v>
      </c>
      <c r="EY1246" s="70" t="str">
        <f t="shared" si="154"/>
        <v>ibuprofen oral 800mg/</v>
      </c>
      <c r="FK1246" s="14" t="s">
        <v>163</v>
      </c>
      <c r="FL1246" s="70" t="str">
        <f t="shared" si="155"/>
        <v>ibuprofen oral 800mg/</v>
      </c>
    </row>
    <row r="1247" spans="1:168" ht="15.75" customHeight="1">
      <c r="A1247" s="83">
        <v>35019</v>
      </c>
      <c r="B1247" s="57">
        <v>35019</v>
      </c>
      <c r="C1247" s="118"/>
      <c r="D1247" s="118"/>
      <c r="E1247" s="118"/>
      <c r="F1247" s="118"/>
      <c r="G1247" s="57">
        <v>35019</v>
      </c>
      <c r="I1247" s="57">
        <v>35019</v>
      </c>
      <c r="J1247" s="5" t="str">
        <f t="shared" si="149"/>
        <v>FIN ibuprofen Orion Corporation film-coated tablet 10 x 400mg/</v>
      </c>
      <c r="K1247" s="5" t="str">
        <f t="shared" si="150"/>
        <v>FIN ibuprofen Orion Corporation film-coated tablet 10 x 400mg/</v>
      </c>
      <c r="P1247">
        <v>10</v>
      </c>
      <c r="R1247">
        <v>10</v>
      </c>
      <c r="T1247" s="118"/>
      <c r="U1247" s="118"/>
      <c r="V1247" s="118"/>
      <c r="W1247" s="118"/>
      <c r="X1247" t="s">
        <v>1325</v>
      </c>
      <c r="Y1247" t="s">
        <v>1155</v>
      </c>
      <c r="Z1247" t="s">
        <v>1155</v>
      </c>
      <c r="AA1247" t="s">
        <v>1292</v>
      </c>
      <c r="AF1247" s="61">
        <v>100000073665</v>
      </c>
      <c r="AG1247" t="s">
        <v>1220</v>
      </c>
      <c r="AI1247" t="s">
        <v>1198</v>
      </c>
      <c r="AJ1247" t="s">
        <v>1212</v>
      </c>
      <c r="AS1247" s="57">
        <v>17834</v>
      </c>
      <c r="AT1247" s="25" t="str">
        <f t="shared" si="151"/>
        <v>FIN ibuprofen Orion Corporation film-coated tablet 400mg/</v>
      </c>
      <c r="AU1247" s="33"/>
      <c r="AW1247" s="57">
        <v>17834</v>
      </c>
      <c r="AX1247" s="57"/>
      <c r="AZ1247" t="s">
        <v>578</v>
      </c>
      <c r="BD1247" t="s">
        <v>1220</v>
      </c>
      <c r="BF1247" s="46" t="s">
        <v>1054</v>
      </c>
      <c r="BG1247" t="s">
        <v>980</v>
      </c>
      <c r="BK1247" t="s">
        <v>980</v>
      </c>
      <c r="BL1247" t="s">
        <v>1054</v>
      </c>
      <c r="BM1247" s="55" t="s">
        <v>964</v>
      </c>
      <c r="BN1247" t="str">
        <f t="shared" si="152"/>
        <v>ibuprofen film-coated tablet 400mg/</v>
      </c>
      <c r="BO1247" s="55"/>
      <c r="BP1247" t="str">
        <f t="shared" si="153"/>
        <v>ibuprofen film-coated tablet 400mg/</v>
      </c>
      <c r="BR1247" s="76">
        <v>10221000</v>
      </c>
      <c r="BS1247" t="s">
        <v>1220</v>
      </c>
      <c r="BU1247" s="118"/>
      <c r="BV1247" s="118"/>
      <c r="BW1247" s="61">
        <v>100000073665</v>
      </c>
      <c r="CB1247" s="87"/>
      <c r="CC1247" s="87"/>
      <c r="CF1247" t="s">
        <v>1242</v>
      </c>
      <c r="CG1247" t="s">
        <v>175</v>
      </c>
      <c r="CI1247" s="118"/>
      <c r="CJ1247" s="118"/>
      <c r="CK1247" t="s">
        <v>1239</v>
      </c>
      <c r="CM1247" t="s">
        <v>1228</v>
      </c>
      <c r="CN1247" t="s">
        <v>3382</v>
      </c>
      <c r="CO1247" s="46" t="s">
        <v>2251</v>
      </c>
      <c r="CQ1247" s="69" t="s">
        <v>2251</v>
      </c>
      <c r="CR1247" s="69" t="s">
        <v>614</v>
      </c>
      <c r="CT1247" s="46" t="s">
        <v>2251</v>
      </c>
      <c r="CU1247" s="46" t="s">
        <v>614</v>
      </c>
      <c r="CV1247" s="118"/>
      <c r="CW1247" s="147"/>
      <c r="CX1247" s="56" t="s">
        <v>966</v>
      </c>
      <c r="DG1247" s="118"/>
      <c r="DH1247" s="118"/>
      <c r="DI1247" s="118"/>
      <c r="DJ1247" s="118"/>
      <c r="DK1247" s="118"/>
      <c r="DL1247">
        <v>400</v>
      </c>
      <c r="DM1247" s="74" t="s">
        <v>164</v>
      </c>
      <c r="DN1247" s="74"/>
      <c r="DO1247" s="74"/>
      <c r="DP1247" s="74"/>
      <c r="DR1247">
        <v>400</v>
      </c>
      <c r="DS1247" s="74" t="s">
        <v>164</v>
      </c>
      <c r="DZ1247" t="s">
        <v>1253</v>
      </c>
      <c r="EA1247">
        <v>400</v>
      </c>
      <c r="EY1247" s="70" t="str">
        <f t="shared" si="154"/>
        <v>ibuprofen oral 400mg/</v>
      </c>
      <c r="FK1247" s="14" t="s">
        <v>163</v>
      </c>
      <c r="FL1247" s="70" t="str">
        <f t="shared" si="155"/>
        <v>ibuprofen oral 400mg/</v>
      </c>
    </row>
    <row r="1248" spans="1:168" ht="15.75" customHeight="1">
      <c r="A1248" s="83">
        <v>109188</v>
      </c>
      <c r="B1248" s="57">
        <v>109188</v>
      </c>
      <c r="C1248" s="118"/>
      <c r="D1248" s="118"/>
      <c r="E1248" s="118"/>
      <c r="F1248" s="118"/>
      <c r="G1248" s="57">
        <v>109188</v>
      </c>
      <c r="I1248" s="57">
        <v>109188</v>
      </c>
      <c r="J1248" s="5" t="str">
        <f t="shared" si="149"/>
        <v>FIN ibuprofen Orion Corporation film-coated tablet 20 x 400mg/</v>
      </c>
      <c r="K1248" s="5" t="str">
        <f t="shared" si="150"/>
        <v>FIN ibuprofen Orion Corporation film-coated tablet 20 x 400mg/</v>
      </c>
      <c r="P1248">
        <v>20</v>
      </c>
      <c r="R1248">
        <v>20</v>
      </c>
      <c r="T1248" s="118"/>
      <c r="U1248" s="118"/>
      <c r="V1248" s="118"/>
      <c r="W1248" s="118"/>
      <c r="X1248" s="56" t="s">
        <v>1342</v>
      </c>
      <c r="Y1248" t="s">
        <v>1155</v>
      </c>
      <c r="Z1248" t="s">
        <v>1155</v>
      </c>
      <c r="AA1248" t="s">
        <v>1291</v>
      </c>
      <c r="AF1248" s="61">
        <v>100000073665</v>
      </c>
      <c r="AG1248" t="s">
        <v>1220</v>
      </c>
      <c r="AI1248" t="s">
        <v>1198</v>
      </c>
      <c r="AJ1248" t="s">
        <v>1212</v>
      </c>
      <c r="AS1248" s="57">
        <v>17834</v>
      </c>
      <c r="AT1248" s="25" t="str">
        <f t="shared" si="151"/>
        <v>FIN ibuprofen Orion Corporation film-coated tablet 400mg/</v>
      </c>
      <c r="AU1248" s="33"/>
      <c r="AW1248" s="57">
        <v>17834</v>
      </c>
      <c r="AX1248" s="57"/>
      <c r="AZ1248" t="s">
        <v>578</v>
      </c>
      <c r="BD1248" t="s">
        <v>1220</v>
      </c>
      <c r="BF1248" s="46" t="s">
        <v>1054</v>
      </c>
      <c r="BG1248" t="s">
        <v>980</v>
      </c>
      <c r="BK1248" t="s">
        <v>980</v>
      </c>
      <c r="BL1248" t="s">
        <v>1054</v>
      </c>
      <c r="BM1248" s="55" t="s">
        <v>964</v>
      </c>
      <c r="BN1248" t="str">
        <f t="shared" si="152"/>
        <v>ibuprofen film-coated tablet 400mg/</v>
      </c>
      <c r="BO1248" s="55"/>
      <c r="BP1248" t="str">
        <f t="shared" si="153"/>
        <v>ibuprofen film-coated tablet 400mg/</v>
      </c>
      <c r="BR1248" s="76">
        <v>10221000</v>
      </c>
      <c r="BS1248" t="s">
        <v>1220</v>
      </c>
      <c r="BU1248" s="118"/>
      <c r="BV1248" s="118"/>
      <c r="BW1248" s="61">
        <v>100000073665</v>
      </c>
      <c r="CB1248" s="87"/>
      <c r="CC1248" s="87"/>
      <c r="CF1248" t="s">
        <v>1242</v>
      </c>
      <c r="CG1248" t="s">
        <v>175</v>
      </c>
      <c r="CI1248" s="118"/>
      <c r="CJ1248" s="118"/>
      <c r="CK1248" t="s">
        <v>1239</v>
      </c>
      <c r="CM1248" t="s">
        <v>1228</v>
      </c>
      <c r="CN1248" t="s">
        <v>3382</v>
      </c>
      <c r="CO1248" s="46" t="s">
        <v>2251</v>
      </c>
      <c r="CQ1248" s="69" t="s">
        <v>2251</v>
      </c>
      <c r="CR1248" s="69" t="s">
        <v>614</v>
      </c>
      <c r="CT1248" s="46" t="s">
        <v>2251</v>
      </c>
      <c r="CU1248" s="46" t="s">
        <v>614</v>
      </c>
      <c r="CV1248" s="118"/>
      <c r="CW1248" s="147"/>
      <c r="CX1248" s="56" t="s">
        <v>966</v>
      </c>
      <c r="DG1248" s="118"/>
      <c r="DH1248" s="118"/>
      <c r="DI1248" s="118"/>
      <c r="DJ1248" s="118"/>
      <c r="DK1248" s="118"/>
      <c r="DL1248">
        <v>400</v>
      </c>
      <c r="DM1248" s="74" t="s">
        <v>164</v>
      </c>
      <c r="DN1248" s="74"/>
      <c r="DO1248" s="74"/>
      <c r="DP1248" s="74"/>
      <c r="DR1248">
        <v>400</v>
      </c>
      <c r="DS1248" s="74" t="s">
        <v>164</v>
      </c>
      <c r="DZ1248" t="s">
        <v>1253</v>
      </c>
      <c r="EA1248">
        <v>400</v>
      </c>
      <c r="EY1248" s="70" t="str">
        <f t="shared" si="154"/>
        <v>ibuprofen oral 400mg/</v>
      </c>
      <c r="FK1248" s="14" t="s">
        <v>163</v>
      </c>
      <c r="FL1248" s="70" t="str">
        <f t="shared" si="155"/>
        <v>ibuprofen oral 400mg/</v>
      </c>
    </row>
    <row r="1249" spans="1:168" ht="15.75" customHeight="1">
      <c r="A1249" s="83">
        <v>109189</v>
      </c>
      <c r="B1249" s="57">
        <v>109189</v>
      </c>
      <c r="C1249" s="118"/>
      <c r="D1249" s="118"/>
      <c r="E1249" s="118"/>
      <c r="F1249" s="118"/>
      <c r="G1249" s="57">
        <v>109189</v>
      </c>
      <c r="I1249" s="57">
        <v>109189</v>
      </c>
      <c r="J1249" s="5" t="str">
        <f t="shared" si="149"/>
        <v>FIN ibuprofen Orion Corporation film-coated tablet 30 x 400mg/</v>
      </c>
      <c r="K1249" s="5" t="str">
        <f t="shared" si="150"/>
        <v>FIN ibuprofen Orion Corporation film-coated tablet 30 x 400mg/</v>
      </c>
      <c r="P1249">
        <v>30</v>
      </c>
      <c r="R1249">
        <v>30</v>
      </c>
      <c r="T1249" s="118"/>
      <c r="U1249" s="118"/>
      <c r="V1249" s="118"/>
      <c r="W1249" s="118"/>
      <c r="X1249" t="s">
        <v>1292</v>
      </c>
      <c r="Y1249" t="s">
        <v>1155</v>
      </c>
      <c r="Z1249" t="s">
        <v>1155</v>
      </c>
      <c r="AA1249" t="s">
        <v>1298</v>
      </c>
      <c r="AF1249" s="61">
        <v>100000073665</v>
      </c>
      <c r="AG1249" t="s">
        <v>1220</v>
      </c>
      <c r="AI1249" t="s">
        <v>1198</v>
      </c>
      <c r="AJ1249" t="s">
        <v>1212</v>
      </c>
      <c r="AS1249" s="57">
        <v>17834</v>
      </c>
      <c r="AT1249" s="25" t="str">
        <f t="shared" si="151"/>
        <v>FIN ibuprofen Orion Corporation film-coated tablet 400mg/</v>
      </c>
      <c r="AU1249" s="33"/>
      <c r="AW1249" s="57">
        <v>17834</v>
      </c>
      <c r="AX1249" s="57"/>
      <c r="AZ1249" t="s">
        <v>578</v>
      </c>
      <c r="BD1249" t="s">
        <v>1220</v>
      </c>
      <c r="BF1249" s="46" t="s">
        <v>1054</v>
      </c>
      <c r="BG1249" t="s">
        <v>980</v>
      </c>
      <c r="BK1249" t="s">
        <v>980</v>
      </c>
      <c r="BL1249" t="s">
        <v>1054</v>
      </c>
      <c r="BM1249" s="55" t="s">
        <v>964</v>
      </c>
      <c r="BN1249" t="str">
        <f t="shared" si="152"/>
        <v>ibuprofen film-coated tablet 400mg/</v>
      </c>
      <c r="BO1249" s="55"/>
      <c r="BP1249" t="str">
        <f t="shared" si="153"/>
        <v>ibuprofen film-coated tablet 400mg/</v>
      </c>
      <c r="BR1249" s="76">
        <v>10221000</v>
      </c>
      <c r="BS1249" t="s">
        <v>1220</v>
      </c>
      <c r="BU1249" s="118"/>
      <c r="BV1249" s="118"/>
      <c r="BW1249" s="61">
        <v>100000073665</v>
      </c>
      <c r="CB1249" s="87"/>
      <c r="CC1249" s="87"/>
      <c r="CF1249" t="s">
        <v>1242</v>
      </c>
      <c r="CG1249" t="s">
        <v>175</v>
      </c>
      <c r="CI1249" s="118"/>
      <c r="CJ1249" s="118"/>
      <c r="CK1249" t="s">
        <v>1239</v>
      </c>
      <c r="CM1249" t="s">
        <v>1228</v>
      </c>
      <c r="CN1249" t="s">
        <v>3382</v>
      </c>
      <c r="CO1249" s="46" t="s">
        <v>2251</v>
      </c>
      <c r="CQ1249" s="69" t="s">
        <v>2251</v>
      </c>
      <c r="CR1249" s="69" t="s">
        <v>614</v>
      </c>
      <c r="CT1249" s="46" t="s">
        <v>2251</v>
      </c>
      <c r="CU1249" s="46" t="s">
        <v>614</v>
      </c>
      <c r="CV1249" s="118"/>
      <c r="CW1249" s="147"/>
      <c r="CX1249" s="56" t="s">
        <v>966</v>
      </c>
      <c r="DG1249" s="118"/>
      <c r="DH1249" s="118"/>
      <c r="DI1249" s="118"/>
      <c r="DJ1249" s="118"/>
      <c r="DK1249" s="118"/>
      <c r="DL1249">
        <v>400</v>
      </c>
      <c r="DM1249" s="74" t="s">
        <v>164</v>
      </c>
      <c r="DN1249" s="74"/>
      <c r="DO1249" s="74"/>
      <c r="DP1249" s="74"/>
      <c r="DR1249">
        <v>400</v>
      </c>
      <c r="DS1249" s="74" t="s">
        <v>164</v>
      </c>
      <c r="DZ1249" t="s">
        <v>1253</v>
      </c>
      <c r="EA1249">
        <v>400</v>
      </c>
      <c r="EY1249" s="70" t="str">
        <f t="shared" si="154"/>
        <v>ibuprofen oral 400mg/</v>
      </c>
      <c r="FK1249" s="14" t="s">
        <v>163</v>
      </c>
      <c r="FL1249" s="70" t="str">
        <f t="shared" si="155"/>
        <v>ibuprofen oral 400mg/</v>
      </c>
    </row>
    <row r="1250" spans="1:168" ht="15.75" customHeight="1">
      <c r="A1250" s="83">
        <v>8882</v>
      </c>
      <c r="B1250" s="57">
        <v>8882</v>
      </c>
      <c r="C1250" s="118"/>
      <c r="D1250" s="118"/>
      <c r="E1250" s="118"/>
      <c r="F1250" s="118"/>
      <c r="G1250" s="57">
        <v>8882</v>
      </c>
      <c r="I1250" s="57">
        <v>8882</v>
      </c>
      <c r="J1250" s="5" t="str">
        <f t="shared" si="149"/>
        <v>FIN ibuprofen ratiopharm GmbH film-coated tablet 10 x 400mg/</v>
      </c>
      <c r="K1250" s="5" t="str">
        <f t="shared" si="150"/>
        <v>FIN ibuprofen ratiopharm GmbH film-coated tablet 10 x 400mg/</v>
      </c>
      <c r="P1250">
        <v>10</v>
      </c>
      <c r="R1250">
        <v>10</v>
      </c>
      <c r="T1250" s="118"/>
      <c r="U1250" s="118"/>
      <c r="V1250" s="118"/>
      <c r="W1250" s="118"/>
      <c r="X1250" t="s">
        <v>1297</v>
      </c>
      <c r="Y1250" t="s">
        <v>1156</v>
      </c>
      <c r="Z1250" t="s">
        <v>1156</v>
      </c>
      <c r="AA1250" t="s">
        <v>1292</v>
      </c>
      <c r="AF1250" s="61">
        <v>100000073665</v>
      </c>
      <c r="AG1250" t="s">
        <v>1220</v>
      </c>
      <c r="AI1250" t="s">
        <v>1198</v>
      </c>
      <c r="AJ1250" t="s">
        <v>1212</v>
      </c>
      <c r="AS1250" s="57">
        <v>9281</v>
      </c>
      <c r="AT1250" s="25" t="str">
        <f t="shared" si="151"/>
        <v>FIN ibuprofen ratiopharm GmbH film-coated tablet 400mg/</v>
      </c>
      <c r="AU1250" s="33"/>
      <c r="AW1250" s="57">
        <v>9281</v>
      </c>
      <c r="AX1250" s="57"/>
      <c r="AZ1250" t="s">
        <v>578</v>
      </c>
      <c r="BD1250" t="s">
        <v>1220</v>
      </c>
      <c r="BF1250" s="46" t="s">
        <v>1055</v>
      </c>
      <c r="BG1250" t="s">
        <v>982</v>
      </c>
      <c r="BK1250" t="s">
        <v>982</v>
      </c>
      <c r="BL1250" t="s">
        <v>1055</v>
      </c>
      <c r="BM1250" s="55" t="s">
        <v>964</v>
      </c>
      <c r="BN1250" t="str">
        <f t="shared" si="152"/>
        <v>ibuprofen film-coated tablet 400mg/</v>
      </c>
      <c r="BO1250" s="55"/>
      <c r="BP1250" t="str">
        <f t="shared" si="153"/>
        <v>ibuprofen film-coated tablet 400mg/</v>
      </c>
      <c r="BR1250" s="76">
        <v>10221000</v>
      </c>
      <c r="BS1250" t="s">
        <v>1220</v>
      </c>
      <c r="BU1250" s="118"/>
      <c r="BV1250" s="118"/>
      <c r="BW1250" s="61">
        <v>100000073665</v>
      </c>
      <c r="CB1250" s="87"/>
      <c r="CC1250" s="87"/>
      <c r="CF1250" t="s">
        <v>1242</v>
      </c>
      <c r="CG1250" t="s">
        <v>175</v>
      </c>
      <c r="CI1250" s="118"/>
      <c r="CJ1250" s="118"/>
      <c r="CK1250" t="s">
        <v>1239</v>
      </c>
      <c r="CM1250" t="s">
        <v>1228</v>
      </c>
      <c r="CN1250" t="s">
        <v>3382</v>
      </c>
      <c r="CO1250" s="46" t="s">
        <v>2251</v>
      </c>
      <c r="CQ1250" s="69" t="s">
        <v>2251</v>
      </c>
      <c r="CR1250" s="69" t="s">
        <v>614</v>
      </c>
      <c r="CT1250" s="46" t="s">
        <v>2251</v>
      </c>
      <c r="CU1250" s="46" t="s">
        <v>614</v>
      </c>
      <c r="CV1250" s="118"/>
      <c r="CW1250" s="147"/>
      <c r="CX1250" s="56" t="s">
        <v>966</v>
      </c>
      <c r="DG1250" s="118"/>
      <c r="DH1250" s="118"/>
      <c r="DI1250" s="118"/>
      <c r="DJ1250" s="118"/>
      <c r="DK1250" s="118"/>
      <c r="DL1250">
        <v>400</v>
      </c>
      <c r="DM1250" s="74" t="s">
        <v>164</v>
      </c>
      <c r="DN1250" s="74"/>
      <c r="DO1250" s="74"/>
      <c r="DP1250" s="74"/>
      <c r="DR1250">
        <v>400</v>
      </c>
      <c r="DS1250" s="74" t="s">
        <v>164</v>
      </c>
      <c r="DZ1250" t="s">
        <v>1253</v>
      </c>
      <c r="EA1250">
        <v>400</v>
      </c>
      <c r="EY1250" s="70" t="str">
        <f t="shared" si="154"/>
        <v>ibuprofen oral 400mg/</v>
      </c>
      <c r="FK1250" s="14" t="s">
        <v>163</v>
      </c>
      <c r="FL1250" s="70" t="str">
        <f t="shared" si="155"/>
        <v>ibuprofen oral 400mg/</v>
      </c>
    </row>
    <row r="1251" spans="1:168" ht="15.75" customHeight="1">
      <c r="A1251" s="83">
        <v>8883</v>
      </c>
      <c r="B1251" s="57">
        <v>8883</v>
      </c>
      <c r="C1251" s="118"/>
      <c r="D1251" s="118"/>
      <c r="E1251" s="118"/>
      <c r="F1251" s="118"/>
      <c r="G1251" s="57">
        <v>8883</v>
      </c>
      <c r="I1251" s="57">
        <v>8883</v>
      </c>
      <c r="J1251" s="5" t="str">
        <f t="shared" si="149"/>
        <v>FIN ibuprofen ratiopharm GmbH film-coated tablet 30 x 400mg/</v>
      </c>
      <c r="K1251" s="5" t="str">
        <f t="shared" si="150"/>
        <v>FIN ibuprofen ratiopharm GmbH film-coated tablet 30 x 400mg/</v>
      </c>
      <c r="P1251">
        <v>30</v>
      </c>
      <c r="R1251">
        <v>30</v>
      </c>
      <c r="T1251" s="118"/>
      <c r="U1251" s="118"/>
      <c r="V1251" s="118"/>
      <c r="W1251" s="118"/>
      <c r="X1251" t="s">
        <v>1298</v>
      </c>
      <c r="Y1251" t="s">
        <v>1156</v>
      </c>
      <c r="Z1251" t="s">
        <v>1156</v>
      </c>
      <c r="AA1251" t="s">
        <v>1298</v>
      </c>
      <c r="AF1251" s="61">
        <v>100000073665</v>
      </c>
      <c r="AG1251" t="s">
        <v>1220</v>
      </c>
      <c r="AI1251" t="s">
        <v>1198</v>
      </c>
      <c r="AJ1251" t="s">
        <v>1212</v>
      </c>
      <c r="AS1251" s="57">
        <v>9281</v>
      </c>
      <c r="AT1251" s="25" t="str">
        <f t="shared" si="151"/>
        <v>FIN ibuprofen ratiopharm GmbH film-coated tablet 400mg/</v>
      </c>
      <c r="AU1251" s="33"/>
      <c r="AW1251" s="57">
        <v>9281</v>
      </c>
      <c r="AX1251" s="57"/>
      <c r="AZ1251" t="s">
        <v>578</v>
      </c>
      <c r="BD1251" t="s">
        <v>1220</v>
      </c>
      <c r="BF1251" s="46" t="s">
        <v>1055</v>
      </c>
      <c r="BG1251" t="s">
        <v>982</v>
      </c>
      <c r="BK1251" t="s">
        <v>982</v>
      </c>
      <c r="BL1251" t="s">
        <v>1055</v>
      </c>
      <c r="BM1251" s="55" t="s">
        <v>964</v>
      </c>
      <c r="BN1251" t="str">
        <f t="shared" si="152"/>
        <v>ibuprofen film-coated tablet 400mg/</v>
      </c>
      <c r="BO1251" s="55"/>
      <c r="BP1251" t="str">
        <f t="shared" si="153"/>
        <v>ibuprofen film-coated tablet 400mg/</v>
      </c>
      <c r="BR1251" s="76">
        <v>10221000</v>
      </c>
      <c r="BS1251" t="s">
        <v>1220</v>
      </c>
      <c r="BU1251" s="118"/>
      <c r="BV1251" s="118"/>
      <c r="BW1251" s="61">
        <v>100000073665</v>
      </c>
      <c r="CB1251" s="87"/>
      <c r="CC1251" s="87"/>
      <c r="CF1251" t="s">
        <v>1242</v>
      </c>
      <c r="CG1251" t="s">
        <v>175</v>
      </c>
      <c r="CI1251" s="118"/>
      <c r="CJ1251" s="118"/>
      <c r="CK1251" t="s">
        <v>1239</v>
      </c>
      <c r="CM1251" t="s">
        <v>1228</v>
      </c>
      <c r="CN1251" t="s">
        <v>3382</v>
      </c>
      <c r="CO1251" s="46" t="s">
        <v>2251</v>
      </c>
      <c r="CQ1251" s="69" t="s">
        <v>2251</v>
      </c>
      <c r="CR1251" s="69" t="s">
        <v>614</v>
      </c>
      <c r="CT1251" s="46" t="s">
        <v>2251</v>
      </c>
      <c r="CU1251" s="46" t="s">
        <v>614</v>
      </c>
      <c r="CV1251" s="118"/>
      <c r="CW1251" s="147"/>
      <c r="CX1251" s="56" t="s">
        <v>966</v>
      </c>
      <c r="DG1251" s="118"/>
      <c r="DH1251" s="118"/>
      <c r="DI1251" s="118"/>
      <c r="DJ1251" s="118"/>
      <c r="DK1251" s="118"/>
      <c r="DL1251">
        <v>400</v>
      </c>
      <c r="DM1251" s="74" t="s">
        <v>164</v>
      </c>
      <c r="DN1251" s="74"/>
      <c r="DO1251" s="74"/>
      <c r="DP1251" s="74"/>
      <c r="DR1251">
        <v>400</v>
      </c>
      <c r="DS1251" s="74" t="s">
        <v>164</v>
      </c>
      <c r="DZ1251" t="s">
        <v>1253</v>
      </c>
      <c r="EA1251">
        <v>400</v>
      </c>
      <c r="EY1251" s="70" t="str">
        <f t="shared" si="154"/>
        <v>ibuprofen oral 400mg/</v>
      </c>
      <c r="FK1251" s="14" t="s">
        <v>163</v>
      </c>
      <c r="FL1251" s="70" t="str">
        <f t="shared" si="155"/>
        <v>ibuprofen oral 400mg/</v>
      </c>
    </row>
    <row r="1252" spans="1:168" ht="15.75" customHeight="1">
      <c r="A1252" s="83">
        <v>8884</v>
      </c>
      <c r="B1252" s="57">
        <v>8884</v>
      </c>
      <c r="C1252" s="118"/>
      <c r="D1252" s="118"/>
      <c r="E1252" s="118"/>
      <c r="F1252" s="118"/>
      <c r="G1252" s="57">
        <v>8884</v>
      </c>
      <c r="I1252" s="57">
        <v>8884</v>
      </c>
      <c r="J1252" s="5" t="str">
        <f t="shared" si="149"/>
        <v>FIN ibuprofen ratiopharm GmbH film-coated tablet 100 x 400mg/</v>
      </c>
      <c r="K1252" s="5" t="str">
        <f t="shared" si="150"/>
        <v>FIN ibuprofen ratiopharm GmbH film-coated tablet 100 x 400mg/</v>
      </c>
      <c r="P1252">
        <v>100</v>
      </c>
      <c r="R1252">
        <v>100</v>
      </c>
      <c r="T1252" s="118"/>
      <c r="U1252" s="118"/>
      <c r="V1252" s="118"/>
      <c r="W1252" s="118"/>
      <c r="X1252" t="s">
        <v>1290</v>
      </c>
      <c r="Y1252" t="s">
        <v>1156</v>
      </c>
      <c r="Z1252" t="s">
        <v>1156</v>
      </c>
      <c r="AA1252" t="s">
        <v>1289</v>
      </c>
      <c r="AF1252" s="61">
        <v>100000073665</v>
      </c>
      <c r="AG1252" t="s">
        <v>1220</v>
      </c>
      <c r="AI1252" t="s">
        <v>1198</v>
      </c>
      <c r="AJ1252" t="s">
        <v>1212</v>
      </c>
      <c r="AS1252" s="57">
        <v>9281</v>
      </c>
      <c r="AT1252" s="25" t="str">
        <f t="shared" si="151"/>
        <v>FIN ibuprofen ratiopharm GmbH film-coated tablet 400mg/</v>
      </c>
      <c r="AU1252" s="33"/>
      <c r="AW1252" s="57">
        <v>9281</v>
      </c>
      <c r="AX1252" s="57"/>
      <c r="AZ1252" t="s">
        <v>578</v>
      </c>
      <c r="BD1252" t="s">
        <v>1220</v>
      </c>
      <c r="BF1252" s="46" t="s">
        <v>1055</v>
      </c>
      <c r="BG1252" t="s">
        <v>982</v>
      </c>
      <c r="BK1252" t="s">
        <v>982</v>
      </c>
      <c r="BL1252" t="s">
        <v>1055</v>
      </c>
      <c r="BM1252" s="55" t="s">
        <v>964</v>
      </c>
      <c r="BN1252" t="str">
        <f t="shared" si="152"/>
        <v>ibuprofen film-coated tablet 400mg/</v>
      </c>
      <c r="BO1252" s="55"/>
      <c r="BP1252" t="str">
        <f t="shared" si="153"/>
        <v>ibuprofen film-coated tablet 400mg/</v>
      </c>
      <c r="BR1252" s="76">
        <v>10221000</v>
      </c>
      <c r="BS1252" t="s">
        <v>1220</v>
      </c>
      <c r="BU1252" s="118"/>
      <c r="BV1252" s="118"/>
      <c r="BW1252" s="61">
        <v>100000073665</v>
      </c>
      <c r="CB1252" s="87"/>
      <c r="CC1252" s="87"/>
      <c r="CF1252" t="s">
        <v>1242</v>
      </c>
      <c r="CG1252" t="s">
        <v>175</v>
      </c>
      <c r="CI1252" s="118"/>
      <c r="CJ1252" s="118"/>
      <c r="CK1252" t="s">
        <v>1239</v>
      </c>
      <c r="CM1252" t="s">
        <v>1228</v>
      </c>
      <c r="CN1252" t="s">
        <v>3382</v>
      </c>
      <c r="CO1252" s="46" t="s">
        <v>2251</v>
      </c>
      <c r="CQ1252" s="69" t="s">
        <v>2251</v>
      </c>
      <c r="CR1252" s="69" t="s">
        <v>614</v>
      </c>
      <c r="CT1252" s="46" t="s">
        <v>2251</v>
      </c>
      <c r="CU1252" s="46" t="s">
        <v>614</v>
      </c>
      <c r="CV1252" s="118"/>
      <c r="CW1252" s="147"/>
      <c r="CX1252" s="56" t="s">
        <v>966</v>
      </c>
      <c r="DG1252" s="118"/>
      <c r="DH1252" s="118"/>
      <c r="DI1252" s="118"/>
      <c r="DJ1252" s="118"/>
      <c r="DK1252" s="118"/>
      <c r="DL1252">
        <v>400</v>
      </c>
      <c r="DM1252" s="74" t="s">
        <v>164</v>
      </c>
      <c r="DN1252" s="74"/>
      <c r="DO1252" s="74"/>
      <c r="DP1252" s="74"/>
      <c r="DR1252">
        <v>400</v>
      </c>
      <c r="DS1252" s="74" t="s">
        <v>164</v>
      </c>
      <c r="DZ1252" t="s">
        <v>1253</v>
      </c>
      <c r="EA1252">
        <v>400</v>
      </c>
      <c r="EY1252" s="70" t="str">
        <f t="shared" si="154"/>
        <v>ibuprofen oral 400mg/</v>
      </c>
      <c r="FK1252" s="14" t="s">
        <v>163</v>
      </c>
      <c r="FL1252" s="70" t="str">
        <f t="shared" si="155"/>
        <v>ibuprofen oral 400mg/</v>
      </c>
    </row>
    <row r="1253" spans="1:168" ht="15.75" customHeight="1">
      <c r="A1253" s="83">
        <v>109198</v>
      </c>
      <c r="B1253" s="57">
        <v>109198</v>
      </c>
      <c r="C1253" s="118"/>
      <c r="D1253" s="118"/>
      <c r="E1253" s="118"/>
      <c r="F1253" s="118"/>
      <c r="G1253" s="57">
        <v>109198</v>
      </c>
      <c r="I1253" s="57">
        <v>109198</v>
      </c>
      <c r="J1253" s="5" t="str">
        <f t="shared" si="149"/>
        <v>FIN ibuprofen ratiopharm GmbH film-coated tablet 20 x 400mg/</v>
      </c>
      <c r="K1253" s="5" t="str">
        <f t="shared" si="150"/>
        <v>FIN ibuprofen ratiopharm GmbH film-coated tablet 20 x 400mg/</v>
      </c>
      <c r="P1253">
        <v>20</v>
      </c>
      <c r="R1253">
        <v>20</v>
      </c>
      <c r="T1253" s="118"/>
      <c r="U1253" s="118"/>
      <c r="V1253" s="118"/>
      <c r="W1253" s="118"/>
      <c r="X1253" t="s">
        <v>1299</v>
      </c>
      <c r="Y1253" t="s">
        <v>1156</v>
      </c>
      <c r="Z1253" t="s">
        <v>1156</v>
      </c>
      <c r="AA1253" t="s">
        <v>1291</v>
      </c>
      <c r="AF1253" s="61">
        <v>100000073665</v>
      </c>
      <c r="AG1253" t="s">
        <v>1220</v>
      </c>
      <c r="AI1253" t="s">
        <v>1198</v>
      </c>
      <c r="AJ1253" t="s">
        <v>1212</v>
      </c>
      <c r="AS1253" s="57">
        <v>9281</v>
      </c>
      <c r="AT1253" s="25" t="str">
        <f t="shared" si="151"/>
        <v>FIN ibuprofen ratiopharm GmbH film-coated tablet 400mg/</v>
      </c>
      <c r="AU1253" s="33"/>
      <c r="AW1253" s="57">
        <v>9281</v>
      </c>
      <c r="AX1253" s="57"/>
      <c r="AZ1253" t="s">
        <v>578</v>
      </c>
      <c r="BD1253" t="s">
        <v>1220</v>
      </c>
      <c r="BF1253" s="46" t="s">
        <v>1055</v>
      </c>
      <c r="BG1253" t="s">
        <v>982</v>
      </c>
      <c r="BK1253" t="s">
        <v>982</v>
      </c>
      <c r="BL1253" t="s">
        <v>1055</v>
      </c>
      <c r="BM1253" s="55" t="s">
        <v>964</v>
      </c>
      <c r="BN1253" t="str">
        <f t="shared" si="152"/>
        <v>ibuprofen film-coated tablet 400mg/</v>
      </c>
      <c r="BO1253" s="55"/>
      <c r="BP1253" t="str">
        <f t="shared" si="153"/>
        <v>ibuprofen film-coated tablet 400mg/</v>
      </c>
      <c r="BR1253" s="76">
        <v>10221000</v>
      </c>
      <c r="BS1253" t="s">
        <v>1220</v>
      </c>
      <c r="BU1253" s="118"/>
      <c r="BV1253" s="118"/>
      <c r="BW1253" s="61">
        <v>100000073665</v>
      </c>
      <c r="CB1253" s="87"/>
      <c r="CC1253" s="87"/>
      <c r="CF1253" t="s">
        <v>1242</v>
      </c>
      <c r="CG1253" t="s">
        <v>175</v>
      </c>
      <c r="CI1253" s="118"/>
      <c r="CJ1253" s="118"/>
      <c r="CK1253" t="s">
        <v>1239</v>
      </c>
      <c r="CM1253" t="s">
        <v>1228</v>
      </c>
      <c r="CN1253" t="s">
        <v>3382</v>
      </c>
      <c r="CO1253" s="46" t="s">
        <v>2251</v>
      </c>
      <c r="CQ1253" s="69" t="s">
        <v>2251</v>
      </c>
      <c r="CR1253" s="69" t="s">
        <v>614</v>
      </c>
      <c r="CT1253" s="46" t="s">
        <v>2251</v>
      </c>
      <c r="CU1253" s="46" t="s">
        <v>614</v>
      </c>
      <c r="CV1253" s="118"/>
      <c r="CW1253" s="147"/>
      <c r="CX1253" s="56" t="s">
        <v>966</v>
      </c>
      <c r="DG1253" s="118"/>
      <c r="DH1253" s="118"/>
      <c r="DI1253" s="118"/>
      <c r="DJ1253" s="118"/>
      <c r="DK1253" s="118"/>
      <c r="DL1253">
        <v>400</v>
      </c>
      <c r="DM1253" s="74" t="s">
        <v>164</v>
      </c>
      <c r="DN1253" s="74"/>
      <c r="DO1253" s="74"/>
      <c r="DP1253" s="74"/>
      <c r="DR1253">
        <v>400</v>
      </c>
      <c r="DS1253" s="74" t="s">
        <v>164</v>
      </c>
      <c r="DZ1253" t="s">
        <v>1253</v>
      </c>
      <c r="EA1253">
        <v>400</v>
      </c>
      <c r="EY1253" s="70" t="str">
        <f t="shared" si="154"/>
        <v>ibuprofen oral 400mg/</v>
      </c>
      <c r="FK1253" s="14" t="s">
        <v>163</v>
      </c>
      <c r="FL1253" s="70" t="str">
        <f t="shared" si="155"/>
        <v>ibuprofen oral 400mg/</v>
      </c>
    </row>
    <row r="1254" spans="1:168" ht="15.75" customHeight="1">
      <c r="A1254" s="83">
        <v>109199</v>
      </c>
      <c r="B1254" s="57">
        <v>109199</v>
      </c>
      <c r="C1254" s="118"/>
      <c r="D1254" s="118"/>
      <c r="E1254" s="118"/>
      <c r="F1254" s="118"/>
      <c r="G1254" s="57">
        <v>109199</v>
      </c>
      <c r="I1254" s="57">
        <v>109199</v>
      </c>
      <c r="J1254" s="5" t="str">
        <f t="shared" si="149"/>
        <v>FIN ibuprofen ratiopharm GmbH film-coated tablet 30 x 400mg/</v>
      </c>
      <c r="K1254" s="5" t="str">
        <f t="shared" si="150"/>
        <v>FIN ibuprofen ratiopharm GmbH film-coated tablet 30 x 400mg/</v>
      </c>
      <c r="P1254">
        <v>30</v>
      </c>
      <c r="R1254">
        <v>30</v>
      </c>
      <c r="T1254" s="118"/>
      <c r="U1254" s="118"/>
      <c r="V1254" s="118"/>
      <c r="W1254" s="118"/>
      <c r="X1254" t="s">
        <v>1315</v>
      </c>
      <c r="Y1254" t="s">
        <v>1156</v>
      </c>
      <c r="Z1254" t="s">
        <v>1156</v>
      </c>
      <c r="AA1254" t="s">
        <v>1298</v>
      </c>
      <c r="AF1254" s="61">
        <v>100000073665</v>
      </c>
      <c r="AG1254" t="s">
        <v>1220</v>
      </c>
      <c r="AI1254" t="s">
        <v>1198</v>
      </c>
      <c r="AJ1254" t="s">
        <v>1212</v>
      </c>
      <c r="AS1254" s="57">
        <v>9281</v>
      </c>
      <c r="AT1254" s="25" t="str">
        <f t="shared" si="151"/>
        <v>FIN ibuprofen ratiopharm GmbH film-coated tablet 400mg/</v>
      </c>
      <c r="AU1254" s="33"/>
      <c r="AW1254" s="57">
        <v>9281</v>
      </c>
      <c r="AX1254" s="57"/>
      <c r="AZ1254" t="s">
        <v>578</v>
      </c>
      <c r="BD1254" t="s">
        <v>1220</v>
      </c>
      <c r="BF1254" s="46" t="s">
        <v>1055</v>
      </c>
      <c r="BG1254" t="s">
        <v>982</v>
      </c>
      <c r="BK1254" t="s">
        <v>982</v>
      </c>
      <c r="BL1254" t="s">
        <v>1055</v>
      </c>
      <c r="BM1254" s="55" t="s">
        <v>964</v>
      </c>
      <c r="BN1254" t="str">
        <f t="shared" si="152"/>
        <v>ibuprofen film-coated tablet 400mg/</v>
      </c>
      <c r="BO1254" s="55"/>
      <c r="BP1254" t="str">
        <f t="shared" si="153"/>
        <v>ibuprofen film-coated tablet 400mg/</v>
      </c>
      <c r="BR1254" s="76">
        <v>10221000</v>
      </c>
      <c r="BS1254" t="s">
        <v>1220</v>
      </c>
      <c r="BU1254" s="118"/>
      <c r="BV1254" s="118"/>
      <c r="BW1254" s="61">
        <v>100000073665</v>
      </c>
      <c r="CB1254" s="87"/>
      <c r="CC1254" s="87"/>
      <c r="CF1254" t="s">
        <v>1242</v>
      </c>
      <c r="CG1254" t="s">
        <v>175</v>
      </c>
      <c r="CI1254" s="118"/>
      <c r="CJ1254" s="118"/>
      <c r="CK1254" t="s">
        <v>1239</v>
      </c>
      <c r="CM1254" t="s">
        <v>1228</v>
      </c>
      <c r="CN1254" t="s">
        <v>3382</v>
      </c>
      <c r="CO1254" s="46" t="s">
        <v>2251</v>
      </c>
      <c r="CQ1254" s="69" t="s">
        <v>2251</v>
      </c>
      <c r="CR1254" s="69" t="s">
        <v>614</v>
      </c>
      <c r="CT1254" s="46" t="s">
        <v>2251</v>
      </c>
      <c r="CU1254" s="46" t="s">
        <v>614</v>
      </c>
      <c r="CV1254" s="118"/>
      <c r="CW1254" s="147"/>
      <c r="CX1254" s="56" t="s">
        <v>966</v>
      </c>
      <c r="DG1254" s="118"/>
      <c r="DH1254" s="118"/>
      <c r="DI1254" s="118"/>
      <c r="DJ1254" s="118"/>
      <c r="DK1254" s="118"/>
      <c r="DL1254">
        <v>400</v>
      </c>
      <c r="DM1254" s="74" t="s">
        <v>164</v>
      </c>
      <c r="DN1254" s="74"/>
      <c r="DO1254" s="74"/>
      <c r="DP1254" s="74"/>
      <c r="DR1254">
        <v>400</v>
      </c>
      <c r="DS1254" s="74" t="s">
        <v>164</v>
      </c>
      <c r="DZ1254" t="s">
        <v>1253</v>
      </c>
      <c r="EA1254">
        <v>400</v>
      </c>
      <c r="EY1254" s="70" t="str">
        <f t="shared" si="154"/>
        <v>ibuprofen oral 400mg/</v>
      </c>
      <c r="FK1254" s="14" t="s">
        <v>163</v>
      </c>
      <c r="FL1254" s="70" t="str">
        <f t="shared" si="155"/>
        <v>ibuprofen oral 400mg/</v>
      </c>
    </row>
    <row r="1255" spans="1:168" ht="15.75" customHeight="1">
      <c r="A1255" s="83">
        <v>8885</v>
      </c>
      <c r="B1255" s="57">
        <v>8885</v>
      </c>
      <c r="C1255" s="118"/>
      <c r="D1255" s="118"/>
      <c r="E1255" s="118"/>
      <c r="F1255" s="118"/>
      <c r="G1255" s="57">
        <v>8885</v>
      </c>
      <c r="I1255" s="57">
        <v>8885</v>
      </c>
      <c r="J1255" s="5" t="str">
        <f t="shared" si="149"/>
        <v>FIN ibuprofen ratiopharm GmbH film-coated tablet 10 x 600mg/</v>
      </c>
      <c r="K1255" s="5" t="str">
        <f t="shared" si="150"/>
        <v>FIN ibuprofen ratiopharm GmbH film-coated tablet 10 x 600mg/</v>
      </c>
      <c r="P1255">
        <v>10</v>
      </c>
      <c r="R1255">
        <v>10</v>
      </c>
      <c r="T1255" s="118"/>
      <c r="U1255" s="118"/>
      <c r="V1255" s="118"/>
      <c r="W1255" s="118"/>
      <c r="X1255" t="s">
        <v>1289</v>
      </c>
      <c r="Y1255" t="s">
        <v>1157</v>
      </c>
      <c r="Z1255" t="s">
        <v>1157</v>
      </c>
      <c r="AA1255" t="s">
        <v>1292</v>
      </c>
      <c r="AF1255" s="61">
        <v>100000073665</v>
      </c>
      <c r="AG1255" t="s">
        <v>1220</v>
      </c>
      <c r="AI1255" t="s">
        <v>1198</v>
      </c>
      <c r="AJ1255" t="s">
        <v>1212</v>
      </c>
      <c r="AS1255" s="57">
        <v>9282</v>
      </c>
      <c r="AT1255" s="25" t="str">
        <f t="shared" si="151"/>
        <v>FIN ibuprofen ratiopharm GmbH film-coated tablet 600mg/</v>
      </c>
      <c r="AU1255" s="33"/>
      <c r="AW1255" s="57">
        <v>9282</v>
      </c>
      <c r="AX1255" s="57"/>
      <c r="AZ1255" t="s">
        <v>578</v>
      </c>
      <c r="BD1255" t="s">
        <v>1220</v>
      </c>
      <c r="BF1255" s="46" t="s">
        <v>1056</v>
      </c>
      <c r="BG1255" t="s">
        <v>982</v>
      </c>
      <c r="BK1255" t="s">
        <v>982</v>
      </c>
      <c r="BL1255" t="s">
        <v>1056</v>
      </c>
      <c r="BM1255" s="55" t="s">
        <v>964</v>
      </c>
      <c r="BN1255" t="str">
        <f t="shared" si="152"/>
        <v>ibuprofen film-coated tablet 600mg/</v>
      </c>
      <c r="BO1255" s="55"/>
      <c r="BP1255" t="str">
        <f t="shared" si="153"/>
        <v>ibuprofen film-coated tablet 600mg/</v>
      </c>
      <c r="BR1255" s="76">
        <v>10221000</v>
      </c>
      <c r="BS1255" t="s">
        <v>1220</v>
      </c>
      <c r="BU1255" s="118"/>
      <c r="BV1255" s="118"/>
      <c r="BW1255" s="61">
        <v>100000073665</v>
      </c>
      <c r="CB1255" s="87"/>
      <c r="CC1255" s="87"/>
      <c r="CF1255" t="s">
        <v>1242</v>
      </c>
      <c r="CG1255" t="s">
        <v>175</v>
      </c>
      <c r="CI1255" s="118"/>
      <c r="CJ1255" s="118"/>
      <c r="CK1255" t="s">
        <v>1239</v>
      </c>
      <c r="CM1255" t="s">
        <v>1228</v>
      </c>
      <c r="CN1255" t="s">
        <v>3382</v>
      </c>
      <c r="CO1255" s="46" t="s">
        <v>2251</v>
      </c>
      <c r="CQ1255" s="69" t="s">
        <v>2251</v>
      </c>
      <c r="CR1255" s="69" t="s">
        <v>614</v>
      </c>
      <c r="CT1255" s="46" t="s">
        <v>2251</v>
      </c>
      <c r="CU1255" s="46" t="s">
        <v>614</v>
      </c>
      <c r="CV1255" s="118"/>
      <c r="CW1255" s="147"/>
      <c r="CX1255" s="56" t="s">
        <v>966</v>
      </c>
      <c r="DG1255" s="118"/>
      <c r="DH1255" s="118"/>
      <c r="DI1255" s="118"/>
      <c r="DJ1255" s="118"/>
      <c r="DK1255" s="118"/>
      <c r="DL1255">
        <v>600</v>
      </c>
      <c r="DM1255" s="74" t="s">
        <v>164</v>
      </c>
      <c r="DN1255" s="74"/>
      <c r="DO1255" s="74"/>
      <c r="DP1255" s="74"/>
      <c r="DR1255">
        <v>600</v>
      </c>
      <c r="DS1255" s="74" t="s">
        <v>164</v>
      </c>
      <c r="DZ1255" t="s">
        <v>1254</v>
      </c>
      <c r="EA1255">
        <v>600</v>
      </c>
      <c r="EY1255" s="70" t="str">
        <f t="shared" si="154"/>
        <v>ibuprofen oral 600mg/</v>
      </c>
      <c r="FK1255" s="14" t="s">
        <v>163</v>
      </c>
      <c r="FL1255" s="70" t="str">
        <f t="shared" si="155"/>
        <v>ibuprofen oral 600mg/</v>
      </c>
    </row>
    <row r="1256" spans="1:168" ht="15.75" customHeight="1">
      <c r="A1256" s="83">
        <v>8886</v>
      </c>
      <c r="B1256" s="57">
        <v>8886</v>
      </c>
      <c r="C1256" s="118"/>
      <c r="D1256" s="118"/>
      <c r="E1256" s="118"/>
      <c r="F1256" s="118"/>
      <c r="G1256" s="57">
        <v>8886</v>
      </c>
      <c r="I1256" s="57">
        <v>8886</v>
      </c>
      <c r="J1256" s="5" t="str">
        <f t="shared" si="149"/>
        <v>FIN ibuprofen ratiopharm GmbH film-coated tablet 30 x 600mg/</v>
      </c>
      <c r="K1256" s="5" t="str">
        <f t="shared" si="150"/>
        <v>FIN ibuprofen ratiopharm GmbH film-coated tablet 30 x 600mg/</v>
      </c>
      <c r="P1256">
        <v>30</v>
      </c>
      <c r="R1256">
        <v>30</v>
      </c>
      <c r="T1256" s="118"/>
      <c r="U1256" s="118"/>
      <c r="V1256" s="118"/>
      <c r="W1256" s="118"/>
      <c r="X1256" t="s">
        <v>1292</v>
      </c>
      <c r="Y1256" t="s">
        <v>1157</v>
      </c>
      <c r="Z1256" t="s">
        <v>1157</v>
      </c>
      <c r="AA1256" t="s">
        <v>1298</v>
      </c>
      <c r="AF1256" s="61">
        <v>100000073665</v>
      </c>
      <c r="AG1256" t="s">
        <v>1220</v>
      </c>
      <c r="AI1256" t="s">
        <v>1198</v>
      </c>
      <c r="AJ1256" t="s">
        <v>1212</v>
      </c>
      <c r="AS1256" s="57">
        <v>9282</v>
      </c>
      <c r="AT1256" s="25" t="str">
        <f t="shared" si="151"/>
        <v>FIN ibuprofen ratiopharm GmbH film-coated tablet 600mg/</v>
      </c>
      <c r="AU1256" s="33"/>
      <c r="AW1256" s="57">
        <v>9282</v>
      </c>
      <c r="AX1256" s="57"/>
      <c r="AZ1256" t="s">
        <v>578</v>
      </c>
      <c r="BD1256" t="s">
        <v>1220</v>
      </c>
      <c r="BF1256" s="46" t="s">
        <v>1056</v>
      </c>
      <c r="BG1256" t="s">
        <v>982</v>
      </c>
      <c r="BK1256" t="s">
        <v>982</v>
      </c>
      <c r="BL1256" t="s">
        <v>1056</v>
      </c>
      <c r="BM1256" s="55" t="s">
        <v>964</v>
      </c>
      <c r="BN1256" t="str">
        <f t="shared" si="152"/>
        <v>ibuprofen film-coated tablet 600mg/</v>
      </c>
      <c r="BO1256" s="55"/>
      <c r="BP1256" t="str">
        <f t="shared" si="153"/>
        <v>ibuprofen film-coated tablet 600mg/</v>
      </c>
      <c r="BQ1256" s="70"/>
      <c r="BR1256" s="76">
        <v>10221000</v>
      </c>
      <c r="BS1256" t="s">
        <v>1220</v>
      </c>
      <c r="BU1256" s="118"/>
      <c r="BV1256" s="118"/>
      <c r="BW1256" s="61">
        <v>100000073665</v>
      </c>
      <c r="CB1256" s="87"/>
      <c r="CC1256" s="87"/>
      <c r="CF1256" t="s">
        <v>1242</v>
      </c>
      <c r="CG1256" t="s">
        <v>175</v>
      </c>
      <c r="CI1256" s="118"/>
      <c r="CJ1256" s="118"/>
      <c r="CK1256" t="s">
        <v>1239</v>
      </c>
      <c r="CM1256" t="s">
        <v>1228</v>
      </c>
      <c r="CN1256" t="s">
        <v>3382</v>
      </c>
      <c r="CO1256" s="46" t="s">
        <v>2251</v>
      </c>
      <c r="CQ1256" s="69" t="s">
        <v>2251</v>
      </c>
      <c r="CR1256" s="69" t="s">
        <v>614</v>
      </c>
      <c r="CT1256" s="46" t="s">
        <v>2251</v>
      </c>
      <c r="CU1256" s="46" t="s">
        <v>614</v>
      </c>
      <c r="CV1256" s="118"/>
      <c r="CW1256" s="147"/>
      <c r="CX1256" s="56" t="s">
        <v>966</v>
      </c>
      <c r="DG1256" s="118"/>
      <c r="DH1256" s="118"/>
      <c r="DI1256" s="118"/>
      <c r="DJ1256" s="118"/>
      <c r="DK1256" s="118"/>
      <c r="DL1256">
        <v>600</v>
      </c>
      <c r="DM1256" s="74" t="s">
        <v>164</v>
      </c>
      <c r="DN1256" s="74"/>
      <c r="DO1256" s="74"/>
      <c r="DP1256" s="74"/>
      <c r="DR1256">
        <v>600</v>
      </c>
      <c r="DS1256" s="74" t="s">
        <v>164</v>
      </c>
      <c r="DZ1256" t="s">
        <v>1254</v>
      </c>
      <c r="EA1256">
        <v>600</v>
      </c>
      <c r="EY1256" s="70" t="str">
        <f t="shared" si="154"/>
        <v>ibuprofen oral 600mg/</v>
      </c>
      <c r="FK1256" s="14" t="s">
        <v>163</v>
      </c>
      <c r="FL1256" s="70" t="str">
        <f t="shared" si="155"/>
        <v>ibuprofen oral 600mg/</v>
      </c>
    </row>
    <row r="1257" spans="1:168" ht="15.75" customHeight="1">
      <c r="A1257" s="83">
        <v>8887</v>
      </c>
      <c r="B1257" s="57">
        <v>8887</v>
      </c>
      <c r="C1257" s="118"/>
      <c r="D1257" s="118"/>
      <c r="E1257" s="118"/>
      <c r="F1257" s="118"/>
      <c r="G1257" s="57">
        <v>8887</v>
      </c>
      <c r="I1257" s="57">
        <v>8887</v>
      </c>
      <c r="J1257" s="5" t="str">
        <f t="shared" si="149"/>
        <v>FIN ibuprofen ratiopharm GmbH film-coated tablet 100 x 600mg/</v>
      </c>
      <c r="K1257" s="5" t="str">
        <f t="shared" si="150"/>
        <v>FIN ibuprofen ratiopharm GmbH film-coated tablet 100 x 600mg/</v>
      </c>
      <c r="P1257">
        <v>100</v>
      </c>
      <c r="R1257">
        <v>100</v>
      </c>
      <c r="T1257" s="118"/>
      <c r="U1257" s="118"/>
      <c r="V1257" s="118"/>
      <c r="W1257" s="118"/>
      <c r="X1257" t="s">
        <v>1297</v>
      </c>
      <c r="Y1257" t="s">
        <v>1157</v>
      </c>
      <c r="Z1257" t="s">
        <v>1157</v>
      </c>
      <c r="AA1257" t="s">
        <v>1289</v>
      </c>
      <c r="AF1257" s="61">
        <v>100000073665</v>
      </c>
      <c r="AG1257" t="s">
        <v>1220</v>
      </c>
      <c r="AI1257" t="s">
        <v>1198</v>
      </c>
      <c r="AJ1257" t="s">
        <v>1212</v>
      </c>
      <c r="AS1257" s="57">
        <v>9282</v>
      </c>
      <c r="AT1257" s="25" t="str">
        <f t="shared" si="151"/>
        <v>FIN ibuprofen ratiopharm GmbH film-coated tablet 600mg/</v>
      </c>
      <c r="AU1257" s="33"/>
      <c r="AW1257" s="57">
        <v>9282</v>
      </c>
      <c r="AX1257" s="57"/>
      <c r="AZ1257" t="s">
        <v>578</v>
      </c>
      <c r="BD1257" t="s">
        <v>1220</v>
      </c>
      <c r="BF1257" s="46" t="s">
        <v>1056</v>
      </c>
      <c r="BG1257" t="s">
        <v>982</v>
      </c>
      <c r="BK1257" t="s">
        <v>982</v>
      </c>
      <c r="BL1257" t="s">
        <v>1056</v>
      </c>
      <c r="BM1257" s="55" t="s">
        <v>964</v>
      </c>
      <c r="BN1257" t="str">
        <f t="shared" si="152"/>
        <v>ibuprofen film-coated tablet 600mg/</v>
      </c>
      <c r="BO1257" s="55"/>
      <c r="BP1257" t="str">
        <f t="shared" si="153"/>
        <v>ibuprofen film-coated tablet 600mg/</v>
      </c>
      <c r="BR1257" s="76">
        <v>10221000</v>
      </c>
      <c r="BS1257" t="s">
        <v>1220</v>
      </c>
      <c r="BU1257" s="118"/>
      <c r="BV1257" s="118"/>
      <c r="BW1257" s="61">
        <v>100000073665</v>
      </c>
      <c r="CB1257" s="87"/>
      <c r="CC1257" s="87"/>
      <c r="CF1257" t="s">
        <v>1242</v>
      </c>
      <c r="CG1257" t="s">
        <v>175</v>
      </c>
      <c r="CI1257" s="118"/>
      <c r="CJ1257" s="118"/>
      <c r="CK1257" t="s">
        <v>1239</v>
      </c>
      <c r="CM1257" t="s">
        <v>1228</v>
      </c>
      <c r="CN1257" t="s">
        <v>3382</v>
      </c>
      <c r="CO1257" s="46" t="s">
        <v>2251</v>
      </c>
      <c r="CQ1257" s="69" t="s">
        <v>2251</v>
      </c>
      <c r="CR1257" s="69" t="s">
        <v>614</v>
      </c>
      <c r="CT1257" s="46" t="s">
        <v>2251</v>
      </c>
      <c r="CU1257" s="46" t="s">
        <v>614</v>
      </c>
      <c r="CV1257" s="118"/>
      <c r="CW1257" s="147"/>
      <c r="CX1257" s="56" t="s">
        <v>966</v>
      </c>
      <c r="DG1257" s="118"/>
      <c r="DH1257" s="118"/>
      <c r="DI1257" s="118"/>
      <c r="DJ1257" s="118"/>
      <c r="DK1257" s="118"/>
      <c r="DL1257">
        <v>600</v>
      </c>
      <c r="DM1257" s="74" t="s">
        <v>164</v>
      </c>
      <c r="DN1257" s="74"/>
      <c r="DO1257" s="74"/>
      <c r="DP1257" s="74"/>
      <c r="DR1257">
        <v>600</v>
      </c>
      <c r="DS1257" s="74" t="s">
        <v>164</v>
      </c>
      <c r="DZ1257" t="s">
        <v>1254</v>
      </c>
      <c r="EA1257">
        <v>600</v>
      </c>
      <c r="EY1257" s="70" t="str">
        <f t="shared" si="154"/>
        <v>ibuprofen oral 600mg/</v>
      </c>
      <c r="FK1257" s="14" t="s">
        <v>163</v>
      </c>
      <c r="FL1257" s="70" t="str">
        <f t="shared" si="155"/>
        <v>ibuprofen oral 600mg/</v>
      </c>
    </row>
    <row r="1258" spans="1:168" ht="15.75" customHeight="1">
      <c r="A1258" s="83">
        <v>8888</v>
      </c>
      <c r="B1258" s="57">
        <v>8888</v>
      </c>
      <c r="C1258" s="118"/>
      <c r="D1258" s="118"/>
      <c r="E1258" s="118"/>
      <c r="F1258" s="118"/>
      <c r="G1258" s="57">
        <v>8888</v>
      </c>
      <c r="I1258" s="57">
        <v>8888</v>
      </c>
      <c r="J1258" s="5" t="str">
        <f t="shared" si="149"/>
        <v>FIN ibuprofen ratiopharm GmbH film-coated tablet 2PA x 600mg/</v>
      </c>
      <c r="K1258" s="5" t="str">
        <f t="shared" si="150"/>
        <v>FIN ibuprofen ratiopharm GmbH film-coated tablet 2PA x 600mg/</v>
      </c>
      <c r="P1258" s="79">
        <v>2</v>
      </c>
      <c r="Q1258" s="14" t="s">
        <v>2335</v>
      </c>
      <c r="R1258" s="79">
        <v>2</v>
      </c>
      <c r="S1258" s="14" t="s">
        <v>2335</v>
      </c>
      <c r="T1258" s="118"/>
      <c r="U1258" s="118"/>
      <c r="V1258" s="118"/>
      <c r="W1258" s="118"/>
      <c r="X1258" t="s">
        <v>1298</v>
      </c>
      <c r="Y1258" t="s">
        <v>1157</v>
      </c>
      <c r="Z1258" t="s">
        <v>1157</v>
      </c>
      <c r="AA1258" s="56" t="s">
        <v>1322</v>
      </c>
      <c r="AF1258" s="61">
        <v>100000073665</v>
      </c>
      <c r="AG1258" t="s">
        <v>1220</v>
      </c>
      <c r="AI1258" t="s">
        <v>1198</v>
      </c>
      <c r="AJ1258" t="s">
        <v>1212</v>
      </c>
      <c r="AS1258" s="57">
        <v>9282</v>
      </c>
      <c r="AT1258" s="25" t="str">
        <f t="shared" si="151"/>
        <v>FIN ibuprofen ratiopharm GmbH film-coated tablet 600mg/</v>
      </c>
      <c r="AU1258" s="33"/>
      <c r="AW1258" s="57">
        <v>9282</v>
      </c>
      <c r="AX1258" s="57"/>
      <c r="AZ1258" t="s">
        <v>578</v>
      </c>
      <c r="BD1258" t="s">
        <v>1220</v>
      </c>
      <c r="BF1258" s="46" t="s">
        <v>1056</v>
      </c>
      <c r="BG1258" t="s">
        <v>982</v>
      </c>
      <c r="BK1258" t="s">
        <v>982</v>
      </c>
      <c r="BL1258" t="s">
        <v>1056</v>
      </c>
      <c r="BM1258" s="55" t="s">
        <v>964</v>
      </c>
      <c r="BN1258" t="str">
        <f t="shared" si="152"/>
        <v>ibuprofen film-coated tablet 600mg/</v>
      </c>
      <c r="BO1258" s="55"/>
      <c r="BP1258" t="str">
        <f t="shared" si="153"/>
        <v>ibuprofen film-coated tablet 600mg/</v>
      </c>
      <c r="BR1258" s="76">
        <v>10221000</v>
      </c>
      <c r="BS1258" t="s">
        <v>1220</v>
      </c>
      <c r="BU1258" s="118"/>
      <c r="BV1258" s="118"/>
      <c r="BW1258" s="61">
        <v>100000073665</v>
      </c>
      <c r="CB1258" s="87"/>
      <c r="CC1258" s="87"/>
      <c r="CF1258" t="s">
        <v>1242</v>
      </c>
      <c r="CG1258" t="s">
        <v>175</v>
      </c>
      <c r="CI1258" s="118"/>
      <c r="CJ1258" s="118"/>
      <c r="CK1258" t="s">
        <v>1239</v>
      </c>
      <c r="CM1258" t="s">
        <v>1228</v>
      </c>
      <c r="CN1258" t="s">
        <v>3382</v>
      </c>
      <c r="CO1258" s="46" t="s">
        <v>2251</v>
      </c>
      <c r="CQ1258" s="69" t="s">
        <v>2251</v>
      </c>
      <c r="CR1258" s="69" t="s">
        <v>614</v>
      </c>
      <c r="CT1258" s="46" t="s">
        <v>2251</v>
      </c>
      <c r="CU1258" s="46" t="s">
        <v>614</v>
      </c>
      <c r="CV1258" s="118"/>
      <c r="CW1258" s="147"/>
      <c r="CX1258" s="56" t="s">
        <v>966</v>
      </c>
      <c r="DG1258" s="118"/>
      <c r="DH1258" s="118"/>
      <c r="DI1258" s="118"/>
      <c r="DJ1258" s="118"/>
      <c r="DK1258" s="118"/>
      <c r="DL1258">
        <v>600</v>
      </c>
      <c r="DM1258" s="74" t="s">
        <v>164</v>
      </c>
      <c r="DN1258" s="74"/>
      <c r="DO1258" s="74"/>
      <c r="DP1258" s="74"/>
      <c r="DR1258">
        <v>600</v>
      </c>
      <c r="DS1258" s="74" t="s">
        <v>164</v>
      </c>
      <c r="DZ1258" t="s">
        <v>1254</v>
      </c>
      <c r="EA1258">
        <v>600</v>
      </c>
      <c r="EY1258" s="70" t="str">
        <f t="shared" si="154"/>
        <v>ibuprofen oral 600mg/</v>
      </c>
      <c r="FK1258" s="14" t="s">
        <v>163</v>
      </c>
      <c r="FL1258" s="70" t="str">
        <f t="shared" si="155"/>
        <v>ibuprofen oral 600mg/</v>
      </c>
    </row>
    <row r="1259" spans="1:168" ht="15.75" customHeight="1">
      <c r="A1259" s="83">
        <v>9744</v>
      </c>
      <c r="B1259" s="57">
        <v>9744</v>
      </c>
      <c r="C1259" s="118"/>
      <c r="D1259" s="118"/>
      <c r="E1259" s="118"/>
      <c r="F1259" s="118"/>
      <c r="G1259" s="57">
        <v>9744</v>
      </c>
      <c r="I1259" s="57">
        <v>9744</v>
      </c>
      <c r="J1259" s="5" t="str">
        <f t="shared" si="149"/>
        <v>FIN ibuprofen ratiopharm GmbH film-coated tablet 10 x 800mg/</v>
      </c>
      <c r="K1259" s="5" t="str">
        <f t="shared" si="150"/>
        <v>FIN ibuprofen ratiopharm GmbH film-coated tablet 10 x 800mg/</v>
      </c>
      <c r="P1259">
        <v>10</v>
      </c>
      <c r="R1259">
        <v>10</v>
      </c>
      <c r="T1259" s="118"/>
      <c r="U1259" s="118"/>
      <c r="V1259" s="118"/>
      <c r="W1259" s="118"/>
      <c r="X1259" t="s">
        <v>1290</v>
      </c>
      <c r="Y1259" t="s">
        <v>1158</v>
      </c>
      <c r="Z1259" t="s">
        <v>1158</v>
      </c>
      <c r="AA1259" t="s">
        <v>1292</v>
      </c>
      <c r="AF1259" s="61">
        <v>100000073665</v>
      </c>
      <c r="AG1259" t="s">
        <v>1220</v>
      </c>
      <c r="AI1259" t="s">
        <v>1198</v>
      </c>
      <c r="AJ1259" t="s">
        <v>1212</v>
      </c>
      <c r="AS1259" s="57">
        <v>9543</v>
      </c>
      <c r="AT1259" s="25" t="str">
        <f t="shared" si="151"/>
        <v>FIN ibuprofen ratiopharm GmbH film-coated tablet 800mg/</v>
      </c>
      <c r="AU1259" s="33"/>
      <c r="AW1259" s="57">
        <v>9543</v>
      </c>
      <c r="AX1259" s="57"/>
      <c r="AZ1259" t="s">
        <v>578</v>
      </c>
      <c r="BD1259" t="s">
        <v>1220</v>
      </c>
      <c r="BF1259" s="46" t="s">
        <v>1057</v>
      </c>
      <c r="BG1259" t="s">
        <v>982</v>
      </c>
      <c r="BK1259" t="s">
        <v>982</v>
      </c>
      <c r="BL1259" t="s">
        <v>1057</v>
      </c>
      <c r="BM1259" s="55" t="s">
        <v>964</v>
      </c>
      <c r="BN1259" t="str">
        <f t="shared" si="152"/>
        <v>ibuprofen film-coated tablet 800mg/</v>
      </c>
      <c r="BO1259" s="55"/>
      <c r="BP1259" t="str">
        <f t="shared" si="153"/>
        <v>ibuprofen film-coated tablet 800mg/</v>
      </c>
      <c r="BR1259" s="76">
        <v>10221000</v>
      </c>
      <c r="BS1259" t="s">
        <v>1220</v>
      </c>
      <c r="BU1259" s="118"/>
      <c r="BV1259" s="118"/>
      <c r="BW1259" s="61">
        <v>100000073665</v>
      </c>
      <c r="CB1259" s="87"/>
      <c r="CC1259" s="87"/>
      <c r="CF1259" t="s">
        <v>1242</v>
      </c>
      <c r="CG1259" t="s">
        <v>175</v>
      </c>
      <c r="CI1259" s="118"/>
      <c r="CJ1259" s="118"/>
      <c r="CK1259" t="s">
        <v>1239</v>
      </c>
      <c r="CM1259" t="s">
        <v>1228</v>
      </c>
      <c r="CN1259" t="s">
        <v>3382</v>
      </c>
      <c r="CO1259" s="46" t="s">
        <v>2251</v>
      </c>
      <c r="CQ1259" s="69" t="s">
        <v>2251</v>
      </c>
      <c r="CR1259" s="69" t="s">
        <v>614</v>
      </c>
      <c r="CT1259" s="46" t="s">
        <v>2251</v>
      </c>
      <c r="CU1259" s="46" t="s">
        <v>614</v>
      </c>
      <c r="CV1259" s="118"/>
      <c r="CW1259" s="147"/>
      <c r="CX1259" s="56" t="s">
        <v>966</v>
      </c>
      <c r="DG1259" s="118"/>
      <c r="DH1259" s="118"/>
      <c r="DI1259" s="118"/>
      <c r="DJ1259" s="118"/>
      <c r="DK1259" s="118"/>
      <c r="DL1259">
        <v>800</v>
      </c>
      <c r="DM1259" s="74" t="s">
        <v>164</v>
      </c>
      <c r="DN1259" s="74"/>
      <c r="DO1259" s="74"/>
      <c r="DP1259" s="74"/>
      <c r="DR1259">
        <v>800</v>
      </c>
      <c r="DS1259" s="74" t="s">
        <v>164</v>
      </c>
      <c r="DZ1259" t="s">
        <v>1255</v>
      </c>
      <c r="EA1259">
        <v>800</v>
      </c>
      <c r="EY1259" s="70" t="str">
        <f t="shared" si="154"/>
        <v>ibuprofen oral 800mg/</v>
      </c>
      <c r="FK1259" s="14" t="s">
        <v>163</v>
      </c>
      <c r="FL1259" s="70" t="str">
        <f t="shared" si="155"/>
        <v>ibuprofen oral 800mg/</v>
      </c>
    </row>
    <row r="1260" spans="1:168" ht="15.75" customHeight="1">
      <c r="A1260" s="83">
        <v>9745</v>
      </c>
      <c r="B1260" s="57">
        <v>9745</v>
      </c>
      <c r="C1260" s="118"/>
      <c r="D1260" s="118"/>
      <c r="E1260" s="118"/>
      <c r="F1260" s="118"/>
      <c r="G1260" s="57">
        <v>9745</v>
      </c>
      <c r="I1260" s="57">
        <v>9745</v>
      </c>
      <c r="J1260" s="5" t="str">
        <f t="shared" si="149"/>
        <v>FIN ibuprofen ratiopharm GmbH film-coated tablet 30 x 800mg/</v>
      </c>
      <c r="K1260" s="5" t="str">
        <f t="shared" si="150"/>
        <v>FIN ibuprofen ratiopharm GmbH film-coated tablet 30 x 800mg/</v>
      </c>
      <c r="P1260">
        <v>30</v>
      </c>
      <c r="R1260">
        <v>30</v>
      </c>
      <c r="T1260" s="118"/>
      <c r="U1260" s="118"/>
      <c r="V1260" s="118"/>
      <c r="W1260" s="118"/>
      <c r="X1260" t="s">
        <v>1299</v>
      </c>
      <c r="Y1260" t="s">
        <v>1158</v>
      </c>
      <c r="Z1260" t="s">
        <v>1158</v>
      </c>
      <c r="AA1260" t="s">
        <v>1298</v>
      </c>
      <c r="AF1260" s="61">
        <v>100000073665</v>
      </c>
      <c r="AG1260" t="s">
        <v>1220</v>
      </c>
      <c r="AI1260" t="s">
        <v>1198</v>
      </c>
      <c r="AJ1260" t="s">
        <v>1212</v>
      </c>
      <c r="AS1260" s="57">
        <v>9543</v>
      </c>
      <c r="AT1260" s="25" t="str">
        <f t="shared" si="151"/>
        <v>FIN ibuprofen ratiopharm GmbH film-coated tablet 800mg/</v>
      </c>
      <c r="AU1260" s="33"/>
      <c r="AW1260" s="57">
        <v>9543</v>
      </c>
      <c r="AX1260" s="57"/>
      <c r="AZ1260" t="s">
        <v>578</v>
      </c>
      <c r="BD1260" t="s">
        <v>1220</v>
      </c>
      <c r="BF1260" s="46" t="s">
        <v>1057</v>
      </c>
      <c r="BG1260" t="s">
        <v>982</v>
      </c>
      <c r="BK1260" t="s">
        <v>982</v>
      </c>
      <c r="BL1260" t="s">
        <v>1057</v>
      </c>
      <c r="BM1260" s="55" t="s">
        <v>964</v>
      </c>
      <c r="BN1260" t="str">
        <f t="shared" si="152"/>
        <v>ibuprofen film-coated tablet 800mg/</v>
      </c>
      <c r="BO1260" s="55"/>
      <c r="BP1260" t="str">
        <f t="shared" si="153"/>
        <v>ibuprofen film-coated tablet 800mg/</v>
      </c>
      <c r="BR1260" s="76">
        <v>10221000</v>
      </c>
      <c r="BS1260" t="s">
        <v>1220</v>
      </c>
      <c r="BU1260" s="118"/>
      <c r="BV1260" s="118"/>
      <c r="BW1260" s="61">
        <v>100000073665</v>
      </c>
      <c r="CB1260" s="87"/>
      <c r="CC1260" s="87"/>
      <c r="CF1260" t="s">
        <v>1242</v>
      </c>
      <c r="CG1260" t="s">
        <v>175</v>
      </c>
      <c r="CI1260" s="118"/>
      <c r="CJ1260" s="118"/>
      <c r="CK1260" t="s">
        <v>1239</v>
      </c>
      <c r="CM1260" t="s">
        <v>1228</v>
      </c>
      <c r="CN1260" t="s">
        <v>3382</v>
      </c>
      <c r="CO1260" s="46" t="s">
        <v>2251</v>
      </c>
      <c r="CQ1260" s="69" t="s">
        <v>2251</v>
      </c>
      <c r="CR1260" s="69" t="s">
        <v>614</v>
      </c>
      <c r="CT1260" s="46" t="s">
        <v>2251</v>
      </c>
      <c r="CU1260" s="46" t="s">
        <v>614</v>
      </c>
      <c r="CV1260" s="118"/>
      <c r="CW1260" s="147"/>
      <c r="CX1260" s="56" t="s">
        <v>966</v>
      </c>
      <c r="DG1260" s="118"/>
      <c r="DH1260" s="118"/>
      <c r="DI1260" s="118"/>
      <c r="DJ1260" s="118"/>
      <c r="DK1260" s="118"/>
      <c r="DL1260">
        <v>800</v>
      </c>
      <c r="DM1260" s="74" t="s">
        <v>164</v>
      </c>
      <c r="DN1260" s="74"/>
      <c r="DO1260" s="74"/>
      <c r="DP1260" s="74"/>
      <c r="DR1260">
        <v>800</v>
      </c>
      <c r="DS1260" s="74" t="s">
        <v>164</v>
      </c>
      <c r="DZ1260" t="s">
        <v>1255</v>
      </c>
      <c r="EA1260">
        <v>800</v>
      </c>
      <c r="EY1260" s="70" t="str">
        <f t="shared" si="154"/>
        <v>ibuprofen oral 800mg/</v>
      </c>
      <c r="FK1260" s="14" t="s">
        <v>163</v>
      </c>
      <c r="FL1260" s="70" t="str">
        <f t="shared" si="155"/>
        <v>ibuprofen oral 800mg/</v>
      </c>
    </row>
    <row r="1261" spans="1:168" ht="15.75" customHeight="1">
      <c r="A1261" s="83">
        <v>9746</v>
      </c>
      <c r="B1261" s="57">
        <v>9746</v>
      </c>
      <c r="C1261" s="118"/>
      <c r="D1261" s="118"/>
      <c r="E1261" s="118"/>
      <c r="F1261" s="118"/>
      <c r="G1261" s="57">
        <v>9746</v>
      </c>
      <c r="I1261" s="57">
        <v>9746</v>
      </c>
      <c r="J1261" s="5" t="str">
        <f t="shared" si="149"/>
        <v>FIN ibuprofen ratiopharm GmbH film-coated tablet 100 x 800mg/</v>
      </c>
      <c r="K1261" s="5" t="str">
        <f t="shared" si="150"/>
        <v>FIN ibuprofen ratiopharm GmbH film-coated tablet 100 x 800mg/</v>
      </c>
      <c r="P1261">
        <v>100</v>
      </c>
      <c r="R1261">
        <v>100</v>
      </c>
      <c r="T1261" s="118"/>
      <c r="U1261" s="118"/>
      <c r="V1261" s="118"/>
      <c r="W1261" s="118"/>
      <c r="X1261" t="s">
        <v>1289</v>
      </c>
      <c r="Y1261" t="s">
        <v>1158</v>
      </c>
      <c r="Z1261" t="s">
        <v>1158</v>
      </c>
      <c r="AA1261" t="s">
        <v>1289</v>
      </c>
      <c r="AF1261" s="61">
        <v>100000073665</v>
      </c>
      <c r="AG1261" t="s">
        <v>1220</v>
      </c>
      <c r="AI1261" t="s">
        <v>1198</v>
      </c>
      <c r="AJ1261" t="s">
        <v>1212</v>
      </c>
      <c r="AS1261" s="57">
        <v>9543</v>
      </c>
      <c r="AT1261" s="25" t="str">
        <f t="shared" si="151"/>
        <v>FIN ibuprofen ratiopharm GmbH film-coated tablet 800mg/</v>
      </c>
      <c r="AU1261" s="33"/>
      <c r="AW1261" s="57">
        <v>9543</v>
      </c>
      <c r="AX1261" s="57"/>
      <c r="AZ1261" t="s">
        <v>578</v>
      </c>
      <c r="BD1261" t="s">
        <v>1220</v>
      </c>
      <c r="BF1261" s="46" t="s">
        <v>1057</v>
      </c>
      <c r="BG1261" t="s">
        <v>982</v>
      </c>
      <c r="BK1261" t="s">
        <v>982</v>
      </c>
      <c r="BL1261" t="s">
        <v>1057</v>
      </c>
      <c r="BM1261" s="55" t="s">
        <v>964</v>
      </c>
      <c r="BN1261" t="str">
        <f t="shared" si="152"/>
        <v>ibuprofen film-coated tablet 800mg/</v>
      </c>
      <c r="BO1261" s="55"/>
      <c r="BP1261" t="str">
        <f t="shared" si="153"/>
        <v>ibuprofen film-coated tablet 800mg/</v>
      </c>
      <c r="BR1261" s="76">
        <v>10221000</v>
      </c>
      <c r="BS1261" t="s">
        <v>1220</v>
      </c>
      <c r="BU1261" s="118"/>
      <c r="BV1261" s="118"/>
      <c r="BW1261" s="61">
        <v>100000073665</v>
      </c>
      <c r="CB1261" s="87"/>
      <c r="CC1261" s="87"/>
      <c r="CF1261" t="s">
        <v>1242</v>
      </c>
      <c r="CG1261" t="s">
        <v>175</v>
      </c>
      <c r="CI1261" s="118"/>
      <c r="CJ1261" s="118"/>
      <c r="CK1261" t="s">
        <v>1239</v>
      </c>
      <c r="CM1261" t="s">
        <v>1228</v>
      </c>
      <c r="CN1261" t="s">
        <v>3382</v>
      </c>
      <c r="CO1261" s="46" t="s">
        <v>2251</v>
      </c>
      <c r="CQ1261" s="69" t="s">
        <v>2251</v>
      </c>
      <c r="CR1261" s="69" t="s">
        <v>614</v>
      </c>
      <c r="CT1261" s="46" t="s">
        <v>2251</v>
      </c>
      <c r="CU1261" s="46" t="s">
        <v>614</v>
      </c>
      <c r="CV1261" s="118"/>
      <c r="CW1261" s="147"/>
      <c r="CX1261" s="56" t="s">
        <v>966</v>
      </c>
      <c r="DG1261" s="118"/>
      <c r="DH1261" s="118"/>
      <c r="DI1261" s="118"/>
      <c r="DJ1261" s="118"/>
      <c r="DK1261" s="118"/>
      <c r="DL1261">
        <v>800</v>
      </c>
      <c r="DM1261" s="74" t="s">
        <v>164</v>
      </c>
      <c r="DN1261" s="74"/>
      <c r="DO1261" s="74"/>
      <c r="DP1261" s="74"/>
      <c r="DR1261">
        <v>800</v>
      </c>
      <c r="DS1261" s="74" t="s">
        <v>164</v>
      </c>
      <c r="DZ1261" t="s">
        <v>1255</v>
      </c>
      <c r="EA1261">
        <v>800</v>
      </c>
      <c r="EY1261" s="70" t="str">
        <f t="shared" si="154"/>
        <v>ibuprofen oral 800mg/</v>
      </c>
      <c r="FK1261" s="14" t="s">
        <v>163</v>
      </c>
      <c r="FL1261" s="70" t="str">
        <f t="shared" si="155"/>
        <v>ibuprofen oral 800mg/</v>
      </c>
    </row>
    <row r="1262" spans="1:168" ht="15.75" customHeight="1">
      <c r="A1262" s="83">
        <v>168967</v>
      </c>
      <c r="B1262" s="57">
        <v>168967</v>
      </c>
      <c r="C1262" s="118"/>
      <c r="D1262" s="118"/>
      <c r="E1262" s="118"/>
      <c r="F1262" s="118"/>
      <c r="G1262" s="57">
        <v>168967</v>
      </c>
      <c r="I1262" s="57">
        <v>168967</v>
      </c>
      <c r="J1262" s="5" t="str">
        <f t="shared" si="149"/>
        <v>FIN ibuprofen ratiopharm GmbH oral powder 10 x 400mg/</v>
      </c>
      <c r="K1262" s="5" t="str">
        <f t="shared" si="150"/>
        <v>FIN ibuprofen ratiopharm GmbH oral powder 10 x 400mg/</v>
      </c>
      <c r="P1262">
        <v>10</v>
      </c>
      <c r="R1262">
        <v>10</v>
      </c>
      <c r="T1262" s="118"/>
      <c r="U1262" s="118"/>
      <c r="V1262" s="118"/>
      <c r="W1262" s="118"/>
      <c r="X1262" t="s">
        <v>1303</v>
      </c>
      <c r="Y1262" t="s">
        <v>1159</v>
      </c>
      <c r="Z1262" t="s">
        <v>1159</v>
      </c>
      <c r="AA1262" t="s">
        <v>1292</v>
      </c>
      <c r="AF1262" s="61">
        <v>100000073655</v>
      </c>
      <c r="AG1262" t="s">
        <v>1224</v>
      </c>
      <c r="AI1262" t="s">
        <v>1203</v>
      </c>
      <c r="AJ1262" t="s">
        <v>1216</v>
      </c>
      <c r="AS1262" s="57">
        <v>47349</v>
      </c>
      <c r="AT1262" s="25" t="str">
        <f t="shared" si="151"/>
        <v>FIN ibuprofen ratiopharm GmbH oral powder 400mg/</v>
      </c>
      <c r="AU1262" s="33"/>
      <c r="AW1262" s="57">
        <v>47349</v>
      </c>
      <c r="AX1262" s="57"/>
      <c r="AZ1262" t="s">
        <v>578</v>
      </c>
      <c r="BD1262" t="s">
        <v>1224</v>
      </c>
      <c r="BF1262" s="46" t="s">
        <v>1058</v>
      </c>
      <c r="BG1262" t="s">
        <v>982</v>
      </c>
      <c r="BK1262" t="s">
        <v>982</v>
      </c>
      <c r="BL1262" t="s">
        <v>1058</v>
      </c>
      <c r="BM1262" s="55" t="s">
        <v>964</v>
      </c>
      <c r="BN1262" t="str">
        <f t="shared" si="152"/>
        <v>ibuprofen oral powder 400mg/</v>
      </c>
      <c r="BO1262" s="55"/>
      <c r="BP1262" t="str">
        <f t="shared" si="153"/>
        <v>ibuprofen oral powder 400mg/</v>
      </c>
      <c r="BR1262" s="76">
        <v>10201000</v>
      </c>
      <c r="BS1262" t="s">
        <v>1224</v>
      </c>
      <c r="BU1262" s="118"/>
      <c r="BV1262" s="118"/>
      <c r="BW1262" s="61">
        <v>100000073655</v>
      </c>
      <c r="CB1262" s="87"/>
      <c r="CC1262" s="87"/>
      <c r="CF1262" t="s">
        <v>1242</v>
      </c>
      <c r="CG1262" t="s">
        <v>175</v>
      </c>
      <c r="CI1262" s="118"/>
      <c r="CJ1262" s="118"/>
      <c r="CK1262" t="s">
        <v>1239</v>
      </c>
      <c r="CM1262" t="s">
        <v>1228</v>
      </c>
      <c r="CN1262" t="s">
        <v>3382</v>
      </c>
      <c r="CO1262" s="46" t="s">
        <v>2251</v>
      </c>
      <c r="CQ1262" s="69" t="s">
        <v>2251</v>
      </c>
      <c r="CR1262" s="69" t="s">
        <v>614</v>
      </c>
      <c r="CT1262" s="46" t="s">
        <v>2251</v>
      </c>
      <c r="CU1262" s="46" t="s">
        <v>614</v>
      </c>
      <c r="CV1262" s="118"/>
      <c r="CW1262" s="147"/>
      <c r="CX1262" s="56" t="s">
        <v>966</v>
      </c>
      <c r="DG1262" s="118"/>
      <c r="DH1262" s="118"/>
      <c r="DI1262" s="118"/>
      <c r="DJ1262" s="118"/>
      <c r="DK1262" s="118"/>
      <c r="DL1262">
        <v>400</v>
      </c>
      <c r="DM1262" s="74" t="s">
        <v>164</v>
      </c>
      <c r="DN1262" s="74"/>
      <c r="DO1262" s="74"/>
      <c r="DP1262" s="74"/>
      <c r="DR1262">
        <v>400</v>
      </c>
      <c r="DS1262" s="74" t="s">
        <v>164</v>
      </c>
      <c r="DZ1262" t="s">
        <v>1253</v>
      </c>
      <c r="EA1262">
        <v>400</v>
      </c>
      <c r="EY1262" s="70" t="str">
        <f t="shared" si="154"/>
        <v>ibuprofen oral 400mg/</v>
      </c>
      <c r="FK1262" s="14" t="s">
        <v>163</v>
      </c>
      <c r="FL1262" s="70" t="str">
        <f t="shared" si="155"/>
        <v>ibuprofen oral 400mg/</v>
      </c>
    </row>
    <row r="1263" spans="1:168" ht="15.75" customHeight="1">
      <c r="A1263" s="83">
        <v>168968</v>
      </c>
      <c r="B1263" s="57">
        <v>168968</v>
      </c>
      <c r="C1263" s="118"/>
      <c r="D1263" s="118"/>
      <c r="E1263" s="118"/>
      <c r="F1263" s="118"/>
      <c r="G1263" s="57">
        <v>168968</v>
      </c>
      <c r="I1263" s="57">
        <v>168968</v>
      </c>
      <c r="J1263" s="5" t="str">
        <f t="shared" si="149"/>
        <v>FIN ibuprofen ratiopharm GmbH oral powder 12 x 400mg/</v>
      </c>
      <c r="K1263" s="5" t="str">
        <f t="shared" si="150"/>
        <v>FIN ibuprofen ratiopharm GmbH oral powder 12 x 400mg/</v>
      </c>
      <c r="P1263">
        <v>12</v>
      </c>
      <c r="R1263">
        <v>12</v>
      </c>
      <c r="T1263" s="118"/>
      <c r="U1263" s="118"/>
      <c r="V1263" s="118"/>
      <c r="W1263" s="118"/>
      <c r="X1263" t="s">
        <v>1302</v>
      </c>
      <c r="Y1263" t="s">
        <v>1159</v>
      </c>
      <c r="Z1263" t="s">
        <v>1159</v>
      </c>
      <c r="AA1263" t="s">
        <v>1331</v>
      </c>
      <c r="AF1263" s="61">
        <v>100000073655</v>
      </c>
      <c r="AG1263" t="s">
        <v>1224</v>
      </c>
      <c r="AI1263" t="s">
        <v>1203</v>
      </c>
      <c r="AJ1263" t="s">
        <v>1216</v>
      </c>
      <c r="AS1263" s="57">
        <v>47349</v>
      </c>
      <c r="AT1263" s="25" t="str">
        <f t="shared" si="151"/>
        <v>FIN ibuprofen ratiopharm GmbH oral powder 400mg/</v>
      </c>
      <c r="AU1263" s="33"/>
      <c r="AW1263" s="57">
        <v>47349</v>
      </c>
      <c r="AX1263" s="57"/>
      <c r="AZ1263" t="s">
        <v>578</v>
      </c>
      <c r="BD1263" t="s">
        <v>1224</v>
      </c>
      <c r="BF1263" s="46" t="s">
        <v>1058</v>
      </c>
      <c r="BG1263" t="s">
        <v>982</v>
      </c>
      <c r="BK1263" t="s">
        <v>982</v>
      </c>
      <c r="BL1263" t="s">
        <v>1058</v>
      </c>
      <c r="BM1263" s="55" t="s">
        <v>964</v>
      </c>
      <c r="BN1263" t="str">
        <f t="shared" si="152"/>
        <v>ibuprofen oral powder 400mg/</v>
      </c>
      <c r="BO1263" s="55"/>
      <c r="BP1263" t="str">
        <f t="shared" si="153"/>
        <v>ibuprofen oral powder 400mg/</v>
      </c>
      <c r="BR1263" s="76">
        <v>10201000</v>
      </c>
      <c r="BS1263" t="s">
        <v>1224</v>
      </c>
      <c r="BU1263" s="118"/>
      <c r="BV1263" s="118"/>
      <c r="BW1263" s="61">
        <v>100000073655</v>
      </c>
      <c r="CB1263" s="87"/>
      <c r="CC1263" s="87"/>
      <c r="CF1263" t="s">
        <v>1242</v>
      </c>
      <c r="CG1263" t="s">
        <v>175</v>
      </c>
      <c r="CI1263" s="118"/>
      <c r="CJ1263" s="118"/>
      <c r="CK1263" t="s">
        <v>1239</v>
      </c>
      <c r="CM1263" t="s">
        <v>1228</v>
      </c>
      <c r="CN1263" t="s">
        <v>3382</v>
      </c>
      <c r="CO1263" s="46" t="s">
        <v>2251</v>
      </c>
      <c r="CQ1263" s="69" t="s">
        <v>2251</v>
      </c>
      <c r="CR1263" s="69" t="s">
        <v>614</v>
      </c>
      <c r="CT1263" s="46" t="s">
        <v>2251</v>
      </c>
      <c r="CU1263" s="46" t="s">
        <v>614</v>
      </c>
      <c r="CV1263" s="118"/>
      <c r="CW1263" s="147"/>
      <c r="CX1263" s="56" t="s">
        <v>966</v>
      </c>
      <c r="DG1263" s="118"/>
      <c r="DH1263" s="118"/>
      <c r="DI1263" s="118"/>
      <c r="DJ1263" s="118"/>
      <c r="DK1263" s="118"/>
      <c r="DL1263">
        <v>400</v>
      </c>
      <c r="DM1263" s="74" t="s">
        <v>164</v>
      </c>
      <c r="DN1263" s="74"/>
      <c r="DO1263" s="74"/>
      <c r="DP1263" s="74"/>
      <c r="DR1263">
        <v>400</v>
      </c>
      <c r="DS1263" s="74" t="s">
        <v>164</v>
      </c>
      <c r="DZ1263" t="s">
        <v>1253</v>
      </c>
      <c r="EA1263">
        <v>400</v>
      </c>
      <c r="EY1263" s="70" t="str">
        <f t="shared" si="154"/>
        <v>ibuprofen oral 400mg/</v>
      </c>
      <c r="FK1263" s="14" t="s">
        <v>163</v>
      </c>
      <c r="FL1263" s="70" t="str">
        <f t="shared" si="155"/>
        <v>ibuprofen oral 400mg/</v>
      </c>
    </row>
    <row r="1264" spans="1:168" ht="15.75" customHeight="1">
      <c r="A1264" s="83">
        <v>168969</v>
      </c>
      <c r="B1264" s="57">
        <v>168969</v>
      </c>
      <c r="C1264" s="118"/>
      <c r="D1264" s="118"/>
      <c r="E1264" s="118"/>
      <c r="F1264" s="118"/>
      <c r="G1264" s="57">
        <v>168969</v>
      </c>
      <c r="I1264" s="57">
        <v>168969</v>
      </c>
      <c r="J1264" s="5" t="str">
        <f t="shared" si="149"/>
        <v>FIN ibuprofen ratiopharm GmbH oral powder 20 x 400mg/</v>
      </c>
      <c r="K1264" s="5" t="str">
        <f t="shared" si="150"/>
        <v>FIN ibuprofen ratiopharm GmbH oral powder 20 x 400mg/</v>
      </c>
      <c r="P1264">
        <v>20</v>
      </c>
      <c r="R1264">
        <v>20</v>
      </c>
      <c r="T1264" s="118"/>
      <c r="U1264" s="118"/>
      <c r="V1264" s="118"/>
      <c r="W1264" s="118"/>
      <c r="X1264" t="s">
        <v>1291</v>
      </c>
      <c r="Y1264" t="s">
        <v>1159</v>
      </c>
      <c r="Z1264" t="s">
        <v>1159</v>
      </c>
      <c r="AA1264" t="s">
        <v>1291</v>
      </c>
      <c r="AF1264" s="61">
        <v>100000073655</v>
      </c>
      <c r="AG1264" t="s">
        <v>1224</v>
      </c>
      <c r="AI1264" t="s">
        <v>1203</v>
      </c>
      <c r="AJ1264" t="s">
        <v>1216</v>
      </c>
      <c r="AS1264" s="57">
        <v>47349</v>
      </c>
      <c r="AT1264" s="25" t="str">
        <f t="shared" si="151"/>
        <v>FIN ibuprofen ratiopharm GmbH oral powder 400mg/</v>
      </c>
      <c r="AU1264" s="33"/>
      <c r="AW1264" s="57">
        <v>47349</v>
      </c>
      <c r="AX1264" s="57"/>
      <c r="AZ1264" t="s">
        <v>578</v>
      </c>
      <c r="BD1264" t="s">
        <v>1224</v>
      </c>
      <c r="BF1264" s="46" t="s">
        <v>1058</v>
      </c>
      <c r="BG1264" t="s">
        <v>982</v>
      </c>
      <c r="BK1264" t="s">
        <v>982</v>
      </c>
      <c r="BL1264" t="s">
        <v>1058</v>
      </c>
      <c r="BM1264" s="55" t="s">
        <v>964</v>
      </c>
      <c r="BN1264" t="str">
        <f t="shared" si="152"/>
        <v>ibuprofen oral powder 400mg/</v>
      </c>
      <c r="BO1264" s="55"/>
      <c r="BP1264" t="str">
        <f t="shared" si="153"/>
        <v>ibuprofen oral powder 400mg/</v>
      </c>
      <c r="BR1264" s="76">
        <v>10201000</v>
      </c>
      <c r="BS1264" t="s">
        <v>1224</v>
      </c>
      <c r="BU1264" s="118"/>
      <c r="BV1264" s="118"/>
      <c r="BW1264" s="61">
        <v>100000073655</v>
      </c>
      <c r="CB1264" s="87"/>
      <c r="CC1264" s="87"/>
      <c r="CF1264" t="s">
        <v>1242</v>
      </c>
      <c r="CG1264" t="s">
        <v>175</v>
      </c>
      <c r="CI1264" s="118"/>
      <c r="CJ1264" s="118"/>
      <c r="CK1264" t="s">
        <v>1239</v>
      </c>
      <c r="CM1264" t="s">
        <v>1228</v>
      </c>
      <c r="CN1264" t="s">
        <v>3382</v>
      </c>
      <c r="CO1264" s="46" t="s">
        <v>2251</v>
      </c>
      <c r="CQ1264" s="69" t="s">
        <v>2251</v>
      </c>
      <c r="CR1264" s="69" t="s">
        <v>614</v>
      </c>
      <c r="CT1264" s="46" t="s">
        <v>2251</v>
      </c>
      <c r="CU1264" s="46" t="s">
        <v>614</v>
      </c>
      <c r="CV1264" s="118"/>
      <c r="CW1264" s="147"/>
      <c r="CX1264" s="56" t="s">
        <v>966</v>
      </c>
      <c r="DG1264" s="118"/>
      <c r="DH1264" s="118"/>
      <c r="DI1264" s="118"/>
      <c r="DJ1264" s="118"/>
      <c r="DK1264" s="118"/>
      <c r="DL1264">
        <v>400</v>
      </c>
      <c r="DM1264" s="74" t="s">
        <v>164</v>
      </c>
      <c r="DN1264" s="74"/>
      <c r="DO1264" s="74"/>
      <c r="DP1264" s="74"/>
      <c r="DR1264">
        <v>400</v>
      </c>
      <c r="DS1264" s="74" t="s">
        <v>164</v>
      </c>
      <c r="DZ1264" t="s">
        <v>1253</v>
      </c>
      <c r="EA1264">
        <v>400</v>
      </c>
      <c r="EY1264" s="70" t="str">
        <f t="shared" si="154"/>
        <v>ibuprofen oral 400mg/</v>
      </c>
      <c r="FK1264" s="14" t="s">
        <v>163</v>
      </c>
      <c r="FL1264" s="70" t="str">
        <f t="shared" si="155"/>
        <v>ibuprofen oral 400mg/</v>
      </c>
    </row>
    <row r="1265" spans="1:168" ht="15.75" customHeight="1">
      <c r="A1265" s="83">
        <v>168970</v>
      </c>
      <c r="B1265" s="57">
        <v>168970</v>
      </c>
      <c r="C1265" s="118"/>
      <c r="D1265" s="118"/>
      <c r="E1265" s="118"/>
      <c r="F1265" s="118"/>
      <c r="G1265" s="57">
        <v>168970</v>
      </c>
      <c r="I1265" s="57">
        <v>168970</v>
      </c>
      <c r="J1265" s="5" t="str">
        <f t="shared" si="149"/>
        <v>FIN ibuprofen ratiopharm GmbH oral powder 24 x 400mg/</v>
      </c>
      <c r="K1265" s="5" t="str">
        <f t="shared" si="150"/>
        <v>FIN ibuprofen ratiopharm GmbH oral powder 24 x 400mg/</v>
      </c>
      <c r="P1265">
        <v>24</v>
      </c>
      <c r="R1265">
        <v>24</v>
      </c>
      <c r="T1265" s="118"/>
      <c r="U1265" s="118"/>
      <c r="V1265" s="118"/>
      <c r="W1265" s="118"/>
      <c r="X1265" t="s">
        <v>1291</v>
      </c>
      <c r="Y1265" t="s">
        <v>1159</v>
      </c>
      <c r="Z1265" t="s">
        <v>1159</v>
      </c>
      <c r="AA1265" t="s">
        <v>1332</v>
      </c>
      <c r="AF1265" s="61">
        <v>100000073655</v>
      </c>
      <c r="AG1265" t="s">
        <v>1224</v>
      </c>
      <c r="AI1265" t="s">
        <v>1203</v>
      </c>
      <c r="AJ1265" t="s">
        <v>1216</v>
      </c>
      <c r="AS1265" s="57">
        <v>47349</v>
      </c>
      <c r="AT1265" s="25" t="str">
        <f t="shared" si="151"/>
        <v>FIN ibuprofen ratiopharm GmbH oral powder 400mg/</v>
      </c>
      <c r="AU1265" s="33"/>
      <c r="AW1265" s="57">
        <v>47349</v>
      </c>
      <c r="AX1265" s="57"/>
      <c r="AZ1265" t="s">
        <v>578</v>
      </c>
      <c r="BD1265" t="s">
        <v>1224</v>
      </c>
      <c r="BF1265" s="46" t="s">
        <v>1058</v>
      </c>
      <c r="BG1265" t="s">
        <v>982</v>
      </c>
      <c r="BK1265" t="s">
        <v>982</v>
      </c>
      <c r="BL1265" t="s">
        <v>1058</v>
      </c>
      <c r="BM1265" s="55" t="s">
        <v>964</v>
      </c>
      <c r="BN1265" t="str">
        <f t="shared" si="152"/>
        <v>ibuprofen oral powder 400mg/</v>
      </c>
      <c r="BO1265" s="55"/>
      <c r="BP1265" t="str">
        <f t="shared" si="153"/>
        <v>ibuprofen oral powder 400mg/</v>
      </c>
      <c r="BR1265" s="76">
        <v>10201000</v>
      </c>
      <c r="BS1265" t="s">
        <v>1224</v>
      </c>
      <c r="BU1265" s="118"/>
      <c r="BV1265" s="118"/>
      <c r="BW1265" s="61">
        <v>100000073655</v>
      </c>
      <c r="CB1265" s="87"/>
      <c r="CC1265" s="87"/>
      <c r="CF1265" t="s">
        <v>1242</v>
      </c>
      <c r="CG1265" t="s">
        <v>175</v>
      </c>
      <c r="CI1265" s="118"/>
      <c r="CJ1265" s="118"/>
      <c r="CK1265" t="s">
        <v>1239</v>
      </c>
      <c r="CM1265" t="s">
        <v>1228</v>
      </c>
      <c r="CN1265" t="s">
        <v>3382</v>
      </c>
      <c r="CO1265" s="46" t="s">
        <v>2251</v>
      </c>
      <c r="CQ1265" s="69" t="s">
        <v>2251</v>
      </c>
      <c r="CR1265" s="69" t="s">
        <v>614</v>
      </c>
      <c r="CT1265" s="46" t="s">
        <v>2251</v>
      </c>
      <c r="CU1265" s="46" t="s">
        <v>614</v>
      </c>
      <c r="CV1265" s="118"/>
      <c r="CW1265" s="147"/>
      <c r="CX1265" s="56" t="s">
        <v>966</v>
      </c>
      <c r="DG1265" s="118"/>
      <c r="DH1265" s="118"/>
      <c r="DI1265" s="118"/>
      <c r="DJ1265" s="118"/>
      <c r="DK1265" s="118"/>
      <c r="DL1265">
        <v>400</v>
      </c>
      <c r="DM1265" s="74" t="s">
        <v>164</v>
      </c>
      <c r="DN1265" s="74"/>
      <c r="DO1265" s="74"/>
      <c r="DP1265" s="74"/>
      <c r="DR1265">
        <v>400</v>
      </c>
      <c r="DS1265" s="74" t="s">
        <v>164</v>
      </c>
      <c r="DZ1265" t="s">
        <v>1253</v>
      </c>
      <c r="EA1265">
        <v>400</v>
      </c>
      <c r="EY1265" s="70" t="str">
        <f t="shared" si="154"/>
        <v>ibuprofen oral 400mg/</v>
      </c>
      <c r="FK1265" s="14" t="s">
        <v>163</v>
      </c>
      <c r="FL1265" s="70" t="str">
        <f t="shared" si="155"/>
        <v>ibuprofen oral 400mg/</v>
      </c>
    </row>
    <row r="1266" spans="1:168" ht="15.75" customHeight="1">
      <c r="A1266" s="83">
        <v>174136</v>
      </c>
      <c r="B1266" s="57">
        <v>174136</v>
      </c>
      <c r="C1266" s="118"/>
      <c r="D1266" s="118"/>
      <c r="E1266" s="118"/>
      <c r="F1266" s="118"/>
      <c r="G1266" s="57">
        <v>174136</v>
      </c>
      <c r="I1266" s="57">
        <v>174136</v>
      </c>
      <c r="J1266" s="5" t="str">
        <f t="shared" si="149"/>
        <v>FIN ibuprofen ratiopharm GmbH syrup 100mL x 100mg/5mL</v>
      </c>
      <c r="K1266" s="5" t="str">
        <f t="shared" si="150"/>
        <v>FIN ibuprofen ratiopharm GmbH syrup 100mL x 100mg/5mL</v>
      </c>
      <c r="P1266" s="24">
        <v>100</v>
      </c>
      <c r="Q1266" s="14" t="s">
        <v>622</v>
      </c>
      <c r="R1266" s="24">
        <v>100</v>
      </c>
      <c r="S1266" s="14" t="s">
        <v>622</v>
      </c>
      <c r="T1266" s="118"/>
      <c r="U1266" s="118"/>
      <c r="V1266" s="118"/>
      <c r="W1266" s="118"/>
      <c r="X1266" t="s">
        <v>1343</v>
      </c>
      <c r="Y1266" t="s">
        <v>1160</v>
      </c>
      <c r="Z1266" t="s">
        <v>1160</v>
      </c>
      <c r="AA1266" t="s">
        <v>1325</v>
      </c>
      <c r="AF1266" s="61">
        <v>100000073652</v>
      </c>
      <c r="AG1266" t="s">
        <v>302</v>
      </c>
      <c r="AI1266" t="s">
        <v>1204</v>
      </c>
      <c r="AJ1266" t="s">
        <v>1217</v>
      </c>
      <c r="AS1266" s="57">
        <v>48837</v>
      </c>
      <c r="AT1266" s="25" t="str">
        <f t="shared" si="151"/>
        <v>FIN ibuprofen ratiopharm GmbH syrup 100mg/5mL</v>
      </c>
      <c r="AU1266" s="33"/>
      <c r="AW1266" s="57">
        <v>48837</v>
      </c>
      <c r="AX1266" s="57"/>
      <c r="AZ1266" t="s">
        <v>578</v>
      </c>
      <c r="BD1266" t="s">
        <v>302</v>
      </c>
      <c r="BF1266" s="46" t="s">
        <v>1059</v>
      </c>
      <c r="BG1266" t="s">
        <v>982</v>
      </c>
      <c r="BK1266" t="s">
        <v>982</v>
      </c>
      <c r="BL1266" t="s">
        <v>1059</v>
      </c>
      <c r="BM1266" s="55" t="s">
        <v>964</v>
      </c>
      <c r="BN1266" t="str">
        <f t="shared" si="152"/>
        <v>ibuprofen syrup 100mg/5mL</v>
      </c>
      <c r="BO1266" s="55"/>
      <c r="BP1266" t="str">
        <f t="shared" si="153"/>
        <v>ibuprofen syrup 100mg/5mL</v>
      </c>
      <c r="BR1266" s="46">
        <v>10117000</v>
      </c>
      <c r="BS1266" t="s">
        <v>302</v>
      </c>
      <c r="BU1266" s="118"/>
      <c r="BV1266" s="118"/>
      <c r="BW1266" s="61">
        <v>100000073652</v>
      </c>
      <c r="CB1266" s="87"/>
      <c r="CC1266" s="87"/>
      <c r="CF1266" t="s">
        <v>1242</v>
      </c>
      <c r="CG1266" t="s">
        <v>175</v>
      </c>
      <c r="CI1266" s="118"/>
      <c r="CJ1266" s="118"/>
      <c r="CK1266" t="s">
        <v>1239</v>
      </c>
      <c r="CM1266" t="s">
        <v>1228</v>
      </c>
      <c r="CN1266" t="s">
        <v>3382</v>
      </c>
      <c r="CO1266" s="46" t="s">
        <v>2251</v>
      </c>
      <c r="CQ1266" s="69" t="s">
        <v>2251</v>
      </c>
      <c r="CR1266" s="69" t="s">
        <v>614</v>
      </c>
      <c r="CT1266" s="46" t="s">
        <v>2251</v>
      </c>
      <c r="CU1266" s="46" t="s">
        <v>614</v>
      </c>
      <c r="CV1266" s="118"/>
      <c r="CW1266" s="147"/>
      <c r="CX1266" s="56" t="s">
        <v>966</v>
      </c>
      <c r="DA1266">
        <v>100</v>
      </c>
      <c r="DB1266" s="74" t="s">
        <v>164</v>
      </c>
      <c r="DC1266" s="74"/>
      <c r="DD1266" s="74">
        <v>5</v>
      </c>
      <c r="DE1266" s="77" t="s">
        <v>622</v>
      </c>
      <c r="DG1266" s="118"/>
      <c r="DH1266" s="118"/>
      <c r="DI1266" s="118"/>
      <c r="DJ1266" s="118"/>
      <c r="DK1266" s="118"/>
      <c r="DM1266" s="74"/>
      <c r="DN1266" s="74"/>
      <c r="DO1266" s="74"/>
      <c r="DP1266" s="74"/>
      <c r="DR1266">
        <v>100</v>
      </c>
      <c r="DS1266" s="74" t="s">
        <v>164</v>
      </c>
      <c r="DU1266" s="74">
        <v>5</v>
      </c>
      <c r="DV1266" s="77" t="s">
        <v>622</v>
      </c>
      <c r="DZ1266" t="s">
        <v>1252</v>
      </c>
      <c r="EA1266">
        <v>20</v>
      </c>
      <c r="EY1266" s="70" t="str">
        <f t="shared" si="154"/>
        <v>ibuprofen oral 100mg/5mL</v>
      </c>
      <c r="FK1266" s="14" t="s">
        <v>163</v>
      </c>
      <c r="FL1266" s="70" t="str">
        <f t="shared" si="155"/>
        <v>ibuprofen oral 100mg/5mL</v>
      </c>
    </row>
    <row r="1267" spans="1:168" ht="15.75" customHeight="1">
      <c r="A1267" s="83">
        <v>174137</v>
      </c>
      <c r="B1267" s="57">
        <v>174137</v>
      </c>
      <c r="C1267" s="118"/>
      <c r="D1267" s="118"/>
      <c r="E1267" s="118"/>
      <c r="F1267" s="118"/>
      <c r="G1267" s="57">
        <v>174137</v>
      </c>
      <c r="I1267" s="57">
        <v>174137</v>
      </c>
      <c r="J1267" s="5" t="str">
        <f t="shared" si="149"/>
        <v>FIN ibuprofen ratiopharm GmbH syrup 200mL x 100mg/5mL</v>
      </c>
      <c r="K1267" s="5" t="str">
        <f t="shared" si="150"/>
        <v>FIN ibuprofen ratiopharm GmbH syrup 200mL x 100mg/5mL</v>
      </c>
      <c r="P1267" s="24">
        <v>200</v>
      </c>
      <c r="Q1267" s="14" t="s">
        <v>622</v>
      </c>
      <c r="R1267" s="24">
        <v>200</v>
      </c>
      <c r="S1267" s="14" t="s">
        <v>622</v>
      </c>
      <c r="T1267" s="118"/>
      <c r="U1267" s="118"/>
      <c r="V1267" s="118"/>
      <c r="W1267" s="118"/>
      <c r="X1267" t="s">
        <v>1311</v>
      </c>
      <c r="Y1267" t="s">
        <v>1160</v>
      </c>
      <c r="Z1267" t="s">
        <v>1160</v>
      </c>
      <c r="AA1267" t="s">
        <v>1326</v>
      </c>
      <c r="AF1267" s="61">
        <v>100000073652</v>
      </c>
      <c r="AG1267" t="s">
        <v>302</v>
      </c>
      <c r="AI1267" t="s">
        <v>1204</v>
      </c>
      <c r="AJ1267" t="s">
        <v>1217</v>
      </c>
      <c r="AS1267" s="57">
        <v>48837</v>
      </c>
      <c r="AT1267" s="25" t="str">
        <f t="shared" si="151"/>
        <v>FIN ibuprofen ratiopharm GmbH syrup 100mg/5mL</v>
      </c>
      <c r="AU1267" s="33"/>
      <c r="AW1267" s="57">
        <v>48837</v>
      </c>
      <c r="AX1267" s="57"/>
      <c r="AZ1267" t="s">
        <v>578</v>
      </c>
      <c r="BD1267" t="s">
        <v>302</v>
      </c>
      <c r="BF1267" s="46" t="s">
        <v>1059</v>
      </c>
      <c r="BG1267" t="s">
        <v>982</v>
      </c>
      <c r="BK1267" t="s">
        <v>982</v>
      </c>
      <c r="BL1267" t="s">
        <v>1059</v>
      </c>
      <c r="BM1267" s="55" t="s">
        <v>964</v>
      </c>
      <c r="BN1267" t="str">
        <f t="shared" si="152"/>
        <v>ibuprofen syrup 100mg/5mL</v>
      </c>
      <c r="BO1267" s="55"/>
      <c r="BP1267" t="str">
        <f t="shared" si="153"/>
        <v>ibuprofen syrup 100mg/5mL</v>
      </c>
      <c r="BR1267" s="46">
        <v>10117000</v>
      </c>
      <c r="BS1267" t="s">
        <v>302</v>
      </c>
      <c r="BU1267" s="118"/>
      <c r="BV1267" s="118"/>
      <c r="BW1267" s="61">
        <v>100000073652</v>
      </c>
      <c r="CB1267" s="87"/>
      <c r="CC1267" s="87"/>
      <c r="CF1267" t="s">
        <v>1242</v>
      </c>
      <c r="CG1267" t="s">
        <v>175</v>
      </c>
      <c r="CI1267" s="118"/>
      <c r="CJ1267" s="118"/>
      <c r="CK1267" t="s">
        <v>1239</v>
      </c>
      <c r="CM1267" t="s">
        <v>1228</v>
      </c>
      <c r="CN1267" t="s">
        <v>3382</v>
      </c>
      <c r="CO1267" s="46" t="s">
        <v>2251</v>
      </c>
      <c r="CQ1267" s="69" t="s">
        <v>2251</v>
      </c>
      <c r="CR1267" s="69" t="s">
        <v>614</v>
      </c>
      <c r="CT1267" s="46" t="s">
        <v>2251</v>
      </c>
      <c r="CU1267" s="46" t="s">
        <v>614</v>
      </c>
      <c r="CV1267" s="118"/>
      <c r="CW1267" s="147"/>
      <c r="CX1267" s="56" t="s">
        <v>966</v>
      </c>
      <c r="DA1267">
        <v>100</v>
      </c>
      <c r="DB1267" s="74" t="s">
        <v>164</v>
      </c>
      <c r="DC1267" s="74"/>
      <c r="DD1267" s="74">
        <v>5</v>
      </c>
      <c r="DE1267" s="77" t="s">
        <v>622</v>
      </c>
      <c r="DG1267" s="118"/>
      <c r="DH1267" s="118"/>
      <c r="DI1267" s="118"/>
      <c r="DJ1267" s="118"/>
      <c r="DK1267" s="118"/>
      <c r="DM1267" s="74"/>
      <c r="DN1267" s="74"/>
      <c r="DO1267" s="74"/>
      <c r="DP1267" s="74"/>
      <c r="DR1267">
        <v>100</v>
      </c>
      <c r="DS1267" s="74" t="s">
        <v>164</v>
      </c>
      <c r="DU1267" s="74">
        <v>5</v>
      </c>
      <c r="DV1267" s="77" t="s">
        <v>622</v>
      </c>
      <c r="DZ1267" t="s">
        <v>1252</v>
      </c>
      <c r="EA1267">
        <v>20</v>
      </c>
      <c r="EY1267" s="70" t="str">
        <f t="shared" si="154"/>
        <v>ibuprofen oral 100mg/5mL</v>
      </c>
      <c r="FK1267" s="14" t="s">
        <v>163</v>
      </c>
      <c r="FL1267" s="70" t="str">
        <f t="shared" si="155"/>
        <v>ibuprofen oral 100mg/5mL</v>
      </c>
    </row>
    <row r="1268" spans="1:168" ht="15.75" customHeight="1">
      <c r="A1268" s="83">
        <v>174140</v>
      </c>
      <c r="B1268" s="57">
        <v>174140</v>
      </c>
      <c r="C1268" s="118"/>
      <c r="D1268" s="118"/>
      <c r="E1268" s="118"/>
      <c r="F1268" s="118"/>
      <c r="G1268" s="57">
        <v>174140</v>
      </c>
      <c r="I1268" s="57">
        <v>174140</v>
      </c>
      <c r="J1268" s="5" t="str">
        <f t="shared" si="149"/>
        <v>FIN ibuprofen ratiopharm GmbH syrup 100mL x 200mg/5mL</v>
      </c>
      <c r="K1268" s="5" t="str">
        <f t="shared" si="150"/>
        <v>FIN ibuprofen ratiopharm GmbH syrup 100mL x 200mg/5mL</v>
      </c>
      <c r="P1268" s="24">
        <v>100</v>
      </c>
      <c r="Q1268" s="14" t="s">
        <v>622</v>
      </c>
      <c r="R1268" s="24">
        <v>100</v>
      </c>
      <c r="S1268" s="14" t="s">
        <v>622</v>
      </c>
      <c r="T1268" s="118"/>
      <c r="U1268" s="118"/>
      <c r="V1268" s="118"/>
      <c r="W1268" s="118"/>
      <c r="X1268" t="s">
        <v>1296</v>
      </c>
      <c r="Y1268" t="s">
        <v>1161</v>
      </c>
      <c r="Z1268" t="s">
        <v>1161</v>
      </c>
      <c r="AA1268" t="s">
        <v>1325</v>
      </c>
      <c r="AF1268" s="61">
        <v>100000073652</v>
      </c>
      <c r="AG1268" t="s">
        <v>302</v>
      </c>
      <c r="AI1268" t="s">
        <v>1204</v>
      </c>
      <c r="AJ1268" t="s">
        <v>1217</v>
      </c>
      <c r="AS1268" s="57">
        <v>48839</v>
      </c>
      <c r="AT1268" s="25" t="str">
        <f t="shared" si="151"/>
        <v>FIN ibuprofen ratiopharm GmbH syrup 200mg/5mL</v>
      </c>
      <c r="AU1268" s="33"/>
      <c r="AW1268" s="57">
        <v>48839</v>
      </c>
      <c r="AX1268" s="57"/>
      <c r="AZ1268" t="s">
        <v>578</v>
      </c>
      <c r="BD1268" t="s">
        <v>302</v>
      </c>
      <c r="BF1268" s="46" t="s">
        <v>1060</v>
      </c>
      <c r="BG1268" t="s">
        <v>982</v>
      </c>
      <c r="BK1268" t="s">
        <v>982</v>
      </c>
      <c r="BL1268" t="s">
        <v>1060</v>
      </c>
      <c r="BM1268" s="55" t="s">
        <v>964</v>
      </c>
      <c r="BN1268" t="str">
        <f t="shared" si="152"/>
        <v>ibuprofen syrup 200mg/5mL</v>
      </c>
      <c r="BO1268" s="55"/>
      <c r="BP1268" t="str">
        <f t="shared" si="153"/>
        <v>ibuprofen syrup 200mg/5mL</v>
      </c>
      <c r="BR1268" s="46">
        <v>10117000</v>
      </c>
      <c r="BS1268" t="s">
        <v>302</v>
      </c>
      <c r="BU1268" s="118"/>
      <c r="BV1268" s="118"/>
      <c r="BW1268" s="61">
        <v>100000073652</v>
      </c>
      <c r="CB1268" s="87"/>
      <c r="CC1268" s="87"/>
      <c r="CF1268" t="s">
        <v>1242</v>
      </c>
      <c r="CG1268" t="s">
        <v>175</v>
      </c>
      <c r="CI1268" s="118"/>
      <c r="CJ1268" s="118"/>
      <c r="CK1268" t="s">
        <v>1239</v>
      </c>
      <c r="CM1268" t="s">
        <v>1228</v>
      </c>
      <c r="CN1268" t="s">
        <v>3382</v>
      </c>
      <c r="CO1268" s="46" t="s">
        <v>2251</v>
      </c>
      <c r="CQ1268" s="69" t="s">
        <v>2251</v>
      </c>
      <c r="CR1268" s="69" t="s">
        <v>614</v>
      </c>
      <c r="CT1268" s="46" t="s">
        <v>2251</v>
      </c>
      <c r="CU1268" s="46" t="s">
        <v>614</v>
      </c>
      <c r="CV1268" s="118"/>
      <c r="CW1268" s="147"/>
      <c r="CX1268" s="56" t="s">
        <v>966</v>
      </c>
      <c r="DA1268">
        <v>200</v>
      </c>
      <c r="DB1268" s="74" t="s">
        <v>164</v>
      </c>
      <c r="DC1268" s="74"/>
      <c r="DD1268" s="74">
        <v>5</v>
      </c>
      <c r="DE1268" s="77" t="s">
        <v>622</v>
      </c>
      <c r="DG1268" s="118"/>
      <c r="DH1268" s="118"/>
      <c r="DI1268" s="118"/>
      <c r="DJ1268" s="118"/>
      <c r="DK1268" s="118"/>
      <c r="DM1268" s="74"/>
      <c r="DN1268" s="74"/>
      <c r="DO1268" s="74"/>
      <c r="DP1268" s="74"/>
      <c r="DR1268">
        <v>200</v>
      </c>
      <c r="DS1268" s="74" t="s">
        <v>164</v>
      </c>
      <c r="DU1268" s="74">
        <v>5</v>
      </c>
      <c r="DV1268" s="77" t="s">
        <v>622</v>
      </c>
      <c r="DZ1268" t="s">
        <v>1256</v>
      </c>
      <c r="EA1268">
        <v>40</v>
      </c>
      <c r="EY1268" s="70" t="str">
        <f t="shared" si="154"/>
        <v>ibuprofen oral 200mg/5mL</v>
      </c>
      <c r="FK1268" s="14" t="s">
        <v>163</v>
      </c>
      <c r="FL1268" s="70" t="str">
        <f t="shared" si="155"/>
        <v>ibuprofen oral 200mg/5mL</v>
      </c>
    </row>
    <row r="1269" spans="1:168" ht="15.75" customHeight="1">
      <c r="A1269" s="83">
        <v>182116</v>
      </c>
      <c r="B1269" s="57">
        <v>182116</v>
      </c>
      <c r="C1269" s="118"/>
      <c r="D1269" s="118"/>
      <c r="E1269" s="118"/>
      <c r="F1269" s="118"/>
      <c r="G1269" s="57">
        <v>182116</v>
      </c>
      <c r="I1269" s="57">
        <v>182116</v>
      </c>
      <c r="J1269" s="5" t="str">
        <f t="shared" si="149"/>
        <v>FIN ibuprofen ratiopharm GmbH syrup 100mL x 200mg/5mL</v>
      </c>
      <c r="K1269" s="5" t="str">
        <f t="shared" si="150"/>
        <v>FIN ibuprofen ratiopharm GmbH syrup 100mL x 200mg/5mL</v>
      </c>
      <c r="P1269" s="24">
        <v>100</v>
      </c>
      <c r="Q1269" s="14" t="s">
        <v>622</v>
      </c>
      <c r="R1269" s="24">
        <v>100</v>
      </c>
      <c r="S1269" s="14" t="s">
        <v>622</v>
      </c>
      <c r="T1269" s="118"/>
      <c r="U1269" s="118"/>
      <c r="V1269" s="118"/>
      <c r="W1269" s="118"/>
      <c r="X1269" t="s">
        <v>1335</v>
      </c>
      <c r="Y1269" t="s">
        <v>1161</v>
      </c>
      <c r="Z1269" t="s">
        <v>1161</v>
      </c>
      <c r="AA1269" t="s">
        <v>1325</v>
      </c>
      <c r="AF1269" s="61">
        <v>100000073652</v>
      </c>
      <c r="AG1269" t="s">
        <v>302</v>
      </c>
      <c r="AI1269" t="s">
        <v>1204</v>
      </c>
      <c r="AJ1269" t="s">
        <v>1217</v>
      </c>
      <c r="AS1269" s="57">
        <v>48839</v>
      </c>
      <c r="AT1269" s="25" t="str">
        <f t="shared" si="151"/>
        <v>FIN ibuprofen ratiopharm GmbH syrup 200mg/5mL</v>
      </c>
      <c r="AU1269" s="33"/>
      <c r="AW1269" s="57">
        <v>48839</v>
      </c>
      <c r="AX1269" s="57"/>
      <c r="AZ1269" t="s">
        <v>578</v>
      </c>
      <c r="BD1269" t="s">
        <v>302</v>
      </c>
      <c r="BF1269" s="46" t="s">
        <v>1060</v>
      </c>
      <c r="BG1269" t="s">
        <v>982</v>
      </c>
      <c r="BK1269" t="s">
        <v>982</v>
      </c>
      <c r="BL1269" t="s">
        <v>1060</v>
      </c>
      <c r="BM1269" s="55" t="s">
        <v>964</v>
      </c>
      <c r="BN1269" t="str">
        <f t="shared" si="152"/>
        <v>ibuprofen syrup 200mg/5mL</v>
      </c>
      <c r="BO1269" s="55"/>
      <c r="BP1269" t="str">
        <f t="shared" si="153"/>
        <v>ibuprofen syrup 200mg/5mL</v>
      </c>
      <c r="BR1269" s="46">
        <v>10117000</v>
      </c>
      <c r="BS1269" t="s">
        <v>302</v>
      </c>
      <c r="BU1269" s="118"/>
      <c r="BV1269" s="118"/>
      <c r="BW1269" s="61">
        <v>100000073652</v>
      </c>
      <c r="CB1269" s="87"/>
      <c r="CC1269" s="87"/>
      <c r="CF1269" t="s">
        <v>1242</v>
      </c>
      <c r="CG1269" t="s">
        <v>175</v>
      </c>
      <c r="CI1269" s="118"/>
      <c r="CJ1269" s="118"/>
      <c r="CK1269" t="s">
        <v>1239</v>
      </c>
      <c r="CM1269" t="s">
        <v>1228</v>
      </c>
      <c r="CN1269" t="s">
        <v>3382</v>
      </c>
      <c r="CO1269" s="46" t="s">
        <v>2251</v>
      </c>
      <c r="CQ1269" s="69" t="s">
        <v>2251</v>
      </c>
      <c r="CR1269" s="69" t="s">
        <v>614</v>
      </c>
      <c r="CT1269" s="46" t="s">
        <v>2251</v>
      </c>
      <c r="CU1269" s="46" t="s">
        <v>614</v>
      </c>
      <c r="CV1269" s="118"/>
      <c r="CW1269" s="147"/>
      <c r="CX1269" s="56" t="s">
        <v>966</v>
      </c>
      <c r="DA1269">
        <v>200</v>
      </c>
      <c r="DB1269" s="74" t="s">
        <v>164</v>
      </c>
      <c r="DC1269" s="74"/>
      <c r="DD1269" s="74">
        <v>5</v>
      </c>
      <c r="DE1269" s="77" t="s">
        <v>622</v>
      </c>
      <c r="DG1269" s="118"/>
      <c r="DH1269" s="118"/>
      <c r="DI1269" s="118"/>
      <c r="DJ1269" s="118"/>
      <c r="DK1269" s="118"/>
      <c r="DM1269" s="74"/>
      <c r="DN1269" s="74"/>
      <c r="DO1269" s="74"/>
      <c r="DP1269" s="74"/>
      <c r="DR1269">
        <v>200</v>
      </c>
      <c r="DS1269" s="74" t="s">
        <v>164</v>
      </c>
      <c r="DU1269" s="74">
        <v>5</v>
      </c>
      <c r="DV1269" s="77" t="s">
        <v>622</v>
      </c>
      <c r="DZ1269" t="s">
        <v>1256</v>
      </c>
      <c r="EA1269">
        <v>40</v>
      </c>
      <c r="EY1269" s="70" t="str">
        <f t="shared" si="154"/>
        <v>ibuprofen oral 200mg/5mL</v>
      </c>
      <c r="FK1269" s="14" t="s">
        <v>163</v>
      </c>
      <c r="FL1269" s="70" t="str">
        <f t="shared" si="155"/>
        <v>ibuprofen oral 200mg/5mL</v>
      </c>
    </row>
    <row r="1270" spans="1:168" ht="15.75" customHeight="1">
      <c r="A1270" s="83">
        <v>46987</v>
      </c>
      <c r="B1270" s="57">
        <v>46987</v>
      </c>
      <c r="C1270" s="118"/>
      <c r="D1270" s="118"/>
      <c r="E1270" s="118"/>
      <c r="F1270" s="118"/>
      <c r="G1270" s="57">
        <v>46987</v>
      </c>
      <c r="I1270" s="57">
        <v>46987</v>
      </c>
      <c r="J1270" s="5" t="str">
        <f t="shared" si="149"/>
        <v>FIN ibuprofen Recordati Rare Diseases solution for injection 4 x 10mg/2mL</v>
      </c>
      <c r="K1270" s="5" t="str">
        <f t="shared" si="150"/>
        <v>FIN ibuprofen Recordati Rare Diseases solution for injection 4 x 10mg/2mL</v>
      </c>
      <c r="P1270" s="79">
        <v>4</v>
      </c>
      <c r="Q1270" s="78" t="s">
        <v>2408</v>
      </c>
      <c r="R1270" s="79">
        <v>4</v>
      </c>
      <c r="S1270" s="78"/>
      <c r="T1270" s="118"/>
      <c r="U1270" s="118"/>
      <c r="V1270" s="118"/>
      <c r="W1270" s="118"/>
      <c r="X1270">
        <v>4</v>
      </c>
      <c r="Y1270" s="56"/>
      <c r="Z1270" s="56"/>
      <c r="AA1270" t="s">
        <v>1342</v>
      </c>
      <c r="AF1270" s="61">
        <v>100000073863</v>
      </c>
      <c r="AG1270" t="s">
        <v>1225</v>
      </c>
      <c r="AI1270" t="s">
        <v>1205</v>
      </c>
      <c r="AJ1270" t="s">
        <v>1218</v>
      </c>
      <c r="AS1270" s="57">
        <v>19733</v>
      </c>
      <c r="AT1270" s="25" t="str">
        <f t="shared" si="151"/>
        <v>FIN ibuprofen Recordati Rare Diseases solution for injection 10mg/2mL</v>
      </c>
      <c r="AU1270" s="33"/>
      <c r="AW1270" s="57">
        <v>19733</v>
      </c>
      <c r="AX1270" s="57"/>
      <c r="AZ1270" s="56" t="s">
        <v>577</v>
      </c>
      <c r="BD1270" t="s">
        <v>1225</v>
      </c>
      <c r="BF1270" s="69" t="s">
        <v>1061</v>
      </c>
      <c r="BG1270" t="s">
        <v>991</v>
      </c>
      <c r="BK1270" t="s">
        <v>991</v>
      </c>
      <c r="BL1270" s="56" t="s">
        <v>1061</v>
      </c>
      <c r="BM1270" s="55" t="s">
        <v>964</v>
      </c>
      <c r="BN1270" t="str">
        <f t="shared" si="152"/>
        <v>ibuprofen solution for injection 10mg/2mL</v>
      </c>
      <c r="BO1270" s="55"/>
      <c r="BP1270" t="str">
        <f t="shared" si="153"/>
        <v>ibuprofen solution for injection 10mg/2mL</v>
      </c>
      <c r="BR1270" s="76">
        <v>11201000</v>
      </c>
      <c r="BS1270" t="s">
        <v>1225</v>
      </c>
      <c r="BU1270" s="118"/>
      <c r="BV1270" s="118"/>
      <c r="BW1270" s="61">
        <v>100000073863</v>
      </c>
      <c r="CB1270" s="87"/>
      <c r="CC1270" s="87"/>
      <c r="CF1270" t="s">
        <v>1244</v>
      </c>
      <c r="CG1270" t="s">
        <v>1238</v>
      </c>
      <c r="CI1270" s="118"/>
      <c r="CJ1270" s="118"/>
      <c r="CK1270" t="s">
        <v>1241</v>
      </c>
      <c r="CM1270" t="s">
        <v>1230</v>
      </c>
      <c r="CN1270" t="s">
        <v>1232</v>
      </c>
      <c r="CO1270" s="46" t="s">
        <v>2251</v>
      </c>
      <c r="CQ1270" s="69" t="s">
        <v>2251</v>
      </c>
      <c r="CR1270" s="69" t="s">
        <v>614</v>
      </c>
      <c r="CT1270" s="46" t="s">
        <v>2251</v>
      </c>
      <c r="CU1270" s="46" t="s">
        <v>614</v>
      </c>
      <c r="CV1270" s="118"/>
      <c r="CW1270" s="147"/>
      <c r="CX1270" s="56" t="s">
        <v>966</v>
      </c>
      <c r="DA1270">
        <v>10</v>
      </c>
      <c r="DB1270" s="74" t="s">
        <v>164</v>
      </c>
      <c r="DC1270" s="74"/>
      <c r="DD1270" s="79">
        <v>2</v>
      </c>
      <c r="DE1270" s="78" t="s">
        <v>622</v>
      </c>
      <c r="DG1270" s="118"/>
      <c r="DH1270" s="118"/>
      <c r="DI1270" s="118"/>
      <c r="DJ1270" s="118"/>
      <c r="DK1270" s="118"/>
      <c r="DL1270">
        <v>10</v>
      </c>
      <c r="DM1270" s="74" t="s">
        <v>164</v>
      </c>
      <c r="DN1270" s="74"/>
      <c r="DO1270" s="74"/>
      <c r="DP1270" s="74"/>
      <c r="DR1270">
        <v>10</v>
      </c>
      <c r="DS1270" s="74" t="s">
        <v>164</v>
      </c>
      <c r="DU1270" s="79">
        <v>2</v>
      </c>
      <c r="DV1270" s="78" t="s">
        <v>622</v>
      </c>
      <c r="DZ1270" t="s">
        <v>1259</v>
      </c>
      <c r="EA1270">
        <v>10</v>
      </c>
      <c r="EY1270" s="70" t="str">
        <f t="shared" si="154"/>
        <v>ibuprofen Injection 10mg/2mL</v>
      </c>
      <c r="FK1270" s="14" t="s">
        <v>2445</v>
      </c>
      <c r="FL1270" s="70" t="str">
        <f t="shared" si="155"/>
        <v>ibuprofen Injection 10mg/2mL</v>
      </c>
    </row>
    <row r="1271" spans="1:168" ht="15.75" customHeight="1">
      <c r="A1271" s="83">
        <v>27575</v>
      </c>
      <c r="B1271" s="57">
        <v>27575</v>
      </c>
      <c r="C1271" s="118"/>
      <c r="D1271" s="118"/>
      <c r="E1271" s="118"/>
      <c r="F1271" s="118"/>
      <c r="G1271" s="57">
        <v>27575</v>
      </c>
      <c r="I1271" s="57">
        <v>27575</v>
      </c>
      <c r="J1271" s="5" t="str">
        <f t="shared" si="149"/>
        <v>FIN simvastatine Sandoz A/S film-coated tablet 10 x 5mg/</v>
      </c>
      <c r="K1271" s="5" t="str">
        <f t="shared" si="150"/>
        <v>FIN simvastatine Sandoz A/S film-coated tablet 10 x 5mg/</v>
      </c>
      <c r="P1271">
        <v>10</v>
      </c>
      <c r="R1271">
        <v>10</v>
      </c>
      <c r="T1271" s="118"/>
      <c r="U1271" s="118"/>
      <c r="V1271" s="118"/>
      <c r="W1271" s="118"/>
      <c r="X1271" t="s">
        <v>1336</v>
      </c>
      <c r="Y1271" t="s">
        <v>1162</v>
      </c>
      <c r="Z1271" t="s">
        <v>1162</v>
      </c>
      <c r="AA1271" t="s">
        <v>1292</v>
      </c>
      <c r="AF1271" s="61">
        <v>100000073665</v>
      </c>
      <c r="AG1271" t="s">
        <v>1220</v>
      </c>
      <c r="AI1271" t="s">
        <v>1198</v>
      </c>
      <c r="AJ1271" t="s">
        <v>1212</v>
      </c>
      <c r="AS1271" s="57">
        <v>14089</v>
      </c>
      <c r="AT1271" s="25" t="str">
        <f t="shared" si="151"/>
        <v>FIN simvastatine Sandoz A/S film-coated tablet 5mg/</v>
      </c>
      <c r="AU1271" s="33"/>
      <c r="AW1271" s="57">
        <v>14089</v>
      </c>
      <c r="AX1271" s="57"/>
      <c r="AZ1271" t="s">
        <v>579</v>
      </c>
      <c r="BD1271" t="s">
        <v>1220</v>
      </c>
      <c r="BF1271" s="46" t="s">
        <v>1062</v>
      </c>
      <c r="BG1271" t="s">
        <v>981</v>
      </c>
      <c r="BK1271" t="s">
        <v>981</v>
      </c>
      <c r="BL1271" t="s">
        <v>1062</v>
      </c>
      <c r="BM1271" s="55" t="s">
        <v>964</v>
      </c>
      <c r="BN1271" t="str">
        <f t="shared" si="152"/>
        <v>simvastatine film-coated tablet 5mg/</v>
      </c>
      <c r="BO1271" s="55"/>
      <c r="BP1271" t="str">
        <f t="shared" si="153"/>
        <v>simvastatine film-coated tablet 5mg/</v>
      </c>
      <c r="BR1271" s="76">
        <v>10221000</v>
      </c>
      <c r="BS1271" t="s">
        <v>1220</v>
      </c>
      <c r="BU1271" s="118"/>
      <c r="BV1271" s="118"/>
      <c r="BW1271" s="61">
        <v>100000073665</v>
      </c>
      <c r="CB1271" s="87"/>
      <c r="CC1271" s="87"/>
      <c r="CF1271" t="s">
        <v>1242</v>
      </c>
      <c r="CG1271" t="s">
        <v>175</v>
      </c>
      <c r="CI1271" s="118"/>
      <c r="CJ1271" s="118"/>
      <c r="CK1271" t="s">
        <v>1239</v>
      </c>
      <c r="CM1271" t="s">
        <v>1228</v>
      </c>
      <c r="CN1271" t="s">
        <v>3382</v>
      </c>
      <c r="CO1271" s="46" t="s">
        <v>2251</v>
      </c>
      <c r="CQ1271" s="69" t="s">
        <v>2251</v>
      </c>
      <c r="CR1271" s="69" t="s">
        <v>614</v>
      </c>
      <c r="CT1271" s="46" t="s">
        <v>2251</v>
      </c>
      <c r="CU1271" s="46" t="s">
        <v>614</v>
      </c>
      <c r="CV1271" s="118"/>
      <c r="CW1271" s="147"/>
      <c r="CX1271" t="s">
        <v>615</v>
      </c>
      <c r="DG1271" s="118"/>
      <c r="DH1271" s="118"/>
      <c r="DI1271" s="118"/>
      <c r="DJ1271" s="118"/>
      <c r="DK1271" s="118"/>
      <c r="DL1271">
        <v>5</v>
      </c>
      <c r="DM1271" s="74" t="s">
        <v>164</v>
      </c>
      <c r="DN1271" s="74"/>
      <c r="DO1271" s="74"/>
      <c r="DP1271" s="74"/>
      <c r="DR1271">
        <v>5</v>
      </c>
      <c r="DS1271" s="74" t="s">
        <v>164</v>
      </c>
      <c r="DZ1271" t="s">
        <v>1245</v>
      </c>
      <c r="EA1271">
        <v>5</v>
      </c>
      <c r="EY1271" s="70" t="str">
        <f t="shared" si="154"/>
        <v>simvastatine oral 5mg/</v>
      </c>
      <c r="FK1271" s="14" t="s">
        <v>163</v>
      </c>
      <c r="FL1271" s="70" t="str">
        <f t="shared" si="155"/>
        <v>simvastatine oral 5mg/</v>
      </c>
    </row>
    <row r="1272" spans="1:168" ht="15.75" customHeight="1">
      <c r="A1272" s="83">
        <v>27576</v>
      </c>
      <c r="B1272" s="57">
        <v>27576</v>
      </c>
      <c r="C1272" s="118"/>
      <c r="D1272" s="118"/>
      <c r="E1272" s="118"/>
      <c r="F1272" s="118"/>
      <c r="G1272" s="57">
        <v>27576</v>
      </c>
      <c r="I1272" s="57">
        <v>27576</v>
      </c>
      <c r="J1272" s="5" t="str">
        <f t="shared" si="149"/>
        <v>FIN simvastatine Sandoz A/S film-coated tablet 28 x 5mg/</v>
      </c>
      <c r="K1272" s="5" t="str">
        <f t="shared" si="150"/>
        <v>FIN simvastatine Sandoz A/S film-coated tablet 28 x 5mg/</v>
      </c>
      <c r="P1272">
        <v>28</v>
      </c>
      <c r="R1272">
        <v>28</v>
      </c>
      <c r="T1272" s="118"/>
      <c r="U1272" s="118"/>
      <c r="V1272" s="118"/>
      <c r="W1272" s="118"/>
      <c r="X1272" t="s">
        <v>1307</v>
      </c>
      <c r="Y1272" t="s">
        <v>1162</v>
      </c>
      <c r="Z1272" t="s">
        <v>1162</v>
      </c>
      <c r="AA1272" t="s">
        <v>1297</v>
      </c>
      <c r="AF1272" s="61">
        <v>100000073665</v>
      </c>
      <c r="AG1272" t="s">
        <v>1220</v>
      </c>
      <c r="AI1272" t="s">
        <v>1198</v>
      </c>
      <c r="AJ1272" t="s">
        <v>1212</v>
      </c>
      <c r="AS1272" s="57">
        <v>14089</v>
      </c>
      <c r="AT1272" s="25" t="str">
        <f t="shared" si="151"/>
        <v>FIN simvastatine Sandoz A/S film-coated tablet 5mg/</v>
      </c>
      <c r="AU1272" s="33"/>
      <c r="AW1272" s="57">
        <v>14089</v>
      </c>
      <c r="AX1272" s="57"/>
      <c r="AZ1272" t="s">
        <v>579</v>
      </c>
      <c r="BD1272" t="s">
        <v>1220</v>
      </c>
      <c r="BF1272" s="46" t="s">
        <v>1062</v>
      </c>
      <c r="BG1272" t="s">
        <v>981</v>
      </c>
      <c r="BK1272" t="s">
        <v>981</v>
      </c>
      <c r="BL1272" t="s">
        <v>1062</v>
      </c>
      <c r="BM1272" s="55" t="s">
        <v>964</v>
      </c>
      <c r="BN1272" t="str">
        <f t="shared" si="152"/>
        <v>simvastatine film-coated tablet 5mg/</v>
      </c>
      <c r="BO1272" s="55"/>
      <c r="BP1272" t="str">
        <f t="shared" si="153"/>
        <v>simvastatine film-coated tablet 5mg/</v>
      </c>
      <c r="BR1272" s="76">
        <v>10221000</v>
      </c>
      <c r="BS1272" t="s">
        <v>1220</v>
      </c>
      <c r="BU1272" s="118"/>
      <c r="BV1272" s="118"/>
      <c r="BW1272" s="61">
        <v>100000073665</v>
      </c>
      <c r="CB1272" s="87"/>
      <c r="CC1272" s="87"/>
      <c r="CF1272" t="s">
        <v>1242</v>
      </c>
      <c r="CG1272" t="s">
        <v>175</v>
      </c>
      <c r="CI1272" s="118"/>
      <c r="CJ1272" s="118"/>
      <c r="CK1272" t="s">
        <v>1239</v>
      </c>
      <c r="CM1272" t="s">
        <v>1228</v>
      </c>
      <c r="CN1272" t="s">
        <v>3382</v>
      </c>
      <c r="CO1272" s="46" t="s">
        <v>2252</v>
      </c>
      <c r="CQ1272" s="46" t="s">
        <v>2252</v>
      </c>
      <c r="CR1272" s="46" t="s">
        <v>615</v>
      </c>
      <c r="CT1272" s="46" t="s">
        <v>2251</v>
      </c>
      <c r="CU1272" s="46" t="s">
        <v>614</v>
      </c>
      <c r="CV1272" s="118"/>
      <c r="CW1272" s="147"/>
      <c r="CX1272" t="s">
        <v>615</v>
      </c>
      <c r="DG1272" s="118"/>
      <c r="DH1272" s="118"/>
      <c r="DI1272" s="118"/>
      <c r="DJ1272" s="118"/>
      <c r="DK1272" s="118"/>
      <c r="DL1272">
        <v>5</v>
      </c>
      <c r="DM1272" s="74" t="s">
        <v>164</v>
      </c>
      <c r="DN1272" s="74"/>
      <c r="DO1272" s="74"/>
      <c r="DP1272" s="74"/>
      <c r="DR1272">
        <v>5</v>
      </c>
      <c r="DS1272" s="74" t="s">
        <v>164</v>
      </c>
      <c r="DZ1272" t="s">
        <v>1245</v>
      </c>
      <c r="EA1272">
        <v>5</v>
      </c>
      <c r="EY1272" s="70" t="str">
        <f t="shared" si="154"/>
        <v>simvastatine oral 5mg/</v>
      </c>
      <c r="FK1272" s="14" t="s">
        <v>163</v>
      </c>
      <c r="FL1272" s="70" t="str">
        <f t="shared" si="155"/>
        <v>simvastatine oral 5mg/</v>
      </c>
    </row>
    <row r="1273" spans="1:168" ht="15.75" customHeight="1">
      <c r="A1273" s="83">
        <v>27577</v>
      </c>
      <c r="B1273" s="57">
        <v>27577</v>
      </c>
      <c r="C1273" s="118"/>
      <c r="D1273" s="118"/>
      <c r="E1273" s="118"/>
      <c r="F1273" s="118"/>
      <c r="G1273" s="57">
        <v>27577</v>
      </c>
      <c r="I1273" s="57">
        <v>27577</v>
      </c>
      <c r="J1273" s="5" t="str">
        <f t="shared" si="149"/>
        <v>FIN simvastatine Sandoz A/S film-coated tablet 30 x 5mg/</v>
      </c>
      <c r="K1273" s="5" t="str">
        <f t="shared" si="150"/>
        <v>FIN simvastatine Sandoz A/S film-coated tablet 30 x 5mg/</v>
      </c>
      <c r="P1273">
        <v>30</v>
      </c>
      <c r="R1273">
        <v>30</v>
      </c>
      <c r="T1273" s="118"/>
      <c r="U1273" s="118"/>
      <c r="V1273" s="118"/>
      <c r="W1273" s="118"/>
      <c r="X1273" t="s">
        <v>1345</v>
      </c>
      <c r="Y1273" t="s">
        <v>1162</v>
      </c>
      <c r="Z1273" t="s">
        <v>1162</v>
      </c>
      <c r="AA1273" t="s">
        <v>1298</v>
      </c>
      <c r="AF1273" s="61">
        <v>100000073665</v>
      </c>
      <c r="AG1273" t="s">
        <v>1220</v>
      </c>
      <c r="AI1273" t="s">
        <v>1198</v>
      </c>
      <c r="AJ1273" t="s">
        <v>1212</v>
      </c>
      <c r="AS1273" s="57">
        <v>14089</v>
      </c>
      <c r="AT1273" s="25" t="str">
        <f t="shared" si="151"/>
        <v>FIN simvastatine Sandoz A/S film-coated tablet 5mg/</v>
      </c>
      <c r="AU1273" s="33"/>
      <c r="AW1273" s="57">
        <v>14089</v>
      </c>
      <c r="AX1273" s="57"/>
      <c r="AZ1273" t="s">
        <v>579</v>
      </c>
      <c r="BD1273" t="s">
        <v>1220</v>
      </c>
      <c r="BF1273" s="46" t="s">
        <v>1062</v>
      </c>
      <c r="BG1273" t="s">
        <v>981</v>
      </c>
      <c r="BK1273" t="s">
        <v>981</v>
      </c>
      <c r="BL1273" t="s">
        <v>1062</v>
      </c>
      <c r="BM1273" s="55" t="s">
        <v>964</v>
      </c>
      <c r="BN1273" t="str">
        <f t="shared" si="152"/>
        <v>simvastatine film-coated tablet 5mg/</v>
      </c>
      <c r="BO1273" s="55"/>
      <c r="BP1273" t="str">
        <f t="shared" si="153"/>
        <v>simvastatine film-coated tablet 5mg/</v>
      </c>
      <c r="BR1273" s="76">
        <v>10221000</v>
      </c>
      <c r="BS1273" t="s">
        <v>1220</v>
      </c>
      <c r="BU1273" s="118"/>
      <c r="BV1273" s="118"/>
      <c r="BW1273" s="61">
        <v>100000073665</v>
      </c>
      <c r="CB1273" s="87"/>
      <c r="CC1273" s="87"/>
      <c r="CF1273" t="s">
        <v>1242</v>
      </c>
      <c r="CG1273" t="s">
        <v>175</v>
      </c>
      <c r="CI1273" s="118"/>
      <c r="CJ1273" s="118"/>
      <c r="CK1273" t="s">
        <v>1239</v>
      </c>
      <c r="CM1273" t="s">
        <v>1228</v>
      </c>
      <c r="CN1273" t="s">
        <v>3382</v>
      </c>
      <c r="CO1273" s="46" t="s">
        <v>2252</v>
      </c>
      <c r="CQ1273" s="46" t="s">
        <v>2252</v>
      </c>
      <c r="CR1273" s="46" t="s">
        <v>615</v>
      </c>
      <c r="CT1273" s="46" t="s">
        <v>2252</v>
      </c>
      <c r="CU1273" s="46" t="s">
        <v>615</v>
      </c>
      <c r="CV1273" s="118"/>
      <c r="CW1273" s="147"/>
      <c r="CX1273" t="s">
        <v>615</v>
      </c>
      <c r="DG1273" s="118"/>
      <c r="DH1273" s="118"/>
      <c r="DI1273" s="118"/>
      <c r="DJ1273" s="118"/>
      <c r="DK1273" s="118"/>
      <c r="DL1273">
        <v>5</v>
      </c>
      <c r="DM1273" s="74" t="s">
        <v>164</v>
      </c>
      <c r="DN1273" s="74"/>
      <c r="DO1273" s="74"/>
      <c r="DP1273" s="74"/>
      <c r="DR1273">
        <v>5</v>
      </c>
      <c r="DS1273" s="74" t="s">
        <v>164</v>
      </c>
      <c r="DZ1273" t="s">
        <v>1245</v>
      </c>
      <c r="EA1273">
        <v>5</v>
      </c>
      <c r="EY1273" s="70" t="str">
        <f t="shared" si="154"/>
        <v>simvastatine oral 5mg/</v>
      </c>
      <c r="FK1273" s="14" t="s">
        <v>163</v>
      </c>
      <c r="FL1273" s="70" t="str">
        <f t="shared" si="155"/>
        <v>simvastatine oral 5mg/</v>
      </c>
    </row>
    <row r="1274" spans="1:168" ht="15.75" customHeight="1">
      <c r="A1274" s="83">
        <v>27578</v>
      </c>
      <c r="B1274" s="57">
        <v>27578</v>
      </c>
      <c r="C1274" s="118"/>
      <c r="D1274" s="118"/>
      <c r="E1274" s="118"/>
      <c r="F1274" s="118"/>
      <c r="G1274" s="57">
        <v>27578</v>
      </c>
      <c r="I1274" s="57">
        <v>27578</v>
      </c>
      <c r="J1274" s="5" t="str">
        <f t="shared" si="149"/>
        <v>FIN simvastatine Sandoz A/S film-coated tablet 40 x 5mg/</v>
      </c>
      <c r="K1274" s="5" t="str">
        <f t="shared" si="150"/>
        <v>FIN simvastatine Sandoz A/S film-coated tablet 40 x 5mg/</v>
      </c>
      <c r="P1274">
        <v>40</v>
      </c>
      <c r="R1274">
        <v>40</v>
      </c>
      <c r="T1274" s="118"/>
      <c r="U1274" s="118"/>
      <c r="V1274" s="118"/>
      <c r="W1274" s="118"/>
      <c r="X1274" t="s">
        <v>1346</v>
      </c>
      <c r="Y1274" t="s">
        <v>1162</v>
      </c>
      <c r="Z1274" t="s">
        <v>1162</v>
      </c>
      <c r="AA1274" t="s">
        <v>1290</v>
      </c>
      <c r="AF1274" s="61">
        <v>100000073665</v>
      </c>
      <c r="AG1274" t="s">
        <v>1220</v>
      </c>
      <c r="AI1274" t="s">
        <v>1198</v>
      </c>
      <c r="AJ1274" t="s">
        <v>1212</v>
      </c>
      <c r="AS1274" s="57">
        <v>14089</v>
      </c>
      <c r="AT1274" s="25" t="str">
        <f t="shared" si="151"/>
        <v>FIN simvastatine Sandoz A/S film-coated tablet 5mg/</v>
      </c>
      <c r="AU1274" s="33"/>
      <c r="AW1274" s="57">
        <v>14089</v>
      </c>
      <c r="AX1274" s="57"/>
      <c r="AZ1274" t="s">
        <v>579</v>
      </c>
      <c r="BD1274" t="s">
        <v>1220</v>
      </c>
      <c r="BF1274" s="46" t="s">
        <v>1062</v>
      </c>
      <c r="BG1274" t="s">
        <v>981</v>
      </c>
      <c r="BK1274" t="s">
        <v>981</v>
      </c>
      <c r="BL1274" t="s">
        <v>1062</v>
      </c>
      <c r="BM1274" s="55" t="s">
        <v>964</v>
      </c>
      <c r="BN1274" t="str">
        <f t="shared" si="152"/>
        <v>simvastatine film-coated tablet 5mg/</v>
      </c>
      <c r="BO1274" s="55"/>
      <c r="BP1274" t="str">
        <f t="shared" si="153"/>
        <v>simvastatine film-coated tablet 5mg/</v>
      </c>
      <c r="BR1274" s="76">
        <v>10221000</v>
      </c>
      <c r="BS1274" t="s">
        <v>1220</v>
      </c>
      <c r="BU1274" s="118"/>
      <c r="BV1274" s="118"/>
      <c r="BW1274" s="61">
        <v>100000073665</v>
      </c>
      <c r="CB1274" s="87"/>
      <c r="CC1274" s="87"/>
      <c r="CF1274" t="s">
        <v>1242</v>
      </c>
      <c r="CG1274" t="s">
        <v>175</v>
      </c>
      <c r="CI1274" s="118"/>
      <c r="CJ1274" s="118"/>
      <c r="CK1274" t="s">
        <v>1239</v>
      </c>
      <c r="CM1274" t="s">
        <v>1228</v>
      </c>
      <c r="CN1274" t="s">
        <v>3382</v>
      </c>
      <c r="CO1274" s="46" t="s">
        <v>2252</v>
      </c>
      <c r="CQ1274" s="46" t="s">
        <v>2252</v>
      </c>
      <c r="CR1274" s="46" t="s">
        <v>615</v>
      </c>
      <c r="CT1274" s="46" t="s">
        <v>2252</v>
      </c>
      <c r="CU1274" s="46" t="s">
        <v>615</v>
      </c>
      <c r="CV1274" s="118"/>
      <c r="CW1274" s="147"/>
      <c r="CX1274" t="s">
        <v>615</v>
      </c>
      <c r="DG1274" s="118"/>
      <c r="DH1274" s="118"/>
      <c r="DI1274" s="118"/>
      <c r="DJ1274" s="118"/>
      <c r="DK1274" s="118"/>
      <c r="DL1274">
        <v>5</v>
      </c>
      <c r="DM1274" s="74" t="s">
        <v>164</v>
      </c>
      <c r="DN1274" s="74"/>
      <c r="DO1274" s="74"/>
      <c r="DP1274" s="74"/>
      <c r="DR1274">
        <v>5</v>
      </c>
      <c r="DS1274" s="74" t="s">
        <v>164</v>
      </c>
      <c r="DZ1274" t="s">
        <v>1245</v>
      </c>
      <c r="EA1274">
        <v>5</v>
      </c>
      <c r="EY1274" s="70" t="str">
        <f t="shared" si="154"/>
        <v>simvastatine oral 5mg/</v>
      </c>
      <c r="FK1274" s="14" t="s">
        <v>163</v>
      </c>
      <c r="FL1274" s="70" t="str">
        <f t="shared" si="155"/>
        <v>simvastatine oral 5mg/</v>
      </c>
    </row>
    <row r="1275" spans="1:168" ht="15.75" customHeight="1">
      <c r="A1275" s="83">
        <v>27579</v>
      </c>
      <c r="B1275" s="57">
        <v>27579</v>
      </c>
      <c r="C1275" s="118"/>
      <c r="D1275" s="118"/>
      <c r="E1275" s="118"/>
      <c r="F1275" s="118"/>
      <c r="G1275" s="57">
        <v>27579</v>
      </c>
      <c r="I1275" s="57">
        <v>27579</v>
      </c>
      <c r="J1275" s="5" t="str">
        <f t="shared" si="149"/>
        <v>FIN simvastatine Sandoz A/S film-coated tablet 50 x 5mg/</v>
      </c>
      <c r="K1275" s="5" t="str">
        <f t="shared" si="150"/>
        <v>FIN simvastatine Sandoz A/S film-coated tablet 50 x 5mg/</v>
      </c>
      <c r="P1275">
        <v>50</v>
      </c>
      <c r="R1275">
        <v>50</v>
      </c>
      <c r="T1275" s="118"/>
      <c r="U1275" s="118"/>
      <c r="V1275" s="118"/>
      <c r="W1275" s="118"/>
      <c r="X1275" t="s">
        <v>1347</v>
      </c>
      <c r="Y1275" t="s">
        <v>1162</v>
      </c>
      <c r="Z1275" t="s">
        <v>1162</v>
      </c>
      <c r="AA1275" t="s">
        <v>1299</v>
      </c>
      <c r="AF1275" s="61">
        <v>100000073665</v>
      </c>
      <c r="AG1275" t="s">
        <v>1220</v>
      </c>
      <c r="AI1275" t="s">
        <v>1198</v>
      </c>
      <c r="AJ1275" t="s">
        <v>1212</v>
      </c>
      <c r="AS1275" s="57">
        <v>14089</v>
      </c>
      <c r="AT1275" s="25" t="str">
        <f t="shared" si="151"/>
        <v>FIN simvastatine Sandoz A/S film-coated tablet 5mg/</v>
      </c>
      <c r="AU1275" s="33"/>
      <c r="AW1275" s="57">
        <v>14089</v>
      </c>
      <c r="AX1275" s="57"/>
      <c r="AZ1275" t="s">
        <v>579</v>
      </c>
      <c r="BD1275" t="s">
        <v>1220</v>
      </c>
      <c r="BF1275" s="46" t="s">
        <v>1062</v>
      </c>
      <c r="BG1275" t="s">
        <v>981</v>
      </c>
      <c r="BK1275" t="s">
        <v>981</v>
      </c>
      <c r="BL1275" t="s">
        <v>1062</v>
      </c>
      <c r="BM1275" s="55" t="s">
        <v>964</v>
      </c>
      <c r="BN1275" t="str">
        <f t="shared" si="152"/>
        <v>simvastatine film-coated tablet 5mg/</v>
      </c>
      <c r="BO1275" s="55"/>
      <c r="BP1275" t="str">
        <f t="shared" si="153"/>
        <v>simvastatine film-coated tablet 5mg/</v>
      </c>
      <c r="BR1275" s="76">
        <v>10221000</v>
      </c>
      <c r="BS1275" t="s">
        <v>1220</v>
      </c>
      <c r="BU1275" s="118"/>
      <c r="BV1275" s="118"/>
      <c r="BW1275" s="61">
        <v>100000073665</v>
      </c>
      <c r="CB1275" s="87"/>
      <c r="CC1275" s="87"/>
      <c r="CF1275" t="s">
        <v>1242</v>
      </c>
      <c r="CG1275" t="s">
        <v>175</v>
      </c>
      <c r="CI1275" s="118"/>
      <c r="CJ1275" s="118"/>
      <c r="CK1275" t="s">
        <v>1239</v>
      </c>
      <c r="CM1275" t="s">
        <v>1228</v>
      </c>
      <c r="CN1275" t="s">
        <v>3382</v>
      </c>
      <c r="CO1275" s="46" t="s">
        <v>2252</v>
      </c>
      <c r="CQ1275" s="46" t="s">
        <v>2252</v>
      </c>
      <c r="CR1275" s="46" t="s">
        <v>615</v>
      </c>
      <c r="CT1275" s="46" t="s">
        <v>2252</v>
      </c>
      <c r="CU1275" s="46" t="s">
        <v>615</v>
      </c>
      <c r="CV1275" s="118"/>
      <c r="CW1275" s="147"/>
      <c r="CX1275" t="s">
        <v>615</v>
      </c>
      <c r="DG1275" s="118"/>
      <c r="DH1275" s="118"/>
      <c r="DI1275" s="118"/>
      <c r="DJ1275" s="118"/>
      <c r="DK1275" s="118"/>
      <c r="DL1275">
        <v>5</v>
      </c>
      <c r="DM1275" s="74" t="s">
        <v>164</v>
      </c>
      <c r="DN1275" s="74"/>
      <c r="DO1275" s="74"/>
      <c r="DP1275" s="74"/>
      <c r="DR1275">
        <v>5</v>
      </c>
      <c r="DS1275" s="74" t="s">
        <v>164</v>
      </c>
      <c r="DZ1275" t="s">
        <v>1245</v>
      </c>
      <c r="EA1275">
        <v>5</v>
      </c>
      <c r="EY1275" s="70" t="str">
        <f t="shared" si="154"/>
        <v>simvastatine oral 5mg/</v>
      </c>
      <c r="FK1275" s="14" t="s">
        <v>163</v>
      </c>
      <c r="FL1275" s="70" t="str">
        <f t="shared" si="155"/>
        <v>simvastatine oral 5mg/</v>
      </c>
    </row>
    <row r="1276" spans="1:168" ht="15.75" customHeight="1">
      <c r="A1276" s="83">
        <v>27580</v>
      </c>
      <c r="B1276" s="57">
        <v>27580</v>
      </c>
      <c r="C1276" s="118"/>
      <c r="D1276" s="118"/>
      <c r="E1276" s="118"/>
      <c r="F1276" s="118"/>
      <c r="G1276" s="57">
        <v>27580</v>
      </c>
      <c r="I1276" s="57">
        <v>27580</v>
      </c>
      <c r="J1276" s="5" t="str">
        <f t="shared" si="149"/>
        <v>FIN simvastatine Sandoz A/S film-coated tablet 50 x 5mg/</v>
      </c>
      <c r="K1276" s="5" t="str">
        <f t="shared" si="150"/>
        <v>FIN simvastatine Sandoz A/S film-coated tablet 50 x 5mg/</v>
      </c>
      <c r="P1276" s="24">
        <v>50</v>
      </c>
      <c r="R1276" s="24">
        <v>50</v>
      </c>
      <c r="T1276" s="118"/>
      <c r="U1276" s="118"/>
      <c r="V1276" s="118"/>
      <c r="W1276" s="118"/>
      <c r="X1276" t="s">
        <v>1313</v>
      </c>
      <c r="Y1276" t="s">
        <v>1162</v>
      </c>
      <c r="Z1276" t="s">
        <v>1162</v>
      </c>
      <c r="AA1276" t="s">
        <v>1315</v>
      </c>
      <c r="AF1276" s="61">
        <v>100000073665</v>
      </c>
      <c r="AG1276" t="s">
        <v>1220</v>
      </c>
      <c r="AI1276" t="s">
        <v>1198</v>
      </c>
      <c r="AJ1276" t="s">
        <v>1212</v>
      </c>
      <c r="AS1276" s="57">
        <v>14089</v>
      </c>
      <c r="AT1276" s="25" t="str">
        <f t="shared" si="151"/>
        <v>FIN simvastatine Sandoz A/S film-coated tablet 5mg/</v>
      </c>
      <c r="AU1276" s="33"/>
      <c r="AW1276" s="57">
        <v>14089</v>
      </c>
      <c r="AX1276" s="57"/>
      <c r="AZ1276" t="s">
        <v>579</v>
      </c>
      <c r="BD1276" t="s">
        <v>1220</v>
      </c>
      <c r="BF1276" s="46" t="s">
        <v>1062</v>
      </c>
      <c r="BG1276" t="s">
        <v>981</v>
      </c>
      <c r="BK1276" t="s">
        <v>981</v>
      </c>
      <c r="BL1276" t="s">
        <v>1062</v>
      </c>
      <c r="BM1276" s="55" t="s">
        <v>964</v>
      </c>
      <c r="BN1276" t="str">
        <f t="shared" si="152"/>
        <v>simvastatine film-coated tablet 5mg/</v>
      </c>
      <c r="BO1276" s="55"/>
      <c r="BP1276" t="str">
        <f t="shared" si="153"/>
        <v>simvastatine film-coated tablet 5mg/</v>
      </c>
      <c r="BR1276" s="76">
        <v>10221000</v>
      </c>
      <c r="BS1276" t="s">
        <v>1220</v>
      </c>
      <c r="BU1276" s="118"/>
      <c r="BV1276" s="118"/>
      <c r="BW1276" s="61">
        <v>100000073665</v>
      </c>
      <c r="CB1276" s="87"/>
      <c r="CC1276" s="87"/>
      <c r="CF1276" t="s">
        <v>1242</v>
      </c>
      <c r="CG1276" t="s">
        <v>175</v>
      </c>
      <c r="CI1276" s="118"/>
      <c r="CJ1276" s="118"/>
      <c r="CK1276" t="s">
        <v>1239</v>
      </c>
      <c r="CM1276" t="s">
        <v>1228</v>
      </c>
      <c r="CN1276" t="s">
        <v>3382</v>
      </c>
      <c r="CO1276" s="46" t="s">
        <v>2252</v>
      </c>
      <c r="CQ1276" s="46" t="s">
        <v>2252</v>
      </c>
      <c r="CR1276" s="46" t="s">
        <v>615</v>
      </c>
      <c r="CT1276" s="46" t="s">
        <v>2252</v>
      </c>
      <c r="CU1276" s="46" t="s">
        <v>615</v>
      </c>
      <c r="CV1276" s="118"/>
      <c r="CW1276" s="147"/>
      <c r="CX1276" t="s">
        <v>615</v>
      </c>
      <c r="DG1276" s="118"/>
      <c r="DH1276" s="118"/>
      <c r="DI1276" s="118"/>
      <c r="DJ1276" s="118"/>
      <c r="DK1276" s="118"/>
      <c r="DL1276">
        <v>5</v>
      </c>
      <c r="DM1276" s="74" t="s">
        <v>164</v>
      </c>
      <c r="DN1276" s="74"/>
      <c r="DO1276" s="74"/>
      <c r="DP1276" s="74"/>
      <c r="DR1276">
        <v>5</v>
      </c>
      <c r="DS1276" s="74" t="s">
        <v>164</v>
      </c>
      <c r="DZ1276" t="s">
        <v>1245</v>
      </c>
      <c r="EA1276">
        <v>5</v>
      </c>
      <c r="EY1276" s="70" t="str">
        <f t="shared" si="154"/>
        <v>simvastatine oral 5mg/</v>
      </c>
      <c r="FK1276" s="14" t="s">
        <v>163</v>
      </c>
      <c r="FL1276" s="70" t="str">
        <f t="shared" si="155"/>
        <v>simvastatine oral 5mg/</v>
      </c>
    </row>
    <row r="1277" spans="1:168" ht="15.75" customHeight="1">
      <c r="A1277" s="83">
        <v>27581</v>
      </c>
      <c r="B1277" s="57">
        <v>27581</v>
      </c>
      <c r="C1277" s="118"/>
      <c r="D1277" s="118"/>
      <c r="E1277" s="118"/>
      <c r="F1277" s="118"/>
      <c r="G1277" s="57">
        <v>27581</v>
      </c>
      <c r="I1277" s="57">
        <v>27581</v>
      </c>
      <c r="J1277" s="5" t="str">
        <f t="shared" si="149"/>
        <v>FIN simvastatine Sandoz A/S film-coated tablet 100 x 5mg/</v>
      </c>
      <c r="K1277" s="5" t="str">
        <f t="shared" si="150"/>
        <v>FIN simvastatine Sandoz A/S film-coated tablet 100 x 5mg/</v>
      </c>
      <c r="P1277">
        <v>100</v>
      </c>
      <c r="R1277">
        <v>100</v>
      </c>
      <c r="T1277" s="118"/>
      <c r="U1277" s="118"/>
      <c r="V1277" s="118"/>
      <c r="W1277" s="118"/>
      <c r="X1277" t="s">
        <v>1348</v>
      </c>
      <c r="Y1277" t="s">
        <v>1162</v>
      </c>
      <c r="Z1277" t="s">
        <v>1162</v>
      </c>
      <c r="AA1277" t="s">
        <v>1289</v>
      </c>
      <c r="AF1277" s="61">
        <v>100000073665</v>
      </c>
      <c r="AG1277" t="s">
        <v>1220</v>
      </c>
      <c r="AI1277" t="s">
        <v>1198</v>
      </c>
      <c r="AJ1277" t="s">
        <v>1212</v>
      </c>
      <c r="AS1277" s="57">
        <v>14089</v>
      </c>
      <c r="AT1277" s="25" t="str">
        <f t="shared" si="151"/>
        <v>FIN simvastatine Sandoz A/S film-coated tablet 5mg/</v>
      </c>
      <c r="AU1277" s="33"/>
      <c r="AW1277" s="57">
        <v>14089</v>
      </c>
      <c r="AX1277" s="57"/>
      <c r="AZ1277" t="s">
        <v>579</v>
      </c>
      <c r="BD1277" t="s">
        <v>1220</v>
      </c>
      <c r="BF1277" s="46" t="s">
        <v>1062</v>
      </c>
      <c r="BG1277" t="s">
        <v>981</v>
      </c>
      <c r="BK1277" t="s">
        <v>981</v>
      </c>
      <c r="BL1277" t="s">
        <v>1062</v>
      </c>
      <c r="BM1277" s="55" t="s">
        <v>964</v>
      </c>
      <c r="BN1277" t="str">
        <f t="shared" si="152"/>
        <v>simvastatine film-coated tablet 5mg/</v>
      </c>
      <c r="BO1277" s="55"/>
      <c r="BP1277" t="str">
        <f t="shared" si="153"/>
        <v>simvastatine film-coated tablet 5mg/</v>
      </c>
      <c r="BR1277" s="76">
        <v>10221000</v>
      </c>
      <c r="BS1277" t="s">
        <v>1220</v>
      </c>
      <c r="BU1277" s="118"/>
      <c r="BV1277" s="118"/>
      <c r="BW1277" s="61">
        <v>100000073665</v>
      </c>
      <c r="CB1277" s="87"/>
      <c r="CC1277" s="87"/>
      <c r="CF1277" t="s">
        <v>1242</v>
      </c>
      <c r="CG1277" t="s">
        <v>175</v>
      </c>
      <c r="CI1277" s="118"/>
      <c r="CJ1277" s="118"/>
      <c r="CK1277" t="s">
        <v>1239</v>
      </c>
      <c r="CM1277" t="s">
        <v>1228</v>
      </c>
      <c r="CN1277" t="s">
        <v>3382</v>
      </c>
      <c r="CO1277" s="46" t="s">
        <v>2252</v>
      </c>
      <c r="CQ1277" s="46" t="s">
        <v>2252</v>
      </c>
      <c r="CR1277" s="46" t="s">
        <v>615</v>
      </c>
      <c r="CT1277" s="46" t="s">
        <v>2252</v>
      </c>
      <c r="CU1277" s="46" t="s">
        <v>615</v>
      </c>
      <c r="CV1277" s="118"/>
      <c r="CW1277" s="147"/>
      <c r="CX1277" t="s">
        <v>615</v>
      </c>
      <c r="DG1277" s="118"/>
      <c r="DH1277" s="118"/>
      <c r="DI1277" s="118"/>
      <c r="DJ1277" s="118"/>
      <c r="DK1277" s="118"/>
      <c r="DL1277">
        <v>5</v>
      </c>
      <c r="DM1277" s="74" t="s">
        <v>164</v>
      </c>
      <c r="DN1277" s="74"/>
      <c r="DO1277" s="74"/>
      <c r="DP1277" s="74"/>
      <c r="DR1277">
        <v>5</v>
      </c>
      <c r="DS1277" s="74" t="s">
        <v>164</v>
      </c>
      <c r="DZ1277" t="s">
        <v>1245</v>
      </c>
      <c r="EA1277">
        <v>5</v>
      </c>
      <c r="EY1277" s="70" t="str">
        <f t="shared" si="154"/>
        <v>simvastatine oral 5mg/</v>
      </c>
      <c r="FK1277" s="14" t="s">
        <v>163</v>
      </c>
      <c r="FL1277" s="70" t="str">
        <f t="shared" si="155"/>
        <v>simvastatine oral 5mg/</v>
      </c>
    </row>
    <row r="1278" spans="1:168" ht="15.75" customHeight="1">
      <c r="A1278" s="83">
        <v>27582</v>
      </c>
      <c r="B1278" s="57">
        <v>27582</v>
      </c>
      <c r="C1278" s="118"/>
      <c r="D1278" s="118"/>
      <c r="E1278" s="118"/>
      <c r="F1278" s="118"/>
      <c r="G1278" s="57">
        <v>27582</v>
      </c>
      <c r="I1278" s="57">
        <v>27582</v>
      </c>
      <c r="J1278" s="5" t="str">
        <f t="shared" si="149"/>
        <v>FIN simvastatine Sandoz A/S film-coated tablet 10 x 5mg/</v>
      </c>
      <c r="K1278" s="5" t="str">
        <f t="shared" si="150"/>
        <v>FIN simvastatine Sandoz A/S film-coated tablet 10 x 5mg/</v>
      </c>
      <c r="P1278">
        <v>10</v>
      </c>
      <c r="R1278">
        <v>10</v>
      </c>
      <c r="T1278" s="118"/>
      <c r="U1278" s="118"/>
      <c r="V1278" s="118"/>
      <c r="W1278" s="118"/>
      <c r="X1278" t="s">
        <v>1292</v>
      </c>
      <c r="Y1278" t="s">
        <v>1162</v>
      </c>
      <c r="Z1278" t="s">
        <v>1162</v>
      </c>
      <c r="AA1278" t="s">
        <v>1292</v>
      </c>
      <c r="AF1278" s="61">
        <v>100000073665</v>
      </c>
      <c r="AG1278" t="s">
        <v>1220</v>
      </c>
      <c r="AI1278" t="s">
        <v>1198</v>
      </c>
      <c r="AJ1278" t="s">
        <v>1212</v>
      </c>
      <c r="AS1278" s="57">
        <v>14089</v>
      </c>
      <c r="AT1278" s="25" t="str">
        <f t="shared" si="151"/>
        <v>FIN simvastatine Sandoz A/S film-coated tablet 5mg/</v>
      </c>
      <c r="AU1278" s="33"/>
      <c r="AW1278" s="57">
        <v>14089</v>
      </c>
      <c r="AX1278" s="57"/>
      <c r="AZ1278" t="s">
        <v>579</v>
      </c>
      <c r="BD1278" t="s">
        <v>1220</v>
      </c>
      <c r="BF1278" s="46" t="s">
        <v>1062</v>
      </c>
      <c r="BG1278" t="s">
        <v>981</v>
      </c>
      <c r="BK1278" t="s">
        <v>981</v>
      </c>
      <c r="BL1278" t="s">
        <v>1062</v>
      </c>
      <c r="BM1278" s="55" t="s">
        <v>964</v>
      </c>
      <c r="BN1278" t="str">
        <f t="shared" si="152"/>
        <v>simvastatine film-coated tablet 5mg/</v>
      </c>
      <c r="BO1278" s="55"/>
      <c r="BP1278" t="str">
        <f t="shared" si="153"/>
        <v>simvastatine film-coated tablet 5mg/</v>
      </c>
      <c r="BR1278" s="76">
        <v>10221000</v>
      </c>
      <c r="BS1278" t="s">
        <v>1220</v>
      </c>
      <c r="BU1278" s="118"/>
      <c r="BV1278" s="118"/>
      <c r="BW1278" s="61">
        <v>100000073665</v>
      </c>
      <c r="CB1278" s="87"/>
      <c r="CC1278" s="87"/>
      <c r="CF1278" t="s">
        <v>1242</v>
      </c>
      <c r="CG1278" t="s">
        <v>175</v>
      </c>
      <c r="CI1278" s="118"/>
      <c r="CJ1278" s="118"/>
      <c r="CK1278" t="s">
        <v>1239</v>
      </c>
      <c r="CM1278" t="s">
        <v>1228</v>
      </c>
      <c r="CN1278" t="s">
        <v>3382</v>
      </c>
      <c r="CO1278" s="46" t="s">
        <v>2252</v>
      </c>
      <c r="CQ1278" s="46" t="s">
        <v>2252</v>
      </c>
      <c r="CR1278" s="46" t="s">
        <v>615</v>
      </c>
      <c r="CT1278" s="46" t="s">
        <v>2252</v>
      </c>
      <c r="CU1278" s="46" t="s">
        <v>615</v>
      </c>
      <c r="CV1278" s="118"/>
      <c r="CW1278" s="147"/>
      <c r="CX1278" t="s">
        <v>615</v>
      </c>
      <c r="DG1278" s="118"/>
      <c r="DH1278" s="118"/>
      <c r="DI1278" s="118"/>
      <c r="DJ1278" s="118"/>
      <c r="DK1278" s="118"/>
      <c r="DL1278">
        <v>5</v>
      </c>
      <c r="DM1278" s="74" t="s">
        <v>164</v>
      </c>
      <c r="DN1278" s="74"/>
      <c r="DO1278" s="74"/>
      <c r="DP1278" s="74"/>
      <c r="DR1278">
        <v>5</v>
      </c>
      <c r="DS1278" s="74" t="s">
        <v>164</v>
      </c>
      <c r="DZ1278" t="s">
        <v>1245</v>
      </c>
      <c r="EA1278">
        <v>5</v>
      </c>
      <c r="EY1278" s="70" t="str">
        <f t="shared" si="154"/>
        <v>simvastatine oral 5mg/</v>
      </c>
      <c r="FK1278" s="14" t="s">
        <v>163</v>
      </c>
      <c r="FL1278" s="70" t="str">
        <f t="shared" si="155"/>
        <v>simvastatine oral 5mg/</v>
      </c>
    </row>
    <row r="1279" spans="1:168" ht="15.75" customHeight="1">
      <c r="A1279" s="83">
        <v>27583</v>
      </c>
      <c r="B1279" s="57">
        <v>27583</v>
      </c>
      <c r="C1279" s="118"/>
      <c r="D1279" s="118"/>
      <c r="E1279" s="118"/>
      <c r="F1279" s="118"/>
      <c r="G1279" s="57">
        <v>27583</v>
      </c>
      <c r="I1279" s="57">
        <v>27583</v>
      </c>
      <c r="J1279" s="5" t="str">
        <f t="shared" si="149"/>
        <v>FIN simvastatine Sandoz A/S film-coated tablet 28 x 5mg/</v>
      </c>
      <c r="K1279" s="5" t="str">
        <f t="shared" si="150"/>
        <v>FIN simvastatine Sandoz A/S film-coated tablet 28 x 5mg/</v>
      </c>
      <c r="P1279">
        <v>28</v>
      </c>
      <c r="R1279">
        <v>28</v>
      </c>
      <c r="T1279" s="118"/>
      <c r="U1279" s="118"/>
      <c r="V1279" s="118"/>
      <c r="W1279" s="118"/>
      <c r="X1279" t="s">
        <v>1297</v>
      </c>
      <c r="Y1279" t="s">
        <v>1162</v>
      </c>
      <c r="Z1279" t="s">
        <v>1162</v>
      </c>
      <c r="AA1279" t="s">
        <v>1297</v>
      </c>
      <c r="AF1279" s="61">
        <v>100000073665</v>
      </c>
      <c r="AG1279" t="s">
        <v>1220</v>
      </c>
      <c r="AI1279" t="s">
        <v>1198</v>
      </c>
      <c r="AJ1279" t="s">
        <v>1212</v>
      </c>
      <c r="AS1279" s="57">
        <v>14089</v>
      </c>
      <c r="AT1279" s="25" t="str">
        <f t="shared" si="151"/>
        <v>FIN simvastatine Sandoz A/S film-coated tablet 5mg/</v>
      </c>
      <c r="AU1279" s="33"/>
      <c r="AW1279" s="57">
        <v>14089</v>
      </c>
      <c r="AX1279" s="57"/>
      <c r="AZ1279" t="s">
        <v>579</v>
      </c>
      <c r="BD1279" t="s">
        <v>1220</v>
      </c>
      <c r="BF1279" s="46" t="s">
        <v>1062</v>
      </c>
      <c r="BG1279" t="s">
        <v>981</v>
      </c>
      <c r="BK1279" t="s">
        <v>981</v>
      </c>
      <c r="BL1279" t="s">
        <v>1062</v>
      </c>
      <c r="BM1279" s="55" t="s">
        <v>964</v>
      </c>
      <c r="BN1279" t="str">
        <f t="shared" si="152"/>
        <v>simvastatine film-coated tablet 5mg/</v>
      </c>
      <c r="BO1279" s="55"/>
      <c r="BP1279" t="str">
        <f t="shared" si="153"/>
        <v>simvastatine film-coated tablet 5mg/</v>
      </c>
      <c r="BR1279" s="76">
        <v>10221000</v>
      </c>
      <c r="BS1279" t="s">
        <v>1220</v>
      </c>
      <c r="BU1279" s="118"/>
      <c r="BV1279" s="118"/>
      <c r="BW1279" s="61">
        <v>100000073665</v>
      </c>
      <c r="CB1279" s="87"/>
      <c r="CC1279" s="87"/>
      <c r="CF1279" t="s">
        <v>1242</v>
      </c>
      <c r="CG1279" t="s">
        <v>175</v>
      </c>
      <c r="CI1279" s="118"/>
      <c r="CJ1279" s="118"/>
      <c r="CK1279" t="s">
        <v>1239</v>
      </c>
      <c r="CM1279" t="s">
        <v>1228</v>
      </c>
      <c r="CN1279" t="s">
        <v>3382</v>
      </c>
      <c r="CO1279" s="46" t="s">
        <v>2252</v>
      </c>
      <c r="CQ1279" s="46" t="s">
        <v>2252</v>
      </c>
      <c r="CR1279" s="46" t="s">
        <v>615</v>
      </c>
      <c r="CT1279" s="46" t="s">
        <v>2252</v>
      </c>
      <c r="CU1279" s="46" t="s">
        <v>615</v>
      </c>
      <c r="CV1279" s="118"/>
      <c r="CW1279" s="147"/>
      <c r="CX1279" t="s">
        <v>615</v>
      </c>
      <c r="DG1279" s="118"/>
      <c r="DH1279" s="118"/>
      <c r="DI1279" s="118"/>
      <c r="DJ1279" s="118"/>
      <c r="DK1279" s="118"/>
      <c r="DL1279">
        <v>5</v>
      </c>
      <c r="DM1279" s="74" t="s">
        <v>164</v>
      </c>
      <c r="DN1279" s="74"/>
      <c r="DO1279" s="74"/>
      <c r="DP1279" s="74"/>
      <c r="DR1279">
        <v>5</v>
      </c>
      <c r="DS1279" s="74" t="s">
        <v>164</v>
      </c>
      <c r="DZ1279" t="s">
        <v>1245</v>
      </c>
      <c r="EA1279">
        <v>5</v>
      </c>
      <c r="EY1279" s="70" t="str">
        <f t="shared" si="154"/>
        <v>simvastatine oral 5mg/</v>
      </c>
      <c r="FK1279" s="14" t="s">
        <v>163</v>
      </c>
      <c r="FL1279" s="70" t="str">
        <f t="shared" si="155"/>
        <v>simvastatine oral 5mg/</v>
      </c>
    </row>
    <row r="1280" spans="1:168" ht="15.75" customHeight="1">
      <c r="A1280" s="83">
        <v>27584</v>
      </c>
      <c r="B1280" s="57">
        <v>27584</v>
      </c>
      <c r="C1280" s="118"/>
      <c r="D1280" s="118"/>
      <c r="E1280" s="118"/>
      <c r="F1280" s="118"/>
      <c r="G1280" s="57">
        <v>27584</v>
      </c>
      <c r="I1280" s="57">
        <v>27584</v>
      </c>
      <c r="J1280" s="5" t="str">
        <f t="shared" si="149"/>
        <v>FIN simvastatine Sandoz A/S film-coated tablet 30 x 5mg/</v>
      </c>
      <c r="K1280" s="5" t="str">
        <f t="shared" si="150"/>
        <v>FIN simvastatine Sandoz A/S film-coated tablet 30 x 5mg/</v>
      </c>
      <c r="P1280">
        <v>30</v>
      </c>
      <c r="R1280">
        <v>30</v>
      </c>
      <c r="T1280" s="118"/>
      <c r="U1280" s="118"/>
      <c r="V1280" s="118"/>
      <c r="W1280" s="118"/>
      <c r="X1280" t="s">
        <v>1298</v>
      </c>
      <c r="Y1280" t="s">
        <v>1162</v>
      </c>
      <c r="Z1280" t="s">
        <v>1162</v>
      </c>
      <c r="AA1280" t="s">
        <v>1298</v>
      </c>
      <c r="AF1280" s="61">
        <v>100000073665</v>
      </c>
      <c r="AG1280" t="s">
        <v>1220</v>
      </c>
      <c r="AI1280" t="s">
        <v>1198</v>
      </c>
      <c r="AJ1280" t="s">
        <v>1212</v>
      </c>
      <c r="AS1280" s="57">
        <v>14089</v>
      </c>
      <c r="AT1280" s="25" t="str">
        <f t="shared" si="151"/>
        <v>FIN simvastatine Sandoz A/S film-coated tablet 5mg/</v>
      </c>
      <c r="AU1280" s="33"/>
      <c r="AW1280" s="57">
        <v>14089</v>
      </c>
      <c r="AX1280" s="57"/>
      <c r="AZ1280" t="s">
        <v>579</v>
      </c>
      <c r="BD1280" t="s">
        <v>1220</v>
      </c>
      <c r="BF1280" s="46" t="s">
        <v>1062</v>
      </c>
      <c r="BG1280" t="s">
        <v>981</v>
      </c>
      <c r="BK1280" t="s">
        <v>981</v>
      </c>
      <c r="BL1280" t="s">
        <v>1062</v>
      </c>
      <c r="BM1280" s="55" t="s">
        <v>964</v>
      </c>
      <c r="BN1280" t="str">
        <f t="shared" si="152"/>
        <v>simvastatine film-coated tablet 5mg/</v>
      </c>
      <c r="BO1280" s="55"/>
      <c r="BP1280" t="str">
        <f t="shared" si="153"/>
        <v>simvastatine film-coated tablet 5mg/</v>
      </c>
      <c r="BR1280" s="76">
        <v>10221000</v>
      </c>
      <c r="BS1280" t="s">
        <v>1220</v>
      </c>
      <c r="BU1280" s="118"/>
      <c r="BV1280" s="118"/>
      <c r="BW1280" s="61">
        <v>100000073665</v>
      </c>
      <c r="CB1280" s="87"/>
      <c r="CC1280" s="87"/>
      <c r="CF1280" t="s">
        <v>1242</v>
      </c>
      <c r="CG1280" t="s">
        <v>175</v>
      </c>
      <c r="CI1280" s="118"/>
      <c r="CJ1280" s="118"/>
      <c r="CK1280" t="s">
        <v>1239</v>
      </c>
      <c r="CM1280" t="s">
        <v>1228</v>
      </c>
      <c r="CN1280" t="s">
        <v>3382</v>
      </c>
      <c r="CO1280" s="46" t="s">
        <v>2252</v>
      </c>
      <c r="CQ1280" s="46" t="s">
        <v>2252</v>
      </c>
      <c r="CR1280" s="46" t="s">
        <v>615</v>
      </c>
      <c r="CT1280" s="46" t="s">
        <v>2252</v>
      </c>
      <c r="CU1280" s="46" t="s">
        <v>615</v>
      </c>
      <c r="CV1280" s="118"/>
      <c r="CW1280" s="147"/>
      <c r="CX1280" t="s">
        <v>615</v>
      </c>
      <c r="DG1280" s="118"/>
      <c r="DH1280" s="118"/>
      <c r="DI1280" s="118"/>
      <c r="DJ1280" s="118"/>
      <c r="DK1280" s="118"/>
      <c r="DL1280">
        <v>5</v>
      </c>
      <c r="DM1280" s="74" t="s">
        <v>164</v>
      </c>
      <c r="DN1280" s="74"/>
      <c r="DO1280" s="74"/>
      <c r="DP1280" s="74"/>
      <c r="DR1280">
        <v>5</v>
      </c>
      <c r="DS1280" s="74" t="s">
        <v>164</v>
      </c>
      <c r="DZ1280" t="s">
        <v>1245</v>
      </c>
      <c r="EA1280">
        <v>5</v>
      </c>
      <c r="EY1280" s="70" t="str">
        <f t="shared" si="154"/>
        <v>simvastatine oral 5mg/</v>
      </c>
      <c r="FK1280" s="14" t="s">
        <v>163</v>
      </c>
      <c r="FL1280" s="70" t="str">
        <f t="shared" si="155"/>
        <v>simvastatine oral 5mg/</v>
      </c>
    </row>
    <row r="1281" spans="1:168" ht="15.75" customHeight="1">
      <c r="A1281" s="83">
        <v>27585</v>
      </c>
      <c r="B1281" s="57">
        <v>27585</v>
      </c>
      <c r="C1281" s="118"/>
      <c r="D1281" s="118"/>
      <c r="E1281" s="118"/>
      <c r="F1281" s="118"/>
      <c r="G1281" s="57">
        <v>27585</v>
      </c>
      <c r="I1281" s="57">
        <v>27585</v>
      </c>
      <c r="J1281" s="5" t="str">
        <f t="shared" si="149"/>
        <v>FIN simvastatine Sandoz A/S film-coated tablet 40 x 5mg/</v>
      </c>
      <c r="K1281" s="5" t="str">
        <f t="shared" si="150"/>
        <v>FIN simvastatine Sandoz A/S film-coated tablet 40 x 5mg/</v>
      </c>
      <c r="P1281">
        <v>40</v>
      </c>
      <c r="R1281">
        <v>40</v>
      </c>
      <c r="T1281" s="118"/>
      <c r="U1281" s="118"/>
      <c r="V1281" s="118"/>
      <c r="W1281" s="118"/>
      <c r="X1281" t="s">
        <v>1290</v>
      </c>
      <c r="Y1281" t="s">
        <v>1162</v>
      </c>
      <c r="Z1281" t="s">
        <v>1162</v>
      </c>
      <c r="AA1281" t="s">
        <v>1290</v>
      </c>
      <c r="AF1281" s="61">
        <v>100000073665</v>
      </c>
      <c r="AG1281" t="s">
        <v>1220</v>
      </c>
      <c r="AI1281" t="s">
        <v>1198</v>
      </c>
      <c r="AJ1281" t="s">
        <v>1212</v>
      </c>
      <c r="AS1281" s="57">
        <v>14089</v>
      </c>
      <c r="AT1281" s="25" t="str">
        <f t="shared" si="151"/>
        <v>FIN simvastatine Sandoz A/S film-coated tablet 5mg/</v>
      </c>
      <c r="AU1281" s="33"/>
      <c r="AW1281" s="57">
        <v>14089</v>
      </c>
      <c r="AX1281" s="57"/>
      <c r="AZ1281" t="s">
        <v>579</v>
      </c>
      <c r="BD1281" t="s">
        <v>1220</v>
      </c>
      <c r="BF1281" s="46" t="s">
        <v>1062</v>
      </c>
      <c r="BG1281" t="s">
        <v>981</v>
      </c>
      <c r="BK1281" t="s">
        <v>981</v>
      </c>
      <c r="BL1281" t="s">
        <v>1062</v>
      </c>
      <c r="BM1281" s="55" t="s">
        <v>964</v>
      </c>
      <c r="BN1281" t="str">
        <f t="shared" si="152"/>
        <v>simvastatine film-coated tablet 5mg/</v>
      </c>
      <c r="BO1281" s="55"/>
      <c r="BP1281" t="str">
        <f t="shared" si="153"/>
        <v>simvastatine film-coated tablet 5mg/</v>
      </c>
      <c r="BR1281" s="76">
        <v>10221000</v>
      </c>
      <c r="BS1281" t="s">
        <v>1220</v>
      </c>
      <c r="BU1281" s="118"/>
      <c r="BV1281" s="118"/>
      <c r="BW1281" s="61">
        <v>100000073665</v>
      </c>
      <c r="CB1281" s="87"/>
      <c r="CC1281" s="87"/>
      <c r="CF1281" t="s">
        <v>1242</v>
      </c>
      <c r="CG1281" t="s">
        <v>175</v>
      </c>
      <c r="CI1281" s="118"/>
      <c r="CJ1281" s="118"/>
      <c r="CK1281" t="s">
        <v>1239</v>
      </c>
      <c r="CM1281" t="s">
        <v>1228</v>
      </c>
      <c r="CN1281" t="s">
        <v>3382</v>
      </c>
      <c r="CO1281" s="46" t="s">
        <v>2252</v>
      </c>
      <c r="CQ1281" s="46" t="s">
        <v>2252</v>
      </c>
      <c r="CR1281" s="46" t="s">
        <v>615</v>
      </c>
      <c r="CT1281" s="46" t="s">
        <v>2252</v>
      </c>
      <c r="CU1281" s="46" t="s">
        <v>615</v>
      </c>
      <c r="CV1281" s="118"/>
      <c r="CW1281" s="147"/>
      <c r="CX1281" t="s">
        <v>615</v>
      </c>
      <c r="DG1281" s="118"/>
      <c r="DH1281" s="118"/>
      <c r="DI1281" s="118"/>
      <c r="DJ1281" s="118"/>
      <c r="DK1281" s="118"/>
      <c r="DL1281">
        <v>5</v>
      </c>
      <c r="DM1281" s="74" t="s">
        <v>164</v>
      </c>
      <c r="DN1281" s="74"/>
      <c r="DO1281" s="74"/>
      <c r="DP1281" s="74"/>
      <c r="DR1281">
        <v>5</v>
      </c>
      <c r="DS1281" s="74" t="s">
        <v>164</v>
      </c>
      <c r="DZ1281" t="s">
        <v>1245</v>
      </c>
      <c r="EA1281">
        <v>5</v>
      </c>
      <c r="EY1281" s="70" t="str">
        <f t="shared" si="154"/>
        <v>simvastatine oral 5mg/</v>
      </c>
      <c r="FK1281" s="14" t="s">
        <v>163</v>
      </c>
      <c r="FL1281" s="70" t="str">
        <f t="shared" si="155"/>
        <v>simvastatine oral 5mg/</v>
      </c>
    </row>
    <row r="1282" spans="1:168" ht="15.75" customHeight="1">
      <c r="A1282" s="83">
        <v>27586</v>
      </c>
      <c r="B1282" s="57">
        <v>27586</v>
      </c>
      <c r="C1282" s="118"/>
      <c r="D1282" s="118"/>
      <c r="E1282" s="118"/>
      <c r="F1282" s="118"/>
      <c r="G1282" s="57">
        <v>27586</v>
      </c>
      <c r="I1282" s="57">
        <v>27586</v>
      </c>
      <c r="J1282" s="5" t="str">
        <f t="shared" si="149"/>
        <v>FIN simvastatine Sandoz A/S film-coated tablet 50 x 5mg/</v>
      </c>
      <c r="K1282" s="5" t="str">
        <f t="shared" si="150"/>
        <v>FIN simvastatine Sandoz A/S film-coated tablet 50 x 5mg/</v>
      </c>
      <c r="P1282">
        <v>50</v>
      </c>
      <c r="R1282">
        <v>50</v>
      </c>
      <c r="T1282" s="118"/>
      <c r="U1282" s="118"/>
      <c r="V1282" s="118"/>
      <c r="W1282" s="118"/>
      <c r="X1282" t="s">
        <v>1299</v>
      </c>
      <c r="Y1282" t="s">
        <v>1162</v>
      </c>
      <c r="Z1282" t="s">
        <v>1162</v>
      </c>
      <c r="AA1282" t="s">
        <v>1299</v>
      </c>
      <c r="AF1282" s="61">
        <v>100000073665</v>
      </c>
      <c r="AG1282" t="s">
        <v>1220</v>
      </c>
      <c r="AI1282" t="s">
        <v>1198</v>
      </c>
      <c r="AJ1282" t="s">
        <v>1212</v>
      </c>
      <c r="AS1282" s="57">
        <v>14089</v>
      </c>
      <c r="AT1282" s="25" t="str">
        <f t="shared" si="151"/>
        <v>FIN simvastatine Sandoz A/S film-coated tablet 5mg/</v>
      </c>
      <c r="AU1282" s="33"/>
      <c r="AW1282" s="57">
        <v>14089</v>
      </c>
      <c r="AX1282" s="57"/>
      <c r="AZ1282" t="s">
        <v>579</v>
      </c>
      <c r="BD1282" t="s">
        <v>1220</v>
      </c>
      <c r="BF1282" s="46" t="s">
        <v>1062</v>
      </c>
      <c r="BG1282" t="s">
        <v>981</v>
      </c>
      <c r="BK1282" t="s">
        <v>981</v>
      </c>
      <c r="BL1282" t="s">
        <v>1062</v>
      </c>
      <c r="BM1282" s="55" t="s">
        <v>964</v>
      </c>
      <c r="BN1282" t="str">
        <f t="shared" si="152"/>
        <v>simvastatine film-coated tablet 5mg/</v>
      </c>
      <c r="BO1282" s="55"/>
      <c r="BP1282" t="str">
        <f t="shared" si="153"/>
        <v>simvastatine film-coated tablet 5mg/</v>
      </c>
      <c r="BR1282" s="76">
        <v>10221000</v>
      </c>
      <c r="BS1282" t="s">
        <v>1220</v>
      </c>
      <c r="BU1282" s="118"/>
      <c r="BV1282" s="118"/>
      <c r="BW1282" s="61">
        <v>100000073665</v>
      </c>
      <c r="CB1282" s="87"/>
      <c r="CC1282" s="87"/>
      <c r="CF1282" t="s">
        <v>1242</v>
      </c>
      <c r="CG1282" t="s">
        <v>175</v>
      </c>
      <c r="CI1282" s="118"/>
      <c r="CJ1282" s="118"/>
      <c r="CK1282" t="s">
        <v>1239</v>
      </c>
      <c r="CM1282" t="s">
        <v>1228</v>
      </c>
      <c r="CN1282" t="s">
        <v>3382</v>
      </c>
      <c r="CO1282" s="46" t="s">
        <v>2252</v>
      </c>
      <c r="CQ1282" s="46" t="s">
        <v>2252</v>
      </c>
      <c r="CR1282" s="46" t="s">
        <v>615</v>
      </c>
      <c r="CT1282" s="46" t="s">
        <v>2252</v>
      </c>
      <c r="CU1282" s="46" t="s">
        <v>615</v>
      </c>
      <c r="CV1282" s="118"/>
      <c r="CW1282" s="147"/>
      <c r="CX1282" t="s">
        <v>615</v>
      </c>
      <c r="DG1282" s="118"/>
      <c r="DH1282" s="118"/>
      <c r="DI1282" s="118"/>
      <c r="DJ1282" s="118"/>
      <c r="DK1282" s="118"/>
      <c r="DL1282">
        <v>5</v>
      </c>
      <c r="DM1282" s="74" t="s">
        <v>164</v>
      </c>
      <c r="DN1282" s="74"/>
      <c r="DO1282" s="74"/>
      <c r="DP1282" s="74"/>
      <c r="DR1282">
        <v>5</v>
      </c>
      <c r="DS1282" s="74" t="s">
        <v>164</v>
      </c>
      <c r="DZ1282" t="s">
        <v>1245</v>
      </c>
      <c r="EA1282">
        <v>5</v>
      </c>
      <c r="EY1282" s="70" t="str">
        <f t="shared" si="154"/>
        <v>simvastatine oral 5mg/</v>
      </c>
      <c r="FK1282" s="14" t="s">
        <v>163</v>
      </c>
      <c r="FL1282" s="70" t="str">
        <f t="shared" si="155"/>
        <v>simvastatine oral 5mg/</v>
      </c>
    </row>
    <row r="1283" spans="1:168" ht="15.75" customHeight="1">
      <c r="A1283" s="83">
        <v>27587</v>
      </c>
      <c r="B1283" s="57">
        <v>27587</v>
      </c>
      <c r="C1283" s="118"/>
      <c r="D1283" s="118"/>
      <c r="E1283" s="118"/>
      <c r="F1283" s="118"/>
      <c r="G1283" s="57">
        <v>27587</v>
      </c>
      <c r="I1283" s="57">
        <v>27587</v>
      </c>
      <c r="J1283" s="5" t="str">
        <f t="shared" si="149"/>
        <v>FIN simvastatine Sandoz A/S film-coated tablet 100 x 5mg/</v>
      </c>
      <c r="K1283" s="5" t="str">
        <f t="shared" si="150"/>
        <v>FIN simvastatine Sandoz A/S film-coated tablet 100 x 5mg/</v>
      </c>
      <c r="P1283">
        <v>100</v>
      </c>
      <c r="R1283">
        <v>100</v>
      </c>
      <c r="T1283" s="118"/>
      <c r="U1283" s="118"/>
      <c r="V1283" s="118"/>
      <c r="W1283" s="118"/>
      <c r="X1283" s="56" t="s">
        <v>1315</v>
      </c>
      <c r="Y1283" t="s">
        <v>1162</v>
      </c>
      <c r="Z1283" t="s">
        <v>1162</v>
      </c>
      <c r="AA1283" t="s">
        <v>1289</v>
      </c>
      <c r="AF1283" s="61">
        <v>100000073665</v>
      </c>
      <c r="AG1283" t="s">
        <v>1220</v>
      </c>
      <c r="AI1283" t="s">
        <v>1198</v>
      </c>
      <c r="AJ1283" t="s">
        <v>1212</v>
      </c>
      <c r="AS1283" s="57">
        <v>14089</v>
      </c>
      <c r="AT1283" s="25" t="str">
        <f t="shared" si="151"/>
        <v>FIN simvastatine Sandoz A/S film-coated tablet 5mg/</v>
      </c>
      <c r="AU1283" s="33"/>
      <c r="AW1283" s="57">
        <v>14089</v>
      </c>
      <c r="AX1283" s="57"/>
      <c r="AZ1283" t="s">
        <v>579</v>
      </c>
      <c r="BD1283" t="s">
        <v>1220</v>
      </c>
      <c r="BF1283" s="46" t="s">
        <v>1062</v>
      </c>
      <c r="BG1283" t="s">
        <v>981</v>
      </c>
      <c r="BK1283" t="s">
        <v>981</v>
      </c>
      <c r="BL1283" t="s">
        <v>1062</v>
      </c>
      <c r="BM1283" s="55" t="s">
        <v>964</v>
      </c>
      <c r="BN1283" t="str">
        <f t="shared" si="152"/>
        <v>simvastatine film-coated tablet 5mg/</v>
      </c>
      <c r="BO1283" s="55"/>
      <c r="BP1283" t="str">
        <f t="shared" si="153"/>
        <v>simvastatine film-coated tablet 5mg/</v>
      </c>
      <c r="BR1283" s="76">
        <v>10221000</v>
      </c>
      <c r="BS1283" t="s">
        <v>1220</v>
      </c>
      <c r="BU1283" s="118"/>
      <c r="BV1283" s="118"/>
      <c r="BW1283" s="61">
        <v>100000073665</v>
      </c>
      <c r="CB1283" s="87"/>
      <c r="CC1283" s="87"/>
      <c r="CF1283" t="s">
        <v>1242</v>
      </c>
      <c r="CG1283" t="s">
        <v>175</v>
      </c>
      <c r="CI1283" s="118"/>
      <c r="CJ1283" s="118"/>
      <c r="CK1283" t="s">
        <v>1239</v>
      </c>
      <c r="CM1283" t="s">
        <v>1228</v>
      </c>
      <c r="CN1283" t="s">
        <v>3382</v>
      </c>
      <c r="CO1283" s="46" t="s">
        <v>2252</v>
      </c>
      <c r="CQ1283" s="46" t="s">
        <v>2252</v>
      </c>
      <c r="CR1283" s="46" t="s">
        <v>615</v>
      </c>
      <c r="CT1283" s="46" t="s">
        <v>2252</v>
      </c>
      <c r="CU1283" s="46" t="s">
        <v>615</v>
      </c>
      <c r="CV1283" s="118"/>
      <c r="CW1283" s="147"/>
      <c r="CX1283" t="s">
        <v>615</v>
      </c>
      <c r="DG1283" s="118"/>
      <c r="DH1283" s="118"/>
      <c r="DI1283" s="118"/>
      <c r="DJ1283" s="118"/>
      <c r="DK1283" s="118"/>
      <c r="DL1283">
        <v>5</v>
      </c>
      <c r="DM1283" s="74" t="s">
        <v>164</v>
      </c>
      <c r="DN1283" s="74"/>
      <c r="DO1283" s="74"/>
      <c r="DP1283" s="74"/>
      <c r="DR1283">
        <v>5</v>
      </c>
      <c r="DS1283" s="74" t="s">
        <v>164</v>
      </c>
      <c r="DZ1283" t="s">
        <v>1245</v>
      </c>
      <c r="EA1283">
        <v>5</v>
      </c>
      <c r="EY1283" s="70" t="str">
        <f t="shared" si="154"/>
        <v>simvastatine oral 5mg/</v>
      </c>
      <c r="FK1283" s="14" t="s">
        <v>163</v>
      </c>
      <c r="FL1283" s="70" t="str">
        <f t="shared" si="155"/>
        <v>simvastatine oral 5mg/</v>
      </c>
    </row>
    <row r="1284" spans="1:168" ht="15.75" customHeight="1">
      <c r="A1284" s="83">
        <v>27588</v>
      </c>
      <c r="B1284" s="57">
        <v>27588</v>
      </c>
      <c r="C1284" s="118"/>
      <c r="D1284" s="118"/>
      <c r="E1284" s="118"/>
      <c r="F1284" s="118"/>
      <c r="G1284" s="57">
        <v>27588</v>
      </c>
      <c r="I1284" s="57">
        <v>27588</v>
      </c>
      <c r="J1284" s="5" t="str">
        <f t="shared" si="149"/>
        <v>FIN simvastatine Sandoz A/S film-coated tablet 250 x 5mg/</v>
      </c>
      <c r="K1284" s="5" t="str">
        <f t="shared" si="150"/>
        <v>FIN simvastatine Sandoz A/S film-coated tablet 250 x 5mg/</v>
      </c>
      <c r="P1284">
        <v>250</v>
      </c>
      <c r="R1284">
        <v>250</v>
      </c>
      <c r="T1284" s="118"/>
      <c r="U1284" s="118"/>
      <c r="V1284" s="118"/>
      <c r="W1284" s="118"/>
      <c r="X1284" t="s">
        <v>1289</v>
      </c>
      <c r="Y1284" t="s">
        <v>1162</v>
      </c>
      <c r="Z1284" t="s">
        <v>1162</v>
      </c>
      <c r="AA1284" t="s">
        <v>1303</v>
      </c>
      <c r="AF1284" s="61">
        <v>100000073665</v>
      </c>
      <c r="AG1284" t="s">
        <v>1220</v>
      </c>
      <c r="AI1284" t="s">
        <v>1198</v>
      </c>
      <c r="AJ1284" t="s">
        <v>1212</v>
      </c>
      <c r="AS1284" s="57">
        <v>14089</v>
      </c>
      <c r="AT1284" s="25" t="str">
        <f t="shared" si="151"/>
        <v>FIN simvastatine Sandoz A/S film-coated tablet 5mg/</v>
      </c>
      <c r="AU1284" s="33"/>
      <c r="AW1284" s="57">
        <v>14089</v>
      </c>
      <c r="AX1284" s="57"/>
      <c r="AZ1284" t="s">
        <v>579</v>
      </c>
      <c r="BD1284" t="s">
        <v>1220</v>
      </c>
      <c r="BF1284" s="46" t="s">
        <v>1062</v>
      </c>
      <c r="BG1284" t="s">
        <v>981</v>
      </c>
      <c r="BK1284" t="s">
        <v>981</v>
      </c>
      <c r="BL1284" t="s">
        <v>1062</v>
      </c>
      <c r="BM1284" s="55" t="s">
        <v>964</v>
      </c>
      <c r="BN1284" t="str">
        <f t="shared" si="152"/>
        <v>simvastatine film-coated tablet 5mg/</v>
      </c>
      <c r="BO1284" s="55"/>
      <c r="BP1284" t="str">
        <f t="shared" si="153"/>
        <v>simvastatine film-coated tablet 5mg/</v>
      </c>
      <c r="BR1284" s="76">
        <v>10221000</v>
      </c>
      <c r="BS1284" t="s">
        <v>1220</v>
      </c>
      <c r="BU1284" s="118"/>
      <c r="BV1284" s="118"/>
      <c r="BW1284" s="61">
        <v>100000073665</v>
      </c>
      <c r="CB1284" s="87"/>
      <c r="CC1284" s="87"/>
      <c r="CF1284" t="s">
        <v>1242</v>
      </c>
      <c r="CG1284" t="s">
        <v>175</v>
      </c>
      <c r="CI1284" s="118"/>
      <c r="CJ1284" s="118"/>
      <c r="CK1284" t="s">
        <v>1239</v>
      </c>
      <c r="CM1284" t="s">
        <v>1228</v>
      </c>
      <c r="CN1284" t="s">
        <v>3382</v>
      </c>
      <c r="CO1284" s="46" t="s">
        <v>2252</v>
      </c>
      <c r="CQ1284" s="46" t="s">
        <v>2252</v>
      </c>
      <c r="CR1284" s="46" t="s">
        <v>615</v>
      </c>
      <c r="CT1284" s="46" t="s">
        <v>2252</v>
      </c>
      <c r="CU1284" s="46" t="s">
        <v>615</v>
      </c>
      <c r="CV1284" s="118"/>
      <c r="CW1284" s="147"/>
      <c r="CX1284" t="s">
        <v>615</v>
      </c>
      <c r="DG1284" s="118"/>
      <c r="DH1284" s="118"/>
      <c r="DI1284" s="118"/>
      <c r="DJ1284" s="118"/>
      <c r="DK1284" s="118"/>
      <c r="DL1284">
        <v>5</v>
      </c>
      <c r="DM1284" s="74" t="s">
        <v>164</v>
      </c>
      <c r="DN1284" s="74"/>
      <c r="DO1284" s="74"/>
      <c r="DP1284" s="74"/>
      <c r="DR1284">
        <v>5</v>
      </c>
      <c r="DS1284" s="74" t="s">
        <v>164</v>
      </c>
      <c r="DZ1284" t="s">
        <v>1245</v>
      </c>
      <c r="EA1284">
        <v>5</v>
      </c>
      <c r="EY1284" s="70" t="str">
        <f t="shared" si="154"/>
        <v>simvastatine oral 5mg/</v>
      </c>
      <c r="FK1284" s="14" t="s">
        <v>163</v>
      </c>
      <c r="FL1284" s="70" t="str">
        <f t="shared" si="155"/>
        <v>simvastatine oral 5mg/</v>
      </c>
    </row>
    <row r="1285" spans="1:168" ht="15.75" customHeight="1">
      <c r="A1285" s="83">
        <v>119312</v>
      </c>
      <c r="B1285" s="57">
        <v>119312</v>
      </c>
      <c r="C1285" s="118"/>
      <c r="D1285" s="118"/>
      <c r="E1285" s="118"/>
      <c r="F1285" s="118"/>
      <c r="G1285" s="57">
        <v>119312</v>
      </c>
      <c r="I1285" s="57">
        <v>119312</v>
      </c>
      <c r="J1285" s="5" t="str">
        <f t="shared" si="149"/>
        <v>FIN simvastatine Sandoz A/S film-coated tablet 98 x 5mg/</v>
      </c>
      <c r="K1285" s="5" t="str">
        <f t="shared" si="150"/>
        <v>FIN simvastatine Sandoz A/S film-coated tablet 98 x 5mg/</v>
      </c>
      <c r="P1285">
        <v>98</v>
      </c>
      <c r="R1285">
        <v>98</v>
      </c>
      <c r="T1285" s="118"/>
      <c r="U1285" s="118"/>
      <c r="V1285" s="118"/>
      <c r="W1285" s="118"/>
      <c r="X1285" t="s">
        <v>1292</v>
      </c>
      <c r="Y1285" t="s">
        <v>1162</v>
      </c>
      <c r="Z1285" t="s">
        <v>1162</v>
      </c>
      <c r="AA1285" t="s">
        <v>1302</v>
      </c>
      <c r="AF1285" s="61">
        <v>100000073665</v>
      </c>
      <c r="AG1285" t="s">
        <v>1220</v>
      </c>
      <c r="AI1285" t="s">
        <v>1198</v>
      </c>
      <c r="AJ1285" t="s">
        <v>1212</v>
      </c>
      <c r="AS1285" s="57">
        <v>14089</v>
      </c>
      <c r="AT1285" s="25" t="str">
        <f t="shared" si="151"/>
        <v>FIN simvastatine Sandoz A/S film-coated tablet 5mg/</v>
      </c>
      <c r="AU1285" s="33"/>
      <c r="AW1285" s="57">
        <v>14089</v>
      </c>
      <c r="AX1285" s="57"/>
      <c r="AZ1285" t="s">
        <v>579</v>
      </c>
      <c r="BD1285" t="s">
        <v>1220</v>
      </c>
      <c r="BF1285" s="46" t="s">
        <v>1062</v>
      </c>
      <c r="BG1285" t="s">
        <v>981</v>
      </c>
      <c r="BK1285" t="s">
        <v>981</v>
      </c>
      <c r="BL1285" t="s">
        <v>1062</v>
      </c>
      <c r="BM1285" s="55" t="s">
        <v>964</v>
      </c>
      <c r="BN1285" t="str">
        <f t="shared" si="152"/>
        <v>simvastatine film-coated tablet 5mg/</v>
      </c>
      <c r="BO1285" s="55"/>
      <c r="BP1285" t="str">
        <f t="shared" si="153"/>
        <v>simvastatine film-coated tablet 5mg/</v>
      </c>
      <c r="BR1285" s="76">
        <v>10221000</v>
      </c>
      <c r="BS1285" t="s">
        <v>1220</v>
      </c>
      <c r="BU1285" s="118"/>
      <c r="BV1285" s="118"/>
      <c r="BW1285" s="61">
        <v>100000073665</v>
      </c>
      <c r="CB1285" s="87"/>
      <c r="CC1285" s="87"/>
      <c r="CF1285" t="s">
        <v>1242</v>
      </c>
      <c r="CG1285" t="s">
        <v>175</v>
      </c>
      <c r="CI1285" s="118"/>
      <c r="CJ1285" s="118"/>
      <c r="CK1285" t="s">
        <v>1239</v>
      </c>
      <c r="CM1285" t="s">
        <v>1228</v>
      </c>
      <c r="CN1285" t="s">
        <v>3382</v>
      </c>
      <c r="CO1285" s="46" t="s">
        <v>2252</v>
      </c>
      <c r="CQ1285" s="46" t="s">
        <v>2252</v>
      </c>
      <c r="CR1285" s="46" t="s">
        <v>615</v>
      </c>
      <c r="CT1285" s="46" t="s">
        <v>2252</v>
      </c>
      <c r="CU1285" s="46" t="s">
        <v>615</v>
      </c>
      <c r="CV1285" s="118"/>
      <c r="CW1285" s="147"/>
      <c r="CX1285" t="s">
        <v>615</v>
      </c>
      <c r="DG1285" s="118"/>
      <c r="DH1285" s="118"/>
      <c r="DI1285" s="118"/>
      <c r="DJ1285" s="118"/>
      <c r="DK1285" s="118"/>
      <c r="DL1285">
        <v>5</v>
      </c>
      <c r="DM1285" s="74" t="s">
        <v>164</v>
      </c>
      <c r="DN1285" s="74"/>
      <c r="DO1285" s="74"/>
      <c r="DP1285" s="74"/>
      <c r="DR1285">
        <v>5</v>
      </c>
      <c r="DS1285" s="74" t="s">
        <v>164</v>
      </c>
      <c r="DZ1285" t="s">
        <v>1245</v>
      </c>
      <c r="EA1285">
        <v>5</v>
      </c>
      <c r="EY1285" s="70" t="str">
        <f t="shared" si="154"/>
        <v>simvastatine oral 5mg/</v>
      </c>
      <c r="FK1285" s="14" t="s">
        <v>163</v>
      </c>
      <c r="FL1285" s="70" t="str">
        <f t="shared" si="155"/>
        <v>simvastatine oral 5mg/</v>
      </c>
    </row>
    <row r="1286" spans="1:168" ht="15.75" customHeight="1">
      <c r="A1286" s="83">
        <v>119313</v>
      </c>
      <c r="B1286" s="57">
        <v>119313</v>
      </c>
      <c r="C1286" s="118"/>
      <c r="D1286" s="118"/>
      <c r="E1286" s="118"/>
      <c r="F1286" s="118"/>
      <c r="G1286" s="57">
        <v>119313</v>
      </c>
      <c r="I1286" s="57">
        <v>119313</v>
      </c>
      <c r="J1286" s="5" t="str">
        <f t="shared" si="149"/>
        <v>FIN simvastatine Sandoz A/S film-coated tablet 20 x 5mg/</v>
      </c>
      <c r="K1286" s="5" t="str">
        <f t="shared" si="150"/>
        <v>FIN simvastatine Sandoz A/S film-coated tablet 20 x 5mg/</v>
      </c>
      <c r="P1286">
        <v>20</v>
      </c>
      <c r="R1286">
        <v>20</v>
      </c>
      <c r="T1286" s="118"/>
      <c r="U1286" s="118"/>
      <c r="V1286" s="118"/>
      <c r="W1286" s="118"/>
      <c r="X1286" t="s">
        <v>1297</v>
      </c>
      <c r="Y1286" t="s">
        <v>1162</v>
      </c>
      <c r="Z1286" t="s">
        <v>1162</v>
      </c>
      <c r="AA1286" t="s">
        <v>1291</v>
      </c>
      <c r="AF1286" s="61">
        <v>100000073665</v>
      </c>
      <c r="AG1286" t="s">
        <v>1220</v>
      </c>
      <c r="AI1286" t="s">
        <v>1198</v>
      </c>
      <c r="AJ1286" t="s">
        <v>1212</v>
      </c>
      <c r="AS1286" s="57">
        <v>14089</v>
      </c>
      <c r="AT1286" s="25" t="str">
        <f t="shared" si="151"/>
        <v>FIN simvastatine Sandoz A/S film-coated tablet 5mg/</v>
      </c>
      <c r="AU1286" s="33"/>
      <c r="AW1286" s="57">
        <v>14089</v>
      </c>
      <c r="AX1286" s="57"/>
      <c r="AZ1286" t="s">
        <v>579</v>
      </c>
      <c r="BD1286" t="s">
        <v>1220</v>
      </c>
      <c r="BF1286" s="46" t="s">
        <v>1062</v>
      </c>
      <c r="BG1286" t="s">
        <v>981</v>
      </c>
      <c r="BK1286" t="s">
        <v>981</v>
      </c>
      <c r="BL1286" t="s">
        <v>1062</v>
      </c>
      <c r="BM1286" s="55" t="s">
        <v>964</v>
      </c>
      <c r="BN1286" t="str">
        <f t="shared" si="152"/>
        <v>simvastatine film-coated tablet 5mg/</v>
      </c>
      <c r="BO1286" s="55"/>
      <c r="BP1286" t="str">
        <f t="shared" si="153"/>
        <v>simvastatine film-coated tablet 5mg/</v>
      </c>
      <c r="BR1286" s="76">
        <v>10221000</v>
      </c>
      <c r="BS1286" t="s">
        <v>1220</v>
      </c>
      <c r="BU1286" s="118"/>
      <c r="BV1286" s="118"/>
      <c r="BW1286" s="61">
        <v>100000073665</v>
      </c>
      <c r="CB1286" s="87"/>
      <c r="CC1286" s="87"/>
      <c r="CF1286" t="s">
        <v>1242</v>
      </c>
      <c r="CG1286" t="s">
        <v>175</v>
      </c>
      <c r="CI1286" s="118"/>
      <c r="CJ1286" s="118"/>
      <c r="CK1286" t="s">
        <v>1239</v>
      </c>
      <c r="CM1286" t="s">
        <v>1228</v>
      </c>
      <c r="CN1286" t="s">
        <v>3382</v>
      </c>
      <c r="CO1286" s="46" t="s">
        <v>2252</v>
      </c>
      <c r="CQ1286" s="46" t="s">
        <v>2252</v>
      </c>
      <c r="CR1286" s="46" t="s">
        <v>615</v>
      </c>
      <c r="CT1286" s="46" t="s">
        <v>2252</v>
      </c>
      <c r="CU1286" s="46" t="s">
        <v>615</v>
      </c>
      <c r="CV1286" s="118"/>
      <c r="CW1286" s="147"/>
      <c r="CX1286" t="s">
        <v>615</v>
      </c>
      <c r="DG1286" s="118"/>
      <c r="DH1286" s="118"/>
      <c r="DI1286" s="118"/>
      <c r="DJ1286" s="118"/>
      <c r="DK1286" s="118"/>
      <c r="DL1286">
        <v>5</v>
      </c>
      <c r="DM1286" s="74" t="s">
        <v>164</v>
      </c>
      <c r="DN1286" s="74"/>
      <c r="DO1286" s="74"/>
      <c r="DP1286" s="74"/>
      <c r="DR1286">
        <v>5</v>
      </c>
      <c r="DS1286" s="74" t="s">
        <v>164</v>
      </c>
      <c r="DZ1286" t="s">
        <v>1245</v>
      </c>
      <c r="EA1286">
        <v>5</v>
      </c>
      <c r="EY1286" s="70" t="str">
        <f t="shared" si="154"/>
        <v>simvastatine oral 5mg/</v>
      </c>
      <c r="FK1286" s="14" t="s">
        <v>163</v>
      </c>
      <c r="FL1286" s="70" t="str">
        <f t="shared" si="155"/>
        <v>simvastatine oral 5mg/</v>
      </c>
    </row>
    <row r="1287" spans="1:168" ht="15.75" customHeight="1">
      <c r="A1287" s="83">
        <v>119314</v>
      </c>
      <c r="B1287" s="57">
        <v>119314</v>
      </c>
      <c r="C1287" s="118"/>
      <c r="D1287" s="118"/>
      <c r="E1287" s="118"/>
      <c r="F1287" s="118"/>
      <c r="G1287" s="57">
        <v>119314</v>
      </c>
      <c r="I1287" s="57">
        <v>119314</v>
      </c>
      <c r="J1287" s="5" t="str">
        <f t="shared" si="149"/>
        <v>FIN simvastatine Sandoz A/S film-coated tablet 20 x 5mg/</v>
      </c>
      <c r="K1287" s="5" t="str">
        <f t="shared" si="150"/>
        <v>FIN simvastatine Sandoz A/S film-coated tablet 20 x 5mg/</v>
      </c>
      <c r="P1287">
        <v>20</v>
      </c>
      <c r="R1287">
        <v>20</v>
      </c>
      <c r="T1287" s="118"/>
      <c r="U1287" s="118"/>
      <c r="V1287" s="118"/>
      <c r="W1287" s="118"/>
      <c r="X1287" t="s">
        <v>1298</v>
      </c>
      <c r="Y1287" t="s">
        <v>1162</v>
      </c>
      <c r="Z1287" t="s">
        <v>1162</v>
      </c>
      <c r="AA1287" t="s">
        <v>1291</v>
      </c>
      <c r="AF1287" s="61">
        <v>100000073665</v>
      </c>
      <c r="AG1287" t="s">
        <v>1220</v>
      </c>
      <c r="AI1287" t="s">
        <v>1198</v>
      </c>
      <c r="AJ1287" t="s">
        <v>1212</v>
      </c>
      <c r="AS1287" s="57">
        <v>14089</v>
      </c>
      <c r="AT1287" s="25" t="str">
        <f t="shared" si="151"/>
        <v>FIN simvastatine Sandoz A/S film-coated tablet 5mg/</v>
      </c>
      <c r="AU1287" s="33"/>
      <c r="AW1287" s="57">
        <v>14089</v>
      </c>
      <c r="AX1287" s="57"/>
      <c r="AZ1287" t="s">
        <v>579</v>
      </c>
      <c r="BD1287" t="s">
        <v>1220</v>
      </c>
      <c r="BF1287" s="46" t="s">
        <v>1062</v>
      </c>
      <c r="BG1287" t="s">
        <v>981</v>
      </c>
      <c r="BK1287" t="s">
        <v>981</v>
      </c>
      <c r="BL1287" t="s">
        <v>1062</v>
      </c>
      <c r="BM1287" s="55" t="s">
        <v>964</v>
      </c>
      <c r="BN1287" t="str">
        <f t="shared" si="152"/>
        <v>simvastatine film-coated tablet 5mg/</v>
      </c>
      <c r="BO1287" s="55"/>
      <c r="BP1287" t="str">
        <f t="shared" si="153"/>
        <v>simvastatine film-coated tablet 5mg/</v>
      </c>
      <c r="BR1287" s="76">
        <v>10221000</v>
      </c>
      <c r="BS1287" t="s">
        <v>1220</v>
      </c>
      <c r="BU1287" s="118"/>
      <c r="BV1287" s="118"/>
      <c r="BW1287" s="61">
        <v>100000073665</v>
      </c>
      <c r="CB1287" s="87"/>
      <c r="CC1287" s="87"/>
      <c r="CF1287" t="s">
        <v>1242</v>
      </c>
      <c r="CG1287" t="s">
        <v>175</v>
      </c>
      <c r="CI1287" s="118"/>
      <c r="CJ1287" s="118"/>
      <c r="CK1287" t="s">
        <v>1239</v>
      </c>
      <c r="CM1287" t="s">
        <v>1228</v>
      </c>
      <c r="CN1287" t="s">
        <v>3382</v>
      </c>
      <c r="CO1287" s="46" t="s">
        <v>2252</v>
      </c>
      <c r="CQ1287" s="46" t="s">
        <v>2252</v>
      </c>
      <c r="CR1287" s="46" t="s">
        <v>615</v>
      </c>
      <c r="CT1287" s="46" t="s">
        <v>2252</v>
      </c>
      <c r="CU1287" s="46" t="s">
        <v>615</v>
      </c>
      <c r="CV1287" s="118"/>
      <c r="CW1287" s="147"/>
      <c r="CX1287" t="s">
        <v>615</v>
      </c>
      <c r="DG1287" s="118"/>
      <c r="DH1287" s="118"/>
      <c r="DI1287" s="118"/>
      <c r="DJ1287" s="118"/>
      <c r="DK1287" s="118"/>
      <c r="DL1287">
        <v>5</v>
      </c>
      <c r="DM1287" s="74" t="s">
        <v>164</v>
      </c>
      <c r="DN1287" s="74"/>
      <c r="DO1287" s="74"/>
      <c r="DP1287" s="74"/>
      <c r="DR1287">
        <v>5</v>
      </c>
      <c r="DS1287" s="74" t="s">
        <v>164</v>
      </c>
      <c r="DZ1287" t="s">
        <v>1245</v>
      </c>
      <c r="EA1287">
        <v>5</v>
      </c>
      <c r="EY1287" s="70" t="str">
        <f t="shared" si="154"/>
        <v>simvastatine oral 5mg/</v>
      </c>
      <c r="FK1287" s="14" t="s">
        <v>163</v>
      </c>
      <c r="FL1287" s="70" t="str">
        <f t="shared" si="155"/>
        <v>simvastatine oral 5mg/</v>
      </c>
    </row>
    <row r="1288" spans="1:168" ht="15.75" customHeight="1">
      <c r="A1288" s="83">
        <v>119315</v>
      </c>
      <c r="B1288" s="57">
        <v>119315</v>
      </c>
      <c r="C1288" s="118"/>
      <c r="D1288" s="118"/>
      <c r="E1288" s="118"/>
      <c r="F1288" s="118"/>
      <c r="G1288" s="57">
        <v>119315</v>
      </c>
      <c r="I1288" s="57">
        <v>119315</v>
      </c>
      <c r="J1288" s="5" t="str">
        <f t="shared" si="149"/>
        <v>FIN simvastatine Sandoz A/S film-coated tablet 49 x 5mg/</v>
      </c>
      <c r="K1288" s="5" t="str">
        <f t="shared" si="150"/>
        <v>FIN simvastatine Sandoz A/S film-coated tablet 49 x 5mg/</v>
      </c>
      <c r="P1288">
        <v>49</v>
      </c>
      <c r="R1288">
        <v>49</v>
      </c>
      <c r="T1288" s="118"/>
      <c r="U1288" s="118"/>
      <c r="V1288" s="118"/>
      <c r="W1288" s="118"/>
      <c r="X1288" t="s">
        <v>1290</v>
      </c>
      <c r="Y1288" t="s">
        <v>1162</v>
      </c>
      <c r="Z1288" t="s">
        <v>1162</v>
      </c>
      <c r="AA1288" t="s">
        <v>1343</v>
      </c>
      <c r="AF1288" s="61">
        <v>100000073665</v>
      </c>
      <c r="AG1288" t="s">
        <v>1220</v>
      </c>
      <c r="AI1288" t="s">
        <v>1198</v>
      </c>
      <c r="AJ1288" t="s">
        <v>1212</v>
      </c>
      <c r="AS1288" s="57">
        <v>14089</v>
      </c>
      <c r="AT1288" s="25" t="str">
        <f t="shared" si="151"/>
        <v>FIN simvastatine Sandoz A/S film-coated tablet 5mg/</v>
      </c>
      <c r="AU1288" s="33"/>
      <c r="AW1288" s="57">
        <v>14089</v>
      </c>
      <c r="AX1288" s="57"/>
      <c r="AZ1288" t="s">
        <v>579</v>
      </c>
      <c r="BD1288" t="s">
        <v>1220</v>
      </c>
      <c r="BF1288" s="46" t="s">
        <v>1062</v>
      </c>
      <c r="BG1288" t="s">
        <v>981</v>
      </c>
      <c r="BK1288" t="s">
        <v>981</v>
      </c>
      <c r="BL1288" t="s">
        <v>1062</v>
      </c>
      <c r="BM1288" s="55" t="s">
        <v>964</v>
      </c>
      <c r="BN1288" t="str">
        <f t="shared" si="152"/>
        <v>simvastatine film-coated tablet 5mg/</v>
      </c>
      <c r="BO1288" s="55"/>
      <c r="BP1288" t="str">
        <f t="shared" si="153"/>
        <v>simvastatine film-coated tablet 5mg/</v>
      </c>
      <c r="BR1288" s="76">
        <v>10221000</v>
      </c>
      <c r="BS1288" t="s">
        <v>1220</v>
      </c>
      <c r="BU1288" s="118"/>
      <c r="BV1288" s="118"/>
      <c r="BW1288" s="61">
        <v>100000073665</v>
      </c>
      <c r="CB1288" s="87"/>
      <c r="CC1288" s="87"/>
      <c r="CF1288" t="s">
        <v>1242</v>
      </c>
      <c r="CG1288" t="s">
        <v>175</v>
      </c>
      <c r="CI1288" s="118"/>
      <c r="CJ1288" s="118"/>
      <c r="CK1288" t="s">
        <v>1239</v>
      </c>
      <c r="CM1288" t="s">
        <v>1228</v>
      </c>
      <c r="CN1288" t="s">
        <v>3382</v>
      </c>
      <c r="CO1288" s="46" t="s">
        <v>2252</v>
      </c>
      <c r="CQ1288" s="46" t="s">
        <v>2252</v>
      </c>
      <c r="CR1288" s="46" t="s">
        <v>615</v>
      </c>
      <c r="CT1288" s="46" t="s">
        <v>2252</v>
      </c>
      <c r="CU1288" s="46" t="s">
        <v>615</v>
      </c>
      <c r="CV1288" s="118"/>
      <c r="CW1288" s="147"/>
      <c r="CX1288" t="s">
        <v>615</v>
      </c>
      <c r="DG1288" s="118"/>
      <c r="DH1288" s="118"/>
      <c r="DI1288" s="118"/>
      <c r="DJ1288" s="118"/>
      <c r="DK1288" s="118"/>
      <c r="DL1288">
        <v>5</v>
      </c>
      <c r="DM1288" s="74" t="s">
        <v>164</v>
      </c>
      <c r="DN1288" s="74"/>
      <c r="DO1288" s="74"/>
      <c r="DP1288" s="74"/>
      <c r="DR1288">
        <v>5</v>
      </c>
      <c r="DS1288" s="74" t="s">
        <v>164</v>
      </c>
      <c r="DZ1288" t="s">
        <v>1245</v>
      </c>
      <c r="EA1288">
        <v>5</v>
      </c>
      <c r="EY1288" s="70" t="str">
        <f t="shared" si="154"/>
        <v>simvastatine oral 5mg/</v>
      </c>
      <c r="FK1288" s="14" t="s">
        <v>163</v>
      </c>
      <c r="FL1288" s="70" t="str">
        <f t="shared" si="155"/>
        <v>simvastatine oral 5mg/</v>
      </c>
    </row>
    <row r="1289" spans="1:168" ht="15.75" customHeight="1">
      <c r="A1289" s="83">
        <v>121459</v>
      </c>
      <c r="B1289" s="57">
        <v>121459</v>
      </c>
      <c r="C1289" s="118"/>
      <c r="D1289" s="118"/>
      <c r="E1289" s="118"/>
      <c r="F1289" s="118"/>
      <c r="G1289" s="57">
        <v>121459</v>
      </c>
      <c r="I1289" s="57">
        <v>121459</v>
      </c>
      <c r="J1289" s="5" t="str">
        <f t="shared" si="149"/>
        <v>FIN simvastatine Sandoz A/S film-coated tablet 7 x 5mg/</v>
      </c>
      <c r="K1289" s="5" t="str">
        <f t="shared" si="150"/>
        <v>FIN simvastatine Sandoz A/S film-coated tablet 7 x 5mg/</v>
      </c>
      <c r="P1289">
        <v>7</v>
      </c>
      <c r="R1289">
        <v>7</v>
      </c>
      <c r="T1289" s="118"/>
      <c r="U1289" s="118"/>
      <c r="V1289" s="118"/>
      <c r="W1289" s="118"/>
      <c r="X1289" t="s">
        <v>1299</v>
      </c>
      <c r="Y1289" t="s">
        <v>1162</v>
      </c>
      <c r="Z1289" t="s">
        <v>1162</v>
      </c>
      <c r="AA1289" t="s">
        <v>1311</v>
      </c>
      <c r="AF1289" s="61">
        <v>100000073665</v>
      </c>
      <c r="AG1289" t="s">
        <v>1220</v>
      </c>
      <c r="AI1289" t="s">
        <v>1198</v>
      </c>
      <c r="AJ1289" t="s">
        <v>1212</v>
      </c>
      <c r="AS1289" s="57">
        <v>14089</v>
      </c>
      <c r="AT1289" s="25" t="str">
        <f t="shared" si="151"/>
        <v>FIN simvastatine Sandoz A/S film-coated tablet 5mg/</v>
      </c>
      <c r="AU1289" s="33"/>
      <c r="AW1289" s="57">
        <v>14089</v>
      </c>
      <c r="AX1289" s="57"/>
      <c r="AZ1289" t="s">
        <v>579</v>
      </c>
      <c r="BD1289" t="s">
        <v>1220</v>
      </c>
      <c r="BF1289" s="46" t="s">
        <v>1062</v>
      </c>
      <c r="BG1289" t="s">
        <v>981</v>
      </c>
      <c r="BK1289" t="s">
        <v>981</v>
      </c>
      <c r="BL1289" t="s">
        <v>1062</v>
      </c>
      <c r="BM1289" s="55" t="s">
        <v>964</v>
      </c>
      <c r="BN1289" t="str">
        <f t="shared" si="152"/>
        <v>simvastatine film-coated tablet 5mg/</v>
      </c>
      <c r="BO1289" s="55"/>
      <c r="BP1289" t="str">
        <f t="shared" si="153"/>
        <v>simvastatine film-coated tablet 5mg/</v>
      </c>
      <c r="BR1289" s="76">
        <v>10221000</v>
      </c>
      <c r="BS1289" t="s">
        <v>1220</v>
      </c>
      <c r="BU1289" s="118"/>
      <c r="BV1289" s="118"/>
      <c r="BW1289" s="61">
        <v>100000073665</v>
      </c>
      <c r="CB1289" s="87"/>
      <c r="CC1289" s="87"/>
      <c r="CF1289" t="s">
        <v>1242</v>
      </c>
      <c r="CG1289" t="s">
        <v>175</v>
      </c>
      <c r="CI1289" s="118"/>
      <c r="CJ1289" s="118"/>
      <c r="CK1289" t="s">
        <v>1239</v>
      </c>
      <c r="CM1289" t="s">
        <v>1228</v>
      </c>
      <c r="CN1289" t="s">
        <v>3382</v>
      </c>
      <c r="CO1289" s="46" t="s">
        <v>2252</v>
      </c>
      <c r="CQ1289" s="46" t="s">
        <v>2252</v>
      </c>
      <c r="CR1289" s="46" t="s">
        <v>615</v>
      </c>
      <c r="CT1289" s="46" t="s">
        <v>2252</v>
      </c>
      <c r="CU1289" s="46" t="s">
        <v>615</v>
      </c>
      <c r="CV1289" s="118"/>
      <c r="CW1289" s="147"/>
      <c r="CX1289" t="s">
        <v>615</v>
      </c>
      <c r="DG1289" s="118"/>
      <c r="DH1289" s="118"/>
      <c r="DI1289" s="118"/>
      <c r="DJ1289" s="118"/>
      <c r="DK1289" s="118"/>
      <c r="DL1289">
        <v>5</v>
      </c>
      <c r="DM1289" s="74" t="s">
        <v>164</v>
      </c>
      <c r="DN1289" s="74"/>
      <c r="DO1289" s="74"/>
      <c r="DP1289" s="74"/>
      <c r="DR1289">
        <v>5</v>
      </c>
      <c r="DS1289" s="74" t="s">
        <v>164</v>
      </c>
      <c r="DZ1289" t="s">
        <v>1245</v>
      </c>
      <c r="EA1289">
        <v>5</v>
      </c>
      <c r="EY1289" s="70" t="str">
        <f t="shared" si="154"/>
        <v>simvastatine oral 5mg/</v>
      </c>
      <c r="FK1289" s="14" t="s">
        <v>163</v>
      </c>
      <c r="FL1289" s="70" t="str">
        <f t="shared" si="155"/>
        <v>simvastatine oral 5mg/</v>
      </c>
    </row>
    <row r="1290" spans="1:168" ht="15.75" customHeight="1">
      <c r="A1290" s="83">
        <v>121460</v>
      </c>
      <c r="B1290" s="57">
        <v>121460</v>
      </c>
      <c r="C1290" s="118"/>
      <c r="D1290" s="118"/>
      <c r="E1290" s="118"/>
      <c r="F1290" s="118"/>
      <c r="G1290" s="57">
        <v>121460</v>
      </c>
      <c r="I1290" s="57">
        <v>121460</v>
      </c>
      <c r="J1290" s="5" t="str">
        <f t="shared" si="149"/>
        <v>FIN simvastatine Sandoz A/S film-coated tablet 14 x 5mg/</v>
      </c>
      <c r="K1290" s="5" t="str">
        <f t="shared" si="150"/>
        <v>FIN simvastatine Sandoz A/S film-coated tablet 14 x 5mg/</v>
      </c>
      <c r="P1290">
        <v>14</v>
      </c>
      <c r="R1290">
        <v>14</v>
      </c>
      <c r="T1290" s="118"/>
      <c r="U1290" s="118"/>
      <c r="V1290" s="118"/>
      <c r="W1290" s="118"/>
      <c r="X1290" t="s">
        <v>1289</v>
      </c>
      <c r="Y1290" t="s">
        <v>1162</v>
      </c>
      <c r="Z1290" t="s">
        <v>1162</v>
      </c>
      <c r="AA1290" t="s">
        <v>1296</v>
      </c>
      <c r="AF1290" s="61">
        <v>100000073665</v>
      </c>
      <c r="AG1290" t="s">
        <v>1220</v>
      </c>
      <c r="AI1290" t="s">
        <v>1198</v>
      </c>
      <c r="AJ1290" t="s">
        <v>1212</v>
      </c>
      <c r="AS1290" s="57">
        <v>14089</v>
      </c>
      <c r="AT1290" s="25" t="str">
        <f t="shared" si="151"/>
        <v>FIN simvastatine Sandoz A/S film-coated tablet 5mg/</v>
      </c>
      <c r="AU1290" s="33"/>
      <c r="AW1290" s="57">
        <v>14089</v>
      </c>
      <c r="AX1290" s="57"/>
      <c r="AZ1290" t="s">
        <v>579</v>
      </c>
      <c r="BD1290" t="s">
        <v>1220</v>
      </c>
      <c r="BF1290" s="46" t="s">
        <v>1062</v>
      </c>
      <c r="BG1290" t="s">
        <v>981</v>
      </c>
      <c r="BK1290" t="s">
        <v>981</v>
      </c>
      <c r="BL1290" t="s">
        <v>1062</v>
      </c>
      <c r="BM1290" s="55" t="s">
        <v>964</v>
      </c>
      <c r="BN1290" t="str">
        <f t="shared" si="152"/>
        <v>simvastatine film-coated tablet 5mg/</v>
      </c>
      <c r="BO1290" s="55"/>
      <c r="BP1290" t="str">
        <f t="shared" si="153"/>
        <v>simvastatine film-coated tablet 5mg/</v>
      </c>
      <c r="BR1290" s="76">
        <v>10221000</v>
      </c>
      <c r="BS1290" t="s">
        <v>1220</v>
      </c>
      <c r="BU1290" s="118"/>
      <c r="BV1290" s="118"/>
      <c r="BW1290" s="61">
        <v>100000073665</v>
      </c>
      <c r="CB1290" s="87"/>
      <c r="CC1290" s="87"/>
      <c r="CF1290" t="s">
        <v>1242</v>
      </c>
      <c r="CG1290" t="s">
        <v>175</v>
      </c>
      <c r="CI1290" s="118"/>
      <c r="CJ1290" s="118"/>
      <c r="CK1290" t="s">
        <v>1239</v>
      </c>
      <c r="CM1290" t="s">
        <v>1228</v>
      </c>
      <c r="CN1290" t="s">
        <v>3382</v>
      </c>
      <c r="CO1290" s="46" t="s">
        <v>2252</v>
      </c>
      <c r="CQ1290" s="46" t="s">
        <v>2252</v>
      </c>
      <c r="CR1290" s="46" t="s">
        <v>615</v>
      </c>
      <c r="CT1290" s="46" t="s">
        <v>2252</v>
      </c>
      <c r="CU1290" s="46" t="s">
        <v>615</v>
      </c>
      <c r="CV1290" s="118"/>
      <c r="CW1290" s="147"/>
      <c r="CX1290" t="s">
        <v>615</v>
      </c>
      <c r="DG1290" s="118"/>
      <c r="DH1290" s="118"/>
      <c r="DI1290" s="118"/>
      <c r="DJ1290" s="118"/>
      <c r="DK1290" s="118"/>
      <c r="DL1290">
        <v>5</v>
      </c>
      <c r="DM1290" s="74" t="s">
        <v>164</v>
      </c>
      <c r="DN1290" s="74"/>
      <c r="DO1290" s="74"/>
      <c r="DP1290" s="74"/>
      <c r="DR1290">
        <v>5</v>
      </c>
      <c r="DS1290" s="74" t="s">
        <v>164</v>
      </c>
      <c r="DZ1290" t="s">
        <v>1245</v>
      </c>
      <c r="EA1290">
        <v>5</v>
      </c>
      <c r="EY1290" s="70" t="str">
        <f t="shared" si="154"/>
        <v>simvastatine oral 5mg/</v>
      </c>
      <c r="FK1290" s="14" t="s">
        <v>163</v>
      </c>
      <c r="FL1290" s="70" t="str">
        <f t="shared" si="155"/>
        <v>simvastatine oral 5mg/</v>
      </c>
    </row>
    <row r="1291" spans="1:168" ht="15.75" customHeight="1">
      <c r="A1291" s="83">
        <v>121461</v>
      </c>
      <c r="B1291" s="57">
        <v>121461</v>
      </c>
      <c r="C1291" s="118"/>
      <c r="D1291" s="118"/>
      <c r="E1291" s="118"/>
      <c r="F1291" s="118"/>
      <c r="G1291" s="57">
        <v>121461</v>
      </c>
      <c r="I1291" s="57">
        <v>121461</v>
      </c>
      <c r="J1291" s="5" t="str">
        <f t="shared" si="149"/>
        <v>FIN simvastatine Sandoz A/S film-coated tablet 21 x 5mg/</v>
      </c>
      <c r="K1291" s="5" t="str">
        <f t="shared" si="150"/>
        <v>FIN simvastatine Sandoz A/S film-coated tablet 21 x 5mg/</v>
      </c>
      <c r="P1291">
        <v>21</v>
      </c>
      <c r="R1291">
        <v>21</v>
      </c>
      <c r="T1291" s="118"/>
      <c r="U1291" s="118"/>
      <c r="V1291" s="118"/>
      <c r="W1291" s="118"/>
      <c r="X1291" t="s">
        <v>1303</v>
      </c>
      <c r="Y1291" t="s">
        <v>1162</v>
      </c>
      <c r="Z1291" t="s">
        <v>1162</v>
      </c>
      <c r="AA1291" t="s">
        <v>1335</v>
      </c>
      <c r="AF1291" s="61">
        <v>100000073665</v>
      </c>
      <c r="AG1291" t="s">
        <v>1220</v>
      </c>
      <c r="AI1291" t="s">
        <v>1198</v>
      </c>
      <c r="AJ1291" t="s">
        <v>1212</v>
      </c>
      <c r="AS1291" s="57">
        <v>14089</v>
      </c>
      <c r="AT1291" s="25" t="str">
        <f t="shared" si="151"/>
        <v>FIN simvastatine Sandoz A/S film-coated tablet 5mg/</v>
      </c>
      <c r="AU1291" s="33"/>
      <c r="AW1291" s="57">
        <v>14089</v>
      </c>
      <c r="AX1291" s="57"/>
      <c r="AZ1291" t="s">
        <v>579</v>
      </c>
      <c r="BD1291" t="s">
        <v>1220</v>
      </c>
      <c r="BF1291" s="46" t="s">
        <v>1062</v>
      </c>
      <c r="BG1291" t="s">
        <v>981</v>
      </c>
      <c r="BK1291" t="s">
        <v>981</v>
      </c>
      <c r="BL1291" t="s">
        <v>1062</v>
      </c>
      <c r="BM1291" s="55" t="s">
        <v>964</v>
      </c>
      <c r="BN1291" t="str">
        <f t="shared" si="152"/>
        <v>simvastatine film-coated tablet 5mg/</v>
      </c>
      <c r="BO1291" s="55"/>
      <c r="BP1291" t="str">
        <f t="shared" si="153"/>
        <v>simvastatine film-coated tablet 5mg/</v>
      </c>
      <c r="BR1291" s="76">
        <v>10221000</v>
      </c>
      <c r="BS1291" t="s">
        <v>1220</v>
      </c>
      <c r="BU1291" s="118"/>
      <c r="BV1291" s="118"/>
      <c r="BW1291" s="61">
        <v>100000073665</v>
      </c>
      <c r="CB1291" s="87"/>
      <c r="CC1291" s="87"/>
      <c r="CF1291" t="s">
        <v>1242</v>
      </c>
      <c r="CG1291" t="s">
        <v>175</v>
      </c>
      <c r="CI1291" s="118"/>
      <c r="CJ1291" s="118"/>
      <c r="CK1291" t="s">
        <v>1239</v>
      </c>
      <c r="CM1291" t="s">
        <v>1228</v>
      </c>
      <c r="CN1291" t="s">
        <v>3382</v>
      </c>
      <c r="CO1291" s="46" t="s">
        <v>2252</v>
      </c>
      <c r="CQ1291" s="46" t="s">
        <v>2252</v>
      </c>
      <c r="CR1291" s="46" t="s">
        <v>615</v>
      </c>
      <c r="CT1291" s="46" t="s">
        <v>2252</v>
      </c>
      <c r="CU1291" s="46" t="s">
        <v>615</v>
      </c>
      <c r="CV1291" s="118"/>
      <c r="CW1291" s="147"/>
      <c r="CX1291" t="s">
        <v>615</v>
      </c>
      <c r="DG1291" s="118"/>
      <c r="DH1291" s="118"/>
      <c r="DI1291" s="118"/>
      <c r="DJ1291" s="118"/>
      <c r="DK1291" s="118"/>
      <c r="DL1291">
        <v>5</v>
      </c>
      <c r="DM1291" s="74" t="s">
        <v>164</v>
      </c>
      <c r="DN1291" s="74"/>
      <c r="DO1291" s="74"/>
      <c r="DP1291" s="74"/>
      <c r="DR1291">
        <v>5</v>
      </c>
      <c r="DS1291" s="74" t="s">
        <v>164</v>
      </c>
      <c r="DZ1291" t="s">
        <v>1245</v>
      </c>
      <c r="EA1291">
        <v>5</v>
      </c>
      <c r="EY1291" s="70" t="str">
        <f t="shared" si="154"/>
        <v>simvastatine oral 5mg/</v>
      </c>
      <c r="FK1291" s="14" t="s">
        <v>163</v>
      </c>
      <c r="FL1291" s="70" t="str">
        <f t="shared" si="155"/>
        <v>simvastatine oral 5mg/</v>
      </c>
    </row>
    <row r="1292" spans="1:168" ht="15.75" customHeight="1">
      <c r="A1292" s="83">
        <v>121462</v>
      </c>
      <c r="B1292" s="57">
        <v>121462</v>
      </c>
      <c r="C1292" s="118"/>
      <c r="D1292" s="118"/>
      <c r="E1292" s="118"/>
      <c r="F1292" s="118"/>
      <c r="G1292" s="57">
        <v>121462</v>
      </c>
      <c r="I1292" s="57">
        <v>121462</v>
      </c>
      <c r="J1292" s="5" t="str">
        <f t="shared" si="149"/>
        <v>FIN simvastatine Sandoz A/S film-coated tablet 35 x 5mg/</v>
      </c>
      <c r="K1292" s="5" t="str">
        <f t="shared" si="150"/>
        <v>FIN simvastatine Sandoz A/S film-coated tablet 35 x 5mg/</v>
      </c>
      <c r="P1292">
        <v>35</v>
      </c>
      <c r="R1292">
        <v>35</v>
      </c>
      <c r="T1292" s="118"/>
      <c r="U1292" s="118"/>
      <c r="V1292" s="118"/>
      <c r="W1292" s="118"/>
      <c r="X1292" t="s">
        <v>1291</v>
      </c>
      <c r="Y1292" t="s">
        <v>1162</v>
      </c>
      <c r="Z1292" t="s">
        <v>1162</v>
      </c>
      <c r="AA1292" t="s">
        <v>1344</v>
      </c>
      <c r="AF1292" s="61">
        <v>100000073665</v>
      </c>
      <c r="AG1292" t="s">
        <v>1220</v>
      </c>
      <c r="AI1292" t="s">
        <v>1198</v>
      </c>
      <c r="AJ1292" t="s">
        <v>1212</v>
      </c>
      <c r="AS1292" s="57">
        <v>14089</v>
      </c>
      <c r="AT1292" s="25" t="str">
        <f t="shared" si="151"/>
        <v>FIN simvastatine Sandoz A/S film-coated tablet 5mg/</v>
      </c>
      <c r="AU1292" s="33"/>
      <c r="AW1292" s="57">
        <v>14089</v>
      </c>
      <c r="AX1292" s="57"/>
      <c r="AZ1292" t="s">
        <v>579</v>
      </c>
      <c r="BD1292" t="s">
        <v>1220</v>
      </c>
      <c r="BF1292" s="46" t="s">
        <v>1062</v>
      </c>
      <c r="BG1292" t="s">
        <v>981</v>
      </c>
      <c r="BK1292" t="s">
        <v>981</v>
      </c>
      <c r="BL1292" t="s">
        <v>1062</v>
      </c>
      <c r="BM1292" s="55" t="s">
        <v>964</v>
      </c>
      <c r="BN1292" t="str">
        <f t="shared" si="152"/>
        <v>simvastatine film-coated tablet 5mg/</v>
      </c>
      <c r="BO1292" s="55"/>
      <c r="BP1292" t="str">
        <f t="shared" si="153"/>
        <v>simvastatine film-coated tablet 5mg/</v>
      </c>
      <c r="BR1292" s="76">
        <v>10221000</v>
      </c>
      <c r="BS1292" t="s">
        <v>1220</v>
      </c>
      <c r="BU1292" s="118"/>
      <c r="BV1292" s="118"/>
      <c r="BW1292" s="61">
        <v>100000073665</v>
      </c>
      <c r="CB1292" s="87"/>
      <c r="CC1292" s="87"/>
      <c r="CF1292" t="s">
        <v>1242</v>
      </c>
      <c r="CG1292" t="s">
        <v>175</v>
      </c>
      <c r="CI1292" s="118"/>
      <c r="CJ1292" s="118"/>
      <c r="CK1292" t="s">
        <v>1239</v>
      </c>
      <c r="CM1292" t="s">
        <v>1228</v>
      </c>
      <c r="CN1292" t="s">
        <v>3382</v>
      </c>
      <c r="CO1292" s="46" t="s">
        <v>2252</v>
      </c>
      <c r="CQ1292" s="46" t="s">
        <v>2252</v>
      </c>
      <c r="CR1292" s="46" t="s">
        <v>615</v>
      </c>
      <c r="CT1292" s="46" t="s">
        <v>2252</v>
      </c>
      <c r="CU1292" s="46" t="s">
        <v>615</v>
      </c>
      <c r="CV1292" s="118"/>
      <c r="CW1292" s="147"/>
      <c r="CX1292" t="s">
        <v>615</v>
      </c>
      <c r="DG1292" s="118"/>
      <c r="DH1292" s="118"/>
      <c r="DI1292" s="118"/>
      <c r="DJ1292" s="118"/>
      <c r="DK1292" s="118"/>
      <c r="DL1292">
        <v>5</v>
      </c>
      <c r="DM1292" s="74" t="s">
        <v>164</v>
      </c>
      <c r="DN1292" s="74"/>
      <c r="DO1292" s="74"/>
      <c r="DP1292" s="74"/>
      <c r="DR1292">
        <v>5</v>
      </c>
      <c r="DS1292" s="74" t="s">
        <v>164</v>
      </c>
      <c r="DZ1292" t="s">
        <v>1245</v>
      </c>
      <c r="EA1292">
        <v>5</v>
      </c>
      <c r="EY1292" s="70" t="str">
        <f t="shared" si="154"/>
        <v>simvastatine oral 5mg/</v>
      </c>
      <c r="FK1292" s="14" t="s">
        <v>163</v>
      </c>
      <c r="FL1292" s="70" t="str">
        <f t="shared" si="155"/>
        <v>simvastatine oral 5mg/</v>
      </c>
    </row>
    <row r="1293" spans="1:168" ht="15.75" customHeight="1">
      <c r="A1293" s="83">
        <v>121463</v>
      </c>
      <c r="B1293" s="57">
        <v>121463</v>
      </c>
      <c r="C1293" s="118"/>
      <c r="D1293" s="118"/>
      <c r="E1293" s="118"/>
      <c r="F1293" s="118"/>
      <c r="G1293" s="57">
        <v>121463</v>
      </c>
      <c r="I1293" s="57">
        <v>121463</v>
      </c>
      <c r="J1293" s="5" t="str">
        <f t="shared" si="149"/>
        <v>FIN simvastatine Sandoz A/S film-coated tablet 42 x 5mg/</v>
      </c>
      <c r="K1293" s="5" t="str">
        <f t="shared" si="150"/>
        <v>FIN simvastatine Sandoz A/S film-coated tablet 42 x 5mg/</v>
      </c>
      <c r="P1293">
        <v>42</v>
      </c>
      <c r="R1293">
        <v>42</v>
      </c>
      <c r="T1293" s="118"/>
      <c r="U1293" s="118"/>
      <c r="V1293" s="118"/>
      <c r="W1293" s="118"/>
      <c r="X1293" t="s">
        <v>1291</v>
      </c>
      <c r="Y1293" t="s">
        <v>1162</v>
      </c>
      <c r="Z1293" t="s">
        <v>1162</v>
      </c>
      <c r="AA1293" t="s">
        <v>1336</v>
      </c>
      <c r="AF1293" s="61">
        <v>100000073665</v>
      </c>
      <c r="AG1293" t="s">
        <v>1220</v>
      </c>
      <c r="AI1293" t="s">
        <v>1198</v>
      </c>
      <c r="AJ1293" t="s">
        <v>1212</v>
      </c>
      <c r="AS1293" s="57">
        <v>14089</v>
      </c>
      <c r="AT1293" s="25" t="str">
        <f t="shared" si="151"/>
        <v>FIN simvastatine Sandoz A/S film-coated tablet 5mg/</v>
      </c>
      <c r="AU1293" s="33"/>
      <c r="AW1293" s="57">
        <v>14089</v>
      </c>
      <c r="AX1293" s="57"/>
      <c r="AZ1293" t="s">
        <v>579</v>
      </c>
      <c r="BD1293" t="s">
        <v>1220</v>
      </c>
      <c r="BF1293" s="46" t="s">
        <v>1062</v>
      </c>
      <c r="BG1293" t="s">
        <v>981</v>
      </c>
      <c r="BK1293" t="s">
        <v>981</v>
      </c>
      <c r="BL1293" t="s">
        <v>1062</v>
      </c>
      <c r="BM1293" s="55" t="s">
        <v>964</v>
      </c>
      <c r="BN1293" t="str">
        <f t="shared" si="152"/>
        <v>simvastatine film-coated tablet 5mg/</v>
      </c>
      <c r="BO1293" s="55"/>
      <c r="BP1293" t="str">
        <f t="shared" si="153"/>
        <v>simvastatine film-coated tablet 5mg/</v>
      </c>
      <c r="BR1293" s="76">
        <v>10221000</v>
      </c>
      <c r="BS1293" t="s">
        <v>1220</v>
      </c>
      <c r="BU1293" s="118"/>
      <c r="BV1293" s="118"/>
      <c r="BW1293" s="61">
        <v>100000073665</v>
      </c>
      <c r="CB1293" s="87"/>
      <c r="CC1293" s="87"/>
      <c r="CF1293" t="s">
        <v>1242</v>
      </c>
      <c r="CG1293" t="s">
        <v>175</v>
      </c>
      <c r="CI1293" s="118"/>
      <c r="CJ1293" s="118"/>
      <c r="CK1293" t="s">
        <v>1239</v>
      </c>
      <c r="CM1293" t="s">
        <v>1228</v>
      </c>
      <c r="CN1293" t="s">
        <v>3382</v>
      </c>
      <c r="CO1293" s="46" t="s">
        <v>2252</v>
      </c>
      <c r="CQ1293" s="46" t="s">
        <v>2252</v>
      </c>
      <c r="CR1293" s="46" t="s">
        <v>615</v>
      </c>
      <c r="CT1293" s="46" t="s">
        <v>2252</v>
      </c>
      <c r="CU1293" s="46" t="s">
        <v>615</v>
      </c>
      <c r="CV1293" s="118"/>
      <c r="CW1293" s="147"/>
      <c r="CX1293" t="s">
        <v>615</v>
      </c>
      <c r="DG1293" s="118"/>
      <c r="DH1293" s="118"/>
      <c r="DI1293" s="118"/>
      <c r="DJ1293" s="118"/>
      <c r="DK1293" s="118"/>
      <c r="DL1293">
        <v>5</v>
      </c>
      <c r="DM1293" s="74" t="s">
        <v>164</v>
      </c>
      <c r="DN1293" s="74"/>
      <c r="DO1293" s="74"/>
      <c r="DP1293" s="74"/>
      <c r="DR1293">
        <v>5</v>
      </c>
      <c r="DS1293" s="74" t="s">
        <v>164</v>
      </c>
      <c r="DZ1293" t="s">
        <v>1245</v>
      </c>
      <c r="EA1293">
        <v>5</v>
      </c>
      <c r="EY1293" s="70" t="str">
        <f t="shared" si="154"/>
        <v>simvastatine oral 5mg/</v>
      </c>
      <c r="FK1293" s="14" t="s">
        <v>163</v>
      </c>
      <c r="FL1293" s="70" t="str">
        <f t="shared" si="155"/>
        <v>simvastatine oral 5mg/</v>
      </c>
    </row>
    <row r="1294" spans="1:168" ht="15.75" customHeight="1">
      <c r="A1294" s="83">
        <v>121464</v>
      </c>
      <c r="B1294" s="57">
        <v>121464</v>
      </c>
      <c r="C1294" s="118"/>
      <c r="D1294" s="118"/>
      <c r="E1294" s="118"/>
      <c r="F1294" s="118"/>
      <c r="G1294" s="57">
        <v>121464</v>
      </c>
      <c r="I1294" s="57">
        <v>121464</v>
      </c>
      <c r="J1294" s="5" t="str">
        <f t="shared" si="149"/>
        <v>FIN simvastatine Sandoz A/S film-coated tablet 56 x 5mg/</v>
      </c>
      <c r="K1294" s="5" t="str">
        <f t="shared" si="150"/>
        <v>FIN simvastatine Sandoz A/S film-coated tablet 56 x 5mg/</v>
      </c>
      <c r="P1294">
        <v>56</v>
      </c>
      <c r="R1294">
        <v>56</v>
      </c>
      <c r="T1294" s="118"/>
      <c r="U1294" s="118"/>
      <c r="V1294" s="118"/>
      <c r="W1294" s="118"/>
      <c r="X1294" t="s">
        <v>1343</v>
      </c>
      <c r="Y1294" t="s">
        <v>1162</v>
      </c>
      <c r="Z1294" t="s">
        <v>1162</v>
      </c>
      <c r="AA1294" t="s">
        <v>1307</v>
      </c>
      <c r="AF1294" s="61">
        <v>100000073665</v>
      </c>
      <c r="AG1294" t="s">
        <v>1220</v>
      </c>
      <c r="AI1294" t="s">
        <v>1198</v>
      </c>
      <c r="AJ1294" t="s">
        <v>1212</v>
      </c>
      <c r="AS1294" s="57">
        <v>14089</v>
      </c>
      <c r="AT1294" s="25" t="str">
        <f t="shared" si="151"/>
        <v>FIN simvastatine Sandoz A/S film-coated tablet 5mg/</v>
      </c>
      <c r="AU1294" s="33"/>
      <c r="AW1294" s="57">
        <v>14089</v>
      </c>
      <c r="AX1294" s="57"/>
      <c r="AZ1294" t="s">
        <v>579</v>
      </c>
      <c r="BD1294" t="s">
        <v>1220</v>
      </c>
      <c r="BF1294" s="46" t="s">
        <v>1062</v>
      </c>
      <c r="BG1294" t="s">
        <v>981</v>
      </c>
      <c r="BK1294" t="s">
        <v>981</v>
      </c>
      <c r="BL1294" t="s">
        <v>1062</v>
      </c>
      <c r="BM1294" s="55" t="s">
        <v>964</v>
      </c>
      <c r="BN1294" t="str">
        <f t="shared" si="152"/>
        <v>simvastatine film-coated tablet 5mg/</v>
      </c>
      <c r="BO1294" s="55"/>
      <c r="BP1294" t="str">
        <f t="shared" si="153"/>
        <v>simvastatine film-coated tablet 5mg/</v>
      </c>
      <c r="BR1294" s="76">
        <v>10221000</v>
      </c>
      <c r="BS1294" t="s">
        <v>1220</v>
      </c>
      <c r="BU1294" s="118"/>
      <c r="BV1294" s="118"/>
      <c r="BW1294" s="61">
        <v>100000073665</v>
      </c>
      <c r="CB1294" s="87"/>
      <c r="CC1294" s="87"/>
      <c r="CF1294" t="s">
        <v>1242</v>
      </c>
      <c r="CG1294" t="s">
        <v>175</v>
      </c>
      <c r="CI1294" s="118"/>
      <c r="CJ1294" s="118"/>
      <c r="CK1294" t="s">
        <v>1239</v>
      </c>
      <c r="CM1294" t="s">
        <v>1228</v>
      </c>
      <c r="CN1294" t="s">
        <v>3382</v>
      </c>
      <c r="CO1294" s="46" t="s">
        <v>2252</v>
      </c>
      <c r="CQ1294" s="46" t="s">
        <v>2252</v>
      </c>
      <c r="CR1294" s="46" t="s">
        <v>615</v>
      </c>
      <c r="CT1294" s="46" t="s">
        <v>2252</v>
      </c>
      <c r="CU1294" s="46" t="s">
        <v>615</v>
      </c>
      <c r="CV1294" s="118"/>
      <c r="CW1294" s="147"/>
      <c r="CX1294" t="s">
        <v>615</v>
      </c>
      <c r="DG1294" s="118"/>
      <c r="DH1294" s="118"/>
      <c r="DI1294" s="118"/>
      <c r="DJ1294" s="118"/>
      <c r="DK1294" s="118"/>
      <c r="DL1294">
        <v>5</v>
      </c>
      <c r="DM1294" s="74" t="s">
        <v>164</v>
      </c>
      <c r="DN1294" s="74"/>
      <c r="DO1294" s="74"/>
      <c r="DP1294" s="74"/>
      <c r="DR1294">
        <v>5</v>
      </c>
      <c r="DS1294" s="74" t="s">
        <v>164</v>
      </c>
      <c r="DZ1294" t="s">
        <v>1245</v>
      </c>
      <c r="EA1294">
        <v>5</v>
      </c>
      <c r="EY1294" s="70" t="str">
        <f t="shared" si="154"/>
        <v>simvastatine oral 5mg/</v>
      </c>
      <c r="FK1294" s="14" t="s">
        <v>163</v>
      </c>
      <c r="FL1294" s="70" t="str">
        <f t="shared" si="155"/>
        <v>simvastatine oral 5mg/</v>
      </c>
    </row>
    <row r="1295" spans="1:168" ht="15.75" customHeight="1">
      <c r="A1295" s="83">
        <v>121465</v>
      </c>
      <c r="B1295" s="57">
        <v>121465</v>
      </c>
      <c r="C1295" s="118"/>
      <c r="D1295" s="118"/>
      <c r="E1295" s="118"/>
      <c r="F1295" s="118"/>
      <c r="G1295" s="57">
        <v>121465</v>
      </c>
      <c r="I1295" s="57">
        <v>121465</v>
      </c>
      <c r="J1295" s="5" t="str">
        <f t="shared" si="149"/>
        <v>FIN simvastatine Sandoz A/S film-coated tablet 63 x 5mg/</v>
      </c>
      <c r="K1295" s="5" t="str">
        <f t="shared" si="150"/>
        <v>FIN simvastatine Sandoz A/S film-coated tablet 63 x 5mg/</v>
      </c>
      <c r="P1295">
        <v>63</v>
      </c>
      <c r="R1295">
        <v>63</v>
      </c>
      <c r="T1295" s="118"/>
      <c r="U1295" s="118"/>
      <c r="V1295" s="118"/>
      <c r="W1295" s="118"/>
      <c r="X1295" t="s">
        <v>1302</v>
      </c>
      <c r="Y1295" t="s">
        <v>1162</v>
      </c>
      <c r="Z1295" t="s">
        <v>1162</v>
      </c>
      <c r="AA1295" t="s">
        <v>1345</v>
      </c>
      <c r="AF1295" s="61">
        <v>100000073665</v>
      </c>
      <c r="AG1295" t="s">
        <v>1220</v>
      </c>
      <c r="AI1295" t="s">
        <v>1198</v>
      </c>
      <c r="AJ1295" t="s">
        <v>1212</v>
      </c>
      <c r="AS1295" s="57">
        <v>14089</v>
      </c>
      <c r="AT1295" s="25" t="str">
        <f t="shared" si="151"/>
        <v>FIN simvastatine Sandoz A/S film-coated tablet 5mg/</v>
      </c>
      <c r="AU1295" s="33"/>
      <c r="AW1295" s="57">
        <v>14089</v>
      </c>
      <c r="AX1295" s="57"/>
      <c r="AZ1295" t="s">
        <v>579</v>
      </c>
      <c r="BD1295" t="s">
        <v>1220</v>
      </c>
      <c r="BF1295" s="46" t="s">
        <v>1062</v>
      </c>
      <c r="BG1295" t="s">
        <v>981</v>
      </c>
      <c r="BK1295" t="s">
        <v>981</v>
      </c>
      <c r="BL1295" t="s">
        <v>1062</v>
      </c>
      <c r="BM1295" s="55" t="s">
        <v>964</v>
      </c>
      <c r="BN1295" t="str">
        <f t="shared" si="152"/>
        <v>simvastatine film-coated tablet 5mg/</v>
      </c>
      <c r="BO1295" s="55"/>
      <c r="BP1295" t="str">
        <f t="shared" si="153"/>
        <v>simvastatine film-coated tablet 5mg/</v>
      </c>
      <c r="BR1295" s="76">
        <v>10221000</v>
      </c>
      <c r="BS1295" t="s">
        <v>1220</v>
      </c>
      <c r="BU1295" s="118"/>
      <c r="BV1295" s="118"/>
      <c r="BW1295" s="61">
        <v>100000073665</v>
      </c>
      <c r="CB1295" s="87"/>
      <c r="CC1295" s="87"/>
      <c r="CF1295" t="s">
        <v>1242</v>
      </c>
      <c r="CG1295" t="s">
        <v>175</v>
      </c>
      <c r="CI1295" s="118"/>
      <c r="CJ1295" s="118"/>
      <c r="CK1295" t="s">
        <v>1239</v>
      </c>
      <c r="CM1295" t="s">
        <v>1228</v>
      </c>
      <c r="CN1295" t="s">
        <v>3382</v>
      </c>
      <c r="CO1295" s="46" t="s">
        <v>2252</v>
      </c>
      <c r="CQ1295" s="46" t="s">
        <v>2252</v>
      </c>
      <c r="CR1295" s="46" t="s">
        <v>615</v>
      </c>
      <c r="CT1295" s="46" t="s">
        <v>2252</v>
      </c>
      <c r="CU1295" s="46" t="s">
        <v>615</v>
      </c>
      <c r="CV1295" s="118"/>
      <c r="CW1295" s="147"/>
      <c r="CX1295" t="s">
        <v>615</v>
      </c>
      <c r="DG1295" s="118"/>
      <c r="DH1295" s="118"/>
      <c r="DI1295" s="118"/>
      <c r="DJ1295" s="118"/>
      <c r="DK1295" s="118"/>
      <c r="DL1295">
        <v>5</v>
      </c>
      <c r="DM1295" s="74" t="s">
        <v>164</v>
      </c>
      <c r="DN1295" s="74"/>
      <c r="DO1295" s="74"/>
      <c r="DP1295" s="74"/>
      <c r="DR1295">
        <v>5</v>
      </c>
      <c r="DS1295" s="74" t="s">
        <v>164</v>
      </c>
      <c r="DZ1295" t="s">
        <v>1245</v>
      </c>
      <c r="EA1295">
        <v>5</v>
      </c>
      <c r="EY1295" s="70" t="str">
        <f t="shared" si="154"/>
        <v>simvastatine oral 5mg/</v>
      </c>
      <c r="FK1295" s="14" t="s">
        <v>163</v>
      </c>
      <c r="FL1295" s="70" t="str">
        <f t="shared" si="155"/>
        <v>simvastatine oral 5mg/</v>
      </c>
    </row>
    <row r="1296" spans="1:168" ht="15.75" customHeight="1">
      <c r="A1296" s="83">
        <v>121466</v>
      </c>
      <c r="B1296" s="57">
        <v>121466</v>
      </c>
      <c r="C1296" s="118"/>
      <c r="D1296" s="118"/>
      <c r="E1296" s="118"/>
      <c r="F1296" s="118"/>
      <c r="G1296" s="57">
        <v>121466</v>
      </c>
      <c r="I1296" s="57">
        <v>121466</v>
      </c>
      <c r="J1296" s="5" t="str">
        <f t="shared" si="149"/>
        <v>FIN simvastatine Sandoz A/S film-coated tablet 70 x 5mg/</v>
      </c>
      <c r="K1296" s="5" t="str">
        <f t="shared" si="150"/>
        <v>FIN simvastatine Sandoz A/S film-coated tablet 70 x 5mg/</v>
      </c>
      <c r="P1296">
        <v>70</v>
      </c>
      <c r="R1296">
        <v>70</v>
      </c>
      <c r="T1296" s="118"/>
      <c r="U1296" s="118"/>
      <c r="V1296" s="118"/>
      <c r="W1296" s="118"/>
      <c r="X1296" t="s">
        <v>1311</v>
      </c>
      <c r="Y1296" t="s">
        <v>1162</v>
      </c>
      <c r="Z1296" t="s">
        <v>1162</v>
      </c>
      <c r="AA1296" t="s">
        <v>1346</v>
      </c>
      <c r="AF1296" s="61">
        <v>100000073665</v>
      </c>
      <c r="AG1296" t="s">
        <v>1220</v>
      </c>
      <c r="AI1296" t="s">
        <v>1198</v>
      </c>
      <c r="AJ1296" t="s">
        <v>1212</v>
      </c>
      <c r="AS1296" s="57">
        <v>14089</v>
      </c>
      <c r="AT1296" s="25" t="str">
        <f t="shared" si="151"/>
        <v>FIN simvastatine Sandoz A/S film-coated tablet 5mg/</v>
      </c>
      <c r="AU1296" s="33"/>
      <c r="AW1296" s="57">
        <v>14089</v>
      </c>
      <c r="AX1296" s="57"/>
      <c r="AZ1296" t="s">
        <v>579</v>
      </c>
      <c r="BD1296" t="s">
        <v>1220</v>
      </c>
      <c r="BF1296" s="46" t="s">
        <v>1062</v>
      </c>
      <c r="BG1296" t="s">
        <v>981</v>
      </c>
      <c r="BK1296" t="s">
        <v>981</v>
      </c>
      <c r="BL1296" t="s">
        <v>1062</v>
      </c>
      <c r="BM1296" s="55" t="s">
        <v>964</v>
      </c>
      <c r="BN1296" t="str">
        <f t="shared" si="152"/>
        <v>simvastatine film-coated tablet 5mg/</v>
      </c>
      <c r="BO1296" s="55"/>
      <c r="BP1296" t="str">
        <f t="shared" si="153"/>
        <v>simvastatine film-coated tablet 5mg/</v>
      </c>
      <c r="BR1296" s="76">
        <v>10221000</v>
      </c>
      <c r="BS1296" t="s">
        <v>1220</v>
      </c>
      <c r="BU1296" s="118"/>
      <c r="BV1296" s="118"/>
      <c r="BW1296" s="61">
        <v>100000073665</v>
      </c>
      <c r="CB1296" s="87"/>
      <c r="CC1296" s="87"/>
      <c r="CF1296" t="s">
        <v>1242</v>
      </c>
      <c r="CG1296" t="s">
        <v>175</v>
      </c>
      <c r="CI1296" s="118"/>
      <c r="CJ1296" s="118"/>
      <c r="CK1296" t="s">
        <v>1239</v>
      </c>
      <c r="CM1296" t="s">
        <v>1228</v>
      </c>
      <c r="CN1296" t="s">
        <v>3382</v>
      </c>
      <c r="CO1296" s="46" t="s">
        <v>2252</v>
      </c>
      <c r="CQ1296" s="46" t="s">
        <v>2252</v>
      </c>
      <c r="CR1296" s="46" t="s">
        <v>615</v>
      </c>
      <c r="CT1296" s="46" t="s">
        <v>2252</v>
      </c>
      <c r="CU1296" s="46" t="s">
        <v>615</v>
      </c>
      <c r="CV1296" s="118"/>
      <c r="CW1296" s="147"/>
      <c r="CX1296" t="s">
        <v>615</v>
      </c>
      <c r="DG1296" s="118"/>
      <c r="DH1296" s="118"/>
      <c r="DI1296" s="118"/>
      <c r="DJ1296" s="118"/>
      <c r="DK1296" s="118"/>
      <c r="DL1296">
        <v>5</v>
      </c>
      <c r="DM1296" s="74" t="s">
        <v>164</v>
      </c>
      <c r="DN1296" s="74"/>
      <c r="DO1296" s="74"/>
      <c r="DP1296" s="74"/>
      <c r="DR1296">
        <v>5</v>
      </c>
      <c r="DS1296" s="74" t="s">
        <v>164</v>
      </c>
      <c r="DZ1296" t="s">
        <v>1245</v>
      </c>
      <c r="EA1296">
        <v>5</v>
      </c>
      <c r="EY1296" s="70" t="str">
        <f t="shared" si="154"/>
        <v>simvastatine oral 5mg/</v>
      </c>
      <c r="FK1296" s="14" t="s">
        <v>163</v>
      </c>
      <c r="FL1296" s="70" t="str">
        <f t="shared" si="155"/>
        <v>simvastatine oral 5mg/</v>
      </c>
    </row>
    <row r="1297" spans="1:168" ht="15.75" customHeight="1">
      <c r="A1297" s="83">
        <v>121467</v>
      </c>
      <c r="B1297" s="57">
        <v>121467</v>
      </c>
      <c r="C1297" s="118"/>
      <c r="D1297" s="118"/>
      <c r="E1297" s="118"/>
      <c r="F1297" s="118"/>
      <c r="G1297" s="57">
        <v>121467</v>
      </c>
      <c r="I1297" s="57">
        <v>121467</v>
      </c>
      <c r="J1297" s="5" t="str">
        <f t="shared" si="149"/>
        <v>FIN simvastatine Sandoz A/S film-coated tablet 77 x 5mg/</v>
      </c>
      <c r="K1297" s="5" t="str">
        <f t="shared" si="150"/>
        <v>FIN simvastatine Sandoz A/S film-coated tablet 77 x 5mg/</v>
      </c>
      <c r="P1297">
        <v>77</v>
      </c>
      <c r="R1297">
        <v>77</v>
      </c>
      <c r="T1297" s="118"/>
      <c r="U1297" s="118"/>
      <c r="V1297" s="118"/>
      <c r="W1297" s="118"/>
      <c r="X1297" t="s">
        <v>1296</v>
      </c>
      <c r="Y1297" t="s">
        <v>1162</v>
      </c>
      <c r="Z1297" t="s">
        <v>1162</v>
      </c>
      <c r="AA1297" t="s">
        <v>1347</v>
      </c>
      <c r="AF1297" s="61">
        <v>100000073665</v>
      </c>
      <c r="AG1297" t="s">
        <v>1220</v>
      </c>
      <c r="AI1297" t="s">
        <v>1198</v>
      </c>
      <c r="AJ1297" t="s">
        <v>1212</v>
      </c>
      <c r="AS1297" s="57">
        <v>14089</v>
      </c>
      <c r="AT1297" s="25" t="str">
        <f t="shared" si="151"/>
        <v>FIN simvastatine Sandoz A/S film-coated tablet 5mg/</v>
      </c>
      <c r="AU1297" s="33"/>
      <c r="AW1297" s="57">
        <v>14089</v>
      </c>
      <c r="AX1297" s="57"/>
      <c r="AZ1297" t="s">
        <v>579</v>
      </c>
      <c r="BD1297" t="s">
        <v>1220</v>
      </c>
      <c r="BF1297" s="46" t="s">
        <v>1062</v>
      </c>
      <c r="BG1297" t="s">
        <v>981</v>
      </c>
      <c r="BK1297" t="s">
        <v>981</v>
      </c>
      <c r="BL1297" t="s">
        <v>1062</v>
      </c>
      <c r="BM1297" s="55" t="s">
        <v>964</v>
      </c>
      <c r="BN1297" t="str">
        <f t="shared" si="152"/>
        <v>simvastatine film-coated tablet 5mg/</v>
      </c>
      <c r="BO1297" s="55"/>
      <c r="BP1297" t="str">
        <f t="shared" si="153"/>
        <v>simvastatine film-coated tablet 5mg/</v>
      </c>
      <c r="BR1297" s="76">
        <v>10221000</v>
      </c>
      <c r="BS1297" t="s">
        <v>1220</v>
      </c>
      <c r="BU1297" s="118"/>
      <c r="BV1297" s="118"/>
      <c r="BW1297" s="61">
        <v>100000073665</v>
      </c>
      <c r="CB1297" s="87"/>
      <c r="CC1297" s="87"/>
      <c r="CF1297" t="s">
        <v>1242</v>
      </c>
      <c r="CG1297" t="s">
        <v>175</v>
      </c>
      <c r="CI1297" s="118"/>
      <c r="CJ1297" s="118"/>
      <c r="CK1297" t="s">
        <v>1239</v>
      </c>
      <c r="CM1297" t="s">
        <v>1228</v>
      </c>
      <c r="CN1297" t="s">
        <v>3382</v>
      </c>
      <c r="CO1297" s="46" t="s">
        <v>2252</v>
      </c>
      <c r="CQ1297" s="46" t="s">
        <v>2252</v>
      </c>
      <c r="CR1297" s="46" t="s">
        <v>615</v>
      </c>
      <c r="CT1297" s="46" t="s">
        <v>2252</v>
      </c>
      <c r="CU1297" s="46" t="s">
        <v>615</v>
      </c>
      <c r="CV1297" s="118"/>
      <c r="CW1297" s="147"/>
      <c r="CX1297" t="s">
        <v>615</v>
      </c>
      <c r="DG1297" s="118"/>
      <c r="DH1297" s="118"/>
      <c r="DI1297" s="118"/>
      <c r="DJ1297" s="118"/>
      <c r="DK1297" s="118"/>
      <c r="DL1297">
        <v>5</v>
      </c>
      <c r="DM1297" s="74" t="s">
        <v>164</v>
      </c>
      <c r="DN1297" s="74"/>
      <c r="DO1297" s="74"/>
      <c r="DP1297" s="74"/>
      <c r="DR1297">
        <v>5</v>
      </c>
      <c r="DS1297" s="74" t="s">
        <v>164</v>
      </c>
      <c r="DZ1297" t="s">
        <v>1245</v>
      </c>
      <c r="EA1297">
        <v>5</v>
      </c>
      <c r="EY1297" s="70" t="str">
        <f t="shared" si="154"/>
        <v>simvastatine oral 5mg/</v>
      </c>
      <c r="FK1297" s="14" t="s">
        <v>163</v>
      </c>
      <c r="FL1297" s="70" t="str">
        <f t="shared" si="155"/>
        <v>simvastatine oral 5mg/</v>
      </c>
    </row>
    <row r="1298" spans="1:168" ht="15.75" customHeight="1">
      <c r="A1298" s="83">
        <v>121468</v>
      </c>
      <c r="B1298" s="57">
        <v>121468</v>
      </c>
      <c r="C1298" s="118"/>
      <c r="D1298" s="118"/>
      <c r="E1298" s="118"/>
      <c r="F1298" s="118"/>
      <c r="G1298" s="57">
        <v>121468</v>
      </c>
      <c r="I1298" s="57">
        <v>121468</v>
      </c>
      <c r="J1298" s="5" t="str">
        <f t="shared" si="149"/>
        <v>FIN simvastatine Sandoz A/S film-coated tablet 84 x 5mg/</v>
      </c>
      <c r="K1298" s="5" t="str">
        <f t="shared" si="150"/>
        <v>FIN simvastatine Sandoz A/S film-coated tablet 84 x 5mg/</v>
      </c>
      <c r="P1298">
        <v>84</v>
      </c>
      <c r="R1298">
        <v>84</v>
      </c>
      <c r="T1298" s="118"/>
      <c r="U1298" s="118"/>
      <c r="V1298" s="118"/>
      <c r="W1298" s="118"/>
      <c r="X1298" t="s">
        <v>1335</v>
      </c>
      <c r="Y1298" t="s">
        <v>1162</v>
      </c>
      <c r="Z1298" t="s">
        <v>1162</v>
      </c>
      <c r="AA1298" t="s">
        <v>1313</v>
      </c>
      <c r="AF1298" s="61">
        <v>100000073665</v>
      </c>
      <c r="AG1298" t="s">
        <v>1220</v>
      </c>
      <c r="AI1298" t="s">
        <v>1198</v>
      </c>
      <c r="AJ1298" t="s">
        <v>1212</v>
      </c>
      <c r="AS1298" s="57">
        <v>14089</v>
      </c>
      <c r="AT1298" s="25" t="str">
        <f t="shared" si="151"/>
        <v>FIN simvastatine Sandoz A/S film-coated tablet 5mg/</v>
      </c>
      <c r="AU1298" s="33"/>
      <c r="AW1298" s="57">
        <v>14089</v>
      </c>
      <c r="AX1298" s="57"/>
      <c r="AZ1298" t="s">
        <v>579</v>
      </c>
      <c r="BD1298" t="s">
        <v>1220</v>
      </c>
      <c r="BF1298" s="46" t="s">
        <v>1062</v>
      </c>
      <c r="BG1298" t="s">
        <v>981</v>
      </c>
      <c r="BK1298" t="s">
        <v>981</v>
      </c>
      <c r="BL1298" t="s">
        <v>1062</v>
      </c>
      <c r="BM1298" s="55" t="s">
        <v>964</v>
      </c>
      <c r="BN1298" t="str">
        <f t="shared" si="152"/>
        <v>simvastatine film-coated tablet 5mg/</v>
      </c>
      <c r="BO1298" s="55"/>
      <c r="BP1298" t="str">
        <f t="shared" si="153"/>
        <v>simvastatine film-coated tablet 5mg/</v>
      </c>
      <c r="BR1298" s="76">
        <v>10221000</v>
      </c>
      <c r="BS1298" t="s">
        <v>1220</v>
      </c>
      <c r="BU1298" s="118"/>
      <c r="BV1298" s="118"/>
      <c r="BW1298" s="61">
        <v>100000073665</v>
      </c>
      <c r="CB1298" s="87"/>
      <c r="CC1298" s="87"/>
      <c r="CF1298" t="s">
        <v>1242</v>
      </c>
      <c r="CG1298" t="s">
        <v>175</v>
      </c>
      <c r="CI1298" s="118"/>
      <c r="CJ1298" s="118"/>
      <c r="CK1298" t="s">
        <v>1239</v>
      </c>
      <c r="CM1298" t="s">
        <v>1228</v>
      </c>
      <c r="CN1298" t="s">
        <v>3382</v>
      </c>
      <c r="CO1298" s="46" t="s">
        <v>2252</v>
      </c>
      <c r="CQ1298" s="46" t="s">
        <v>2252</v>
      </c>
      <c r="CR1298" s="46" t="s">
        <v>615</v>
      </c>
      <c r="CT1298" s="46" t="s">
        <v>2252</v>
      </c>
      <c r="CU1298" s="46" t="s">
        <v>615</v>
      </c>
      <c r="CV1298" s="118"/>
      <c r="CW1298" s="147"/>
      <c r="CX1298" t="s">
        <v>615</v>
      </c>
      <c r="DG1298" s="118"/>
      <c r="DH1298" s="118"/>
      <c r="DI1298" s="118"/>
      <c r="DJ1298" s="118"/>
      <c r="DK1298" s="118"/>
      <c r="DL1298">
        <v>5</v>
      </c>
      <c r="DM1298" s="74" t="s">
        <v>164</v>
      </c>
      <c r="DN1298" s="74"/>
      <c r="DO1298" s="74"/>
      <c r="DP1298" s="74"/>
      <c r="DR1298">
        <v>5</v>
      </c>
      <c r="DS1298" s="74" t="s">
        <v>164</v>
      </c>
      <c r="DZ1298" t="s">
        <v>1245</v>
      </c>
      <c r="EA1298">
        <v>5</v>
      </c>
      <c r="EY1298" s="70" t="str">
        <f t="shared" si="154"/>
        <v>simvastatine oral 5mg/</v>
      </c>
      <c r="FK1298" s="14" t="s">
        <v>163</v>
      </c>
      <c r="FL1298" s="70" t="str">
        <f t="shared" si="155"/>
        <v>simvastatine oral 5mg/</v>
      </c>
    </row>
    <row r="1299" spans="1:168" ht="15.75" customHeight="1">
      <c r="A1299" s="83">
        <v>121469</v>
      </c>
      <c r="B1299" s="57">
        <v>121469</v>
      </c>
      <c r="C1299" s="118"/>
      <c r="D1299" s="118"/>
      <c r="E1299" s="118"/>
      <c r="F1299" s="118"/>
      <c r="G1299" s="57">
        <v>121469</v>
      </c>
      <c r="I1299" s="57">
        <v>121469</v>
      </c>
      <c r="J1299" s="5" t="str">
        <f t="shared" si="149"/>
        <v>FIN simvastatine Sandoz A/S film-coated tablet 91 x 5mg/</v>
      </c>
      <c r="K1299" s="5" t="str">
        <f t="shared" si="150"/>
        <v>FIN simvastatine Sandoz A/S film-coated tablet 91 x 5mg/</v>
      </c>
      <c r="P1299">
        <v>91</v>
      </c>
      <c r="R1299">
        <v>91</v>
      </c>
      <c r="T1299" s="118"/>
      <c r="U1299" s="118"/>
      <c r="V1299" s="118"/>
      <c r="W1299" s="118"/>
      <c r="X1299" t="s">
        <v>1344</v>
      </c>
      <c r="Y1299" t="s">
        <v>1162</v>
      </c>
      <c r="Z1299" t="s">
        <v>1162</v>
      </c>
      <c r="AA1299" t="s">
        <v>1348</v>
      </c>
      <c r="AF1299" s="61">
        <v>100000073665</v>
      </c>
      <c r="AG1299" t="s">
        <v>1220</v>
      </c>
      <c r="AI1299" t="s">
        <v>1198</v>
      </c>
      <c r="AJ1299" t="s">
        <v>1212</v>
      </c>
      <c r="AS1299" s="57">
        <v>14089</v>
      </c>
      <c r="AT1299" s="25" t="str">
        <f t="shared" si="151"/>
        <v>FIN simvastatine Sandoz A/S film-coated tablet 5mg/</v>
      </c>
      <c r="AU1299" s="33"/>
      <c r="AW1299" s="57">
        <v>14089</v>
      </c>
      <c r="AX1299" s="57"/>
      <c r="AZ1299" t="s">
        <v>579</v>
      </c>
      <c r="BD1299" t="s">
        <v>1220</v>
      </c>
      <c r="BF1299" s="46" t="s">
        <v>1062</v>
      </c>
      <c r="BG1299" t="s">
        <v>981</v>
      </c>
      <c r="BK1299" t="s">
        <v>981</v>
      </c>
      <c r="BL1299" t="s">
        <v>1062</v>
      </c>
      <c r="BM1299" s="55" t="s">
        <v>964</v>
      </c>
      <c r="BN1299" t="str">
        <f t="shared" si="152"/>
        <v>simvastatine film-coated tablet 5mg/</v>
      </c>
      <c r="BO1299" s="55"/>
      <c r="BP1299" t="str">
        <f t="shared" si="153"/>
        <v>simvastatine film-coated tablet 5mg/</v>
      </c>
      <c r="BR1299" s="76">
        <v>10221000</v>
      </c>
      <c r="BS1299" t="s">
        <v>1220</v>
      </c>
      <c r="BU1299" s="118"/>
      <c r="BV1299" s="118"/>
      <c r="BW1299" s="61">
        <v>100000073665</v>
      </c>
      <c r="CB1299" s="87"/>
      <c r="CC1299" s="87"/>
      <c r="CF1299" t="s">
        <v>1242</v>
      </c>
      <c r="CG1299" t="s">
        <v>175</v>
      </c>
      <c r="CI1299" s="118"/>
      <c r="CJ1299" s="118"/>
      <c r="CK1299" t="s">
        <v>1239</v>
      </c>
      <c r="CM1299" t="s">
        <v>1228</v>
      </c>
      <c r="CN1299" t="s">
        <v>3382</v>
      </c>
      <c r="CO1299" s="46" t="s">
        <v>2252</v>
      </c>
      <c r="CQ1299" s="46" t="s">
        <v>2252</v>
      </c>
      <c r="CR1299" s="46" t="s">
        <v>615</v>
      </c>
      <c r="CT1299" s="46" t="s">
        <v>2252</v>
      </c>
      <c r="CU1299" s="46" t="s">
        <v>615</v>
      </c>
      <c r="CV1299" s="118"/>
      <c r="CW1299" s="147"/>
      <c r="CX1299" t="s">
        <v>615</v>
      </c>
      <c r="DG1299" s="118"/>
      <c r="DH1299" s="118"/>
      <c r="DI1299" s="118"/>
      <c r="DJ1299" s="118"/>
      <c r="DK1299" s="118"/>
      <c r="DL1299">
        <v>5</v>
      </c>
      <c r="DM1299" s="74" t="s">
        <v>164</v>
      </c>
      <c r="DN1299" s="74"/>
      <c r="DO1299" s="74"/>
      <c r="DP1299" s="74"/>
      <c r="DR1299">
        <v>5</v>
      </c>
      <c r="DS1299" s="74" t="s">
        <v>164</v>
      </c>
      <c r="DZ1299" t="s">
        <v>1245</v>
      </c>
      <c r="EA1299">
        <v>5</v>
      </c>
      <c r="EY1299" s="70" t="str">
        <f t="shared" si="154"/>
        <v>simvastatine oral 5mg/</v>
      </c>
      <c r="FK1299" s="14" t="s">
        <v>163</v>
      </c>
      <c r="FL1299" s="70" t="str">
        <f t="shared" si="155"/>
        <v>simvastatine oral 5mg/</v>
      </c>
    </row>
    <row r="1300" spans="1:168" ht="15.75" customHeight="1">
      <c r="A1300" s="83">
        <v>27589</v>
      </c>
      <c r="B1300" s="57">
        <v>27589</v>
      </c>
      <c r="C1300" s="118"/>
      <c r="D1300" s="118"/>
      <c r="E1300" s="118"/>
      <c r="F1300" s="118"/>
      <c r="G1300" s="57">
        <v>27589</v>
      </c>
      <c r="I1300" s="57">
        <v>27589</v>
      </c>
      <c r="J1300" s="5" t="str">
        <f t="shared" si="149"/>
        <v>FIN simvastatine Sandoz A/S film-coated tablet 10 x 10mg/</v>
      </c>
      <c r="K1300" s="5" t="str">
        <f t="shared" si="150"/>
        <v>FIN simvastatine Sandoz A/S film-coated tablet 10 x 10mg/</v>
      </c>
      <c r="P1300">
        <v>10</v>
      </c>
      <c r="R1300">
        <v>10</v>
      </c>
      <c r="T1300" s="118"/>
      <c r="U1300" s="118"/>
      <c r="V1300" s="118"/>
      <c r="W1300" s="118"/>
      <c r="X1300" t="s">
        <v>1336</v>
      </c>
      <c r="Y1300" t="s">
        <v>1163</v>
      </c>
      <c r="Z1300" t="s">
        <v>1163</v>
      </c>
      <c r="AA1300" t="s">
        <v>1292</v>
      </c>
      <c r="AF1300" s="61">
        <v>100000073665</v>
      </c>
      <c r="AG1300" t="s">
        <v>1220</v>
      </c>
      <c r="AI1300" t="s">
        <v>1198</v>
      </c>
      <c r="AJ1300" t="s">
        <v>1212</v>
      </c>
      <c r="AS1300" s="57">
        <v>14090</v>
      </c>
      <c r="AT1300" s="25" t="str">
        <f t="shared" si="151"/>
        <v>FIN simvastatine Sandoz A/S film-coated tablet 10mg/</v>
      </c>
      <c r="AU1300" s="33"/>
      <c r="AW1300" s="57">
        <v>14090</v>
      </c>
      <c r="AX1300" s="57"/>
      <c r="AZ1300" t="s">
        <v>579</v>
      </c>
      <c r="BD1300" t="s">
        <v>1220</v>
      </c>
      <c r="BF1300" s="46" t="s">
        <v>1063</v>
      </c>
      <c r="BG1300" t="s">
        <v>981</v>
      </c>
      <c r="BK1300" t="s">
        <v>981</v>
      </c>
      <c r="BL1300" t="s">
        <v>1063</v>
      </c>
      <c r="BM1300" s="55" t="s">
        <v>964</v>
      </c>
      <c r="BN1300" t="str">
        <f t="shared" si="152"/>
        <v>simvastatine film-coated tablet 10mg/</v>
      </c>
      <c r="BO1300" s="55"/>
      <c r="BP1300" t="str">
        <f t="shared" si="153"/>
        <v>simvastatine film-coated tablet 10mg/</v>
      </c>
      <c r="BR1300" s="76">
        <v>10221000</v>
      </c>
      <c r="BS1300" t="s">
        <v>1220</v>
      </c>
      <c r="BU1300" s="118"/>
      <c r="BV1300" s="118"/>
      <c r="BW1300" s="61">
        <v>100000073665</v>
      </c>
      <c r="CB1300" s="87"/>
      <c r="CC1300" s="87"/>
      <c r="CF1300" t="s">
        <v>1242</v>
      </c>
      <c r="CG1300" t="s">
        <v>175</v>
      </c>
      <c r="CI1300" s="118"/>
      <c r="CJ1300" s="118"/>
      <c r="CK1300" t="s">
        <v>1239</v>
      </c>
      <c r="CM1300" t="s">
        <v>1228</v>
      </c>
      <c r="CN1300" t="s">
        <v>3382</v>
      </c>
      <c r="CO1300" s="46" t="s">
        <v>2252</v>
      </c>
      <c r="CQ1300" s="46" t="s">
        <v>2252</v>
      </c>
      <c r="CR1300" s="46" t="s">
        <v>615</v>
      </c>
      <c r="CT1300" s="46" t="s">
        <v>2252</v>
      </c>
      <c r="CU1300" s="46" t="s">
        <v>615</v>
      </c>
      <c r="CV1300" s="118"/>
      <c r="CW1300" s="147"/>
      <c r="CX1300" t="s">
        <v>615</v>
      </c>
      <c r="DG1300" s="118"/>
      <c r="DH1300" s="118"/>
      <c r="DI1300" s="118"/>
      <c r="DJ1300" s="118"/>
      <c r="DK1300" s="118"/>
      <c r="DL1300">
        <v>10</v>
      </c>
      <c r="DM1300" s="74" t="s">
        <v>164</v>
      </c>
      <c r="DN1300" s="74"/>
      <c r="DO1300" s="74"/>
      <c r="DP1300" s="74"/>
      <c r="DR1300">
        <v>10</v>
      </c>
      <c r="DS1300" s="74" t="s">
        <v>164</v>
      </c>
      <c r="DZ1300" t="s">
        <v>1246</v>
      </c>
      <c r="EA1300">
        <v>10</v>
      </c>
      <c r="EY1300" s="70" t="str">
        <f t="shared" si="154"/>
        <v>simvastatine oral 10mg/</v>
      </c>
      <c r="FK1300" s="14" t="s">
        <v>163</v>
      </c>
      <c r="FL1300" s="70" t="str">
        <f t="shared" si="155"/>
        <v>simvastatine oral 10mg/</v>
      </c>
    </row>
    <row r="1301" spans="1:168" ht="15.75" customHeight="1">
      <c r="A1301" s="83">
        <v>27590</v>
      </c>
      <c r="B1301" s="57">
        <v>27590</v>
      </c>
      <c r="C1301" s="118"/>
      <c r="D1301" s="118"/>
      <c r="E1301" s="118"/>
      <c r="F1301" s="118"/>
      <c r="G1301" s="57">
        <v>27590</v>
      </c>
      <c r="I1301" s="57">
        <v>27590</v>
      </c>
      <c r="J1301" s="5" t="str">
        <f t="shared" si="149"/>
        <v>FIN simvastatine Sandoz A/S film-coated tablet 28 x 10mg/</v>
      </c>
      <c r="K1301" s="5" t="str">
        <f t="shared" si="150"/>
        <v>FIN simvastatine Sandoz A/S film-coated tablet 28 x 10mg/</v>
      </c>
      <c r="P1301">
        <v>28</v>
      </c>
      <c r="R1301">
        <v>28</v>
      </c>
      <c r="T1301" s="118"/>
      <c r="U1301" s="118"/>
      <c r="V1301" s="118"/>
      <c r="W1301" s="118"/>
      <c r="X1301" t="s">
        <v>1307</v>
      </c>
      <c r="Y1301" t="s">
        <v>1163</v>
      </c>
      <c r="Z1301" t="s">
        <v>1163</v>
      </c>
      <c r="AA1301" t="s">
        <v>1297</v>
      </c>
      <c r="AF1301" s="61">
        <v>100000073665</v>
      </c>
      <c r="AG1301" t="s">
        <v>1220</v>
      </c>
      <c r="AI1301" t="s">
        <v>1198</v>
      </c>
      <c r="AJ1301" t="s">
        <v>1212</v>
      </c>
      <c r="AS1301" s="57">
        <v>14090</v>
      </c>
      <c r="AT1301" s="25" t="str">
        <f t="shared" si="151"/>
        <v>FIN simvastatine Sandoz A/S film-coated tablet 10mg/</v>
      </c>
      <c r="AU1301" s="33"/>
      <c r="AW1301" s="57">
        <v>14090</v>
      </c>
      <c r="AX1301" s="57"/>
      <c r="AZ1301" t="s">
        <v>579</v>
      </c>
      <c r="BD1301" t="s">
        <v>1220</v>
      </c>
      <c r="BF1301" s="46" t="s">
        <v>1063</v>
      </c>
      <c r="BG1301" t="s">
        <v>981</v>
      </c>
      <c r="BK1301" t="s">
        <v>981</v>
      </c>
      <c r="BL1301" t="s">
        <v>1063</v>
      </c>
      <c r="BM1301" s="55" t="s">
        <v>964</v>
      </c>
      <c r="BN1301" t="str">
        <f t="shared" si="152"/>
        <v>simvastatine film-coated tablet 10mg/</v>
      </c>
      <c r="BO1301" s="55"/>
      <c r="BP1301" t="str">
        <f t="shared" si="153"/>
        <v>simvastatine film-coated tablet 10mg/</v>
      </c>
      <c r="BR1301" s="76">
        <v>10221000</v>
      </c>
      <c r="BS1301" t="s">
        <v>1220</v>
      </c>
      <c r="BU1301" s="118"/>
      <c r="BV1301" s="118"/>
      <c r="BW1301" s="61">
        <v>100000073665</v>
      </c>
      <c r="CB1301" s="87"/>
      <c r="CC1301" s="87"/>
      <c r="CF1301" t="s">
        <v>1242</v>
      </c>
      <c r="CG1301" t="s">
        <v>175</v>
      </c>
      <c r="CI1301" s="118"/>
      <c r="CJ1301" s="118"/>
      <c r="CK1301" t="s">
        <v>1239</v>
      </c>
      <c r="CM1301" t="s">
        <v>1228</v>
      </c>
      <c r="CN1301" t="s">
        <v>3382</v>
      </c>
      <c r="CO1301" s="46" t="s">
        <v>2252</v>
      </c>
      <c r="CQ1301" s="46" t="s">
        <v>2252</v>
      </c>
      <c r="CR1301" s="46" t="s">
        <v>615</v>
      </c>
      <c r="CT1301" s="46" t="s">
        <v>2252</v>
      </c>
      <c r="CU1301" s="46" t="s">
        <v>615</v>
      </c>
      <c r="CV1301" s="118"/>
      <c r="CW1301" s="147"/>
      <c r="CX1301" t="s">
        <v>615</v>
      </c>
      <c r="DG1301" s="118"/>
      <c r="DH1301" s="118"/>
      <c r="DI1301" s="118"/>
      <c r="DJ1301" s="118"/>
      <c r="DK1301" s="118"/>
      <c r="DL1301">
        <v>10</v>
      </c>
      <c r="DM1301" s="74" t="s">
        <v>164</v>
      </c>
      <c r="DN1301" s="74"/>
      <c r="DO1301" s="74"/>
      <c r="DP1301" s="74"/>
      <c r="DR1301">
        <v>10</v>
      </c>
      <c r="DS1301" s="74" t="s">
        <v>164</v>
      </c>
      <c r="DZ1301" t="s">
        <v>1246</v>
      </c>
      <c r="EA1301">
        <v>10</v>
      </c>
      <c r="EY1301" s="70" t="str">
        <f t="shared" si="154"/>
        <v>simvastatine oral 10mg/</v>
      </c>
      <c r="FK1301" s="14" t="s">
        <v>163</v>
      </c>
      <c r="FL1301" s="70" t="str">
        <f t="shared" si="155"/>
        <v>simvastatine oral 10mg/</v>
      </c>
    </row>
    <row r="1302" spans="1:168" ht="15.75" customHeight="1">
      <c r="A1302" s="83">
        <v>27591</v>
      </c>
      <c r="B1302" s="57">
        <v>27591</v>
      </c>
      <c r="C1302" s="118"/>
      <c r="D1302" s="118"/>
      <c r="E1302" s="118"/>
      <c r="F1302" s="118"/>
      <c r="G1302" s="57">
        <v>27591</v>
      </c>
      <c r="I1302" s="57">
        <v>27591</v>
      </c>
      <c r="J1302" s="5" t="str">
        <f t="shared" si="149"/>
        <v>FIN simvastatine Sandoz A/S film-coated tablet 30 x 10mg/</v>
      </c>
      <c r="K1302" s="5" t="str">
        <f t="shared" si="150"/>
        <v>FIN simvastatine Sandoz A/S film-coated tablet 30 x 10mg/</v>
      </c>
      <c r="P1302">
        <v>30</v>
      </c>
      <c r="R1302">
        <v>30</v>
      </c>
      <c r="T1302" s="118"/>
      <c r="U1302" s="118"/>
      <c r="V1302" s="118"/>
      <c r="W1302" s="118"/>
      <c r="X1302" t="s">
        <v>1345</v>
      </c>
      <c r="Y1302" t="s">
        <v>1163</v>
      </c>
      <c r="Z1302" t="s">
        <v>1163</v>
      </c>
      <c r="AA1302" t="s">
        <v>1298</v>
      </c>
      <c r="AF1302" s="61">
        <v>100000073665</v>
      </c>
      <c r="AG1302" t="s">
        <v>1220</v>
      </c>
      <c r="AI1302" t="s">
        <v>1198</v>
      </c>
      <c r="AJ1302" t="s">
        <v>1212</v>
      </c>
      <c r="AS1302" s="57">
        <v>14090</v>
      </c>
      <c r="AT1302" s="25" t="str">
        <f t="shared" si="151"/>
        <v>FIN simvastatine Sandoz A/S film-coated tablet 10mg/</v>
      </c>
      <c r="AU1302" s="33"/>
      <c r="AW1302" s="57">
        <v>14090</v>
      </c>
      <c r="AX1302" s="57"/>
      <c r="AZ1302" t="s">
        <v>579</v>
      </c>
      <c r="BD1302" t="s">
        <v>1220</v>
      </c>
      <c r="BF1302" s="46" t="s">
        <v>1063</v>
      </c>
      <c r="BG1302" t="s">
        <v>981</v>
      </c>
      <c r="BK1302" t="s">
        <v>981</v>
      </c>
      <c r="BL1302" t="s">
        <v>1063</v>
      </c>
      <c r="BM1302" s="55" t="s">
        <v>964</v>
      </c>
      <c r="BN1302" t="str">
        <f t="shared" si="152"/>
        <v>simvastatine film-coated tablet 10mg/</v>
      </c>
      <c r="BO1302" s="55"/>
      <c r="BP1302" t="str">
        <f t="shared" si="153"/>
        <v>simvastatine film-coated tablet 10mg/</v>
      </c>
      <c r="BR1302" s="76">
        <v>10221000</v>
      </c>
      <c r="BS1302" t="s">
        <v>1220</v>
      </c>
      <c r="BU1302" s="118"/>
      <c r="BV1302" s="118"/>
      <c r="BW1302" s="61">
        <v>100000073665</v>
      </c>
      <c r="CB1302" s="87"/>
      <c r="CC1302" s="87"/>
      <c r="CF1302" t="s">
        <v>1242</v>
      </c>
      <c r="CG1302" t="s">
        <v>175</v>
      </c>
      <c r="CI1302" s="118"/>
      <c r="CJ1302" s="118"/>
      <c r="CK1302" t="s">
        <v>1239</v>
      </c>
      <c r="CM1302" t="s">
        <v>1228</v>
      </c>
      <c r="CN1302" t="s">
        <v>3382</v>
      </c>
      <c r="CO1302" s="46" t="s">
        <v>2252</v>
      </c>
      <c r="CQ1302" s="46" t="s">
        <v>2252</v>
      </c>
      <c r="CR1302" s="46" t="s">
        <v>615</v>
      </c>
      <c r="CT1302" s="46" t="s">
        <v>2252</v>
      </c>
      <c r="CU1302" s="46" t="s">
        <v>615</v>
      </c>
      <c r="CV1302" s="118"/>
      <c r="CW1302" s="147"/>
      <c r="CX1302" t="s">
        <v>615</v>
      </c>
      <c r="DG1302" s="118"/>
      <c r="DH1302" s="118"/>
      <c r="DI1302" s="118"/>
      <c r="DJ1302" s="118"/>
      <c r="DK1302" s="118"/>
      <c r="DL1302">
        <v>10</v>
      </c>
      <c r="DM1302" s="74" t="s">
        <v>164</v>
      </c>
      <c r="DN1302" s="74"/>
      <c r="DO1302" s="74"/>
      <c r="DP1302" s="74"/>
      <c r="DR1302">
        <v>10</v>
      </c>
      <c r="DS1302" s="74" t="s">
        <v>164</v>
      </c>
      <c r="DZ1302" t="s">
        <v>1246</v>
      </c>
      <c r="EA1302">
        <v>10</v>
      </c>
      <c r="EY1302" s="70" t="str">
        <f t="shared" si="154"/>
        <v>simvastatine oral 10mg/</v>
      </c>
      <c r="FK1302" s="14" t="s">
        <v>163</v>
      </c>
      <c r="FL1302" s="70" t="str">
        <f t="shared" si="155"/>
        <v>simvastatine oral 10mg/</v>
      </c>
    </row>
    <row r="1303" spans="1:168" ht="15.75" customHeight="1">
      <c r="A1303" s="83">
        <v>27592</v>
      </c>
      <c r="B1303" s="57">
        <v>27592</v>
      </c>
      <c r="C1303" s="118"/>
      <c r="D1303" s="118"/>
      <c r="E1303" s="118"/>
      <c r="F1303" s="118"/>
      <c r="G1303" s="57">
        <v>27592</v>
      </c>
      <c r="I1303" s="57">
        <v>27592</v>
      </c>
      <c r="J1303" s="5" t="str">
        <f t="shared" ref="J1303:J1366" si="156">CONCATENATE(BM1303," ",CR1304," ",BG1303," ",BS1303," ",R1303,S1303," x ",DR1303,DS1303,"/",DU1303,DV1303)</f>
        <v>FIN simvastatine Sandoz A/S film-coated tablet 40 x 10mg/</v>
      </c>
      <c r="K1303" s="5" t="str">
        <f t="shared" ref="K1303:K1366" si="157">CONCATENATE(BM1303," ",CR1304," ",BG1303," ",BS1303," ",R1303,S1303," x ",DR1303,DS1303,"/",DU1303,DV1303)</f>
        <v>FIN simvastatine Sandoz A/S film-coated tablet 40 x 10mg/</v>
      </c>
      <c r="P1303">
        <v>40</v>
      </c>
      <c r="R1303">
        <v>40</v>
      </c>
      <c r="T1303" s="118"/>
      <c r="U1303" s="118"/>
      <c r="V1303" s="118"/>
      <c r="W1303" s="118"/>
      <c r="X1303" t="s">
        <v>1346</v>
      </c>
      <c r="Y1303" t="s">
        <v>1163</v>
      </c>
      <c r="Z1303" t="s">
        <v>1163</v>
      </c>
      <c r="AA1303" t="s">
        <v>1290</v>
      </c>
      <c r="AF1303" s="61">
        <v>100000073665</v>
      </c>
      <c r="AG1303" t="s">
        <v>1220</v>
      </c>
      <c r="AI1303" t="s">
        <v>1198</v>
      </c>
      <c r="AJ1303" t="s">
        <v>1212</v>
      </c>
      <c r="AS1303" s="57">
        <v>14090</v>
      </c>
      <c r="AT1303" s="25" t="str">
        <f t="shared" ref="AT1303:AT1366" si="158">CONCATENATE(BM1303," ",CR1304," ",BG1303," ",BS1303," ",DR1303,DS1303,"/",DU1303,DV1303)</f>
        <v>FIN simvastatine Sandoz A/S film-coated tablet 10mg/</v>
      </c>
      <c r="AU1303" s="33"/>
      <c r="AW1303" s="57">
        <v>14090</v>
      </c>
      <c r="AX1303" s="57"/>
      <c r="AZ1303" t="s">
        <v>579</v>
      </c>
      <c r="BD1303" t="s">
        <v>1220</v>
      </c>
      <c r="BF1303" s="46" t="s">
        <v>1063</v>
      </c>
      <c r="BG1303" t="s">
        <v>981</v>
      </c>
      <c r="BK1303" t="s">
        <v>981</v>
      </c>
      <c r="BL1303" t="s">
        <v>1063</v>
      </c>
      <c r="BM1303" s="55" t="s">
        <v>964</v>
      </c>
      <c r="BN1303" t="str">
        <f t="shared" ref="BN1303:BN1366" si="159">CONCATENATE(CR1304," ",BS1303," ",DR1303,DS1303,"/",DU1303,DV1303)</f>
        <v>simvastatine film-coated tablet 10mg/</v>
      </c>
      <c r="BO1303" s="55"/>
      <c r="BP1303" t="str">
        <f t="shared" ref="BP1303:BP1366" si="160">CONCATENATE(CR1304," ",BS1303," ",DR1303,DS1303,"/",DU1303,DV1303)</f>
        <v>simvastatine film-coated tablet 10mg/</v>
      </c>
      <c r="BR1303" s="76">
        <v>10221000</v>
      </c>
      <c r="BS1303" t="s">
        <v>1220</v>
      </c>
      <c r="BU1303" s="118"/>
      <c r="BV1303" s="118"/>
      <c r="BW1303" s="61">
        <v>100000073665</v>
      </c>
      <c r="CB1303" s="87"/>
      <c r="CC1303" s="87"/>
      <c r="CF1303" t="s">
        <v>1242</v>
      </c>
      <c r="CG1303" t="s">
        <v>175</v>
      </c>
      <c r="CI1303" s="118"/>
      <c r="CJ1303" s="118"/>
      <c r="CK1303" t="s">
        <v>1239</v>
      </c>
      <c r="CM1303" t="s">
        <v>1228</v>
      </c>
      <c r="CN1303" t="s">
        <v>3382</v>
      </c>
      <c r="CO1303" s="46" t="s">
        <v>2252</v>
      </c>
      <c r="CQ1303" s="46" t="s">
        <v>2252</v>
      </c>
      <c r="CR1303" s="46" t="s">
        <v>615</v>
      </c>
      <c r="CT1303" s="46" t="s">
        <v>2252</v>
      </c>
      <c r="CU1303" s="46" t="s">
        <v>615</v>
      </c>
      <c r="CV1303" s="118"/>
      <c r="CW1303" s="147"/>
      <c r="CX1303" t="s">
        <v>615</v>
      </c>
      <c r="DG1303" s="118"/>
      <c r="DH1303" s="118"/>
      <c r="DI1303" s="118"/>
      <c r="DJ1303" s="118"/>
      <c r="DK1303" s="118"/>
      <c r="DL1303">
        <v>10</v>
      </c>
      <c r="DM1303" s="74" t="s">
        <v>164</v>
      </c>
      <c r="DN1303" s="74"/>
      <c r="DO1303" s="74"/>
      <c r="DP1303" s="74"/>
      <c r="DR1303">
        <v>10</v>
      </c>
      <c r="DS1303" s="74" t="s">
        <v>164</v>
      </c>
      <c r="DZ1303" t="s">
        <v>1246</v>
      </c>
      <c r="EA1303">
        <v>10</v>
      </c>
      <c r="EY1303" s="70" t="str">
        <f t="shared" ref="EY1303:EY1366" si="161">CONCATENATE(CU1305," ",FK1303," ",DR1303,DS1303,"/",DU1303,DV1303)</f>
        <v>simvastatine oral 10mg/</v>
      </c>
      <c r="FK1303" s="14" t="s">
        <v>163</v>
      </c>
      <c r="FL1303" s="70" t="str">
        <f t="shared" ref="FL1303:FL1366" si="162">CONCATENATE(CU1305," ",FK1303," ",DR1303,DS1303,"/",DU1303,DV1303)</f>
        <v>simvastatine oral 10mg/</v>
      </c>
    </row>
    <row r="1304" spans="1:168" ht="15.75" customHeight="1">
      <c r="A1304" s="83">
        <v>27593</v>
      </c>
      <c r="B1304" s="57">
        <v>27593</v>
      </c>
      <c r="C1304" s="118"/>
      <c r="D1304" s="118"/>
      <c r="E1304" s="118"/>
      <c r="F1304" s="118"/>
      <c r="G1304" s="57">
        <v>27593</v>
      </c>
      <c r="I1304" s="57">
        <v>27593</v>
      </c>
      <c r="J1304" s="5" t="str">
        <f t="shared" si="156"/>
        <v>FIN simvastatine Sandoz A/S film-coated tablet 50 x 10mg/</v>
      </c>
      <c r="K1304" s="5" t="str">
        <f t="shared" si="157"/>
        <v>FIN simvastatine Sandoz A/S film-coated tablet 50 x 10mg/</v>
      </c>
      <c r="P1304">
        <v>50</v>
      </c>
      <c r="R1304">
        <v>50</v>
      </c>
      <c r="T1304" s="118"/>
      <c r="U1304" s="118"/>
      <c r="V1304" s="118"/>
      <c r="W1304" s="118"/>
      <c r="X1304" t="s">
        <v>1347</v>
      </c>
      <c r="Y1304" t="s">
        <v>1163</v>
      </c>
      <c r="Z1304" t="s">
        <v>1163</v>
      </c>
      <c r="AA1304" t="s">
        <v>1299</v>
      </c>
      <c r="AF1304" s="61">
        <v>100000073665</v>
      </c>
      <c r="AG1304" t="s">
        <v>1220</v>
      </c>
      <c r="AI1304" t="s">
        <v>1198</v>
      </c>
      <c r="AJ1304" t="s">
        <v>1212</v>
      </c>
      <c r="AS1304" s="57">
        <v>14090</v>
      </c>
      <c r="AT1304" s="25" t="str">
        <f t="shared" si="158"/>
        <v>FIN simvastatine Sandoz A/S film-coated tablet 10mg/</v>
      </c>
      <c r="AU1304" s="33"/>
      <c r="AW1304" s="57">
        <v>14090</v>
      </c>
      <c r="AX1304" s="57"/>
      <c r="AZ1304" t="s">
        <v>579</v>
      </c>
      <c r="BD1304" t="s">
        <v>1220</v>
      </c>
      <c r="BF1304" s="46" t="s">
        <v>1063</v>
      </c>
      <c r="BG1304" t="s">
        <v>981</v>
      </c>
      <c r="BK1304" t="s">
        <v>981</v>
      </c>
      <c r="BL1304" t="s">
        <v>1063</v>
      </c>
      <c r="BM1304" s="55" t="s">
        <v>964</v>
      </c>
      <c r="BN1304" t="str">
        <f t="shared" si="159"/>
        <v>simvastatine film-coated tablet 10mg/</v>
      </c>
      <c r="BO1304" s="55"/>
      <c r="BP1304" t="str">
        <f t="shared" si="160"/>
        <v>simvastatine film-coated tablet 10mg/</v>
      </c>
      <c r="BR1304" s="76">
        <v>10221000</v>
      </c>
      <c r="BS1304" t="s">
        <v>1220</v>
      </c>
      <c r="BU1304" s="118"/>
      <c r="BV1304" s="118"/>
      <c r="BW1304" s="61">
        <v>100000073665</v>
      </c>
      <c r="CB1304" s="87"/>
      <c r="CC1304" s="87"/>
      <c r="CF1304" t="s">
        <v>1242</v>
      </c>
      <c r="CG1304" t="s">
        <v>175</v>
      </c>
      <c r="CI1304" s="118"/>
      <c r="CJ1304" s="118"/>
      <c r="CK1304" t="s">
        <v>1239</v>
      </c>
      <c r="CM1304" t="s">
        <v>1228</v>
      </c>
      <c r="CN1304" t="s">
        <v>3382</v>
      </c>
      <c r="CO1304" s="46" t="s">
        <v>2252</v>
      </c>
      <c r="CQ1304" s="46" t="s">
        <v>2252</v>
      </c>
      <c r="CR1304" s="46" t="s">
        <v>615</v>
      </c>
      <c r="CT1304" s="46" t="s">
        <v>2252</v>
      </c>
      <c r="CU1304" s="46" t="s">
        <v>615</v>
      </c>
      <c r="CV1304" s="118"/>
      <c r="CW1304" s="147"/>
      <c r="CX1304" t="s">
        <v>615</v>
      </c>
      <c r="DG1304" s="118"/>
      <c r="DH1304" s="118"/>
      <c r="DI1304" s="118"/>
      <c r="DJ1304" s="118"/>
      <c r="DK1304" s="118"/>
      <c r="DL1304">
        <v>10</v>
      </c>
      <c r="DM1304" s="74" t="s">
        <v>164</v>
      </c>
      <c r="DN1304" s="74"/>
      <c r="DO1304" s="74"/>
      <c r="DP1304" s="74"/>
      <c r="DR1304">
        <v>10</v>
      </c>
      <c r="DS1304" s="74" t="s">
        <v>164</v>
      </c>
      <c r="DZ1304" t="s">
        <v>1246</v>
      </c>
      <c r="EA1304">
        <v>10</v>
      </c>
      <c r="EY1304" s="70" t="str">
        <f t="shared" si="161"/>
        <v>simvastatine oral 10mg/</v>
      </c>
      <c r="FK1304" s="14" t="s">
        <v>163</v>
      </c>
      <c r="FL1304" s="70" t="str">
        <f t="shared" si="162"/>
        <v>simvastatine oral 10mg/</v>
      </c>
    </row>
    <row r="1305" spans="1:168" ht="15.75" customHeight="1">
      <c r="A1305" s="83">
        <v>27594</v>
      </c>
      <c r="B1305" s="57">
        <v>27594</v>
      </c>
      <c r="C1305" s="118"/>
      <c r="D1305" s="118"/>
      <c r="E1305" s="118"/>
      <c r="F1305" s="118"/>
      <c r="G1305" s="57">
        <v>27594</v>
      </c>
      <c r="I1305" s="57">
        <v>27594</v>
      </c>
      <c r="J1305" s="5" t="str">
        <f t="shared" si="156"/>
        <v>FIN simvastatine Sandoz A/S film-coated tablet 50 x 10mg/</v>
      </c>
      <c r="K1305" s="5" t="str">
        <f t="shared" si="157"/>
        <v>FIN simvastatine Sandoz A/S film-coated tablet 50 x 10mg/</v>
      </c>
      <c r="P1305" s="79">
        <v>50</v>
      </c>
      <c r="R1305" s="79">
        <v>50</v>
      </c>
      <c r="T1305" s="118"/>
      <c r="U1305" s="118"/>
      <c r="V1305" s="118"/>
      <c r="W1305" s="118"/>
      <c r="X1305" t="s">
        <v>1313</v>
      </c>
      <c r="Y1305" t="s">
        <v>1163</v>
      </c>
      <c r="Z1305" t="s">
        <v>1163</v>
      </c>
      <c r="AA1305" s="56" t="s">
        <v>1315</v>
      </c>
      <c r="AF1305" s="61">
        <v>100000073665</v>
      </c>
      <c r="AG1305" t="s">
        <v>1220</v>
      </c>
      <c r="AI1305" t="s">
        <v>1198</v>
      </c>
      <c r="AJ1305" t="s">
        <v>1212</v>
      </c>
      <c r="AS1305" s="57">
        <v>14090</v>
      </c>
      <c r="AT1305" s="25" t="str">
        <f t="shared" si="158"/>
        <v>FIN simvastatine Sandoz A/S film-coated tablet 10mg/</v>
      </c>
      <c r="AU1305" s="33"/>
      <c r="AW1305" s="57">
        <v>14090</v>
      </c>
      <c r="AX1305" s="57"/>
      <c r="AZ1305" t="s">
        <v>579</v>
      </c>
      <c r="BD1305" t="s">
        <v>1220</v>
      </c>
      <c r="BF1305" s="46" t="s">
        <v>1063</v>
      </c>
      <c r="BG1305" t="s">
        <v>981</v>
      </c>
      <c r="BK1305" t="s">
        <v>981</v>
      </c>
      <c r="BL1305" t="s">
        <v>1063</v>
      </c>
      <c r="BM1305" s="55" t="s">
        <v>964</v>
      </c>
      <c r="BN1305" t="str">
        <f t="shared" si="159"/>
        <v>simvastatine film-coated tablet 10mg/</v>
      </c>
      <c r="BO1305" s="55"/>
      <c r="BP1305" t="str">
        <f t="shared" si="160"/>
        <v>simvastatine film-coated tablet 10mg/</v>
      </c>
      <c r="BR1305" s="76">
        <v>10221000</v>
      </c>
      <c r="BS1305" t="s">
        <v>1220</v>
      </c>
      <c r="BU1305" s="118"/>
      <c r="BV1305" s="118"/>
      <c r="BW1305" s="61">
        <v>100000073665</v>
      </c>
      <c r="CB1305" s="87"/>
      <c r="CC1305" s="87"/>
      <c r="CF1305" t="s">
        <v>1242</v>
      </c>
      <c r="CG1305" t="s">
        <v>175</v>
      </c>
      <c r="CI1305" s="118"/>
      <c r="CJ1305" s="118"/>
      <c r="CK1305" t="s">
        <v>1239</v>
      </c>
      <c r="CM1305" t="s">
        <v>1228</v>
      </c>
      <c r="CN1305" t="s">
        <v>3382</v>
      </c>
      <c r="CO1305" s="46" t="s">
        <v>2252</v>
      </c>
      <c r="CQ1305" s="46" t="s">
        <v>2252</v>
      </c>
      <c r="CR1305" s="46" t="s">
        <v>615</v>
      </c>
      <c r="CT1305" s="46" t="s">
        <v>2252</v>
      </c>
      <c r="CU1305" s="46" t="s">
        <v>615</v>
      </c>
      <c r="CV1305" s="118"/>
      <c r="CW1305" s="147"/>
      <c r="CX1305" t="s">
        <v>615</v>
      </c>
      <c r="DG1305" s="118"/>
      <c r="DH1305" s="118"/>
      <c r="DI1305" s="118"/>
      <c r="DJ1305" s="118"/>
      <c r="DK1305" s="118"/>
      <c r="DL1305">
        <v>10</v>
      </c>
      <c r="DM1305" s="74" t="s">
        <v>164</v>
      </c>
      <c r="DN1305" s="74"/>
      <c r="DO1305" s="74"/>
      <c r="DP1305" s="74"/>
      <c r="DR1305">
        <v>10</v>
      </c>
      <c r="DS1305" s="74" t="s">
        <v>164</v>
      </c>
      <c r="DZ1305" t="s">
        <v>1246</v>
      </c>
      <c r="EA1305">
        <v>10</v>
      </c>
      <c r="EY1305" s="70" t="str">
        <f t="shared" si="161"/>
        <v>simvastatine oral 10mg/</v>
      </c>
      <c r="FK1305" s="14" t="s">
        <v>163</v>
      </c>
      <c r="FL1305" s="70" t="str">
        <f t="shared" si="162"/>
        <v>simvastatine oral 10mg/</v>
      </c>
    </row>
    <row r="1306" spans="1:168" ht="15.75" customHeight="1">
      <c r="A1306" s="83">
        <v>27595</v>
      </c>
      <c r="B1306" s="57">
        <v>27595</v>
      </c>
      <c r="C1306" s="118"/>
      <c r="D1306" s="118"/>
      <c r="E1306" s="118"/>
      <c r="F1306" s="118"/>
      <c r="G1306" s="57">
        <v>27595</v>
      </c>
      <c r="I1306" s="57">
        <v>27595</v>
      </c>
      <c r="J1306" s="5" t="str">
        <f t="shared" si="156"/>
        <v>FIN simvastatine Sandoz A/S film-coated tablet 100 x 10mg/</v>
      </c>
      <c r="K1306" s="5" t="str">
        <f t="shared" si="157"/>
        <v>FIN simvastatine Sandoz A/S film-coated tablet 100 x 10mg/</v>
      </c>
      <c r="P1306">
        <v>100</v>
      </c>
      <c r="R1306">
        <v>100</v>
      </c>
      <c r="T1306" s="118"/>
      <c r="U1306" s="118"/>
      <c r="V1306" s="118"/>
      <c r="W1306" s="118"/>
      <c r="X1306" t="s">
        <v>1348</v>
      </c>
      <c r="Y1306" t="s">
        <v>1163</v>
      </c>
      <c r="Z1306" t="s">
        <v>1163</v>
      </c>
      <c r="AA1306" t="s">
        <v>1289</v>
      </c>
      <c r="AF1306" s="61">
        <v>100000073665</v>
      </c>
      <c r="AG1306" t="s">
        <v>1220</v>
      </c>
      <c r="AI1306" t="s">
        <v>1198</v>
      </c>
      <c r="AJ1306" t="s">
        <v>1212</v>
      </c>
      <c r="AS1306" s="57">
        <v>14090</v>
      </c>
      <c r="AT1306" s="25" t="str">
        <f t="shared" si="158"/>
        <v>FIN simvastatine Sandoz A/S film-coated tablet 10mg/</v>
      </c>
      <c r="AU1306" s="33"/>
      <c r="AW1306" s="57">
        <v>14090</v>
      </c>
      <c r="AX1306" s="57"/>
      <c r="AZ1306" t="s">
        <v>579</v>
      </c>
      <c r="BD1306" t="s">
        <v>1220</v>
      </c>
      <c r="BF1306" s="46" t="s">
        <v>1063</v>
      </c>
      <c r="BG1306" t="s">
        <v>981</v>
      </c>
      <c r="BK1306" t="s">
        <v>981</v>
      </c>
      <c r="BL1306" t="s">
        <v>1063</v>
      </c>
      <c r="BM1306" s="55" t="s">
        <v>964</v>
      </c>
      <c r="BN1306" t="str">
        <f t="shared" si="159"/>
        <v>simvastatine film-coated tablet 10mg/</v>
      </c>
      <c r="BO1306" s="55"/>
      <c r="BP1306" t="str">
        <f t="shared" si="160"/>
        <v>simvastatine film-coated tablet 10mg/</v>
      </c>
      <c r="BR1306" s="76">
        <v>10221000</v>
      </c>
      <c r="BS1306" t="s">
        <v>1220</v>
      </c>
      <c r="BU1306" s="118"/>
      <c r="BV1306" s="118"/>
      <c r="BW1306" s="61">
        <v>100000073665</v>
      </c>
      <c r="CB1306" s="87"/>
      <c r="CC1306" s="87"/>
      <c r="CF1306" t="s">
        <v>1242</v>
      </c>
      <c r="CG1306" t="s">
        <v>175</v>
      </c>
      <c r="CI1306" s="118"/>
      <c r="CJ1306" s="118"/>
      <c r="CK1306" t="s">
        <v>1239</v>
      </c>
      <c r="CM1306" t="s">
        <v>1228</v>
      </c>
      <c r="CN1306" t="s">
        <v>3382</v>
      </c>
      <c r="CO1306" s="46" t="s">
        <v>2252</v>
      </c>
      <c r="CQ1306" s="46" t="s">
        <v>2252</v>
      </c>
      <c r="CR1306" s="46" t="s">
        <v>615</v>
      </c>
      <c r="CT1306" s="46" t="s">
        <v>2252</v>
      </c>
      <c r="CU1306" s="46" t="s">
        <v>615</v>
      </c>
      <c r="CV1306" s="118"/>
      <c r="CW1306" s="147"/>
      <c r="CX1306" t="s">
        <v>615</v>
      </c>
      <c r="DG1306" s="118"/>
      <c r="DH1306" s="118"/>
      <c r="DI1306" s="118"/>
      <c r="DJ1306" s="118"/>
      <c r="DK1306" s="118"/>
      <c r="DL1306">
        <v>10</v>
      </c>
      <c r="DM1306" s="74" t="s">
        <v>164</v>
      </c>
      <c r="DN1306" s="74"/>
      <c r="DO1306" s="74"/>
      <c r="DP1306" s="74"/>
      <c r="DR1306">
        <v>10</v>
      </c>
      <c r="DS1306" s="74" t="s">
        <v>164</v>
      </c>
      <c r="DZ1306" t="s">
        <v>1246</v>
      </c>
      <c r="EA1306">
        <v>10</v>
      </c>
      <c r="EY1306" s="70" t="str">
        <f t="shared" si="161"/>
        <v>simvastatine oral 10mg/</v>
      </c>
      <c r="FK1306" s="14" t="s">
        <v>163</v>
      </c>
      <c r="FL1306" s="70" t="str">
        <f t="shared" si="162"/>
        <v>simvastatine oral 10mg/</v>
      </c>
    </row>
    <row r="1307" spans="1:168" ht="15.75" customHeight="1">
      <c r="A1307" s="83">
        <v>27596</v>
      </c>
      <c r="B1307" s="57">
        <v>27596</v>
      </c>
      <c r="C1307" s="118"/>
      <c r="D1307" s="118"/>
      <c r="E1307" s="118"/>
      <c r="F1307" s="118"/>
      <c r="G1307" s="57">
        <v>27596</v>
      </c>
      <c r="I1307" s="57">
        <v>27596</v>
      </c>
      <c r="J1307" s="5" t="str">
        <f t="shared" si="156"/>
        <v>FIN simvastatine Sandoz A/S film-coated tablet 10 x 10mg/</v>
      </c>
      <c r="K1307" s="5" t="str">
        <f t="shared" si="157"/>
        <v>FIN simvastatine Sandoz A/S film-coated tablet 10 x 10mg/</v>
      </c>
      <c r="P1307">
        <v>10</v>
      </c>
      <c r="R1307">
        <v>10</v>
      </c>
      <c r="T1307" s="118"/>
      <c r="U1307" s="118"/>
      <c r="V1307" s="118"/>
      <c r="W1307" s="118"/>
      <c r="X1307" t="s">
        <v>1292</v>
      </c>
      <c r="Y1307" t="s">
        <v>1163</v>
      </c>
      <c r="Z1307" t="s">
        <v>1163</v>
      </c>
      <c r="AA1307" t="s">
        <v>1292</v>
      </c>
      <c r="AF1307" s="61">
        <v>100000073665</v>
      </c>
      <c r="AG1307" t="s">
        <v>1220</v>
      </c>
      <c r="AI1307" t="s">
        <v>1198</v>
      </c>
      <c r="AJ1307" t="s">
        <v>1212</v>
      </c>
      <c r="AS1307" s="57">
        <v>14090</v>
      </c>
      <c r="AT1307" s="25" t="str">
        <f t="shared" si="158"/>
        <v>FIN simvastatine Sandoz A/S film-coated tablet 10mg/</v>
      </c>
      <c r="AU1307" s="33"/>
      <c r="AW1307" s="57">
        <v>14090</v>
      </c>
      <c r="AX1307" s="57"/>
      <c r="AZ1307" t="s">
        <v>579</v>
      </c>
      <c r="BD1307" t="s">
        <v>1220</v>
      </c>
      <c r="BF1307" s="46" t="s">
        <v>1063</v>
      </c>
      <c r="BG1307" t="s">
        <v>981</v>
      </c>
      <c r="BK1307" t="s">
        <v>981</v>
      </c>
      <c r="BL1307" t="s">
        <v>1063</v>
      </c>
      <c r="BM1307" s="55" t="s">
        <v>964</v>
      </c>
      <c r="BN1307" t="str">
        <f t="shared" si="159"/>
        <v>simvastatine film-coated tablet 10mg/</v>
      </c>
      <c r="BO1307" s="55"/>
      <c r="BP1307" t="str">
        <f t="shared" si="160"/>
        <v>simvastatine film-coated tablet 10mg/</v>
      </c>
      <c r="BR1307" s="76">
        <v>10221000</v>
      </c>
      <c r="BS1307" t="s">
        <v>1220</v>
      </c>
      <c r="BU1307" s="118"/>
      <c r="BV1307" s="118"/>
      <c r="BW1307" s="61">
        <v>100000073665</v>
      </c>
      <c r="CB1307" s="87"/>
      <c r="CC1307" s="87"/>
      <c r="CF1307" t="s">
        <v>1242</v>
      </c>
      <c r="CG1307" t="s">
        <v>175</v>
      </c>
      <c r="CI1307" s="118"/>
      <c r="CJ1307" s="118"/>
      <c r="CK1307" t="s">
        <v>1239</v>
      </c>
      <c r="CM1307" t="s">
        <v>1228</v>
      </c>
      <c r="CN1307" t="s">
        <v>3382</v>
      </c>
      <c r="CO1307" s="46" t="s">
        <v>2252</v>
      </c>
      <c r="CQ1307" s="46" t="s">
        <v>2252</v>
      </c>
      <c r="CR1307" s="46" t="s">
        <v>615</v>
      </c>
      <c r="CT1307" s="46" t="s">
        <v>2252</v>
      </c>
      <c r="CU1307" s="46" t="s">
        <v>615</v>
      </c>
      <c r="CV1307" s="118"/>
      <c r="CW1307" s="147"/>
      <c r="CX1307" t="s">
        <v>615</v>
      </c>
      <c r="DG1307" s="118"/>
      <c r="DH1307" s="118"/>
      <c r="DI1307" s="118"/>
      <c r="DJ1307" s="118"/>
      <c r="DK1307" s="118"/>
      <c r="DL1307">
        <v>10</v>
      </c>
      <c r="DM1307" s="74" t="s">
        <v>164</v>
      </c>
      <c r="DN1307" s="74"/>
      <c r="DO1307" s="74"/>
      <c r="DP1307" s="74"/>
      <c r="DR1307">
        <v>10</v>
      </c>
      <c r="DS1307" s="74" t="s">
        <v>164</v>
      </c>
      <c r="DZ1307" t="s">
        <v>1246</v>
      </c>
      <c r="EA1307">
        <v>10</v>
      </c>
      <c r="EY1307" s="70" t="str">
        <f t="shared" si="161"/>
        <v>simvastatine oral 10mg/</v>
      </c>
      <c r="FK1307" s="14" t="s">
        <v>163</v>
      </c>
      <c r="FL1307" s="70" t="str">
        <f t="shared" si="162"/>
        <v>simvastatine oral 10mg/</v>
      </c>
    </row>
    <row r="1308" spans="1:168" ht="15.75" customHeight="1">
      <c r="A1308" s="83">
        <v>27597</v>
      </c>
      <c r="B1308" s="57">
        <v>27597</v>
      </c>
      <c r="C1308" s="118"/>
      <c r="D1308" s="118"/>
      <c r="E1308" s="118"/>
      <c r="F1308" s="118"/>
      <c r="G1308" s="57">
        <v>27597</v>
      </c>
      <c r="I1308" s="57">
        <v>27597</v>
      </c>
      <c r="J1308" s="5" t="str">
        <f t="shared" si="156"/>
        <v>FIN simvastatine Sandoz A/S film-coated tablet 28 x 10mg/</v>
      </c>
      <c r="K1308" s="5" t="str">
        <f t="shared" si="157"/>
        <v>FIN simvastatine Sandoz A/S film-coated tablet 28 x 10mg/</v>
      </c>
      <c r="P1308">
        <v>28</v>
      </c>
      <c r="R1308">
        <v>28</v>
      </c>
      <c r="T1308" s="118"/>
      <c r="U1308" s="118"/>
      <c r="V1308" s="118"/>
      <c r="W1308" s="118"/>
      <c r="X1308" t="s">
        <v>1297</v>
      </c>
      <c r="Y1308" t="s">
        <v>1163</v>
      </c>
      <c r="Z1308" t="s">
        <v>1163</v>
      </c>
      <c r="AA1308" t="s">
        <v>1297</v>
      </c>
      <c r="AF1308" s="61">
        <v>100000073665</v>
      </c>
      <c r="AG1308" t="s">
        <v>1220</v>
      </c>
      <c r="AI1308" t="s">
        <v>1198</v>
      </c>
      <c r="AJ1308" t="s">
        <v>1212</v>
      </c>
      <c r="AS1308" s="57">
        <v>14090</v>
      </c>
      <c r="AT1308" s="25" t="str">
        <f t="shared" si="158"/>
        <v>FIN simvastatine Sandoz A/S film-coated tablet 10mg/</v>
      </c>
      <c r="AU1308" s="33"/>
      <c r="AW1308" s="57">
        <v>14090</v>
      </c>
      <c r="AX1308" s="57"/>
      <c r="AZ1308" t="s">
        <v>579</v>
      </c>
      <c r="BD1308" t="s">
        <v>1220</v>
      </c>
      <c r="BF1308" s="46" t="s">
        <v>1063</v>
      </c>
      <c r="BG1308" t="s">
        <v>981</v>
      </c>
      <c r="BK1308" t="s">
        <v>981</v>
      </c>
      <c r="BL1308" t="s">
        <v>1063</v>
      </c>
      <c r="BM1308" s="55" t="s">
        <v>964</v>
      </c>
      <c r="BN1308" t="str">
        <f t="shared" si="159"/>
        <v>simvastatine film-coated tablet 10mg/</v>
      </c>
      <c r="BO1308" s="55"/>
      <c r="BP1308" t="str">
        <f t="shared" si="160"/>
        <v>simvastatine film-coated tablet 10mg/</v>
      </c>
      <c r="BR1308" s="76">
        <v>10221000</v>
      </c>
      <c r="BS1308" t="s">
        <v>1220</v>
      </c>
      <c r="BU1308" s="118"/>
      <c r="BV1308" s="118"/>
      <c r="BW1308" s="61">
        <v>100000073665</v>
      </c>
      <c r="CB1308" s="87"/>
      <c r="CC1308" s="87"/>
      <c r="CF1308" t="s">
        <v>1242</v>
      </c>
      <c r="CG1308" t="s">
        <v>175</v>
      </c>
      <c r="CI1308" s="118"/>
      <c r="CJ1308" s="118"/>
      <c r="CK1308" t="s">
        <v>1239</v>
      </c>
      <c r="CM1308" t="s">
        <v>1228</v>
      </c>
      <c r="CN1308" t="s">
        <v>3382</v>
      </c>
      <c r="CO1308" s="46" t="s">
        <v>2252</v>
      </c>
      <c r="CQ1308" s="46" t="s">
        <v>2252</v>
      </c>
      <c r="CR1308" s="46" t="s">
        <v>615</v>
      </c>
      <c r="CT1308" s="46" t="s">
        <v>2252</v>
      </c>
      <c r="CU1308" s="46" t="s">
        <v>615</v>
      </c>
      <c r="CV1308" s="118"/>
      <c r="CW1308" s="147"/>
      <c r="CX1308" t="s">
        <v>615</v>
      </c>
      <c r="DG1308" s="118"/>
      <c r="DH1308" s="118"/>
      <c r="DI1308" s="118"/>
      <c r="DJ1308" s="118"/>
      <c r="DK1308" s="118"/>
      <c r="DL1308">
        <v>10</v>
      </c>
      <c r="DM1308" s="74" t="s">
        <v>164</v>
      </c>
      <c r="DN1308" s="74"/>
      <c r="DO1308" s="74"/>
      <c r="DP1308" s="74"/>
      <c r="DR1308">
        <v>10</v>
      </c>
      <c r="DS1308" s="74" t="s">
        <v>164</v>
      </c>
      <c r="DZ1308" t="s">
        <v>1246</v>
      </c>
      <c r="EA1308">
        <v>10</v>
      </c>
      <c r="EY1308" s="70" t="str">
        <f t="shared" si="161"/>
        <v>simvastatine oral 10mg/</v>
      </c>
      <c r="FK1308" s="14" t="s">
        <v>163</v>
      </c>
      <c r="FL1308" s="70" t="str">
        <f t="shared" si="162"/>
        <v>simvastatine oral 10mg/</v>
      </c>
    </row>
    <row r="1309" spans="1:168" ht="15.75" customHeight="1">
      <c r="A1309" s="83">
        <v>27598</v>
      </c>
      <c r="B1309" s="57">
        <v>27598</v>
      </c>
      <c r="C1309" s="118"/>
      <c r="D1309" s="118"/>
      <c r="E1309" s="118"/>
      <c r="F1309" s="118"/>
      <c r="G1309" s="57">
        <v>27598</v>
      </c>
      <c r="I1309" s="57">
        <v>27598</v>
      </c>
      <c r="J1309" s="5" t="str">
        <f t="shared" si="156"/>
        <v>FIN simvastatine Sandoz A/S film-coated tablet 30 x 10mg/</v>
      </c>
      <c r="K1309" s="5" t="str">
        <f t="shared" si="157"/>
        <v>FIN simvastatine Sandoz A/S film-coated tablet 30 x 10mg/</v>
      </c>
      <c r="P1309">
        <v>30</v>
      </c>
      <c r="R1309">
        <v>30</v>
      </c>
      <c r="T1309" s="118"/>
      <c r="U1309" s="118"/>
      <c r="V1309" s="118"/>
      <c r="W1309" s="118"/>
      <c r="X1309" t="s">
        <v>1298</v>
      </c>
      <c r="Y1309" t="s">
        <v>1163</v>
      </c>
      <c r="Z1309" t="s">
        <v>1163</v>
      </c>
      <c r="AA1309" t="s">
        <v>1298</v>
      </c>
      <c r="AF1309" s="61">
        <v>100000073665</v>
      </c>
      <c r="AG1309" t="s">
        <v>1220</v>
      </c>
      <c r="AI1309" t="s">
        <v>1198</v>
      </c>
      <c r="AJ1309" t="s">
        <v>1212</v>
      </c>
      <c r="AS1309" s="57">
        <v>14090</v>
      </c>
      <c r="AT1309" s="25" t="str">
        <f t="shared" si="158"/>
        <v>FIN simvastatine Sandoz A/S film-coated tablet 10mg/</v>
      </c>
      <c r="AU1309" s="33"/>
      <c r="AW1309" s="57">
        <v>14090</v>
      </c>
      <c r="AX1309" s="57"/>
      <c r="AZ1309" t="s">
        <v>579</v>
      </c>
      <c r="BD1309" t="s">
        <v>1220</v>
      </c>
      <c r="BF1309" s="46" t="s">
        <v>1063</v>
      </c>
      <c r="BG1309" t="s">
        <v>981</v>
      </c>
      <c r="BK1309" t="s">
        <v>981</v>
      </c>
      <c r="BL1309" t="s">
        <v>1063</v>
      </c>
      <c r="BM1309" s="55" t="s">
        <v>964</v>
      </c>
      <c r="BN1309" t="str">
        <f t="shared" si="159"/>
        <v>simvastatine film-coated tablet 10mg/</v>
      </c>
      <c r="BO1309" s="55"/>
      <c r="BP1309" t="str">
        <f t="shared" si="160"/>
        <v>simvastatine film-coated tablet 10mg/</v>
      </c>
      <c r="BR1309" s="76">
        <v>10221000</v>
      </c>
      <c r="BS1309" t="s">
        <v>1220</v>
      </c>
      <c r="BU1309" s="118"/>
      <c r="BV1309" s="118"/>
      <c r="BW1309" s="61">
        <v>100000073665</v>
      </c>
      <c r="CB1309" s="87"/>
      <c r="CC1309" s="87"/>
      <c r="CF1309" t="s">
        <v>1242</v>
      </c>
      <c r="CG1309" t="s">
        <v>175</v>
      </c>
      <c r="CI1309" s="118"/>
      <c r="CJ1309" s="118"/>
      <c r="CK1309" t="s">
        <v>1239</v>
      </c>
      <c r="CM1309" t="s">
        <v>1228</v>
      </c>
      <c r="CN1309" t="s">
        <v>3382</v>
      </c>
      <c r="CO1309" s="46" t="s">
        <v>2252</v>
      </c>
      <c r="CQ1309" s="46" t="s">
        <v>2252</v>
      </c>
      <c r="CR1309" s="46" t="s">
        <v>615</v>
      </c>
      <c r="CT1309" s="46" t="s">
        <v>2252</v>
      </c>
      <c r="CU1309" s="46" t="s">
        <v>615</v>
      </c>
      <c r="CV1309" s="118"/>
      <c r="CW1309" s="147"/>
      <c r="CX1309" t="s">
        <v>615</v>
      </c>
      <c r="DG1309" s="118"/>
      <c r="DH1309" s="118"/>
      <c r="DI1309" s="118"/>
      <c r="DJ1309" s="118"/>
      <c r="DK1309" s="118"/>
      <c r="DL1309">
        <v>10</v>
      </c>
      <c r="DM1309" s="74" t="s">
        <v>164</v>
      </c>
      <c r="DN1309" s="74"/>
      <c r="DO1309" s="74"/>
      <c r="DP1309" s="74"/>
      <c r="DR1309">
        <v>10</v>
      </c>
      <c r="DS1309" s="74" t="s">
        <v>164</v>
      </c>
      <c r="DZ1309" t="s">
        <v>1246</v>
      </c>
      <c r="EA1309">
        <v>10</v>
      </c>
      <c r="EY1309" s="70" t="str">
        <f t="shared" si="161"/>
        <v>simvastatine oral 10mg/</v>
      </c>
      <c r="FK1309" s="14" t="s">
        <v>163</v>
      </c>
      <c r="FL1309" s="70" t="str">
        <f t="shared" si="162"/>
        <v>simvastatine oral 10mg/</v>
      </c>
    </row>
    <row r="1310" spans="1:168" ht="15.75" customHeight="1">
      <c r="A1310" s="83">
        <v>27599</v>
      </c>
      <c r="B1310" s="57">
        <v>27599</v>
      </c>
      <c r="C1310" s="118"/>
      <c r="D1310" s="118"/>
      <c r="E1310" s="118"/>
      <c r="F1310" s="118"/>
      <c r="G1310" s="57">
        <v>27599</v>
      </c>
      <c r="I1310" s="57">
        <v>27599</v>
      </c>
      <c r="J1310" s="5" t="str">
        <f t="shared" si="156"/>
        <v>FIN simvastatine Sandoz A/S film-coated tablet 40 x 10mg/</v>
      </c>
      <c r="K1310" s="5" t="str">
        <f t="shared" si="157"/>
        <v>FIN simvastatine Sandoz A/S film-coated tablet 40 x 10mg/</v>
      </c>
      <c r="P1310">
        <v>40</v>
      </c>
      <c r="R1310">
        <v>40</v>
      </c>
      <c r="T1310" s="118"/>
      <c r="U1310" s="118"/>
      <c r="V1310" s="118"/>
      <c r="W1310" s="118"/>
      <c r="X1310" t="s">
        <v>1290</v>
      </c>
      <c r="Y1310" t="s">
        <v>1163</v>
      </c>
      <c r="Z1310" t="s">
        <v>1163</v>
      </c>
      <c r="AA1310" t="s">
        <v>1290</v>
      </c>
      <c r="AF1310" s="61">
        <v>100000073665</v>
      </c>
      <c r="AG1310" t="s">
        <v>1220</v>
      </c>
      <c r="AI1310" t="s">
        <v>1198</v>
      </c>
      <c r="AJ1310" t="s">
        <v>1212</v>
      </c>
      <c r="AS1310" s="57">
        <v>14090</v>
      </c>
      <c r="AT1310" s="25" t="str">
        <f t="shared" si="158"/>
        <v>FIN simvastatine Sandoz A/S film-coated tablet 10mg/</v>
      </c>
      <c r="AU1310" s="33"/>
      <c r="AW1310" s="57">
        <v>14090</v>
      </c>
      <c r="AX1310" s="57"/>
      <c r="AZ1310" t="s">
        <v>579</v>
      </c>
      <c r="BD1310" t="s">
        <v>1220</v>
      </c>
      <c r="BF1310" s="46" t="s">
        <v>1063</v>
      </c>
      <c r="BG1310" t="s">
        <v>981</v>
      </c>
      <c r="BK1310" t="s">
        <v>981</v>
      </c>
      <c r="BL1310" t="s">
        <v>1063</v>
      </c>
      <c r="BM1310" s="55" t="s">
        <v>964</v>
      </c>
      <c r="BN1310" t="str">
        <f t="shared" si="159"/>
        <v>simvastatine film-coated tablet 10mg/</v>
      </c>
      <c r="BO1310" s="55"/>
      <c r="BP1310" t="str">
        <f t="shared" si="160"/>
        <v>simvastatine film-coated tablet 10mg/</v>
      </c>
      <c r="BR1310" s="76">
        <v>10221000</v>
      </c>
      <c r="BS1310" t="s">
        <v>1220</v>
      </c>
      <c r="BU1310" s="118"/>
      <c r="BV1310" s="118"/>
      <c r="BW1310" s="61">
        <v>100000073665</v>
      </c>
      <c r="CB1310" s="87"/>
      <c r="CC1310" s="87"/>
      <c r="CF1310" t="s">
        <v>1242</v>
      </c>
      <c r="CG1310" t="s">
        <v>175</v>
      </c>
      <c r="CI1310" s="118"/>
      <c r="CJ1310" s="118"/>
      <c r="CK1310" t="s">
        <v>1239</v>
      </c>
      <c r="CM1310" t="s">
        <v>1228</v>
      </c>
      <c r="CN1310" t="s">
        <v>3382</v>
      </c>
      <c r="CO1310" s="46" t="s">
        <v>2252</v>
      </c>
      <c r="CQ1310" s="46" t="s">
        <v>2252</v>
      </c>
      <c r="CR1310" s="46" t="s">
        <v>615</v>
      </c>
      <c r="CT1310" s="46" t="s">
        <v>2252</v>
      </c>
      <c r="CU1310" s="46" t="s">
        <v>615</v>
      </c>
      <c r="CV1310" s="118"/>
      <c r="CW1310" s="147"/>
      <c r="CX1310" t="s">
        <v>615</v>
      </c>
      <c r="DG1310" s="118"/>
      <c r="DH1310" s="118"/>
      <c r="DI1310" s="118"/>
      <c r="DJ1310" s="118"/>
      <c r="DK1310" s="118"/>
      <c r="DL1310">
        <v>10</v>
      </c>
      <c r="DM1310" s="74" t="s">
        <v>164</v>
      </c>
      <c r="DN1310" s="74"/>
      <c r="DO1310" s="74"/>
      <c r="DP1310" s="74"/>
      <c r="DR1310">
        <v>10</v>
      </c>
      <c r="DS1310" s="74" t="s">
        <v>164</v>
      </c>
      <c r="DZ1310" t="s">
        <v>1246</v>
      </c>
      <c r="EA1310">
        <v>10</v>
      </c>
      <c r="EY1310" s="70" t="str">
        <f t="shared" si="161"/>
        <v>simvastatine oral 10mg/</v>
      </c>
      <c r="FK1310" s="14" t="s">
        <v>163</v>
      </c>
      <c r="FL1310" s="70" t="str">
        <f t="shared" si="162"/>
        <v>simvastatine oral 10mg/</v>
      </c>
    </row>
    <row r="1311" spans="1:168" ht="15.75" customHeight="1">
      <c r="A1311" s="83">
        <v>27600</v>
      </c>
      <c r="B1311" s="57">
        <v>27600</v>
      </c>
      <c r="C1311" s="118"/>
      <c r="D1311" s="118"/>
      <c r="E1311" s="118"/>
      <c r="F1311" s="118"/>
      <c r="G1311" s="57">
        <v>27600</v>
      </c>
      <c r="I1311" s="57">
        <v>27600</v>
      </c>
      <c r="J1311" s="5" t="str">
        <f t="shared" si="156"/>
        <v>FIN simvastatine Sandoz A/S film-coated tablet 50 x 10mg/</v>
      </c>
      <c r="K1311" s="5" t="str">
        <f t="shared" si="157"/>
        <v>FIN simvastatine Sandoz A/S film-coated tablet 50 x 10mg/</v>
      </c>
      <c r="P1311">
        <v>50</v>
      </c>
      <c r="R1311">
        <v>50</v>
      </c>
      <c r="T1311" s="118"/>
      <c r="U1311" s="118"/>
      <c r="V1311" s="118"/>
      <c r="W1311" s="118"/>
      <c r="X1311" t="s">
        <v>1299</v>
      </c>
      <c r="Y1311" t="s">
        <v>1163</v>
      </c>
      <c r="Z1311" t="s">
        <v>1163</v>
      </c>
      <c r="AA1311" t="s">
        <v>1299</v>
      </c>
      <c r="AF1311" s="61">
        <v>100000073665</v>
      </c>
      <c r="AG1311" t="s">
        <v>1220</v>
      </c>
      <c r="AI1311" t="s">
        <v>1198</v>
      </c>
      <c r="AJ1311" t="s">
        <v>1212</v>
      </c>
      <c r="AS1311" s="57">
        <v>14090</v>
      </c>
      <c r="AT1311" s="25" t="str">
        <f t="shared" si="158"/>
        <v>FIN simvastatine Sandoz A/S film-coated tablet 10mg/</v>
      </c>
      <c r="AU1311" s="33"/>
      <c r="AW1311" s="57">
        <v>14090</v>
      </c>
      <c r="AX1311" s="57"/>
      <c r="AZ1311" t="s">
        <v>579</v>
      </c>
      <c r="BD1311" t="s">
        <v>1220</v>
      </c>
      <c r="BF1311" s="46" t="s">
        <v>1063</v>
      </c>
      <c r="BG1311" t="s">
        <v>981</v>
      </c>
      <c r="BK1311" t="s">
        <v>981</v>
      </c>
      <c r="BL1311" t="s">
        <v>1063</v>
      </c>
      <c r="BM1311" s="55" t="s">
        <v>964</v>
      </c>
      <c r="BN1311" t="str">
        <f t="shared" si="159"/>
        <v>simvastatine film-coated tablet 10mg/</v>
      </c>
      <c r="BO1311" s="55"/>
      <c r="BP1311" t="str">
        <f t="shared" si="160"/>
        <v>simvastatine film-coated tablet 10mg/</v>
      </c>
      <c r="BR1311" s="76">
        <v>10221000</v>
      </c>
      <c r="BS1311" t="s">
        <v>1220</v>
      </c>
      <c r="BU1311" s="118"/>
      <c r="BV1311" s="118"/>
      <c r="BW1311" s="61">
        <v>100000073665</v>
      </c>
      <c r="CB1311" s="87"/>
      <c r="CC1311" s="87"/>
      <c r="CF1311" t="s">
        <v>1242</v>
      </c>
      <c r="CG1311" t="s">
        <v>175</v>
      </c>
      <c r="CI1311" s="118"/>
      <c r="CJ1311" s="118"/>
      <c r="CK1311" t="s">
        <v>1239</v>
      </c>
      <c r="CM1311" t="s">
        <v>1228</v>
      </c>
      <c r="CN1311" t="s">
        <v>3382</v>
      </c>
      <c r="CO1311" s="46" t="s">
        <v>2252</v>
      </c>
      <c r="CQ1311" s="46" t="s">
        <v>2252</v>
      </c>
      <c r="CR1311" s="46" t="s">
        <v>615</v>
      </c>
      <c r="CT1311" s="46" t="s">
        <v>2252</v>
      </c>
      <c r="CU1311" s="46" t="s">
        <v>615</v>
      </c>
      <c r="CV1311" s="118"/>
      <c r="CW1311" s="147"/>
      <c r="CX1311" t="s">
        <v>615</v>
      </c>
      <c r="DG1311" s="118"/>
      <c r="DH1311" s="118"/>
      <c r="DI1311" s="118"/>
      <c r="DJ1311" s="118"/>
      <c r="DK1311" s="118"/>
      <c r="DL1311">
        <v>10</v>
      </c>
      <c r="DM1311" s="74" t="s">
        <v>164</v>
      </c>
      <c r="DN1311" s="74"/>
      <c r="DO1311" s="74"/>
      <c r="DP1311" s="74"/>
      <c r="DR1311">
        <v>10</v>
      </c>
      <c r="DS1311" s="74" t="s">
        <v>164</v>
      </c>
      <c r="DZ1311" t="s">
        <v>1246</v>
      </c>
      <c r="EA1311">
        <v>10</v>
      </c>
      <c r="EY1311" s="70" t="str">
        <f t="shared" si="161"/>
        <v>simvastatine oral 10mg/</v>
      </c>
      <c r="FK1311" s="14" t="s">
        <v>163</v>
      </c>
      <c r="FL1311" s="70" t="str">
        <f t="shared" si="162"/>
        <v>simvastatine oral 10mg/</v>
      </c>
    </row>
    <row r="1312" spans="1:168" ht="15.75" customHeight="1">
      <c r="A1312" s="83">
        <v>27601</v>
      </c>
      <c r="B1312" s="57">
        <v>27601</v>
      </c>
      <c r="C1312" s="118"/>
      <c r="D1312" s="118"/>
      <c r="E1312" s="118"/>
      <c r="F1312" s="118"/>
      <c r="G1312" s="57">
        <v>27601</v>
      </c>
      <c r="I1312" s="57">
        <v>27601</v>
      </c>
      <c r="J1312" s="5" t="str">
        <f t="shared" si="156"/>
        <v>FIN simvastatine Sandoz A/S film-coated tablet 100 x 10mg/</v>
      </c>
      <c r="K1312" s="5" t="str">
        <f t="shared" si="157"/>
        <v>FIN simvastatine Sandoz A/S film-coated tablet 100 x 10mg/</v>
      </c>
      <c r="P1312">
        <v>100</v>
      </c>
      <c r="R1312">
        <v>100</v>
      </c>
      <c r="T1312" s="118"/>
      <c r="U1312" s="118"/>
      <c r="V1312" s="118"/>
      <c r="W1312" s="118"/>
      <c r="X1312" s="56" t="s">
        <v>1315</v>
      </c>
      <c r="Y1312" t="s">
        <v>1163</v>
      </c>
      <c r="Z1312" t="s">
        <v>1163</v>
      </c>
      <c r="AA1312" t="s">
        <v>1289</v>
      </c>
      <c r="AF1312" s="61">
        <v>100000073665</v>
      </c>
      <c r="AG1312" t="s">
        <v>1220</v>
      </c>
      <c r="AI1312" t="s">
        <v>1198</v>
      </c>
      <c r="AJ1312" t="s">
        <v>1212</v>
      </c>
      <c r="AS1312" s="57">
        <v>14090</v>
      </c>
      <c r="AT1312" s="25" t="str">
        <f t="shared" si="158"/>
        <v>FIN simvastatine Sandoz A/S film-coated tablet 10mg/</v>
      </c>
      <c r="AU1312" s="33"/>
      <c r="AW1312" s="57">
        <v>14090</v>
      </c>
      <c r="AX1312" s="57"/>
      <c r="AZ1312" t="s">
        <v>579</v>
      </c>
      <c r="BD1312" t="s">
        <v>1220</v>
      </c>
      <c r="BF1312" s="46" t="s">
        <v>1063</v>
      </c>
      <c r="BG1312" t="s">
        <v>981</v>
      </c>
      <c r="BK1312" t="s">
        <v>981</v>
      </c>
      <c r="BL1312" t="s">
        <v>1063</v>
      </c>
      <c r="BM1312" s="55" t="s">
        <v>964</v>
      </c>
      <c r="BN1312" t="str">
        <f t="shared" si="159"/>
        <v>simvastatine film-coated tablet 10mg/</v>
      </c>
      <c r="BO1312" s="55"/>
      <c r="BP1312" t="str">
        <f t="shared" si="160"/>
        <v>simvastatine film-coated tablet 10mg/</v>
      </c>
      <c r="BR1312" s="76">
        <v>10221000</v>
      </c>
      <c r="BS1312" t="s">
        <v>1220</v>
      </c>
      <c r="BU1312" s="118"/>
      <c r="BV1312" s="118"/>
      <c r="BW1312" s="61">
        <v>100000073665</v>
      </c>
      <c r="CB1312" s="87"/>
      <c r="CC1312" s="87"/>
      <c r="CF1312" t="s">
        <v>1242</v>
      </c>
      <c r="CG1312" t="s">
        <v>175</v>
      </c>
      <c r="CI1312" s="118"/>
      <c r="CJ1312" s="118"/>
      <c r="CK1312" t="s">
        <v>1239</v>
      </c>
      <c r="CM1312" t="s">
        <v>1228</v>
      </c>
      <c r="CN1312" t="s">
        <v>3382</v>
      </c>
      <c r="CO1312" s="46" t="s">
        <v>2252</v>
      </c>
      <c r="CQ1312" s="46" t="s">
        <v>2252</v>
      </c>
      <c r="CR1312" s="46" t="s">
        <v>615</v>
      </c>
      <c r="CT1312" s="46" t="s">
        <v>2252</v>
      </c>
      <c r="CU1312" s="46" t="s">
        <v>615</v>
      </c>
      <c r="CV1312" s="118"/>
      <c r="CW1312" s="147"/>
      <c r="CX1312" t="s">
        <v>615</v>
      </c>
      <c r="DG1312" s="118"/>
      <c r="DH1312" s="118"/>
      <c r="DI1312" s="118"/>
      <c r="DJ1312" s="118"/>
      <c r="DK1312" s="118"/>
      <c r="DL1312">
        <v>10</v>
      </c>
      <c r="DM1312" s="74" t="s">
        <v>164</v>
      </c>
      <c r="DN1312" s="74"/>
      <c r="DO1312" s="74"/>
      <c r="DP1312" s="74"/>
      <c r="DR1312">
        <v>10</v>
      </c>
      <c r="DS1312" s="74" t="s">
        <v>164</v>
      </c>
      <c r="DZ1312" t="s">
        <v>1246</v>
      </c>
      <c r="EA1312">
        <v>10</v>
      </c>
      <c r="EY1312" s="70" t="str">
        <f t="shared" si="161"/>
        <v>simvastatine oral 10mg/</v>
      </c>
      <c r="FK1312" s="14" t="s">
        <v>163</v>
      </c>
      <c r="FL1312" s="70" t="str">
        <f t="shared" si="162"/>
        <v>simvastatine oral 10mg/</v>
      </c>
    </row>
    <row r="1313" spans="1:168" ht="15.75" customHeight="1">
      <c r="A1313" s="83">
        <v>27602</v>
      </c>
      <c r="B1313" s="57">
        <v>27602</v>
      </c>
      <c r="C1313" s="118"/>
      <c r="D1313" s="118"/>
      <c r="E1313" s="118"/>
      <c r="F1313" s="118"/>
      <c r="G1313" s="57">
        <v>27602</v>
      </c>
      <c r="I1313" s="57">
        <v>27602</v>
      </c>
      <c r="J1313" s="5" t="str">
        <f t="shared" si="156"/>
        <v>FIN simvastatine Sandoz A/S film-coated tablet 250 x 10mg/</v>
      </c>
      <c r="K1313" s="5" t="str">
        <f t="shared" si="157"/>
        <v>FIN simvastatine Sandoz A/S film-coated tablet 250 x 10mg/</v>
      </c>
      <c r="P1313">
        <v>250</v>
      </c>
      <c r="R1313">
        <v>250</v>
      </c>
      <c r="T1313" s="118"/>
      <c r="U1313" s="118"/>
      <c r="V1313" s="118"/>
      <c r="W1313" s="118"/>
      <c r="X1313" t="s">
        <v>1289</v>
      </c>
      <c r="Y1313" t="s">
        <v>1163</v>
      </c>
      <c r="Z1313" t="s">
        <v>1163</v>
      </c>
      <c r="AA1313" t="s">
        <v>1303</v>
      </c>
      <c r="AF1313" s="61">
        <v>100000073665</v>
      </c>
      <c r="AG1313" t="s">
        <v>1220</v>
      </c>
      <c r="AI1313" t="s">
        <v>1198</v>
      </c>
      <c r="AJ1313" t="s">
        <v>1212</v>
      </c>
      <c r="AS1313" s="57">
        <v>14090</v>
      </c>
      <c r="AT1313" s="25" t="str">
        <f t="shared" si="158"/>
        <v>FIN simvastatine Sandoz A/S film-coated tablet 10mg/</v>
      </c>
      <c r="AU1313" s="33"/>
      <c r="AW1313" s="57">
        <v>14090</v>
      </c>
      <c r="AX1313" s="57"/>
      <c r="AZ1313" t="s">
        <v>579</v>
      </c>
      <c r="BD1313" t="s">
        <v>1220</v>
      </c>
      <c r="BF1313" s="46" t="s">
        <v>1063</v>
      </c>
      <c r="BG1313" t="s">
        <v>981</v>
      </c>
      <c r="BK1313" t="s">
        <v>981</v>
      </c>
      <c r="BL1313" t="s">
        <v>1063</v>
      </c>
      <c r="BM1313" s="55" t="s">
        <v>964</v>
      </c>
      <c r="BN1313" t="str">
        <f t="shared" si="159"/>
        <v>simvastatine film-coated tablet 10mg/</v>
      </c>
      <c r="BO1313" s="55"/>
      <c r="BP1313" t="str">
        <f t="shared" si="160"/>
        <v>simvastatine film-coated tablet 10mg/</v>
      </c>
      <c r="BR1313" s="76">
        <v>10221000</v>
      </c>
      <c r="BS1313" t="s">
        <v>1220</v>
      </c>
      <c r="BU1313" s="118"/>
      <c r="BV1313" s="118"/>
      <c r="BW1313" s="61">
        <v>100000073665</v>
      </c>
      <c r="CB1313" s="87"/>
      <c r="CC1313" s="87"/>
      <c r="CF1313" t="s">
        <v>1242</v>
      </c>
      <c r="CG1313" t="s">
        <v>175</v>
      </c>
      <c r="CI1313" s="118"/>
      <c r="CJ1313" s="118"/>
      <c r="CK1313" t="s">
        <v>1239</v>
      </c>
      <c r="CM1313" t="s">
        <v>1228</v>
      </c>
      <c r="CN1313" t="s">
        <v>3382</v>
      </c>
      <c r="CO1313" s="46" t="s">
        <v>2252</v>
      </c>
      <c r="CQ1313" s="46" t="s">
        <v>2252</v>
      </c>
      <c r="CR1313" s="46" t="s">
        <v>615</v>
      </c>
      <c r="CT1313" s="46" t="s">
        <v>2252</v>
      </c>
      <c r="CU1313" s="46" t="s">
        <v>615</v>
      </c>
      <c r="CV1313" s="118"/>
      <c r="CW1313" s="147"/>
      <c r="CX1313" t="s">
        <v>615</v>
      </c>
      <c r="DG1313" s="118"/>
      <c r="DH1313" s="118"/>
      <c r="DI1313" s="118"/>
      <c r="DJ1313" s="118"/>
      <c r="DK1313" s="118"/>
      <c r="DL1313">
        <v>10</v>
      </c>
      <c r="DM1313" s="74" t="s">
        <v>164</v>
      </c>
      <c r="DN1313" s="74"/>
      <c r="DO1313" s="74"/>
      <c r="DP1313" s="74"/>
      <c r="DR1313">
        <v>10</v>
      </c>
      <c r="DS1313" s="74" t="s">
        <v>164</v>
      </c>
      <c r="DZ1313" t="s">
        <v>1246</v>
      </c>
      <c r="EA1313">
        <v>10</v>
      </c>
      <c r="EY1313" s="70" t="str">
        <f t="shared" si="161"/>
        <v>simvastatine oral 10mg/</v>
      </c>
      <c r="FK1313" s="14" t="s">
        <v>163</v>
      </c>
      <c r="FL1313" s="70" t="str">
        <f t="shared" si="162"/>
        <v>simvastatine oral 10mg/</v>
      </c>
    </row>
    <row r="1314" spans="1:168" ht="15.75" customHeight="1">
      <c r="A1314" s="83">
        <v>119316</v>
      </c>
      <c r="B1314" s="57">
        <v>119316</v>
      </c>
      <c r="C1314" s="118"/>
      <c r="D1314" s="118"/>
      <c r="E1314" s="118"/>
      <c r="F1314" s="118"/>
      <c r="G1314" s="57">
        <v>119316</v>
      </c>
      <c r="I1314" s="57">
        <v>119316</v>
      </c>
      <c r="J1314" s="5" t="str">
        <f t="shared" si="156"/>
        <v>FIN simvastatine Sandoz A/S film-coated tablet 20 x 10mg/</v>
      </c>
      <c r="K1314" s="5" t="str">
        <f t="shared" si="157"/>
        <v>FIN simvastatine Sandoz A/S film-coated tablet 20 x 10mg/</v>
      </c>
      <c r="P1314">
        <v>20</v>
      </c>
      <c r="R1314">
        <v>20</v>
      </c>
      <c r="T1314" s="118"/>
      <c r="U1314" s="118"/>
      <c r="V1314" s="118"/>
      <c r="W1314" s="118"/>
      <c r="X1314" t="s">
        <v>1292</v>
      </c>
      <c r="Y1314" t="s">
        <v>1163</v>
      </c>
      <c r="Z1314" t="s">
        <v>1163</v>
      </c>
      <c r="AA1314" t="s">
        <v>1291</v>
      </c>
      <c r="AF1314" s="61">
        <v>100000073665</v>
      </c>
      <c r="AG1314" t="s">
        <v>1220</v>
      </c>
      <c r="AI1314" t="s">
        <v>1198</v>
      </c>
      <c r="AJ1314" t="s">
        <v>1212</v>
      </c>
      <c r="AS1314" s="57">
        <v>14090</v>
      </c>
      <c r="AT1314" s="25" t="str">
        <f t="shared" si="158"/>
        <v>FIN simvastatine Sandoz A/S film-coated tablet 10mg/</v>
      </c>
      <c r="AU1314" s="33"/>
      <c r="AW1314" s="57">
        <v>14090</v>
      </c>
      <c r="AX1314" s="57"/>
      <c r="AZ1314" t="s">
        <v>579</v>
      </c>
      <c r="BD1314" t="s">
        <v>1220</v>
      </c>
      <c r="BF1314" s="46" t="s">
        <v>1063</v>
      </c>
      <c r="BG1314" t="s">
        <v>981</v>
      </c>
      <c r="BK1314" t="s">
        <v>981</v>
      </c>
      <c r="BL1314" t="s">
        <v>1063</v>
      </c>
      <c r="BM1314" s="55" t="s">
        <v>964</v>
      </c>
      <c r="BN1314" t="str">
        <f t="shared" si="159"/>
        <v>simvastatine film-coated tablet 10mg/</v>
      </c>
      <c r="BO1314" s="55"/>
      <c r="BP1314" t="str">
        <f t="shared" si="160"/>
        <v>simvastatine film-coated tablet 10mg/</v>
      </c>
      <c r="BR1314" s="76">
        <v>10221000</v>
      </c>
      <c r="BS1314" t="s">
        <v>1220</v>
      </c>
      <c r="BU1314" s="118"/>
      <c r="BV1314" s="118"/>
      <c r="BW1314" s="61">
        <v>100000073665</v>
      </c>
      <c r="CB1314" s="87"/>
      <c r="CC1314" s="87"/>
      <c r="CF1314" t="s">
        <v>1242</v>
      </c>
      <c r="CG1314" t="s">
        <v>175</v>
      </c>
      <c r="CI1314" s="118"/>
      <c r="CJ1314" s="118"/>
      <c r="CK1314" t="s">
        <v>1239</v>
      </c>
      <c r="CM1314" t="s">
        <v>1228</v>
      </c>
      <c r="CN1314" t="s">
        <v>3382</v>
      </c>
      <c r="CO1314" s="46" t="s">
        <v>2252</v>
      </c>
      <c r="CQ1314" s="46" t="s">
        <v>2252</v>
      </c>
      <c r="CR1314" s="46" t="s">
        <v>615</v>
      </c>
      <c r="CT1314" s="46" t="s">
        <v>2252</v>
      </c>
      <c r="CU1314" s="46" t="s">
        <v>615</v>
      </c>
      <c r="CV1314" s="118"/>
      <c r="CW1314" s="147"/>
      <c r="CX1314" t="s">
        <v>615</v>
      </c>
      <c r="DG1314" s="118"/>
      <c r="DH1314" s="118"/>
      <c r="DI1314" s="118"/>
      <c r="DJ1314" s="118"/>
      <c r="DK1314" s="118"/>
      <c r="DL1314">
        <v>10</v>
      </c>
      <c r="DM1314" s="74" t="s">
        <v>164</v>
      </c>
      <c r="DN1314" s="74"/>
      <c r="DO1314" s="74"/>
      <c r="DP1314" s="74"/>
      <c r="DR1314">
        <v>10</v>
      </c>
      <c r="DS1314" s="74" t="s">
        <v>164</v>
      </c>
      <c r="DZ1314" t="s">
        <v>1246</v>
      </c>
      <c r="EA1314">
        <v>10</v>
      </c>
      <c r="EY1314" s="70" t="str">
        <f t="shared" si="161"/>
        <v>simvastatine oral 10mg/</v>
      </c>
      <c r="FK1314" s="14" t="s">
        <v>163</v>
      </c>
      <c r="FL1314" s="70" t="str">
        <f t="shared" si="162"/>
        <v>simvastatine oral 10mg/</v>
      </c>
    </row>
    <row r="1315" spans="1:168" ht="15.75" customHeight="1">
      <c r="A1315" s="83">
        <v>119317</v>
      </c>
      <c r="B1315" s="57">
        <v>119317</v>
      </c>
      <c r="C1315" s="118"/>
      <c r="D1315" s="118"/>
      <c r="E1315" s="118"/>
      <c r="F1315" s="118"/>
      <c r="G1315" s="57">
        <v>119317</v>
      </c>
      <c r="I1315" s="57">
        <v>119317</v>
      </c>
      <c r="J1315" s="5" t="str">
        <f t="shared" si="156"/>
        <v>FIN simvastatine Sandoz A/S film-coated tablet 20 x 10mg/</v>
      </c>
      <c r="K1315" s="5" t="str">
        <f t="shared" si="157"/>
        <v>FIN simvastatine Sandoz A/S film-coated tablet 20 x 10mg/</v>
      </c>
      <c r="P1315">
        <v>20</v>
      </c>
      <c r="R1315">
        <v>20</v>
      </c>
      <c r="T1315" s="118"/>
      <c r="U1315" s="118"/>
      <c r="V1315" s="118"/>
      <c r="W1315" s="118"/>
      <c r="X1315" t="s">
        <v>1297</v>
      </c>
      <c r="Y1315" t="s">
        <v>1163</v>
      </c>
      <c r="Z1315" t="s">
        <v>1163</v>
      </c>
      <c r="AA1315" t="s">
        <v>1291</v>
      </c>
      <c r="AF1315" s="61">
        <v>100000073665</v>
      </c>
      <c r="AG1315" t="s">
        <v>1220</v>
      </c>
      <c r="AI1315" t="s">
        <v>1198</v>
      </c>
      <c r="AJ1315" t="s">
        <v>1212</v>
      </c>
      <c r="AS1315" s="57">
        <v>14090</v>
      </c>
      <c r="AT1315" s="25" t="str">
        <f t="shared" si="158"/>
        <v>FIN simvastatine Sandoz A/S film-coated tablet 10mg/</v>
      </c>
      <c r="AU1315" s="33"/>
      <c r="AW1315" s="57">
        <v>14090</v>
      </c>
      <c r="AX1315" s="57"/>
      <c r="AZ1315" t="s">
        <v>579</v>
      </c>
      <c r="BD1315" t="s">
        <v>1220</v>
      </c>
      <c r="BF1315" s="46" t="s">
        <v>1063</v>
      </c>
      <c r="BG1315" t="s">
        <v>981</v>
      </c>
      <c r="BK1315" t="s">
        <v>981</v>
      </c>
      <c r="BL1315" t="s">
        <v>1063</v>
      </c>
      <c r="BM1315" s="55" t="s">
        <v>964</v>
      </c>
      <c r="BN1315" t="str">
        <f t="shared" si="159"/>
        <v>simvastatine film-coated tablet 10mg/</v>
      </c>
      <c r="BO1315" s="55"/>
      <c r="BP1315" t="str">
        <f t="shared" si="160"/>
        <v>simvastatine film-coated tablet 10mg/</v>
      </c>
      <c r="BR1315" s="76">
        <v>10221000</v>
      </c>
      <c r="BS1315" t="s">
        <v>1220</v>
      </c>
      <c r="BU1315" s="118"/>
      <c r="BV1315" s="118"/>
      <c r="BW1315" s="61">
        <v>100000073665</v>
      </c>
      <c r="CB1315" s="87"/>
      <c r="CC1315" s="87"/>
      <c r="CF1315" t="s">
        <v>1242</v>
      </c>
      <c r="CG1315" t="s">
        <v>175</v>
      </c>
      <c r="CI1315" s="118"/>
      <c r="CJ1315" s="118"/>
      <c r="CK1315" t="s">
        <v>1239</v>
      </c>
      <c r="CM1315" t="s">
        <v>1228</v>
      </c>
      <c r="CN1315" t="s">
        <v>3382</v>
      </c>
      <c r="CO1315" s="46" t="s">
        <v>2252</v>
      </c>
      <c r="CQ1315" s="46" t="s">
        <v>2252</v>
      </c>
      <c r="CR1315" s="46" t="s">
        <v>615</v>
      </c>
      <c r="CT1315" s="46" t="s">
        <v>2252</v>
      </c>
      <c r="CU1315" s="46" t="s">
        <v>615</v>
      </c>
      <c r="CV1315" s="118"/>
      <c r="CW1315" s="147"/>
      <c r="CX1315" t="s">
        <v>615</v>
      </c>
      <c r="DG1315" s="118"/>
      <c r="DH1315" s="118"/>
      <c r="DI1315" s="118"/>
      <c r="DJ1315" s="118"/>
      <c r="DK1315" s="118"/>
      <c r="DL1315">
        <v>10</v>
      </c>
      <c r="DM1315" s="74" t="s">
        <v>164</v>
      </c>
      <c r="DN1315" s="74"/>
      <c r="DO1315" s="74"/>
      <c r="DP1315" s="74"/>
      <c r="DR1315">
        <v>10</v>
      </c>
      <c r="DS1315" s="74" t="s">
        <v>164</v>
      </c>
      <c r="DZ1315" t="s">
        <v>1246</v>
      </c>
      <c r="EA1315">
        <v>10</v>
      </c>
      <c r="EY1315" s="70" t="str">
        <f t="shared" si="161"/>
        <v>simvastatine oral 10mg/</v>
      </c>
      <c r="FK1315" s="14" t="s">
        <v>163</v>
      </c>
      <c r="FL1315" s="70" t="str">
        <f t="shared" si="162"/>
        <v>simvastatine oral 10mg/</v>
      </c>
    </row>
    <row r="1316" spans="1:168" ht="15.75" customHeight="1">
      <c r="A1316" s="83">
        <v>119318</v>
      </c>
      <c r="B1316" s="57">
        <v>119318</v>
      </c>
      <c r="C1316" s="118"/>
      <c r="D1316" s="118"/>
      <c r="E1316" s="118"/>
      <c r="F1316" s="118"/>
      <c r="G1316" s="57">
        <v>119318</v>
      </c>
      <c r="I1316" s="57">
        <v>119318</v>
      </c>
      <c r="J1316" s="5" t="str">
        <f t="shared" si="156"/>
        <v>FIN simvastatine Sandoz A/S film-coated tablet 49 x 10mg/</v>
      </c>
      <c r="K1316" s="5" t="str">
        <f t="shared" si="157"/>
        <v>FIN simvastatine Sandoz A/S film-coated tablet 49 x 10mg/</v>
      </c>
      <c r="P1316">
        <v>49</v>
      </c>
      <c r="R1316">
        <v>49</v>
      </c>
      <c r="T1316" s="118"/>
      <c r="U1316" s="118"/>
      <c r="V1316" s="118"/>
      <c r="W1316" s="118"/>
      <c r="X1316" t="s">
        <v>1298</v>
      </c>
      <c r="Y1316" t="s">
        <v>1163</v>
      </c>
      <c r="Z1316" t="s">
        <v>1163</v>
      </c>
      <c r="AA1316" t="s">
        <v>1343</v>
      </c>
      <c r="AF1316" s="61">
        <v>100000073665</v>
      </c>
      <c r="AG1316" t="s">
        <v>1220</v>
      </c>
      <c r="AI1316" t="s">
        <v>1198</v>
      </c>
      <c r="AJ1316" t="s">
        <v>1212</v>
      </c>
      <c r="AS1316" s="57">
        <v>14090</v>
      </c>
      <c r="AT1316" s="25" t="str">
        <f t="shared" si="158"/>
        <v>FIN simvastatine Sandoz A/S film-coated tablet 10mg/</v>
      </c>
      <c r="AU1316" s="33"/>
      <c r="AW1316" s="57">
        <v>14090</v>
      </c>
      <c r="AX1316" s="57"/>
      <c r="AZ1316" t="s">
        <v>579</v>
      </c>
      <c r="BD1316" t="s">
        <v>1220</v>
      </c>
      <c r="BF1316" s="46" t="s">
        <v>1063</v>
      </c>
      <c r="BG1316" t="s">
        <v>981</v>
      </c>
      <c r="BK1316" t="s">
        <v>981</v>
      </c>
      <c r="BL1316" t="s">
        <v>1063</v>
      </c>
      <c r="BM1316" s="55" t="s">
        <v>964</v>
      </c>
      <c r="BN1316" t="str">
        <f t="shared" si="159"/>
        <v>simvastatine film-coated tablet 10mg/</v>
      </c>
      <c r="BO1316" s="55"/>
      <c r="BP1316" t="str">
        <f t="shared" si="160"/>
        <v>simvastatine film-coated tablet 10mg/</v>
      </c>
      <c r="BR1316" s="76">
        <v>10221000</v>
      </c>
      <c r="BS1316" t="s">
        <v>1220</v>
      </c>
      <c r="BU1316" s="118"/>
      <c r="BV1316" s="118"/>
      <c r="BW1316" s="61">
        <v>100000073665</v>
      </c>
      <c r="CB1316" s="87"/>
      <c r="CC1316" s="87"/>
      <c r="CF1316" t="s">
        <v>1242</v>
      </c>
      <c r="CG1316" t="s">
        <v>175</v>
      </c>
      <c r="CI1316" s="118"/>
      <c r="CJ1316" s="118"/>
      <c r="CK1316" t="s">
        <v>1239</v>
      </c>
      <c r="CM1316" t="s">
        <v>1228</v>
      </c>
      <c r="CN1316" t="s">
        <v>3382</v>
      </c>
      <c r="CO1316" s="46" t="s">
        <v>2252</v>
      </c>
      <c r="CQ1316" s="46" t="s">
        <v>2252</v>
      </c>
      <c r="CR1316" s="46" t="s">
        <v>615</v>
      </c>
      <c r="CT1316" s="46" t="s">
        <v>2252</v>
      </c>
      <c r="CU1316" s="46" t="s">
        <v>615</v>
      </c>
      <c r="CV1316" s="118"/>
      <c r="CW1316" s="147"/>
      <c r="CX1316" t="s">
        <v>615</v>
      </c>
      <c r="DG1316" s="118"/>
      <c r="DH1316" s="118"/>
      <c r="DI1316" s="118"/>
      <c r="DJ1316" s="118"/>
      <c r="DK1316" s="118"/>
      <c r="DL1316">
        <v>10</v>
      </c>
      <c r="DM1316" s="74" t="s">
        <v>164</v>
      </c>
      <c r="DN1316" s="74"/>
      <c r="DO1316" s="74"/>
      <c r="DP1316" s="74"/>
      <c r="DR1316">
        <v>10</v>
      </c>
      <c r="DS1316" s="74" t="s">
        <v>164</v>
      </c>
      <c r="DZ1316" t="s">
        <v>1246</v>
      </c>
      <c r="EA1316">
        <v>10</v>
      </c>
      <c r="EY1316" s="70" t="str">
        <f t="shared" si="161"/>
        <v>simvastatine oral 10mg/</v>
      </c>
      <c r="FK1316" s="14" t="s">
        <v>163</v>
      </c>
      <c r="FL1316" s="70" t="str">
        <f t="shared" si="162"/>
        <v>simvastatine oral 10mg/</v>
      </c>
    </row>
    <row r="1317" spans="1:168" ht="15.75" customHeight="1">
      <c r="A1317" s="83">
        <v>119319</v>
      </c>
      <c r="B1317" s="57">
        <v>119319</v>
      </c>
      <c r="C1317" s="118"/>
      <c r="D1317" s="118"/>
      <c r="E1317" s="118"/>
      <c r="F1317" s="118"/>
      <c r="G1317" s="57">
        <v>119319</v>
      </c>
      <c r="I1317" s="57">
        <v>119319</v>
      </c>
      <c r="J1317" s="5" t="str">
        <f t="shared" si="156"/>
        <v>FIN simvastatine Sandoz A/S film-coated tablet 98 x 10mg/</v>
      </c>
      <c r="K1317" s="5" t="str">
        <f t="shared" si="157"/>
        <v>FIN simvastatine Sandoz A/S film-coated tablet 98 x 10mg/</v>
      </c>
      <c r="P1317">
        <v>98</v>
      </c>
      <c r="R1317">
        <v>98</v>
      </c>
      <c r="T1317" s="118"/>
      <c r="U1317" s="118"/>
      <c r="V1317" s="118"/>
      <c r="W1317" s="118"/>
      <c r="X1317" t="s">
        <v>1290</v>
      </c>
      <c r="Y1317" t="s">
        <v>1163</v>
      </c>
      <c r="Z1317" t="s">
        <v>1163</v>
      </c>
      <c r="AA1317" t="s">
        <v>1302</v>
      </c>
      <c r="AF1317" s="61">
        <v>100000073665</v>
      </c>
      <c r="AG1317" t="s">
        <v>1220</v>
      </c>
      <c r="AI1317" t="s">
        <v>1198</v>
      </c>
      <c r="AJ1317" t="s">
        <v>1212</v>
      </c>
      <c r="AS1317" s="57">
        <v>14090</v>
      </c>
      <c r="AT1317" s="25" t="str">
        <f t="shared" si="158"/>
        <v>FIN simvastatine Sandoz A/S film-coated tablet 10mg/</v>
      </c>
      <c r="AU1317" s="33"/>
      <c r="AW1317" s="57">
        <v>14090</v>
      </c>
      <c r="AX1317" s="57"/>
      <c r="AZ1317" t="s">
        <v>579</v>
      </c>
      <c r="BD1317" t="s">
        <v>1220</v>
      </c>
      <c r="BF1317" s="46" t="s">
        <v>1063</v>
      </c>
      <c r="BG1317" t="s">
        <v>981</v>
      </c>
      <c r="BK1317" t="s">
        <v>981</v>
      </c>
      <c r="BL1317" t="s">
        <v>1063</v>
      </c>
      <c r="BM1317" s="55" t="s">
        <v>964</v>
      </c>
      <c r="BN1317" t="str">
        <f t="shared" si="159"/>
        <v>simvastatine film-coated tablet 10mg/</v>
      </c>
      <c r="BO1317" s="55"/>
      <c r="BP1317" t="str">
        <f t="shared" si="160"/>
        <v>simvastatine film-coated tablet 10mg/</v>
      </c>
      <c r="BR1317" s="76">
        <v>10221000</v>
      </c>
      <c r="BS1317" t="s">
        <v>1220</v>
      </c>
      <c r="BU1317" s="118"/>
      <c r="BV1317" s="118"/>
      <c r="BW1317" s="61">
        <v>100000073665</v>
      </c>
      <c r="CB1317" s="87"/>
      <c r="CC1317" s="87"/>
      <c r="CF1317" t="s">
        <v>1242</v>
      </c>
      <c r="CG1317" t="s">
        <v>175</v>
      </c>
      <c r="CI1317" s="118"/>
      <c r="CJ1317" s="118"/>
      <c r="CK1317" t="s">
        <v>1239</v>
      </c>
      <c r="CM1317" t="s">
        <v>1228</v>
      </c>
      <c r="CN1317" t="s">
        <v>3382</v>
      </c>
      <c r="CO1317" s="46" t="s">
        <v>2252</v>
      </c>
      <c r="CQ1317" s="46" t="s">
        <v>2252</v>
      </c>
      <c r="CR1317" s="46" t="s">
        <v>615</v>
      </c>
      <c r="CT1317" s="46" t="s">
        <v>2252</v>
      </c>
      <c r="CU1317" s="46" t="s">
        <v>615</v>
      </c>
      <c r="CV1317" s="118"/>
      <c r="CW1317" s="147"/>
      <c r="CX1317" t="s">
        <v>615</v>
      </c>
      <c r="DG1317" s="118"/>
      <c r="DH1317" s="118"/>
      <c r="DI1317" s="118"/>
      <c r="DJ1317" s="118"/>
      <c r="DK1317" s="118"/>
      <c r="DL1317">
        <v>10</v>
      </c>
      <c r="DM1317" s="74" t="s">
        <v>164</v>
      </c>
      <c r="DN1317" s="74"/>
      <c r="DO1317" s="74"/>
      <c r="DP1317" s="74"/>
      <c r="DR1317">
        <v>10</v>
      </c>
      <c r="DS1317" s="74" t="s">
        <v>164</v>
      </c>
      <c r="DZ1317" t="s">
        <v>1246</v>
      </c>
      <c r="EA1317">
        <v>10</v>
      </c>
      <c r="EY1317" s="70" t="str">
        <f t="shared" si="161"/>
        <v>simvastatine oral 10mg/</v>
      </c>
      <c r="FK1317" s="14" t="s">
        <v>163</v>
      </c>
      <c r="FL1317" s="70" t="str">
        <f t="shared" si="162"/>
        <v>simvastatine oral 10mg/</v>
      </c>
    </row>
    <row r="1318" spans="1:168" ht="15.75" customHeight="1">
      <c r="A1318" s="83">
        <v>121470</v>
      </c>
      <c r="B1318" s="57">
        <v>121470</v>
      </c>
      <c r="C1318" s="118"/>
      <c r="D1318" s="118"/>
      <c r="E1318" s="118"/>
      <c r="F1318" s="118"/>
      <c r="G1318" s="57">
        <v>121470</v>
      </c>
      <c r="I1318" s="57">
        <v>121470</v>
      </c>
      <c r="J1318" s="5" t="str">
        <f t="shared" si="156"/>
        <v>FIN simvastatine Sandoz A/S film-coated tablet 7 x 10mg/</v>
      </c>
      <c r="K1318" s="5" t="str">
        <f t="shared" si="157"/>
        <v>FIN simvastatine Sandoz A/S film-coated tablet 7 x 10mg/</v>
      </c>
      <c r="P1318">
        <v>7</v>
      </c>
      <c r="R1318">
        <v>7</v>
      </c>
      <c r="T1318" s="118"/>
      <c r="U1318" s="118"/>
      <c r="V1318" s="118"/>
      <c r="W1318" s="118"/>
      <c r="X1318" t="s">
        <v>1299</v>
      </c>
      <c r="Y1318" t="s">
        <v>1163</v>
      </c>
      <c r="Z1318" t="s">
        <v>1163</v>
      </c>
      <c r="AA1318" t="s">
        <v>1311</v>
      </c>
      <c r="AF1318" s="61">
        <v>100000073665</v>
      </c>
      <c r="AG1318" t="s">
        <v>1220</v>
      </c>
      <c r="AI1318" t="s">
        <v>1198</v>
      </c>
      <c r="AJ1318" t="s">
        <v>1212</v>
      </c>
      <c r="AS1318" s="57">
        <v>14090</v>
      </c>
      <c r="AT1318" s="25" t="str">
        <f t="shared" si="158"/>
        <v>FIN simvastatine Sandoz A/S film-coated tablet 10mg/</v>
      </c>
      <c r="AU1318" s="33"/>
      <c r="AW1318" s="57">
        <v>14090</v>
      </c>
      <c r="AX1318" s="57"/>
      <c r="AZ1318" t="s">
        <v>579</v>
      </c>
      <c r="BD1318" t="s">
        <v>1220</v>
      </c>
      <c r="BF1318" s="46" t="s">
        <v>1063</v>
      </c>
      <c r="BG1318" t="s">
        <v>981</v>
      </c>
      <c r="BK1318" t="s">
        <v>981</v>
      </c>
      <c r="BL1318" t="s">
        <v>1063</v>
      </c>
      <c r="BM1318" s="55" t="s">
        <v>964</v>
      </c>
      <c r="BN1318" t="str">
        <f t="shared" si="159"/>
        <v>simvastatine film-coated tablet 10mg/</v>
      </c>
      <c r="BO1318" s="55"/>
      <c r="BP1318" t="str">
        <f t="shared" si="160"/>
        <v>simvastatine film-coated tablet 10mg/</v>
      </c>
      <c r="BR1318" s="76">
        <v>10221000</v>
      </c>
      <c r="BS1318" t="s">
        <v>1220</v>
      </c>
      <c r="BU1318" s="118"/>
      <c r="BV1318" s="118"/>
      <c r="BW1318" s="61">
        <v>100000073665</v>
      </c>
      <c r="CB1318" s="87"/>
      <c r="CC1318" s="87"/>
      <c r="CF1318" t="s">
        <v>1242</v>
      </c>
      <c r="CG1318" t="s">
        <v>175</v>
      </c>
      <c r="CI1318" s="118"/>
      <c r="CJ1318" s="118"/>
      <c r="CK1318" t="s">
        <v>1239</v>
      </c>
      <c r="CM1318" t="s">
        <v>1228</v>
      </c>
      <c r="CN1318" t="s">
        <v>3382</v>
      </c>
      <c r="CO1318" s="46" t="s">
        <v>2252</v>
      </c>
      <c r="CQ1318" s="46" t="s">
        <v>2252</v>
      </c>
      <c r="CR1318" s="46" t="s">
        <v>615</v>
      </c>
      <c r="CT1318" s="46" t="s">
        <v>2252</v>
      </c>
      <c r="CU1318" s="46" t="s">
        <v>615</v>
      </c>
      <c r="CV1318" s="118"/>
      <c r="CW1318" s="147"/>
      <c r="CX1318" t="s">
        <v>615</v>
      </c>
      <c r="DG1318" s="118"/>
      <c r="DH1318" s="118"/>
      <c r="DI1318" s="118"/>
      <c r="DJ1318" s="118"/>
      <c r="DK1318" s="118"/>
      <c r="DL1318">
        <v>10</v>
      </c>
      <c r="DM1318" s="74" t="s">
        <v>164</v>
      </c>
      <c r="DN1318" s="74"/>
      <c r="DO1318" s="74"/>
      <c r="DP1318" s="74"/>
      <c r="DR1318">
        <v>10</v>
      </c>
      <c r="DS1318" s="74" t="s">
        <v>164</v>
      </c>
      <c r="DZ1318" t="s">
        <v>1246</v>
      </c>
      <c r="EA1318">
        <v>10</v>
      </c>
      <c r="EY1318" s="70" t="str">
        <f t="shared" si="161"/>
        <v>simvastatine oral 10mg/</v>
      </c>
      <c r="FK1318" s="14" t="s">
        <v>163</v>
      </c>
      <c r="FL1318" s="70" t="str">
        <f t="shared" si="162"/>
        <v>simvastatine oral 10mg/</v>
      </c>
    </row>
    <row r="1319" spans="1:168" ht="15.75" customHeight="1">
      <c r="A1319" s="83">
        <v>121471</v>
      </c>
      <c r="B1319" s="57">
        <v>121471</v>
      </c>
      <c r="C1319" s="118"/>
      <c r="D1319" s="118"/>
      <c r="E1319" s="118"/>
      <c r="F1319" s="118"/>
      <c r="G1319" s="57">
        <v>121471</v>
      </c>
      <c r="I1319" s="57">
        <v>121471</v>
      </c>
      <c r="J1319" s="5" t="str">
        <f t="shared" si="156"/>
        <v>FIN simvastatine Sandoz A/S film-coated tablet 14 x 10mg/</v>
      </c>
      <c r="K1319" s="5" t="str">
        <f t="shared" si="157"/>
        <v>FIN simvastatine Sandoz A/S film-coated tablet 14 x 10mg/</v>
      </c>
      <c r="P1319">
        <v>14</v>
      </c>
      <c r="R1319">
        <v>14</v>
      </c>
      <c r="T1319" s="118"/>
      <c r="U1319" s="118"/>
      <c r="V1319" s="118"/>
      <c r="W1319" s="118"/>
      <c r="X1319" t="s">
        <v>1289</v>
      </c>
      <c r="Y1319" t="s">
        <v>1163</v>
      </c>
      <c r="Z1319" t="s">
        <v>1163</v>
      </c>
      <c r="AA1319" t="s">
        <v>1296</v>
      </c>
      <c r="AF1319" s="61">
        <v>100000073665</v>
      </c>
      <c r="AG1319" t="s">
        <v>1220</v>
      </c>
      <c r="AI1319" t="s">
        <v>1198</v>
      </c>
      <c r="AJ1319" t="s">
        <v>1212</v>
      </c>
      <c r="AS1319" s="57">
        <v>14090</v>
      </c>
      <c r="AT1319" s="25" t="str">
        <f t="shared" si="158"/>
        <v>FIN simvastatine Sandoz A/S film-coated tablet 10mg/</v>
      </c>
      <c r="AU1319" s="33"/>
      <c r="AW1319" s="57">
        <v>14090</v>
      </c>
      <c r="AX1319" s="57"/>
      <c r="AZ1319" t="s">
        <v>579</v>
      </c>
      <c r="BD1319" t="s">
        <v>1220</v>
      </c>
      <c r="BF1319" s="46" t="s">
        <v>1063</v>
      </c>
      <c r="BG1319" t="s">
        <v>981</v>
      </c>
      <c r="BK1319" t="s">
        <v>981</v>
      </c>
      <c r="BL1319" t="s">
        <v>1063</v>
      </c>
      <c r="BM1319" s="55" t="s">
        <v>964</v>
      </c>
      <c r="BN1319" t="str">
        <f t="shared" si="159"/>
        <v>simvastatine film-coated tablet 10mg/</v>
      </c>
      <c r="BO1319" s="55"/>
      <c r="BP1319" t="str">
        <f t="shared" si="160"/>
        <v>simvastatine film-coated tablet 10mg/</v>
      </c>
      <c r="BR1319" s="76">
        <v>10221000</v>
      </c>
      <c r="BS1319" t="s">
        <v>1220</v>
      </c>
      <c r="BU1319" s="118"/>
      <c r="BV1319" s="118"/>
      <c r="BW1319" s="61">
        <v>100000073665</v>
      </c>
      <c r="CB1319" s="87"/>
      <c r="CC1319" s="87"/>
      <c r="CF1319" t="s">
        <v>1242</v>
      </c>
      <c r="CG1319" t="s">
        <v>175</v>
      </c>
      <c r="CI1319" s="118"/>
      <c r="CJ1319" s="118"/>
      <c r="CK1319" t="s">
        <v>1239</v>
      </c>
      <c r="CM1319" t="s">
        <v>1228</v>
      </c>
      <c r="CN1319" t="s">
        <v>3382</v>
      </c>
      <c r="CO1319" s="46" t="s">
        <v>2252</v>
      </c>
      <c r="CQ1319" s="46" t="s">
        <v>2252</v>
      </c>
      <c r="CR1319" s="46" t="s">
        <v>615</v>
      </c>
      <c r="CT1319" s="46" t="s">
        <v>2252</v>
      </c>
      <c r="CU1319" s="46" t="s">
        <v>615</v>
      </c>
      <c r="CV1319" s="118"/>
      <c r="CW1319" s="147"/>
      <c r="CX1319" t="s">
        <v>615</v>
      </c>
      <c r="DG1319" s="118"/>
      <c r="DH1319" s="118"/>
      <c r="DI1319" s="118"/>
      <c r="DJ1319" s="118"/>
      <c r="DK1319" s="118"/>
      <c r="DL1319">
        <v>10</v>
      </c>
      <c r="DM1319" s="74" t="s">
        <v>164</v>
      </c>
      <c r="DN1319" s="74"/>
      <c r="DO1319" s="74"/>
      <c r="DP1319" s="74"/>
      <c r="DR1319">
        <v>10</v>
      </c>
      <c r="DS1319" s="74" t="s">
        <v>164</v>
      </c>
      <c r="DZ1319" t="s">
        <v>1246</v>
      </c>
      <c r="EA1319">
        <v>10</v>
      </c>
      <c r="EY1319" s="70" t="str">
        <f t="shared" si="161"/>
        <v>simvastatine oral 10mg/</v>
      </c>
      <c r="FK1319" s="14" t="s">
        <v>163</v>
      </c>
      <c r="FL1319" s="70" t="str">
        <f t="shared" si="162"/>
        <v>simvastatine oral 10mg/</v>
      </c>
    </row>
    <row r="1320" spans="1:168" ht="15.75" customHeight="1">
      <c r="A1320" s="83">
        <v>121472</v>
      </c>
      <c r="B1320" s="57">
        <v>121472</v>
      </c>
      <c r="C1320" s="118"/>
      <c r="D1320" s="118"/>
      <c r="E1320" s="118"/>
      <c r="F1320" s="118"/>
      <c r="G1320" s="57">
        <v>121472</v>
      </c>
      <c r="I1320" s="57">
        <v>121472</v>
      </c>
      <c r="J1320" s="5" t="str">
        <f t="shared" si="156"/>
        <v>FIN simvastatine Sandoz A/S film-coated tablet 21 x 10mg/</v>
      </c>
      <c r="K1320" s="5" t="str">
        <f t="shared" si="157"/>
        <v>FIN simvastatine Sandoz A/S film-coated tablet 21 x 10mg/</v>
      </c>
      <c r="P1320">
        <v>21</v>
      </c>
      <c r="R1320">
        <v>21</v>
      </c>
      <c r="T1320" s="118"/>
      <c r="U1320" s="118"/>
      <c r="V1320" s="118"/>
      <c r="W1320" s="118"/>
      <c r="X1320" t="s">
        <v>1303</v>
      </c>
      <c r="Y1320" t="s">
        <v>1163</v>
      </c>
      <c r="Z1320" t="s">
        <v>1163</v>
      </c>
      <c r="AA1320" t="s">
        <v>1335</v>
      </c>
      <c r="AF1320" s="61">
        <v>100000073665</v>
      </c>
      <c r="AG1320" t="s">
        <v>1220</v>
      </c>
      <c r="AI1320" t="s">
        <v>1198</v>
      </c>
      <c r="AJ1320" t="s">
        <v>1212</v>
      </c>
      <c r="AS1320" s="57">
        <v>14090</v>
      </c>
      <c r="AT1320" s="25" t="str">
        <f t="shared" si="158"/>
        <v>FIN simvastatine Sandoz A/S film-coated tablet 10mg/</v>
      </c>
      <c r="AU1320" s="33"/>
      <c r="AW1320" s="57">
        <v>14090</v>
      </c>
      <c r="AX1320" s="57"/>
      <c r="AZ1320" t="s">
        <v>579</v>
      </c>
      <c r="BD1320" t="s">
        <v>1220</v>
      </c>
      <c r="BF1320" s="46" t="s">
        <v>1063</v>
      </c>
      <c r="BG1320" t="s">
        <v>981</v>
      </c>
      <c r="BK1320" t="s">
        <v>981</v>
      </c>
      <c r="BL1320" t="s">
        <v>1063</v>
      </c>
      <c r="BM1320" s="55" t="s">
        <v>964</v>
      </c>
      <c r="BN1320" t="str">
        <f t="shared" si="159"/>
        <v>simvastatine film-coated tablet 10mg/</v>
      </c>
      <c r="BO1320" s="55"/>
      <c r="BP1320" t="str">
        <f t="shared" si="160"/>
        <v>simvastatine film-coated tablet 10mg/</v>
      </c>
      <c r="BR1320" s="76">
        <v>10221000</v>
      </c>
      <c r="BS1320" t="s">
        <v>1220</v>
      </c>
      <c r="BU1320" s="118"/>
      <c r="BV1320" s="118"/>
      <c r="BW1320" s="61">
        <v>100000073665</v>
      </c>
      <c r="CB1320" s="87"/>
      <c r="CC1320" s="87"/>
      <c r="CF1320" t="s">
        <v>1242</v>
      </c>
      <c r="CG1320" t="s">
        <v>175</v>
      </c>
      <c r="CI1320" s="118"/>
      <c r="CJ1320" s="118"/>
      <c r="CK1320" t="s">
        <v>1239</v>
      </c>
      <c r="CM1320" t="s">
        <v>1228</v>
      </c>
      <c r="CN1320" t="s">
        <v>3382</v>
      </c>
      <c r="CO1320" s="46" t="s">
        <v>2252</v>
      </c>
      <c r="CQ1320" s="46" t="s">
        <v>2252</v>
      </c>
      <c r="CR1320" s="46" t="s">
        <v>615</v>
      </c>
      <c r="CT1320" s="46" t="s">
        <v>2252</v>
      </c>
      <c r="CU1320" s="46" t="s">
        <v>615</v>
      </c>
      <c r="CV1320" s="118"/>
      <c r="CW1320" s="147"/>
      <c r="CX1320" t="s">
        <v>615</v>
      </c>
      <c r="DG1320" s="118"/>
      <c r="DH1320" s="118"/>
      <c r="DI1320" s="118"/>
      <c r="DJ1320" s="118"/>
      <c r="DK1320" s="118"/>
      <c r="DL1320">
        <v>10</v>
      </c>
      <c r="DM1320" s="74" t="s">
        <v>164</v>
      </c>
      <c r="DN1320" s="74"/>
      <c r="DO1320" s="74"/>
      <c r="DP1320" s="74"/>
      <c r="DR1320">
        <v>10</v>
      </c>
      <c r="DS1320" s="74" t="s">
        <v>164</v>
      </c>
      <c r="DZ1320" t="s">
        <v>1246</v>
      </c>
      <c r="EA1320">
        <v>10</v>
      </c>
      <c r="EY1320" s="70" t="str">
        <f t="shared" si="161"/>
        <v>simvastatine oral 10mg/</v>
      </c>
      <c r="FK1320" s="14" t="s">
        <v>163</v>
      </c>
      <c r="FL1320" s="70" t="str">
        <f t="shared" si="162"/>
        <v>simvastatine oral 10mg/</v>
      </c>
    </row>
    <row r="1321" spans="1:168" ht="15.75" customHeight="1">
      <c r="A1321" s="83">
        <v>121473</v>
      </c>
      <c r="B1321" s="57">
        <v>121473</v>
      </c>
      <c r="C1321" s="118"/>
      <c r="D1321" s="118"/>
      <c r="E1321" s="118"/>
      <c r="F1321" s="118"/>
      <c r="G1321" s="57">
        <v>121473</v>
      </c>
      <c r="I1321" s="57">
        <v>121473</v>
      </c>
      <c r="J1321" s="5" t="str">
        <f t="shared" si="156"/>
        <v>FIN simvastatine Sandoz A/S film-coated tablet 35 x 10mg/</v>
      </c>
      <c r="K1321" s="5" t="str">
        <f t="shared" si="157"/>
        <v>FIN simvastatine Sandoz A/S film-coated tablet 35 x 10mg/</v>
      </c>
      <c r="P1321">
        <v>35</v>
      </c>
      <c r="R1321">
        <v>35</v>
      </c>
      <c r="T1321" s="118"/>
      <c r="U1321" s="118"/>
      <c r="V1321" s="118"/>
      <c r="W1321" s="118"/>
      <c r="X1321" t="s">
        <v>1311</v>
      </c>
      <c r="Y1321" t="s">
        <v>1163</v>
      </c>
      <c r="Z1321" t="s">
        <v>1163</v>
      </c>
      <c r="AA1321" t="s">
        <v>1344</v>
      </c>
      <c r="AF1321" s="61">
        <v>100000073665</v>
      </c>
      <c r="AG1321" t="s">
        <v>1220</v>
      </c>
      <c r="AI1321" t="s">
        <v>1198</v>
      </c>
      <c r="AJ1321" t="s">
        <v>1212</v>
      </c>
      <c r="AS1321" s="57">
        <v>14090</v>
      </c>
      <c r="AT1321" s="25" t="str">
        <f t="shared" si="158"/>
        <v>FIN simvastatine Sandoz A/S film-coated tablet 10mg/</v>
      </c>
      <c r="AU1321" s="33"/>
      <c r="AW1321" s="57">
        <v>14090</v>
      </c>
      <c r="AX1321" s="57"/>
      <c r="AZ1321" t="s">
        <v>579</v>
      </c>
      <c r="BD1321" t="s">
        <v>1220</v>
      </c>
      <c r="BF1321" s="46" t="s">
        <v>1063</v>
      </c>
      <c r="BG1321" t="s">
        <v>981</v>
      </c>
      <c r="BK1321" t="s">
        <v>981</v>
      </c>
      <c r="BL1321" t="s">
        <v>1063</v>
      </c>
      <c r="BM1321" s="55" t="s">
        <v>964</v>
      </c>
      <c r="BN1321" t="str">
        <f t="shared" si="159"/>
        <v>simvastatine film-coated tablet 10mg/</v>
      </c>
      <c r="BO1321" s="55"/>
      <c r="BP1321" t="str">
        <f t="shared" si="160"/>
        <v>simvastatine film-coated tablet 10mg/</v>
      </c>
      <c r="BR1321" s="76">
        <v>10221000</v>
      </c>
      <c r="BS1321" t="s">
        <v>1220</v>
      </c>
      <c r="BU1321" s="118"/>
      <c r="BV1321" s="118"/>
      <c r="BW1321" s="61">
        <v>100000073665</v>
      </c>
      <c r="CB1321" s="87"/>
      <c r="CC1321" s="87"/>
      <c r="CF1321" t="s">
        <v>1242</v>
      </c>
      <c r="CG1321" t="s">
        <v>175</v>
      </c>
      <c r="CI1321" s="118"/>
      <c r="CJ1321" s="118"/>
      <c r="CK1321" t="s">
        <v>1239</v>
      </c>
      <c r="CM1321" t="s">
        <v>1228</v>
      </c>
      <c r="CN1321" t="s">
        <v>3382</v>
      </c>
      <c r="CO1321" s="46" t="s">
        <v>2252</v>
      </c>
      <c r="CQ1321" s="46" t="s">
        <v>2252</v>
      </c>
      <c r="CR1321" s="46" t="s">
        <v>615</v>
      </c>
      <c r="CT1321" s="46" t="s">
        <v>2252</v>
      </c>
      <c r="CU1321" s="46" t="s">
        <v>615</v>
      </c>
      <c r="CV1321" s="118"/>
      <c r="CW1321" s="147"/>
      <c r="CX1321" t="s">
        <v>615</v>
      </c>
      <c r="DG1321" s="118"/>
      <c r="DH1321" s="118"/>
      <c r="DI1321" s="118"/>
      <c r="DJ1321" s="118"/>
      <c r="DK1321" s="118"/>
      <c r="DL1321">
        <v>10</v>
      </c>
      <c r="DM1321" s="74" t="s">
        <v>164</v>
      </c>
      <c r="DN1321" s="74"/>
      <c r="DO1321" s="74"/>
      <c r="DP1321" s="74"/>
      <c r="DR1321">
        <v>10</v>
      </c>
      <c r="DS1321" s="74" t="s">
        <v>164</v>
      </c>
      <c r="DZ1321" t="s">
        <v>1246</v>
      </c>
      <c r="EA1321">
        <v>10</v>
      </c>
      <c r="EY1321" s="70" t="str">
        <f t="shared" si="161"/>
        <v>simvastatine oral 10mg/</v>
      </c>
      <c r="FK1321" s="14" t="s">
        <v>163</v>
      </c>
      <c r="FL1321" s="70" t="str">
        <f t="shared" si="162"/>
        <v>simvastatine oral 10mg/</v>
      </c>
    </row>
    <row r="1322" spans="1:168" ht="15.75" customHeight="1">
      <c r="A1322" s="83">
        <v>121474</v>
      </c>
      <c r="B1322" s="57">
        <v>121474</v>
      </c>
      <c r="C1322" s="118"/>
      <c r="D1322" s="118"/>
      <c r="E1322" s="118"/>
      <c r="F1322" s="118"/>
      <c r="G1322" s="57">
        <v>121474</v>
      </c>
      <c r="I1322" s="57">
        <v>121474</v>
      </c>
      <c r="J1322" s="5" t="str">
        <f t="shared" si="156"/>
        <v>FIN simvastatine Sandoz A/S film-coated tablet 42 x 10mg/</v>
      </c>
      <c r="K1322" s="5" t="str">
        <f t="shared" si="157"/>
        <v>FIN simvastatine Sandoz A/S film-coated tablet 42 x 10mg/</v>
      </c>
      <c r="P1322">
        <v>42</v>
      </c>
      <c r="R1322">
        <v>42</v>
      </c>
      <c r="T1322" s="118"/>
      <c r="U1322" s="118"/>
      <c r="V1322" s="118"/>
      <c r="W1322" s="118"/>
      <c r="X1322" t="s">
        <v>1296</v>
      </c>
      <c r="Y1322" t="s">
        <v>1163</v>
      </c>
      <c r="Z1322" t="s">
        <v>1163</v>
      </c>
      <c r="AA1322" t="s">
        <v>1336</v>
      </c>
      <c r="AF1322" s="61">
        <v>100000073665</v>
      </c>
      <c r="AG1322" t="s">
        <v>1220</v>
      </c>
      <c r="AI1322" t="s">
        <v>1198</v>
      </c>
      <c r="AJ1322" t="s">
        <v>1212</v>
      </c>
      <c r="AS1322" s="57">
        <v>14090</v>
      </c>
      <c r="AT1322" s="25" t="str">
        <f t="shared" si="158"/>
        <v>FIN simvastatine Sandoz A/S film-coated tablet 10mg/</v>
      </c>
      <c r="AU1322" s="33"/>
      <c r="AW1322" s="57">
        <v>14090</v>
      </c>
      <c r="AX1322" s="57"/>
      <c r="AZ1322" t="s">
        <v>579</v>
      </c>
      <c r="BD1322" t="s">
        <v>1220</v>
      </c>
      <c r="BF1322" s="46" t="s">
        <v>1063</v>
      </c>
      <c r="BG1322" t="s">
        <v>981</v>
      </c>
      <c r="BK1322" t="s">
        <v>981</v>
      </c>
      <c r="BL1322" t="s">
        <v>1063</v>
      </c>
      <c r="BM1322" s="55" t="s">
        <v>964</v>
      </c>
      <c r="BN1322" t="str">
        <f t="shared" si="159"/>
        <v>simvastatine film-coated tablet 10mg/</v>
      </c>
      <c r="BO1322" s="55"/>
      <c r="BP1322" t="str">
        <f t="shared" si="160"/>
        <v>simvastatine film-coated tablet 10mg/</v>
      </c>
      <c r="BR1322" s="76">
        <v>10221000</v>
      </c>
      <c r="BS1322" t="s">
        <v>1220</v>
      </c>
      <c r="BU1322" s="118"/>
      <c r="BV1322" s="118"/>
      <c r="BW1322" s="61">
        <v>100000073665</v>
      </c>
      <c r="CB1322" s="87"/>
      <c r="CC1322" s="87"/>
      <c r="CF1322" t="s">
        <v>1242</v>
      </c>
      <c r="CG1322" t="s">
        <v>175</v>
      </c>
      <c r="CI1322" s="118"/>
      <c r="CJ1322" s="118"/>
      <c r="CK1322" t="s">
        <v>1239</v>
      </c>
      <c r="CM1322" t="s">
        <v>1228</v>
      </c>
      <c r="CN1322" t="s">
        <v>3382</v>
      </c>
      <c r="CO1322" s="46" t="s">
        <v>2252</v>
      </c>
      <c r="CQ1322" s="46" t="s">
        <v>2252</v>
      </c>
      <c r="CR1322" s="46" t="s">
        <v>615</v>
      </c>
      <c r="CT1322" s="46" t="s">
        <v>2252</v>
      </c>
      <c r="CU1322" s="46" t="s">
        <v>615</v>
      </c>
      <c r="CV1322" s="118"/>
      <c r="CW1322" s="147"/>
      <c r="CX1322" t="s">
        <v>615</v>
      </c>
      <c r="DG1322" s="118"/>
      <c r="DH1322" s="118"/>
      <c r="DI1322" s="118"/>
      <c r="DJ1322" s="118"/>
      <c r="DK1322" s="118"/>
      <c r="DL1322">
        <v>10</v>
      </c>
      <c r="DM1322" s="74" t="s">
        <v>164</v>
      </c>
      <c r="DN1322" s="74"/>
      <c r="DO1322" s="74"/>
      <c r="DP1322" s="74"/>
      <c r="DR1322">
        <v>10</v>
      </c>
      <c r="DS1322" s="74" t="s">
        <v>164</v>
      </c>
      <c r="DZ1322" t="s">
        <v>1246</v>
      </c>
      <c r="EA1322">
        <v>10</v>
      </c>
      <c r="EY1322" s="70" t="str">
        <f t="shared" si="161"/>
        <v>simvastatine oral 10mg/</v>
      </c>
      <c r="FK1322" s="14" t="s">
        <v>163</v>
      </c>
      <c r="FL1322" s="70" t="str">
        <f t="shared" si="162"/>
        <v>simvastatine oral 10mg/</v>
      </c>
    </row>
    <row r="1323" spans="1:168" ht="15.75" customHeight="1">
      <c r="A1323" s="83">
        <v>121475</v>
      </c>
      <c r="B1323" s="57">
        <v>121475</v>
      </c>
      <c r="C1323" s="118"/>
      <c r="D1323" s="118"/>
      <c r="E1323" s="118"/>
      <c r="F1323" s="118"/>
      <c r="G1323" s="57">
        <v>121475</v>
      </c>
      <c r="I1323" s="57">
        <v>121475</v>
      </c>
      <c r="J1323" s="5" t="str">
        <f t="shared" si="156"/>
        <v>FIN simvastatine Sandoz A/S film-coated tablet 56 x 10mg/</v>
      </c>
      <c r="K1323" s="5" t="str">
        <f t="shared" si="157"/>
        <v>FIN simvastatine Sandoz A/S film-coated tablet 56 x 10mg/</v>
      </c>
      <c r="P1323">
        <v>56</v>
      </c>
      <c r="R1323">
        <v>56</v>
      </c>
      <c r="T1323" s="118"/>
      <c r="U1323" s="118"/>
      <c r="V1323" s="118"/>
      <c r="W1323" s="118"/>
      <c r="X1323" t="s">
        <v>1335</v>
      </c>
      <c r="Y1323" t="s">
        <v>1163</v>
      </c>
      <c r="Z1323" t="s">
        <v>1163</v>
      </c>
      <c r="AA1323" t="s">
        <v>1307</v>
      </c>
      <c r="AF1323" s="61">
        <v>100000073665</v>
      </c>
      <c r="AG1323" t="s">
        <v>1220</v>
      </c>
      <c r="AI1323" t="s">
        <v>1198</v>
      </c>
      <c r="AJ1323" t="s">
        <v>1212</v>
      </c>
      <c r="AS1323" s="57">
        <v>14090</v>
      </c>
      <c r="AT1323" s="25" t="str">
        <f t="shared" si="158"/>
        <v>FIN simvastatine Sandoz A/S film-coated tablet 10mg/</v>
      </c>
      <c r="AU1323" s="33"/>
      <c r="AW1323" s="57">
        <v>14090</v>
      </c>
      <c r="AX1323" s="57"/>
      <c r="AZ1323" t="s">
        <v>579</v>
      </c>
      <c r="BD1323" t="s">
        <v>1220</v>
      </c>
      <c r="BF1323" s="46" t="s">
        <v>1063</v>
      </c>
      <c r="BG1323" t="s">
        <v>981</v>
      </c>
      <c r="BK1323" t="s">
        <v>981</v>
      </c>
      <c r="BL1323" t="s">
        <v>1063</v>
      </c>
      <c r="BM1323" s="55" t="s">
        <v>964</v>
      </c>
      <c r="BN1323" t="str">
        <f t="shared" si="159"/>
        <v>simvastatine film-coated tablet 10mg/</v>
      </c>
      <c r="BO1323" s="55"/>
      <c r="BP1323" t="str">
        <f t="shared" si="160"/>
        <v>simvastatine film-coated tablet 10mg/</v>
      </c>
      <c r="BR1323" s="76">
        <v>10221000</v>
      </c>
      <c r="BS1323" t="s">
        <v>1220</v>
      </c>
      <c r="BU1323" s="118"/>
      <c r="BV1323" s="118"/>
      <c r="BW1323" s="61">
        <v>100000073665</v>
      </c>
      <c r="CB1323" s="87"/>
      <c r="CC1323" s="87"/>
      <c r="CF1323" t="s">
        <v>1242</v>
      </c>
      <c r="CG1323" t="s">
        <v>175</v>
      </c>
      <c r="CI1323" s="118"/>
      <c r="CJ1323" s="118"/>
      <c r="CK1323" t="s">
        <v>1239</v>
      </c>
      <c r="CM1323" t="s">
        <v>1228</v>
      </c>
      <c r="CN1323" t="s">
        <v>3382</v>
      </c>
      <c r="CO1323" s="46" t="s">
        <v>2252</v>
      </c>
      <c r="CQ1323" s="46" t="s">
        <v>2252</v>
      </c>
      <c r="CR1323" s="46" t="s">
        <v>615</v>
      </c>
      <c r="CT1323" s="46" t="s">
        <v>2252</v>
      </c>
      <c r="CU1323" s="46" t="s">
        <v>615</v>
      </c>
      <c r="CV1323" s="118"/>
      <c r="CW1323" s="147"/>
      <c r="CX1323" t="s">
        <v>615</v>
      </c>
      <c r="DG1323" s="118"/>
      <c r="DH1323" s="118"/>
      <c r="DI1323" s="118"/>
      <c r="DJ1323" s="118"/>
      <c r="DK1323" s="118"/>
      <c r="DL1323">
        <v>10</v>
      </c>
      <c r="DM1323" s="74" t="s">
        <v>164</v>
      </c>
      <c r="DN1323" s="74"/>
      <c r="DO1323" s="74"/>
      <c r="DP1323" s="74"/>
      <c r="DR1323">
        <v>10</v>
      </c>
      <c r="DS1323" s="74" t="s">
        <v>164</v>
      </c>
      <c r="DZ1323" t="s">
        <v>1246</v>
      </c>
      <c r="EA1323">
        <v>10</v>
      </c>
      <c r="EY1323" s="70" t="str">
        <f t="shared" si="161"/>
        <v>simvastatine oral 10mg/</v>
      </c>
      <c r="FK1323" s="14" t="s">
        <v>163</v>
      </c>
      <c r="FL1323" s="70" t="str">
        <f t="shared" si="162"/>
        <v>simvastatine oral 10mg/</v>
      </c>
    </row>
    <row r="1324" spans="1:168" ht="15.75" customHeight="1">
      <c r="A1324" s="83">
        <v>121476</v>
      </c>
      <c r="B1324" s="57">
        <v>121476</v>
      </c>
      <c r="C1324" s="118"/>
      <c r="D1324" s="118"/>
      <c r="E1324" s="118"/>
      <c r="F1324" s="118"/>
      <c r="G1324" s="57">
        <v>121476</v>
      </c>
      <c r="I1324" s="57">
        <v>121476</v>
      </c>
      <c r="J1324" s="5" t="str">
        <f t="shared" si="156"/>
        <v>FIN simvastatine Sandoz A/S film-coated tablet 63 x 10mg/</v>
      </c>
      <c r="K1324" s="5" t="str">
        <f t="shared" si="157"/>
        <v>FIN simvastatine Sandoz A/S film-coated tablet 63 x 10mg/</v>
      </c>
      <c r="P1324">
        <v>63</v>
      </c>
      <c r="R1324">
        <v>63</v>
      </c>
      <c r="T1324" s="118"/>
      <c r="U1324" s="118"/>
      <c r="V1324" s="118"/>
      <c r="W1324" s="118"/>
      <c r="X1324" t="s">
        <v>1344</v>
      </c>
      <c r="Y1324" t="s">
        <v>1163</v>
      </c>
      <c r="Z1324" t="s">
        <v>1163</v>
      </c>
      <c r="AA1324" t="s">
        <v>1345</v>
      </c>
      <c r="AF1324" s="61">
        <v>100000073665</v>
      </c>
      <c r="AG1324" t="s">
        <v>1220</v>
      </c>
      <c r="AI1324" t="s">
        <v>1198</v>
      </c>
      <c r="AJ1324" t="s">
        <v>1212</v>
      </c>
      <c r="AS1324" s="57">
        <v>14090</v>
      </c>
      <c r="AT1324" s="25" t="str">
        <f t="shared" si="158"/>
        <v>FIN simvastatine Sandoz A/S film-coated tablet 10mg/</v>
      </c>
      <c r="AU1324" s="33"/>
      <c r="AW1324" s="57">
        <v>14090</v>
      </c>
      <c r="AX1324" s="57"/>
      <c r="AZ1324" t="s">
        <v>579</v>
      </c>
      <c r="BD1324" t="s">
        <v>1220</v>
      </c>
      <c r="BF1324" s="46" t="s">
        <v>1063</v>
      </c>
      <c r="BG1324" t="s">
        <v>981</v>
      </c>
      <c r="BK1324" t="s">
        <v>981</v>
      </c>
      <c r="BL1324" t="s">
        <v>1063</v>
      </c>
      <c r="BM1324" s="55" t="s">
        <v>964</v>
      </c>
      <c r="BN1324" t="str">
        <f t="shared" si="159"/>
        <v>simvastatine film-coated tablet 10mg/</v>
      </c>
      <c r="BO1324" s="55"/>
      <c r="BP1324" t="str">
        <f t="shared" si="160"/>
        <v>simvastatine film-coated tablet 10mg/</v>
      </c>
      <c r="BR1324" s="76">
        <v>10221000</v>
      </c>
      <c r="BS1324" t="s">
        <v>1220</v>
      </c>
      <c r="BU1324" s="118"/>
      <c r="BV1324" s="118"/>
      <c r="BW1324" s="61">
        <v>100000073665</v>
      </c>
      <c r="CB1324" s="87"/>
      <c r="CC1324" s="87"/>
      <c r="CF1324" t="s">
        <v>1242</v>
      </c>
      <c r="CG1324" t="s">
        <v>175</v>
      </c>
      <c r="CI1324" s="118"/>
      <c r="CJ1324" s="118"/>
      <c r="CK1324" t="s">
        <v>1239</v>
      </c>
      <c r="CM1324" t="s">
        <v>1228</v>
      </c>
      <c r="CN1324" t="s">
        <v>3382</v>
      </c>
      <c r="CO1324" s="46" t="s">
        <v>2252</v>
      </c>
      <c r="CQ1324" s="46" t="s">
        <v>2252</v>
      </c>
      <c r="CR1324" s="46" t="s">
        <v>615</v>
      </c>
      <c r="CT1324" s="46" t="s">
        <v>2252</v>
      </c>
      <c r="CU1324" s="46" t="s">
        <v>615</v>
      </c>
      <c r="CV1324" s="118"/>
      <c r="CW1324" s="147"/>
      <c r="CX1324" t="s">
        <v>615</v>
      </c>
      <c r="DG1324" s="118"/>
      <c r="DH1324" s="118"/>
      <c r="DI1324" s="118"/>
      <c r="DJ1324" s="118"/>
      <c r="DK1324" s="118"/>
      <c r="DL1324">
        <v>10</v>
      </c>
      <c r="DM1324" s="74" t="s">
        <v>164</v>
      </c>
      <c r="DN1324" s="74"/>
      <c r="DO1324" s="74"/>
      <c r="DP1324" s="74"/>
      <c r="DR1324">
        <v>10</v>
      </c>
      <c r="DS1324" s="74" t="s">
        <v>164</v>
      </c>
      <c r="DZ1324" t="s">
        <v>1246</v>
      </c>
      <c r="EA1324">
        <v>10</v>
      </c>
      <c r="EY1324" s="70" t="str">
        <f t="shared" si="161"/>
        <v>simvastatine oral 10mg/</v>
      </c>
      <c r="FK1324" s="14" t="s">
        <v>163</v>
      </c>
      <c r="FL1324" s="70" t="str">
        <f t="shared" si="162"/>
        <v>simvastatine oral 10mg/</v>
      </c>
    </row>
    <row r="1325" spans="1:168" ht="15.75" customHeight="1">
      <c r="A1325" s="83">
        <v>121477</v>
      </c>
      <c r="B1325" s="57">
        <v>121477</v>
      </c>
      <c r="C1325" s="118"/>
      <c r="D1325" s="118"/>
      <c r="E1325" s="118"/>
      <c r="F1325" s="118"/>
      <c r="G1325" s="57">
        <v>121477</v>
      </c>
      <c r="I1325" s="57">
        <v>121477</v>
      </c>
      <c r="J1325" s="5" t="str">
        <f t="shared" si="156"/>
        <v>FIN simvastatine Sandoz A/S film-coated tablet 70 x 10mg/</v>
      </c>
      <c r="K1325" s="5" t="str">
        <f t="shared" si="157"/>
        <v>FIN simvastatine Sandoz A/S film-coated tablet 70 x 10mg/</v>
      </c>
      <c r="P1325">
        <v>70</v>
      </c>
      <c r="R1325">
        <v>70</v>
      </c>
      <c r="T1325" s="118"/>
      <c r="U1325" s="118"/>
      <c r="V1325" s="118"/>
      <c r="W1325" s="118"/>
      <c r="X1325" t="s">
        <v>1336</v>
      </c>
      <c r="Y1325" t="s">
        <v>1163</v>
      </c>
      <c r="Z1325" t="s">
        <v>1163</v>
      </c>
      <c r="AA1325" t="s">
        <v>1346</v>
      </c>
      <c r="AF1325" s="61">
        <v>100000073665</v>
      </c>
      <c r="AG1325" t="s">
        <v>1220</v>
      </c>
      <c r="AI1325" t="s">
        <v>1198</v>
      </c>
      <c r="AJ1325" t="s">
        <v>1212</v>
      </c>
      <c r="AS1325" s="57">
        <v>14090</v>
      </c>
      <c r="AT1325" s="25" t="str">
        <f t="shared" si="158"/>
        <v>FIN simvastatine Sandoz A/S film-coated tablet 10mg/</v>
      </c>
      <c r="AU1325" s="33"/>
      <c r="AW1325" s="57">
        <v>14090</v>
      </c>
      <c r="AX1325" s="57"/>
      <c r="AZ1325" t="s">
        <v>579</v>
      </c>
      <c r="BD1325" t="s">
        <v>1220</v>
      </c>
      <c r="BF1325" s="46" t="s">
        <v>1063</v>
      </c>
      <c r="BG1325" t="s">
        <v>981</v>
      </c>
      <c r="BK1325" t="s">
        <v>981</v>
      </c>
      <c r="BL1325" t="s">
        <v>1063</v>
      </c>
      <c r="BM1325" s="55" t="s">
        <v>964</v>
      </c>
      <c r="BN1325" t="str">
        <f t="shared" si="159"/>
        <v>simvastatine film-coated tablet 10mg/</v>
      </c>
      <c r="BO1325" s="55"/>
      <c r="BP1325" t="str">
        <f t="shared" si="160"/>
        <v>simvastatine film-coated tablet 10mg/</v>
      </c>
      <c r="BR1325" s="76">
        <v>10221000</v>
      </c>
      <c r="BS1325" t="s">
        <v>1220</v>
      </c>
      <c r="BU1325" s="118"/>
      <c r="BV1325" s="118"/>
      <c r="BW1325" s="61">
        <v>100000073665</v>
      </c>
      <c r="CB1325" s="87"/>
      <c r="CC1325" s="87"/>
      <c r="CF1325" t="s">
        <v>1242</v>
      </c>
      <c r="CG1325" t="s">
        <v>175</v>
      </c>
      <c r="CI1325" s="118"/>
      <c r="CJ1325" s="118"/>
      <c r="CK1325" t="s">
        <v>1239</v>
      </c>
      <c r="CM1325" t="s">
        <v>1228</v>
      </c>
      <c r="CN1325" t="s">
        <v>3382</v>
      </c>
      <c r="CO1325" s="46" t="s">
        <v>2252</v>
      </c>
      <c r="CQ1325" s="46" t="s">
        <v>2252</v>
      </c>
      <c r="CR1325" s="46" t="s">
        <v>615</v>
      </c>
      <c r="CT1325" s="46" t="s">
        <v>2252</v>
      </c>
      <c r="CU1325" s="46" t="s">
        <v>615</v>
      </c>
      <c r="CV1325" s="118"/>
      <c r="CW1325" s="147"/>
      <c r="CX1325" t="s">
        <v>615</v>
      </c>
      <c r="DG1325" s="118"/>
      <c r="DH1325" s="118"/>
      <c r="DI1325" s="118"/>
      <c r="DJ1325" s="118"/>
      <c r="DK1325" s="118"/>
      <c r="DL1325">
        <v>10</v>
      </c>
      <c r="DM1325" s="74" t="s">
        <v>164</v>
      </c>
      <c r="DN1325" s="74"/>
      <c r="DO1325" s="74"/>
      <c r="DP1325" s="74"/>
      <c r="DR1325">
        <v>10</v>
      </c>
      <c r="DS1325" s="74" t="s">
        <v>164</v>
      </c>
      <c r="DZ1325" t="s">
        <v>1246</v>
      </c>
      <c r="EA1325">
        <v>10</v>
      </c>
      <c r="EY1325" s="70" t="str">
        <f t="shared" si="161"/>
        <v>simvastatine oral 10mg/</v>
      </c>
      <c r="FK1325" s="14" t="s">
        <v>163</v>
      </c>
      <c r="FL1325" s="70" t="str">
        <f t="shared" si="162"/>
        <v>simvastatine oral 10mg/</v>
      </c>
    </row>
    <row r="1326" spans="1:168" ht="15.75" customHeight="1">
      <c r="A1326" s="83">
        <v>121478</v>
      </c>
      <c r="B1326" s="57">
        <v>121478</v>
      </c>
      <c r="C1326" s="118"/>
      <c r="D1326" s="118"/>
      <c r="E1326" s="118"/>
      <c r="F1326" s="118"/>
      <c r="G1326" s="57">
        <v>121478</v>
      </c>
      <c r="I1326" s="57">
        <v>121478</v>
      </c>
      <c r="J1326" s="5" t="str">
        <f t="shared" si="156"/>
        <v>FIN simvastatine Sandoz A/S film-coated tablet 77 x 10mg/</v>
      </c>
      <c r="K1326" s="5" t="str">
        <f t="shared" si="157"/>
        <v>FIN simvastatine Sandoz A/S film-coated tablet 77 x 10mg/</v>
      </c>
      <c r="P1326">
        <v>77</v>
      </c>
      <c r="R1326">
        <v>77</v>
      </c>
      <c r="T1326" s="118"/>
      <c r="U1326" s="118"/>
      <c r="V1326" s="118"/>
      <c r="W1326" s="118"/>
      <c r="X1326" t="s">
        <v>1307</v>
      </c>
      <c r="Y1326" t="s">
        <v>1163</v>
      </c>
      <c r="Z1326" t="s">
        <v>1163</v>
      </c>
      <c r="AA1326" t="s">
        <v>1347</v>
      </c>
      <c r="AF1326" s="61">
        <v>100000073665</v>
      </c>
      <c r="AG1326" t="s">
        <v>1220</v>
      </c>
      <c r="AI1326" t="s">
        <v>1198</v>
      </c>
      <c r="AJ1326" t="s">
        <v>1212</v>
      </c>
      <c r="AS1326" s="57">
        <v>14090</v>
      </c>
      <c r="AT1326" s="25" t="str">
        <f t="shared" si="158"/>
        <v>FIN simvastatine Sandoz A/S film-coated tablet 10mg/</v>
      </c>
      <c r="AU1326" s="33"/>
      <c r="AW1326" s="57">
        <v>14090</v>
      </c>
      <c r="AX1326" s="57"/>
      <c r="AZ1326" t="s">
        <v>579</v>
      </c>
      <c r="BD1326" t="s">
        <v>1220</v>
      </c>
      <c r="BF1326" s="46" t="s">
        <v>1063</v>
      </c>
      <c r="BG1326" t="s">
        <v>981</v>
      </c>
      <c r="BK1326" t="s">
        <v>981</v>
      </c>
      <c r="BL1326" t="s">
        <v>1063</v>
      </c>
      <c r="BM1326" s="55" t="s">
        <v>964</v>
      </c>
      <c r="BN1326" t="str">
        <f t="shared" si="159"/>
        <v>simvastatine film-coated tablet 10mg/</v>
      </c>
      <c r="BO1326" s="55"/>
      <c r="BP1326" t="str">
        <f t="shared" si="160"/>
        <v>simvastatine film-coated tablet 10mg/</v>
      </c>
      <c r="BR1326" s="76">
        <v>10221000</v>
      </c>
      <c r="BS1326" t="s">
        <v>1220</v>
      </c>
      <c r="BU1326" s="118"/>
      <c r="BV1326" s="118"/>
      <c r="BW1326" s="61">
        <v>100000073665</v>
      </c>
      <c r="CB1326" s="87"/>
      <c r="CC1326" s="87"/>
      <c r="CF1326" t="s">
        <v>1242</v>
      </c>
      <c r="CG1326" t="s">
        <v>175</v>
      </c>
      <c r="CI1326" s="118"/>
      <c r="CJ1326" s="118"/>
      <c r="CK1326" t="s">
        <v>1239</v>
      </c>
      <c r="CM1326" t="s">
        <v>1228</v>
      </c>
      <c r="CN1326" t="s">
        <v>3382</v>
      </c>
      <c r="CO1326" s="46" t="s">
        <v>2252</v>
      </c>
      <c r="CQ1326" s="46" t="s">
        <v>2252</v>
      </c>
      <c r="CR1326" s="46" t="s">
        <v>615</v>
      </c>
      <c r="CT1326" s="46" t="s">
        <v>2252</v>
      </c>
      <c r="CU1326" s="46" t="s">
        <v>615</v>
      </c>
      <c r="CV1326" s="118"/>
      <c r="CW1326" s="147"/>
      <c r="CX1326" t="s">
        <v>615</v>
      </c>
      <c r="DG1326" s="118"/>
      <c r="DH1326" s="118"/>
      <c r="DI1326" s="118"/>
      <c r="DJ1326" s="118"/>
      <c r="DK1326" s="118"/>
      <c r="DL1326">
        <v>10</v>
      </c>
      <c r="DM1326" s="74" t="s">
        <v>164</v>
      </c>
      <c r="DN1326" s="74"/>
      <c r="DO1326" s="74"/>
      <c r="DP1326" s="74"/>
      <c r="DR1326">
        <v>10</v>
      </c>
      <c r="DS1326" s="74" t="s">
        <v>164</v>
      </c>
      <c r="DZ1326" t="s">
        <v>1246</v>
      </c>
      <c r="EA1326">
        <v>10</v>
      </c>
      <c r="EY1326" s="70" t="str">
        <f t="shared" si="161"/>
        <v>simvastatine oral 10mg/</v>
      </c>
      <c r="FK1326" s="14" t="s">
        <v>163</v>
      </c>
      <c r="FL1326" s="70" t="str">
        <f t="shared" si="162"/>
        <v>simvastatine oral 10mg/</v>
      </c>
    </row>
    <row r="1327" spans="1:168" ht="15.75" customHeight="1">
      <c r="A1327" s="83">
        <v>121479</v>
      </c>
      <c r="B1327" s="57">
        <v>121479</v>
      </c>
      <c r="C1327" s="118"/>
      <c r="D1327" s="118"/>
      <c r="E1327" s="118"/>
      <c r="F1327" s="118"/>
      <c r="G1327" s="57">
        <v>121479</v>
      </c>
      <c r="I1327" s="57">
        <v>121479</v>
      </c>
      <c r="J1327" s="5" t="str">
        <f t="shared" si="156"/>
        <v>FIN simvastatine Sandoz A/S film-coated tablet 84 x 10mg/</v>
      </c>
      <c r="K1327" s="5" t="str">
        <f t="shared" si="157"/>
        <v>FIN simvastatine Sandoz A/S film-coated tablet 84 x 10mg/</v>
      </c>
      <c r="P1327">
        <v>84</v>
      </c>
      <c r="R1327">
        <v>84</v>
      </c>
      <c r="T1327" s="118"/>
      <c r="U1327" s="118"/>
      <c r="V1327" s="118"/>
      <c r="W1327" s="118"/>
      <c r="X1327" t="s">
        <v>1345</v>
      </c>
      <c r="Y1327" t="s">
        <v>1163</v>
      </c>
      <c r="Z1327" t="s">
        <v>1163</v>
      </c>
      <c r="AA1327" t="s">
        <v>1313</v>
      </c>
      <c r="AF1327" s="61">
        <v>100000073665</v>
      </c>
      <c r="AG1327" t="s">
        <v>1220</v>
      </c>
      <c r="AI1327" t="s">
        <v>1198</v>
      </c>
      <c r="AJ1327" t="s">
        <v>1212</v>
      </c>
      <c r="AS1327" s="57">
        <v>14090</v>
      </c>
      <c r="AT1327" s="25" t="str">
        <f t="shared" si="158"/>
        <v>FIN simvastatine Sandoz A/S film-coated tablet 10mg/</v>
      </c>
      <c r="AU1327" s="33"/>
      <c r="AW1327" s="57">
        <v>14090</v>
      </c>
      <c r="AX1327" s="57"/>
      <c r="AZ1327" t="s">
        <v>579</v>
      </c>
      <c r="BD1327" t="s">
        <v>1220</v>
      </c>
      <c r="BF1327" s="46" t="s">
        <v>1063</v>
      </c>
      <c r="BG1327" t="s">
        <v>981</v>
      </c>
      <c r="BK1327" t="s">
        <v>981</v>
      </c>
      <c r="BL1327" t="s">
        <v>1063</v>
      </c>
      <c r="BM1327" s="55" t="s">
        <v>964</v>
      </c>
      <c r="BN1327" t="str">
        <f t="shared" si="159"/>
        <v>simvastatine film-coated tablet 10mg/</v>
      </c>
      <c r="BO1327" s="55"/>
      <c r="BP1327" t="str">
        <f t="shared" si="160"/>
        <v>simvastatine film-coated tablet 10mg/</v>
      </c>
      <c r="BR1327" s="76">
        <v>10221000</v>
      </c>
      <c r="BS1327" t="s">
        <v>1220</v>
      </c>
      <c r="BU1327" s="118"/>
      <c r="BV1327" s="118"/>
      <c r="BW1327" s="61">
        <v>100000073665</v>
      </c>
      <c r="CB1327" s="87"/>
      <c r="CC1327" s="87"/>
      <c r="CF1327" t="s">
        <v>1242</v>
      </c>
      <c r="CG1327" t="s">
        <v>175</v>
      </c>
      <c r="CI1327" s="118"/>
      <c r="CJ1327" s="118"/>
      <c r="CK1327" t="s">
        <v>1239</v>
      </c>
      <c r="CM1327" t="s">
        <v>1228</v>
      </c>
      <c r="CN1327" t="s">
        <v>3382</v>
      </c>
      <c r="CO1327" s="46" t="s">
        <v>2252</v>
      </c>
      <c r="CQ1327" s="46" t="s">
        <v>2252</v>
      </c>
      <c r="CR1327" s="46" t="s">
        <v>615</v>
      </c>
      <c r="CT1327" s="46" t="s">
        <v>2252</v>
      </c>
      <c r="CU1327" s="46" t="s">
        <v>615</v>
      </c>
      <c r="CV1327" s="118"/>
      <c r="CW1327" s="147"/>
      <c r="CX1327" t="s">
        <v>615</v>
      </c>
      <c r="DG1327" s="118"/>
      <c r="DH1327" s="118"/>
      <c r="DI1327" s="118"/>
      <c r="DJ1327" s="118"/>
      <c r="DK1327" s="118"/>
      <c r="DL1327">
        <v>10</v>
      </c>
      <c r="DM1327" s="74" t="s">
        <v>164</v>
      </c>
      <c r="DN1327" s="74"/>
      <c r="DO1327" s="74"/>
      <c r="DP1327" s="74"/>
      <c r="DR1327">
        <v>10</v>
      </c>
      <c r="DS1327" s="74" t="s">
        <v>164</v>
      </c>
      <c r="DZ1327" t="s">
        <v>1246</v>
      </c>
      <c r="EA1327">
        <v>10</v>
      </c>
      <c r="EY1327" s="70" t="str">
        <f t="shared" si="161"/>
        <v>simvastatine oral 10mg/</v>
      </c>
      <c r="FK1327" s="14" t="s">
        <v>163</v>
      </c>
      <c r="FL1327" s="70" t="str">
        <f t="shared" si="162"/>
        <v>simvastatine oral 10mg/</v>
      </c>
    </row>
    <row r="1328" spans="1:168" ht="15.75" customHeight="1">
      <c r="A1328" s="83">
        <v>121480</v>
      </c>
      <c r="B1328" s="57">
        <v>121480</v>
      </c>
      <c r="C1328" s="118"/>
      <c r="D1328" s="118"/>
      <c r="E1328" s="118"/>
      <c r="F1328" s="118"/>
      <c r="G1328" s="57">
        <v>121480</v>
      </c>
      <c r="I1328" s="57">
        <v>121480</v>
      </c>
      <c r="J1328" s="5" t="str">
        <f t="shared" si="156"/>
        <v>FIN simvastatine Sandoz A/S film-coated tablet 91 x 10mg/</v>
      </c>
      <c r="K1328" s="5" t="str">
        <f t="shared" si="157"/>
        <v>FIN simvastatine Sandoz A/S film-coated tablet 91 x 10mg/</v>
      </c>
      <c r="P1328">
        <v>91</v>
      </c>
      <c r="R1328">
        <v>91</v>
      </c>
      <c r="T1328" s="118"/>
      <c r="U1328" s="118"/>
      <c r="V1328" s="118"/>
      <c r="W1328" s="118"/>
      <c r="X1328" t="s">
        <v>1346</v>
      </c>
      <c r="Y1328" t="s">
        <v>1163</v>
      </c>
      <c r="Z1328" t="s">
        <v>1163</v>
      </c>
      <c r="AA1328" t="s">
        <v>1348</v>
      </c>
      <c r="AF1328" s="61">
        <v>100000073665</v>
      </c>
      <c r="AG1328" t="s">
        <v>1220</v>
      </c>
      <c r="AI1328" t="s">
        <v>1198</v>
      </c>
      <c r="AJ1328" t="s">
        <v>1212</v>
      </c>
      <c r="AS1328" s="57">
        <v>14090</v>
      </c>
      <c r="AT1328" s="25" t="str">
        <f t="shared" si="158"/>
        <v>FIN simvastatine Sandoz A/S film-coated tablet 10mg/</v>
      </c>
      <c r="AU1328" s="33"/>
      <c r="AW1328" s="57">
        <v>14090</v>
      </c>
      <c r="AX1328" s="57"/>
      <c r="AZ1328" t="s">
        <v>579</v>
      </c>
      <c r="BD1328" t="s">
        <v>1220</v>
      </c>
      <c r="BF1328" s="46" t="s">
        <v>1063</v>
      </c>
      <c r="BG1328" t="s">
        <v>981</v>
      </c>
      <c r="BK1328" t="s">
        <v>981</v>
      </c>
      <c r="BL1328" t="s">
        <v>1063</v>
      </c>
      <c r="BM1328" s="55" t="s">
        <v>964</v>
      </c>
      <c r="BN1328" t="str">
        <f t="shared" si="159"/>
        <v>simvastatine film-coated tablet 10mg/</v>
      </c>
      <c r="BO1328" s="55"/>
      <c r="BP1328" t="str">
        <f t="shared" si="160"/>
        <v>simvastatine film-coated tablet 10mg/</v>
      </c>
      <c r="BR1328" s="76">
        <v>10221000</v>
      </c>
      <c r="BS1328" t="s">
        <v>1220</v>
      </c>
      <c r="BU1328" s="118"/>
      <c r="BV1328" s="118"/>
      <c r="BW1328" s="61">
        <v>100000073665</v>
      </c>
      <c r="CB1328" s="87"/>
      <c r="CC1328" s="87"/>
      <c r="CF1328" t="s">
        <v>1242</v>
      </c>
      <c r="CG1328" t="s">
        <v>175</v>
      </c>
      <c r="CI1328" s="118"/>
      <c r="CJ1328" s="118"/>
      <c r="CK1328" t="s">
        <v>1239</v>
      </c>
      <c r="CM1328" t="s">
        <v>1228</v>
      </c>
      <c r="CN1328" t="s">
        <v>3382</v>
      </c>
      <c r="CO1328" s="46" t="s">
        <v>2252</v>
      </c>
      <c r="CQ1328" s="46" t="s">
        <v>2252</v>
      </c>
      <c r="CR1328" s="46" t="s">
        <v>615</v>
      </c>
      <c r="CT1328" s="46" t="s">
        <v>2252</v>
      </c>
      <c r="CU1328" s="46" t="s">
        <v>615</v>
      </c>
      <c r="CV1328" s="118"/>
      <c r="CW1328" s="147"/>
      <c r="CX1328" t="s">
        <v>615</v>
      </c>
      <c r="DG1328" s="118"/>
      <c r="DH1328" s="118"/>
      <c r="DI1328" s="118"/>
      <c r="DJ1328" s="118"/>
      <c r="DK1328" s="118"/>
      <c r="DL1328">
        <v>10</v>
      </c>
      <c r="DM1328" s="74" t="s">
        <v>164</v>
      </c>
      <c r="DN1328" s="74"/>
      <c r="DO1328" s="74"/>
      <c r="DP1328" s="74"/>
      <c r="DR1328">
        <v>10</v>
      </c>
      <c r="DS1328" s="74" t="s">
        <v>164</v>
      </c>
      <c r="DZ1328" t="s">
        <v>1246</v>
      </c>
      <c r="EA1328">
        <v>10</v>
      </c>
      <c r="EY1328" s="70" t="str">
        <f t="shared" si="161"/>
        <v>simvastatine oral 10mg/</v>
      </c>
      <c r="FK1328" s="14" t="s">
        <v>163</v>
      </c>
      <c r="FL1328" s="70" t="str">
        <f t="shared" si="162"/>
        <v>simvastatine oral 10mg/</v>
      </c>
    </row>
    <row r="1329" spans="1:168" ht="15.75" customHeight="1">
      <c r="A1329" s="83">
        <v>27603</v>
      </c>
      <c r="B1329" s="57">
        <v>27603</v>
      </c>
      <c r="C1329" s="118"/>
      <c r="D1329" s="118"/>
      <c r="E1329" s="118"/>
      <c r="F1329" s="118"/>
      <c r="G1329" s="57">
        <v>27603</v>
      </c>
      <c r="I1329" s="57">
        <v>27603</v>
      </c>
      <c r="J1329" s="5" t="str">
        <f t="shared" si="156"/>
        <v>FIN simvastatine Sandoz A/S film-coated tablet 10 x 20mg/</v>
      </c>
      <c r="K1329" s="5" t="str">
        <f t="shared" si="157"/>
        <v>FIN simvastatine Sandoz A/S film-coated tablet 10 x 20mg/</v>
      </c>
      <c r="P1329">
        <v>10</v>
      </c>
      <c r="R1329">
        <v>10</v>
      </c>
      <c r="T1329" s="118"/>
      <c r="U1329" s="118"/>
      <c r="V1329" s="118"/>
      <c r="W1329" s="118"/>
      <c r="X1329" t="s">
        <v>1347</v>
      </c>
      <c r="Y1329" t="s">
        <v>1164</v>
      </c>
      <c r="Z1329" t="s">
        <v>1164</v>
      </c>
      <c r="AA1329" t="s">
        <v>1292</v>
      </c>
      <c r="AF1329" s="61">
        <v>100000073665</v>
      </c>
      <c r="AG1329" t="s">
        <v>1220</v>
      </c>
      <c r="AI1329" t="s">
        <v>1198</v>
      </c>
      <c r="AJ1329" t="s">
        <v>1212</v>
      </c>
      <c r="AS1329" s="57">
        <v>14091</v>
      </c>
      <c r="AT1329" s="25" t="str">
        <f t="shared" si="158"/>
        <v>FIN simvastatine Sandoz A/S film-coated tablet 20mg/</v>
      </c>
      <c r="AU1329" s="33"/>
      <c r="AW1329" s="57">
        <v>14091</v>
      </c>
      <c r="AX1329" s="57"/>
      <c r="AZ1329" t="s">
        <v>579</v>
      </c>
      <c r="BD1329" t="s">
        <v>1220</v>
      </c>
      <c r="BF1329" s="46" t="s">
        <v>1064</v>
      </c>
      <c r="BG1329" t="s">
        <v>981</v>
      </c>
      <c r="BK1329" t="s">
        <v>981</v>
      </c>
      <c r="BL1329" t="s">
        <v>1064</v>
      </c>
      <c r="BM1329" s="55" t="s">
        <v>964</v>
      </c>
      <c r="BN1329" t="str">
        <f t="shared" si="159"/>
        <v>simvastatine film-coated tablet 20mg/</v>
      </c>
      <c r="BO1329" s="55"/>
      <c r="BP1329" t="str">
        <f t="shared" si="160"/>
        <v>simvastatine film-coated tablet 20mg/</v>
      </c>
      <c r="BR1329" s="76">
        <v>10221000</v>
      </c>
      <c r="BS1329" t="s">
        <v>1220</v>
      </c>
      <c r="BU1329" s="118"/>
      <c r="BV1329" s="118"/>
      <c r="BW1329" s="61">
        <v>100000073665</v>
      </c>
      <c r="CB1329" s="87"/>
      <c r="CC1329" s="87"/>
      <c r="CF1329" t="s">
        <v>1242</v>
      </c>
      <c r="CG1329" t="s">
        <v>175</v>
      </c>
      <c r="CI1329" s="118"/>
      <c r="CJ1329" s="118"/>
      <c r="CK1329" t="s">
        <v>1239</v>
      </c>
      <c r="CM1329" t="s">
        <v>1228</v>
      </c>
      <c r="CN1329" t="s">
        <v>3382</v>
      </c>
      <c r="CO1329" s="46" t="s">
        <v>2252</v>
      </c>
      <c r="CQ1329" s="46" t="s">
        <v>2252</v>
      </c>
      <c r="CR1329" s="46" t="s">
        <v>615</v>
      </c>
      <c r="CT1329" s="46" t="s">
        <v>2252</v>
      </c>
      <c r="CU1329" s="46" t="s">
        <v>615</v>
      </c>
      <c r="CV1329" s="118"/>
      <c r="CW1329" s="147"/>
      <c r="CX1329" t="s">
        <v>615</v>
      </c>
      <c r="DG1329" s="118"/>
      <c r="DH1329" s="118"/>
      <c r="DI1329" s="118"/>
      <c r="DJ1329" s="118"/>
      <c r="DK1329" s="118"/>
      <c r="DL1329">
        <v>20</v>
      </c>
      <c r="DM1329" s="74" t="s">
        <v>164</v>
      </c>
      <c r="DN1329" s="74"/>
      <c r="DO1329" s="74"/>
      <c r="DP1329" s="74"/>
      <c r="DR1329">
        <v>20</v>
      </c>
      <c r="DS1329" s="74" t="s">
        <v>164</v>
      </c>
      <c r="DZ1329" t="s">
        <v>1260</v>
      </c>
      <c r="EA1329">
        <v>20</v>
      </c>
      <c r="EY1329" s="70" t="str">
        <f t="shared" si="161"/>
        <v>simvastatine oral 20mg/</v>
      </c>
      <c r="FK1329" s="14" t="s">
        <v>163</v>
      </c>
      <c r="FL1329" s="70" t="str">
        <f t="shared" si="162"/>
        <v>simvastatine oral 20mg/</v>
      </c>
    </row>
    <row r="1330" spans="1:168" ht="15.75" customHeight="1">
      <c r="A1330" s="83">
        <v>27604</v>
      </c>
      <c r="B1330" s="57">
        <v>27604</v>
      </c>
      <c r="C1330" s="118"/>
      <c r="D1330" s="118"/>
      <c r="E1330" s="118"/>
      <c r="F1330" s="118"/>
      <c r="G1330" s="57">
        <v>27604</v>
      </c>
      <c r="I1330" s="57">
        <v>27604</v>
      </c>
      <c r="J1330" s="5" t="str">
        <f t="shared" si="156"/>
        <v>FIN simvastatine Sandoz A/S film-coated tablet 28 x 20mg/</v>
      </c>
      <c r="K1330" s="5" t="str">
        <f t="shared" si="157"/>
        <v>FIN simvastatine Sandoz A/S film-coated tablet 28 x 20mg/</v>
      </c>
      <c r="P1330">
        <v>28</v>
      </c>
      <c r="R1330">
        <v>28</v>
      </c>
      <c r="T1330" s="118"/>
      <c r="U1330" s="118"/>
      <c r="V1330" s="118"/>
      <c r="W1330" s="118"/>
      <c r="X1330" t="s">
        <v>1313</v>
      </c>
      <c r="Y1330" t="s">
        <v>1164</v>
      </c>
      <c r="Z1330" t="s">
        <v>1164</v>
      </c>
      <c r="AA1330" t="s">
        <v>1297</v>
      </c>
      <c r="AF1330" s="61">
        <v>100000073665</v>
      </c>
      <c r="AG1330" t="s">
        <v>1220</v>
      </c>
      <c r="AI1330" t="s">
        <v>1198</v>
      </c>
      <c r="AJ1330" t="s">
        <v>1212</v>
      </c>
      <c r="AS1330" s="57">
        <v>14091</v>
      </c>
      <c r="AT1330" s="25" t="str">
        <f t="shared" si="158"/>
        <v>FIN simvastatine Sandoz A/S film-coated tablet 20mg/</v>
      </c>
      <c r="AU1330" s="33"/>
      <c r="AW1330" s="57">
        <v>14091</v>
      </c>
      <c r="AX1330" s="57"/>
      <c r="AZ1330" t="s">
        <v>579</v>
      </c>
      <c r="BD1330" t="s">
        <v>1220</v>
      </c>
      <c r="BF1330" s="46" t="s">
        <v>1064</v>
      </c>
      <c r="BG1330" t="s">
        <v>981</v>
      </c>
      <c r="BK1330" t="s">
        <v>981</v>
      </c>
      <c r="BL1330" t="s">
        <v>1064</v>
      </c>
      <c r="BM1330" s="55" t="s">
        <v>964</v>
      </c>
      <c r="BN1330" t="str">
        <f t="shared" si="159"/>
        <v>simvastatine film-coated tablet 20mg/</v>
      </c>
      <c r="BO1330" s="55"/>
      <c r="BP1330" t="str">
        <f t="shared" si="160"/>
        <v>simvastatine film-coated tablet 20mg/</v>
      </c>
      <c r="BR1330" s="76">
        <v>10221000</v>
      </c>
      <c r="BS1330" t="s">
        <v>1220</v>
      </c>
      <c r="BU1330" s="118"/>
      <c r="BV1330" s="118"/>
      <c r="BW1330" s="61">
        <v>100000073665</v>
      </c>
      <c r="CB1330" s="87"/>
      <c r="CC1330" s="87"/>
      <c r="CF1330" t="s">
        <v>1242</v>
      </c>
      <c r="CG1330" t="s">
        <v>175</v>
      </c>
      <c r="CI1330" s="118"/>
      <c r="CJ1330" s="118"/>
      <c r="CK1330" t="s">
        <v>1239</v>
      </c>
      <c r="CM1330" t="s">
        <v>1228</v>
      </c>
      <c r="CN1330" t="s">
        <v>3382</v>
      </c>
      <c r="CO1330" s="46" t="s">
        <v>2252</v>
      </c>
      <c r="CQ1330" s="46" t="s">
        <v>2252</v>
      </c>
      <c r="CR1330" s="46" t="s">
        <v>615</v>
      </c>
      <c r="CT1330" s="46" t="s">
        <v>2252</v>
      </c>
      <c r="CU1330" s="46" t="s">
        <v>615</v>
      </c>
      <c r="CV1330" s="118"/>
      <c r="CW1330" s="147"/>
      <c r="CX1330" t="s">
        <v>615</v>
      </c>
      <c r="DG1330" s="118"/>
      <c r="DH1330" s="118"/>
      <c r="DI1330" s="118"/>
      <c r="DJ1330" s="118"/>
      <c r="DK1330" s="118"/>
      <c r="DL1330">
        <v>20</v>
      </c>
      <c r="DM1330" s="74" t="s">
        <v>164</v>
      </c>
      <c r="DN1330" s="74"/>
      <c r="DO1330" s="74"/>
      <c r="DP1330" s="74"/>
      <c r="DR1330">
        <v>20</v>
      </c>
      <c r="DS1330" s="74" t="s">
        <v>164</v>
      </c>
      <c r="DZ1330" t="s">
        <v>1260</v>
      </c>
      <c r="EA1330">
        <v>20</v>
      </c>
      <c r="EY1330" s="70" t="str">
        <f t="shared" si="161"/>
        <v>simvastatine oral 20mg/</v>
      </c>
      <c r="FK1330" s="14" t="s">
        <v>163</v>
      </c>
      <c r="FL1330" s="70" t="str">
        <f t="shared" si="162"/>
        <v>simvastatine oral 20mg/</v>
      </c>
    </row>
    <row r="1331" spans="1:168" ht="15.75" customHeight="1">
      <c r="A1331" s="83">
        <v>27605</v>
      </c>
      <c r="B1331" s="57">
        <v>27605</v>
      </c>
      <c r="C1331" s="118"/>
      <c r="D1331" s="118"/>
      <c r="E1331" s="118"/>
      <c r="F1331" s="118"/>
      <c r="G1331" s="57">
        <v>27605</v>
      </c>
      <c r="I1331" s="57">
        <v>27605</v>
      </c>
      <c r="J1331" s="5" t="str">
        <f t="shared" si="156"/>
        <v>FIN simvastatine Sandoz A/S film-coated tablet 30 x 20mg/</v>
      </c>
      <c r="K1331" s="5" t="str">
        <f t="shared" si="157"/>
        <v>FIN simvastatine Sandoz A/S film-coated tablet 30 x 20mg/</v>
      </c>
      <c r="P1331">
        <v>30</v>
      </c>
      <c r="R1331">
        <v>30</v>
      </c>
      <c r="T1331" s="118"/>
      <c r="U1331" s="118"/>
      <c r="V1331" s="118"/>
      <c r="W1331" s="118"/>
      <c r="X1331" t="s">
        <v>1348</v>
      </c>
      <c r="Y1331" t="s">
        <v>1164</v>
      </c>
      <c r="Z1331" t="s">
        <v>1164</v>
      </c>
      <c r="AA1331" t="s">
        <v>1298</v>
      </c>
      <c r="AF1331" s="61">
        <v>100000073665</v>
      </c>
      <c r="AG1331" t="s">
        <v>1220</v>
      </c>
      <c r="AI1331" t="s">
        <v>1198</v>
      </c>
      <c r="AJ1331" t="s">
        <v>1212</v>
      </c>
      <c r="AS1331" s="57">
        <v>14091</v>
      </c>
      <c r="AT1331" s="25" t="str">
        <f t="shared" si="158"/>
        <v>FIN simvastatine Sandoz A/S film-coated tablet 20mg/</v>
      </c>
      <c r="AU1331" s="33"/>
      <c r="AW1331" s="57">
        <v>14091</v>
      </c>
      <c r="AX1331" s="57"/>
      <c r="AZ1331" t="s">
        <v>579</v>
      </c>
      <c r="BD1331" t="s">
        <v>1220</v>
      </c>
      <c r="BF1331" s="46" t="s">
        <v>1064</v>
      </c>
      <c r="BG1331" t="s">
        <v>981</v>
      </c>
      <c r="BK1331" t="s">
        <v>981</v>
      </c>
      <c r="BL1331" t="s">
        <v>1064</v>
      </c>
      <c r="BM1331" s="55" t="s">
        <v>964</v>
      </c>
      <c r="BN1331" t="str">
        <f t="shared" si="159"/>
        <v>simvastatine film-coated tablet 20mg/</v>
      </c>
      <c r="BO1331" s="55"/>
      <c r="BP1331" t="str">
        <f t="shared" si="160"/>
        <v>simvastatine film-coated tablet 20mg/</v>
      </c>
      <c r="BR1331" s="76">
        <v>10221000</v>
      </c>
      <c r="BS1331" t="s">
        <v>1220</v>
      </c>
      <c r="BU1331" s="118"/>
      <c r="BV1331" s="118"/>
      <c r="BW1331" s="61">
        <v>100000073665</v>
      </c>
      <c r="CB1331" s="87"/>
      <c r="CC1331" s="87"/>
      <c r="CF1331" t="s">
        <v>1242</v>
      </c>
      <c r="CG1331" t="s">
        <v>175</v>
      </c>
      <c r="CI1331" s="118"/>
      <c r="CJ1331" s="118"/>
      <c r="CK1331" t="s">
        <v>1239</v>
      </c>
      <c r="CM1331" t="s">
        <v>1228</v>
      </c>
      <c r="CN1331" t="s">
        <v>3382</v>
      </c>
      <c r="CO1331" s="46" t="s">
        <v>2252</v>
      </c>
      <c r="CQ1331" s="46" t="s">
        <v>2252</v>
      </c>
      <c r="CR1331" s="46" t="s">
        <v>615</v>
      </c>
      <c r="CT1331" s="46" t="s">
        <v>2252</v>
      </c>
      <c r="CU1331" s="46" t="s">
        <v>615</v>
      </c>
      <c r="CV1331" s="118"/>
      <c r="CW1331" s="147"/>
      <c r="CX1331" t="s">
        <v>615</v>
      </c>
      <c r="DG1331" s="118"/>
      <c r="DH1331" s="118"/>
      <c r="DI1331" s="118"/>
      <c r="DJ1331" s="118"/>
      <c r="DK1331" s="118"/>
      <c r="DL1331">
        <v>20</v>
      </c>
      <c r="DM1331" s="74" t="s">
        <v>164</v>
      </c>
      <c r="DN1331" s="74"/>
      <c r="DO1331" s="74"/>
      <c r="DP1331" s="74"/>
      <c r="DR1331">
        <v>20</v>
      </c>
      <c r="DS1331" s="74" t="s">
        <v>164</v>
      </c>
      <c r="DZ1331" t="s">
        <v>1260</v>
      </c>
      <c r="EA1331">
        <v>20</v>
      </c>
      <c r="EY1331" s="70" t="str">
        <f t="shared" si="161"/>
        <v>simvastatine oral 20mg/</v>
      </c>
      <c r="FK1331" s="14" t="s">
        <v>163</v>
      </c>
      <c r="FL1331" s="70" t="str">
        <f t="shared" si="162"/>
        <v>simvastatine oral 20mg/</v>
      </c>
    </row>
    <row r="1332" spans="1:168" ht="15.75" customHeight="1">
      <c r="A1332" s="83">
        <v>27606</v>
      </c>
      <c r="B1332" s="57">
        <v>27606</v>
      </c>
      <c r="C1332" s="118"/>
      <c r="D1332" s="118"/>
      <c r="E1332" s="118"/>
      <c r="F1332" s="118"/>
      <c r="G1332" s="57">
        <v>27606</v>
      </c>
      <c r="I1332" s="57">
        <v>27606</v>
      </c>
      <c r="J1332" s="5" t="str">
        <f t="shared" si="156"/>
        <v>FIN simvastatine Sandoz A/S film-coated tablet 40 x 20mg/</v>
      </c>
      <c r="K1332" s="5" t="str">
        <f t="shared" si="157"/>
        <v>FIN simvastatine Sandoz A/S film-coated tablet 40 x 20mg/</v>
      </c>
      <c r="P1332">
        <v>40</v>
      </c>
      <c r="R1332">
        <v>40</v>
      </c>
      <c r="T1332" s="118"/>
      <c r="U1332" s="118"/>
      <c r="V1332" s="118"/>
      <c r="W1332" s="118"/>
      <c r="X1332" t="s">
        <v>1292</v>
      </c>
      <c r="Y1332" t="s">
        <v>1164</v>
      </c>
      <c r="Z1332" t="s">
        <v>1164</v>
      </c>
      <c r="AA1332" t="s">
        <v>1290</v>
      </c>
      <c r="AF1332" s="61">
        <v>100000073665</v>
      </c>
      <c r="AG1332" t="s">
        <v>1220</v>
      </c>
      <c r="AI1332" t="s">
        <v>1198</v>
      </c>
      <c r="AJ1332" t="s">
        <v>1212</v>
      </c>
      <c r="AS1332" s="57">
        <v>14091</v>
      </c>
      <c r="AT1332" s="25" t="str">
        <f t="shared" si="158"/>
        <v>FIN simvastatine Sandoz A/S film-coated tablet 20mg/</v>
      </c>
      <c r="AU1332" s="33"/>
      <c r="AW1332" s="57">
        <v>14091</v>
      </c>
      <c r="AX1332" s="57"/>
      <c r="AZ1332" t="s">
        <v>579</v>
      </c>
      <c r="BD1332" t="s">
        <v>1220</v>
      </c>
      <c r="BF1332" s="46" t="s">
        <v>1064</v>
      </c>
      <c r="BG1332" t="s">
        <v>981</v>
      </c>
      <c r="BK1332" t="s">
        <v>981</v>
      </c>
      <c r="BL1332" t="s">
        <v>1064</v>
      </c>
      <c r="BM1332" s="55" t="s">
        <v>964</v>
      </c>
      <c r="BN1332" t="str">
        <f t="shared" si="159"/>
        <v>simvastatine film-coated tablet 20mg/</v>
      </c>
      <c r="BO1332" s="55"/>
      <c r="BP1332" t="str">
        <f t="shared" si="160"/>
        <v>simvastatine film-coated tablet 20mg/</v>
      </c>
      <c r="BR1332" s="76">
        <v>10221000</v>
      </c>
      <c r="BS1332" t="s">
        <v>1220</v>
      </c>
      <c r="BU1332" s="118"/>
      <c r="BV1332" s="118"/>
      <c r="BW1332" s="61">
        <v>100000073665</v>
      </c>
      <c r="CB1332" s="87"/>
      <c r="CC1332" s="87"/>
      <c r="CF1332" t="s">
        <v>1242</v>
      </c>
      <c r="CG1332" t="s">
        <v>175</v>
      </c>
      <c r="CI1332" s="118"/>
      <c r="CJ1332" s="118"/>
      <c r="CK1332" t="s">
        <v>1239</v>
      </c>
      <c r="CM1332" t="s">
        <v>1228</v>
      </c>
      <c r="CN1332" t="s">
        <v>3382</v>
      </c>
      <c r="CO1332" s="46" t="s">
        <v>2252</v>
      </c>
      <c r="CQ1332" s="46" t="s">
        <v>2252</v>
      </c>
      <c r="CR1332" s="46" t="s">
        <v>615</v>
      </c>
      <c r="CT1332" s="46" t="s">
        <v>2252</v>
      </c>
      <c r="CU1332" s="46" t="s">
        <v>615</v>
      </c>
      <c r="CV1332" s="118"/>
      <c r="CW1332" s="147"/>
      <c r="CX1332" t="s">
        <v>615</v>
      </c>
      <c r="DG1332" s="118"/>
      <c r="DH1332" s="118"/>
      <c r="DI1332" s="118"/>
      <c r="DJ1332" s="118"/>
      <c r="DK1332" s="118"/>
      <c r="DL1332">
        <v>20</v>
      </c>
      <c r="DM1332" s="74" t="s">
        <v>164</v>
      </c>
      <c r="DN1332" s="74"/>
      <c r="DO1332" s="74"/>
      <c r="DP1332" s="74"/>
      <c r="DR1332">
        <v>20</v>
      </c>
      <c r="DS1332" s="74" t="s">
        <v>164</v>
      </c>
      <c r="DZ1332" t="s">
        <v>1260</v>
      </c>
      <c r="EA1332">
        <v>20</v>
      </c>
      <c r="EY1332" s="70" t="str">
        <f t="shared" si="161"/>
        <v>simvastatine oral 20mg/</v>
      </c>
      <c r="FK1332" s="14" t="s">
        <v>163</v>
      </c>
      <c r="FL1332" s="70" t="str">
        <f t="shared" si="162"/>
        <v>simvastatine oral 20mg/</v>
      </c>
    </row>
    <row r="1333" spans="1:168" ht="15.75" customHeight="1">
      <c r="A1333" s="83">
        <v>27607</v>
      </c>
      <c r="B1333" s="57">
        <v>27607</v>
      </c>
      <c r="C1333" s="118"/>
      <c r="D1333" s="118"/>
      <c r="E1333" s="118"/>
      <c r="F1333" s="118"/>
      <c r="G1333" s="57">
        <v>27607</v>
      </c>
      <c r="I1333" s="57">
        <v>27607</v>
      </c>
      <c r="J1333" s="5" t="str">
        <f t="shared" si="156"/>
        <v>FIN simvastatine Sandoz A/S film-coated tablet 50 x 20mg/</v>
      </c>
      <c r="K1333" s="5" t="str">
        <f t="shared" si="157"/>
        <v>FIN simvastatine Sandoz A/S film-coated tablet 50 x 20mg/</v>
      </c>
      <c r="P1333">
        <v>50</v>
      </c>
      <c r="R1333">
        <v>50</v>
      </c>
      <c r="T1333" s="118"/>
      <c r="U1333" s="118"/>
      <c r="V1333" s="118"/>
      <c r="W1333" s="118"/>
      <c r="X1333" t="s">
        <v>1297</v>
      </c>
      <c r="Y1333" t="s">
        <v>1164</v>
      </c>
      <c r="Z1333" t="s">
        <v>1164</v>
      </c>
      <c r="AA1333" t="s">
        <v>1299</v>
      </c>
      <c r="AF1333" s="61">
        <v>100000073665</v>
      </c>
      <c r="AG1333" t="s">
        <v>1220</v>
      </c>
      <c r="AI1333" t="s">
        <v>1198</v>
      </c>
      <c r="AJ1333" t="s">
        <v>1212</v>
      </c>
      <c r="AS1333" s="57">
        <v>14091</v>
      </c>
      <c r="AT1333" s="25" t="str">
        <f t="shared" si="158"/>
        <v>FIN simvastatine Sandoz A/S film-coated tablet 20mg/</v>
      </c>
      <c r="AU1333" s="33"/>
      <c r="AW1333" s="57">
        <v>14091</v>
      </c>
      <c r="AX1333" s="57"/>
      <c r="AZ1333" t="s">
        <v>579</v>
      </c>
      <c r="BD1333" t="s">
        <v>1220</v>
      </c>
      <c r="BF1333" s="46" t="s">
        <v>1064</v>
      </c>
      <c r="BG1333" t="s">
        <v>981</v>
      </c>
      <c r="BK1333" t="s">
        <v>981</v>
      </c>
      <c r="BL1333" t="s">
        <v>1064</v>
      </c>
      <c r="BM1333" s="55" t="s">
        <v>964</v>
      </c>
      <c r="BN1333" t="str">
        <f t="shared" si="159"/>
        <v>simvastatine film-coated tablet 20mg/</v>
      </c>
      <c r="BO1333" s="55"/>
      <c r="BP1333" t="str">
        <f t="shared" si="160"/>
        <v>simvastatine film-coated tablet 20mg/</v>
      </c>
      <c r="BR1333" s="76">
        <v>10221000</v>
      </c>
      <c r="BS1333" t="s">
        <v>1220</v>
      </c>
      <c r="BU1333" s="118"/>
      <c r="BV1333" s="118"/>
      <c r="BW1333" s="61">
        <v>100000073665</v>
      </c>
      <c r="CB1333" s="87"/>
      <c r="CC1333" s="87"/>
      <c r="CF1333" t="s">
        <v>1242</v>
      </c>
      <c r="CG1333" t="s">
        <v>175</v>
      </c>
      <c r="CI1333" s="118"/>
      <c r="CJ1333" s="118"/>
      <c r="CK1333" t="s">
        <v>1239</v>
      </c>
      <c r="CM1333" t="s">
        <v>1228</v>
      </c>
      <c r="CN1333" t="s">
        <v>3382</v>
      </c>
      <c r="CO1333" s="46" t="s">
        <v>2252</v>
      </c>
      <c r="CQ1333" s="46" t="s">
        <v>2252</v>
      </c>
      <c r="CR1333" s="46" t="s">
        <v>615</v>
      </c>
      <c r="CT1333" s="46" t="s">
        <v>2252</v>
      </c>
      <c r="CU1333" s="46" t="s">
        <v>615</v>
      </c>
      <c r="CV1333" s="118"/>
      <c r="CW1333" s="147"/>
      <c r="CX1333" t="s">
        <v>615</v>
      </c>
      <c r="DG1333" s="118"/>
      <c r="DH1333" s="118"/>
      <c r="DI1333" s="118"/>
      <c r="DJ1333" s="118"/>
      <c r="DK1333" s="118"/>
      <c r="DL1333">
        <v>20</v>
      </c>
      <c r="DM1333" s="74" t="s">
        <v>164</v>
      </c>
      <c r="DN1333" s="74"/>
      <c r="DO1333" s="74"/>
      <c r="DP1333" s="74"/>
      <c r="DR1333">
        <v>20</v>
      </c>
      <c r="DS1333" s="74" t="s">
        <v>164</v>
      </c>
      <c r="DZ1333" t="s">
        <v>1260</v>
      </c>
      <c r="EA1333">
        <v>20</v>
      </c>
      <c r="EY1333" s="70" t="str">
        <f t="shared" si="161"/>
        <v>simvastatine oral 20mg/</v>
      </c>
      <c r="FK1333" s="14" t="s">
        <v>163</v>
      </c>
      <c r="FL1333" s="70" t="str">
        <f t="shared" si="162"/>
        <v>simvastatine oral 20mg/</v>
      </c>
    </row>
    <row r="1334" spans="1:168" ht="15.75" customHeight="1">
      <c r="A1334" s="83">
        <v>27608</v>
      </c>
      <c r="B1334" s="57">
        <v>27608</v>
      </c>
      <c r="C1334" s="118"/>
      <c r="D1334" s="118"/>
      <c r="E1334" s="118"/>
      <c r="F1334" s="118"/>
      <c r="G1334" s="57">
        <v>27608</v>
      </c>
      <c r="I1334" s="57">
        <v>27608</v>
      </c>
      <c r="J1334" s="5" t="str">
        <f t="shared" si="156"/>
        <v>FIN simvastatine Sandoz A/S film-coated tablet 50 x 20mg/</v>
      </c>
      <c r="K1334" s="5" t="str">
        <f t="shared" si="157"/>
        <v>FIN simvastatine Sandoz A/S film-coated tablet 50 x 20mg/</v>
      </c>
      <c r="P1334" s="79">
        <v>50</v>
      </c>
      <c r="R1334" s="79">
        <v>50</v>
      </c>
      <c r="T1334" s="118"/>
      <c r="U1334" s="118"/>
      <c r="V1334" s="118"/>
      <c r="W1334" s="118"/>
      <c r="X1334" t="s">
        <v>1298</v>
      </c>
      <c r="Y1334" t="s">
        <v>1164</v>
      </c>
      <c r="Z1334" t="s">
        <v>1164</v>
      </c>
      <c r="AA1334" s="56" t="s">
        <v>1315</v>
      </c>
      <c r="AF1334" s="61">
        <v>100000073665</v>
      </c>
      <c r="AG1334" t="s">
        <v>1220</v>
      </c>
      <c r="AI1334" t="s">
        <v>1198</v>
      </c>
      <c r="AJ1334" t="s">
        <v>1212</v>
      </c>
      <c r="AS1334" s="57">
        <v>14091</v>
      </c>
      <c r="AT1334" s="25" t="str">
        <f t="shared" si="158"/>
        <v>FIN simvastatine Sandoz A/S film-coated tablet 20mg/</v>
      </c>
      <c r="AU1334" s="33"/>
      <c r="AW1334" s="57">
        <v>14091</v>
      </c>
      <c r="AX1334" s="57"/>
      <c r="AZ1334" t="s">
        <v>579</v>
      </c>
      <c r="BD1334" t="s">
        <v>1220</v>
      </c>
      <c r="BF1334" s="46" t="s">
        <v>1064</v>
      </c>
      <c r="BG1334" t="s">
        <v>981</v>
      </c>
      <c r="BK1334" t="s">
        <v>981</v>
      </c>
      <c r="BL1334" t="s">
        <v>1064</v>
      </c>
      <c r="BM1334" s="55" t="s">
        <v>964</v>
      </c>
      <c r="BN1334" t="str">
        <f t="shared" si="159"/>
        <v>simvastatine film-coated tablet 20mg/</v>
      </c>
      <c r="BO1334" s="55"/>
      <c r="BP1334" t="str">
        <f t="shared" si="160"/>
        <v>simvastatine film-coated tablet 20mg/</v>
      </c>
      <c r="BR1334" s="76">
        <v>10221000</v>
      </c>
      <c r="BS1334" t="s">
        <v>1220</v>
      </c>
      <c r="BU1334" s="118"/>
      <c r="BV1334" s="118"/>
      <c r="BW1334" s="61">
        <v>100000073665</v>
      </c>
      <c r="CB1334" s="87"/>
      <c r="CC1334" s="87"/>
      <c r="CF1334" t="s">
        <v>1242</v>
      </c>
      <c r="CG1334" t="s">
        <v>175</v>
      </c>
      <c r="CI1334" s="118"/>
      <c r="CJ1334" s="118"/>
      <c r="CK1334" t="s">
        <v>1239</v>
      </c>
      <c r="CM1334" t="s">
        <v>1228</v>
      </c>
      <c r="CN1334" t="s">
        <v>3382</v>
      </c>
      <c r="CO1334" s="46" t="s">
        <v>2252</v>
      </c>
      <c r="CQ1334" s="46" t="s">
        <v>2252</v>
      </c>
      <c r="CR1334" s="46" t="s">
        <v>615</v>
      </c>
      <c r="CT1334" s="46" t="s">
        <v>2252</v>
      </c>
      <c r="CU1334" s="46" t="s">
        <v>615</v>
      </c>
      <c r="CV1334" s="118"/>
      <c r="CW1334" s="147"/>
      <c r="CX1334" t="s">
        <v>615</v>
      </c>
      <c r="DG1334" s="118"/>
      <c r="DH1334" s="118"/>
      <c r="DI1334" s="118"/>
      <c r="DJ1334" s="118"/>
      <c r="DK1334" s="118"/>
      <c r="DL1334">
        <v>20</v>
      </c>
      <c r="DM1334" s="74" t="s">
        <v>164</v>
      </c>
      <c r="DN1334" s="74"/>
      <c r="DO1334" s="74"/>
      <c r="DP1334" s="74"/>
      <c r="DR1334">
        <v>20</v>
      </c>
      <c r="DS1334" s="74" t="s">
        <v>164</v>
      </c>
      <c r="DZ1334" t="s">
        <v>1260</v>
      </c>
      <c r="EA1334">
        <v>20</v>
      </c>
      <c r="EY1334" s="70" t="str">
        <f t="shared" si="161"/>
        <v>simvastatine oral 20mg/</v>
      </c>
      <c r="FK1334" s="14" t="s">
        <v>163</v>
      </c>
      <c r="FL1334" s="70" t="str">
        <f t="shared" si="162"/>
        <v>simvastatine oral 20mg/</v>
      </c>
    </row>
    <row r="1335" spans="1:168" ht="15.75" customHeight="1">
      <c r="A1335" s="83">
        <v>27609</v>
      </c>
      <c r="B1335" s="57">
        <v>27609</v>
      </c>
      <c r="C1335" s="118"/>
      <c r="D1335" s="118"/>
      <c r="E1335" s="118"/>
      <c r="F1335" s="118"/>
      <c r="G1335" s="57">
        <v>27609</v>
      </c>
      <c r="I1335" s="57">
        <v>27609</v>
      </c>
      <c r="J1335" s="5" t="str">
        <f t="shared" si="156"/>
        <v>FIN simvastatine Sandoz A/S film-coated tablet 100 x 20mg/</v>
      </c>
      <c r="K1335" s="5" t="str">
        <f t="shared" si="157"/>
        <v>FIN simvastatine Sandoz A/S film-coated tablet 100 x 20mg/</v>
      </c>
      <c r="P1335">
        <v>100</v>
      </c>
      <c r="R1335">
        <v>100</v>
      </c>
      <c r="T1335" s="118"/>
      <c r="U1335" s="118"/>
      <c r="V1335" s="118"/>
      <c r="W1335" s="118"/>
      <c r="X1335" t="s">
        <v>1290</v>
      </c>
      <c r="Y1335" t="s">
        <v>1164</v>
      </c>
      <c r="Z1335" t="s">
        <v>1164</v>
      </c>
      <c r="AA1335" t="s">
        <v>1289</v>
      </c>
      <c r="AF1335" s="61">
        <v>100000073665</v>
      </c>
      <c r="AG1335" t="s">
        <v>1220</v>
      </c>
      <c r="AI1335" t="s">
        <v>1198</v>
      </c>
      <c r="AJ1335" t="s">
        <v>1212</v>
      </c>
      <c r="AS1335" s="57">
        <v>14091</v>
      </c>
      <c r="AT1335" s="25" t="str">
        <f t="shared" si="158"/>
        <v>FIN simvastatine Sandoz A/S film-coated tablet 20mg/</v>
      </c>
      <c r="AU1335" s="33"/>
      <c r="AW1335" s="57">
        <v>14091</v>
      </c>
      <c r="AX1335" s="57"/>
      <c r="AZ1335" t="s">
        <v>579</v>
      </c>
      <c r="BD1335" t="s">
        <v>1220</v>
      </c>
      <c r="BF1335" s="46" t="s">
        <v>1064</v>
      </c>
      <c r="BG1335" t="s">
        <v>981</v>
      </c>
      <c r="BK1335" t="s">
        <v>981</v>
      </c>
      <c r="BL1335" t="s">
        <v>1064</v>
      </c>
      <c r="BM1335" s="55" t="s">
        <v>964</v>
      </c>
      <c r="BN1335" t="str">
        <f t="shared" si="159"/>
        <v>simvastatine film-coated tablet 20mg/</v>
      </c>
      <c r="BO1335" s="55"/>
      <c r="BP1335" t="str">
        <f t="shared" si="160"/>
        <v>simvastatine film-coated tablet 20mg/</v>
      </c>
      <c r="BR1335" s="76">
        <v>10221000</v>
      </c>
      <c r="BS1335" t="s">
        <v>1220</v>
      </c>
      <c r="BU1335" s="118"/>
      <c r="BV1335" s="118"/>
      <c r="BW1335" s="61">
        <v>100000073665</v>
      </c>
      <c r="CB1335" s="87"/>
      <c r="CC1335" s="87"/>
      <c r="CF1335" t="s">
        <v>1242</v>
      </c>
      <c r="CG1335" t="s">
        <v>175</v>
      </c>
      <c r="CI1335" s="118"/>
      <c r="CJ1335" s="118"/>
      <c r="CK1335" t="s">
        <v>1239</v>
      </c>
      <c r="CM1335" t="s">
        <v>1228</v>
      </c>
      <c r="CN1335" t="s">
        <v>3382</v>
      </c>
      <c r="CO1335" s="46" t="s">
        <v>2252</v>
      </c>
      <c r="CQ1335" s="46" t="s">
        <v>2252</v>
      </c>
      <c r="CR1335" s="46" t="s">
        <v>615</v>
      </c>
      <c r="CT1335" s="46" t="s">
        <v>2252</v>
      </c>
      <c r="CU1335" s="46" t="s">
        <v>615</v>
      </c>
      <c r="CV1335" s="118"/>
      <c r="CW1335" s="147"/>
      <c r="CX1335" t="s">
        <v>615</v>
      </c>
      <c r="DG1335" s="118"/>
      <c r="DH1335" s="118"/>
      <c r="DI1335" s="118"/>
      <c r="DJ1335" s="118"/>
      <c r="DK1335" s="118"/>
      <c r="DL1335">
        <v>20</v>
      </c>
      <c r="DM1335" s="74" t="s">
        <v>164</v>
      </c>
      <c r="DN1335" s="74"/>
      <c r="DO1335" s="74"/>
      <c r="DP1335" s="74"/>
      <c r="DR1335">
        <v>20</v>
      </c>
      <c r="DS1335" s="74" t="s">
        <v>164</v>
      </c>
      <c r="DZ1335" t="s">
        <v>1260</v>
      </c>
      <c r="EA1335">
        <v>20</v>
      </c>
      <c r="EY1335" s="70" t="str">
        <f t="shared" si="161"/>
        <v>simvastatine oral 20mg/</v>
      </c>
      <c r="FK1335" s="14" t="s">
        <v>163</v>
      </c>
      <c r="FL1335" s="70" t="str">
        <f t="shared" si="162"/>
        <v>simvastatine oral 20mg/</v>
      </c>
    </row>
    <row r="1336" spans="1:168" ht="15.75" customHeight="1">
      <c r="A1336" s="83">
        <v>27610</v>
      </c>
      <c r="B1336" s="57">
        <v>27610</v>
      </c>
      <c r="C1336" s="118"/>
      <c r="D1336" s="118"/>
      <c r="E1336" s="118"/>
      <c r="F1336" s="118"/>
      <c r="G1336" s="57">
        <v>27610</v>
      </c>
      <c r="I1336" s="57">
        <v>27610</v>
      </c>
      <c r="J1336" s="5" t="str">
        <f t="shared" si="156"/>
        <v>FIN simvastatine Sandoz A/S film-coated tablet 10 x 20mg/</v>
      </c>
      <c r="K1336" s="5" t="str">
        <f t="shared" si="157"/>
        <v>FIN simvastatine Sandoz A/S film-coated tablet 10 x 20mg/</v>
      </c>
      <c r="P1336">
        <v>10</v>
      </c>
      <c r="R1336">
        <v>10</v>
      </c>
      <c r="T1336" s="118"/>
      <c r="U1336" s="118"/>
      <c r="V1336" s="118"/>
      <c r="W1336" s="118"/>
      <c r="X1336" t="s">
        <v>1299</v>
      </c>
      <c r="Y1336" t="s">
        <v>1164</v>
      </c>
      <c r="Z1336" t="s">
        <v>1164</v>
      </c>
      <c r="AA1336" t="s">
        <v>1292</v>
      </c>
      <c r="AF1336" s="61">
        <v>100000073665</v>
      </c>
      <c r="AG1336" t="s">
        <v>1220</v>
      </c>
      <c r="AI1336" t="s">
        <v>1198</v>
      </c>
      <c r="AJ1336" t="s">
        <v>1212</v>
      </c>
      <c r="AS1336" s="57">
        <v>14091</v>
      </c>
      <c r="AT1336" s="25" t="str">
        <f t="shared" si="158"/>
        <v>FIN simvastatine Sandoz A/S film-coated tablet 20mg/</v>
      </c>
      <c r="AU1336" s="33"/>
      <c r="AW1336" s="57">
        <v>14091</v>
      </c>
      <c r="AX1336" s="57"/>
      <c r="AZ1336" t="s">
        <v>579</v>
      </c>
      <c r="BD1336" t="s">
        <v>1220</v>
      </c>
      <c r="BF1336" s="46" t="s">
        <v>1064</v>
      </c>
      <c r="BG1336" t="s">
        <v>981</v>
      </c>
      <c r="BK1336" t="s">
        <v>981</v>
      </c>
      <c r="BL1336" t="s">
        <v>1064</v>
      </c>
      <c r="BM1336" s="55" t="s">
        <v>964</v>
      </c>
      <c r="BN1336" t="str">
        <f t="shared" si="159"/>
        <v>simvastatine film-coated tablet 20mg/</v>
      </c>
      <c r="BO1336" s="55"/>
      <c r="BP1336" t="str">
        <f t="shared" si="160"/>
        <v>simvastatine film-coated tablet 20mg/</v>
      </c>
      <c r="BR1336" s="76">
        <v>10221000</v>
      </c>
      <c r="BS1336" t="s">
        <v>1220</v>
      </c>
      <c r="BU1336" s="118"/>
      <c r="BV1336" s="118"/>
      <c r="BW1336" s="61">
        <v>100000073665</v>
      </c>
      <c r="CB1336" s="87"/>
      <c r="CC1336" s="87"/>
      <c r="CF1336" t="s">
        <v>1242</v>
      </c>
      <c r="CG1336" t="s">
        <v>175</v>
      </c>
      <c r="CI1336" s="118"/>
      <c r="CJ1336" s="118"/>
      <c r="CK1336" t="s">
        <v>1239</v>
      </c>
      <c r="CM1336" t="s">
        <v>1228</v>
      </c>
      <c r="CN1336" t="s">
        <v>3382</v>
      </c>
      <c r="CO1336" s="46" t="s">
        <v>2252</v>
      </c>
      <c r="CQ1336" s="46" t="s">
        <v>2252</v>
      </c>
      <c r="CR1336" s="46" t="s">
        <v>615</v>
      </c>
      <c r="CT1336" s="46" t="s">
        <v>2252</v>
      </c>
      <c r="CU1336" s="46" t="s">
        <v>615</v>
      </c>
      <c r="CV1336" s="118"/>
      <c r="CW1336" s="147"/>
      <c r="CX1336" t="s">
        <v>615</v>
      </c>
      <c r="DG1336" s="118"/>
      <c r="DH1336" s="118"/>
      <c r="DI1336" s="118"/>
      <c r="DJ1336" s="118"/>
      <c r="DK1336" s="118"/>
      <c r="DL1336">
        <v>20</v>
      </c>
      <c r="DM1336" s="74" t="s">
        <v>164</v>
      </c>
      <c r="DN1336" s="74"/>
      <c r="DO1336" s="74"/>
      <c r="DP1336" s="74"/>
      <c r="DR1336">
        <v>20</v>
      </c>
      <c r="DS1336" s="74" t="s">
        <v>164</v>
      </c>
      <c r="DZ1336" t="s">
        <v>1260</v>
      </c>
      <c r="EA1336">
        <v>20</v>
      </c>
      <c r="EY1336" s="70" t="str">
        <f t="shared" si="161"/>
        <v>simvastatine oral 20mg/</v>
      </c>
      <c r="FK1336" s="14" t="s">
        <v>163</v>
      </c>
      <c r="FL1336" s="70" t="str">
        <f t="shared" si="162"/>
        <v>simvastatine oral 20mg/</v>
      </c>
    </row>
    <row r="1337" spans="1:168" ht="15.75" customHeight="1">
      <c r="A1337" s="83">
        <v>27611</v>
      </c>
      <c r="B1337" s="57">
        <v>27611</v>
      </c>
      <c r="C1337" s="118"/>
      <c r="D1337" s="118"/>
      <c r="E1337" s="118"/>
      <c r="F1337" s="118"/>
      <c r="G1337" s="57">
        <v>27611</v>
      </c>
      <c r="I1337" s="57">
        <v>27611</v>
      </c>
      <c r="J1337" s="5" t="str">
        <f t="shared" si="156"/>
        <v>FIN simvastatine Sandoz A/S film-coated tablet 28 x 20mg/</v>
      </c>
      <c r="K1337" s="5" t="str">
        <f t="shared" si="157"/>
        <v>FIN simvastatine Sandoz A/S film-coated tablet 28 x 20mg/</v>
      </c>
      <c r="P1337">
        <v>28</v>
      </c>
      <c r="R1337">
        <v>28</v>
      </c>
      <c r="T1337" s="118"/>
      <c r="U1337" s="118"/>
      <c r="V1337" s="118"/>
      <c r="W1337" s="118"/>
      <c r="X1337" s="56" t="s">
        <v>1315</v>
      </c>
      <c r="Y1337" t="s">
        <v>1164</v>
      </c>
      <c r="Z1337" t="s">
        <v>1164</v>
      </c>
      <c r="AA1337" t="s">
        <v>1297</v>
      </c>
      <c r="AF1337" s="61">
        <v>100000073665</v>
      </c>
      <c r="AG1337" t="s">
        <v>1220</v>
      </c>
      <c r="AI1337" t="s">
        <v>1198</v>
      </c>
      <c r="AJ1337" t="s">
        <v>1212</v>
      </c>
      <c r="AS1337" s="57">
        <v>14091</v>
      </c>
      <c r="AT1337" s="25" t="str">
        <f t="shared" si="158"/>
        <v>FIN simvastatine Sandoz A/S film-coated tablet 20mg/</v>
      </c>
      <c r="AU1337" s="33"/>
      <c r="AW1337" s="57">
        <v>14091</v>
      </c>
      <c r="AX1337" s="57"/>
      <c r="AZ1337" t="s">
        <v>579</v>
      </c>
      <c r="BD1337" t="s">
        <v>1220</v>
      </c>
      <c r="BF1337" s="46" t="s">
        <v>1064</v>
      </c>
      <c r="BG1337" t="s">
        <v>981</v>
      </c>
      <c r="BK1337" t="s">
        <v>981</v>
      </c>
      <c r="BL1337" t="s">
        <v>1064</v>
      </c>
      <c r="BM1337" s="55" t="s">
        <v>964</v>
      </c>
      <c r="BN1337" t="str">
        <f t="shared" si="159"/>
        <v>simvastatine film-coated tablet 20mg/</v>
      </c>
      <c r="BO1337" s="55"/>
      <c r="BP1337" t="str">
        <f t="shared" si="160"/>
        <v>simvastatine film-coated tablet 20mg/</v>
      </c>
      <c r="BR1337" s="76">
        <v>10221000</v>
      </c>
      <c r="BS1337" t="s">
        <v>1220</v>
      </c>
      <c r="BU1337" s="118"/>
      <c r="BV1337" s="118"/>
      <c r="BW1337" s="61">
        <v>100000073665</v>
      </c>
      <c r="CB1337" s="87"/>
      <c r="CC1337" s="87"/>
      <c r="CF1337" t="s">
        <v>1242</v>
      </c>
      <c r="CG1337" t="s">
        <v>175</v>
      </c>
      <c r="CI1337" s="118"/>
      <c r="CJ1337" s="118"/>
      <c r="CK1337" t="s">
        <v>1239</v>
      </c>
      <c r="CM1337" t="s">
        <v>1228</v>
      </c>
      <c r="CN1337" t="s">
        <v>3382</v>
      </c>
      <c r="CO1337" s="46" t="s">
        <v>2252</v>
      </c>
      <c r="CQ1337" s="46" t="s">
        <v>2252</v>
      </c>
      <c r="CR1337" s="46" t="s">
        <v>615</v>
      </c>
      <c r="CT1337" s="46" t="s">
        <v>2252</v>
      </c>
      <c r="CU1337" s="46" t="s">
        <v>615</v>
      </c>
      <c r="CV1337" s="118"/>
      <c r="CW1337" s="147"/>
      <c r="CX1337" t="s">
        <v>615</v>
      </c>
      <c r="DG1337" s="118"/>
      <c r="DH1337" s="118"/>
      <c r="DI1337" s="118"/>
      <c r="DJ1337" s="118"/>
      <c r="DK1337" s="118"/>
      <c r="DL1337">
        <v>20</v>
      </c>
      <c r="DM1337" s="74" t="s">
        <v>164</v>
      </c>
      <c r="DN1337" s="74"/>
      <c r="DO1337" s="74"/>
      <c r="DP1337" s="74"/>
      <c r="DR1337">
        <v>20</v>
      </c>
      <c r="DS1337" s="74" t="s">
        <v>164</v>
      </c>
      <c r="DZ1337" t="s">
        <v>1260</v>
      </c>
      <c r="EA1337">
        <v>20</v>
      </c>
      <c r="EY1337" s="70" t="str">
        <f t="shared" si="161"/>
        <v>simvastatine oral 20mg/</v>
      </c>
      <c r="FK1337" s="14" t="s">
        <v>163</v>
      </c>
      <c r="FL1337" s="70" t="str">
        <f t="shared" si="162"/>
        <v>simvastatine oral 20mg/</v>
      </c>
    </row>
    <row r="1338" spans="1:168" ht="15.75" customHeight="1">
      <c r="A1338" s="83">
        <v>27612</v>
      </c>
      <c r="B1338" s="57">
        <v>27612</v>
      </c>
      <c r="C1338" s="118"/>
      <c r="D1338" s="118"/>
      <c r="E1338" s="118"/>
      <c r="F1338" s="118"/>
      <c r="G1338" s="57">
        <v>27612</v>
      </c>
      <c r="I1338" s="57">
        <v>27612</v>
      </c>
      <c r="J1338" s="5" t="str">
        <f t="shared" si="156"/>
        <v>FIN simvastatine Sandoz A/S film-coated tablet 30 x 20mg/</v>
      </c>
      <c r="K1338" s="5" t="str">
        <f t="shared" si="157"/>
        <v>FIN simvastatine Sandoz A/S film-coated tablet 30 x 20mg/</v>
      </c>
      <c r="P1338">
        <v>30</v>
      </c>
      <c r="R1338">
        <v>30</v>
      </c>
      <c r="T1338" s="118"/>
      <c r="U1338" s="118"/>
      <c r="V1338" s="118"/>
      <c r="W1338" s="118"/>
      <c r="X1338" t="s">
        <v>1289</v>
      </c>
      <c r="Y1338" t="s">
        <v>1164</v>
      </c>
      <c r="Z1338" t="s">
        <v>1164</v>
      </c>
      <c r="AA1338" t="s">
        <v>1298</v>
      </c>
      <c r="AF1338" s="61">
        <v>100000073665</v>
      </c>
      <c r="AG1338" t="s">
        <v>1220</v>
      </c>
      <c r="AI1338" t="s">
        <v>1198</v>
      </c>
      <c r="AJ1338" t="s">
        <v>1212</v>
      </c>
      <c r="AS1338" s="57">
        <v>14091</v>
      </c>
      <c r="AT1338" s="25" t="str">
        <f t="shared" si="158"/>
        <v>FIN simvastatine Sandoz A/S film-coated tablet 20mg/</v>
      </c>
      <c r="AU1338" s="33"/>
      <c r="AW1338" s="57">
        <v>14091</v>
      </c>
      <c r="AX1338" s="57"/>
      <c r="AZ1338" t="s">
        <v>579</v>
      </c>
      <c r="BD1338" t="s">
        <v>1220</v>
      </c>
      <c r="BF1338" s="46" t="s">
        <v>1064</v>
      </c>
      <c r="BG1338" t="s">
        <v>981</v>
      </c>
      <c r="BK1338" t="s">
        <v>981</v>
      </c>
      <c r="BL1338" t="s">
        <v>1064</v>
      </c>
      <c r="BM1338" s="55" t="s">
        <v>964</v>
      </c>
      <c r="BN1338" t="str">
        <f t="shared" si="159"/>
        <v>simvastatine film-coated tablet 20mg/</v>
      </c>
      <c r="BO1338" s="55"/>
      <c r="BP1338" t="str">
        <f t="shared" si="160"/>
        <v>simvastatine film-coated tablet 20mg/</v>
      </c>
      <c r="BR1338" s="76">
        <v>10221000</v>
      </c>
      <c r="BS1338" t="s">
        <v>1220</v>
      </c>
      <c r="BU1338" s="118"/>
      <c r="BV1338" s="118"/>
      <c r="BW1338" s="61">
        <v>100000073665</v>
      </c>
      <c r="CB1338" s="87"/>
      <c r="CC1338" s="87"/>
      <c r="CF1338" t="s">
        <v>1242</v>
      </c>
      <c r="CG1338" t="s">
        <v>175</v>
      </c>
      <c r="CI1338" s="118"/>
      <c r="CJ1338" s="118"/>
      <c r="CK1338" t="s">
        <v>1239</v>
      </c>
      <c r="CM1338" t="s">
        <v>1228</v>
      </c>
      <c r="CN1338" t="s">
        <v>3382</v>
      </c>
      <c r="CO1338" s="46" t="s">
        <v>2252</v>
      </c>
      <c r="CQ1338" s="46" t="s">
        <v>2252</v>
      </c>
      <c r="CR1338" s="46" t="s">
        <v>615</v>
      </c>
      <c r="CT1338" s="46" t="s">
        <v>2252</v>
      </c>
      <c r="CU1338" s="46" t="s">
        <v>615</v>
      </c>
      <c r="CV1338" s="118"/>
      <c r="CW1338" s="147"/>
      <c r="CX1338" t="s">
        <v>615</v>
      </c>
      <c r="DG1338" s="118"/>
      <c r="DH1338" s="118"/>
      <c r="DI1338" s="118"/>
      <c r="DJ1338" s="118"/>
      <c r="DK1338" s="118"/>
      <c r="DL1338">
        <v>20</v>
      </c>
      <c r="DM1338" s="74" t="s">
        <v>164</v>
      </c>
      <c r="DN1338" s="74"/>
      <c r="DO1338" s="74"/>
      <c r="DP1338" s="74"/>
      <c r="DR1338">
        <v>20</v>
      </c>
      <c r="DS1338" s="74" t="s">
        <v>164</v>
      </c>
      <c r="DZ1338" t="s">
        <v>1260</v>
      </c>
      <c r="EA1338">
        <v>20</v>
      </c>
      <c r="EY1338" s="70" t="str">
        <f t="shared" si="161"/>
        <v>simvastatine oral 20mg/</v>
      </c>
      <c r="FK1338" s="14" t="s">
        <v>163</v>
      </c>
      <c r="FL1338" s="70" t="str">
        <f t="shared" si="162"/>
        <v>simvastatine oral 20mg/</v>
      </c>
    </row>
    <row r="1339" spans="1:168" ht="15.75" customHeight="1">
      <c r="A1339" s="83">
        <v>27613</v>
      </c>
      <c r="B1339" s="57">
        <v>27613</v>
      </c>
      <c r="C1339" s="118"/>
      <c r="D1339" s="118"/>
      <c r="E1339" s="118"/>
      <c r="F1339" s="118"/>
      <c r="G1339" s="57">
        <v>27613</v>
      </c>
      <c r="I1339" s="57">
        <v>27613</v>
      </c>
      <c r="J1339" s="5" t="str">
        <f t="shared" si="156"/>
        <v>FIN simvastatine Sandoz A/S film-coated tablet 40 x 20mg/</v>
      </c>
      <c r="K1339" s="5" t="str">
        <f t="shared" si="157"/>
        <v>FIN simvastatine Sandoz A/S film-coated tablet 40 x 20mg/</v>
      </c>
      <c r="P1339">
        <v>40</v>
      </c>
      <c r="R1339">
        <v>40</v>
      </c>
      <c r="T1339" s="118"/>
      <c r="U1339" s="118"/>
      <c r="V1339" s="118"/>
      <c r="W1339" s="118"/>
      <c r="X1339" t="s">
        <v>1292</v>
      </c>
      <c r="Y1339" t="s">
        <v>1164</v>
      </c>
      <c r="Z1339" t="s">
        <v>1164</v>
      </c>
      <c r="AA1339" t="s">
        <v>1290</v>
      </c>
      <c r="AF1339" s="61">
        <v>100000073665</v>
      </c>
      <c r="AG1339" t="s">
        <v>1220</v>
      </c>
      <c r="AI1339" t="s">
        <v>1198</v>
      </c>
      <c r="AJ1339" t="s">
        <v>1212</v>
      </c>
      <c r="AS1339" s="57">
        <v>14091</v>
      </c>
      <c r="AT1339" s="25" t="str">
        <f t="shared" si="158"/>
        <v>FIN simvastatine Sandoz A/S film-coated tablet 20mg/</v>
      </c>
      <c r="AU1339" s="33"/>
      <c r="AW1339" s="57">
        <v>14091</v>
      </c>
      <c r="AX1339" s="57"/>
      <c r="AZ1339" t="s">
        <v>579</v>
      </c>
      <c r="BD1339" t="s">
        <v>1220</v>
      </c>
      <c r="BF1339" s="46" t="s">
        <v>1064</v>
      </c>
      <c r="BG1339" t="s">
        <v>981</v>
      </c>
      <c r="BK1339" t="s">
        <v>981</v>
      </c>
      <c r="BL1339" t="s">
        <v>1064</v>
      </c>
      <c r="BM1339" s="55" t="s">
        <v>964</v>
      </c>
      <c r="BN1339" t="str">
        <f t="shared" si="159"/>
        <v>simvastatine film-coated tablet 20mg/</v>
      </c>
      <c r="BO1339" s="55"/>
      <c r="BP1339" t="str">
        <f t="shared" si="160"/>
        <v>simvastatine film-coated tablet 20mg/</v>
      </c>
      <c r="BR1339" s="76">
        <v>10221000</v>
      </c>
      <c r="BS1339" t="s">
        <v>1220</v>
      </c>
      <c r="BU1339" s="118"/>
      <c r="BV1339" s="118"/>
      <c r="BW1339" s="61">
        <v>100000073665</v>
      </c>
      <c r="CB1339" s="87"/>
      <c r="CC1339" s="87"/>
      <c r="CF1339" t="s">
        <v>1242</v>
      </c>
      <c r="CG1339" t="s">
        <v>175</v>
      </c>
      <c r="CI1339" s="118"/>
      <c r="CJ1339" s="118"/>
      <c r="CK1339" t="s">
        <v>1239</v>
      </c>
      <c r="CM1339" t="s">
        <v>1228</v>
      </c>
      <c r="CN1339" t="s">
        <v>3382</v>
      </c>
      <c r="CO1339" s="46" t="s">
        <v>2252</v>
      </c>
      <c r="CQ1339" s="46" t="s">
        <v>2252</v>
      </c>
      <c r="CR1339" s="46" t="s">
        <v>615</v>
      </c>
      <c r="CT1339" s="46" t="s">
        <v>2252</v>
      </c>
      <c r="CU1339" s="46" t="s">
        <v>615</v>
      </c>
      <c r="CV1339" s="118"/>
      <c r="CW1339" s="147"/>
      <c r="CX1339" t="s">
        <v>615</v>
      </c>
      <c r="DG1339" s="118"/>
      <c r="DH1339" s="118"/>
      <c r="DI1339" s="118"/>
      <c r="DJ1339" s="118"/>
      <c r="DK1339" s="118"/>
      <c r="DL1339">
        <v>20</v>
      </c>
      <c r="DM1339" s="74" t="s">
        <v>164</v>
      </c>
      <c r="DN1339" s="74"/>
      <c r="DO1339" s="74"/>
      <c r="DP1339" s="74"/>
      <c r="DR1339">
        <v>20</v>
      </c>
      <c r="DS1339" s="74" t="s">
        <v>164</v>
      </c>
      <c r="DZ1339" t="s">
        <v>1260</v>
      </c>
      <c r="EA1339">
        <v>20</v>
      </c>
      <c r="EY1339" s="70" t="str">
        <f t="shared" si="161"/>
        <v>simvastatine oral 20mg/</v>
      </c>
      <c r="FK1339" s="14" t="s">
        <v>163</v>
      </c>
      <c r="FL1339" s="70" t="str">
        <f t="shared" si="162"/>
        <v>simvastatine oral 20mg/</v>
      </c>
    </row>
    <row r="1340" spans="1:168" ht="15.75" customHeight="1">
      <c r="A1340" s="83">
        <v>27614</v>
      </c>
      <c r="B1340" s="57">
        <v>27614</v>
      </c>
      <c r="C1340" s="118"/>
      <c r="D1340" s="118"/>
      <c r="E1340" s="118"/>
      <c r="F1340" s="118"/>
      <c r="G1340" s="57">
        <v>27614</v>
      </c>
      <c r="I1340" s="57">
        <v>27614</v>
      </c>
      <c r="J1340" s="5" t="str">
        <f t="shared" si="156"/>
        <v>FIN simvastatine Sandoz A/S film-coated tablet 50 x 20mg/</v>
      </c>
      <c r="K1340" s="5" t="str">
        <f t="shared" si="157"/>
        <v>FIN simvastatine Sandoz A/S film-coated tablet 50 x 20mg/</v>
      </c>
      <c r="P1340">
        <v>50</v>
      </c>
      <c r="R1340">
        <v>50</v>
      </c>
      <c r="T1340" s="118"/>
      <c r="U1340" s="118"/>
      <c r="V1340" s="118"/>
      <c r="W1340" s="118"/>
      <c r="X1340" t="s">
        <v>1297</v>
      </c>
      <c r="Y1340" t="s">
        <v>1164</v>
      </c>
      <c r="Z1340" t="s">
        <v>1164</v>
      </c>
      <c r="AA1340" t="s">
        <v>1299</v>
      </c>
      <c r="AF1340" s="61">
        <v>100000073665</v>
      </c>
      <c r="AG1340" t="s">
        <v>1220</v>
      </c>
      <c r="AI1340" t="s">
        <v>1198</v>
      </c>
      <c r="AJ1340" t="s">
        <v>1212</v>
      </c>
      <c r="AS1340" s="57">
        <v>14091</v>
      </c>
      <c r="AT1340" s="25" t="str">
        <f t="shared" si="158"/>
        <v>FIN simvastatine Sandoz A/S film-coated tablet 20mg/</v>
      </c>
      <c r="AU1340" s="33"/>
      <c r="AW1340" s="57">
        <v>14091</v>
      </c>
      <c r="AX1340" s="57"/>
      <c r="AZ1340" t="s">
        <v>579</v>
      </c>
      <c r="BD1340" t="s">
        <v>1220</v>
      </c>
      <c r="BF1340" s="46" t="s">
        <v>1064</v>
      </c>
      <c r="BG1340" t="s">
        <v>981</v>
      </c>
      <c r="BK1340" t="s">
        <v>981</v>
      </c>
      <c r="BL1340" t="s">
        <v>1064</v>
      </c>
      <c r="BM1340" s="55" t="s">
        <v>964</v>
      </c>
      <c r="BN1340" t="str">
        <f t="shared" si="159"/>
        <v>simvastatine film-coated tablet 20mg/</v>
      </c>
      <c r="BO1340" s="55"/>
      <c r="BP1340" t="str">
        <f t="shared" si="160"/>
        <v>simvastatine film-coated tablet 20mg/</v>
      </c>
      <c r="BR1340" s="76">
        <v>10221000</v>
      </c>
      <c r="BS1340" t="s">
        <v>1220</v>
      </c>
      <c r="BU1340" s="118"/>
      <c r="BV1340" s="118"/>
      <c r="BW1340" s="61">
        <v>100000073665</v>
      </c>
      <c r="CB1340" s="87"/>
      <c r="CC1340" s="87"/>
      <c r="CF1340" t="s">
        <v>1242</v>
      </c>
      <c r="CG1340" t="s">
        <v>175</v>
      </c>
      <c r="CI1340" s="118"/>
      <c r="CJ1340" s="118"/>
      <c r="CK1340" t="s">
        <v>1239</v>
      </c>
      <c r="CM1340" t="s">
        <v>1228</v>
      </c>
      <c r="CN1340" t="s">
        <v>3382</v>
      </c>
      <c r="CO1340" s="46" t="s">
        <v>2252</v>
      </c>
      <c r="CQ1340" s="46" t="s">
        <v>2252</v>
      </c>
      <c r="CR1340" s="46" t="s">
        <v>615</v>
      </c>
      <c r="CT1340" s="46" t="s">
        <v>2252</v>
      </c>
      <c r="CU1340" s="46" t="s">
        <v>615</v>
      </c>
      <c r="CV1340" s="118"/>
      <c r="CW1340" s="147"/>
      <c r="CX1340" t="s">
        <v>615</v>
      </c>
      <c r="DG1340" s="118"/>
      <c r="DH1340" s="118"/>
      <c r="DI1340" s="118"/>
      <c r="DJ1340" s="118"/>
      <c r="DK1340" s="118"/>
      <c r="DL1340">
        <v>20</v>
      </c>
      <c r="DM1340" s="74" t="s">
        <v>164</v>
      </c>
      <c r="DN1340" s="74"/>
      <c r="DO1340" s="74"/>
      <c r="DP1340" s="74"/>
      <c r="DR1340">
        <v>20</v>
      </c>
      <c r="DS1340" s="74" t="s">
        <v>164</v>
      </c>
      <c r="DZ1340" t="s">
        <v>1260</v>
      </c>
      <c r="EA1340">
        <v>20</v>
      </c>
      <c r="EY1340" s="70" t="str">
        <f t="shared" si="161"/>
        <v>simvastatine oral 20mg/</v>
      </c>
      <c r="FK1340" s="14" t="s">
        <v>163</v>
      </c>
      <c r="FL1340" s="70" t="str">
        <f t="shared" si="162"/>
        <v>simvastatine oral 20mg/</v>
      </c>
    </row>
    <row r="1341" spans="1:168" ht="15.75" customHeight="1">
      <c r="A1341" s="83">
        <v>27615</v>
      </c>
      <c r="B1341" s="57">
        <v>27615</v>
      </c>
      <c r="C1341" s="118"/>
      <c r="D1341" s="118"/>
      <c r="E1341" s="118"/>
      <c r="F1341" s="118"/>
      <c r="G1341" s="57">
        <v>27615</v>
      </c>
      <c r="I1341" s="57">
        <v>27615</v>
      </c>
      <c r="J1341" s="5" t="str">
        <f t="shared" si="156"/>
        <v>FIN simvastatine Sandoz A/S film-coated tablet 100 x 20mg/</v>
      </c>
      <c r="K1341" s="5" t="str">
        <f t="shared" si="157"/>
        <v>FIN simvastatine Sandoz A/S film-coated tablet 100 x 20mg/</v>
      </c>
      <c r="P1341">
        <v>100</v>
      </c>
      <c r="R1341">
        <v>100</v>
      </c>
      <c r="T1341" s="118"/>
      <c r="U1341" s="118"/>
      <c r="V1341" s="118"/>
      <c r="W1341" s="118"/>
      <c r="X1341" t="s">
        <v>1298</v>
      </c>
      <c r="Y1341" t="s">
        <v>1164</v>
      </c>
      <c r="Z1341" t="s">
        <v>1164</v>
      </c>
      <c r="AA1341" t="s">
        <v>1289</v>
      </c>
      <c r="AF1341" s="61">
        <v>100000073665</v>
      </c>
      <c r="AG1341" t="s">
        <v>1220</v>
      </c>
      <c r="AI1341" t="s">
        <v>1198</v>
      </c>
      <c r="AJ1341" t="s">
        <v>1212</v>
      </c>
      <c r="AS1341" s="57">
        <v>14091</v>
      </c>
      <c r="AT1341" s="25" t="str">
        <f t="shared" si="158"/>
        <v>FIN simvastatine Sandoz A/S film-coated tablet 20mg/</v>
      </c>
      <c r="AU1341" s="33"/>
      <c r="AW1341" s="57">
        <v>14091</v>
      </c>
      <c r="AX1341" s="57"/>
      <c r="AZ1341" t="s">
        <v>579</v>
      </c>
      <c r="BD1341" t="s">
        <v>1220</v>
      </c>
      <c r="BF1341" s="46" t="s">
        <v>1064</v>
      </c>
      <c r="BG1341" t="s">
        <v>981</v>
      </c>
      <c r="BK1341" t="s">
        <v>981</v>
      </c>
      <c r="BL1341" t="s">
        <v>1064</v>
      </c>
      <c r="BM1341" s="55" t="s">
        <v>964</v>
      </c>
      <c r="BN1341" t="str">
        <f t="shared" si="159"/>
        <v>simvastatine film-coated tablet 20mg/</v>
      </c>
      <c r="BO1341" s="55"/>
      <c r="BP1341" t="str">
        <f t="shared" si="160"/>
        <v>simvastatine film-coated tablet 20mg/</v>
      </c>
      <c r="BR1341" s="76">
        <v>10221000</v>
      </c>
      <c r="BS1341" t="s">
        <v>1220</v>
      </c>
      <c r="BU1341" s="118"/>
      <c r="BV1341" s="118"/>
      <c r="BW1341" s="61">
        <v>100000073665</v>
      </c>
      <c r="CB1341" s="87"/>
      <c r="CC1341" s="87"/>
      <c r="CF1341" t="s">
        <v>1242</v>
      </c>
      <c r="CG1341" t="s">
        <v>175</v>
      </c>
      <c r="CI1341" s="118"/>
      <c r="CJ1341" s="118"/>
      <c r="CK1341" t="s">
        <v>1239</v>
      </c>
      <c r="CM1341" t="s">
        <v>1228</v>
      </c>
      <c r="CN1341" t="s">
        <v>3382</v>
      </c>
      <c r="CO1341" s="46" t="s">
        <v>2252</v>
      </c>
      <c r="CQ1341" s="46" t="s">
        <v>2252</v>
      </c>
      <c r="CR1341" s="46" t="s">
        <v>615</v>
      </c>
      <c r="CT1341" s="46" t="s">
        <v>2252</v>
      </c>
      <c r="CU1341" s="46" t="s">
        <v>615</v>
      </c>
      <c r="CV1341" s="118"/>
      <c r="CW1341" s="147"/>
      <c r="CX1341" t="s">
        <v>615</v>
      </c>
      <c r="DG1341" s="118"/>
      <c r="DH1341" s="118"/>
      <c r="DI1341" s="118"/>
      <c r="DJ1341" s="118"/>
      <c r="DK1341" s="118"/>
      <c r="DL1341">
        <v>20</v>
      </c>
      <c r="DM1341" s="74" t="s">
        <v>164</v>
      </c>
      <c r="DN1341" s="74"/>
      <c r="DO1341" s="74"/>
      <c r="DP1341" s="74"/>
      <c r="DR1341">
        <v>20</v>
      </c>
      <c r="DS1341" s="74" t="s">
        <v>164</v>
      </c>
      <c r="DZ1341" t="s">
        <v>1260</v>
      </c>
      <c r="EA1341">
        <v>20</v>
      </c>
      <c r="EY1341" s="70" t="str">
        <f t="shared" si="161"/>
        <v>simvastatine oral 20mg/</v>
      </c>
      <c r="FK1341" s="14" t="s">
        <v>163</v>
      </c>
      <c r="FL1341" s="70" t="str">
        <f t="shared" si="162"/>
        <v>simvastatine oral 20mg/</v>
      </c>
    </row>
    <row r="1342" spans="1:168" ht="15.75" customHeight="1">
      <c r="A1342" s="83">
        <v>27616</v>
      </c>
      <c r="B1342" s="57">
        <v>27616</v>
      </c>
      <c r="C1342" s="118"/>
      <c r="D1342" s="118"/>
      <c r="E1342" s="118"/>
      <c r="F1342" s="118"/>
      <c r="G1342" s="57">
        <v>27616</v>
      </c>
      <c r="I1342" s="57">
        <v>27616</v>
      </c>
      <c r="J1342" s="5" t="str">
        <f t="shared" si="156"/>
        <v>FIN simvastatine Sandoz A/S film-coated tablet 250 x 20mg/</v>
      </c>
      <c r="K1342" s="5" t="str">
        <f t="shared" si="157"/>
        <v>FIN simvastatine Sandoz A/S film-coated tablet 250 x 20mg/</v>
      </c>
      <c r="P1342">
        <v>250</v>
      </c>
      <c r="R1342">
        <v>250</v>
      </c>
      <c r="T1342" s="118"/>
      <c r="U1342" s="118"/>
      <c r="V1342" s="118"/>
      <c r="W1342" s="118"/>
      <c r="X1342" t="s">
        <v>1290</v>
      </c>
      <c r="Y1342" t="s">
        <v>1164</v>
      </c>
      <c r="Z1342" t="s">
        <v>1164</v>
      </c>
      <c r="AA1342" t="s">
        <v>1303</v>
      </c>
      <c r="AF1342" s="61">
        <v>100000073665</v>
      </c>
      <c r="AG1342" t="s">
        <v>1220</v>
      </c>
      <c r="AI1342" t="s">
        <v>1198</v>
      </c>
      <c r="AJ1342" t="s">
        <v>1212</v>
      </c>
      <c r="AS1342" s="57">
        <v>14091</v>
      </c>
      <c r="AT1342" s="25" t="str">
        <f t="shared" si="158"/>
        <v>FIN simvastatine Sandoz A/S film-coated tablet 20mg/</v>
      </c>
      <c r="AU1342" s="33"/>
      <c r="AW1342" s="57">
        <v>14091</v>
      </c>
      <c r="AX1342" s="57"/>
      <c r="AZ1342" t="s">
        <v>579</v>
      </c>
      <c r="BD1342" t="s">
        <v>1220</v>
      </c>
      <c r="BF1342" s="46" t="s">
        <v>1064</v>
      </c>
      <c r="BG1342" t="s">
        <v>981</v>
      </c>
      <c r="BK1342" t="s">
        <v>981</v>
      </c>
      <c r="BL1342" t="s">
        <v>1064</v>
      </c>
      <c r="BM1342" s="55" t="s">
        <v>964</v>
      </c>
      <c r="BN1342" t="str">
        <f t="shared" si="159"/>
        <v>simvastatine film-coated tablet 20mg/</v>
      </c>
      <c r="BO1342" s="55"/>
      <c r="BP1342" t="str">
        <f t="shared" si="160"/>
        <v>simvastatine film-coated tablet 20mg/</v>
      </c>
      <c r="BR1342" s="76">
        <v>10221000</v>
      </c>
      <c r="BS1342" t="s">
        <v>1220</v>
      </c>
      <c r="BU1342" s="118"/>
      <c r="BV1342" s="118"/>
      <c r="BW1342" s="61">
        <v>100000073665</v>
      </c>
      <c r="CB1342" s="87"/>
      <c r="CC1342" s="87"/>
      <c r="CF1342" t="s">
        <v>1242</v>
      </c>
      <c r="CG1342" t="s">
        <v>175</v>
      </c>
      <c r="CI1342" s="118"/>
      <c r="CJ1342" s="118"/>
      <c r="CK1342" t="s">
        <v>1239</v>
      </c>
      <c r="CM1342" t="s">
        <v>1228</v>
      </c>
      <c r="CN1342" t="s">
        <v>3382</v>
      </c>
      <c r="CO1342" s="46" t="s">
        <v>2252</v>
      </c>
      <c r="CQ1342" s="46" t="s">
        <v>2252</v>
      </c>
      <c r="CR1342" s="46" t="s">
        <v>615</v>
      </c>
      <c r="CT1342" s="46" t="s">
        <v>2252</v>
      </c>
      <c r="CU1342" s="46" t="s">
        <v>615</v>
      </c>
      <c r="CV1342" s="118"/>
      <c r="CW1342" s="147"/>
      <c r="CX1342" t="s">
        <v>615</v>
      </c>
      <c r="DG1342" s="118"/>
      <c r="DH1342" s="118"/>
      <c r="DI1342" s="118"/>
      <c r="DJ1342" s="118"/>
      <c r="DK1342" s="118"/>
      <c r="DL1342">
        <v>20</v>
      </c>
      <c r="DM1342" s="74" t="s">
        <v>164</v>
      </c>
      <c r="DN1342" s="74"/>
      <c r="DO1342" s="74"/>
      <c r="DP1342" s="74"/>
      <c r="DR1342">
        <v>20</v>
      </c>
      <c r="DS1342" s="74" t="s">
        <v>164</v>
      </c>
      <c r="DZ1342" t="s">
        <v>1260</v>
      </c>
      <c r="EA1342">
        <v>20</v>
      </c>
      <c r="EY1342" s="70" t="str">
        <f t="shared" si="161"/>
        <v>simvastatine oral 20mg/</v>
      </c>
      <c r="FK1342" s="14" t="s">
        <v>163</v>
      </c>
      <c r="FL1342" s="70" t="str">
        <f t="shared" si="162"/>
        <v>simvastatine oral 20mg/</v>
      </c>
    </row>
    <row r="1343" spans="1:168" ht="15.75" customHeight="1">
      <c r="A1343" s="83">
        <v>121481</v>
      </c>
      <c r="B1343" s="57">
        <v>121481</v>
      </c>
      <c r="C1343" s="118"/>
      <c r="D1343" s="118"/>
      <c r="E1343" s="118"/>
      <c r="F1343" s="118"/>
      <c r="G1343" s="57">
        <v>121481</v>
      </c>
      <c r="I1343" s="57">
        <v>121481</v>
      </c>
      <c r="J1343" s="5" t="str">
        <f t="shared" si="156"/>
        <v>FIN simvastatine Sandoz A/S film-coated tablet 7 x 20mg/</v>
      </c>
      <c r="K1343" s="5" t="str">
        <f t="shared" si="157"/>
        <v>FIN simvastatine Sandoz A/S film-coated tablet 7 x 20mg/</v>
      </c>
      <c r="P1343">
        <v>7</v>
      </c>
      <c r="R1343">
        <v>7</v>
      </c>
      <c r="T1343" s="118"/>
      <c r="U1343" s="118"/>
      <c r="V1343" s="118"/>
      <c r="W1343" s="118"/>
      <c r="X1343" t="s">
        <v>1299</v>
      </c>
      <c r="Y1343" t="s">
        <v>1164</v>
      </c>
      <c r="Z1343" t="s">
        <v>1164</v>
      </c>
      <c r="AA1343" t="s">
        <v>1311</v>
      </c>
      <c r="AF1343" s="61">
        <v>100000073665</v>
      </c>
      <c r="AG1343" t="s">
        <v>1220</v>
      </c>
      <c r="AI1343" t="s">
        <v>1198</v>
      </c>
      <c r="AJ1343" t="s">
        <v>1212</v>
      </c>
      <c r="AS1343" s="57">
        <v>14091</v>
      </c>
      <c r="AT1343" s="25" t="str">
        <f t="shared" si="158"/>
        <v>FIN simvastatine Sandoz A/S film-coated tablet 20mg/</v>
      </c>
      <c r="AU1343" s="33"/>
      <c r="AW1343" s="57">
        <v>14091</v>
      </c>
      <c r="AX1343" s="57"/>
      <c r="AZ1343" t="s">
        <v>579</v>
      </c>
      <c r="BD1343" t="s">
        <v>1220</v>
      </c>
      <c r="BF1343" s="46" t="s">
        <v>1064</v>
      </c>
      <c r="BG1343" t="s">
        <v>981</v>
      </c>
      <c r="BK1343" t="s">
        <v>981</v>
      </c>
      <c r="BL1343" t="s">
        <v>1064</v>
      </c>
      <c r="BM1343" s="55" t="s">
        <v>964</v>
      </c>
      <c r="BN1343" t="str">
        <f t="shared" si="159"/>
        <v>simvastatine film-coated tablet 20mg/</v>
      </c>
      <c r="BO1343" s="55"/>
      <c r="BP1343" t="str">
        <f t="shared" si="160"/>
        <v>simvastatine film-coated tablet 20mg/</v>
      </c>
      <c r="BR1343" s="76">
        <v>10221000</v>
      </c>
      <c r="BS1343" t="s">
        <v>1220</v>
      </c>
      <c r="BU1343" s="118"/>
      <c r="BV1343" s="118"/>
      <c r="BW1343" s="61">
        <v>100000073665</v>
      </c>
      <c r="CB1343" s="87"/>
      <c r="CC1343" s="87"/>
      <c r="CF1343" t="s">
        <v>1242</v>
      </c>
      <c r="CG1343" t="s">
        <v>175</v>
      </c>
      <c r="CI1343" s="118"/>
      <c r="CJ1343" s="118"/>
      <c r="CK1343" t="s">
        <v>1239</v>
      </c>
      <c r="CM1343" t="s">
        <v>1228</v>
      </c>
      <c r="CN1343" t="s">
        <v>3382</v>
      </c>
      <c r="CO1343" s="46" t="s">
        <v>2252</v>
      </c>
      <c r="CQ1343" s="46" t="s">
        <v>2252</v>
      </c>
      <c r="CR1343" s="46" t="s">
        <v>615</v>
      </c>
      <c r="CT1343" s="46" t="s">
        <v>2252</v>
      </c>
      <c r="CU1343" s="46" t="s">
        <v>615</v>
      </c>
      <c r="CV1343" s="118"/>
      <c r="CW1343" s="147"/>
      <c r="CX1343" t="s">
        <v>615</v>
      </c>
      <c r="DG1343" s="118"/>
      <c r="DH1343" s="118"/>
      <c r="DI1343" s="118"/>
      <c r="DJ1343" s="118"/>
      <c r="DK1343" s="118"/>
      <c r="DL1343">
        <v>20</v>
      </c>
      <c r="DM1343" s="74" t="s">
        <v>164</v>
      </c>
      <c r="DN1343" s="74"/>
      <c r="DO1343" s="74"/>
      <c r="DP1343" s="74"/>
      <c r="DR1343">
        <v>20</v>
      </c>
      <c r="DS1343" s="74" t="s">
        <v>164</v>
      </c>
      <c r="DZ1343" t="s">
        <v>1260</v>
      </c>
      <c r="EA1343">
        <v>20</v>
      </c>
      <c r="EY1343" s="70" t="str">
        <f t="shared" si="161"/>
        <v>simvastatine oral 20mg/</v>
      </c>
      <c r="FK1343" s="14" t="s">
        <v>163</v>
      </c>
      <c r="FL1343" s="70" t="str">
        <f t="shared" si="162"/>
        <v>simvastatine oral 20mg/</v>
      </c>
    </row>
    <row r="1344" spans="1:168" ht="15.75" customHeight="1">
      <c r="A1344" s="83">
        <v>121482</v>
      </c>
      <c r="B1344" s="57">
        <v>121482</v>
      </c>
      <c r="C1344" s="118"/>
      <c r="D1344" s="118"/>
      <c r="E1344" s="118"/>
      <c r="F1344" s="118"/>
      <c r="G1344" s="57">
        <v>121482</v>
      </c>
      <c r="I1344" s="57">
        <v>121482</v>
      </c>
      <c r="J1344" s="5" t="str">
        <f t="shared" si="156"/>
        <v>FIN simvastatine Sandoz A/S film-coated tablet 14 x 20mg/</v>
      </c>
      <c r="K1344" s="5" t="str">
        <f t="shared" si="157"/>
        <v>FIN simvastatine Sandoz A/S film-coated tablet 14 x 20mg/</v>
      </c>
      <c r="P1344">
        <v>14</v>
      </c>
      <c r="R1344">
        <v>14</v>
      </c>
      <c r="T1344" s="118"/>
      <c r="U1344" s="118"/>
      <c r="V1344" s="118"/>
      <c r="W1344" s="118"/>
      <c r="X1344" t="s">
        <v>1289</v>
      </c>
      <c r="Y1344" t="s">
        <v>1164</v>
      </c>
      <c r="Z1344" t="s">
        <v>1164</v>
      </c>
      <c r="AA1344" t="s">
        <v>1296</v>
      </c>
      <c r="AF1344" s="61">
        <v>100000073665</v>
      </c>
      <c r="AG1344" t="s">
        <v>1220</v>
      </c>
      <c r="AI1344" t="s">
        <v>1198</v>
      </c>
      <c r="AJ1344" t="s">
        <v>1212</v>
      </c>
      <c r="AS1344" s="57">
        <v>14091</v>
      </c>
      <c r="AT1344" s="25" t="str">
        <f t="shared" si="158"/>
        <v>FIN simvastatine Sandoz A/S film-coated tablet 20mg/</v>
      </c>
      <c r="AU1344" s="33"/>
      <c r="AW1344" s="57">
        <v>14091</v>
      </c>
      <c r="AX1344" s="57"/>
      <c r="AZ1344" t="s">
        <v>579</v>
      </c>
      <c r="BD1344" t="s">
        <v>1220</v>
      </c>
      <c r="BF1344" s="46" t="s">
        <v>1064</v>
      </c>
      <c r="BG1344" t="s">
        <v>981</v>
      </c>
      <c r="BK1344" t="s">
        <v>981</v>
      </c>
      <c r="BL1344" t="s">
        <v>1064</v>
      </c>
      <c r="BM1344" s="55" t="s">
        <v>964</v>
      </c>
      <c r="BN1344" t="str">
        <f t="shared" si="159"/>
        <v>simvastatine film-coated tablet 20mg/</v>
      </c>
      <c r="BO1344" s="55"/>
      <c r="BP1344" t="str">
        <f t="shared" si="160"/>
        <v>simvastatine film-coated tablet 20mg/</v>
      </c>
      <c r="BR1344" s="76">
        <v>10221000</v>
      </c>
      <c r="BS1344" t="s">
        <v>1220</v>
      </c>
      <c r="BU1344" s="118"/>
      <c r="BV1344" s="118"/>
      <c r="BW1344" s="61">
        <v>100000073665</v>
      </c>
      <c r="CB1344" s="87"/>
      <c r="CC1344" s="87"/>
      <c r="CF1344" t="s">
        <v>1242</v>
      </c>
      <c r="CG1344" t="s">
        <v>175</v>
      </c>
      <c r="CI1344" s="118"/>
      <c r="CJ1344" s="118"/>
      <c r="CK1344" t="s">
        <v>1239</v>
      </c>
      <c r="CM1344" t="s">
        <v>1228</v>
      </c>
      <c r="CN1344" t="s">
        <v>3382</v>
      </c>
      <c r="CO1344" s="46" t="s">
        <v>2252</v>
      </c>
      <c r="CQ1344" s="46" t="s">
        <v>2252</v>
      </c>
      <c r="CR1344" s="46" t="s">
        <v>615</v>
      </c>
      <c r="CT1344" s="46" t="s">
        <v>2252</v>
      </c>
      <c r="CU1344" s="46" t="s">
        <v>615</v>
      </c>
      <c r="CV1344" s="118"/>
      <c r="CW1344" s="147"/>
      <c r="CX1344" t="s">
        <v>615</v>
      </c>
      <c r="DG1344" s="118"/>
      <c r="DH1344" s="118"/>
      <c r="DI1344" s="118"/>
      <c r="DJ1344" s="118"/>
      <c r="DK1344" s="118"/>
      <c r="DL1344">
        <v>20</v>
      </c>
      <c r="DM1344" s="74" t="s">
        <v>164</v>
      </c>
      <c r="DN1344" s="74"/>
      <c r="DO1344" s="74"/>
      <c r="DP1344" s="74"/>
      <c r="DR1344">
        <v>20</v>
      </c>
      <c r="DS1344" s="74" t="s">
        <v>164</v>
      </c>
      <c r="DZ1344" t="s">
        <v>1260</v>
      </c>
      <c r="EA1344">
        <v>20</v>
      </c>
      <c r="EY1344" s="70" t="str">
        <f t="shared" si="161"/>
        <v>simvastatine oral 20mg/</v>
      </c>
      <c r="FK1344" s="14" t="s">
        <v>163</v>
      </c>
      <c r="FL1344" s="70" t="str">
        <f t="shared" si="162"/>
        <v>simvastatine oral 20mg/</v>
      </c>
    </row>
    <row r="1345" spans="1:168" ht="15.75" customHeight="1">
      <c r="A1345" s="83">
        <v>121483</v>
      </c>
      <c r="B1345" s="57">
        <v>121483</v>
      </c>
      <c r="C1345" s="118"/>
      <c r="D1345" s="118"/>
      <c r="E1345" s="118"/>
      <c r="F1345" s="118"/>
      <c r="G1345" s="57">
        <v>121483</v>
      </c>
      <c r="I1345" s="57">
        <v>121483</v>
      </c>
      <c r="J1345" s="5" t="str">
        <f t="shared" si="156"/>
        <v>FIN simvastatine Sandoz A/S film-coated tablet 21 x 20mg/</v>
      </c>
      <c r="K1345" s="5" t="str">
        <f t="shared" si="157"/>
        <v>FIN simvastatine Sandoz A/S film-coated tablet 21 x 20mg/</v>
      </c>
      <c r="P1345">
        <v>21</v>
      </c>
      <c r="R1345">
        <v>21</v>
      </c>
      <c r="T1345" s="118"/>
      <c r="U1345" s="118"/>
      <c r="V1345" s="118"/>
      <c r="W1345" s="118"/>
      <c r="X1345" s="56" t="s">
        <v>1303</v>
      </c>
      <c r="Y1345" t="s">
        <v>1164</v>
      </c>
      <c r="Z1345" t="s">
        <v>1164</v>
      </c>
      <c r="AA1345" t="s">
        <v>1335</v>
      </c>
      <c r="AF1345" s="61">
        <v>100000073665</v>
      </c>
      <c r="AG1345" t="s">
        <v>1220</v>
      </c>
      <c r="AI1345" t="s">
        <v>1198</v>
      </c>
      <c r="AJ1345" t="s">
        <v>1212</v>
      </c>
      <c r="AS1345" s="57">
        <v>14091</v>
      </c>
      <c r="AT1345" s="25" t="str">
        <f t="shared" si="158"/>
        <v>FIN simvastatine Sandoz A/S film-coated tablet 20mg/</v>
      </c>
      <c r="AU1345" s="33"/>
      <c r="AW1345" s="57">
        <v>14091</v>
      </c>
      <c r="AX1345" s="57"/>
      <c r="AZ1345" t="s">
        <v>579</v>
      </c>
      <c r="BD1345" t="s">
        <v>1220</v>
      </c>
      <c r="BF1345" s="46" t="s">
        <v>1064</v>
      </c>
      <c r="BG1345" t="s">
        <v>981</v>
      </c>
      <c r="BK1345" t="s">
        <v>981</v>
      </c>
      <c r="BL1345" t="s">
        <v>1064</v>
      </c>
      <c r="BM1345" s="55" t="s">
        <v>964</v>
      </c>
      <c r="BN1345" t="str">
        <f t="shared" si="159"/>
        <v>simvastatine film-coated tablet 20mg/</v>
      </c>
      <c r="BO1345" s="55"/>
      <c r="BP1345" t="str">
        <f t="shared" si="160"/>
        <v>simvastatine film-coated tablet 20mg/</v>
      </c>
      <c r="BR1345" s="76">
        <v>10221000</v>
      </c>
      <c r="BS1345" t="s">
        <v>1220</v>
      </c>
      <c r="BU1345" s="118"/>
      <c r="BV1345" s="118"/>
      <c r="BW1345" s="61">
        <v>100000073665</v>
      </c>
      <c r="CB1345" s="87"/>
      <c r="CC1345" s="87"/>
      <c r="CF1345" t="s">
        <v>1242</v>
      </c>
      <c r="CG1345" t="s">
        <v>175</v>
      </c>
      <c r="CI1345" s="118"/>
      <c r="CJ1345" s="118"/>
      <c r="CK1345" t="s">
        <v>1239</v>
      </c>
      <c r="CM1345" t="s">
        <v>1228</v>
      </c>
      <c r="CN1345" t="s">
        <v>3382</v>
      </c>
      <c r="CO1345" s="46" t="s">
        <v>2252</v>
      </c>
      <c r="CQ1345" s="46" t="s">
        <v>2252</v>
      </c>
      <c r="CR1345" s="46" t="s">
        <v>615</v>
      </c>
      <c r="CT1345" s="46" t="s">
        <v>2252</v>
      </c>
      <c r="CU1345" s="46" t="s">
        <v>615</v>
      </c>
      <c r="CV1345" s="118"/>
      <c r="CW1345" s="147"/>
      <c r="CX1345" t="s">
        <v>615</v>
      </c>
      <c r="DG1345" s="118"/>
      <c r="DH1345" s="118"/>
      <c r="DI1345" s="118"/>
      <c r="DJ1345" s="118"/>
      <c r="DK1345" s="118"/>
      <c r="DL1345">
        <v>20</v>
      </c>
      <c r="DM1345" s="74" t="s">
        <v>164</v>
      </c>
      <c r="DN1345" s="74"/>
      <c r="DO1345" s="74"/>
      <c r="DP1345" s="74"/>
      <c r="DR1345">
        <v>20</v>
      </c>
      <c r="DS1345" s="74" t="s">
        <v>164</v>
      </c>
      <c r="DZ1345" t="s">
        <v>1260</v>
      </c>
      <c r="EA1345">
        <v>20</v>
      </c>
      <c r="EY1345" s="70" t="str">
        <f t="shared" si="161"/>
        <v>simvastatine oral 20mg/</v>
      </c>
      <c r="FK1345" s="14" t="s">
        <v>163</v>
      </c>
      <c r="FL1345" s="70" t="str">
        <f t="shared" si="162"/>
        <v>simvastatine oral 20mg/</v>
      </c>
    </row>
    <row r="1346" spans="1:168" ht="15.75" customHeight="1">
      <c r="A1346" s="83">
        <v>121484</v>
      </c>
      <c r="B1346" s="57">
        <v>121484</v>
      </c>
      <c r="C1346" s="118"/>
      <c r="D1346" s="118"/>
      <c r="E1346" s="118"/>
      <c r="F1346" s="118"/>
      <c r="G1346" s="57">
        <v>121484</v>
      </c>
      <c r="I1346" s="57">
        <v>121484</v>
      </c>
      <c r="J1346" s="5" t="str">
        <f t="shared" si="156"/>
        <v>FIN simvastatine Sandoz A/S film-coated tablet 35 x 20mg/</v>
      </c>
      <c r="K1346" s="5" t="str">
        <f t="shared" si="157"/>
        <v>FIN simvastatine Sandoz A/S film-coated tablet 35 x 20mg/</v>
      </c>
      <c r="P1346">
        <v>35</v>
      </c>
      <c r="R1346">
        <v>35</v>
      </c>
      <c r="T1346" s="118"/>
      <c r="U1346" s="118"/>
      <c r="V1346" s="118"/>
      <c r="W1346" s="118"/>
      <c r="X1346" t="s">
        <v>1311</v>
      </c>
      <c r="Y1346" t="s">
        <v>1164</v>
      </c>
      <c r="Z1346" t="s">
        <v>1164</v>
      </c>
      <c r="AA1346" t="s">
        <v>1344</v>
      </c>
      <c r="AF1346" s="61">
        <v>100000073665</v>
      </c>
      <c r="AG1346" t="s">
        <v>1220</v>
      </c>
      <c r="AI1346" t="s">
        <v>1198</v>
      </c>
      <c r="AJ1346" t="s">
        <v>1212</v>
      </c>
      <c r="AS1346" s="57">
        <v>14091</v>
      </c>
      <c r="AT1346" s="25" t="str">
        <f t="shared" si="158"/>
        <v>FIN simvastatine Sandoz A/S film-coated tablet 20mg/</v>
      </c>
      <c r="AU1346" s="33"/>
      <c r="AW1346" s="57">
        <v>14091</v>
      </c>
      <c r="AX1346" s="57"/>
      <c r="AZ1346" t="s">
        <v>579</v>
      </c>
      <c r="BD1346" t="s">
        <v>1220</v>
      </c>
      <c r="BF1346" s="46" t="s">
        <v>1064</v>
      </c>
      <c r="BG1346" t="s">
        <v>981</v>
      </c>
      <c r="BK1346" t="s">
        <v>981</v>
      </c>
      <c r="BL1346" t="s">
        <v>1064</v>
      </c>
      <c r="BM1346" s="55" t="s">
        <v>964</v>
      </c>
      <c r="BN1346" t="str">
        <f t="shared" si="159"/>
        <v>simvastatine film-coated tablet 20mg/</v>
      </c>
      <c r="BO1346" s="55"/>
      <c r="BP1346" t="str">
        <f t="shared" si="160"/>
        <v>simvastatine film-coated tablet 20mg/</v>
      </c>
      <c r="BR1346" s="76">
        <v>10221000</v>
      </c>
      <c r="BS1346" t="s">
        <v>1220</v>
      </c>
      <c r="BU1346" s="118"/>
      <c r="BV1346" s="118"/>
      <c r="BW1346" s="61">
        <v>100000073665</v>
      </c>
      <c r="CB1346" s="87"/>
      <c r="CC1346" s="87"/>
      <c r="CF1346" t="s">
        <v>1242</v>
      </c>
      <c r="CG1346" t="s">
        <v>175</v>
      </c>
      <c r="CI1346" s="118"/>
      <c r="CJ1346" s="118"/>
      <c r="CK1346" t="s">
        <v>1239</v>
      </c>
      <c r="CM1346" t="s">
        <v>1228</v>
      </c>
      <c r="CN1346" t="s">
        <v>3382</v>
      </c>
      <c r="CO1346" s="46" t="s">
        <v>2252</v>
      </c>
      <c r="CQ1346" s="46" t="s">
        <v>2252</v>
      </c>
      <c r="CR1346" s="46" t="s">
        <v>615</v>
      </c>
      <c r="CT1346" s="46" t="s">
        <v>2252</v>
      </c>
      <c r="CU1346" s="46" t="s">
        <v>615</v>
      </c>
      <c r="CV1346" s="118"/>
      <c r="CW1346" s="147"/>
      <c r="CX1346" t="s">
        <v>615</v>
      </c>
      <c r="DG1346" s="118"/>
      <c r="DH1346" s="118"/>
      <c r="DI1346" s="118"/>
      <c r="DJ1346" s="118"/>
      <c r="DK1346" s="118"/>
      <c r="DL1346">
        <v>20</v>
      </c>
      <c r="DM1346" s="74" t="s">
        <v>164</v>
      </c>
      <c r="DN1346" s="74"/>
      <c r="DO1346" s="74"/>
      <c r="DP1346" s="74"/>
      <c r="DR1346">
        <v>20</v>
      </c>
      <c r="DS1346" s="74" t="s">
        <v>164</v>
      </c>
      <c r="DZ1346" t="s">
        <v>1260</v>
      </c>
      <c r="EA1346">
        <v>20</v>
      </c>
      <c r="EY1346" s="70" t="str">
        <f t="shared" si="161"/>
        <v>simvastatine oral 20mg/</v>
      </c>
      <c r="FK1346" s="14" t="s">
        <v>163</v>
      </c>
      <c r="FL1346" s="70" t="str">
        <f t="shared" si="162"/>
        <v>simvastatine oral 20mg/</v>
      </c>
    </row>
    <row r="1347" spans="1:168" ht="15.75" customHeight="1">
      <c r="A1347" s="83">
        <v>121485</v>
      </c>
      <c r="B1347" s="57">
        <v>121485</v>
      </c>
      <c r="C1347" s="118"/>
      <c r="D1347" s="118"/>
      <c r="E1347" s="118"/>
      <c r="F1347" s="118"/>
      <c r="G1347" s="57">
        <v>121485</v>
      </c>
      <c r="I1347" s="57">
        <v>121485</v>
      </c>
      <c r="J1347" s="5" t="str">
        <f t="shared" si="156"/>
        <v>FIN simvastatine Sandoz A/S film-coated tablet 42 x 20mg/</v>
      </c>
      <c r="K1347" s="5" t="str">
        <f t="shared" si="157"/>
        <v>FIN simvastatine Sandoz A/S film-coated tablet 42 x 20mg/</v>
      </c>
      <c r="P1347">
        <v>42</v>
      </c>
      <c r="R1347">
        <v>42</v>
      </c>
      <c r="T1347" s="118"/>
      <c r="U1347" s="118"/>
      <c r="V1347" s="118"/>
      <c r="W1347" s="118"/>
      <c r="X1347" t="s">
        <v>1296</v>
      </c>
      <c r="Y1347" t="s">
        <v>1164</v>
      </c>
      <c r="Z1347" t="s">
        <v>1164</v>
      </c>
      <c r="AA1347" t="s">
        <v>1336</v>
      </c>
      <c r="AF1347" s="61">
        <v>100000073665</v>
      </c>
      <c r="AG1347" t="s">
        <v>1220</v>
      </c>
      <c r="AI1347" t="s">
        <v>1198</v>
      </c>
      <c r="AJ1347" t="s">
        <v>1212</v>
      </c>
      <c r="AS1347" s="57">
        <v>14091</v>
      </c>
      <c r="AT1347" s="25" t="str">
        <f t="shared" si="158"/>
        <v>FIN simvastatine Sandoz A/S film-coated tablet 20mg/</v>
      </c>
      <c r="AU1347" s="33"/>
      <c r="AW1347" s="57">
        <v>14091</v>
      </c>
      <c r="AX1347" s="57"/>
      <c r="AZ1347" t="s">
        <v>579</v>
      </c>
      <c r="BD1347" t="s">
        <v>1220</v>
      </c>
      <c r="BF1347" s="46" t="s">
        <v>1064</v>
      </c>
      <c r="BG1347" t="s">
        <v>981</v>
      </c>
      <c r="BK1347" t="s">
        <v>981</v>
      </c>
      <c r="BL1347" t="s">
        <v>1064</v>
      </c>
      <c r="BM1347" s="55" t="s">
        <v>964</v>
      </c>
      <c r="BN1347" t="str">
        <f t="shared" si="159"/>
        <v>simvastatine film-coated tablet 20mg/</v>
      </c>
      <c r="BO1347" s="55"/>
      <c r="BP1347" t="str">
        <f t="shared" si="160"/>
        <v>simvastatine film-coated tablet 20mg/</v>
      </c>
      <c r="BR1347" s="76">
        <v>10221000</v>
      </c>
      <c r="BS1347" t="s">
        <v>1220</v>
      </c>
      <c r="BU1347" s="118"/>
      <c r="BV1347" s="118"/>
      <c r="BW1347" s="61">
        <v>100000073665</v>
      </c>
      <c r="CB1347" s="87"/>
      <c r="CC1347" s="87"/>
      <c r="CF1347" t="s">
        <v>1242</v>
      </c>
      <c r="CG1347" t="s">
        <v>175</v>
      </c>
      <c r="CI1347" s="118"/>
      <c r="CJ1347" s="118"/>
      <c r="CK1347" t="s">
        <v>1239</v>
      </c>
      <c r="CM1347" t="s">
        <v>1228</v>
      </c>
      <c r="CN1347" t="s">
        <v>3382</v>
      </c>
      <c r="CO1347" s="46" t="s">
        <v>2252</v>
      </c>
      <c r="CQ1347" s="46" t="s">
        <v>2252</v>
      </c>
      <c r="CR1347" s="46" t="s">
        <v>615</v>
      </c>
      <c r="CT1347" s="46" t="s">
        <v>2252</v>
      </c>
      <c r="CU1347" s="46" t="s">
        <v>615</v>
      </c>
      <c r="CV1347" s="118"/>
      <c r="CW1347" s="147"/>
      <c r="CX1347" t="s">
        <v>615</v>
      </c>
      <c r="DG1347" s="118"/>
      <c r="DH1347" s="118"/>
      <c r="DI1347" s="118"/>
      <c r="DJ1347" s="118"/>
      <c r="DK1347" s="118"/>
      <c r="DL1347">
        <v>20</v>
      </c>
      <c r="DM1347" s="74" t="s">
        <v>164</v>
      </c>
      <c r="DN1347" s="74"/>
      <c r="DO1347" s="74"/>
      <c r="DP1347" s="74"/>
      <c r="DR1347">
        <v>20</v>
      </c>
      <c r="DS1347" s="74" t="s">
        <v>164</v>
      </c>
      <c r="DZ1347" t="s">
        <v>1260</v>
      </c>
      <c r="EA1347">
        <v>20</v>
      </c>
      <c r="EY1347" s="70" t="str">
        <f t="shared" si="161"/>
        <v>simvastatine oral 20mg/</v>
      </c>
      <c r="FK1347" s="14" t="s">
        <v>163</v>
      </c>
      <c r="FL1347" s="70" t="str">
        <f t="shared" si="162"/>
        <v>simvastatine oral 20mg/</v>
      </c>
    </row>
    <row r="1348" spans="1:168" ht="15.75" customHeight="1">
      <c r="A1348" s="83">
        <v>121486</v>
      </c>
      <c r="B1348" s="57">
        <v>121486</v>
      </c>
      <c r="C1348" s="118"/>
      <c r="D1348" s="118"/>
      <c r="E1348" s="118"/>
      <c r="F1348" s="118"/>
      <c r="G1348" s="57">
        <v>121486</v>
      </c>
      <c r="I1348" s="57">
        <v>121486</v>
      </c>
      <c r="J1348" s="5" t="str">
        <f t="shared" si="156"/>
        <v>FIN simvastatine Sandoz A/S film-coated tablet 56 x 20mg/</v>
      </c>
      <c r="K1348" s="5" t="str">
        <f t="shared" si="157"/>
        <v>FIN simvastatine Sandoz A/S film-coated tablet 56 x 20mg/</v>
      </c>
      <c r="P1348">
        <v>56</v>
      </c>
      <c r="R1348">
        <v>56</v>
      </c>
      <c r="T1348" s="118"/>
      <c r="U1348" s="118"/>
      <c r="V1348" s="118"/>
      <c r="W1348" s="118"/>
      <c r="X1348" t="s">
        <v>1335</v>
      </c>
      <c r="Y1348" t="s">
        <v>1164</v>
      </c>
      <c r="Z1348" t="s">
        <v>1164</v>
      </c>
      <c r="AA1348" t="s">
        <v>1307</v>
      </c>
      <c r="AF1348" s="61">
        <v>100000073665</v>
      </c>
      <c r="AG1348" t="s">
        <v>1220</v>
      </c>
      <c r="AI1348" t="s">
        <v>1198</v>
      </c>
      <c r="AJ1348" t="s">
        <v>1212</v>
      </c>
      <c r="AS1348" s="57">
        <v>14091</v>
      </c>
      <c r="AT1348" s="25" t="str">
        <f t="shared" si="158"/>
        <v>FIN simvastatine Sandoz A/S film-coated tablet 20mg/</v>
      </c>
      <c r="AU1348" s="33"/>
      <c r="AW1348" s="57">
        <v>14091</v>
      </c>
      <c r="AX1348" s="57"/>
      <c r="AZ1348" t="s">
        <v>579</v>
      </c>
      <c r="BD1348" t="s">
        <v>1220</v>
      </c>
      <c r="BF1348" s="46" t="s">
        <v>1064</v>
      </c>
      <c r="BG1348" t="s">
        <v>981</v>
      </c>
      <c r="BK1348" t="s">
        <v>981</v>
      </c>
      <c r="BL1348" t="s">
        <v>1064</v>
      </c>
      <c r="BM1348" s="55" t="s">
        <v>964</v>
      </c>
      <c r="BN1348" t="str">
        <f t="shared" si="159"/>
        <v>simvastatine film-coated tablet 20mg/</v>
      </c>
      <c r="BO1348" s="55"/>
      <c r="BP1348" t="str">
        <f t="shared" si="160"/>
        <v>simvastatine film-coated tablet 20mg/</v>
      </c>
      <c r="BR1348" s="76">
        <v>10221000</v>
      </c>
      <c r="BS1348" t="s">
        <v>1220</v>
      </c>
      <c r="BU1348" s="118"/>
      <c r="BV1348" s="118"/>
      <c r="BW1348" s="61">
        <v>100000073665</v>
      </c>
      <c r="CB1348" s="87"/>
      <c r="CC1348" s="87"/>
      <c r="CF1348" t="s">
        <v>1242</v>
      </c>
      <c r="CG1348" t="s">
        <v>175</v>
      </c>
      <c r="CI1348" s="118"/>
      <c r="CJ1348" s="118"/>
      <c r="CK1348" t="s">
        <v>1239</v>
      </c>
      <c r="CM1348" t="s">
        <v>1228</v>
      </c>
      <c r="CN1348" t="s">
        <v>3382</v>
      </c>
      <c r="CO1348" s="46" t="s">
        <v>2252</v>
      </c>
      <c r="CQ1348" s="46" t="s">
        <v>2252</v>
      </c>
      <c r="CR1348" s="46" t="s">
        <v>615</v>
      </c>
      <c r="CT1348" s="46" t="s">
        <v>2252</v>
      </c>
      <c r="CU1348" s="46" t="s">
        <v>615</v>
      </c>
      <c r="CV1348" s="118"/>
      <c r="CW1348" s="147"/>
      <c r="CX1348" t="s">
        <v>615</v>
      </c>
      <c r="DG1348" s="118"/>
      <c r="DH1348" s="118"/>
      <c r="DI1348" s="118"/>
      <c r="DJ1348" s="118"/>
      <c r="DK1348" s="118"/>
      <c r="DL1348">
        <v>20</v>
      </c>
      <c r="DM1348" s="74" t="s">
        <v>164</v>
      </c>
      <c r="DN1348" s="74"/>
      <c r="DO1348" s="74"/>
      <c r="DP1348" s="74"/>
      <c r="DR1348">
        <v>20</v>
      </c>
      <c r="DS1348" s="74" t="s">
        <v>164</v>
      </c>
      <c r="DZ1348" t="s">
        <v>1260</v>
      </c>
      <c r="EA1348">
        <v>20</v>
      </c>
      <c r="EY1348" s="70" t="str">
        <f t="shared" si="161"/>
        <v>simvastatine oral 20mg/</v>
      </c>
      <c r="FK1348" s="14" t="s">
        <v>163</v>
      </c>
      <c r="FL1348" s="70" t="str">
        <f t="shared" si="162"/>
        <v>simvastatine oral 20mg/</v>
      </c>
    </row>
    <row r="1349" spans="1:168" ht="15.75" customHeight="1">
      <c r="A1349" s="83">
        <v>121487</v>
      </c>
      <c r="B1349" s="57">
        <v>121487</v>
      </c>
      <c r="C1349" s="118"/>
      <c r="D1349" s="118"/>
      <c r="E1349" s="118"/>
      <c r="F1349" s="118"/>
      <c r="G1349" s="57">
        <v>121487</v>
      </c>
      <c r="I1349" s="57">
        <v>121487</v>
      </c>
      <c r="J1349" s="5" t="str">
        <f t="shared" si="156"/>
        <v>FIN simvastatine Sandoz A/S film-coated tablet 63 x 20mg/</v>
      </c>
      <c r="K1349" s="5" t="str">
        <f t="shared" si="157"/>
        <v>FIN simvastatine Sandoz A/S film-coated tablet 63 x 20mg/</v>
      </c>
      <c r="P1349">
        <v>63</v>
      </c>
      <c r="R1349">
        <v>63</v>
      </c>
      <c r="T1349" s="118"/>
      <c r="U1349" s="118"/>
      <c r="V1349" s="118"/>
      <c r="W1349" s="118"/>
      <c r="X1349" t="s">
        <v>1344</v>
      </c>
      <c r="Y1349" t="s">
        <v>1164</v>
      </c>
      <c r="Z1349" t="s">
        <v>1164</v>
      </c>
      <c r="AA1349" t="s">
        <v>1345</v>
      </c>
      <c r="AF1349" s="61">
        <v>100000073665</v>
      </c>
      <c r="AG1349" t="s">
        <v>1220</v>
      </c>
      <c r="AI1349" t="s">
        <v>1198</v>
      </c>
      <c r="AJ1349" t="s">
        <v>1212</v>
      </c>
      <c r="AS1349" s="57">
        <v>14091</v>
      </c>
      <c r="AT1349" s="25" t="str">
        <f t="shared" si="158"/>
        <v>FIN simvastatine Sandoz A/S film-coated tablet 20mg/</v>
      </c>
      <c r="AU1349" s="33"/>
      <c r="AW1349" s="57">
        <v>14091</v>
      </c>
      <c r="AX1349" s="57"/>
      <c r="AZ1349" t="s">
        <v>579</v>
      </c>
      <c r="BD1349" t="s">
        <v>1220</v>
      </c>
      <c r="BF1349" s="46" t="s">
        <v>1064</v>
      </c>
      <c r="BG1349" t="s">
        <v>981</v>
      </c>
      <c r="BK1349" t="s">
        <v>981</v>
      </c>
      <c r="BL1349" t="s">
        <v>1064</v>
      </c>
      <c r="BM1349" s="55" t="s">
        <v>964</v>
      </c>
      <c r="BN1349" t="str">
        <f t="shared" si="159"/>
        <v>simvastatine film-coated tablet 20mg/</v>
      </c>
      <c r="BO1349" s="55"/>
      <c r="BP1349" t="str">
        <f t="shared" si="160"/>
        <v>simvastatine film-coated tablet 20mg/</v>
      </c>
      <c r="BR1349" s="76">
        <v>10221000</v>
      </c>
      <c r="BS1349" t="s">
        <v>1220</v>
      </c>
      <c r="BU1349" s="118"/>
      <c r="BV1349" s="118"/>
      <c r="BW1349" s="61">
        <v>100000073665</v>
      </c>
      <c r="CB1349" s="87"/>
      <c r="CC1349" s="87"/>
      <c r="CF1349" t="s">
        <v>1242</v>
      </c>
      <c r="CG1349" t="s">
        <v>175</v>
      </c>
      <c r="CI1349" s="118"/>
      <c r="CJ1349" s="118"/>
      <c r="CK1349" t="s">
        <v>1239</v>
      </c>
      <c r="CM1349" t="s">
        <v>1228</v>
      </c>
      <c r="CN1349" t="s">
        <v>3382</v>
      </c>
      <c r="CO1349" s="46" t="s">
        <v>2252</v>
      </c>
      <c r="CQ1349" s="46" t="s">
        <v>2252</v>
      </c>
      <c r="CR1349" s="46" t="s">
        <v>615</v>
      </c>
      <c r="CT1349" s="46" t="s">
        <v>2252</v>
      </c>
      <c r="CU1349" s="46" t="s">
        <v>615</v>
      </c>
      <c r="CV1349" s="118"/>
      <c r="CW1349" s="147"/>
      <c r="CX1349" t="s">
        <v>615</v>
      </c>
      <c r="DG1349" s="118"/>
      <c r="DH1349" s="118"/>
      <c r="DI1349" s="118"/>
      <c r="DJ1349" s="118"/>
      <c r="DK1349" s="118"/>
      <c r="DL1349">
        <v>20</v>
      </c>
      <c r="DM1349" s="74" t="s">
        <v>164</v>
      </c>
      <c r="DN1349" s="74"/>
      <c r="DO1349" s="74"/>
      <c r="DP1349" s="74"/>
      <c r="DR1349">
        <v>20</v>
      </c>
      <c r="DS1349" s="74" t="s">
        <v>164</v>
      </c>
      <c r="DZ1349" t="s">
        <v>1260</v>
      </c>
      <c r="EA1349">
        <v>20</v>
      </c>
      <c r="EY1349" s="70" t="str">
        <f t="shared" si="161"/>
        <v>simvastatine oral 20mg/</v>
      </c>
      <c r="FK1349" s="14" t="s">
        <v>163</v>
      </c>
      <c r="FL1349" s="70" t="str">
        <f t="shared" si="162"/>
        <v>simvastatine oral 20mg/</v>
      </c>
    </row>
    <row r="1350" spans="1:168" ht="15.75" customHeight="1">
      <c r="A1350" s="83">
        <v>121488</v>
      </c>
      <c r="B1350" s="57">
        <v>121488</v>
      </c>
      <c r="C1350" s="118"/>
      <c r="D1350" s="118"/>
      <c r="E1350" s="118"/>
      <c r="F1350" s="118"/>
      <c r="G1350" s="57">
        <v>121488</v>
      </c>
      <c r="I1350" s="57">
        <v>121488</v>
      </c>
      <c r="J1350" s="5" t="str">
        <f t="shared" si="156"/>
        <v>FIN simvastatine Sandoz A/S film-coated tablet 70 x 20mg/</v>
      </c>
      <c r="K1350" s="5" t="str">
        <f t="shared" si="157"/>
        <v>FIN simvastatine Sandoz A/S film-coated tablet 70 x 20mg/</v>
      </c>
      <c r="P1350">
        <v>70</v>
      </c>
      <c r="R1350">
        <v>70</v>
      </c>
      <c r="T1350" s="118"/>
      <c r="U1350" s="118"/>
      <c r="V1350" s="118"/>
      <c r="W1350" s="118"/>
      <c r="X1350" t="s">
        <v>1336</v>
      </c>
      <c r="Y1350" t="s">
        <v>1164</v>
      </c>
      <c r="Z1350" t="s">
        <v>1164</v>
      </c>
      <c r="AA1350" t="s">
        <v>1346</v>
      </c>
      <c r="AF1350" s="61">
        <v>100000073665</v>
      </c>
      <c r="AG1350" t="s">
        <v>1220</v>
      </c>
      <c r="AI1350" t="s">
        <v>1198</v>
      </c>
      <c r="AJ1350" t="s">
        <v>1212</v>
      </c>
      <c r="AS1350" s="57">
        <v>14091</v>
      </c>
      <c r="AT1350" s="25" t="str">
        <f t="shared" si="158"/>
        <v>FIN simvastatine Sandoz A/S film-coated tablet 20mg/</v>
      </c>
      <c r="AU1350" s="33"/>
      <c r="AW1350" s="57">
        <v>14091</v>
      </c>
      <c r="AX1350" s="57"/>
      <c r="AZ1350" t="s">
        <v>579</v>
      </c>
      <c r="BD1350" t="s">
        <v>1220</v>
      </c>
      <c r="BF1350" s="46" t="s">
        <v>1064</v>
      </c>
      <c r="BG1350" t="s">
        <v>981</v>
      </c>
      <c r="BK1350" t="s">
        <v>981</v>
      </c>
      <c r="BL1350" t="s">
        <v>1064</v>
      </c>
      <c r="BM1350" s="55" t="s">
        <v>964</v>
      </c>
      <c r="BN1350" t="str">
        <f t="shared" si="159"/>
        <v>simvastatine film-coated tablet 20mg/</v>
      </c>
      <c r="BO1350" s="55"/>
      <c r="BP1350" t="str">
        <f t="shared" si="160"/>
        <v>simvastatine film-coated tablet 20mg/</v>
      </c>
      <c r="BR1350" s="76">
        <v>10221000</v>
      </c>
      <c r="BS1350" t="s">
        <v>1220</v>
      </c>
      <c r="BU1350" s="118"/>
      <c r="BV1350" s="118"/>
      <c r="BW1350" s="61">
        <v>100000073665</v>
      </c>
      <c r="CB1350" s="87"/>
      <c r="CC1350" s="87"/>
      <c r="CF1350" t="s">
        <v>1242</v>
      </c>
      <c r="CG1350" t="s">
        <v>175</v>
      </c>
      <c r="CI1350" s="118"/>
      <c r="CJ1350" s="118"/>
      <c r="CK1350" t="s">
        <v>1239</v>
      </c>
      <c r="CM1350" t="s">
        <v>1228</v>
      </c>
      <c r="CN1350" t="s">
        <v>3382</v>
      </c>
      <c r="CO1350" s="46" t="s">
        <v>2252</v>
      </c>
      <c r="CQ1350" s="46" t="s">
        <v>2252</v>
      </c>
      <c r="CR1350" s="46" t="s">
        <v>615</v>
      </c>
      <c r="CT1350" s="46" t="s">
        <v>2252</v>
      </c>
      <c r="CU1350" s="46" t="s">
        <v>615</v>
      </c>
      <c r="CV1350" s="118"/>
      <c r="CW1350" s="147"/>
      <c r="CX1350" t="s">
        <v>615</v>
      </c>
      <c r="DG1350" s="118"/>
      <c r="DH1350" s="118"/>
      <c r="DI1350" s="118"/>
      <c r="DJ1350" s="118"/>
      <c r="DK1350" s="118"/>
      <c r="DL1350">
        <v>20</v>
      </c>
      <c r="DM1350" s="74" t="s">
        <v>164</v>
      </c>
      <c r="DN1350" s="74"/>
      <c r="DO1350" s="74"/>
      <c r="DP1350" s="74"/>
      <c r="DR1350">
        <v>20</v>
      </c>
      <c r="DS1350" s="74" t="s">
        <v>164</v>
      </c>
      <c r="DZ1350" t="s">
        <v>1260</v>
      </c>
      <c r="EA1350">
        <v>20</v>
      </c>
      <c r="EY1350" s="70" t="str">
        <f t="shared" si="161"/>
        <v>simvastatine oral 20mg/</v>
      </c>
      <c r="FK1350" s="14" t="s">
        <v>163</v>
      </c>
      <c r="FL1350" s="70" t="str">
        <f t="shared" si="162"/>
        <v>simvastatine oral 20mg/</v>
      </c>
    </row>
    <row r="1351" spans="1:168" ht="15.75" customHeight="1">
      <c r="A1351" s="83">
        <v>121489</v>
      </c>
      <c r="B1351" s="57">
        <v>121489</v>
      </c>
      <c r="C1351" s="118"/>
      <c r="D1351" s="118"/>
      <c r="E1351" s="118"/>
      <c r="F1351" s="118"/>
      <c r="G1351" s="57">
        <v>121489</v>
      </c>
      <c r="I1351" s="57">
        <v>121489</v>
      </c>
      <c r="J1351" s="5" t="str">
        <f t="shared" si="156"/>
        <v>FIN simvastatine Sandoz A/S film-coated tablet 77 x 20mg/</v>
      </c>
      <c r="K1351" s="5" t="str">
        <f t="shared" si="157"/>
        <v>FIN simvastatine Sandoz A/S film-coated tablet 77 x 20mg/</v>
      </c>
      <c r="P1351">
        <v>77</v>
      </c>
      <c r="R1351">
        <v>77</v>
      </c>
      <c r="T1351" s="118"/>
      <c r="U1351" s="118"/>
      <c r="V1351" s="118"/>
      <c r="W1351" s="118"/>
      <c r="X1351" t="s">
        <v>1307</v>
      </c>
      <c r="Y1351" t="s">
        <v>1164</v>
      </c>
      <c r="Z1351" t="s">
        <v>1164</v>
      </c>
      <c r="AA1351" t="s">
        <v>1347</v>
      </c>
      <c r="AF1351" s="61">
        <v>100000073665</v>
      </c>
      <c r="AG1351" t="s">
        <v>1220</v>
      </c>
      <c r="AI1351" t="s">
        <v>1198</v>
      </c>
      <c r="AJ1351" t="s">
        <v>1212</v>
      </c>
      <c r="AS1351" s="57">
        <v>14091</v>
      </c>
      <c r="AT1351" s="25" t="str">
        <f t="shared" si="158"/>
        <v>FIN simvastatine Sandoz A/S film-coated tablet 20mg/</v>
      </c>
      <c r="AU1351" s="33"/>
      <c r="AW1351" s="57">
        <v>14091</v>
      </c>
      <c r="AX1351" s="57"/>
      <c r="AZ1351" t="s">
        <v>579</v>
      </c>
      <c r="BD1351" t="s">
        <v>1220</v>
      </c>
      <c r="BF1351" s="46" t="s">
        <v>1064</v>
      </c>
      <c r="BG1351" t="s">
        <v>981</v>
      </c>
      <c r="BK1351" t="s">
        <v>981</v>
      </c>
      <c r="BL1351" t="s">
        <v>1064</v>
      </c>
      <c r="BM1351" s="55" t="s">
        <v>964</v>
      </c>
      <c r="BN1351" t="str">
        <f t="shared" si="159"/>
        <v>simvastatine film-coated tablet 20mg/</v>
      </c>
      <c r="BO1351" s="55"/>
      <c r="BP1351" t="str">
        <f t="shared" si="160"/>
        <v>simvastatine film-coated tablet 20mg/</v>
      </c>
      <c r="BR1351" s="76">
        <v>10221000</v>
      </c>
      <c r="BS1351" t="s">
        <v>1220</v>
      </c>
      <c r="BU1351" s="118"/>
      <c r="BV1351" s="118"/>
      <c r="BW1351" s="61">
        <v>100000073665</v>
      </c>
      <c r="CB1351" s="87"/>
      <c r="CC1351" s="87"/>
      <c r="CF1351" t="s">
        <v>1242</v>
      </c>
      <c r="CG1351" t="s">
        <v>175</v>
      </c>
      <c r="CI1351" s="118"/>
      <c r="CJ1351" s="118"/>
      <c r="CK1351" t="s">
        <v>1239</v>
      </c>
      <c r="CM1351" t="s">
        <v>1228</v>
      </c>
      <c r="CN1351" t="s">
        <v>3382</v>
      </c>
      <c r="CO1351" s="46" t="s">
        <v>2252</v>
      </c>
      <c r="CQ1351" s="46" t="s">
        <v>2252</v>
      </c>
      <c r="CR1351" s="46" t="s">
        <v>615</v>
      </c>
      <c r="CT1351" s="46" t="s">
        <v>2252</v>
      </c>
      <c r="CU1351" s="46" t="s">
        <v>615</v>
      </c>
      <c r="CV1351" s="118"/>
      <c r="CW1351" s="147"/>
      <c r="CX1351" t="s">
        <v>615</v>
      </c>
      <c r="DG1351" s="118"/>
      <c r="DH1351" s="118"/>
      <c r="DI1351" s="118"/>
      <c r="DJ1351" s="118"/>
      <c r="DK1351" s="118"/>
      <c r="DL1351">
        <v>20</v>
      </c>
      <c r="DM1351" s="74" t="s">
        <v>164</v>
      </c>
      <c r="DN1351" s="74"/>
      <c r="DO1351" s="74"/>
      <c r="DP1351" s="74"/>
      <c r="DR1351">
        <v>20</v>
      </c>
      <c r="DS1351" s="74" t="s">
        <v>164</v>
      </c>
      <c r="DZ1351" t="s">
        <v>1260</v>
      </c>
      <c r="EA1351">
        <v>20</v>
      </c>
      <c r="EY1351" s="70" t="str">
        <f t="shared" si="161"/>
        <v>simvastatine oral 20mg/</v>
      </c>
      <c r="FK1351" s="14" t="s">
        <v>163</v>
      </c>
      <c r="FL1351" s="70" t="str">
        <f t="shared" si="162"/>
        <v>simvastatine oral 20mg/</v>
      </c>
    </row>
    <row r="1352" spans="1:168" ht="15.75" customHeight="1">
      <c r="A1352" s="83">
        <v>121490</v>
      </c>
      <c r="B1352" s="57">
        <v>121490</v>
      </c>
      <c r="C1352" s="118"/>
      <c r="D1352" s="118"/>
      <c r="E1352" s="118"/>
      <c r="F1352" s="118"/>
      <c r="G1352" s="57">
        <v>121490</v>
      </c>
      <c r="I1352" s="57">
        <v>121490</v>
      </c>
      <c r="J1352" s="5" t="str">
        <f t="shared" si="156"/>
        <v>FIN simvastatine Sandoz A/S film-coated tablet 84 x 20mg/</v>
      </c>
      <c r="K1352" s="5" t="str">
        <f t="shared" si="157"/>
        <v>FIN simvastatine Sandoz A/S film-coated tablet 84 x 20mg/</v>
      </c>
      <c r="P1352">
        <v>84</v>
      </c>
      <c r="R1352">
        <v>84</v>
      </c>
      <c r="T1352" s="118"/>
      <c r="U1352" s="118"/>
      <c r="V1352" s="118"/>
      <c r="W1352" s="118"/>
      <c r="X1352" t="s">
        <v>1345</v>
      </c>
      <c r="Y1352" t="s">
        <v>1164</v>
      </c>
      <c r="Z1352" t="s">
        <v>1164</v>
      </c>
      <c r="AA1352" t="s">
        <v>1313</v>
      </c>
      <c r="AF1352" s="61">
        <v>100000073665</v>
      </c>
      <c r="AG1352" t="s">
        <v>1220</v>
      </c>
      <c r="AI1352" t="s">
        <v>1198</v>
      </c>
      <c r="AJ1352" t="s">
        <v>1212</v>
      </c>
      <c r="AS1352" s="57">
        <v>14091</v>
      </c>
      <c r="AT1352" s="25" t="str">
        <f t="shared" si="158"/>
        <v>FIN simvastatine Sandoz A/S film-coated tablet 20mg/</v>
      </c>
      <c r="AU1352" s="33"/>
      <c r="AW1352" s="57">
        <v>14091</v>
      </c>
      <c r="AX1352" s="57"/>
      <c r="AZ1352" t="s">
        <v>579</v>
      </c>
      <c r="BD1352" t="s">
        <v>1220</v>
      </c>
      <c r="BF1352" s="46" t="s">
        <v>1064</v>
      </c>
      <c r="BG1352" t="s">
        <v>981</v>
      </c>
      <c r="BK1352" t="s">
        <v>981</v>
      </c>
      <c r="BL1352" t="s">
        <v>1064</v>
      </c>
      <c r="BM1352" s="55" t="s">
        <v>964</v>
      </c>
      <c r="BN1352" t="str">
        <f t="shared" si="159"/>
        <v>simvastatine film-coated tablet 20mg/</v>
      </c>
      <c r="BO1352" s="55"/>
      <c r="BP1352" t="str">
        <f t="shared" si="160"/>
        <v>simvastatine film-coated tablet 20mg/</v>
      </c>
      <c r="BR1352" s="76">
        <v>10221000</v>
      </c>
      <c r="BS1352" t="s">
        <v>1220</v>
      </c>
      <c r="BU1352" s="118"/>
      <c r="BV1352" s="118"/>
      <c r="BW1352" s="61">
        <v>100000073665</v>
      </c>
      <c r="CB1352" s="87"/>
      <c r="CC1352" s="87"/>
      <c r="CF1352" t="s">
        <v>1242</v>
      </c>
      <c r="CG1352" t="s">
        <v>175</v>
      </c>
      <c r="CI1352" s="118"/>
      <c r="CJ1352" s="118"/>
      <c r="CK1352" t="s">
        <v>1239</v>
      </c>
      <c r="CM1352" t="s">
        <v>1228</v>
      </c>
      <c r="CN1352" t="s">
        <v>3382</v>
      </c>
      <c r="CO1352" s="46" t="s">
        <v>2252</v>
      </c>
      <c r="CQ1352" s="46" t="s">
        <v>2252</v>
      </c>
      <c r="CR1352" s="46" t="s">
        <v>615</v>
      </c>
      <c r="CT1352" s="46" t="s">
        <v>2252</v>
      </c>
      <c r="CU1352" s="46" t="s">
        <v>615</v>
      </c>
      <c r="CV1352" s="118"/>
      <c r="CW1352" s="147"/>
      <c r="CX1352" t="s">
        <v>615</v>
      </c>
      <c r="DG1352" s="118"/>
      <c r="DH1352" s="118"/>
      <c r="DI1352" s="118"/>
      <c r="DJ1352" s="118"/>
      <c r="DK1352" s="118"/>
      <c r="DL1352">
        <v>20</v>
      </c>
      <c r="DM1352" s="74" t="s">
        <v>164</v>
      </c>
      <c r="DN1352" s="74"/>
      <c r="DO1352" s="74"/>
      <c r="DP1352" s="74"/>
      <c r="DR1352">
        <v>20</v>
      </c>
      <c r="DS1352" s="74" t="s">
        <v>164</v>
      </c>
      <c r="DZ1352" t="s">
        <v>1260</v>
      </c>
      <c r="EA1352">
        <v>20</v>
      </c>
      <c r="EY1352" s="70" t="str">
        <f t="shared" si="161"/>
        <v>simvastatine oral 20mg/</v>
      </c>
      <c r="FK1352" s="14" t="s">
        <v>163</v>
      </c>
      <c r="FL1352" s="70" t="str">
        <f t="shared" si="162"/>
        <v>simvastatine oral 20mg/</v>
      </c>
    </row>
    <row r="1353" spans="1:168" ht="15.75" customHeight="1">
      <c r="A1353" s="83">
        <v>121491</v>
      </c>
      <c r="B1353" s="57">
        <v>121491</v>
      </c>
      <c r="C1353" s="118"/>
      <c r="D1353" s="118"/>
      <c r="E1353" s="118"/>
      <c r="F1353" s="118"/>
      <c r="G1353" s="57">
        <v>121491</v>
      </c>
      <c r="I1353" s="57">
        <v>121491</v>
      </c>
      <c r="J1353" s="5" t="str">
        <f t="shared" si="156"/>
        <v>FIN simvastatine Sandoz A/S film-coated tablet 91 x 20mg/</v>
      </c>
      <c r="K1353" s="5" t="str">
        <f t="shared" si="157"/>
        <v>FIN simvastatine Sandoz A/S film-coated tablet 91 x 20mg/</v>
      </c>
      <c r="P1353">
        <v>91</v>
      </c>
      <c r="R1353">
        <v>91</v>
      </c>
      <c r="T1353" s="118"/>
      <c r="U1353" s="118"/>
      <c r="V1353" s="118"/>
      <c r="W1353" s="118"/>
      <c r="X1353" t="s">
        <v>1346</v>
      </c>
      <c r="Y1353" t="s">
        <v>1164</v>
      </c>
      <c r="Z1353" t="s">
        <v>1164</v>
      </c>
      <c r="AA1353" t="s">
        <v>1348</v>
      </c>
      <c r="AF1353" s="61">
        <v>100000073665</v>
      </c>
      <c r="AG1353" t="s">
        <v>1220</v>
      </c>
      <c r="AI1353" t="s">
        <v>1198</v>
      </c>
      <c r="AJ1353" t="s">
        <v>1212</v>
      </c>
      <c r="AS1353" s="57">
        <v>14091</v>
      </c>
      <c r="AT1353" s="25" t="str">
        <f t="shared" si="158"/>
        <v>FIN simvastatine Sandoz A/S film-coated tablet 20mg/</v>
      </c>
      <c r="AU1353" s="33"/>
      <c r="AW1353" s="57">
        <v>14091</v>
      </c>
      <c r="AX1353" s="57"/>
      <c r="AZ1353" t="s">
        <v>579</v>
      </c>
      <c r="BD1353" t="s">
        <v>1220</v>
      </c>
      <c r="BF1353" s="46" t="s">
        <v>1064</v>
      </c>
      <c r="BG1353" t="s">
        <v>981</v>
      </c>
      <c r="BK1353" t="s">
        <v>981</v>
      </c>
      <c r="BL1353" t="s">
        <v>1064</v>
      </c>
      <c r="BM1353" s="55" t="s">
        <v>964</v>
      </c>
      <c r="BN1353" t="str">
        <f t="shared" si="159"/>
        <v>simvastatine film-coated tablet 20mg/</v>
      </c>
      <c r="BO1353" s="55"/>
      <c r="BP1353" t="str">
        <f t="shared" si="160"/>
        <v>simvastatine film-coated tablet 20mg/</v>
      </c>
      <c r="BR1353" s="76">
        <v>10221000</v>
      </c>
      <c r="BS1353" t="s">
        <v>1220</v>
      </c>
      <c r="BU1353" s="118"/>
      <c r="BV1353" s="118"/>
      <c r="BW1353" s="61">
        <v>100000073665</v>
      </c>
      <c r="CB1353" s="87"/>
      <c r="CC1353" s="87"/>
      <c r="CF1353" t="s">
        <v>1242</v>
      </c>
      <c r="CG1353" t="s">
        <v>175</v>
      </c>
      <c r="CI1353" s="118"/>
      <c r="CJ1353" s="118"/>
      <c r="CK1353" t="s">
        <v>1239</v>
      </c>
      <c r="CM1353" t="s">
        <v>1228</v>
      </c>
      <c r="CN1353" t="s">
        <v>3382</v>
      </c>
      <c r="CO1353" s="46" t="s">
        <v>2252</v>
      </c>
      <c r="CQ1353" s="46" t="s">
        <v>2252</v>
      </c>
      <c r="CR1353" s="46" t="s">
        <v>615</v>
      </c>
      <c r="CT1353" s="46" t="s">
        <v>2252</v>
      </c>
      <c r="CU1353" s="46" t="s">
        <v>615</v>
      </c>
      <c r="CV1353" s="118"/>
      <c r="CW1353" s="147"/>
      <c r="CX1353" t="s">
        <v>615</v>
      </c>
      <c r="DG1353" s="118"/>
      <c r="DH1353" s="118"/>
      <c r="DI1353" s="118"/>
      <c r="DJ1353" s="118"/>
      <c r="DK1353" s="118"/>
      <c r="DL1353">
        <v>20</v>
      </c>
      <c r="DM1353" s="74" t="s">
        <v>164</v>
      </c>
      <c r="DN1353" s="74"/>
      <c r="DO1353" s="74"/>
      <c r="DP1353" s="74"/>
      <c r="DR1353">
        <v>20</v>
      </c>
      <c r="DS1353" s="74" t="s">
        <v>164</v>
      </c>
      <c r="DZ1353" t="s">
        <v>1260</v>
      </c>
      <c r="EA1353">
        <v>20</v>
      </c>
      <c r="EY1353" s="70" t="str">
        <f t="shared" si="161"/>
        <v>simvastatine oral 20mg/</v>
      </c>
      <c r="FK1353" s="14" t="s">
        <v>163</v>
      </c>
      <c r="FL1353" s="70" t="str">
        <f t="shared" si="162"/>
        <v>simvastatine oral 20mg/</v>
      </c>
    </row>
    <row r="1354" spans="1:168" ht="15.75" customHeight="1">
      <c r="A1354" s="83">
        <v>27617</v>
      </c>
      <c r="B1354" s="57">
        <v>27617</v>
      </c>
      <c r="C1354" s="118"/>
      <c r="D1354" s="118"/>
      <c r="E1354" s="118"/>
      <c r="F1354" s="118"/>
      <c r="G1354" s="57">
        <v>27617</v>
      </c>
      <c r="I1354" s="57">
        <v>27617</v>
      </c>
      <c r="J1354" s="5" t="str">
        <f t="shared" si="156"/>
        <v>FIN simvastatine Sandoz A/S film-coated tablet 10 x 30mg/</v>
      </c>
      <c r="K1354" s="5" t="str">
        <f t="shared" si="157"/>
        <v>FIN simvastatine Sandoz A/S film-coated tablet 10 x 30mg/</v>
      </c>
      <c r="P1354">
        <v>10</v>
      </c>
      <c r="R1354">
        <v>10</v>
      </c>
      <c r="T1354" s="118"/>
      <c r="U1354" s="118"/>
      <c r="V1354" s="118"/>
      <c r="W1354" s="118"/>
      <c r="X1354" t="s">
        <v>1347</v>
      </c>
      <c r="Y1354" t="s">
        <v>1165</v>
      </c>
      <c r="Z1354" t="s">
        <v>1165</v>
      </c>
      <c r="AA1354" t="s">
        <v>1292</v>
      </c>
      <c r="AF1354" s="61">
        <v>100000073665</v>
      </c>
      <c r="AG1354" t="s">
        <v>1220</v>
      </c>
      <c r="AI1354" t="s">
        <v>1198</v>
      </c>
      <c r="AJ1354" t="s">
        <v>1212</v>
      </c>
      <c r="AS1354" s="57">
        <v>14092</v>
      </c>
      <c r="AT1354" s="25" t="str">
        <f t="shared" si="158"/>
        <v>FIN simvastatine Sandoz A/S film-coated tablet 30mg/</v>
      </c>
      <c r="AU1354" s="33"/>
      <c r="AW1354" s="57">
        <v>14092</v>
      </c>
      <c r="AX1354" s="57"/>
      <c r="AZ1354" t="s">
        <v>579</v>
      </c>
      <c r="BD1354" t="s">
        <v>1220</v>
      </c>
      <c r="BF1354" s="46" t="s">
        <v>1065</v>
      </c>
      <c r="BG1354" t="s">
        <v>981</v>
      </c>
      <c r="BK1354" t="s">
        <v>981</v>
      </c>
      <c r="BL1354" t="s">
        <v>1065</v>
      </c>
      <c r="BM1354" s="55" t="s">
        <v>964</v>
      </c>
      <c r="BN1354" t="str">
        <f t="shared" si="159"/>
        <v>simvastatine film-coated tablet 30mg/</v>
      </c>
      <c r="BO1354" s="55"/>
      <c r="BP1354" t="str">
        <f t="shared" si="160"/>
        <v>simvastatine film-coated tablet 30mg/</v>
      </c>
      <c r="BR1354" s="76">
        <v>10221000</v>
      </c>
      <c r="BS1354" t="s">
        <v>1220</v>
      </c>
      <c r="BU1354" s="118"/>
      <c r="BV1354" s="118"/>
      <c r="BW1354" s="61">
        <v>100000073665</v>
      </c>
      <c r="CB1354" s="87"/>
      <c r="CC1354" s="87"/>
      <c r="CF1354" t="s">
        <v>1242</v>
      </c>
      <c r="CG1354" t="s">
        <v>175</v>
      </c>
      <c r="CI1354" s="118"/>
      <c r="CJ1354" s="118"/>
      <c r="CK1354" t="s">
        <v>1239</v>
      </c>
      <c r="CM1354" t="s">
        <v>1228</v>
      </c>
      <c r="CN1354" t="s">
        <v>3382</v>
      </c>
      <c r="CO1354" s="46" t="s">
        <v>2252</v>
      </c>
      <c r="CQ1354" s="46" t="s">
        <v>2252</v>
      </c>
      <c r="CR1354" s="46" t="s">
        <v>615</v>
      </c>
      <c r="CT1354" s="46" t="s">
        <v>2252</v>
      </c>
      <c r="CU1354" s="46" t="s">
        <v>615</v>
      </c>
      <c r="CV1354" s="118"/>
      <c r="CW1354" s="147"/>
      <c r="CX1354" t="s">
        <v>615</v>
      </c>
      <c r="DG1354" s="118"/>
      <c r="DH1354" s="118"/>
      <c r="DI1354" s="118"/>
      <c r="DJ1354" s="118"/>
      <c r="DK1354" s="118"/>
      <c r="DL1354">
        <v>30</v>
      </c>
      <c r="DM1354" s="74" t="s">
        <v>164</v>
      </c>
      <c r="DN1354" s="74"/>
      <c r="DO1354" s="74"/>
      <c r="DP1354" s="74"/>
      <c r="DR1354">
        <v>30</v>
      </c>
      <c r="DS1354" s="74" t="s">
        <v>164</v>
      </c>
      <c r="DZ1354" t="s">
        <v>1261</v>
      </c>
      <c r="EA1354">
        <v>30</v>
      </c>
      <c r="EY1354" s="70" t="str">
        <f t="shared" si="161"/>
        <v>simvastatine oral 30mg/</v>
      </c>
      <c r="FK1354" s="14" t="s">
        <v>163</v>
      </c>
      <c r="FL1354" s="70" t="str">
        <f t="shared" si="162"/>
        <v>simvastatine oral 30mg/</v>
      </c>
    </row>
    <row r="1355" spans="1:168" ht="15.75" customHeight="1">
      <c r="A1355" s="83">
        <v>27618</v>
      </c>
      <c r="B1355" s="57">
        <v>27618</v>
      </c>
      <c r="C1355" s="118"/>
      <c r="D1355" s="118"/>
      <c r="E1355" s="118"/>
      <c r="F1355" s="118"/>
      <c r="G1355" s="57">
        <v>27618</v>
      </c>
      <c r="I1355" s="57">
        <v>27618</v>
      </c>
      <c r="J1355" s="5" t="str">
        <f t="shared" si="156"/>
        <v>FIN simvastatine Sandoz A/S film-coated tablet 28 x 30mg/</v>
      </c>
      <c r="K1355" s="5" t="str">
        <f t="shared" si="157"/>
        <v>FIN simvastatine Sandoz A/S film-coated tablet 28 x 30mg/</v>
      </c>
      <c r="P1355">
        <v>28</v>
      </c>
      <c r="R1355">
        <v>28</v>
      </c>
      <c r="T1355" s="118"/>
      <c r="U1355" s="118"/>
      <c r="V1355" s="118"/>
      <c r="W1355" s="118"/>
      <c r="X1355" t="s">
        <v>1313</v>
      </c>
      <c r="Y1355" t="s">
        <v>1165</v>
      </c>
      <c r="Z1355" t="s">
        <v>1165</v>
      </c>
      <c r="AA1355" t="s">
        <v>1297</v>
      </c>
      <c r="AF1355" s="61">
        <v>100000073665</v>
      </c>
      <c r="AG1355" t="s">
        <v>1220</v>
      </c>
      <c r="AI1355" t="s">
        <v>1198</v>
      </c>
      <c r="AJ1355" t="s">
        <v>1212</v>
      </c>
      <c r="AS1355" s="57">
        <v>14092</v>
      </c>
      <c r="AT1355" s="25" t="str">
        <f t="shared" si="158"/>
        <v>FIN simvastatine Sandoz A/S film-coated tablet 30mg/</v>
      </c>
      <c r="AU1355" s="33"/>
      <c r="AW1355" s="57">
        <v>14092</v>
      </c>
      <c r="AX1355" s="57"/>
      <c r="AZ1355" t="s">
        <v>579</v>
      </c>
      <c r="BD1355" t="s">
        <v>1220</v>
      </c>
      <c r="BF1355" s="46" t="s">
        <v>1065</v>
      </c>
      <c r="BG1355" t="s">
        <v>981</v>
      </c>
      <c r="BK1355" t="s">
        <v>981</v>
      </c>
      <c r="BL1355" t="s">
        <v>1065</v>
      </c>
      <c r="BM1355" s="55" t="s">
        <v>964</v>
      </c>
      <c r="BN1355" t="str">
        <f t="shared" si="159"/>
        <v>simvastatine film-coated tablet 30mg/</v>
      </c>
      <c r="BO1355" s="55"/>
      <c r="BP1355" t="str">
        <f t="shared" si="160"/>
        <v>simvastatine film-coated tablet 30mg/</v>
      </c>
      <c r="BR1355" s="76">
        <v>10221000</v>
      </c>
      <c r="BS1355" t="s">
        <v>1220</v>
      </c>
      <c r="BU1355" s="118"/>
      <c r="BV1355" s="118"/>
      <c r="BW1355" s="61">
        <v>100000073665</v>
      </c>
      <c r="CB1355" s="87"/>
      <c r="CC1355" s="87"/>
      <c r="CF1355" t="s">
        <v>1242</v>
      </c>
      <c r="CG1355" t="s">
        <v>175</v>
      </c>
      <c r="CI1355" s="118"/>
      <c r="CJ1355" s="118"/>
      <c r="CK1355" t="s">
        <v>1239</v>
      </c>
      <c r="CM1355" t="s">
        <v>1228</v>
      </c>
      <c r="CN1355" t="s">
        <v>3382</v>
      </c>
      <c r="CO1355" s="46" t="s">
        <v>2252</v>
      </c>
      <c r="CQ1355" s="46" t="s">
        <v>2252</v>
      </c>
      <c r="CR1355" s="46" t="s">
        <v>615</v>
      </c>
      <c r="CT1355" s="46" t="s">
        <v>2252</v>
      </c>
      <c r="CU1355" s="46" t="s">
        <v>615</v>
      </c>
      <c r="CV1355" s="118"/>
      <c r="CW1355" s="147"/>
      <c r="CX1355" t="s">
        <v>615</v>
      </c>
      <c r="DG1355" s="118"/>
      <c r="DH1355" s="118"/>
      <c r="DI1355" s="118"/>
      <c r="DJ1355" s="118"/>
      <c r="DK1355" s="118"/>
      <c r="DL1355">
        <v>30</v>
      </c>
      <c r="DM1355" s="74" t="s">
        <v>164</v>
      </c>
      <c r="DN1355" s="74"/>
      <c r="DO1355" s="74"/>
      <c r="DP1355" s="74"/>
      <c r="DR1355">
        <v>30</v>
      </c>
      <c r="DS1355" s="74" t="s">
        <v>164</v>
      </c>
      <c r="DZ1355" t="s">
        <v>1261</v>
      </c>
      <c r="EA1355">
        <v>30</v>
      </c>
      <c r="EY1355" s="70" t="str">
        <f t="shared" si="161"/>
        <v>simvastatine oral 30mg/</v>
      </c>
      <c r="FK1355" s="14" t="s">
        <v>163</v>
      </c>
      <c r="FL1355" s="70" t="str">
        <f t="shared" si="162"/>
        <v>simvastatine oral 30mg/</v>
      </c>
    </row>
    <row r="1356" spans="1:168" ht="15.75" customHeight="1">
      <c r="A1356" s="83">
        <v>27619</v>
      </c>
      <c r="B1356" s="57">
        <v>27619</v>
      </c>
      <c r="C1356" s="118"/>
      <c r="D1356" s="118"/>
      <c r="E1356" s="118"/>
      <c r="F1356" s="118"/>
      <c r="G1356" s="57">
        <v>27619</v>
      </c>
      <c r="I1356" s="57">
        <v>27619</v>
      </c>
      <c r="J1356" s="5" t="str">
        <f t="shared" si="156"/>
        <v>FIN simvastatine Sandoz A/S film-coated tablet 30 x 30mg/</v>
      </c>
      <c r="K1356" s="5" t="str">
        <f t="shared" si="157"/>
        <v>FIN simvastatine Sandoz A/S film-coated tablet 30 x 30mg/</v>
      </c>
      <c r="P1356">
        <v>30</v>
      </c>
      <c r="R1356">
        <v>30</v>
      </c>
      <c r="T1356" s="118"/>
      <c r="U1356" s="118"/>
      <c r="V1356" s="118"/>
      <c r="W1356" s="118"/>
      <c r="X1356" t="s">
        <v>1348</v>
      </c>
      <c r="Y1356" t="s">
        <v>1165</v>
      </c>
      <c r="Z1356" t="s">
        <v>1165</v>
      </c>
      <c r="AA1356" t="s">
        <v>1298</v>
      </c>
      <c r="AF1356" s="61">
        <v>100000073665</v>
      </c>
      <c r="AG1356" t="s">
        <v>1220</v>
      </c>
      <c r="AI1356" t="s">
        <v>1198</v>
      </c>
      <c r="AJ1356" t="s">
        <v>1212</v>
      </c>
      <c r="AS1356" s="57">
        <v>14092</v>
      </c>
      <c r="AT1356" s="25" t="str">
        <f t="shared" si="158"/>
        <v>FIN simvastatine Sandoz A/S film-coated tablet 30mg/</v>
      </c>
      <c r="AU1356" s="33"/>
      <c r="AW1356" s="57">
        <v>14092</v>
      </c>
      <c r="AX1356" s="57"/>
      <c r="AZ1356" t="s">
        <v>579</v>
      </c>
      <c r="BD1356" t="s">
        <v>1220</v>
      </c>
      <c r="BF1356" s="46" t="s">
        <v>1065</v>
      </c>
      <c r="BG1356" t="s">
        <v>981</v>
      </c>
      <c r="BK1356" t="s">
        <v>981</v>
      </c>
      <c r="BL1356" t="s">
        <v>1065</v>
      </c>
      <c r="BM1356" s="55" t="s">
        <v>964</v>
      </c>
      <c r="BN1356" t="str">
        <f t="shared" si="159"/>
        <v>simvastatine film-coated tablet 30mg/</v>
      </c>
      <c r="BO1356" s="55"/>
      <c r="BP1356" t="str">
        <f t="shared" si="160"/>
        <v>simvastatine film-coated tablet 30mg/</v>
      </c>
      <c r="BR1356" s="76">
        <v>10221000</v>
      </c>
      <c r="BS1356" t="s">
        <v>1220</v>
      </c>
      <c r="BU1356" s="118"/>
      <c r="BV1356" s="118"/>
      <c r="BW1356" s="61">
        <v>100000073665</v>
      </c>
      <c r="CB1356" s="87"/>
      <c r="CC1356" s="87"/>
      <c r="CF1356" t="s">
        <v>1242</v>
      </c>
      <c r="CG1356" t="s">
        <v>175</v>
      </c>
      <c r="CI1356" s="118"/>
      <c r="CJ1356" s="118"/>
      <c r="CK1356" t="s">
        <v>1239</v>
      </c>
      <c r="CM1356" t="s">
        <v>1228</v>
      </c>
      <c r="CN1356" t="s">
        <v>3382</v>
      </c>
      <c r="CO1356" s="46" t="s">
        <v>2252</v>
      </c>
      <c r="CQ1356" s="46" t="s">
        <v>2252</v>
      </c>
      <c r="CR1356" s="46" t="s">
        <v>615</v>
      </c>
      <c r="CT1356" s="46" t="s">
        <v>2252</v>
      </c>
      <c r="CU1356" s="46" t="s">
        <v>615</v>
      </c>
      <c r="CV1356" s="118"/>
      <c r="CW1356" s="147"/>
      <c r="CX1356" t="s">
        <v>615</v>
      </c>
      <c r="DG1356" s="118"/>
      <c r="DH1356" s="118"/>
      <c r="DI1356" s="118"/>
      <c r="DJ1356" s="118"/>
      <c r="DK1356" s="118"/>
      <c r="DL1356">
        <v>30</v>
      </c>
      <c r="DM1356" s="74" t="s">
        <v>164</v>
      </c>
      <c r="DN1356" s="74"/>
      <c r="DO1356" s="74"/>
      <c r="DP1356" s="74"/>
      <c r="DR1356">
        <v>30</v>
      </c>
      <c r="DS1356" s="74" t="s">
        <v>164</v>
      </c>
      <c r="DZ1356" t="s">
        <v>1261</v>
      </c>
      <c r="EA1356">
        <v>30</v>
      </c>
      <c r="EY1356" s="70" t="str">
        <f t="shared" si="161"/>
        <v>simvastatine oral 30mg/</v>
      </c>
      <c r="FK1356" s="14" t="s">
        <v>163</v>
      </c>
      <c r="FL1356" s="70" t="str">
        <f t="shared" si="162"/>
        <v>simvastatine oral 30mg/</v>
      </c>
    </row>
    <row r="1357" spans="1:168" ht="15.75" customHeight="1">
      <c r="A1357" s="83">
        <v>27620</v>
      </c>
      <c r="B1357" s="57">
        <v>27620</v>
      </c>
      <c r="C1357" s="118"/>
      <c r="D1357" s="118"/>
      <c r="E1357" s="118"/>
      <c r="F1357" s="118"/>
      <c r="G1357" s="57">
        <v>27620</v>
      </c>
      <c r="I1357" s="57">
        <v>27620</v>
      </c>
      <c r="J1357" s="5" t="str">
        <f t="shared" si="156"/>
        <v>FIN simvastatine Sandoz A/S film-coated tablet 40 x 30mg/</v>
      </c>
      <c r="K1357" s="5" t="str">
        <f t="shared" si="157"/>
        <v>FIN simvastatine Sandoz A/S film-coated tablet 40 x 30mg/</v>
      </c>
      <c r="P1357">
        <v>40</v>
      </c>
      <c r="R1357">
        <v>40</v>
      </c>
      <c r="T1357" s="118"/>
      <c r="U1357" s="118"/>
      <c r="V1357" s="118"/>
      <c r="W1357" s="118"/>
      <c r="X1357" t="s">
        <v>1292</v>
      </c>
      <c r="Y1357" t="s">
        <v>1165</v>
      </c>
      <c r="Z1357" t="s">
        <v>1165</v>
      </c>
      <c r="AA1357" t="s">
        <v>1290</v>
      </c>
      <c r="AF1357" s="61">
        <v>100000073665</v>
      </c>
      <c r="AG1357" t="s">
        <v>1220</v>
      </c>
      <c r="AI1357" t="s">
        <v>1198</v>
      </c>
      <c r="AJ1357" t="s">
        <v>1212</v>
      </c>
      <c r="AS1357" s="57">
        <v>14092</v>
      </c>
      <c r="AT1357" s="25" t="str">
        <f t="shared" si="158"/>
        <v>FIN simvastatine Sandoz A/S film-coated tablet 30mg/</v>
      </c>
      <c r="AU1357" s="33"/>
      <c r="AW1357" s="57">
        <v>14092</v>
      </c>
      <c r="AX1357" s="57"/>
      <c r="AZ1357" t="s">
        <v>579</v>
      </c>
      <c r="BD1357" t="s">
        <v>1220</v>
      </c>
      <c r="BF1357" s="46" t="s">
        <v>1065</v>
      </c>
      <c r="BG1357" t="s">
        <v>981</v>
      </c>
      <c r="BK1357" t="s">
        <v>981</v>
      </c>
      <c r="BL1357" t="s">
        <v>1065</v>
      </c>
      <c r="BM1357" s="55" t="s">
        <v>964</v>
      </c>
      <c r="BN1357" t="str">
        <f t="shared" si="159"/>
        <v>simvastatine film-coated tablet 30mg/</v>
      </c>
      <c r="BO1357" s="55"/>
      <c r="BP1357" t="str">
        <f t="shared" si="160"/>
        <v>simvastatine film-coated tablet 30mg/</v>
      </c>
      <c r="BR1357" s="76">
        <v>10221000</v>
      </c>
      <c r="BS1357" t="s">
        <v>1220</v>
      </c>
      <c r="BU1357" s="118"/>
      <c r="BV1357" s="118"/>
      <c r="BW1357" s="61">
        <v>100000073665</v>
      </c>
      <c r="CB1357" s="87"/>
      <c r="CC1357" s="87"/>
      <c r="CF1357" t="s">
        <v>1242</v>
      </c>
      <c r="CG1357" t="s">
        <v>175</v>
      </c>
      <c r="CI1357" s="118"/>
      <c r="CJ1357" s="118"/>
      <c r="CK1357" t="s">
        <v>1239</v>
      </c>
      <c r="CM1357" t="s">
        <v>1228</v>
      </c>
      <c r="CN1357" t="s">
        <v>3382</v>
      </c>
      <c r="CO1357" s="46" t="s">
        <v>2252</v>
      </c>
      <c r="CQ1357" s="46" t="s">
        <v>2252</v>
      </c>
      <c r="CR1357" s="46" t="s">
        <v>615</v>
      </c>
      <c r="CT1357" s="46" t="s">
        <v>2252</v>
      </c>
      <c r="CU1357" s="46" t="s">
        <v>615</v>
      </c>
      <c r="CV1357" s="118"/>
      <c r="CW1357" s="147"/>
      <c r="CX1357" t="s">
        <v>615</v>
      </c>
      <c r="DG1357" s="118"/>
      <c r="DH1357" s="118"/>
      <c r="DI1357" s="118"/>
      <c r="DJ1357" s="118"/>
      <c r="DK1357" s="118"/>
      <c r="DL1357">
        <v>30</v>
      </c>
      <c r="DM1357" s="74" t="s">
        <v>164</v>
      </c>
      <c r="DN1357" s="74"/>
      <c r="DO1357" s="74"/>
      <c r="DP1357" s="74"/>
      <c r="DR1357">
        <v>30</v>
      </c>
      <c r="DS1357" s="74" t="s">
        <v>164</v>
      </c>
      <c r="DZ1357" t="s">
        <v>1261</v>
      </c>
      <c r="EA1357">
        <v>30</v>
      </c>
      <c r="EY1357" s="70" t="str">
        <f t="shared" si="161"/>
        <v>simvastatine oral 30mg/</v>
      </c>
      <c r="FK1357" s="14" t="s">
        <v>163</v>
      </c>
      <c r="FL1357" s="70" t="str">
        <f t="shared" si="162"/>
        <v>simvastatine oral 30mg/</v>
      </c>
    </row>
    <row r="1358" spans="1:168" ht="15.75" customHeight="1">
      <c r="A1358" s="83">
        <v>27621</v>
      </c>
      <c r="B1358" s="57">
        <v>27621</v>
      </c>
      <c r="C1358" s="118"/>
      <c r="D1358" s="118"/>
      <c r="E1358" s="118"/>
      <c r="F1358" s="118"/>
      <c r="G1358" s="57">
        <v>27621</v>
      </c>
      <c r="I1358" s="57">
        <v>27621</v>
      </c>
      <c r="J1358" s="5" t="str">
        <f t="shared" si="156"/>
        <v>FIN simvastatine Sandoz A/S film-coated tablet 50 x 30mg/</v>
      </c>
      <c r="K1358" s="5" t="str">
        <f t="shared" si="157"/>
        <v>FIN simvastatine Sandoz A/S film-coated tablet 50 x 30mg/</v>
      </c>
      <c r="P1358">
        <v>50</v>
      </c>
      <c r="R1358">
        <v>50</v>
      </c>
      <c r="T1358" s="118"/>
      <c r="U1358" s="118"/>
      <c r="V1358" s="118"/>
      <c r="W1358" s="118"/>
      <c r="X1358" t="s">
        <v>1297</v>
      </c>
      <c r="Y1358" t="s">
        <v>1165</v>
      </c>
      <c r="Z1358" t="s">
        <v>1165</v>
      </c>
      <c r="AA1358" t="s">
        <v>1299</v>
      </c>
      <c r="AF1358" s="61">
        <v>100000073665</v>
      </c>
      <c r="AG1358" t="s">
        <v>1220</v>
      </c>
      <c r="AI1358" t="s">
        <v>1198</v>
      </c>
      <c r="AJ1358" t="s">
        <v>1212</v>
      </c>
      <c r="AS1358" s="57">
        <v>14092</v>
      </c>
      <c r="AT1358" s="25" t="str">
        <f t="shared" si="158"/>
        <v>FIN simvastatine Sandoz A/S film-coated tablet 30mg/</v>
      </c>
      <c r="AU1358" s="33"/>
      <c r="AW1358" s="57">
        <v>14092</v>
      </c>
      <c r="AX1358" s="57"/>
      <c r="AZ1358" t="s">
        <v>579</v>
      </c>
      <c r="BD1358" t="s">
        <v>1220</v>
      </c>
      <c r="BF1358" s="46" t="s">
        <v>1065</v>
      </c>
      <c r="BG1358" t="s">
        <v>981</v>
      </c>
      <c r="BK1358" t="s">
        <v>981</v>
      </c>
      <c r="BL1358" t="s">
        <v>1065</v>
      </c>
      <c r="BM1358" s="55" t="s">
        <v>964</v>
      </c>
      <c r="BN1358" t="str">
        <f t="shared" si="159"/>
        <v>simvastatine film-coated tablet 30mg/</v>
      </c>
      <c r="BO1358" s="55"/>
      <c r="BP1358" t="str">
        <f t="shared" si="160"/>
        <v>simvastatine film-coated tablet 30mg/</v>
      </c>
      <c r="BR1358" s="76">
        <v>10221000</v>
      </c>
      <c r="BS1358" t="s">
        <v>1220</v>
      </c>
      <c r="BU1358" s="118"/>
      <c r="BV1358" s="118"/>
      <c r="BW1358" s="61">
        <v>100000073665</v>
      </c>
      <c r="CB1358" s="87"/>
      <c r="CC1358" s="87"/>
      <c r="CF1358" t="s">
        <v>1242</v>
      </c>
      <c r="CG1358" t="s">
        <v>175</v>
      </c>
      <c r="CI1358" s="118"/>
      <c r="CJ1358" s="118"/>
      <c r="CK1358" t="s">
        <v>1239</v>
      </c>
      <c r="CM1358" t="s">
        <v>1228</v>
      </c>
      <c r="CN1358" t="s">
        <v>3382</v>
      </c>
      <c r="CO1358" s="46" t="s">
        <v>2252</v>
      </c>
      <c r="CQ1358" s="46" t="s">
        <v>2252</v>
      </c>
      <c r="CR1358" s="46" t="s">
        <v>615</v>
      </c>
      <c r="CT1358" s="46" t="s">
        <v>2252</v>
      </c>
      <c r="CU1358" s="46" t="s">
        <v>615</v>
      </c>
      <c r="CV1358" s="118"/>
      <c r="CW1358" s="147"/>
      <c r="CX1358" t="s">
        <v>615</v>
      </c>
      <c r="DG1358" s="118"/>
      <c r="DH1358" s="118"/>
      <c r="DI1358" s="118"/>
      <c r="DJ1358" s="118"/>
      <c r="DK1358" s="118"/>
      <c r="DL1358">
        <v>30</v>
      </c>
      <c r="DM1358" s="74" t="s">
        <v>164</v>
      </c>
      <c r="DN1358" s="74"/>
      <c r="DO1358" s="74"/>
      <c r="DP1358" s="74"/>
      <c r="DR1358">
        <v>30</v>
      </c>
      <c r="DS1358" s="74" t="s">
        <v>164</v>
      </c>
      <c r="DZ1358" t="s">
        <v>1261</v>
      </c>
      <c r="EA1358">
        <v>30</v>
      </c>
      <c r="EY1358" s="70" t="str">
        <f t="shared" si="161"/>
        <v>simvastatine oral 30mg/</v>
      </c>
      <c r="FK1358" s="14" t="s">
        <v>163</v>
      </c>
      <c r="FL1358" s="70" t="str">
        <f t="shared" si="162"/>
        <v>simvastatine oral 30mg/</v>
      </c>
    </row>
    <row r="1359" spans="1:168" ht="15.75" customHeight="1">
      <c r="A1359" s="83">
        <v>27622</v>
      </c>
      <c r="B1359" s="57">
        <v>27622</v>
      </c>
      <c r="C1359" s="118"/>
      <c r="D1359" s="118"/>
      <c r="E1359" s="118"/>
      <c r="F1359" s="118"/>
      <c r="G1359" s="57">
        <v>27622</v>
      </c>
      <c r="I1359" s="57">
        <v>27622</v>
      </c>
      <c r="J1359" s="5" t="str">
        <f t="shared" si="156"/>
        <v>FIN simvastatine Sandoz A/S film-coated tablet 50 x 30mg/</v>
      </c>
      <c r="K1359" s="5" t="str">
        <f t="shared" si="157"/>
        <v>FIN simvastatine Sandoz A/S film-coated tablet 50 x 30mg/</v>
      </c>
      <c r="P1359" s="79">
        <v>50</v>
      </c>
      <c r="R1359" s="79">
        <v>50</v>
      </c>
      <c r="T1359" s="118"/>
      <c r="U1359" s="118"/>
      <c r="V1359" s="118"/>
      <c r="W1359" s="118"/>
      <c r="X1359" t="s">
        <v>1298</v>
      </c>
      <c r="Y1359" t="s">
        <v>1165</v>
      </c>
      <c r="Z1359" t="s">
        <v>1165</v>
      </c>
      <c r="AA1359" s="56" t="s">
        <v>1315</v>
      </c>
      <c r="AF1359" s="61">
        <v>100000073665</v>
      </c>
      <c r="AG1359" t="s">
        <v>1220</v>
      </c>
      <c r="AI1359" t="s">
        <v>1198</v>
      </c>
      <c r="AJ1359" t="s">
        <v>1212</v>
      </c>
      <c r="AS1359" s="57">
        <v>14092</v>
      </c>
      <c r="AT1359" s="25" t="str">
        <f t="shared" si="158"/>
        <v>FIN simvastatine Sandoz A/S film-coated tablet 30mg/</v>
      </c>
      <c r="AU1359" s="33"/>
      <c r="AW1359" s="57">
        <v>14092</v>
      </c>
      <c r="AX1359" s="57"/>
      <c r="AZ1359" t="s">
        <v>579</v>
      </c>
      <c r="BD1359" t="s">
        <v>1220</v>
      </c>
      <c r="BF1359" s="46" t="s">
        <v>1065</v>
      </c>
      <c r="BG1359" t="s">
        <v>981</v>
      </c>
      <c r="BK1359" t="s">
        <v>981</v>
      </c>
      <c r="BL1359" t="s">
        <v>1065</v>
      </c>
      <c r="BM1359" s="55" t="s">
        <v>964</v>
      </c>
      <c r="BN1359" t="str">
        <f t="shared" si="159"/>
        <v>simvastatine film-coated tablet 30mg/</v>
      </c>
      <c r="BO1359" s="55"/>
      <c r="BP1359" t="str">
        <f t="shared" si="160"/>
        <v>simvastatine film-coated tablet 30mg/</v>
      </c>
      <c r="BR1359" s="76">
        <v>10221000</v>
      </c>
      <c r="BS1359" t="s">
        <v>1220</v>
      </c>
      <c r="BU1359" s="118"/>
      <c r="BV1359" s="118"/>
      <c r="BW1359" s="61">
        <v>100000073665</v>
      </c>
      <c r="CB1359" s="87"/>
      <c r="CC1359" s="87"/>
      <c r="CF1359" t="s">
        <v>1242</v>
      </c>
      <c r="CG1359" t="s">
        <v>175</v>
      </c>
      <c r="CI1359" s="118"/>
      <c r="CJ1359" s="118"/>
      <c r="CK1359" t="s">
        <v>1239</v>
      </c>
      <c r="CM1359" t="s">
        <v>1228</v>
      </c>
      <c r="CN1359" t="s">
        <v>3382</v>
      </c>
      <c r="CO1359" s="46" t="s">
        <v>2252</v>
      </c>
      <c r="CQ1359" s="46" t="s">
        <v>2252</v>
      </c>
      <c r="CR1359" s="46" t="s">
        <v>615</v>
      </c>
      <c r="CT1359" s="46" t="s">
        <v>2252</v>
      </c>
      <c r="CU1359" s="46" t="s">
        <v>615</v>
      </c>
      <c r="CV1359" s="118"/>
      <c r="CW1359" s="147"/>
      <c r="CX1359" t="s">
        <v>615</v>
      </c>
      <c r="DG1359" s="118"/>
      <c r="DH1359" s="118"/>
      <c r="DI1359" s="118"/>
      <c r="DJ1359" s="118"/>
      <c r="DK1359" s="118"/>
      <c r="DL1359">
        <v>30</v>
      </c>
      <c r="DM1359" s="74" t="s">
        <v>164</v>
      </c>
      <c r="DN1359" s="74"/>
      <c r="DO1359" s="74"/>
      <c r="DP1359" s="74"/>
      <c r="DR1359">
        <v>30</v>
      </c>
      <c r="DS1359" s="74" t="s">
        <v>164</v>
      </c>
      <c r="DZ1359" t="s">
        <v>1261</v>
      </c>
      <c r="EA1359">
        <v>30</v>
      </c>
      <c r="EY1359" s="70" t="str">
        <f t="shared" si="161"/>
        <v>simvastatine oral 30mg/</v>
      </c>
      <c r="FK1359" s="14" t="s">
        <v>163</v>
      </c>
      <c r="FL1359" s="70" t="str">
        <f t="shared" si="162"/>
        <v>simvastatine oral 30mg/</v>
      </c>
    </row>
    <row r="1360" spans="1:168" ht="15.75" customHeight="1">
      <c r="A1360" s="83">
        <v>27623</v>
      </c>
      <c r="B1360" s="57">
        <v>27623</v>
      </c>
      <c r="C1360" s="118"/>
      <c r="D1360" s="118"/>
      <c r="E1360" s="118"/>
      <c r="F1360" s="118"/>
      <c r="G1360" s="57">
        <v>27623</v>
      </c>
      <c r="I1360" s="57">
        <v>27623</v>
      </c>
      <c r="J1360" s="5" t="str">
        <f t="shared" si="156"/>
        <v>FIN simvastatine Sandoz A/S film-coated tablet 100 x 30mg/</v>
      </c>
      <c r="K1360" s="5" t="str">
        <f t="shared" si="157"/>
        <v>FIN simvastatine Sandoz A/S film-coated tablet 100 x 30mg/</v>
      </c>
      <c r="P1360">
        <v>100</v>
      </c>
      <c r="R1360">
        <v>100</v>
      </c>
      <c r="T1360" s="118"/>
      <c r="U1360" s="118"/>
      <c r="V1360" s="118"/>
      <c r="W1360" s="118"/>
      <c r="X1360" t="s">
        <v>1290</v>
      </c>
      <c r="Y1360" t="s">
        <v>1165</v>
      </c>
      <c r="Z1360" t="s">
        <v>1165</v>
      </c>
      <c r="AA1360" t="s">
        <v>1289</v>
      </c>
      <c r="AF1360" s="61">
        <v>100000073665</v>
      </c>
      <c r="AG1360" t="s">
        <v>1220</v>
      </c>
      <c r="AI1360" t="s">
        <v>1198</v>
      </c>
      <c r="AJ1360" t="s">
        <v>1212</v>
      </c>
      <c r="AS1360" s="57">
        <v>14092</v>
      </c>
      <c r="AT1360" s="25" t="str">
        <f t="shared" si="158"/>
        <v>FIN simvastatine Sandoz A/S film-coated tablet 30mg/</v>
      </c>
      <c r="AU1360" s="33"/>
      <c r="AW1360" s="57">
        <v>14092</v>
      </c>
      <c r="AX1360" s="57"/>
      <c r="AZ1360" t="s">
        <v>579</v>
      </c>
      <c r="BD1360" t="s">
        <v>1220</v>
      </c>
      <c r="BF1360" s="46" t="s">
        <v>1065</v>
      </c>
      <c r="BG1360" t="s">
        <v>981</v>
      </c>
      <c r="BK1360" t="s">
        <v>981</v>
      </c>
      <c r="BL1360" t="s">
        <v>1065</v>
      </c>
      <c r="BM1360" s="55" t="s">
        <v>964</v>
      </c>
      <c r="BN1360" t="str">
        <f t="shared" si="159"/>
        <v>simvastatine film-coated tablet 30mg/</v>
      </c>
      <c r="BO1360" s="55"/>
      <c r="BP1360" t="str">
        <f t="shared" si="160"/>
        <v>simvastatine film-coated tablet 30mg/</v>
      </c>
      <c r="BR1360" s="76">
        <v>10221000</v>
      </c>
      <c r="BS1360" t="s">
        <v>1220</v>
      </c>
      <c r="BU1360" s="118"/>
      <c r="BV1360" s="118"/>
      <c r="BW1360" s="61">
        <v>100000073665</v>
      </c>
      <c r="CB1360" s="87"/>
      <c r="CC1360" s="87"/>
      <c r="CF1360" t="s">
        <v>1242</v>
      </c>
      <c r="CG1360" t="s">
        <v>175</v>
      </c>
      <c r="CI1360" s="118"/>
      <c r="CJ1360" s="118"/>
      <c r="CK1360" t="s">
        <v>1239</v>
      </c>
      <c r="CM1360" t="s">
        <v>1228</v>
      </c>
      <c r="CN1360" t="s">
        <v>3382</v>
      </c>
      <c r="CO1360" s="46" t="s">
        <v>2252</v>
      </c>
      <c r="CQ1360" s="46" t="s">
        <v>2252</v>
      </c>
      <c r="CR1360" s="46" t="s">
        <v>615</v>
      </c>
      <c r="CT1360" s="46" t="s">
        <v>2252</v>
      </c>
      <c r="CU1360" s="46" t="s">
        <v>615</v>
      </c>
      <c r="CV1360" s="118"/>
      <c r="CW1360" s="147"/>
      <c r="CX1360" t="s">
        <v>615</v>
      </c>
      <c r="DG1360" s="118"/>
      <c r="DH1360" s="118"/>
      <c r="DI1360" s="118"/>
      <c r="DJ1360" s="118"/>
      <c r="DK1360" s="118"/>
      <c r="DL1360">
        <v>30</v>
      </c>
      <c r="DM1360" s="74" t="s">
        <v>164</v>
      </c>
      <c r="DN1360" s="74"/>
      <c r="DO1360" s="74"/>
      <c r="DP1360" s="74"/>
      <c r="DR1360">
        <v>30</v>
      </c>
      <c r="DS1360" s="74" t="s">
        <v>164</v>
      </c>
      <c r="DZ1360" t="s">
        <v>1261</v>
      </c>
      <c r="EA1360">
        <v>30</v>
      </c>
      <c r="EY1360" s="70" t="str">
        <f t="shared" si="161"/>
        <v>simvastatine oral 30mg/</v>
      </c>
      <c r="FK1360" s="14" t="s">
        <v>163</v>
      </c>
      <c r="FL1360" s="70" t="str">
        <f t="shared" si="162"/>
        <v>simvastatine oral 30mg/</v>
      </c>
    </row>
    <row r="1361" spans="1:168" ht="15.75" customHeight="1">
      <c r="A1361" s="83">
        <v>27624</v>
      </c>
      <c r="B1361" s="57">
        <v>27624</v>
      </c>
      <c r="C1361" s="118"/>
      <c r="D1361" s="118"/>
      <c r="E1361" s="118"/>
      <c r="F1361" s="118"/>
      <c r="G1361" s="57">
        <v>27624</v>
      </c>
      <c r="I1361" s="57">
        <v>27624</v>
      </c>
      <c r="J1361" s="5" t="str">
        <f t="shared" si="156"/>
        <v>FIN simvastatine Sandoz A/S film-coated tablet 10 x 30mg/</v>
      </c>
      <c r="K1361" s="5" t="str">
        <f t="shared" si="157"/>
        <v>FIN simvastatine Sandoz A/S film-coated tablet 10 x 30mg/</v>
      </c>
      <c r="P1361">
        <v>10</v>
      </c>
      <c r="R1361">
        <v>10</v>
      </c>
      <c r="T1361" s="118"/>
      <c r="U1361" s="118"/>
      <c r="V1361" s="118"/>
      <c r="W1361" s="118"/>
      <c r="X1361" t="s">
        <v>1299</v>
      </c>
      <c r="Y1361" t="s">
        <v>1165</v>
      </c>
      <c r="Z1361" t="s">
        <v>1165</v>
      </c>
      <c r="AA1361" t="s">
        <v>1292</v>
      </c>
      <c r="AF1361" s="61">
        <v>100000073665</v>
      </c>
      <c r="AG1361" t="s">
        <v>1220</v>
      </c>
      <c r="AI1361" t="s">
        <v>1198</v>
      </c>
      <c r="AJ1361" t="s">
        <v>1212</v>
      </c>
      <c r="AS1361" s="57">
        <v>14092</v>
      </c>
      <c r="AT1361" s="25" t="str">
        <f t="shared" si="158"/>
        <v>FIN simvastatine Sandoz A/S film-coated tablet 30mg/</v>
      </c>
      <c r="AU1361" s="33"/>
      <c r="AW1361" s="57">
        <v>14092</v>
      </c>
      <c r="AX1361" s="57"/>
      <c r="AZ1361" t="s">
        <v>579</v>
      </c>
      <c r="BD1361" t="s">
        <v>1220</v>
      </c>
      <c r="BF1361" s="46" t="s">
        <v>1065</v>
      </c>
      <c r="BG1361" t="s">
        <v>981</v>
      </c>
      <c r="BK1361" t="s">
        <v>981</v>
      </c>
      <c r="BL1361" t="s">
        <v>1065</v>
      </c>
      <c r="BM1361" s="55" t="s">
        <v>964</v>
      </c>
      <c r="BN1361" t="str">
        <f t="shared" si="159"/>
        <v>simvastatine film-coated tablet 30mg/</v>
      </c>
      <c r="BO1361" s="55"/>
      <c r="BP1361" t="str">
        <f t="shared" si="160"/>
        <v>simvastatine film-coated tablet 30mg/</v>
      </c>
      <c r="BR1361" s="76">
        <v>10221000</v>
      </c>
      <c r="BS1361" t="s">
        <v>1220</v>
      </c>
      <c r="BU1361" s="118"/>
      <c r="BV1361" s="118"/>
      <c r="BW1361" s="61">
        <v>100000073665</v>
      </c>
      <c r="CB1361" s="87"/>
      <c r="CC1361" s="87"/>
      <c r="CF1361" t="s">
        <v>1242</v>
      </c>
      <c r="CG1361" t="s">
        <v>175</v>
      </c>
      <c r="CI1361" s="118"/>
      <c r="CJ1361" s="118"/>
      <c r="CK1361" t="s">
        <v>1239</v>
      </c>
      <c r="CM1361" t="s">
        <v>1228</v>
      </c>
      <c r="CN1361" t="s">
        <v>3382</v>
      </c>
      <c r="CO1361" s="46" t="s">
        <v>2252</v>
      </c>
      <c r="CQ1361" s="46" t="s">
        <v>2252</v>
      </c>
      <c r="CR1361" s="46" t="s">
        <v>615</v>
      </c>
      <c r="CT1361" s="46" t="s">
        <v>2252</v>
      </c>
      <c r="CU1361" s="46" t="s">
        <v>615</v>
      </c>
      <c r="CV1361" s="118"/>
      <c r="CW1361" s="147"/>
      <c r="CX1361" t="s">
        <v>615</v>
      </c>
      <c r="DG1361" s="118"/>
      <c r="DH1361" s="118"/>
      <c r="DI1361" s="118"/>
      <c r="DJ1361" s="118"/>
      <c r="DK1361" s="118"/>
      <c r="DL1361">
        <v>30</v>
      </c>
      <c r="DM1361" s="74" t="s">
        <v>164</v>
      </c>
      <c r="DN1361" s="74"/>
      <c r="DO1361" s="74"/>
      <c r="DP1361" s="74"/>
      <c r="DR1361">
        <v>30</v>
      </c>
      <c r="DS1361" s="74" t="s">
        <v>164</v>
      </c>
      <c r="DZ1361" t="s">
        <v>1261</v>
      </c>
      <c r="EA1361">
        <v>30</v>
      </c>
      <c r="EY1361" s="70" t="str">
        <f t="shared" si="161"/>
        <v>simvastatine oral 30mg/</v>
      </c>
      <c r="FK1361" s="14" t="s">
        <v>163</v>
      </c>
      <c r="FL1361" s="70" t="str">
        <f t="shared" si="162"/>
        <v>simvastatine oral 30mg/</v>
      </c>
    </row>
    <row r="1362" spans="1:168" ht="15.75" customHeight="1">
      <c r="A1362" s="83">
        <v>27625</v>
      </c>
      <c r="B1362" s="57">
        <v>27625</v>
      </c>
      <c r="C1362" s="118"/>
      <c r="D1362" s="118"/>
      <c r="E1362" s="118"/>
      <c r="F1362" s="118"/>
      <c r="G1362" s="57">
        <v>27625</v>
      </c>
      <c r="I1362" s="57">
        <v>27625</v>
      </c>
      <c r="J1362" s="5" t="str">
        <f t="shared" si="156"/>
        <v>FIN simvastatine Sandoz A/S film-coated tablet 28 x 30mg/</v>
      </c>
      <c r="K1362" s="5" t="str">
        <f t="shared" si="157"/>
        <v>FIN simvastatine Sandoz A/S film-coated tablet 28 x 30mg/</v>
      </c>
      <c r="P1362">
        <v>28</v>
      </c>
      <c r="R1362">
        <v>28</v>
      </c>
      <c r="T1362" s="118"/>
      <c r="U1362" s="118"/>
      <c r="V1362" s="118"/>
      <c r="W1362" s="118"/>
      <c r="X1362" s="56" t="s">
        <v>1315</v>
      </c>
      <c r="Y1362" t="s">
        <v>1165</v>
      </c>
      <c r="Z1362" t="s">
        <v>1165</v>
      </c>
      <c r="AA1362" t="s">
        <v>1297</v>
      </c>
      <c r="AF1362" s="61">
        <v>100000073665</v>
      </c>
      <c r="AG1362" t="s">
        <v>1220</v>
      </c>
      <c r="AI1362" t="s">
        <v>1198</v>
      </c>
      <c r="AJ1362" t="s">
        <v>1212</v>
      </c>
      <c r="AS1362" s="57">
        <v>14092</v>
      </c>
      <c r="AT1362" s="25" t="str">
        <f t="shared" si="158"/>
        <v>FIN simvastatine Sandoz A/S film-coated tablet 30mg/</v>
      </c>
      <c r="AU1362" s="33"/>
      <c r="AW1362" s="57">
        <v>14092</v>
      </c>
      <c r="AX1362" s="57"/>
      <c r="AZ1362" t="s">
        <v>579</v>
      </c>
      <c r="BD1362" t="s">
        <v>1220</v>
      </c>
      <c r="BF1362" s="46" t="s">
        <v>1065</v>
      </c>
      <c r="BG1362" t="s">
        <v>981</v>
      </c>
      <c r="BK1362" t="s">
        <v>981</v>
      </c>
      <c r="BL1362" t="s">
        <v>1065</v>
      </c>
      <c r="BM1362" s="55" t="s">
        <v>964</v>
      </c>
      <c r="BN1362" t="str">
        <f t="shared" si="159"/>
        <v>simvastatine film-coated tablet 30mg/</v>
      </c>
      <c r="BO1362" s="55"/>
      <c r="BP1362" t="str">
        <f t="shared" si="160"/>
        <v>simvastatine film-coated tablet 30mg/</v>
      </c>
      <c r="BR1362" s="76">
        <v>10221000</v>
      </c>
      <c r="BS1362" t="s">
        <v>1220</v>
      </c>
      <c r="BU1362" s="118"/>
      <c r="BV1362" s="118"/>
      <c r="BW1362" s="61">
        <v>100000073665</v>
      </c>
      <c r="CB1362" s="87"/>
      <c r="CC1362" s="87"/>
      <c r="CF1362" t="s">
        <v>1242</v>
      </c>
      <c r="CG1362" t="s">
        <v>175</v>
      </c>
      <c r="CI1362" s="118"/>
      <c r="CJ1362" s="118"/>
      <c r="CK1362" t="s">
        <v>1239</v>
      </c>
      <c r="CM1362" t="s">
        <v>1228</v>
      </c>
      <c r="CN1362" t="s">
        <v>3382</v>
      </c>
      <c r="CO1362" s="46" t="s">
        <v>2252</v>
      </c>
      <c r="CQ1362" s="46" t="s">
        <v>2252</v>
      </c>
      <c r="CR1362" s="46" t="s">
        <v>615</v>
      </c>
      <c r="CT1362" s="46" t="s">
        <v>2252</v>
      </c>
      <c r="CU1362" s="46" t="s">
        <v>615</v>
      </c>
      <c r="CV1362" s="118"/>
      <c r="CW1362" s="147"/>
      <c r="CX1362" t="s">
        <v>615</v>
      </c>
      <c r="DG1362" s="118"/>
      <c r="DH1362" s="118"/>
      <c r="DI1362" s="118"/>
      <c r="DJ1362" s="118"/>
      <c r="DK1362" s="118"/>
      <c r="DL1362">
        <v>30</v>
      </c>
      <c r="DM1362" s="74" t="s">
        <v>164</v>
      </c>
      <c r="DN1362" s="74"/>
      <c r="DO1362" s="74"/>
      <c r="DP1362" s="74"/>
      <c r="DR1362">
        <v>30</v>
      </c>
      <c r="DS1362" s="74" t="s">
        <v>164</v>
      </c>
      <c r="DZ1362" t="s">
        <v>1261</v>
      </c>
      <c r="EA1362">
        <v>30</v>
      </c>
      <c r="EY1362" s="70" t="str">
        <f t="shared" si="161"/>
        <v>simvastatine oral 30mg/</v>
      </c>
      <c r="FK1362" s="14" t="s">
        <v>163</v>
      </c>
      <c r="FL1362" s="70" t="str">
        <f t="shared" si="162"/>
        <v>simvastatine oral 30mg/</v>
      </c>
    </row>
    <row r="1363" spans="1:168" ht="15.75" customHeight="1">
      <c r="A1363" s="83">
        <v>27626</v>
      </c>
      <c r="B1363" s="57">
        <v>27626</v>
      </c>
      <c r="C1363" s="118"/>
      <c r="D1363" s="118"/>
      <c r="E1363" s="118"/>
      <c r="F1363" s="118"/>
      <c r="G1363" s="57">
        <v>27626</v>
      </c>
      <c r="I1363" s="57">
        <v>27626</v>
      </c>
      <c r="J1363" s="5" t="str">
        <f t="shared" si="156"/>
        <v>FIN simvastatine Sandoz A/S film-coated tablet 30 x 30mg/</v>
      </c>
      <c r="K1363" s="5" t="str">
        <f t="shared" si="157"/>
        <v>FIN simvastatine Sandoz A/S film-coated tablet 30 x 30mg/</v>
      </c>
      <c r="P1363">
        <v>30</v>
      </c>
      <c r="R1363">
        <v>30</v>
      </c>
      <c r="T1363" s="118"/>
      <c r="U1363" s="118"/>
      <c r="V1363" s="118"/>
      <c r="W1363" s="118"/>
      <c r="X1363" t="s">
        <v>1289</v>
      </c>
      <c r="Y1363" t="s">
        <v>1165</v>
      </c>
      <c r="Z1363" t="s">
        <v>1165</v>
      </c>
      <c r="AA1363" t="s">
        <v>1298</v>
      </c>
      <c r="AF1363" s="61">
        <v>100000073665</v>
      </c>
      <c r="AG1363" t="s">
        <v>1220</v>
      </c>
      <c r="AI1363" t="s">
        <v>1198</v>
      </c>
      <c r="AJ1363" t="s">
        <v>1212</v>
      </c>
      <c r="AS1363" s="57">
        <v>14092</v>
      </c>
      <c r="AT1363" s="25" t="str">
        <f t="shared" si="158"/>
        <v>FIN simvastatine Sandoz A/S film-coated tablet 30mg/</v>
      </c>
      <c r="AU1363" s="33"/>
      <c r="AW1363" s="57">
        <v>14092</v>
      </c>
      <c r="AX1363" s="57"/>
      <c r="AZ1363" t="s">
        <v>579</v>
      </c>
      <c r="BD1363" t="s">
        <v>1220</v>
      </c>
      <c r="BF1363" s="46" t="s">
        <v>1065</v>
      </c>
      <c r="BG1363" t="s">
        <v>981</v>
      </c>
      <c r="BK1363" t="s">
        <v>981</v>
      </c>
      <c r="BL1363" t="s">
        <v>1065</v>
      </c>
      <c r="BM1363" s="55" t="s">
        <v>964</v>
      </c>
      <c r="BN1363" t="str">
        <f t="shared" si="159"/>
        <v>simvastatine film-coated tablet 30mg/</v>
      </c>
      <c r="BO1363" s="55"/>
      <c r="BP1363" t="str">
        <f t="shared" si="160"/>
        <v>simvastatine film-coated tablet 30mg/</v>
      </c>
      <c r="BR1363" s="76">
        <v>10221000</v>
      </c>
      <c r="BS1363" t="s">
        <v>1220</v>
      </c>
      <c r="BU1363" s="118"/>
      <c r="BV1363" s="118"/>
      <c r="BW1363" s="61">
        <v>100000073665</v>
      </c>
      <c r="CB1363" s="87"/>
      <c r="CC1363" s="87"/>
      <c r="CF1363" t="s">
        <v>1242</v>
      </c>
      <c r="CG1363" t="s">
        <v>175</v>
      </c>
      <c r="CI1363" s="118"/>
      <c r="CJ1363" s="118"/>
      <c r="CK1363" t="s">
        <v>1239</v>
      </c>
      <c r="CM1363" t="s">
        <v>1228</v>
      </c>
      <c r="CN1363" t="s">
        <v>3382</v>
      </c>
      <c r="CO1363" s="46" t="s">
        <v>2252</v>
      </c>
      <c r="CQ1363" s="46" t="s">
        <v>2252</v>
      </c>
      <c r="CR1363" s="46" t="s">
        <v>615</v>
      </c>
      <c r="CT1363" s="46" t="s">
        <v>2252</v>
      </c>
      <c r="CU1363" s="46" t="s">
        <v>615</v>
      </c>
      <c r="CV1363" s="118"/>
      <c r="CW1363" s="147"/>
      <c r="CX1363" t="s">
        <v>615</v>
      </c>
      <c r="DG1363" s="118"/>
      <c r="DH1363" s="118"/>
      <c r="DI1363" s="118"/>
      <c r="DJ1363" s="118"/>
      <c r="DK1363" s="118"/>
      <c r="DL1363">
        <v>30</v>
      </c>
      <c r="DM1363" s="74" t="s">
        <v>164</v>
      </c>
      <c r="DN1363" s="74"/>
      <c r="DO1363" s="74"/>
      <c r="DP1363" s="74"/>
      <c r="DR1363">
        <v>30</v>
      </c>
      <c r="DS1363" s="74" t="s">
        <v>164</v>
      </c>
      <c r="DZ1363" t="s">
        <v>1261</v>
      </c>
      <c r="EA1363">
        <v>30</v>
      </c>
      <c r="EY1363" s="70" t="str">
        <f t="shared" si="161"/>
        <v>simvastatine oral 30mg/</v>
      </c>
      <c r="FK1363" s="14" t="s">
        <v>163</v>
      </c>
      <c r="FL1363" s="70" t="str">
        <f t="shared" si="162"/>
        <v>simvastatine oral 30mg/</v>
      </c>
    </row>
    <row r="1364" spans="1:168" ht="15.75" customHeight="1">
      <c r="A1364" s="83">
        <v>27627</v>
      </c>
      <c r="B1364" s="57">
        <v>27627</v>
      </c>
      <c r="C1364" s="118"/>
      <c r="D1364" s="118"/>
      <c r="E1364" s="118"/>
      <c r="F1364" s="118"/>
      <c r="G1364" s="57">
        <v>27627</v>
      </c>
      <c r="I1364" s="57">
        <v>27627</v>
      </c>
      <c r="J1364" s="5" t="str">
        <f t="shared" si="156"/>
        <v>FIN simvastatine Sandoz A/S film-coated tablet 40 x 30mg/</v>
      </c>
      <c r="K1364" s="5" t="str">
        <f t="shared" si="157"/>
        <v>FIN simvastatine Sandoz A/S film-coated tablet 40 x 30mg/</v>
      </c>
      <c r="P1364">
        <v>40</v>
      </c>
      <c r="R1364">
        <v>40</v>
      </c>
      <c r="T1364" s="118"/>
      <c r="U1364" s="118"/>
      <c r="V1364" s="118"/>
      <c r="W1364" s="118"/>
      <c r="X1364" t="s">
        <v>1292</v>
      </c>
      <c r="Y1364" t="s">
        <v>1165</v>
      </c>
      <c r="Z1364" t="s">
        <v>1165</v>
      </c>
      <c r="AA1364" t="s">
        <v>1290</v>
      </c>
      <c r="AF1364" s="61">
        <v>100000073665</v>
      </c>
      <c r="AG1364" t="s">
        <v>1220</v>
      </c>
      <c r="AI1364" t="s">
        <v>1198</v>
      </c>
      <c r="AJ1364" t="s">
        <v>1212</v>
      </c>
      <c r="AS1364" s="57">
        <v>14092</v>
      </c>
      <c r="AT1364" s="25" t="str">
        <f t="shared" si="158"/>
        <v>FIN simvastatine Sandoz A/S film-coated tablet 30mg/</v>
      </c>
      <c r="AU1364" s="33"/>
      <c r="AW1364" s="57">
        <v>14092</v>
      </c>
      <c r="AX1364" s="57"/>
      <c r="AZ1364" t="s">
        <v>579</v>
      </c>
      <c r="BD1364" t="s">
        <v>1220</v>
      </c>
      <c r="BF1364" s="46" t="s">
        <v>1065</v>
      </c>
      <c r="BG1364" t="s">
        <v>981</v>
      </c>
      <c r="BK1364" t="s">
        <v>981</v>
      </c>
      <c r="BL1364" t="s">
        <v>1065</v>
      </c>
      <c r="BM1364" s="55" t="s">
        <v>964</v>
      </c>
      <c r="BN1364" t="str">
        <f t="shared" si="159"/>
        <v>simvastatine film-coated tablet 30mg/</v>
      </c>
      <c r="BO1364" s="55"/>
      <c r="BP1364" t="str">
        <f t="shared" si="160"/>
        <v>simvastatine film-coated tablet 30mg/</v>
      </c>
      <c r="BR1364" s="76">
        <v>10221000</v>
      </c>
      <c r="BS1364" t="s">
        <v>1220</v>
      </c>
      <c r="BU1364" s="118"/>
      <c r="BV1364" s="118"/>
      <c r="BW1364" s="61">
        <v>100000073665</v>
      </c>
      <c r="CB1364" s="87"/>
      <c r="CC1364" s="87"/>
      <c r="CF1364" t="s">
        <v>1242</v>
      </c>
      <c r="CG1364" t="s">
        <v>175</v>
      </c>
      <c r="CI1364" s="118"/>
      <c r="CJ1364" s="118"/>
      <c r="CK1364" t="s">
        <v>1239</v>
      </c>
      <c r="CM1364" t="s">
        <v>1228</v>
      </c>
      <c r="CN1364" t="s">
        <v>3382</v>
      </c>
      <c r="CO1364" s="46" t="s">
        <v>2252</v>
      </c>
      <c r="CQ1364" s="46" t="s">
        <v>2252</v>
      </c>
      <c r="CR1364" s="46" t="s">
        <v>615</v>
      </c>
      <c r="CT1364" s="46" t="s">
        <v>2252</v>
      </c>
      <c r="CU1364" s="46" t="s">
        <v>615</v>
      </c>
      <c r="CV1364" s="118"/>
      <c r="CW1364" s="147"/>
      <c r="CX1364" t="s">
        <v>615</v>
      </c>
      <c r="DG1364" s="118"/>
      <c r="DH1364" s="118"/>
      <c r="DI1364" s="118"/>
      <c r="DJ1364" s="118"/>
      <c r="DK1364" s="118"/>
      <c r="DL1364">
        <v>30</v>
      </c>
      <c r="DM1364" s="74" t="s">
        <v>164</v>
      </c>
      <c r="DN1364" s="74"/>
      <c r="DO1364" s="74"/>
      <c r="DP1364" s="74"/>
      <c r="DR1364">
        <v>30</v>
      </c>
      <c r="DS1364" s="74" t="s">
        <v>164</v>
      </c>
      <c r="DZ1364" t="s">
        <v>1261</v>
      </c>
      <c r="EA1364">
        <v>30</v>
      </c>
      <c r="EY1364" s="70" t="str">
        <f t="shared" si="161"/>
        <v>simvastatine oral 30mg/</v>
      </c>
      <c r="FK1364" s="14" t="s">
        <v>163</v>
      </c>
      <c r="FL1364" s="70" t="str">
        <f t="shared" si="162"/>
        <v>simvastatine oral 30mg/</v>
      </c>
    </row>
    <row r="1365" spans="1:168" ht="15.75" customHeight="1">
      <c r="A1365" s="83">
        <v>27628</v>
      </c>
      <c r="B1365" s="57">
        <v>27628</v>
      </c>
      <c r="C1365" s="118"/>
      <c r="D1365" s="118"/>
      <c r="E1365" s="118"/>
      <c r="F1365" s="118"/>
      <c r="G1365" s="57">
        <v>27628</v>
      </c>
      <c r="I1365" s="57">
        <v>27628</v>
      </c>
      <c r="J1365" s="5" t="str">
        <f t="shared" si="156"/>
        <v>FIN simvastatine Sandoz A/S film-coated tablet 50 x 30mg/</v>
      </c>
      <c r="K1365" s="5" t="str">
        <f t="shared" si="157"/>
        <v>FIN simvastatine Sandoz A/S film-coated tablet 50 x 30mg/</v>
      </c>
      <c r="P1365">
        <v>50</v>
      </c>
      <c r="R1365">
        <v>50</v>
      </c>
      <c r="T1365" s="118"/>
      <c r="U1365" s="118"/>
      <c r="V1365" s="118"/>
      <c r="W1365" s="118"/>
      <c r="X1365" t="s">
        <v>1297</v>
      </c>
      <c r="Y1365" t="s">
        <v>1165</v>
      </c>
      <c r="Z1365" t="s">
        <v>1165</v>
      </c>
      <c r="AA1365" t="s">
        <v>1299</v>
      </c>
      <c r="AF1365" s="61">
        <v>100000073665</v>
      </c>
      <c r="AG1365" t="s">
        <v>1220</v>
      </c>
      <c r="AI1365" t="s">
        <v>1198</v>
      </c>
      <c r="AJ1365" t="s">
        <v>1212</v>
      </c>
      <c r="AS1365" s="57">
        <v>14092</v>
      </c>
      <c r="AT1365" s="25" t="str">
        <f t="shared" si="158"/>
        <v>FIN simvastatine Sandoz A/S film-coated tablet 30mg/</v>
      </c>
      <c r="AU1365" s="33"/>
      <c r="AW1365" s="57">
        <v>14092</v>
      </c>
      <c r="AX1365" s="57"/>
      <c r="AZ1365" t="s">
        <v>579</v>
      </c>
      <c r="BD1365" t="s">
        <v>1220</v>
      </c>
      <c r="BF1365" s="46" t="s">
        <v>1065</v>
      </c>
      <c r="BG1365" t="s">
        <v>981</v>
      </c>
      <c r="BK1365" t="s">
        <v>981</v>
      </c>
      <c r="BL1365" t="s">
        <v>1065</v>
      </c>
      <c r="BM1365" s="55" t="s">
        <v>964</v>
      </c>
      <c r="BN1365" t="str">
        <f t="shared" si="159"/>
        <v>simvastatine film-coated tablet 30mg/</v>
      </c>
      <c r="BO1365" s="55"/>
      <c r="BP1365" t="str">
        <f t="shared" si="160"/>
        <v>simvastatine film-coated tablet 30mg/</v>
      </c>
      <c r="BR1365" s="76">
        <v>10221000</v>
      </c>
      <c r="BS1365" t="s">
        <v>1220</v>
      </c>
      <c r="BU1365" s="118"/>
      <c r="BV1365" s="118"/>
      <c r="BW1365" s="61">
        <v>100000073665</v>
      </c>
      <c r="CB1365" s="87"/>
      <c r="CC1365" s="87"/>
      <c r="CF1365" t="s">
        <v>1242</v>
      </c>
      <c r="CG1365" t="s">
        <v>175</v>
      </c>
      <c r="CI1365" s="118"/>
      <c r="CJ1365" s="118"/>
      <c r="CK1365" t="s">
        <v>1239</v>
      </c>
      <c r="CM1365" t="s">
        <v>1228</v>
      </c>
      <c r="CN1365" t="s">
        <v>3382</v>
      </c>
      <c r="CO1365" s="46" t="s">
        <v>2252</v>
      </c>
      <c r="CQ1365" s="46" t="s">
        <v>2252</v>
      </c>
      <c r="CR1365" s="46" t="s">
        <v>615</v>
      </c>
      <c r="CT1365" s="46" t="s">
        <v>2252</v>
      </c>
      <c r="CU1365" s="46" t="s">
        <v>615</v>
      </c>
      <c r="CV1365" s="118"/>
      <c r="CW1365" s="147"/>
      <c r="CX1365" t="s">
        <v>615</v>
      </c>
      <c r="DG1365" s="118"/>
      <c r="DH1365" s="118"/>
      <c r="DI1365" s="118"/>
      <c r="DJ1365" s="118"/>
      <c r="DK1365" s="118"/>
      <c r="DL1365">
        <v>30</v>
      </c>
      <c r="DM1365" s="74" t="s">
        <v>164</v>
      </c>
      <c r="DN1365" s="74"/>
      <c r="DO1365" s="74"/>
      <c r="DP1365" s="74"/>
      <c r="DR1365">
        <v>30</v>
      </c>
      <c r="DS1365" s="74" t="s">
        <v>164</v>
      </c>
      <c r="DZ1365" t="s">
        <v>1261</v>
      </c>
      <c r="EA1365">
        <v>30</v>
      </c>
      <c r="EY1365" s="70" t="str">
        <f t="shared" si="161"/>
        <v>simvastatine oral 30mg/</v>
      </c>
      <c r="FK1365" s="14" t="s">
        <v>163</v>
      </c>
      <c r="FL1365" s="70" t="str">
        <f t="shared" si="162"/>
        <v>simvastatine oral 30mg/</v>
      </c>
    </row>
    <row r="1366" spans="1:168" ht="15.75" customHeight="1">
      <c r="A1366" s="83">
        <v>27629</v>
      </c>
      <c r="B1366" s="57">
        <v>27629</v>
      </c>
      <c r="C1366" s="118"/>
      <c r="D1366" s="118"/>
      <c r="E1366" s="118"/>
      <c r="F1366" s="118"/>
      <c r="G1366" s="57">
        <v>27629</v>
      </c>
      <c r="I1366" s="57">
        <v>27629</v>
      </c>
      <c r="J1366" s="5" t="str">
        <f t="shared" si="156"/>
        <v>FIN simvastatine Sandoz A/S film-coated tablet 100 x 30mg/</v>
      </c>
      <c r="K1366" s="5" t="str">
        <f t="shared" si="157"/>
        <v>FIN simvastatine Sandoz A/S film-coated tablet 100 x 30mg/</v>
      </c>
      <c r="P1366">
        <v>100</v>
      </c>
      <c r="R1366">
        <v>100</v>
      </c>
      <c r="T1366" s="118"/>
      <c r="U1366" s="118"/>
      <c r="V1366" s="118"/>
      <c r="W1366" s="118"/>
      <c r="X1366" t="s">
        <v>1298</v>
      </c>
      <c r="Y1366" t="s">
        <v>1165</v>
      </c>
      <c r="Z1366" t="s">
        <v>1165</v>
      </c>
      <c r="AA1366" t="s">
        <v>1289</v>
      </c>
      <c r="AF1366" s="61">
        <v>100000073665</v>
      </c>
      <c r="AG1366" t="s">
        <v>1220</v>
      </c>
      <c r="AI1366" t="s">
        <v>1198</v>
      </c>
      <c r="AJ1366" t="s">
        <v>1212</v>
      </c>
      <c r="AS1366" s="57">
        <v>14092</v>
      </c>
      <c r="AT1366" s="25" t="str">
        <f t="shared" si="158"/>
        <v>FIN simvastatine Sandoz A/S film-coated tablet 30mg/</v>
      </c>
      <c r="AU1366" s="33"/>
      <c r="AW1366" s="57">
        <v>14092</v>
      </c>
      <c r="AX1366" s="57"/>
      <c r="AZ1366" t="s">
        <v>579</v>
      </c>
      <c r="BD1366" t="s">
        <v>1220</v>
      </c>
      <c r="BF1366" s="46" t="s">
        <v>1065</v>
      </c>
      <c r="BG1366" t="s">
        <v>981</v>
      </c>
      <c r="BK1366" t="s">
        <v>981</v>
      </c>
      <c r="BL1366" t="s">
        <v>1065</v>
      </c>
      <c r="BM1366" s="55" t="s">
        <v>964</v>
      </c>
      <c r="BN1366" t="str">
        <f t="shared" si="159"/>
        <v>simvastatine film-coated tablet 30mg/</v>
      </c>
      <c r="BO1366" s="55"/>
      <c r="BP1366" t="str">
        <f t="shared" si="160"/>
        <v>simvastatine film-coated tablet 30mg/</v>
      </c>
      <c r="BR1366" s="76">
        <v>10221000</v>
      </c>
      <c r="BS1366" t="s">
        <v>1220</v>
      </c>
      <c r="BU1366" s="118"/>
      <c r="BV1366" s="118"/>
      <c r="BW1366" s="61">
        <v>100000073665</v>
      </c>
      <c r="CB1366" s="87"/>
      <c r="CC1366" s="87"/>
      <c r="CF1366" t="s">
        <v>1242</v>
      </c>
      <c r="CG1366" t="s">
        <v>175</v>
      </c>
      <c r="CI1366" s="118"/>
      <c r="CJ1366" s="118"/>
      <c r="CK1366" t="s">
        <v>1239</v>
      </c>
      <c r="CM1366" t="s">
        <v>1228</v>
      </c>
      <c r="CN1366" t="s">
        <v>3382</v>
      </c>
      <c r="CO1366" s="46" t="s">
        <v>2252</v>
      </c>
      <c r="CQ1366" s="46" t="s">
        <v>2252</v>
      </c>
      <c r="CR1366" s="46" t="s">
        <v>615</v>
      </c>
      <c r="CT1366" s="46" t="s">
        <v>2252</v>
      </c>
      <c r="CU1366" s="46" t="s">
        <v>615</v>
      </c>
      <c r="CV1366" s="118"/>
      <c r="CW1366" s="147"/>
      <c r="CX1366" t="s">
        <v>615</v>
      </c>
      <c r="DG1366" s="118"/>
      <c r="DH1366" s="118"/>
      <c r="DI1366" s="118"/>
      <c r="DJ1366" s="118"/>
      <c r="DK1366" s="118"/>
      <c r="DL1366">
        <v>30</v>
      </c>
      <c r="DM1366" s="74" t="s">
        <v>164</v>
      </c>
      <c r="DN1366" s="74"/>
      <c r="DO1366" s="74"/>
      <c r="DP1366" s="74"/>
      <c r="DR1366">
        <v>30</v>
      </c>
      <c r="DS1366" s="74" t="s">
        <v>164</v>
      </c>
      <c r="DZ1366" t="s">
        <v>1261</v>
      </c>
      <c r="EA1366">
        <v>30</v>
      </c>
      <c r="EY1366" s="70" t="str">
        <f t="shared" si="161"/>
        <v>simvastatine oral 30mg/</v>
      </c>
      <c r="FK1366" s="14" t="s">
        <v>163</v>
      </c>
      <c r="FL1366" s="70" t="str">
        <f t="shared" si="162"/>
        <v>simvastatine oral 30mg/</v>
      </c>
    </row>
    <row r="1367" spans="1:168" ht="15.75" customHeight="1">
      <c r="A1367" s="83">
        <v>27630</v>
      </c>
      <c r="B1367" s="57">
        <v>27630</v>
      </c>
      <c r="C1367" s="118"/>
      <c r="D1367" s="118"/>
      <c r="E1367" s="118"/>
      <c r="F1367" s="118"/>
      <c r="G1367" s="57">
        <v>27630</v>
      </c>
      <c r="I1367" s="57">
        <v>27630</v>
      </c>
      <c r="J1367" s="5" t="str">
        <f t="shared" ref="J1367:J1430" si="163">CONCATENATE(BM1367," ",CR1368," ",BG1367," ",BS1367," ",R1367,S1367," x ",DR1367,DS1367,"/",DU1367,DV1367)</f>
        <v>FIN simvastatine Sandoz A/S film-coated tablet 250 x 30mg/</v>
      </c>
      <c r="K1367" s="5" t="str">
        <f t="shared" ref="K1367:K1430" si="164">CONCATENATE(BM1367," ",CR1368," ",BG1367," ",BS1367," ",R1367,S1367," x ",DR1367,DS1367,"/",DU1367,DV1367)</f>
        <v>FIN simvastatine Sandoz A/S film-coated tablet 250 x 30mg/</v>
      </c>
      <c r="P1367" s="56">
        <v>250</v>
      </c>
      <c r="R1367" s="56">
        <v>250</v>
      </c>
      <c r="T1367" s="118"/>
      <c r="U1367" s="118"/>
      <c r="V1367" s="118"/>
      <c r="W1367" s="118"/>
      <c r="X1367" t="s">
        <v>1290</v>
      </c>
      <c r="Y1367" t="s">
        <v>1165</v>
      </c>
      <c r="Z1367" t="s">
        <v>1165</v>
      </c>
      <c r="AA1367" s="56" t="s">
        <v>1303</v>
      </c>
      <c r="AF1367" s="61">
        <v>100000073665</v>
      </c>
      <c r="AG1367" t="s">
        <v>1220</v>
      </c>
      <c r="AI1367" t="s">
        <v>1198</v>
      </c>
      <c r="AJ1367" t="s">
        <v>1212</v>
      </c>
      <c r="AS1367" s="57">
        <v>14092</v>
      </c>
      <c r="AT1367" s="25" t="str">
        <f t="shared" ref="AT1367:AT1430" si="165">CONCATENATE(BM1367," ",CR1368," ",BG1367," ",BS1367," ",DR1367,DS1367,"/",DU1367,DV1367)</f>
        <v>FIN simvastatine Sandoz A/S film-coated tablet 30mg/</v>
      </c>
      <c r="AU1367" s="33"/>
      <c r="AW1367" s="57">
        <v>14092</v>
      </c>
      <c r="AX1367" s="57"/>
      <c r="AZ1367" t="s">
        <v>579</v>
      </c>
      <c r="BD1367" t="s">
        <v>1220</v>
      </c>
      <c r="BF1367" s="46" t="s">
        <v>1065</v>
      </c>
      <c r="BG1367" t="s">
        <v>981</v>
      </c>
      <c r="BK1367" t="s">
        <v>981</v>
      </c>
      <c r="BL1367" t="s">
        <v>1065</v>
      </c>
      <c r="BM1367" s="55" t="s">
        <v>964</v>
      </c>
      <c r="BN1367" t="str">
        <f t="shared" ref="BN1367:BN1430" si="166">CONCATENATE(CR1368," ",BS1367," ",DR1367,DS1367,"/",DU1367,DV1367)</f>
        <v>simvastatine film-coated tablet 30mg/</v>
      </c>
      <c r="BO1367" s="55"/>
      <c r="BP1367" t="str">
        <f t="shared" ref="BP1367:BP1430" si="167">CONCATENATE(CR1368," ",BS1367," ",DR1367,DS1367,"/",DU1367,DV1367)</f>
        <v>simvastatine film-coated tablet 30mg/</v>
      </c>
      <c r="BR1367" s="76">
        <v>10221000</v>
      </c>
      <c r="BS1367" t="s">
        <v>1220</v>
      </c>
      <c r="BU1367" s="118"/>
      <c r="BV1367" s="118"/>
      <c r="BW1367" s="61">
        <v>100000073665</v>
      </c>
      <c r="CB1367" s="87"/>
      <c r="CC1367" s="87"/>
      <c r="CF1367" t="s">
        <v>1242</v>
      </c>
      <c r="CG1367" t="s">
        <v>175</v>
      </c>
      <c r="CI1367" s="118"/>
      <c r="CJ1367" s="118"/>
      <c r="CK1367" t="s">
        <v>1239</v>
      </c>
      <c r="CM1367" t="s">
        <v>1228</v>
      </c>
      <c r="CN1367" t="s">
        <v>3382</v>
      </c>
      <c r="CO1367" s="46" t="s">
        <v>2252</v>
      </c>
      <c r="CQ1367" s="46" t="s">
        <v>2252</v>
      </c>
      <c r="CR1367" s="46" t="s">
        <v>615</v>
      </c>
      <c r="CT1367" s="46" t="s">
        <v>2252</v>
      </c>
      <c r="CU1367" s="46" t="s">
        <v>615</v>
      </c>
      <c r="CV1367" s="118"/>
      <c r="CW1367" s="147"/>
      <c r="CX1367" t="s">
        <v>615</v>
      </c>
      <c r="DG1367" s="118"/>
      <c r="DH1367" s="118"/>
      <c r="DI1367" s="118"/>
      <c r="DJ1367" s="118"/>
      <c r="DK1367" s="118"/>
      <c r="DL1367">
        <v>30</v>
      </c>
      <c r="DM1367" s="74" t="s">
        <v>164</v>
      </c>
      <c r="DN1367" s="74"/>
      <c r="DO1367" s="74"/>
      <c r="DP1367" s="74"/>
      <c r="DR1367">
        <v>30</v>
      </c>
      <c r="DS1367" s="74" t="s">
        <v>164</v>
      </c>
      <c r="DZ1367" t="s">
        <v>1261</v>
      </c>
      <c r="EA1367">
        <v>30</v>
      </c>
      <c r="EY1367" s="70" t="str">
        <f t="shared" ref="EY1367:EY1430" si="168">CONCATENATE(CU1369," ",FK1367," ",DR1367,DS1367,"/",DU1367,DV1367)</f>
        <v>simvastatine oral 30mg/</v>
      </c>
      <c r="FK1367" s="14" t="s">
        <v>163</v>
      </c>
      <c r="FL1367" s="70" t="str">
        <f t="shared" ref="FL1367:FL1430" si="169">CONCATENATE(CU1369," ",FK1367," ",DR1367,DS1367,"/",DU1367,DV1367)</f>
        <v>simvastatine oral 30mg/</v>
      </c>
    </row>
    <row r="1368" spans="1:168" ht="15.75" customHeight="1">
      <c r="A1368" s="83">
        <v>121493</v>
      </c>
      <c r="B1368" s="57">
        <v>121493</v>
      </c>
      <c r="C1368" s="118"/>
      <c r="D1368" s="118"/>
      <c r="E1368" s="118"/>
      <c r="F1368" s="118"/>
      <c r="G1368" s="57">
        <v>121493</v>
      </c>
      <c r="I1368" s="57">
        <v>121493</v>
      </c>
      <c r="J1368" s="5" t="str">
        <f t="shared" si="163"/>
        <v>FIN simvastatine Sandoz A/S film-coated tablet 7 x 30mg/</v>
      </c>
      <c r="K1368" s="5" t="str">
        <f t="shared" si="164"/>
        <v>FIN simvastatine Sandoz A/S film-coated tablet 7 x 30mg/</v>
      </c>
      <c r="P1368">
        <v>7</v>
      </c>
      <c r="R1368">
        <v>7</v>
      </c>
      <c r="T1368" s="118"/>
      <c r="U1368" s="118"/>
      <c r="V1368" s="118"/>
      <c r="W1368" s="118"/>
      <c r="X1368" t="s">
        <v>1299</v>
      </c>
      <c r="Y1368" t="s">
        <v>1165</v>
      </c>
      <c r="Z1368" t="s">
        <v>1165</v>
      </c>
      <c r="AA1368" t="s">
        <v>1311</v>
      </c>
      <c r="AF1368" s="61">
        <v>100000073665</v>
      </c>
      <c r="AG1368" t="s">
        <v>1220</v>
      </c>
      <c r="AI1368" t="s">
        <v>1198</v>
      </c>
      <c r="AJ1368" t="s">
        <v>1212</v>
      </c>
      <c r="AS1368" s="57">
        <v>14092</v>
      </c>
      <c r="AT1368" s="25" t="str">
        <f t="shared" si="165"/>
        <v>FIN simvastatine Sandoz A/S film-coated tablet 30mg/</v>
      </c>
      <c r="AU1368" s="33"/>
      <c r="AW1368" s="57">
        <v>14092</v>
      </c>
      <c r="AX1368" s="57"/>
      <c r="AZ1368" t="s">
        <v>579</v>
      </c>
      <c r="BD1368" t="s">
        <v>1220</v>
      </c>
      <c r="BF1368" s="46" t="s">
        <v>1065</v>
      </c>
      <c r="BG1368" t="s">
        <v>981</v>
      </c>
      <c r="BK1368" t="s">
        <v>981</v>
      </c>
      <c r="BL1368" t="s">
        <v>1065</v>
      </c>
      <c r="BM1368" s="55" t="s">
        <v>964</v>
      </c>
      <c r="BN1368" t="str">
        <f t="shared" si="166"/>
        <v>simvastatine film-coated tablet 30mg/</v>
      </c>
      <c r="BO1368" s="55"/>
      <c r="BP1368" t="str">
        <f t="shared" si="167"/>
        <v>simvastatine film-coated tablet 30mg/</v>
      </c>
      <c r="BR1368" s="76">
        <v>10221000</v>
      </c>
      <c r="BS1368" t="s">
        <v>1220</v>
      </c>
      <c r="BU1368" s="118"/>
      <c r="BV1368" s="118"/>
      <c r="BW1368" s="61">
        <v>100000073665</v>
      </c>
      <c r="CB1368" s="87"/>
      <c r="CC1368" s="87"/>
      <c r="CF1368" t="s">
        <v>1242</v>
      </c>
      <c r="CG1368" t="s">
        <v>175</v>
      </c>
      <c r="CI1368" s="118"/>
      <c r="CJ1368" s="118"/>
      <c r="CK1368" t="s">
        <v>1239</v>
      </c>
      <c r="CM1368" t="s">
        <v>1228</v>
      </c>
      <c r="CN1368" t="s">
        <v>3382</v>
      </c>
      <c r="CO1368" s="46" t="s">
        <v>2252</v>
      </c>
      <c r="CQ1368" s="46" t="s">
        <v>2252</v>
      </c>
      <c r="CR1368" s="46" t="s">
        <v>615</v>
      </c>
      <c r="CT1368" s="46" t="s">
        <v>2252</v>
      </c>
      <c r="CU1368" s="46" t="s">
        <v>615</v>
      </c>
      <c r="CV1368" s="118"/>
      <c r="CW1368" s="147"/>
      <c r="CX1368" t="s">
        <v>615</v>
      </c>
      <c r="DG1368" s="118"/>
      <c r="DH1368" s="118"/>
      <c r="DI1368" s="118"/>
      <c r="DJ1368" s="118"/>
      <c r="DK1368" s="118"/>
      <c r="DL1368">
        <v>30</v>
      </c>
      <c r="DM1368" s="74" t="s">
        <v>164</v>
      </c>
      <c r="DN1368" s="74"/>
      <c r="DO1368" s="74"/>
      <c r="DP1368" s="74"/>
      <c r="DR1368">
        <v>30</v>
      </c>
      <c r="DS1368" s="74" t="s">
        <v>164</v>
      </c>
      <c r="DZ1368" t="s">
        <v>1261</v>
      </c>
      <c r="EA1368">
        <v>30</v>
      </c>
      <c r="EY1368" s="70" t="str">
        <f t="shared" si="168"/>
        <v>simvastatine oral 30mg/</v>
      </c>
      <c r="FK1368" s="14" t="s">
        <v>163</v>
      </c>
      <c r="FL1368" s="70" t="str">
        <f t="shared" si="169"/>
        <v>simvastatine oral 30mg/</v>
      </c>
    </row>
    <row r="1369" spans="1:168" ht="15.75" customHeight="1">
      <c r="A1369" s="83">
        <v>121494</v>
      </c>
      <c r="B1369" s="57">
        <v>121494</v>
      </c>
      <c r="C1369" s="118"/>
      <c r="D1369" s="118"/>
      <c r="E1369" s="118"/>
      <c r="F1369" s="118"/>
      <c r="G1369" s="57">
        <v>121494</v>
      </c>
      <c r="I1369" s="57">
        <v>121494</v>
      </c>
      <c r="J1369" s="5" t="str">
        <f t="shared" si="163"/>
        <v>FIN simvastatine Sandoz A/S film-coated tablet 14 x 30mg/</v>
      </c>
      <c r="K1369" s="5" t="str">
        <f t="shared" si="164"/>
        <v>FIN simvastatine Sandoz A/S film-coated tablet 14 x 30mg/</v>
      </c>
      <c r="P1369">
        <v>14</v>
      </c>
      <c r="R1369">
        <v>14</v>
      </c>
      <c r="T1369" s="118"/>
      <c r="U1369" s="118"/>
      <c r="V1369" s="118"/>
      <c r="W1369" s="118"/>
      <c r="X1369" t="s">
        <v>1289</v>
      </c>
      <c r="Y1369" t="s">
        <v>1165</v>
      </c>
      <c r="Z1369" t="s">
        <v>1165</v>
      </c>
      <c r="AA1369" t="s">
        <v>1296</v>
      </c>
      <c r="AF1369" s="61">
        <v>100000073665</v>
      </c>
      <c r="AG1369" t="s">
        <v>1220</v>
      </c>
      <c r="AI1369" t="s">
        <v>1198</v>
      </c>
      <c r="AJ1369" t="s">
        <v>1212</v>
      </c>
      <c r="AS1369" s="57">
        <v>14092</v>
      </c>
      <c r="AT1369" s="25" t="str">
        <f t="shared" si="165"/>
        <v>FIN simvastatine Sandoz A/S film-coated tablet 30mg/</v>
      </c>
      <c r="AU1369" s="33"/>
      <c r="AW1369" s="57">
        <v>14092</v>
      </c>
      <c r="AX1369" s="57"/>
      <c r="AZ1369" t="s">
        <v>579</v>
      </c>
      <c r="BD1369" t="s">
        <v>1220</v>
      </c>
      <c r="BF1369" s="46" t="s">
        <v>1065</v>
      </c>
      <c r="BG1369" t="s">
        <v>981</v>
      </c>
      <c r="BK1369" t="s">
        <v>981</v>
      </c>
      <c r="BL1369" t="s">
        <v>1065</v>
      </c>
      <c r="BM1369" s="55" t="s">
        <v>964</v>
      </c>
      <c r="BN1369" t="str">
        <f t="shared" si="166"/>
        <v>simvastatine film-coated tablet 30mg/</v>
      </c>
      <c r="BO1369" s="55"/>
      <c r="BP1369" t="str">
        <f t="shared" si="167"/>
        <v>simvastatine film-coated tablet 30mg/</v>
      </c>
      <c r="BR1369" s="76">
        <v>10221000</v>
      </c>
      <c r="BS1369" t="s">
        <v>1220</v>
      </c>
      <c r="BU1369" s="118"/>
      <c r="BV1369" s="118"/>
      <c r="BW1369" s="61">
        <v>100000073665</v>
      </c>
      <c r="CB1369" s="87"/>
      <c r="CC1369" s="87"/>
      <c r="CF1369" t="s">
        <v>1242</v>
      </c>
      <c r="CG1369" t="s">
        <v>175</v>
      </c>
      <c r="CI1369" s="118"/>
      <c r="CJ1369" s="118"/>
      <c r="CK1369" t="s">
        <v>1239</v>
      </c>
      <c r="CM1369" t="s">
        <v>1228</v>
      </c>
      <c r="CN1369" t="s">
        <v>3382</v>
      </c>
      <c r="CO1369" s="46" t="s">
        <v>2252</v>
      </c>
      <c r="CQ1369" s="46" t="s">
        <v>2252</v>
      </c>
      <c r="CR1369" s="46" t="s">
        <v>615</v>
      </c>
      <c r="CT1369" s="46" t="s">
        <v>2252</v>
      </c>
      <c r="CU1369" s="46" t="s">
        <v>615</v>
      </c>
      <c r="CV1369" s="118"/>
      <c r="CW1369" s="147"/>
      <c r="CX1369" t="s">
        <v>615</v>
      </c>
      <c r="DG1369" s="118"/>
      <c r="DH1369" s="118"/>
      <c r="DI1369" s="118"/>
      <c r="DJ1369" s="118"/>
      <c r="DK1369" s="118"/>
      <c r="DL1369">
        <v>30</v>
      </c>
      <c r="DM1369" s="74" t="s">
        <v>164</v>
      </c>
      <c r="DN1369" s="74"/>
      <c r="DO1369" s="74"/>
      <c r="DP1369" s="74"/>
      <c r="DR1369">
        <v>30</v>
      </c>
      <c r="DS1369" s="74" t="s">
        <v>164</v>
      </c>
      <c r="DZ1369" t="s">
        <v>1261</v>
      </c>
      <c r="EA1369">
        <v>30</v>
      </c>
      <c r="EY1369" s="70" t="str">
        <f t="shared" si="168"/>
        <v>simvastatine oral 30mg/</v>
      </c>
      <c r="FK1369" s="14" t="s">
        <v>163</v>
      </c>
      <c r="FL1369" s="70" t="str">
        <f t="shared" si="169"/>
        <v>simvastatine oral 30mg/</v>
      </c>
    </row>
    <row r="1370" spans="1:168" ht="15.75" customHeight="1">
      <c r="A1370" s="83">
        <v>121495</v>
      </c>
      <c r="B1370" s="57">
        <v>121495</v>
      </c>
      <c r="C1370" s="118"/>
      <c r="D1370" s="118"/>
      <c r="E1370" s="118"/>
      <c r="F1370" s="118"/>
      <c r="G1370" s="57">
        <v>121495</v>
      </c>
      <c r="I1370" s="57">
        <v>121495</v>
      </c>
      <c r="J1370" s="5" t="str">
        <f t="shared" si="163"/>
        <v>FIN simvastatine Sandoz A/S film-coated tablet 21 x 30mg/</v>
      </c>
      <c r="K1370" s="5" t="str">
        <f t="shared" si="164"/>
        <v>FIN simvastatine Sandoz A/S film-coated tablet 21 x 30mg/</v>
      </c>
      <c r="P1370">
        <v>21</v>
      </c>
      <c r="R1370">
        <v>21</v>
      </c>
      <c r="T1370" s="118"/>
      <c r="U1370" s="118"/>
      <c r="V1370" s="118"/>
      <c r="W1370" s="118"/>
      <c r="X1370" s="56" t="s">
        <v>1303</v>
      </c>
      <c r="Y1370" t="s">
        <v>1165</v>
      </c>
      <c r="Z1370" t="s">
        <v>1165</v>
      </c>
      <c r="AA1370" t="s">
        <v>1335</v>
      </c>
      <c r="AF1370" s="61">
        <v>100000073665</v>
      </c>
      <c r="AG1370" t="s">
        <v>1220</v>
      </c>
      <c r="AI1370" t="s">
        <v>1198</v>
      </c>
      <c r="AJ1370" t="s">
        <v>1212</v>
      </c>
      <c r="AS1370" s="57">
        <v>14092</v>
      </c>
      <c r="AT1370" s="25" t="str">
        <f t="shared" si="165"/>
        <v>FIN simvastatine Sandoz A/S film-coated tablet 30mg/</v>
      </c>
      <c r="AU1370" s="33"/>
      <c r="AW1370" s="57">
        <v>14092</v>
      </c>
      <c r="AX1370" s="57"/>
      <c r="AZ1370" t="s">
        <v>579</v>
      </c>
      <c r="BD1370" t="s">
        <v>1220</v>
      </c>
      <c r="BF1370" s="46" t="s">
        <v>1065</v>
      </c>
      <c r="BG1370" t="s">
        <v>981</v>
      </c>
      <c r="BK1370" t="s">
        <v>981</v>
      </c>
      <c r="BL1370" t="s">
        <v>1065</v>
      </c>
      <c r="BM1370" s="55" t="s">
        <v>964</v>
      </c>
      <c r="BN1370" t="str">
        <f t="shared" si="166"/>
        <v>simvastatine film-coated tablet 30mg/</v>
      </c>
      <c r="BO1370" s="55"/>
      <c r="BP1370" t="str">
        <f t="shared" si="167"/>
        <v>simvastatine film-coated tablet 30mg/</v>
      </c>
      <c r="BR1370" s="76">
        <v>10221000</v>
      </c>
      <c r="BS1370" t="s">
        <v>1220</v>
      </c>
      <c r="BU1370" s="118"/>
      <c r="BV1370" s="118"/>
      <c r="BW1370" s="61">
        <v>100000073665</v>
      </c>
      <c r="CB1370" s="87"/>
      <c r="CC1370" s="87"/>
      <c r="CF1370" t="s">
        <v>1242</v>
      </c>
      <c r="CG1370" t="s">
        <v>175</v>
      </c>
      <c r="CI1370" s="118"/>
      <c r="CJ1370" s="118"/>
      <c r="CK1370" t="s">
        <v>1239</v>
      </c>
      <c r="CM1370" t="s">
        <v>1228</v>
      </c>
      <c r="CN1370" t="s">
        <v>3382</v>
      </c>
      <c r="CO1370" s="46" t="s">
        <v>2252</v>
      </c>
      <c r="CQ1370" s="46" t="s">
        <v>2252</v>
      </c>
      <c r="CR1370" s="46" t="s">
        <v>615</v>
      </c>
      <c r="CT1370" s="46" t="s">
        <v>2252</v>
      </c>
      <c r="CU1370" s="46" t="s">
        <v>615</v>
      </c>
      <c r="CV1370" s="118"/>
      <c r="CW1370" s="147"/>
      <c r="CX1370" t="s">
        <v>615</v>
      </c>
      <c r="DG1370" s="118"/>
      <c r="DH1370" s="118"/>
      <c r="DI1370" s="118"/>
      <c r="DJ1370" s="118"/>
      <c r="DK1370" s="118"/>
      <c r="DL1370">
        <v>30</v>
      </c>
      <c r="DM1370" s="74" t="s">
        <v>164</v>
      </c>
      <c r="DN1370" s="74"/>
      <c r="DO1370" s="74"/>
      <c r="DP1370" s="74"/>
      <c r="DR1370">
        <v>30</v>
      </c>
      <c r="DS1370" s="74" t="s">
        <v>164</v>
      </c>
      <c r="DZ1370" t="s">
        <v>1261</v>
      </c>
      <c r="EA1370">
        <v>30</v>
      </c>
      <c r="EY1370" s="70" t="str">
        <f t="shared" si="168"/>
        <v>simvastatine oral 30mg/</v>
      </c>
      <c r="FK1370" s="14" t="s">
        <v>163</v>
      </c>
      <c r="FL1370" s="70" t="str">
        <f t="shared" si="169"/>
        <v>simvastatine oral 30mg/</v>
      </c>
    </row>
    <row r="1371" spans="1:168" ht="15.75" customHeight="1">
      <c r="A1371" s="83">
        <v>121496</v>
      </c>
      <c r="B1371" s="57">
        <v>121496</v>
      </c>
      <c r="C1371" s="118"/>
      <c r="D1371" s="118"/>
      <c r="E1371" s="118"/>
      <c r="F1371" s="118"/>
      <c r="G1371" s="57">
        <v>121496</v>
      </c>
      <c r="I1371" s="57">
        <v>121496</v>
      </c>
      <c r="J1371" s="5" t="str">
        <f t="shared" si="163"/>
        <v>FIN simvastatine Sandoz A/S film-coated tablet 35 x 30mg/</v>
      </c>
      <c r="K1371" s="5" t="str">
        <f t="shared" si="164"/>
        <v>FIN simvastatine Sandoz A/S film-coated tablet 35 x 30mg/</v>
      </c>
      <c r="P1371">
        <v>35</v>
      </c>
      <c r="R1371">
        <v>35</v>
      </c>
      <c r="T1371" s="118"/>
      <c r="U1371" s="118"/>
      <c r="V1371" s="118"/>
      <c r="W1371" s="118"/>
      <c r="X1371" t="s">
        <v>1311</v>
      </c>
      <c r="Y1371" t="s">
        <v>1165</v>
      </c>
      <c r="Z1371" t="s">
        <v>1165</v>
      </c>
      <c r="AA1371" t="s">
        <v>1344</v>
      </c>
      <c r="AF1371" s="61">
        <v>100000073665</v>
      </c>
      <c r="AG1371" t="s">
        <v>1220</v>
      </c>
      <c r="AI1371" t="s">
        <v>1198</v>
      </c>
      <c r="AJ1371" t="s">
        <v>1212</v>
      </c>
      <c r="AS1371" s="57">
        <v>14092</v>
      </c>
      <c r="AT1371" s="25" t="str">
        <f t="shared" si="165"/>
        <v>FIN simvastatine Sandoz A/S film-coated tablet 30mg/</v>
      </c>
      <c r="AU1371" s="33"/>
      <c r="AW1371" s="57">
        <v>14092</v>
      </c>
      <c r="AX1371" s="57"/>
      <c r="AZ1371" t="s">
        <v>579</v>
      </c>
      <c r="BD1371" t="s">
        <v>1220</v>
      </c>
      <c r="BF1371" s="46" t="s">
        <v>1065</v>
      </c>
      <c r="BG1371" t="s">
        <v>981</v>
      </c>
      <c r="BK1371" t="s">
        <v>981</v>
      </c>
      <c r="BL1371" t="s">
        <v>1065</v>
      </c>
      <c r="BM1371" s="55" t="s">
        <v>964</v>
      </c>
      <c r="BN1371" t="str">
        <f t="shared" si="166"/>
        <v>simvastatine film-coated tablet 30mg/</v>
      </c>
      <c r="BO1371" s="55"/>
      <c r="BP1371" t="str">
        <f t="shared" si="167"/>
        <v>simvastatine film-coated tablet 30mg/</v>
      </c>
      <c r="BR1371" s="76">
        <v>10221000</v>
      </c>
      <c r="BS1371" t="s">
        <v>1220</v>
      </c>
      <c r="BU1371" s="118"/>
      <c r="BV1371" s="118"/>
      <c r="BW1371" s="61">
        <v>100000073665</v>
      </c>
      <c r="CB1371" s="87"/>
      <c r="CC1371" s="87"/>
      <c r="CF1371" t="s">
        <v>1242</v>
      </c>
      <c r="CG1371" t="s">
        <v>175</v>
      </c>
      <c r="CI1371" s="118"/>
      <c r="CJ1371" s="118"/>
      <c r="CK1371" t="s">
        <v>1239</v>
      </c>
      <c r="CM1371" t="s">
        <v>1228</v>
      </c>
      <c r="CN1371" t="s">
        <v>3382</v>
      </c>
      <c r="CO1371" s="46" t="s">
        <v>2252</v>
      </c>
      <c r="CQ1371" s="46" t="s">
        <v>2252</v>
      </c>
      <c r="CR1371" s="46" t="s">
        <v>615</v>
      </c>
      <c r="CT1371" s="46" t="s">
        <v>2252</v>
      </c>
      <c r="CU1371" s="46" t="s">
        <v>615</v>
      </c>
      <c r="CV1371" s="118"/>
      <c r="CW1371" s="147"/>
      <c r="CX1371" t="s">
        <v>615</v>
      </c>
      <c r="DG1371" s="118"/>
      <c r="DH1371" s="118"/>
      <c r="DI1371" s="118"/>
      <c r="DJ1371" s="118"/>
      <c r="DK1371" s="118"/>
      <c r="DL1371">
        <v>30</v>
      </c>
      <c r="DM1371" s="74" t="s">
        <v>164</v>
      </c>
      <c r="DN1371" s="74"/>
      <c r="DO1371" s="74"/>
      <c r="DP1371" s="74"/>
      <c r="DR1371">
        <v>30</v>
      </c>
      <c r="DS1371" s="74" t="s">
        <v>164</v>
      </c>
      <c r="DZ1371" t="s">
        <v>1261</v>
      </c>
      <c r="EA1371">
        <v>30</v>
      </c>
      <c r="EY1371" s="70" t="str">
        <f t="shared" si="168"/>
        <v>simvastatine oral 30mg/</v>
      </c>
      <c r="FK1371" s="14" t="s">
        <v>163</v>
      </c>
      <c r="FL1371" s="70" t="str">
        <f t="shared" si="169"/>
        <v>simvastatine oral 30mg/</v>
      </c>
    </row>
    <row r="1372" spans="1:168" ht="15.75" customHeight="1">
      <c r="A1372" s="83">
        <v>121497</v>
      </c>
      <c r="B1372" s="57">
        <v>121497</v>
      </c>
      <c r="C1372" s="118"/>
      <c r="D1372" s="118"/>
      <c r="E1372" s="118"/>
      <c r="F1372" s="118"/>
      <c r="G1372" s="57">
        <v>121497</v>
      </c>
      <c r="I1372" s="57">
        <v>121497</v>
      </c>
      <c r="J1372" s="5" t="str">
        <f t="shared" si="163"/>
        <v>FIN simvastatine Sandoz A/S film-coated tablet 42 x 30mg/</v>
      </c>
      <c r="K1372" s="5" t="str">
        <f t="shared" si="164"/>
        <v>FIN simvastatine Sandoz A/S film-coated tablet 42 x 30mg/</v>
      </c>
      <c r="P1372">
        <v>42</v>
      </c>
      <c r="R1372">
        <v>42</v>
      </c>
      <c r="T1372" s="118"/>
      <c r="U1372" s="118"/>
      <c r="V1372" s="118"/>
      <c r="W1372" s="118"/>
      <c r="X1372" t="s">
        <v>1296</v>
      </c>
      <c r="Y1372" t="s">
        <v>1165</v>
      </c>
      <c r="Z1372" t="s">
        <v>1165</v>
      </c>
      <c r="AA1372" t="s">
        <v>1336</v>
      </c>
      <c r="AF1372" s="61">
        <v>100000073665</v>
      </c>
      <c r="AG1372" t="s">
        <v>1220</v>
      </c>
      <c r="AI1372" t="s">
        <v>1198</v>
      </c>
      <c r="AJ1372" t="s">
        <v>1212</v>
      </c>
      <c r="AS1372" s="57">
        <v>14092</v>
      </c>
      <c r="AT1372" s="25" t="str">
        <f t="shared" si="165"/>
        <v>FIN simvastatine Sandoz A/S film-coated tablet 30mg/</v>
      </c>
      <c r="AU1372" s="33"/>
      <c r="AW1372" s="57">
        <v>14092</v>
      </c>
      <c r="AX1372" s="57"/>
      <c r="AZ1372" t="s">
        <v>579</v>
      </c>
      <c r="BD1372" t="s">
        <v>1220</v>
      </c>
      <c r="BF1372" s="46" t="s">
        <v>1065</v>
      </c>
      <c r="BG1372" t="s">
        <v>981</v>
      </c>
      <c r="BK1372" t="s">
        <v>981</v>
      </c>
      <c r="BL1372" t="s">
        <v>1065</v>
      </c>
      <c r="BM1372" s="55" t="s">
        <v>964</v>
      </c>
      <c r="BN1372" t="str">
        <f t="shared" si="166"/>
        <v>simvastatine film-coated tablet 30mg/</v>
      </c>
      <c r="BO1372" s="55"/>
      <c r="BP1372" t="str">
        <f t="shared" si="167"/>
        <v>simvastatine film-coated tablet 30mg/</v>
      </c>
      <c r="BR1372" s="76">
        <v>10221000</v>
      </c>
      <c r="BS1372" t="s">
        <v>1220</v>
      </c>
      <c r="BU1372" s="118"/>
      <c r="BV1372" s="118"/>
      <c r="BW1372" s="61">
        <v>100000073665</v>
      </c>
      <c r="CB1372" s="87"/>
      <c r="CC1372" s="87"/>
      <c r="CF1372" t="s">
        <v>1242</v>
      </c>
      <c r="CG1372" t="s">
        <v>175</v>
      </c>
      <c r="CI1372" s="118"/>
      <c r="CJ1372" s="118"/>
      <c r="CK1372" t="s">
        <v>1239</v>
      </c>
      <c r="CM1372" t="s">
        <v>1228</v>
      </c>
      <c r="CN1372" t="s">
        <v>3382</v>
      </c>
      <c r="CO1372" s="46" t="s">
        <v>2252</v>
      </c>
      <c r="CQ1372" s="46" t="s">
        <v>2252</v>
      </c>
      <c r="CR1372" s="46" t="s">
        <v>615</v>
      </c>
      <c r="CT1372" s="46" t="s">
        <v>2252</v>
      </c>
      <c r="CU1372" s="46" t="s">
        <v>615</v>
      </c>
      <c r="CV1372" s="118"/>
      <c r="CW1372" s="147"/>
      <c r="CX1372" t="s">
        <v>615</v>
      </c>
      <c r="DG1372" s="118"/>
      <c r="DH1372" s="118"/>
      <c r="DI1372" s="118"/>
      <c r="DJ1372" s="118"/>
      <c r="DK1372" s="118"/>
      <c r="DL1372">
        <v>30</v>
      </c>
      <c r="DM1372" s="74" t="s">
        <v>164</v>
      </c>
      <c r="DN1372" s="74"/>
      <c r="DO1372" s="74"/>
      <c r="DP1372" s="74"/>
      <c r="DR1372">
        <v>30</v>
      </c>
      <c r="DS1372" s="74" t="s">
        <v>164</v>
      </c>
      <c r="DZ1372" t="s">
        <v>1261</v>
      </c>
      <c r="EA1372">
        <v>30</v>
      </c>
      <c r="EY1372" s="70" t="str">
        <f t="shared" si="168"/>
        <v>simvastatine oral 30mg/</v>
      </c>
      <c r="FK1372" s="14" t="s">
        <v>163</v>
      </c>
      <c r="FL1372" s="70" t="str">
        <f t="shared" si="169"/>
        <v>simvastatine oral 30mg/</v>
      </c>
    </row>
    <row r="1373" spans="1:168" ht="15.75" customHeight="1">
      <c r="A1373" s="83">
        <v>121498</v>
      </c>
      <c r="B1373" s="57">
        <v>121498</v>
      </c>
      <c r="C1373" s="118"/>
      <c r="D1373" s="118"/>
      <c r="E1373" s="118"/>
      <c r="F1373" s="118"/>
      <c r="G1373" s="57">
        <v>121498</v>
      </c>
      <c r="I1373" s="57">
        <v>121498</v>
      </c>
      <c r="J1373" s="5" t="str">
        <f t="shared" si="163"/>
        <v>FIN simvastatine Sandoz A/S film-coated tablet 56 x 30mg/</v>
      </c>
      <c r="K1373" s="5" t="str">
        <f t="shared" si="164"/>
        <v>FIN simvastatine Sandoz A/S film-coated tablet 56 x 30mg/</v>
      </c>
      <c r="P1373">
        <v>56</v>
      </c>
      <c r="R1373">
        <v>56</v>
      </c>
      <c r="T1373" s="118"/>
      <c r="U1373" s="118"/>
      <c r="V1373" s="118"/>
      <c r="W1373" s="118"/>
      <c r="X1373" t="s">
        <v>1335</v>
      </c>
      <c r="Y1373" t="s">
        <v>1165</v>
      </c>
      <c r="Z1373" t="s">
        <v>1165</v>
      </c>
      <c r="AA1373" t="s">
        <v>1307</v>
      </c>
      <c r="AF1373" s="61">
        <v>100000073665</v>
      </c>
      <c r="AG1373" t="s">
        <v>1220</v>
      </c>
      <c r="AI1373" t="s">
        <v>1198</v>
      </c>
      <c r="AJ1373" t="s">
        <v>1212</v>
      </c>
      <c r="AS1373" s="57">
        <v>14092</v>
      </c>
      <c r="AT1373" s="25" t="str">
        <f t="shared" si="165"/>
        <v>FIN simvastatine Sandoz A/S film-coated tablet 30mg/</v>
      </c>
      <c r="AU1373" s="33"/>
      <c r="AW1373" s="57">
        <v>14092</v>
      </c>
      <c r="AX1373" s="57"/>
      <c r="AZ1373" t="s">
        <v>579</v>
      </c>
      <c r="BD1373" t="s">
        <v>1220</v>
      </c>
      <c r="BF1373" s="46" t="s">
        <v>1065</v>
      </c>
      <c r="BG1373" t="s">
        <v>981</v>
      </c>
      <c r="BK1373" t="s">
        <v>981</v>
      </c>
      <c r="BL1373" t="s">
        <v>1065</v>
      </c>
      <c r="BM1373" s="55" t="s">
        <v>964</v>
      </c>
      <c r="BN1373" t="str">
        <f t="shared" si="166"/>
        <v>simvastatine film-coated tablet 30mg/</v>
      </c>
      <c r="BO1373" s="55"/>
      <c r="BP1373" t="str">
        <f t="shared" si="167"/>
        <v>simvastatine film-coated tablet 30mg/</v>
      </c>
      <c r="BR1373" s="76">
        <v>10221000</v>
      </c>
      <c r="BS1373" t="s">
        <v>1220</v>
      </c>
      <c r="BU1373" s="118"/>
      <c r="BV1373" s="118"/>
      <c r="BW1373" s="61">
        <v>100000073665</v>
      </c>
      <c r="CB1373" s="87"/>
      <c r="CC1373" s="87"/>
      <c r="CF1373" t="s">
        <v>1242</v>
      </c>
      <c r="CG1373" t="s">
        <v>175</v>
      </c>
      <c r="CI1373" s="118"/>
      <c r="CJ1373" s="118"/>
      <c r="CK1373" t="s">
        <v>1239</v>
      </c>
      <c r="CM1373" t="s">
        <v>1228</v>
      </c>
      <c r="CN1373" t="s">
        <v>3382</v>
      </c>
      <c r="CO1373" s="46" t="s">
        <v>2252</v>
      </c>
      <c r="CQ1373" s="46" t="s">
        <v>2252</v>
      </c>
      <c r="CR1373" s="46" t="s">
        <v>615</v>
      </c>
      <c r="CT1373" s="46" t="s">
        <v>2252</v>
      </c>
      <c r="CU1373" s="46" t="s">
        <v>615</v>
      </c>
      <c r="CV1373" s="118"/>
      <c r="CW1373" s="147"/>
      <c r="CX1373" t="s">
        <v>615</v>
      </c>
      <c r="DG1373" s="118"/>
      <c r="DH1373" s="118"/>
      <c r="DI1373" s="118"/>
      <c r="DJ1373" s="118"/>
      <c r="DK1373" s="118"/>
      <c r="DL1373">
        <v>30</v>
      </c>
      <c r="DM1373" s="74" t="s">
        <v>164</v>
      </c>
      <c r="DN1373" s="74"/>
      <c r="DO1373" s="74"/>
      <c r="DP1373" s="74"/>
      <c r="DR1373">
        <v>30</v>
      </c>
      <c r="DS1373" s="74" t="s">
        <v>164</v>
      </c>
      <c r="DZ1373" t="s">
        <v>1261</v>
      </c>
      <c r="EA1373">
        <v>30</v>
      </c>
      <c r="EY1373" s="70" t="str">
        <f t="shared" si="168"/>
        <v>simvastatine oral 30mg/</v>
      </c>
      <c r="FK1373" s="14" t="s">
        <v>163</v>
      </c>
      <c r="FL1373" s="70" t="str">
        <f t="shared" si="169"/>
        <v>simvastatine oral 30mg/</v>
      </c>
    </row>
    <row r="1374" spans="1:168" ht="15.75" customHeight="1">
      <c r="A1374" s="83">
        <v>121499</v>
      </c>
      <c r="B1374" s="57">
        <v>121499</v>
      </c>
      <c r="C1374" s="118"/>
      <c r="D1374" s="118"/>
      <c r="E1374" s="118"/>
      <c r="F1374" s="118"/>
      <c r="G1374" s="57">
        <v>121499</v>
      </c>
      <c r="I1374" s="57">
        <v>121499</v>
      </c>
      <c r="J1374" s="5" t="str">
        <f t="shared" si="163"/>
        <v>FIN simvastatine Sandoz A/S film-coated tablet 63 x 30mg/</v>
      </c>
      <c r="K1374" s="5" t="str">
        <f t="shared" si="164"/>
        <v>FIN simvastatine Sandoz A/S film-coated tablet 63 x 30mg/</v>
      </c>
      <c r="P1374">
        <v>63</v>
      </c>
      <c r="R1374">
        <v>63</v>
      </c>
      <c r="T1374" s="118"/>
      <c r="U1374" s="118"/>
      <c r="V1374" s="118"/>
      <c r="W1374" s="118"/>
      <c r="X1374" t="s">
        <v>1344</v>
      </c>
      <c r="Y1374" t="s">
        <v>1165</v>
      </c>
      <c r="Z1374" t="s">
        <v>1165</v>
      </c>
      <c r="AA1374" t="s">
        <v>1345</v>
      </c>
      <c r="AF1374" s="61">
        <v>100000073665</v>
      </c>
      <c r="AG1374" t="s">
        <v>1220</v>
      </c>
      <c r="AI1374" t="s">
        <v>1198</v>
      </c>
      <c r="AJ1374" t="s">
        <v>1212</v>
      </c>
      <c r="AS1374" s="57">
        <v>14092</v>
      </c>
      <c r="AT1374" s="25" t="str">
        <f t="shared" si="165"/>
        <v>FIN simvastatine Sandoz A/S film-coated tablet 30mg/</v>
      </c>
      <c r="AU1374" s="33"/>
      <c r="AW1374" s="57">
        <v>14092</v>
      </c>
      <c r="AX1374" s="57"/>
      <c r="AZ1374" t="s">
        <v>579</v>
      </c>
      <c r="BD1374" t="s">
        <v>1220</v>
      </c>
      <c r="BF1374" s="46" t="s">
        <v>1065</v>
      </c>
      <c r="BG1374" t="s">
        <v>981</v>
      </c>
      <c r="BK1374" t="s">
        <v>981</v>
      </c>
      <c r="BL1374" t="s">
        <v>1065</v>
      </c>
      <c r="BM1374" s="55" t="s">
        <v>964</v>
      </c>
      <c r="BN1374" t="str">
        <f t="shared" si="166"/>
        <v>simvastatine film-coated tablet 30mg/</v>
      </c>
      <c r="BO1374" s="55"/>
      <c r="BP1374" t="str">
        <f t="shared" si="167"/>
        <v>simvastatine film-coated tablet 30mg/</v>
      </c>
      <c r="BR1374" s="76">
        <v>10221000</v>
      </c>
      <c r="BS1374" t="s">
        <v>1220</v>
      </c>
      <c r="BU1374" s="118"/>
      <c r="BV1374" s="118"/>
      <c r="BW1374" s="61">
        <v>100000073665</v>
      </c>
      <c r="CB1374" s="87"/>
      <c r="CC1374" s="87"/>
      <c r="CF1374" t="s">
        <v>1242</v>
      </c>
      <c r="CG1374" t="s">
        <v>175</v>
      </c>
      <c r="CI1374" s="118"/>
      <c r="CJ1374" s="118"/>
      <c r="CK1374" t="s">
        <v>1239</v>
      </c>
      <c r="CM1374" t="s">
        <v>1228</v>
      </c>
      <c r="CN1374" t="s">
        <v>3382</v>
      </c>
      <c r="CO1374" s="46" t="s">
        <v>2252</v>
      </c>
      <c r="CQ1374" s="46" t="s">
        <v>2252</v>
      </c>
      <c r="CR1374" s="46" t="s">
        <v>615</v>
      </c>
      <c r="CT1374" s="46" t="s">
        <v>2252</v>
      </c>
      <c r="CU1374" s="46" t="s">
        <v>615</v>
      </c>
      <c r="CV1374" s="118"/>
      <c r="CW1374" s="147"/>
      <c r="CX1374" t="s">
        <v>615</v>
      </c>
      <c r="DG1374" s="118"/>
      <c r="DH1374" s="118"/>
      <c r="DI1374" s="118"/>
      <c r="DJ1374" s="118"/>
      <c r="DK1374" s="118"/>
      <c r="DL1374">
        <v>30</v>
      </c>
      <c r="DM1374" s="74" t="s">
        <v>164</v>
      </c>
      <c r="DN1374" s="74"/>
      <c r="DO1374" s="74"/>
      <c r="DP1374" s="74"/>
      <c r="DR1374">
        <v>30</v>
      </c>
      <c r="DS1374" s="74" t="s">
        <v>164</v>
      </c>
      <c r="DZ1374" t="s">
        <v>1261</v>
      </c>
      <c r="EA1374">
        <v>30</v>
      </c>
      <c r="EY1374" s="70" t="str">
        <f t="shared" si="168"/>
        <v>simvastatine oral 30mg/</v>
      </c>
      <c r="FK1374" s="14" t="s">
        <v>163</v>
      </c>
      <c r="FL1374" s="70" t="str">
        <f t="shared" si="169"/>
        <v>simvastatine oral 30mg/</v>
      </c>
    </row>
    <row r="1375" spans="1:168" ht="15.75" customHeight="1">
      <c r="A1375" s="83">
        <v>121500</v>
      </c>
      <c r="B1375" s="57">
        <v>121500</v>
      </c>
      <c r="C1375" s="118"/>
      <c r="D1375" s="118"/>
      <c r="E1375" s="118"/>
      <c r="F1375" s="118"/>
      <c r="G1375" s="57">
        <v>121500</v>
      </c>
      <c r="I1375" s="57">
        <v>121500</v>
      </c>
      <c r="J1375" s="5" t="str">
        <f t="shared" si="163"/>
        <v>FIN simvastatine Sandoz A/S film-coated tablet 70 x 30mg/</v>
      </c>
      <c r="K1375" s="5" t="str">
        <f t="shared" si="164"/>
        <v>FIN simvastatine Sandoz A/S film-coated tablet 70 x 30mg/</v>
      </c>
      <c r="P1375">
        <v>70</v>
      </c>
      <c r="R1375">
        <v>70</v>
      </c>
      <c r="T1375" s="118"/>
      <c r="U1375" s="118"/>
      <c r="V1375" s="118"/>
      <c r="W1375" s="118"/>
      <c r="X1375" t="s">
        <v>1336</v>
      </c>
      <c r="Y1375" t="s">
        <v>1165</v>
      </c>
      <c r="Z1375" t="s">
        <v>1165</v>
      </c>
      <c r="AA1375" t="s">
        <v>1346</v>
      </c>
      <c r="AF1375" s="61">
        <v>100000073665</v>
      </c>
      <c r="AG1375" t="s">
        <v>1220</v>
      </c>
      <c r="AI1375" t="s">
        <v>1198</v>
      </c>
      <c r="AJ1375" t="s">
        <v>1212</v>
      </c>
      <c r="AS1375" s="57">
        <v>14092</v>
      </c>
      <c r="AT1375" s="25" t="str">
        <f t="shared" si="165"/>
        <v>FIN simvastatine Sandoz A/S film-coated tablet 30mg/</v>
      </c>
      <c r="AU1375" s="33"/>
      <c r="AW1375" s="57">
        <v>14092</v>
      </c>
      <c r="AX1375" s="57"/>
      <c r="AZ1375" t="s">
        <v>579</v>
      </c>
      <c r="BD1375" t="s">
        <v>1220</v>
      </c>
      <c r="BF1375" s="46" t="s">
        <v>1065</v>
      </c>
      <c r="BG1375" t="s">
        <v>981</v>
      </c>
      <c r="BK1375" t="s">
        <v>981</v>
      </c>
      <c r="BL1375" t="s">
        <v>1065</v>
      </c>
      <c r="BM1375" s="55" t="s">
        <v>964</v>
      </c>
      <c r="BN1375" t="str">
        <f t="shared" si="166"/>
        <v>simvastatine film-coated tablet 30mg/</v>
      </c>
      <c r="BO1375" s="55"/>
      <c r="BP1375" t="str">
        <f t="shared" si="167"/>
        <v>simvastatine film-coated tablet 30mg/</v>
      </c>
      <c r="BR1375" s="76">
        <v>10221000</v>
      </c>
      <c r="BS1375" t="s">
        <v>1220</v>
      </c>
      <c r="BU1375" s="118"/>
      <c r="BV1375" s="118"/>
      <c r="BW1375" s="61">
        <v>100000073665</v>
      </c>
      <c r="CB1375" s="87"/>
      <c r="CC1375" s="87"/>
      <c r="CF1375" t="s">
        <v>1242</v>
      </c>
      <c r="CG1375" t="s">
        <v>175</v>
      </c>
      <c r="CI1375" s="118"/>
      <c r="CJ1375" s="118"/>
      <c r="CK1375" t="s">
        <v>1239</v>
      </c>
      <c r="CM1375" t="s">
        <v>1228</v>
      </c>
      <c r="CN1375" t="s">
        <v>3382</v>
      </c>
      <c r="CO1375" s="46" t="s">
        <v>2252</v>
      </c>
      <c r="CQ1375" s="46" t="s">
        <v>2252</v>
      </c>
      <c r="CR1375" s="46" t="s">
        <v>615</v>
      </c>
      <c r="CT1375" s="46" t="s">
        <v>2252</v>
      </c>
      <c r="CU1375" s="46" t="s">
        <v>615</v>
      </c>
      <c r="CV1375" s="118"/>
      <c r="CW1375" s="147"/>
      <c r="CX1375" t="s">
        <v>615</v>
      </c>
      <c r="DG1375" s="118"/>
      <c r="DH1375" s="118"/>
      <c r="DI1375" s="118"/>
      <c r="DJ1375" s="118"/>
      <c r="DK1375" s="118"/>
      <c r="DL1375">
        <v>30</v>
      </c>
      <c r="DM1375" s="74" t="s">
        <v>164</v>
      </c>
      <c r="DN1375" s="74"/>
      <c r="DO1375" s="74"/>
      <c r="DP1375" s="74"/>
      <c r="DR1375">
        <v>30</v>
      </c>
      <c r="DS1375" s="74" t="s">
        <v>164</v>
      </c>
      <c r="DZ1375" t="s">
        <v>1261</v>
      </c>
      <c r="EA1375">
        <v>30</v>
      </c>
      <c r="EY1375" s="70" t="str">
        <f t="shared" si="168"/>
        <v>simvastatine oral 30mg/</v>
      </c>
      <c r="FK1375" s="14" t="s">
        <v>163</v>
      </c>
      <c r="FL1375" s="70" t="str">
        <f t="shared" si="169"/>
        <v>simvastatine oral 30mg/</v>
      </c>
    </row>
    <row r="1376" spans="1:168" ht="15.75" customHeight="1">
      <c r="A1376" s="83">
        <v>121504</v>
      </c>
      <c r="B1376" s="57">
        <v>121504</v>
      </c>
      <c r="C1376" s="118"/>
      <c r="D1376" s="118"/>
      <c r="E1376" s="118"/>
      <c r="F1376" s="118"/>
      <c r="G1376" s="57">
        <v>121504</v>
      </c>
      <c r="I1376" s="57">
        <v>121504</v>
      </c>
      <c r="J1376" s="5" t="str">
        <f t="shared" si="163"/>
        <v>FIN simvastatine Sandoz A/S film-coated tablet 77 x 30mg/</v>
      </c>
      <c r="K1376" s="5" t="str">
        <f t="shared" si="164"/>
        <v>FIN simvastatine Sandoz A/S film-coated tablet 77 x 30mg/</v>
      </c>
      <c r="P1376">
        <v>77</v>
      </c>
      <c r="R1376">
        <v>77</v>
      </c>
      <c r="T1376" s="118"/>
      <c r="U1376" s="118"/>
      <c r="V1376" s="118"/>
      <c r="W1376" s="118"/>
      <c r="X1376" t="s">
        <v>1307</v>
      </c>
      <c r="Y1376" t="s">
        <v>1165</v>
      </c>
      <c r="Z1376" t="s">
        <v>1165</v>
      </c>
      <c r="AA1376" t="s">
        <v>1347</v>
      </c>
      <c r="AF1376" s="61">
        <v>100000073665</v>
      </c>
      <c r="AG1376" t="s">
        <v>1220</v>
      </c>
      <c r="AI1376" t="s">
        <v>1198</v>
      </c>
      <c r="AJ1376" t="s">
        <v>1212</v>
      </c>
      <c r="AS1376" s="57">
        <v>14092</v>
      </c>
      <c r="AT1376" s="25" t="str">
        <f t="shared" si="165"/>
        <v>FIN simvastatine Sandoz A/S film-coated tablet 30mg/</v>
      </c>
      <c r="AU1376" s="33"/>
      <c r="AW1376" s="57">
        <v>14092</v>
      </c>
      <c r="AX1376" s="57"/>
      <c r="AZ1376" t="s">
        <v>579</v>
      </c>
      <c r="BD1376" t="s">
        <v>1220</v>
      </c>
      <c r="BF1376" s="46" t="s">
        <v>1065</v>
      </c>
      <c r="BG1376" t="s">
        <v>981</v>
      </c>
      <c r="BK1376" t="s">
        <v>981</v>
      </c>
      <c r="BL1376" t="s">
        <v>1065</v>
      </c>
      <c r="BM1376" s="55" t="s">
        <v>964</v>
      </c>
      <c r="BN1376" t="str">
        <f t="shared" si="166"/>
        <v>simvastatine film-coated tablet 30mg/</v>
      </c>
      <c r="BO1376" s="55"/>
      <c r="BP1376" t="str">
        <f t="shared" si="167"/>
        <v>simvastatine film-coated tablet 30mg/</v>
      </c>
      <c r="BR1376" s="76">
        <v>10221000</v>
      </c>
      <c r="BS1376" t="s">
        <v>1220</v>
      </c>
      <c r="BU1376" s="118"/>
      <c r="BV1376" s="118"/>
      <c r="BW1376" s="61">
        <v>100000073665</v>
      </c>
      <c r="CB1376" s="87"/>
      <c r="CC1376" s="87"/>
      <c r="CF1376" t="s">
        <v>1242</v>
      </c>
      <c r="CG1376" t="s">
        <v>175</v>
      </c>
      <c r="CI1376" s="118"/>
      <c r="CJ1376" s="118"/>
      <c r="CK1376" t="s">
        <v>1239</v>
      </c>
      <c r="CM1376" t="s">
        <v>1228</v>
      </c>
      <c r="CN1376" t="s">
        <v>3382</v>
      </c>
      <c r="CO1376" s="46" t="s">
        <v>2252</v>
      </c>
      <c r="CQ1376" s="46" t="s">
        <v>2252</v>
      </c>
      <c r="CR1376" s="46" t="s">
        <v>615</v>
      </c>
      <c r="CT1376" s="46" t="s">
        <v>2252</v>
      </c>
      <c r="CU1376" s="46" t="s">
        <v>615</v>
      </c>
      <c r="CV1376" s="118"/>
      <c r="CW1376" s="147"/>
      <c r="CX1376" t="s">
        <v>615</v>
      </c>
      <c r="DG1376" s="118"/>
      <c r="DH1376" s="118"/>
      <c r="DI1376" s="118"/>
      <c r="DJ1376" s="118"/>
      <c r="DK1376" s="118"/>
      <c r="DL1376">
        <v>30</v>
      </c>
      <c r="DM1376" s="74" t="s">
        <v>164</v>
      </c>
      <c r="DN1376" s="74"/>
      <c r="DO1376" s="74"/>
      <c r="DP1376" s="74"/>
      <c r="DR1376">
        <v>30</v>
      </c>
      <c r="DS1376" s="74" t="s">
        <v>164</v>
      </c>
      <c r="DZ1376" t="s">
        <v>1261</v>
      </c>
      <c r="EA1376">
        <v>30</v>
      </c>
      <c r="EY1376" s="70" t="str">
        <f t="shared" si="168"/>
        <v>simvastatine oral 30mg/</v>
      </c>
      <c r="FK1376" s="14" t="s">
        <v>163</v>
      </c>
      <c r="FL1376" s="70" t="str">
        <f t="shared" si="169"/>
        <v>simvastatine oral 30mg/</v>
      </c>
    </row>
    <row r="1377" spans="1:168" ht="15.75" customHeight="1">
      <c r="A1377" s="83">
        <v>121506</v>
      </c>
      <c r="B1377" s="57">
        <v>121506</v>
      </c>
      <c r="C1377" s="118"/>
      <c r="D1377" s="118"/>
      <c r="E1377" s="118"/>
      <c r="F1377" s="118"/>
      <c r="G1377" s="57">
        <v>121506</v>
      </c>
      <c r="I1377" s="57">
        <v>121506</v>
      </c>
      <c r="J1377" s="5" t="str">
        <f t="shared" si="163"/>
        <v>FIN simvastatine Sandoz A/S film-coated tablet 84 x 30mg/</v>
      </c>
      <c r="K1377" s="5" t="str">
        <f t="shared" si="164"/>
        <v>FIN simvastatine Sandoz A/S film-coated tablet 84 x 30mg/</v>
      </c>
      <c r="P1377">
        <v>84</v>
      </c>
      <c r="R1377">
        <v>84</v>
      </c>
      <c r="T1377" s="118"/>
      <c r="U1377" s="118"/>
      <c r="V1377" s="118"/>
      <c r="W1377" s="118"/>
      <c r="X1377" t="s">
        <v>1345</v>
      </c>
      <c r="Y1377" t="s">
        <v>1165</v>
      </c>
      <c r="Z1377" t="s">
        <v>1165</v>
      </c>
      <c r="AA1377" t="s">
        <v>1313</v>
      </c>
      <c r="AF1377" s="61">
        <v>100000073665</v>
      </c>
      <c r="AG1377" t="s">
        <v>1220</v>
      </c>
      <c r="AI1377" t="s">
        <v>1198</v>
      </c>
      <c r="AJ1377" t="s">
        <v>1212</v>
      </c>
      <c r="AS1377" s="57">
        <v>14092</v>
      </c>
      <c r="AT1377" s="25" t="str">
        <f t="shared" si="165"/>
        <v>FIN simvastatine Sandoz A/S film-coated tablet 30mg/</v>
      </c>
      <c r="AU1377" s="33"/>
      <c r="AW1377" s="57">
        <v>14092</v>
      </c>
      <c r="AX1377" s="57"/>
      <c r="AZ1377" t="s">
        <v>579</v>
      </c>
      <c r="BD1377" t="s">
        <v>1220</v>
      </c>
      <c r="BF1377" s="46" t="s">
        <v>1065</v>
      </c>
      <c r="BG1377" t="s">
        <v>981</v>
      </c>
      <c r="BK1377" t="s">
        <v>981</v>
      </c>
      <c r="BL1377" t="s">
        <v>1065</v>
      </c>
      <c r="BM1377" s="55" t="s">
        <v>964</v>
      </c>
      <c r="BN1377" t="str">
        <f t="shared" si="166"/>
        <v>simvastatine film-coated tablet 30mg/</v>
      </c>
      <c r="BO1377" s="55"/>
      <c r="BP1377" t="str">
        <f t="shared" si="167"/>
        <v>simvastatine film-coated tablet 30mg/</v>
      </c>
      <c r="BR1377" s="76">
        <v>10221000</v>
      </c>
      <c r="BS1377" t="s">
        <v>1220</v>
      </c>
      <c r="BU1377" s="118"/>
      <c r="BV1377" s="118"/>
      <c r="BW1377" s="61">
        <v>100000073665</v>
      </c>
      <c r="CB1377" s="87"/>
      <c r="CC1377" s="87"/>
      <c r="CF1377" t="s">
        <v>1242</v>
      </c>
      <c r="CG1377" t="s">
        <v>175</v>
      </c>
      <c r="CI1377" s="118"/>
      <c r="CJ1377" s="118"/>
      <c r="CK1377" t="s">
        <v>1239</v>
      </c>
      <c r="CM1377" t="s">
        <v>1228</v>
      </c>
      <c r="CN1377" t="s">
        <v>3382</v>
      </c>
      <c r="CO1377" s="46" t="s">
        <v>2252</v>
      </c>
      <c r="CQ1377" s="46" t="s">
        <v>2252</v>
      </c>
      <c r="CR1377" s="46" t="s">
        <v>615</v>
      </c>
      <c r="CT1377" s="46" t="s">
        <v>2252</v>
      </c>
      <c r="CU1377" s="46" t="s">
        <v>615</v>
      </c>
      <c r="CV1377" s="118"/>
      <c r="CW1377" s="147"/>
      <c r="CX1377" t="s">
        <v>615</v>
      </c>
      <c r="DG1377" s="118"/>
      <c r="DH1377" s="118"/>
      <c r="DI1377" s="118"/>
      <c r="DJ1377" s="118"/>
      <c r="DK1377" s="118"/>
      <c r="DL1377">
        <v>30</v>
      </c>
      <c r="DM1377" s="74" t="s">
        <v>164</v>
      </c>
      <c r="DN1377" s="74"/>
      <c r="DO1377" s="74"/>
      <c r="DP1377" s="74"/>
      <c r="DR1377">
        <v>30</v>
      </c>
      <c r="DS1377" s="74" t="s">
        <v>164</v>
      </c>
      <c r="DZ1377" t="s">
        <v>1261</v>
      </c>
      <c r="EA1377">
        <v>30</v>
      </c>
      <c r="EY1377" s="70" t="str">
        <f t="shared" si="168"/>
        <v>simvastatine oral 30mg/</v>
      </c>
      <c r="FK1377" s="14" t="s">
        <v>163</v>
      </c>
      <c r="FL1377" s="70" t="str">
        <f t="shared" si="169"/>
        <v>simvastatine oral 30mg/</v>
      </c>
    </row>
    <row r="1378" spans="1:168" ht="15.75" customHeight="1">
      <c r="A1378" s="83">
        <v>121509</v>
      </c>
      <c r="B1378" s="57">
        <v>121509</v>
      </c>
      <c r="C1378" s="118"/>
      <c r="D1378" s="118"/>
      <c r="E1378" s="118"/>
      <c r="F1378" s="118"/>
      <c r="G1378" s="57">
        <v>121509</v>
      </c>
      <c r="I1378" s="57">
        <v>121509</v>
      </c>
      <c r="J1378" s="5" t="str">
        <f t="shared" si="163"/>
        <v>FIN simvastatine Sandoz A/S film-coated tablet 91 x 30mg/</v>
      </c>
      <c r="K1378" s="5" t="str">
        <f t="shared" si="164"/>
        <v>FIN simvastatine Sandoz A/S film-coated tablet 91 x 30mg/</v>
      </c>
      <c r="P1378">
        <v>91</v>
      </c>
      <c r="R1378">
        <v>91</v>
      </c>
      <c r="T1378" s="118"/>
      <c r="U1378" s="118"/>
      <c r="V1378" s="118"/>
      <c r="W1378" s="118"/>
      <c r="X1378" t="s">
        <v>1346</v>
      </c>
      <c r="Y1378" t="s">
        <v>1165</v>
      </c>
      <c r="Z1378" t="s">
        <v>1165</v>
      </c>
      <c r="AA1378" t="s">
        <v>1348</v>
      </c>
      <c r="AF1378" s="61">
        <v>100000073665</v>
      </c>
      <c r="AG1378" t="s">
        <v>1220</v>
      </c>
      <c r="AI1378" t="s">
        <v>1198</v>
      </c>
      <c r="AJ1378" t="s">
        <v>1212</v>
      </c>
      <c r="AS1378" s="57">
        <v>14092</v>
      </c>
      <c r="AT1378" s="25" t="str">
        <f t="shared" si="165"/>
        <v>FIN simvastatine Sandoz A/S film-coated tablet 30mg/</v>
      </c>
      <c r="AU1378" s="33"/>
      <c r="AW1378" s="57">
        <v>14092</v>
      </c>
      <c r="AX1378" s="57"/>
      <c r="AZ1378" t="s">
        <v>579</v>
      </c>
      <c r="BD1378" t="s">
        <v>1220</v>
      </c>
      <c r="BF1378" s="46" t="s">
        <v>1065</v>
      </c>
      <c r="BG1378" t="s">
        <v>981</v>
      </c>
      <c r="BK1378" t="s">
        <v>981</v>
      </c>
      <c r="BL1378" t="s">
        <v>1065</v>
      </c>
      <c r="BM1378" s="55" t="s">
        <v>964</v>
      </c>
      <c r="BN1378" t="str">
        <f t="shared" si="166"/>
        <v>simvastatine film-coated tablet 30mg/</v>
      </c>
      <c r="BO1378" s="55"/>
      <c r="BP1378" t="str">
        <f t="shared" si="167"/>
        <v>simvastatine film-coated tablet 30mg/</v>
      </c>
      <c r="BR1378" s="76">
        <v>10221000</v>
      </c>
      <c r="BS1378" t="s">
        <v>1220</v>
      </c>
      <c r="BU1378" s="118"/>
      <c r="BV1378" s="118"/>
      <c r="BW1378" s="61">
        <v>100000073665</v>
      </c>
      <c r="CB1378" s="87"/>
      <c r="CC1378" s="87"/>
      <c r="CF1378" t="s">
        <v>1242</v>
      </c>
      <c r="CG1378" t="s">
        <v>175</v>
      </c>
      <c r="CI1378" s="118"/>
      <c r="CJ1378" s="118"/>
      <c r="CK1378" t="s">
        <v>1239</v>
      </c>
      <c r="CM1378" t="s">
        <v>1228</v>
      </c>
      <c r="CN1378" t="s">
        <v>3382</v>
      </c>
      <c r="CO1378" s="46" t="s">
        <v>2252</v>
      </c>
      <c r="CQ1378" s="46" t="s">
        <v>2252</v>
      </c>
      <c r="CR1378" s="46" t="s">
        <v>615</v>
      </c>
      <c r="CT1378" s="46" t="s">
        <v>2252</v>
      </c>
      <c r="CU1378" s="46" t="s">
        <v>615</v>
      </c>
      <c r="CV1378" s="118"/>
      <c r="CW1378" s="147"/>
      <c r="CX1378" t="s">
        <v>615</v>
      </c>
      <c r="DG1378" s="118"/>
      <c r="DH1378" s="118"/>
      <c r="DI1378" s="118"/>
      <c r="DJ1378" s="118"/>
      <c r="DK1378" s="118"/>
      <c r="DL1378">
        <v>30</v>
      </c>
      <c r="DM1378" s="74" t="s">
        <v>164</v>
      </c>
      <c r="DN1378" s="74"/>
      <c r="DO1378" s="74"/>
      <c r="DP1378" s="74"/>
      <c r="DR1378">
        <v>30</v>
      </c>
      <c r="DS1378" s="74" t="s">
        <v>164</v>
      </c>
      <c r="DZ1378" t="s">
        <v>1261</v>
      </c>
      <c r="EA1378">
        <v>30</v>
      </c>
      <c r="EY1378" s="70" t="str">
        <f t="shared" si="168"/>
        <v>simvastatine oral 30mg/</v>
      </c>
      <c r="FK1378" s="14" t="s">
        <v>163</v>
      </c>
      <c r="FL1378" s="70" t="str">
        <f t="shared" si="169"/>
        <v>simvastatine oral 30mg/</v>
      </c>
    </row>
    <row r="1379" spans="1:168" ht="15.75" customHeight="1">
      <c r="A1379" s="83">
        <v>27631</v>
      </c>
      <c r="B1379" s="57">
        <v>27631</v>
      </c>
      <c r="C1379" s="118"/>
      <c r="D1379" s="118"/>
      <c r="E1379" s="118"/>
      <c r="F1379" s="118"/>
      <c r="G1379" s="57">
        <v>27631</v>
      </c>
      <c r="I1379" s="57">
        <v>27631</v>
      </c>
      <c r="J1379" s="5" t="str">
        <f t="shared" si="163"/>
        <v>FIN simvastatine Sandoz A/S film-coated tablet 10 x 40mg/</v>
      </c>
      <c r="K1379" s="5" t="str">
        <f t="shared" si="164"/>
        <v>FIN simvastatine Sandoz A/S film-coated tablet 10 x 40mg/</v>
      </c>
      <c r="P1379">
        <v>10</v>
      </c>
      <c r="R1379">
        <v>10</v>
      </c>
      <c r="T1379" s="118"/>
      <c r="U1379" s="118"/>
      <c r="V1379" s="118"/>
      <c r="W1379" s="118"/>
      <c r="X1379" t="s">
        <v>1347</v>
      </c>
      <c r="Y1379" t="s">
        <v>1166</v>
      </c>
      <c r="Z1379" t="s">
        <v>1166</v>
      </c>
      <c r="AA1379" t="s">
        <v>1292</v>
      </c>
      <c r="AF1379" s="61">
        <v>100000073665</v>
      </c>
      <c r="AG1379" t="s">
        <v>1220</v>
      </c>
      <c r="AI1379" t="s">
        <v>1198</v>
      </c>
      <c r="AJ1379" t="s">
        <v>1212</v>
      </c>
      <c r="AS1379" s="57">
        <v>14093</v>
      </c>
      <c r="AT1379" s="25" t="str">
        <f t="shared" si="165"/>
        <v>FIN simvastatine Sandoz A/S film-coated tablet 40mg/</v>
      </c>
      <c r="AU1379" s="33"/>
      <c r="AW1379" s="57">
        <v>14093</v>
      </c>
      <c r="AX1379" s="57"/>
      <c r="AZ1379" t="s">
        <v>579</v>
      </c>
      <c r="BD1379" t="s">
        <v>1220</v>
      </c>
      <c r="BF1379" s="46" t="s">
        <v>1066</v>
      </c>
      <c r="BG1379" t="s">
        <v>981</v>
      </c>
      <c r="BK1379" t="s">
        <v>981</v>
      </c>
      <c r="BL1379" t="s">
        <v>1066</v>
      </c>
      <c r="BM1379" s="55" t="s">
        <v>964</v>
      </c>
      <c r="BN1379" t="str">
        <f t="shared" si="166"/>
        <v>simvastatine film-coated tablet 40mg/</v>
      </c>
      <c r="BO1379" s="55"/>
      <c r="BP1379" t="str">
        <f t="shared" si="167"/>
        <v>simvastatine film-coated tablet 40mg/</v>
      </c>
      <c r="BR1379" s="76">
        <v>10221000</v>
      </c>
      <c r="BS1379" t="s">
        <v>1220</v>
      </c>
      <c r="BU1379" s="118"/>
      <c r="BV1379" s="118"/>
      <c r="BW1379" s="61">
        <v>100000073665</v>
      </c>
      <c r="CB1379" s="87"/>
      <c r="CC1379" s="87"/>
      <c r="CF1379" t="s">
        <v>1242</v>
      </c>
      <c r="CG1379" t="s">
        <v>175</v>
      </c>
      <c r="CI1379" s="118"/>
      <c r="CJ1379" s="118"/>
      <c r="CK1379" t="s">
        <v>1239</v>
      </c>
      <c r="CM1379" t="s">
        <v>1228</v>
      </c>
      <c r="CN1379" t="s">
        <v>3382</v>
      </c>
      <c r="CO1379" s="46" t="s">
        <v>2252</v>
      </c>
      <c r="CQ1379" s="46" t="s">
        <v>2252</v>
      </c>
      <c r="CR1379" s="46" t="s">
        <v>615</v>
      </c>
      <c r="CT1379" s="46" t="s">
        <v>2252</v>
      </c>
      <c r="CU1379" s="46" t="s">
        <v>615</v>
      </c>
      <c r="CV1379" s="118"/>
      <c r="CW1379" s="147"/>
      <c r="CX1379" t="s">
        <v>615</v>
      </c>
      <c r="DG1379" s="118"/>
      <c r="DH1379" s="118"/>
      <c r="DI1379" s="118"/>
      <c r="DJ1379" s="118"/>
      <c r="DK1379" s="118"/>
      <c r="DL1379">
        <v>40</v>
      </c>
      <c r="DM1379" s="74" t="s">
        <v>164</v>
      </c>
      <c r="DN1379" s="74"/>
      <c r="DO1379" s="74"/>
      <c r="DP1379" s="74"/>
      <c r="DR1379">
        <v>40</v>
      </c>
      <c r="DS1379" s="74" t="s">
        <v>164</v>
      </c>
      <c r="DZ1379" t="s">
        <v>1262</v>
      </c>
      <c r="EA1379">
        <v>40</v>
      </c>
      <c r="EY1379" s="70" t="str">
        <f t="shared" si="168"/>
        <v>simvastatine oral 40mg/</v>
      </c>
      <c r="FK1379" s="14" t="s">
        <v>163</v>
      </c>
      <c r="FL1379" s="70" t="str">
        <f t="shared" si="169"/>
        <v>simvastatine oral 40mg/</v>
      </c>
    </row>
    <row r="1380" spans="1:168" ht="15.75" customHeight="1">
      <c r="A1380" s="83">
        <v>27632</v>
      </c>
      <c r="B1380" s="57">
        <v>27632</v>
      </c>
      <c r="C1380" s="118"/>
      <c r="D1380" s="118"/>
      <c r="E1380" s="118"/>
      <c r="F1380" s="118"/>
      <c r="G1380" s="57">
        <v>27632</v>
      </c>
      <c r="I1380" s="57">
        <v>27632</v>
      </c>
      <c r="J1380" s="5" t="str">
        <f t="shared" si="163"/>
        <v>FIN simvastatine Sandoz A/S film-coated tablet 28 x 40mg/</v>
      </c>
      <c r="K1380" s="5" t="str">
        <f t="shared" si="164"/>
        <v>FIN simvastatine Sandoz A/S film-coated tablet 28 x 40mg/</v>
      </c>
      <c r="P1380">
        <v>28</v>
      </c>
      <c r="R1380">
        <v>28</v>
      </c>
      <c r="T1380" s="118"/>
      <c r="U1380" s="118"/>
      <c r="V1380" s="118"/>
      <c r="W1380" s="118"/>
      <c r="X1380" t="s">
        <v>1313</v>
      </c>
      <c r="Y1380" t="s">
        <v>1166</v>
      </c>
      <c r="Z1380" t="s">
        <v>1166</v>
      </c>
      <c r="AA1380" t="s">
        <v>1297</v>
      </c>
      <c r="AF1380" s="61">
        <v>100000073665</v>
      </c>
      <c r="AG1380" t="s">
        <v>1220</v>
      </c>
      <c r="AI1380" t="s">
        <v>1198</v>
      </c>
      <c r="AJ1380" t="s">
        <v>1212</v>
      </c>
      <c r="AS1380" s="57">
        <v>14093</v>
      </c>
      <c r="AT1380" s="25" t="str">
        <f t="shared" si="165"/>
        <v>FIN simvastatine Sandoz A/S film-coated tablet 40mg/</v>
      </c>
      <c r="AU1380" s="33"/>
      <c r="AW1380" s="57">
        <v>14093</v>
      </c>
      <c r="AX1380" s="57"/>
      <c r="AZ1380" t="s">
        <v>579</v>
      </c>
      <c r="BD1380" t="s">
        <v>1220</v>
      </c>
      <c r="BF1380" s="46" t="s">
        <v>1066</v>
      </c>
      <c r="BG1380" t="s">
        <v>981</v>
      </c>
      <c r="BK1380" t="s">
        <v>981</v>
      </c>
      <c r="BL1380" t="s">
        <v>1066</v>
      </c>
      <c r="BM1380" s="55" t="s">
        <v>964</v>
      </c>
      <c r="BN1380" t="str">
        <f t="shared" si="166"/>
        <v>simvastatine film-coated tablet 40mg/</v>
      </c>
      <c r="BO1380" s="55"/>
      <c r="BP1380" t="str">
        <f t="shared" si="167"/>
        <v>simvastatine film-coated tablet 40mg/</v>
      </c>
      <c r="BR1380" s="76">
        <v>10221000</v>
      </c>
      <c r="BS1380" t="s">
        <v>1220</v>
      </c>
      <c r="BU1380" s="118"/>
      <c r="BV1380" s="118"/>
      <c r="BW1380" s="61">
        <v>100000073665</v>
      </c>
      <c r="CB1380" s="87"/>
      <c r="CC1380" s="87"/>
      <c r="CF1380" t="s">
        <v>1242</v>
      </c>
      <c r="CG1380" t="s">
        <v>175</v>
      </c>
      <c r="CI1380" s="118"/>
      <c r="CJ1380" s="118"/>
      <c r="CK1380" t="s">
        <v>1239</v>
      </c>
      <c r="CM1380" t="s">
        <v>1228</v>
      </c>
      <c r="CN1380" t="s">
        <v>3382</v>
      </c>
      <c r="CO1380" s="46" t="s">
        <v>2252</v>
      </c>
      <c r="CQ1380" s="46" t="s">
        <v>2252</v>
      </c>
      <c r="CR1380" s="46" t="s">
        <v>615</v>
      </c>
      <c r="CT1380" s="46" t="s">
        <v>2252</v>
      </c>
      <c r="CU1380" s="46" t="s">
        <v>615</v>
      </c>
      <c r="CV1380" s="118"/>
      <c r="CW1380" s="147"/>
      <c r="CX1380" t="s">
        <v>615</v>
      </c>
      <c r="DG1380" s="118"/>
      <c r="DH1380" s="118"/>
      <c r="DI1380" s="118"/>
      <c r="DJ1380" s="118"/>
      <c r="DK1380" s="118"/>
      <c r="DL1380">
        <v>40</v>
      </c>
      <c r="DM1380" s="74" t="s">
        <v>164</v>
      </c>
      <c r="DN1380" s="74"/>
      <c r="DO1380" s="74"/>
      <c r="DP1380" s="74"/>
      <c r="DR1380">
        <v>40</v>
      </c>
      <c r="DS1380" s="74" t="s">
        <v>164</v>
      </c>
      <c r="DZ1380" t="s">
        <v>1262</v>
      </c>
      <c r="EA1380">
        <v>40</v>
      </c>
      <c r="EY1380" s="70" t="str">
        <f t="shared" si="168"/>
        <v>simvastatine oral 40mg/</v>
      </c>
      <c r="FK1380" s="14" t="s">
        <v>163</v>
      </c>
      <c r="FL1380" s="70" t="str">
        <f t="shared" si="169"/>
        <v>simvastatine oral 40mg/</v>
      </c>
    </row>
    <row r="1381" spans="1:168" ht="15.75" customHeight="1">
      <c r="A1381" s="83">
        <v>27633</v>
      </c>
      <c r="B1381" s="57">
        <v>27633</v>
      </c>
      <c r="C1381" s="118"/>
      <c r="D1381" s="118"/>
      <c r="E1381" s="118"/>
      <c r="F1381" s="118"/>
      <c r="G1381" s="57">
        <v>27633</v>
      </c>
      <c r="I1381" s="57">
        <v>27633</v>
      </c>
      <c r="J1381" s="5" t="str">
        <f t="shared" si="163"/>
        <v>FIN simvastatine Sandoz A/S film-coated tablet 30 x 40mg/</v>
      </c>
      <c r="K1381" s="5" t="str">
        <f t="shared" si="164"/>
        <v>FIN simvastatine Sandoz A/S film-coated tablet 30 x 40mg/</v>
      </c>
      <c r="P1381">
        <v>30</v>
      </c>
      <c r="R1381">
        <v>30</v>
      </c>
      <c r="T1381" s="118"/>
      <c r="U1381" s="118"/>
      <c r="V1381" s="118"/>
      <c r="W1381" s="118"/>
      <c r="X1381" t="s">
        <v>1348</v>
      </c>
      <c r="Y1381" t="s">
        <v>1166</v>
      </c>
      <c r="Z1381" t="s">
        <v>1166</v>
      </c>
      <c r="AA1381" t="s">
        <v>1298</v>
      </c>
      <c r="AF1381" s="61">
        <v>100000073665</v>
      </c>
      <c r="AG1381" t="s">
        <v>1220</v>
      </c>
      <c r="AI1381" t="s">
        <v>1198</v>
      </c>
      <c r="AJ1381" t="s">
        <v>1212</v>
      </c>
      <c r="AS1381" s="57">
        <v>14093</v>
      </c>
      <c r="AT1381" s="25" t="str">
        <f t="shared" si="165"/>
        <v>FIN simvastatine Sandoz A/S film-coated tablet 40mg/</v>
      </c>
      <c r="AU1381" s="33"/>
      <c r="AW1381" s="57">
        <v>14093</v>
      </c>
      <c r="AX1381" s="57"/>
      <c r="AZ1381" t="s">
        <v>579</v>
      </c>
      <c r="BD1381" t="s">
        <v>1220</v>
      </c>
      <c r="BF1381" s="46" t="s">
        <v>1066</v>
      </c>
      <c r="BG1381" t="s">
        <v>981</v>
      </c>
      <c r="BK1381" t="s">
        <v>981</v>
      </c>
      <c r="BL1381" t="s">
        <v>1066</v>
      </c>
      <c r="BM1381" s="55" t="s">
        <v>964</v>
      </c>
      <c r="BN1381" t="str">
        <f t="shared" si="166"/>
        <v>simvastatine film-coated tablet 40mg/</v>
      </c>
      <c r="BO1381" s="55"/>
      <c r="BP1381" t="str">
        <f t="shared" si="167"/>
        <v>simvastatine film-coated tablet 40mg/</v>
      </c>
      <c r="BR1381" s="76">
        <v>10221000</v>
      </c>
      <c r="BS1381" t="s">
        <v>1220</v>
      </c>
      <c r="BU1381" s="118"/>
      <c r="BV1381" s="118"/>
      <c r="BW1381" s="61">
        <v>100000073665</v>
      </c>
      <c r="CB1381" s="87"/>
      <c r="CC1381" s="87"/>
      <c r="CF1381" t="s">
        <v>1242</v>
      </c>
      <c r="CG1381" t="s">
        <v>175</v>
      </c>
      <c r="CI1381" s="118"/>
      <c r="CJ1381" s="118"/>
      <c r="CK1381" t="s">
        <v>1239</v>
      </c>
      <c r="CM1381" t="s">
        <v>1228</v>
      </c>
      <c r="CN1381" t="s">
        <v>3382</v>
      </c>
      <c r="CO1381" s="46" t="s">
        <v>2252</v>
      </c>
      <c r="CQ1381" s="46" t="s">
        <v>2252</v>
      </c>
      <c r="CR1381" s="46" t="s">
        <v>615</v>
      </c>
      <c r="CT1381" s="46" t="s">
        <v>2252</v>
      </c>
      <c r="CU1381" s="46" t="s">
        <v>615</v>
      </c>
      <c r="CV1381" s="118"/>
      <c r="CW1381" s="147"/>
      <c r="CX1381" t="s">
        <v>615</v>
      </c>
      <c r="DG1381" s="118"/>
      <c r="DH1381" s="118"/>
      <c r="DI1381" s="118"/>
      <c r="DJ1381" s="118"/>
      <c r="DK1381" s="118"/>
      <c r="DL1381">
        <v>40</v>
      </c>
      <c r="DM1381" s="74" t="s">
        <v>164</v>
      </c>
      <c r="DN1381" s="74"/>
      <c r="DO1381" s="74"/>
      <c r="DP1381" s="74"/>
      <c r="DR1381">
        <v>40</v>
      </c>
      <c r="DS1381" s="74" t="s">
        <v>164</v>
      </c>
      <c r="DZ1381" t="s">
        <v>1262</v>
      </c>
      <c r="EA1381">
        <v>40</v>
      </c>
      <c r="EY1381" s="70" t="str">
        <f t="shared" si="168"/>
        <v>simvastatine oral 40mg/</v>
      </c>
      <c r="FK1381" s="14" t="s">
        <v>163</v>
      </c>
      <c r="FL1381" s="70" t="str">
        <f t="shared" si="169"/>
        <v>simvastatine oral 40mg/</v>
      </c>
    </row>
    <row r="1382" spans="1:168" ht="15.75" customHeight="1">
      <c r="A1382" s="83">
        <v>27634</v>
      </c>
      <c r="B1382" s="57">
        <v>27634</v>
      </c>
      <c r="C1382" s="118"/>
      <c r="D1382" s="118"/>
      <c r="E1382" s="118"/>
      <c r="F1382" s="118"/>
      <c r="G1382" s="57">
        <v>27634</v>
      </c>
      <c r="I1382" s="57">
        <v>27634</v>
      </c>
      <c r="J1382" s="5" t="str">
        <f t="shared" si="163"/>
        <v>FIN simvastatine Sandoz A/S film-coated tablet 40 x 40mg/</v>
      </c>
      <c r="K1382" s="5" t="str">
        <f t="shared" si="164"/>
        <v>FIN simvastatine Sandoz A/S film-coated tablet 40 x 40mg/</v>
      </c>
      <c r="P1382">
        <v>40</v>
      </c>
      <c r="R1382">
        <v>40</v>
      </c>
      <c r="T1382" s="118"/>
      <c r="U1382" s="118"/>
      <c r="V1382" s="118"/>
      <c r="W1382" s="118"/>
      <c r="X1382" t="s">
        <v>1292</v>
      </c>
      <c r="Y1382" t="s">
        <v>1166</v>
      </c>
      <c r="Z1382" t="s">
        <v>1166</v>
      </c>
      <c r="AA1382" t="s">
        <v>1290</v>
      </c>
      <c r="AF1382" s="61">
        <v>100000073665</v>
      </c>
      <c r="AG1382" t="s">
        <v>1220</v>
      </c>
      <c r="AI1382" t="s">
        <v>1198</v>
      </c>
      <c r="AJ1382" t="s">
        <v>1212</v>
      </c>
      <c r="AS1382" s="57">
        <v>14093</v>
      </c>
      <c r="AT1382" s="25" t="str">
        <f t="shared" si="165"/>
        <v>FIN simvastatine Sandoz A/S film-coated tablet 40mg/</v>
      </c>
      <c r="AU1382" s="33"/>
      <c r="AW1382" s="57">
        <v>14093</v>
      </c>
      <c r="AX1382" s="57"/>
      <c r="AZ1382" t="s">
        <v>579</v>
      </c>
      <c r="BD1382" t="s">
        <v>1220</v>
      </c>
      <c r="BF1382" s="46" t="s">
        <v>1066</v>
      </c>
      <c r="BG1382" t="s">
        <v>981</v>
      </c>
      <c r="BK1382" t="s">
        <v>981</v>
      </c>
      <c r="BL1382" t="s">
        <v>1066</v>
      </c>
      <c r="BM1382" s="55" t="s">
        <v>964</v>
      </c>
      <c r="BN1382" t="str">
        <f t="shared" si="166"/>
        <v>simvastatine film-coated tablet 40mg/</v>
      </c>
      <c r="BO1382" s="55"/>
      <c r="BP1382" t="str">
        <f t="shared" si="167"/>
        <v>simvastatine film-coated tablet 40mg/</v>
      </c>
      <c r="BR1382" s="76">
        <v>10221000</v>
      </c>
      <c r="BS1382" t="s">
        <v>1220</v>
      </c>
      <c r="BU1382" s="118"/>
      <c r="BV1382" s="118"/>
      <c r="BW1382" s="61">
        <v>100000073665</v>
      </c>
      <c r="CB1382" s="87"/>
      <c r="CC1382" s="87"/>
      <c r="CF1382" t="s">
        <v>1242</v>
      </c>
      <c r="CG1382" t="s">
        <v>175</v>
      </c>
      <c r="CI1382" s="118"/>
      <c r="CJ1382" s="118"/>
      <c r="CK1382" t="s">
        <v>1239</v>
      </c>
      <c r="CM1382" t="s">
        <v>1228</v>
      </c>
      <c r="CN1382" t="s">
        <v>3382</v>
      </c>
      <c r="CO1382" s="46" t="s">
        <v>2252</v>
      </c>
      <c r="CQ1382" s="46" t="s">
        <v>2252</v>
      </c>
      <c r="CR1382" s="46" t="s">
        <v>615</v>
      </c>
      <c r="CT1382" s="46" t="s">
        <v>2252</v>
      </c>
      <c r="CU1382" s="46" t="s">
        <v>615</v>
      </c>
      <c r="CV1382" s="118"/>
      <c r="CW1382" s="147"/>
      <c r="CX1382" t="s">
        <v>615</v>
      </c>
      <c r="DG1382" s="118"/>
      <c r="DH1382" s="118"/>
      <c r="DI1382" s="118"/>
      <c r="DJ1382" s="118"/>
      <c r="DK1382" s="118"/>
      <c r="DL1382">
        <v>40</v>
      </c>
      <c r="DM1382" s="74" t="s">
        <v>164</v>
      </c>
      <c r="DN1382" s="74"/>
      <c r="DO1382" s="74"/>
      <c r="DP1382" s="74"/>
      <c r="DR1382">
        <v>40</v>
      </c>
      <c r="DS1382" s="74" t="s">
        <v>164</v>
      </c>
      <c r="DZ1382" t="s">
        <v>1262</v>
      </c>
      <c r="EA1382">
        <v>40</v>
      </c>
      <c r="EY1382" s="70" t="str">
        <f t="shared" si="168"/>
        <v>simvastatine oral 40mg/</v>
      </c>
      <c r="FK1382" s="14" t="s">
        <v>163</v>
      </c>
      <c r="FL1382" s="70" t="str">
        <f t="shared" si="169"/>
        <v>simvastatine oral 40mg/</v>
      </c>
    </row>
    <row r="1383" spans="1:168" ht="15.75" customHeight="1">
      <c r="A1383" s="83">
        <v>27635</v>
      </c>
      <c r="B1383" s="57">
        <v>27635</v>
      </c>
      <c r="C1383" s="118"/>
      <c r="D1383" s="118"/>
      <c r="E1383" s="118"/>
      <c r="F1383" s="118"/>
      <c r="G1383" s="57">
        <v>27635</v>
      </c>
      <c r="I1383" s="57">
        <v>27635</v>
      </c>
      <c r="J1383" s="5" t="str">
        <f t="shared" si="163"/>
        <v>FIN simvastatine Sandoz A/S film-coated tablet 50 x 40mg/</v>
      </c>
      <c r="K1383" s="5" t="str">
        <f t="shared" si="164"/>
        <v>FIN simvastatine Sandoz A/S film-coated tablet 50 x 40mg/</v>
      </c>
      <c r="P1383">
        <v>50</v>
      </c>
      <c r="R1383">
        <v>50</v>
      </c>
      <c r="T1383" s="118"/>
      <c r="U1383" s="118"/>
      <c r="V1383" s="118"/>
      <c r="W1383" s="118"/>
      <c r="X1383" t="s">
        <v>1291</v>
      </c>
      <c r="Y1383" t="s">
        <v>1166</v>
      </c>
      <c r="Z1383" t="s">
        <v>1166</v>
      </c>
      <c r="AA1383" t="s">
        <v>1299</v>
      </c>
      <c r="AF1383" s="61">
        <v>100000073665</v>
      </c>
      <c r="AG1383" t="s">
        <v>1220</v>
      </c>
      <c r="AI1383" t="s">
        <v>1198</v>
      </c>
      <c r="AJ1383" t="s">
        <v>1212</v>
      </c>
      <c r="AS1383" s="57">
        <v>14093</v>
      </c>
      <c r="AT1383" s="25" t="str">
        <f t="shared" si="165"/>
        <v>FIN simvastatine Sandoz A/S film-coated tablet 40mg/</v>
      </c>
      <c r="AU1383" s="33"/>
      <c r="AW1383" s="57">
        <v>14093</v>
      </c>
      <c r="AX1383" s="57"/>
      <c r="AZ1383" t="s">
        <v>579</v>
      </c>
      <c r="BD1383" t="s">
        <v>1220</v>
      </c>
      <c r="BF1383" s="46" t="s">
        <v>1066</v>
      </c>
      <c r="BG1383" t="s">
        <v>981</v>
      </c>
      <c r="BK1383" t="s">
        <v>981</v>
      </c>
      <c r="BL1383" t="s">
        <v>1066</v>
      </c>
      <c r="BM1383" s="55" t="s">
        <v>964</v>
      </c>
      <c r="BN1383" t="str">
        <f t="shared" si="166"/>
        <v>simvastatine film-coated tablet 40mg/</v>
      </c>
      <c r="BO1383" s="55"/>
      <c r="BP1383" t="str">
        <f t="shared" si="167"/>
        <v>simvastatine film-coated tablet 40mg/</v>
      </c>
      <c r="BR1383" s="76">
        <v>10221000</v>
      </c>
      <c r="BS1383" t="s">
        <v>1220</v>
      </c>
      <c r="BU1383" s="118"/>
      <c r="BV1383" s="118"/>
      <c r="BW1383" s="61">
        <v>100000073665</v>
      </c>
      <c r="CB1383" s="87"/>
      <c r="CC1383" s="87"/>
      <c r="CF1383" t="s">
        <v>1242</v>
      </c>
      <c r="CG1383" t="s">
        <v>175</v>
      </c>
      <c r="CI1383" s="118"/>
      <c r="CJ1383" s="118"/>
      <c r="CK1383" t="s">
        <v>1239</v>
      </c>
      <c r="CM1383" t="s">
        <v>1228</v>
      </c>
      <c r="CN1383" t="s">
        <v>3382</v>
      </c>
      <c r="CO1383" s="46" t="s">
        <v>2252</v>
      </c>
      <c r="CQ1383" s="46" t="s">
        <v>2252</v>
      </c>
      <c r="CR1383" s="46" t="s">
        <v>615</v>
      </c>
      <c r="CT1383" s="46" t="s">
        <v>2252</v>
      </c>
      <c r="CU1383" s="46" t="s">
        <v>615</v>
      </c>
      <c r="CV1383" s="118"/>
      <c r="CW1383" s="147"/>
      <c r="CX1383" t="s">
        <v>615</v>
      </c>
      <c r="DG1383" s="118"/>
      <c r="DH1383" s="118"/>
      <c r="DI1383" s="118"/>
      <c r="DJ1383" s="118"/>
      <c r="DK1383" s="118"/>
      <c r="DL1383">
        <v>40</v>
      </c>
      <c r="DM1383" s="74" t="s">
        <v>164</v>
      </c>
      <c r="DN1383" s="74"/>
      <c r="DO1383" s="74"/>
      <c r="DP1383" s="74"/>
      <c r="DR1383">
        <v>40</v>
      </c>
      <c r="DS1383" s="74" t="s">
        <v>164</v>
      </c>
      <c r="DZ1383" t="s">
        <v>1262</v>
      </c>
      <c r="EA1383">
        <v>40</v>
      </c>
      <c r="EY1383" s="70" t="str">
        <f t="shared" si="168"/>
        <v>simvastatine oral 40mg/</v>
      </c>
      <c r="FK1383" s="14" t="s">
        <v>163</v>
      </c>
      <c r="FL1383" s="70" t="str">
        <f t="shared" si="169"/>
        <v>simvastatine oral 40mg/</v>
      </c>
    </row>
    <row r="1384" spans="1:168" ht="15.75" customHeight="1">
      <c r="A1384" s="83">
        <v>27636</v>
      </c>
      <c r="B1384" s="57">
        <v>27636</v>
      </c>
      <c r="C1384" s="118"/>
      <c r="D1384" s="118"/>
      <c r="E1384" s="118"/>
      <c r="F1384" s="118"/>
      <c r="G1384" s="57">
        <v>27636</v>
      </c>
      <c r="I1384" s="57">
        <v>27636</v>
      </c>
      <c r="J1384" s="5" t="str">
        <f t="shared" si="163"/>
        <v>FIN simvastatine Sandoz A/S film-coated tablet 50 x 40mg/</v>
      </c>
      <c r="K1384" s="5" t="str">
        <f t="shared" si="164"/>
        <v>FIN simvastatine Sandoz A/S film-coated tablet 50 x 40mg/</v>
      </c>
      <c r="P1384" s="79">
        <v>50</v>
      </c>
      <c r="R1384" s="79">
        <v>50</v>
      </c>
      <c r="T1384" s="118"/>
      <c r="U1384" s="118"/>
      <c r="V1384" s="118"/>
      <c r="W1384" s="118"/>
      <c r="X1384" t="s">
        <v>1297</v>
      </c>
      <c r="Y1384" t="s">
        <v>1166</v>
      </c>
      <c r="Z1384" t="s">
        <v>1166</v>
      </c>
      <c r="AA1384" s="56" t="s">
        <v>1315</v>
      </c>
      <c r="AF1384" s="61">
        <v>100000073665</v>
      </c>
      <c r="AG1384" t="s">
        <v>1220</v>
      </c>
      <c r="AI1384" t="s">
        <v>1198</v>
      </c>
      <c r="AJ1384" t="s">
        <v>1212</v>
      </c>
      <c r="AS1384" s="57">
        <v>14093</v>
      </c>
      <c r="AT1384" s="25" t="str">
        <f t="shared" si="165"/>
        <v>FIN simvastatine Sandoz A/S film-coated tablet 40mg/</v>
      </c>
      <c r="AU1384" s="33"/>
      <c r="AW1384" s="57">
        <v>14093</v>
      </c>
      <c r="AX1384" s="57"/>
      <c r="AZ1384" t="s">
        <v>579</v>
      </c>
      <c r="BD1384" t="s">
        <v>1220</v>
      </c>
      <c r="BF1384" s="46" t="s">
        <v>1066</v>
      </c>
      <c r="BG1384" t="s">
        <v>981</v>
      </c>
      <c r="BK1384" t="s">
        <v>981</v>
      </c>
      <c r="BL1384" t="s">
        <v>1066</v>
      </c>
      <c r="BM1384" s="55" t="s">
        <v>964</v>
      </c>
      <c r="BN1384" t="str">
        <f t="shared" si="166"/>
        <v>simvastatine film-coated tablet 40mg/</v>
      </c>
      <c r="BO1384" s="55"/>
      <c r="BP1384" t="str">
        <f t="shared" si="167"/>
        <v>simvastatine film-coated tablet 40mg/</v>
      </c>
      <c r="BR1384" s="76">
        <v>10221000</v>
      </c>
      <c r="BS1384" t="s">
        <v>1220</v>
      </c>
      <c r="BU1384" s="118"/>
      <c r="BV1384" s="118"/>
      <c r="BW1384" s="61">
        <v>100000073665</v>
      </c>
      <c r="CB1384" s="87"/>
      <c r="CC1384" s="87"/>
      <c r="CF1384" t="s">
        <v>1242</v>
      </c>
      <c r="CG1384" t="s">
        <v>175</v>
      </c>
      <c r="CI1384" s="118"/>
      <c r="CJ1384" s="118"/>
      <c r="CK1384" t="s">
        <v>1239</v>
      </c>
      <c r="CM1384" t="s">
        <v>1228</v>
      </c>
      <c r="CN1384" t="s">
        <v>3382</v>
      </c>
      <c r="CO1384" s="46" t="s">
        <v>2252</v>
      </c>
      <c r="CQ1384" s="46" t="s">
        <v>2252</v>
      </c>
      <c r="CR1384" s="46" t="s">
        <v>615</v>
      </c>
      <c r="CT1384" s="46" t="s">
        <v>2252</v>
      </c>
      <c r="CU1384" s="46" t="s">
        <v>615</v>
      </c>
      <c r="CV1384" s="118"/>
      <c r="CW1384" s="147"/>
      <c r="CX1384" t="s">
        <v>615</v>
      </c>
      <c r="DG1384" s="118"/>
      <c r="DH1384" s="118"/>
      <c r="DI1384" s="118"/>
      <c r="DJ1384" s="118"/>
      <c r="DK1384" s="118"/>
      <c r="DL1384">
        <v>40</v>
      </c>
      <c r="DM1384" s="74" t="s">
        <v>164</v>
      </c>
      <c r="DN1384" s="74"/>
      <c r="DO1384" s="74"/>
      <c r="DP1384" s="74"/>
      <c r="DR1384">
        <v>40</v>
      </c>
      <c r="DS1384" s="74" t="s">
        <v>164</v>
      </c>
      <c r="DZ1384" t="s">
        <v>1262</v>
      </c>
      <c r="EA1384">
        <v>40</v>
      </c>
      <c r="EY1384" s="70" t="str">
        <f t="shared" si="168"/>
        <v>simvastatine oral 40mg/</v>
      </c>
      <c r="FK1384" s="14" t="s">
        <v>163</v>
      </c>
      <c r="FL1384" s="70" t="str">
        <f t="shared" si="169"/>
        <v>simvastatine oral 40mg/</v>
      </c>
    </row>
    <row r="1385" spans="1:168" ht="15.75" customHeight="1">
      <c r="A1385" s="83">
        <v>27637</v>
      </c>
      <c r="B1385" s="57">
        <v>27637</v>
      </c>
      <c r="C1385" s="118"/>
      <c r="D1385" s="118"/>
      <c r="E1385" s="118"/>
      <c r="F1385" s="118"/>
      <c r="G1385" s="57">
        <v>27637</v>
      </c>
      <c r="I1385" s="57">
        <v>27637</v>
      </c>
      <c r="J1385" s="5" t="str">
        <f t="shared" si="163"/>
        <v>FIN simvastatine Sandoz A/S film-coated tablet 100 x 40mg/</v>
      </c>
      <c r="K1385" s="5" t="str">
        <f t="shared" si="164"/>
        <v>FIN simvastatine Sandoz A/S film-coated tablet 100 x 40mg/</v>
      </c>
      <c r="P1385">
        <v>100</v>
      </c>
      <c r="R1385">
        <v>100</v>
      </c>
      <c r="T1385" s="118"/>
      <c r="U1385" s="118"/>
      <c r="V1385" s="118"/>
      <c r="W1385" s="118"/>
      <c r="X1385" t="s">
        <v>1298</v>
      </c>
      <c r="Y1385" t="s">
        <v>1166</v>
      </c>
      <c r="Z1385" t="s">
        <v>1166</v>
      </c>
      <c r="AA1385" t="s">
        <v>1289</v>
      </c>
      <c r="AF1385" s="61">
        <v>100000073665</v>
      </c>
      <c r="AG1385" t="s">
        <v>1220</v>
      </c>
      <c r="AI1385" t="s">
        <v>1198</v>
      </c>
      <c r="AJ1385" t="s">
        <v>1212</v>
      </c>
      <c r="AS1385" s="57">
        <v>14093</v>
      </c>
      <c r="AT1385" s="25" t="str">
        <f t="shared" si="165"/>
        <v>FIN simvastatine Sandoz A/S film-coated tablet 40mg/</v>
      </c>
      <c r="AU1385" s="33"/>
      <c r="AW1385" s="57">
        <v>14093</v>
      </c>
      <c r="AX1385" s="57"/>
      <c r="AZ1385" t="s">
        <v>579</v>
      </c>
      <c r="BD1385" t="s">
        <v>1220</v>
      </c>
      <c r="BF1385" s="46" t="s">
        <v>1066</v>
      </c>
      <c r="BG1385" t="s">
        <v>981</v>
      </c>
      <c r="BK1385" t="s">
        <v>981</v>
      </c>
      <c r="BL1385" t="s">
        <v>1066</v>
      </c>
      <c r="BM1385" s="55" t="s">
        <v>964</v>
      </c>
      <c r="BN1385" t="str">
        <f t="shared" si="166"/>
        <v>simvastatine film-coated tablet 40mg/</v>
      </c>
      <c r="BO1385" s="55"/>
      <c r="BP1385" t="str">
        <f t="shared" si="167"/>
        <v>simvastatine film-coated tablet 40mg/</v>
      </c>
      <c r="BR1385" s="76">
        <v>10221000</v>
      </c>
      <c r="BS1385" t="s">
        <v>1220</v>
      </c>
      <c r="BU1385" s="118"/>
      <c r="BV1385" s="118"/>
      <c r="BW1385" s="61">
        <v>100000073665</v>
      </c>
      <c r="CB1385" s="87"/>
      <c r="CC1385" s="87"/>
      <c r="CF1385" t="s">
        <v>1242</v>
      </c>
      <c r="CG1385" t="s">
        <v>175</v>
      </c>
      <c r="CI1385" s="118"/>
      <c r="CJ1385" s="118"/>
      <c r="CK1385" t="s">
        <v>1239</v>
      </c>
      <c r="CM1385" t="s">
        <v>1228</v>
      </c>
      <c r="CN1385" t="s">
        <v>3382</v>
      </c>
      <c r="CO1385" s="46" t="s">
        <v>2252</v>
      </c>
      <c r="CQ1385" s="46" t="s">
        <v>2252</v>
      </c>
      <c r="CR1385" s="46" t="s">
        <v>615</v>
      </c>
      <c r="CT1385" s="46" t="s">
        <v>2252</v>
      </c>
      <c r="CU1385" s="46" t="s">
        <v>615</v>
      </c>
      <c r="CV1385" s="118"/>
      <c r="CW1385" s="147"/>
      <c r="CX1385" t="s">
        <v>615</v>
      </c>
      <c r="DG1385" s="118"/>
      <c r="DH1385" s="118"/>
      <c r="DI1385" s="118"/>
      <c r="DJ1385" s="118"/>
      <c r="DK1385" s="118"/>
      <c r="DL1385">
        <v>40</v>
      </c>
      <c r="DM1385" s="74" t="s">
        <v>164</v>
      </c>
      <c r="DN1385" s="74"/>
      <c r="DO1385" s="74"/>
      <c r="DP1385" s="74"/>
      <c r="DR1385">
        <v>40</v>
      </c>
      <c r="DS1385" s="74" t="s">
        <v>164</v>
      </c>
      <c r="DZ1385" t="s">
        <v>1262</v>
      </c>
      <c r="EA1385">
        <v>40</v>
      </c>
      <c r="EY1385" s="70" t="str">
        <f t="shared" si="168"/>
        <v>simvastatine oral 40mg/</v>
      </c>
      <c r="FK1385" s="14" t="s">
        <v>163</v>
      </c>
      <c r="FL1385" s="70" t="str">
        <f t="shared" si="169"/>
        <v>simvastatine oral 40mg/</v>
      </c>
    </row>
    <row r="1386" spans="1:168" ht="15.75" customHeight="1">
      <c r="A1386" s="83">
        <v>27638</v>
      </c>
      <c r="B1386" s="57">
        <v>27638</v>
      </c>
      <c r="C1386" s="118"/>
      <c r="D1386" s="118"/>
      <c r="E1386" s="118"/>
      <c r="F1386" s="118"/>
      <c r="G1386" s="57">
        <v>27638</v>
      </c>
      <c r="I1386" s="57">
        <v>27638</v>
      </c>
      <c r="J1386" s="5" t="str">
        <f t="shared" si="163"/>
        <v>FIN simvastatine Sandoz A/S film-coated tablet 10 x 40mg/</v>
      </c>
      <c r="K1386" s="5" t="str">
        <f t="shared" si="164"/>
        <v>FIN simvastatine Sandoz A/S film-coated tablet 10 x 40mg/</v>
      </c>
      <c r="P1386">
        <v>10</v>
      </c>
      <c r="R1386">
        <v>10</v>
      </c>
      <c r="T1386" s="118"/>
      <c r="U1386" s="118"/>
      <c r="V1386" s="118"/>
      <c r="W1386" s="118"/>
      <c r="X1386" t="s">
        <v>1290</v>
      </c>
      <c r="Y1386" t="s">
        <v>1166</v>
      </c>
      <c r="Z1386" t="s">
        <v>1166</v>
      </c>
      <c r="AA1386" t="s">
        <v>1292</v>
      </c>
      <c r="AF1386" s="61">
        <v>100000073665</v>
      </c>
      <c r="AG1386" t="s">
        <v>1220</v>
      </c>
      <c r="AI1386" t="s">
        <v>1198</v>
      </c>
      <c r="AJ1386" t="s">
        <v>1212</v>
      </c>
      <c r="AS1386" s="57">
        <v>14093</v>
      </c>
      <c r="AT1386" s="25" t="str">
        <f t="shared" si="165"/>
        <v>FIN simvastatine Sandoz A/S film-coated tablet 40mg/</v>
      </c>
      <c r="AU1386" s="33"/>
      <c r="AW1386" s="57">
        <v>14093</v>
      </c>
      <c r="AX1386" s="57"/>
      <c r="AZ1386" t="s">
        <v>579</v>
      </c>
      <c r="BD1386" t="s">
        <v>1220</v>
      </c>
      <c r="BF1386" s="46" t="s">
        <v>1066</v>
      </c>
      <c r="BG1386" t="s">
        <v>981</v>
      </c>
      <c r="BK1386" t="s">
        <v>981</v>
      </c>
      <c r="BL1386" t="s">
        <v>1066</v>
      </c>
      <c r="BM1386" s="55" t="s">
        <v>964</v>
      </c>
      <c r="BN1386" t="str">
        <f t="shared" si="166"/>
        <v>simvastatine film-coated tablet 40mg/</v>
      </c>
      <c r="BO1386" s="55"/>
      <c r="BP1386" t="str">
        <f t="shared" si="167"/>
        <v>simvastatine film-coated tablet 40mg/</v>
      </c>
      <c r="BR1386" s="76">
        <v>10221000</v>
      </c>
      <c r="BS1386" t="s">
        <v>1220</v>
      </c>
      <c r="BU1386" s="118"/>
      <c r="BV1386" s="118"/>
      <c r="BW1386" s="61">
        <v>100000073665</v>
      </c>
      <c r="CB1386" s="87"/>
      <c r="CC1386" s="87"/>
      <c r="CF1386" t="s">
        <v>1242</v>
      </c>
      <c r="CG1386" t="s">
        <v>175</v>
      </c>
      <c r="CI1386" s="118"/>
      <c r="CJ1386" s="118"/>
      <c r="CK1386" t="s">
        <v>1239</v>
      </c>
      <c r="CM1386" t="s">
        <v>1228</v>
      </c>
      <c r="CN1386" t="s">
        <v>3382</v>
      </c>
      <c r="CO1386" s="46" t="s">
        <v>2252</v>
      </c>
      <c r="CQ1386" s="46" t="s">
        <v>2252</v>
      </c>
      <c r="CR1386" s="46" t="s">
        <v>615</v>
      </c>
      <c r="CT1386" s="46" t="s">
        <v>2252</v>
      </c>
      <c r="CU1386" s="46" t="s">
        <v>615</v>
      </c>
      <c r="CV1386" s="118"/>
      <c r="CW1386" s="147"/>
      <c r="CX1386" t="s">
        <v>615</v>
      </c>
      <c r="DG1386" s="118"/>
      <c r="DH1386" s="118"/>
      <c r="DI1386" s="118"/>
      <c r="DJ1386" s="118"/>
      <c r="DK1386" s="118"/>
      <c r="DL1386">
        <v>40</v>
      </c>
      <c r="DM1386" s="74" t="s">
        <v>164</v>
      </c>
      <c r="DN1386" s="74"/>
      <c r="DO1386" s="74"/>
      <c r="DP1386" s="74"/>
      <c r="DR1386">
        <v>40</v>
      </c>
      <c r="DS1386" s="74" t="s">
        <v>164</v>
      </c>
      <c r="DZ1386" t="s">
        <v>1262</v>
      </c>
      <c r="EA1386">
        <v>40</v>
      </c>
      <c r="EY1386" s="70" t="str">
        <f t="shared" si="168"/>
        <v>simvastatine oral 40mg/</v>
      </c>
      <c r="FK1386" s="14" t="s">
        <v>163</v>
      </c>
      <c r="FL1386" s="70" t="str">
        <f t="shared" si="169"/>
        <v>simvastatine oral 40mg/</v>
      </c>
    </row>
    <row r="1387" spans="1:168" ht="15.75" customHeight="1">
      <c r="A1387" s="83">
        <v>27639</v>
      </c>
      <c r="B1387" s="57">
        <v>27639</v>
      </c>
      <c r="C1387" s="118"/>
      <c r="D1387" s="118"/>
      <c r="E1387" s="118"/>
      <c r="F1387" s="118"/>
      <c r="G1387" s="57">
        <v>27639</v>
      </c>
      <c r="I1387" s="57">
        <v>27639</v>
      </c>
      <c r="J1387" s="5" t="str">
        <f t="shared" si="163"/>
        <v>FIN simvastatine Sandoz A/S film-coated tablet 28 x 40mg/</v>
      </c>
      <c r="K1387" s="5" t="str">
        <f t="shared" si="164"/>
        <v>FIN simvastatine Sandoz A/S film-coated tablet 28 x 40mg/</v>
      </c>
      <c r="P1387">
        <v>28</v>
      </c>
      <c r="R1387">
        <v>28</v>
      </c>
      <c r="T1387" s="118"/>
      <c r="U1387" s="118"/>
      <c r="V1387" s="118"/>
      <c r="W1387" s="118"/>
      <c r="X1387" t="s">
        <v>1343</v>
      </c>
      <c r="Y1387" t="s">
        <v>1166</v>
      </c>
      <c r="Z1387" t="s">
        <v>1166</v>
      </c>
      <c r="AA1387" t="s">
        <v>1297</v>
      </c>
      <c r="AF1387" s="61">
        <v>100000073665</v>
      </c>
      <c r="AG1387" t="s">
        <v>1220</v>
      </c>
      <c r="AI1387" t="s">
        <v>1198</v>
      </c>
      <c r="AJ1387" t="s">
        <v>1212</v>
      </c>
      <c r="AS1387" s="57">
        <v>14093</v>
      </c>
      <c r="AT1387" s="25" t="str">
        <f t="shared" si="165"/>
        <v>FIN simvastatine Sandoz A/S film-coated tablet 40mg/</v>
      </c>
      <c r="AU1387" s="33"/>
      <c r="AW1387" s="57">
        <v>14093</v>
      </c>
      <c r="AX1387" s="57"/>
      <c r="AZ1387" t="s">
        <v>579</v>
      </c>
      <c r="BD1387" t="s">
        <v>1220</v>
      </c>
      <c r="BF1387" s="46" t="s">
        <v>1066</v>
      </c>
      <c r="BG1387" t="s">
        <v>981</v>
      </c>
      <c r="BK1387" t="s">
        <v>981</v>
      </c>
      <c r="BL1387" t="s">
        <v>1066</v>
      </c>
      <c r="BM1387" s="55" t="s">
        <v>964</v>
      </c>
      <c r="BN1387" t="str">
        <f t="shared" si="166"/>
        <v>simvastatine film-coated tablet 40mg/</v>
      </c>
      <c r="BO1387" s="55"/>
      <c r="BP1387" t="str">
        <f t="shared" si="167"/>
        <v>simvastatine film-coated tablet 40mg/</v>
      </c>
      <c r="BR1387" s="76">
        <v>10221000</v>
      </c>
      <c r="BS1387" t="s">
        <v>1220</v>
      </c>
      <c r="BU1387" s="118"/>
      <c r="BV1387" s="118"/>
      <c r="BW1387" s="61">
        <v>100000073665</v>
      </c>
      <c r="CB1387" s="87"/>
      <c r="CC1387" s="87"/>
      <c r="CF1387" t="s">
        <v>1242</v>
      </c>
      <c r="CG1387" t="s">
        <v>175</v>
      </c>
      <c r="CI1387" s="118"/>
      <c r="CJ1387" s="118"/>
      <c r="CK1387" t="s">
        <v>1239</v>
      </c>
      <c r="CM1387" t="s">
        <v>1228</v>
      </c>
      <c r="CN1387" t="s">
        <v>3382</v>
      </c>
      <c r="CO1387" s="46" t="s">
        <v>2252</v>
      </c>
      <c r="CQ1387" s="46" t="s">
        <v>2252</v>
      </c>
      <c r="CR1387" s="46" t="s">
        <v>615</v>
      </c>
      <c r="CT1387" s="46" t="s">
        <v>2252</v>
      </c>
      <c r="CU1387" s="46" t="s">
        <v>615</v>
      </c>
      <c r="CV1387" s="118"/>
      <c r="CW1387" s="147"/>
      <c r="CX1387" t="s">
        <v>615</v>
      </c>
      <c r="DG1387" s="118"/>
      <c r="DH1387" s="118"/>
      <c r="DI1387" s="118"/>
      <c r="DJ1387" s="118"/>
      <c r="DK1387" s="118"/>
      <c r="DL1387">
        <v>40</v>
      </c>
      <c r="DM1387" s="74" t="s">
        <v>164</v>
      </c>
      <c r="DN1387" s="74"/>
      <c r="DO1387" s="74"/>
      <c r="DP1387" s="74"/>
      <c r="DR1387">
        <v>40</v>
      </c>
      <c r="DS1387" s="74" t="s">
        <v>164</v>
      </c>
      <c r="DZ1387" t="s">
        <v>1262</v>
      </c>
      <c r="EA1387">
        <v>40</v>
      </c>
      <c r="EY1387" s="70" t="str">
        <f t="shared" si="168"/>
        <v>simvastatine oral 40mg/</v>
      </c>
      <c r="FK1387" s="14" t="s">
        <v>163</v>
      </c>
      <c r="FL1387" s="70" t="str">
        <f t="shared" si="169"/>
        <v>simvastatine oral 40mg/</v>
      </c>
    </row>
    <row r="1388" spans="1:168" ht="15.75" customHeight="1">
      <c r="A1388" s="83">
        <v>27640</v>
      </c>
      <c r="B1388" s="57">
        <v>27640</v>
      </c>
      <c r="C1388" s="118"/>
      <c r="D1388" s="118"/>
      <c r="E1388" s="118"/>
      <c r="F1388" s="118"/>
      <c r="G1388" s="57">
        <v>27640</v>
      </c>
      <c r="I1388" s="57">
        <v>27640</v>
      </c>
      <c r="J1388" s="5" t="str">
        <f t="shared" si="163"/>
        <v>FIN simvastatine Sandoz A/S film-coated tablet 30 x 40mg/</v>
      </c>
      <c r="K1388" s="5" t="str">
        <f t="shared" si="164"/>
        <v>FIN simvastatine Sandoz A/S film-coated tablet 30 x 40mg/</v>
      </c>
      <c r="P1388">
        <v>30</v>
      </c>
      <c r="R1388">
        <v>30</v>
      </c>
      <c r="T1388" s="118"/>
      <c r="U1388" s="118"/>
      <c r="V1388" s="118"/>
      <c r="W1388" s="118"/>
      <c r="X1388" t="s">
        <v>1299</v>
      </c>
      <c r="Y1388" t="s">
        <v>1166</v>
      </c>
      <c r="Z1388" t="s">
        <v>1166</v>
      </c>
      <c r="AA1388" t="s">
        <v>1298</v>
      </c>
      <c r="AF1388" s="61">
        <v>100000073665</v>
      </c>
      <c r="AG1388" t="s">
        <v>1220</v>
      </c>
      <c r="AI1388" t="s">
        <v>1198</v>
      </c>
      <c r="AJ1388" t="s">
        <v>1212</v>
      </c>
      <c r="AS1388" s="57">
        <v>14093</v>
      </c>
      <c r="AT1388" s="25" t="str">
        <f t="shared" si="165"/>
        <v>FIN simvastatine Sandoz A/S film-coated tablet 40mg/</v>
      </c>
      <c r="AU1388" s="33"/>
      <c r="AW1388" s="57">
        <v>14093</v>
      </c>
      <c r="AX1388" s="57"/>
      <c r="AZ1388" t="s">
        <v>579</v>
      </c>
      <c r="BD1388" t="s">
        <v>1220</v>
      </c>
      <c r="BF1388" s="46" t="s">
        <v>1066</v>
      </c>
      <c r="BG1388" t="s">
        <v>981</v>
      </c>
      <c r="BK1388" t="s">
        <v>981</v>
      </c>
      <c r="BL1388" t="s">
        <v>1066</v>
      </c>
      <c r="BM1388" s="55" t="s">
        <v>964</v>
      </c>
      <c r="BN1388" t="str">
        <f t="shared" si="166"/>
        <v>simvastatine film-coated tablet 40mg/</v>
      </c>
      <c r="BO1388" s="55"/>
      <c r="BP1388" t="str">
        <f t="shared" si="167"/>
        <v>simvastatine film-coated tablet 40mg/</v>
      </c>
      <c r="BR1388" s="76">
        <v>10221000</v>
      </c>
      <c r="BS1388" t="s">
        <v>1220</v>
      </c>
      <c r="BU1388" s="118"/>
      <c r="BV1388" s="118"/>
      <c r="BW1388" s="61">
        <v>100000073665</v>
      </c>
      <c r="CB1388" s="87"/>
      <c r="CC1388" s="87"/>
      <c r="CF1388" t="s">
        <v>1242</v>
      </c>
      <c r="CG1388" t="s">
        <v>175</v>
      </c>
      <c r="CI1388" s="118"/>
      <c r="CJ1388" s="118"/>
      <c r="CK1388" t="s">
        <v>1239</v>
      </c>
      <c r="CM1388" t="s">
        <v>1228</v>
      </c>
      <c r="CN1388" t="s">
        <v>3382</v>
      </c>
      <c r="CO1388" s="46" t="s">
        <v>2252</v>
      </c>
      <c r="CQ1388" s="46" t="s">
        <v>2252</v>
      </c>
      <c r="CR1388" s="46" t="s">
        <v>615</v>
      </c>
      <c r="CT1388" s="46" t="s">
        <v>2252</v>
      </c>
      <c r="CU1388" s="46" t="s">
        <v>615</v>
      </c>
      <c r="CV1388" s="118"/>
      <c r="CW1388" s="147"/>
      <c r="CX1388" t="s">
        <v>615</v>
      </c>
      <c r="DG1388" s="118"/>
      <c r="DH1388" s="118"/>
      <c r="DI1388" s="118"/>
      <c r="DJ1388" s="118"/>
      <c r="DK1388" s="118"/>
      <c r="DL1388">
        <v>40</v>
      </c>
      <c r="DM1388" s="74" t="s">
        <v>164</v>
      </c>
      <c r="DN1388" s="74"/>
      <c r="DO1388" s="74"/>
      <c r="DP1388" s="74"/>
      <c r="DR1388">
        <v>40</v>
      </c>
      <c r="DS1388" s="74" t="s">
        <v>164</v>
      </c>
      <c r="DZ1388" t="s">
        <v>1262</v>
      </c>
      <c r="EA1388">
        <v>40</v>
      </c>
      <c r="EY1388" s="70" t="str">
        <f t="shared" si="168"/>
        <v>simvastatine oral 40mg/</v>
      </c>
      <c r="FK1388" s="14" t="s">
        <v>163</v>
      </c>
      <c r="FL1388" s="70" t="str">
        <f t="shared" si="169"/>
        <v>simvastatine oral 40mg/</v>
      </c>
    </row>
    <row r="1389" spans="1:168" ht="15.75" customHeight="1">
      <c r="A1389" s="83">
        <v>27641</v>
      </c>
      <c r="B1389" s="57">
        <v>27641</v>
      </c>
      <c r="C1389" s="118"/>
      <c r="D1389" s="118"/>
      <c r="E1389" s="118"/>
      <c r="F1389" s="118"/>
      <c r="G1389" s="57">
        <v>27641</v>
      </c>
      <c r="I1389" s="57">
        <v>27641</v>
      </c>
      <c r="J1389" s="5" t="str">
        <f t="shared" si="163"/>
        <v>FIN simvastatine Sandoz A/S film-coated tablet 40 x 40mg/</v>
      </c>
      <c r="K1389" s="5" t="str">
        <f t="shared" si="164"/>
        <v>FIN simvastatine Sandoz A/S film-coated tablet 40 x 40mg/</v>
      </c>
      <c r="P1389">
        <v>40</v>
      </c>
      <c r="R1389">
        <v>40</v>
      </c>
      <c r="T1389" s="118"/>
      <c r="U1389" s="118"/>
      <c r="V1389" s="118"/>
      <c r="W1389" s="118"/>
      <c r="X1389" t="s">
        <v>1292</v>
      </c>
      <c r="Y1389" t="s">
        <v>1166</v>
      </c>
      <c r="Z1389" t="s">
        <v>1166</v>
      </c>
      <c r="AA1389" t="s">
        <v>1290</v>
      </c>
      <c r="AF1389" s="61">
        <v>100000073665</v>
      </c>
      <c r="AG1389" t="s">
        <v>1220</v>
      </c>
      <c r="AI1389" t="s">
        <v>1198</v>
      </c>
      <c r="AJ1389" t="s">
        <v>1212</v>
      </c>
      <c r="AS1389" s="57">
        <v>14093</v>
      </c>
      <c r="AT1389" s="25" t="str">
        <f t="shared" si="165"/>
        <v>FIN simvastatine Sandoz A/S film-coated tablet 40mg/</v>
      </c>
      <c r="AU1389" s="33"/>
      <c r="AW1389" s="57">
        <v>14093</v>
      </c>
      <c r="AX1389" s="57"/>
      <c r="AZ1389" t="s">
        <v>579</v>
      </c>
      <c r="BD1389" t="s">
        <v>1220</v>
      </c>
      <c r="BF1389" s="46" t="s">
        <v>1066</v>
      </c>
      <c r="BG1389" t="s">
        <v>981</v>
      </c>
      <c r="BK1389" t="s">
        <v>981</v>
      </c>
      <c r="BL1389" t="s">
        <v>1066</v>
      </c>
      <c r="BM1389" s="55" t="s">
        <v>964</v>
      </c>
      <c r="BN1389" t="str">
        <f t="shared" si="166"/>
        <v>simvastatine film-coated tablet 40mg/</v>
      </c>
      <c r="BO1389" s="55"/>
      <c r="BP1389" t="str">
        <f t="shared" si="167"/>
        <v>simvastatine film-coated tablet 40mg/</v>
      </c>
      <c r="BR1389" s="76">
        <v>10221000</v>
      </c>
      <c r="BS1389" t="s">
        <v>1220</v>
      </c>
      <c r="BU1389" s="118"/>
      <c r="BV1389" s="118"/>
      <c r="BW1389" s="61">
        <v>100000073665</v>
      </c>
      <c r="CB1389" s="87"/>
      <c r="CC1389" s="87"/>
      <c r="CF1389" t="s">
        <v>1242</v>
      </c>
      <c r="CG1389" t="s">
        <v>175</v>
      </c>
      <c r="CI1389" s="118"/>
      <c r="CJ1389" s="118"/>
      <c r="CK1389" t="s">
        <v>1239</v>
      </c>
      <c r="CM1389" t="s">
        <v>1228</v>
      </c>
      <c r="CN1389" t="s">
        <v>3382</v>
      </c>
      <c r="CO1389" s="46" t="s">
        <v>2252</v>
      </c>
      <c r="CQ1389" s="46" t="s">
        <v>2252</v>
      </c>
      <c r="CR1389" s="46" t="s">
        <v>615</v>
      </c>
      <c r="CT1389" s="46" t="s">
        <v>2252</v>
      </c>
      <c r="CU1389" s="46" t="s">
        <v>615</v>
      </c>
      <c r="CV1389" s="118"/>
      <c r="CW1389" s="147"/>
      <c r="CX1389" t="s">
        <v>615</v>
      </c>
      <c r="DG1389" s="118"/>
      <c r="DH1389" s="118"/>
      <c r="DI1389" s="118"/>
      <c r="DJ1389" s="118"/>
      <c r="DK1389" s="118"/>
      <c r="DL1389">
        <v>40</v>
      </c>
      <c r="DM1389" s="74" t="s">
        <v>164</v>
      </c>
      <c r="DN1389" s="74"/>
      <c r="DO1389" s="74"/>
      <c r="DP1389" s="74"/>
      <c r="DR1389">
        <v>40</v>
      </c>
      <c r="DS1389" s="74" t="s">
        <v>164</v>
      </c>
      <c r="DZ1389" t="s">
        <v>1262</v>
      </c>
      <c r="EA1389">
        <v>40</v>
      </c>
      <c r="EY1389" s="70" t="str">
        <f t="shared" si="168"/>
        <v>simvastatine oral 40mg/</v>
      </c>
      <c r="FK1389" s="14" t="s">
        <v>163</v>
      </c>
      <c r="FL1389" s="70" t="str">
        <f t="shared" si="169"/>
        <v>simvastatine oral 40mg/</v>
      </c>
    </row>
    <row r="1390" spans="1:168" ht="15.75" customHeight="1">
      <c r="A1390" s="83">
        <v>27642</v>
      </c>
      <c r="B1390" s="57">
        <v>27642</v>
      </c>
      <c r="C1390" s="118"/>
      <c r="D1390" s="118"/>
      <c r="E1390" s="118"/>
      <c r="F1390" s="118"/>
      <c r="G1390" s="57">
        <v>27642</v>
      </c>
      <c r="I1390" s="57">
        <v>27642</v>
      </c>
      <c r="J1390" s="5" t="str">
        <f t="shared" si="163"/>
        <v>FIN simvastatine Sandoz A/S film-coated tablet 50 x 40mg/</v>
      </c>
      <c r="K1390" s="5" t="str">
        <f t="shared" si="164"/>
        <v>FIN simvastatine Sandoz A/S film-coated tablet 50 x 40mg/</v>
      </c>
      <c r="P1390">
        <v>50</v>
      </c>
      <c r="R1390">
        <v>50</v>
      </c>
      <c r="T1390" s="118"/>
      <c r="U1390" s="118"/>
      <c r="V1390" s="118"/>
      <c r="W1390" s="118"/>
      <c r="X1390" t="s">
        <v>1297</v>
      </c>
      <c r="Y1390" t="s">
        <v>1166</v>
      </c>
      <c r="Z1390" t="s">
        <v>1166</v>
      </c>
      <c r="AA1390" t="s">
        <v>1299</v>
      </c>
      <c r="AF1390" s="61">
        <v>100000073665</v>
      </c>
      <c r="AG1390" t="s">
        <v>1220</v>
      </c>
      <c r="AI1390" t="s">
        <v>1198</v>
      </c>
      <c r="AJ1390" t="s">
        <v>1212</v>
      </c>
      <c r="AS1390" s="57">
        <v>14093</v>
      </c>
      <c r="AT1390" s="25" t="str">
        <f t="shared" si="165"/>
        <v>FIN simvastatine Sandoz A/S film-coated tablet 40mg/</v>
      </c>
      <c r="AU1390" s="33"/>
      <c r="AW1390" s="57">
        <v>14093</v>
      </c>
      <c r="AX1390" s="57"/>
      <c r="AZ1390" t="s">
        <v>579</v>
      </c>
      <c r="BD1390" t="s">
        <v>1220</v>
      </c>
      <c r="BF1390" s="46" t="s">
        <v>1066</v>
      </c>
      <c r="BG1390" t="s">
        <v>981</v>
      </c>
      <c r="BK1390" t="s">
        <v>981</v>
      </c>
      <c r="BL1390" t="s">
        <v>1066</v>
      </c>
      <c r="BM1390" s="55" t="s">
        <v>964</v>
      </c>
      <c r="BN1390" t="str">
        <f t="shared" si="166"/>
        <v>simvastatine film-coated tablet 40mg/</v>
      </c>
      <c r="BO1390" s="55"/>
      <c r="BP1390" t="str">
        <f t="shared" si="167"/>
        <v>simvastatine film-coated tablet 40mg/</v>
      </c>
      <c r="BR1390" s="76">
        <v>10221000</v>
      </c>
      <c r="BS1390" t="s">
        <v>1220</v>
      </c>
      <c r="BU1390" s="118"/>
      <c r="BV1390" s="118"/>
      <c r="BW1390" s="61">
        <v>100000073665</v>
      </c>
      <c r="CB1390" s="87"/>
      <c r="CC1390" s="87"/>
      <c r="CF1390" t="s">
        <v>1242</v>
      </c>
      <c r="CG1390" t="s">
        <v>175</v>
      </c>
      <c r="CI1390" s="118"/>
      <c r="CJ1390" s="118"/>
      <c r="CK1390" t="s">
        <v>1239</v>
      </c>
      <c r="CM1390" t="s">
        <v>1228</v>
      </c>
      <c r="CN1390" t="s">
        <v>3382</v>
      </c>
      <c r="CO1390" s="46" t="s">
        <v>2252</v>
      </c>
      <c r="CQ1390" s="46" t="s">
        <v>2252</v>
      </c>
      <c r="CR1390" s="46" t="s">
        <v>615</v>
      </c>
      <c r="CT1390" s="46" t="s">
        <v>2252</v>
      </c>
      <c r="CU1390" s="46" t="s">
        <v>615</v>
      </c>
      <c r="CV1390" s="118"/>
      <c r="CW1390" s="147"/>
      <c r="CX1390" t="s">
        <v>615</v>
      </c>
      <c r="DG1390" s="118"/>
      <c r="DH1390" s="118"/>
      <c r="DI1390" s="118"/>
      <c r="DJ1390" s="118"/>
      <c r="DK1390" s="118"/>
      <c r="DL1390">
        <v>40</v>
      </c>
      <c r="DM1390" s="74" t="s">
        <v>164</v>
      </c>
      <c r="DN1390" s="74"/>
      <c r="DO1390" s="74"/>
      <c r="DP1390" s="74"/>
      <c r="DR1390">
        <v>40</v>
      </c>
      <c r="DS1390" s="74" t="s">
        <v>164</v>
      </c>
      <c r="DZ1390" t="s">
        <v>1262</v>
      </c>
      <c r="EA1390">
        <v>40</v>
      </c>
      <c r="EY1390" s="70" t="str">
        <f t="shared" si="168"/>
        <v>simvastatine oral 40mg/</v>
      </c>
      <c r="FK1390" s="14" t="s">
        <v>163</v>
      </c>
      <c r="FL1390" s="70" t="str">
        <f t="shared" si="169"/>
        <v>simvastatine oral 40mg/</v>
      </c>
    </row>
    <row r="1391" spans="1:168" ht="15.75" customHeight="1">
      <c r="A1391" s="83">
        <v>27643</v>
      </c>
      <c r="B1391" s="57">
        <v>27643</v>
      </c>
      <c r="C1391" s="118"/>
      <c r="D1391" s="118"/>
      <c r="E1391" s="118"/>
      <c r="F1391" s="118"/>
      <c r="G1391" s="57">
        <v>27643</v>
      </c>
      <c r="I1391" s="57">
        <v>27643</v>
      </c>
      <c r="J1391" s="5" t="str">
        <f t="shared" si="163"/>
        <v>FIN simvastatine Sandoz A/S film-coated tablet 100 x 40mg/</v>
      </c>
      <c r="K1391" s="5" t="str">
        <f t="shared" si="164"/>
        <v>FIN simvastatine Sandoz A/S film-coated tablet 100 x 40mg/</v>
      </c>
      <c r="P1391">
        <v>100</v>
      </c>
      <c r="R1391">
        <v>100</v>
      </c>
      <c r="T1391" s="118"/>
      <c r="U1391" s="118"/>
      <c r="V1391" s="118"/>
      <c r="W1391" s="118"/>
      <c r="X1391" t="s">
        <v>1298</v>
      </c>
      <c r="Y1391" t="s">
        <v>1166</v>
      </c>
      <c r="Z1391" t="s">
        <v>1166</v>
      </c>
      <c r="AA1391" t="s">
        <v>1289</v>
      </c>
      <c r="AF1391" s="61">
        <v>100000073665</v>
      </c>
      <c r="AG1391" t="s">
        <v>1220</v>
      </c>
      <c r="AI1391" t="s">
        <v>1198</v>
      </c>
      <c r="AJ1391" t="s">
        <v>1212</v>
      </c>
      <c r="AS1391" s="57">
        <v>14093</v>
      </c>
      <c r="AT1391" s="25" t="str">
        <f t="shared" si="165"/>
        <v>FIN simvastatine Sandoz A/S film-coated tablet 40mg/</v>
      </c>
      <c r="AU1391" s="33"/>
      <c r="AW1391" s="57">
        <v>14093</v>
      </c>
      <c r="AX1391" s="57"/>
      <c r="AZ1391" t="s">
        <v>579</v>
      </c>
      <c r="BD1391" t="s">
        <v>1220</v>
      </c>
      <c r="BF1391" s="46" t="s">
        <v>1066</v>
      </c>
      <c r="BG1391" t="s">
        <v>981</v>
      </c>
      <c r="BK1391" t="s">
        <v>981</v>
      </c>
      <c r="BL1391" t="s">
        <v>1066</v>
      </c>
      <c r="BM1391" s="55" t="s">
        <v>964</v>
      </c>
      <c r="BN1391" t="str">
        <f t="shared" si="166"/>
        <v>simvastatine film-coated tablet 40mg/</v>
      </c>
      <c r="BO1391" s="55"/>
      <c r="BP1391" t="str">
        <f t="shared" si="167"/>
        <v>simvastatine film-coated tablet 40mg/</v>
      </c>
      <c r="BR1391" s="76">
        <v>10221000</v>
      </c>
      <c r="BS1391" t="s">
        <v>1220</v>
      </c>
      <c r="BU1391" s="118"/>
      <c r="BV1391" s="118"/>
      <c r="BW1391" s="61">
        <v>100000073665</v>
      </c>
      <c r="CB1391" s="87"/>
      <c r="CC1391" s="87"/>
      <c r="CF1391" t="s">
        <v>1242</v>
      </c>
      <c r="CG1391" t="s">
        <v>175</v>
      </c>
      <c r="CI1391" s="118"/>
      <c r="CJ1391" s="118"/>
      <c r="CK1391" t="s">
        <v>1239</v>
      </c>
      <c r="CM1391" t="s">
        <v>1228</v>
      </c>
      <c r="CN1391" t="s">
        <v>3382</v>
      </c>
      <c r="CO1391" s="46" t="s">
        <v>2252</v>
      </c>
      <c r="CQ1391" s="46" t="s">
        <v>2252</v>
      </c>
      <c r="CR1391" s="46" t="s">
        <v>615</v>
      </c>
      <c r="CT1391" s="46" t="s">
        <v>2252</v>
      </c>
      <c r="CU1391" s="46" t="s">
        <v>615</v>
      </c>
      <c r="CV1391" s="118"/>
      <c r="CW1391" s="147"/>
      <c r="CX1391" t="s">
        <v>615</v>
      </c>
      <c r="DG1391" s="118"/>
      <c r="DH1391" s="118"/>
      <c r="DI1391" s="118"/>
      <c r="DJ1391" s="118"/>
      <c r="DK1391" s="118"/>
      <c r="DL1391">
        <v>40</v>
      </c>
      <c r="DM1391" s="74" t="s">
        <v>164</v>
      </c>
      <c r="DN1391" s="74"/>
      <c r="DO1391" s="74"/>
      <c r="DP1391" s="74"/>
      <c r="DR1391">
        <v>40</v>
      </c>
      <c r="DS1391" s="74" t="s">
        <v>164</v>
      </c>
      <c r="DZ1391" t="s">
        <v>1262</v>
      </c>
      <c r="EA1391">
        <v>40</v>
      </c>
      <c r="EY1391" s="70" t="str">
        <f t="shared" si="168"/>
        <v>simvastatine oral 40mg/</v>
      </c>
      <c r="FK1391" s="14" t="s">
        <v>163</v>
      </c>
      <c r="FL1391" s="70" t="str">
        <f t="shared" si="169"/>
        <v>simvastatine oral 40mg/</v>
      </c>
    </row>
    <row r="1392" spans="1:168" ht="15.75" customHeight="1">
      <c r="A1392" s="83">
        <v>27644</v>
      </c>
      <c r="B1392" s="57">
        <v>27644</v>
      </c>
      <c r="C1392" s="118"/>
      <c r="D1392" s="118"/>
      <c r="E1392" s="118"/>
      <c r="F1392" s="118"/>
      <c r="G1392" s="57">
        <v>27644</v>
      </c>
      <c r="I1392" s="57">
        <v>27644</v>
      </c>
      <c r="J1392" s="5" t="str">
        <f t="shared" si="163"/>
        <v>FIN simvastatine Sandoz A/S film-coated tablet 250 x 40mg/</v>
      </c>
      <c r="K1392" s="5" t="str">
        <f t="shared" si="164"/>
        <v>FIN simvastatine Sandoz A/S film-coated tablet 250 x 40mg/</v>
      </c>
      <c r="P1392" s="56">
        <v>250</v>
      </c>
      <c r="R1392" s="56">
        <v>250</v>
      </c>
      <c r="T1392" s="118"/>
      <c r="U1392" s="118"/>
      <c r="V1392" s="118"/>
      <c r="W1392" s="118"/>
      <c r="X1392" t="s">
        <v>1290</v>
      </c>
      <c r="Y1392" t="s">
        <v>1166</v>
      </c>
      <c r="Z1392" t="s">
        <v>1166</v>
      </c>
      <c r="AA1392" s="56" t="s">
        <v>1303</v>
      </c>
      <c r="AF1392" s="61">
        <v>100000073665</v>
      </c>
      <c r="AG1392" t="s">
        <v>1220</v>
      </c>
      <c r="AI1392" t="s">
        <v>1198</v>
      </c>
      <c r="AJ1392" t="s">
        <v>1212</v>
      </c>
      <c r="AS1392" s="57">
        <v>14093</v>
      </c>
      <c r="AT1392" s="25" t="str">
        <f t="shared" si="165"/>
        <v>FIN simvastatine Sandoz A/S film-coated tablet 40mg/</v>
      </c>
      <c r="AU1392" s="33"/>
      <c r="AW1392" s="57">
        <v>14093</v>
      </c>
      <c r="AX1392" s="57"/>
      <c r="AZ1392" t="s">
        <v>579</v>
      </c>
      <c r="BD1392" t="s">
        <v>1220</v>
      </c>
      <c r="BF1392" s="46" t="s">
        <v>1066</v>
      </c>
      <c r="BG1392" t="s">
        <v>981</v>
      </c>
      <c r="BK1392" t="s">
        <v>981</v>
      </c>
      <c r="BL1392" t="s">
        <v>1066</v>
      </c>
      <c r="BM1392" s="55" t="s">
        <v>964</v>
      </c>
      <c r="BN1392" t="str">
        <f t="shared" si="166"/>
        <v>simvastatine film-coated tablet 40mg/</v>
      </c>
      <c r="BO1392" s="55"/>
      <c r="BP1392" t="str">
        <f t="shared" si="167"/>
        <v>simvastatine film-coated tablet 40mg/</v>
      </c>
      <c r="BR1392" s="76">
        <v>10221000</v>
      </c>
      <c r="BS1392" t="s">
        <v>1220</v>
      </c>
      <c r="BU1392" s="118"/>
      <c r="BV1392" s="118"/>
      <c r="BW1392" s="61">
        <v>100000073665</v>
      </c>
      <c r="CB1392" s="87"/>
      <c r="CC1392" s="87"/>
      <c r="CF1392" t="s">
        <v>1242</v>
      </c>
      <c r="CG1392" t="s">
        <v>175</v>
      </c>
      <c r="CI1392" s="118"/>
      <c r="CJ1392" s="118"/>
      <c r="CK1392" t="s">
        <v>1239</v>
      </c>
      <c r="CM1392" t="s">
        <v>1228</v>
      </c>
      <c r="CN1392" t="s">
        <v>3382</v>
      </c>
      <c r="CO1392" s="46" t="s">
        <v>2252</v>
      </c>
      <c r="CQ1392" s="46" t="s">
        <v>2252</v>
      </c>
      <c r="CR1392" s="46" t="s">
        <v>615</v>
      </c>
      <c r="CT1392" s="46" t="s">
        <v>2252</v>
      </c>
      <c r="CU1392" s="46" t="s">
        <v>615</v>
      </c>
      <c r="CV1392" s="118"/>
      <c r="CW1392" s="147"/>
      <c r="CX1392" t="s">
        <v>615</v>
      </c>
      <c r="DG1392" s="118"/>
      <c r="DH1392" s="118"/>
      <c r="DI1392" s="118"/>
      <c r="DJ1392" s="118"/>
      <c r="DK1392" s="118"/>
      <c r="DL1392">
        <v>40</v>
      </c>
      <c r="DM1392" s="74" t="s">
        <v>164</v>
      </c>
      <c r="DN1392" s="74"/>
      <c r="DO1392" s="74"/>
      <c r="DP1392" s="74"/>
      <c r="DR1392">
        <v>40</v>
      </c>
      <c r="DS1392" s="74" t="s">
        <v>164</v>
      </c>
      <c r="DZ1392" t="s">
        <v>1262</v>
      </c>
      <c r="EA1392">
        <v>40</v>
      </c>
      <c r="EY1392" s="70" t="str">
        <f t="shared" si="168"/>
        <v>simvastatine oral 40mg/</v>
      </c>
      <c r="FK1392" s="14" t="s">
        <v>163</v>
      </c>
      <c r="FL1392" s="70" t="str">
        <f t="shared" si="169"/>
        <v>simvastatine oral 40mg/</v>
      </c>
    </row>
    <row r="1393" spans="1:168" ht="15.75" customHeight="1">
      <c r="A1393" s="83">
        <v>121510</v>
      </c>
      <c r="B1393" s="57">
        <v>121510</v>
      </c>
      <c r="C1393" s="118"/>
      <c r="D1393" s="118"/>
      <c r="E1393" s="118"/>
      <c r="F1393" s="118"/>
      <c r="G1393" s="57">
        <v>121510</v>
      </c>
      <c r="I1393" s="57">
        <v>121510</v>
      </c>
      <c r="J1393" s="5" t="str">
        <f t="shared" si="163"/>
        <v>FIN simvastatine Sandoz A/S film-coated tablet 7 x 40mg/</v>
      </c>
      <c r="K1393" s="5" t="str">
        <f t="shared" si="164"/>
        <v>FIN simvastatine Sandoz A/S film-coated tablet 7 x 40mg/</v>
      </c>
      <c r="P1393">
        <v>7</v>
      </c>
      <c r="R1393">
        <v>7</v>
      </c>
      <c r="T1393" s="118"/>
      <c r="U1393" s="118"/>
      <c r="V1393" s="118"/>
      <c r="W1393" s="118"/>
      <c r="X1393" t="s">
        <v>1299</v>
      </c>
      <c r="Y1393" t="s">
        <v>1166</v>
      </c>
      <c r="Z1393" t="s">
        <v>1166</v>
      </c>
      <c r="AA1393" t="s">
        <v>1311</v>
      </c>
      <c r="AF1393" s="61">
        <v>100000073665</v>
      </c>
      <c r="AG1393" t="s">
        <v>1220</v>
      </c>
      <c r="AI1393" t="s">
        <v>1198</v>
      </c>
      <c r="AJ1393" t="s">
        <v>1212</v>
      </c>
      <c r="AS1393" s="57">
        <v>14093</v>
      </c>
      <c r="AT1393" s="25" t="str">
        <f t="shared" si="165"/>
        <v>FIN simvastatine Sandoz A/S film-coated tablet 40mg/</v>
      </c>
      <c r="AU1393" s="33"/>
      <c r="AW1393" s="57">
        <v>14093</v>
      </c>
      <c r="AX1393" s="57"/>
      <c r="AZ1393" t="s">
        <v>579</v>
      </c>
      <c r="BD1393" t="s">
        <v>1220</v>
      </c>
      <c r="BF1393" s="46" t="s">
        <v>1066</v>
      </c>
      <c r="BG1393" t="s">
        <v>981</v>
      </c>
      <c r="BK1393" t="s">
        <v>981</v>
      </c>
      <c r="BL1393" t="s">
        <v>1066</v>
      </c>
      <c r="BM1393" s="55" t="s">
        <v>964</v>
      </c>
      <c r="BN1393" t="str">
        <f t="shared" si="166"/>
        <v>simvastatine film-coated tablet 40mg/</v>
      </c>
      <c r="BO1393" s="55"/>
      <c r="BP1393" t="str">
        <f t="shared" si="167"/>
        <v>simvastatine film-coated tablet 40mg/</v>
      </c>
      <c r="BR1393" s="76">
        <v>10221000</v>
      </c>
      <c r="BS1393" t="s">
        <v>1220</v>
      </c>
      <c r="BU1393" s="118"/>
      <c r="BV1393" s="118"/>
      <c r="BW1393" s="61">
        <v>100000073665</v>
      </c>
      <c r="CB1393" s="87"/>
      <c r="CC1393" s="87"/>
      <c r="CF1393" t="s">
        <v>1242</v>
      </c>
      <c r="CG1393" t="s">
        <v>175</v>
      </c>
      <c r="CI1393" s="118"/>
      <c r="CJ1393" s="118"/>
      <c r="CK1393" t="s">
        <v>1239</v>
      </c>
      <c r="CM1393" t="s">
        <v>1228</v>
      </c>
      <c r="CN1393" t="s">
        <v>3382</v>
      </c>
      <c r="CO1393" s="46" t="s">
        <v>2252</v>
      </c>
      <c r="CQ1393" s="46" t="s">
        <v>2252</v>
      </c>
      <c r="CR1393" s="46" t="s">
        <v>615</v>
      </c>
      <c r="CT1393" s="46" t="s">
        <v>2252</v>
      </c>
      <c r="CU1393" s="46" t="s">
        <v>615</v>
      </c>
      <c r="CV1393" s="118"/>
      <c r="CW1393" s="147"/>
      <c r="CX1393" t="s">
        <v>615</v>
      </c>
      <c r="DG1393" s="118"/>
      <c r="DH1393" s="118"/>
      <c r="DI1393" s="118"/>
      <c r="DJ1393" s="118"/>
      <c r="DK1393" s="118"/>
      <c r="DL1393">
        <v>40</v>
      </c>
      <c r="DM1393" s="74" t="s">
        <v>164</v>
      </c>
      <c r="DN1393" s="74"/>
      <c r="DO1393" s="74"/>
      <c r="DP1393" s="74"/>
      <c r="DR1393">
        <v>40</v>
      </c>
      <c r="DS1393" s="74" t="s">
        <v>164</v>
      </c>
      <c r="DZ1393" t="s">
        <v>1262</v>
      </c>
      <c r="EA1393">
        <v>40</v>
      </c>
      <c r="EY1393" s="70" t="str">
        <f t="shared" si="168"/>
        <v>simvastatine oral 40mg/</v>
      </c>
      <c r="FK1393" s="14" t="s">
        <v>163</v>
      </c>
      <c r="FL1393" s="70" t="str">
        <f t="shared" si="169"/>
        <v>simvastatine oral 40mg/</v>
      </c>
    </row>
    <row r="1394" spans="1:168" ht="15.75" customHeight="1">
      <c r="A1394" s="83">
        <v>121511</v>
      </c>
      <c r="B1394" s="57">
        <v>121511</v>
      </c>
      <c r="C1394" s="118"/>
      <c r="D1394" s="118"/>
      <c r="E1394" s="118"/>
      <c r="F1394" s="118"/>
      <c r="G1394" s="57">
        <v>121511</v>
      </c>
      <c r="I1394" s="57">
        <v>121511</v>
      </c>
      <c r="J1394" s="5" t="str">
        <f t="shared" si="163"/>
        <v>FIN simvastatine Sandoz A/S film-coated tablet 14 x 40mg/</v>
      </c>
      <c r="K1394" s="5" t="str">
        <f t="shared" si="164"/>
        <v>FIN simvastatine Sandoz A/S film-coated tablet 14 x 40mg/</v>
      </c>
      <c r="P1394">
        <v>14</v>
      </c>
      <c r="R1394">
        <v>14</v>
      </c>
      <c r="T1394" s="118"/>
      <c r="U1394" s="118"/>
      <c r="V1394" s="118"/>
      <c r="W1394" s="118"/>
      <c r="X1394" t="s">
        <v>1291</v>
      </c>
      <c r="Y1394" t="s">
        <v>1166</v>
      </c>
      <c r="Z1394" t="s">
        <v>1166</v>
      </c>
      <c r="AA1394" t="s">
        <v>1296</v>
      </c>
      <c r="AF1394" s="61">
        <v>100000073665</v>
      </c>
      <c r="AG1394" t="s">
        <v>1220</v>
      </c>
      <c r="AI1394" t="s">
        <v>1198</v>
      </c>
      <c r="AJ1394" t="s">
        <v>1212</v>
      </c>
      <c r="AS1394" s="57">
        <v>14093</v>
      </c>
      <c r="AT1394" s="25" t="str">
        <f t="shared" si="165"/>
        <v>FIN simvastatine Sandoz A/S film-coated tablet 40mg/</v>
      </c>
      <c r="AU1394" s="33"/>
      <c r="AW1394" s="57">
        <v>14093</v>
      </c>
      <c r="AX1394" s="57"/>
      <c r="AZ1394" t="s">
        <v>579</v>
      </c>
      <c r="BD1394" t="s">
        <v>1220</v>
      </c>
      <c r="BF1394" s="46" t="s">
        <v>1066</v>
      </c>
      <c r="BG1394" t="s">
        <v>981</v>
      </c>
      <c r="BK1394" t="s">
        <v>981</v>
      </c>
      <c r="BL1394" t="s">
        <v>1066</v>
      </c>
      <c r="BM1394" s="55" t="s">
        <v>964</v>
      </c>
      <c r="BN1394" t="str">
        <f t="shared" si="166"/>
        <v>simvastatine film-coated tablet 40mg/</v>
      </c>
      <c r="BO1394" s="55"/>
      <c r="BP1394" t="str">
        <f t="shared" si="167"/>
        <v>simvastatine film-coated tablet 40mg/</v>
      </c>
      <c r="BR1394" s="76">
        <v>10221000</v>
      </c>
      <c r="BS1394" t="s">
        <v>1220</v>
      </c>
      <c r="BU1394" s="118"/>
      <c r="BV1394" s="118"/>
      <c r="BW1394" s="61">
        <v>100000073665</v>
      </c>
      <c r="CB1394" s="87"/>
      <c r="CC1394" s="87"/>
      <c r="CF1394" t="s">
        <v>1242</v>
      </c>
      <c r="CG1394" t="s">
        <v>175</v>
      </c>
      <c r="CI1394" s="118"/>
      <c r="CJ1394" s="118"/>
      <c r="CK1394" t="s">
        <v>1239</v>
      </c>
      <c r="CM1394" t="s">
        <v>1228</v>
      </c>
      <c r="CN1394" t="s">
        <v>3382</v>
      </c>
      <c r="CO1394" s="46" t="s">
        <v>2252</v>
      </c>
      <c r="CQ1394" s="46" t="s">
        <v>2252</v>
      </c>
      <c r="CR1394" s="46" t="s">
        <v>615</v>
      </c>
      <c r="CT1394" s="46" t="s">
        <v>2252</v>
      </c>
      <c r="CU1394" s="46" t="s">
        <v>615</v>
      </c>
      <c r="CV1394" s="118"/>
      <c r="CW1394" s="147"/>
      <c r="CX1394" t="s">
        <v>615</v>
      </c>
      <c r="DG1394" s="118"/>
      <c r="DH1394" s="118"/>
      <c r="DI1394" s="118"/>
      <c r="DJ1394" s="118"/>
      <c r="DK1394" s="118"/>
      <c r="DL1394">
        <v>40</v>
      </c>
      <c r="DM1394" s="74" t="s">
        <v>164</v>
      </c>
      <c r="DN1394" s="74"/>
      <c r="DO1394" s="74"/>
      <c r="DP1394" s="74"/>
      <c r="DR1394">
        <v>40</v>
      </c>
      <c r="DS1394" s="74" t="s">
        <v>164</v>
      </c>
      <c r="DZ1394" t="s">
        <v>1262</v>
      </c>
      <c r="EA1394">
        <v>40</v>
      </c>
      <c r="EY1394" s="70" t="str">
        <f t="shared" si="168"/>
        <v>simvastatine oral 40mg/</v>
      </c>
      <c r="FK1394" s="14" t="s">
        <v>163</v>
      </c>
      <c r="FL1394" s="70" t="str">
        <f t="shared" si="169"/>
        <v>simvastatine oral 40mg/</v>
      </c>
    </row>
    <row r="1395" spans="1:168" ht="15.75" customHeight="1">
      <c r="A1395" s="83">
        <v>121512</v>
      </c>
      <c r="B1395" s="57">
        <v>121512</v>
      </c>
      <c r="C1395" s="118"/>
      <c r="D1395" s="118"/>
      <c r="E1395" s="118"/>
      <c r="F1395" s="118"/>
      <c r="G1395" s="57">
        <v>121512</v>
      </c>
      <c r="I1395" s="57">
        <v>121512</v>
      </c>
      <c r="J1395" s="5" t="str">
        <f t="shared" si="163"/>
        <v>FIN simvastatine Sandoz A/S film-coated tablet 21 x 40mg/</v>
      </c>
      <c r="K1395" s="5" t="str">
        <f t="shared" si="164"/>
        <v>FIN simvastatine Sandoz A/S film-coated tablet 21 x 40mg/</v>
      </c>
      <c r="P1395">
        <v>21</v>
      </c>
      <c r="R1395">
        <v>21</v>
      </c>
      <c r="T1395" s="118"/>
      <c r="U1395" s="118"/>
      <c r="V1395" s="118"/>
      <c r="W1395" s="118"/>
      <c r="X1395" s="56" t="s">
        <v>1303</v>
      </c>
      <c r="Y1395" t="s">
        <v>1166</v>
      </c>
      <c r="Z1395" t="s">
        <v>1166</v>
      </c>
      <c r="AA1395" t="s">
        <v>1335</v>
      </c>
      <c r="AF1395" s="61">
        <v>100000073665</v>
      </c>
      <c r="AG1395" t="s">
        <v>1220</v>
      </c>
      <c r="AI1395" t="s">
        <v>1198</v>
      </c>
      <c r="AJ1395" t="s">
        <v>1212</v>
      </c>
      <c r="AS1395" s="57">
        <v>14093</v>
      </c>
      <c r="AT1395" s="25" t="str">
        <f t="shared" si="165"/>
        <v>FIN simvastatine Sandoz A/S film-coated tablet 40mg/</v>
      </c>
      <c r="AU1395" s="33"/>
      <c r="AW1395" s="57">
        <v>14093</v>
      </c>
      <c r="AX1395" s="57"/>
      <c r="AZ1395" t="s">
        <v>579</v>
      </c>
      <c r="BD1395" t="s">
        <v>1220</v>
      </c>
      <c r="BF1395" s="46" t="s">
        <v>1066</v>
      </c>
      <c r="BG1395" t="s">
        <v>981</v>
      </c>
      <c r="BK1395" t="s">
        <v>981</v>
      </c>
      <c r="BL1395" t="s">
        <v>1066</v>
      </c>
      <c r="BM1395" s="55" t="s">
        <v>964</v>
      </c>
      <c r="BN1395" t="str">
        <f t="shared" si="166"/>
        <v>simvastatine film-coated tablet 40mg/</v>
      </c>
      <c r="BO1395" s="55"/>
      <c r="BP1395" t="str">
        <f t="shared" si="167"/>
        <v>simvastatine film-coated tablet 40mg/</v>
      </c>
      <c r="BR1395" s="76">
        <v>10221000</v>
      </c>
      <c r="BS1395" t="s">
        <v>1220</v>
      </c>
      <c r="BU1395" s="118"/>
      <c r="BV1395" s="118"/>
      <c r="BW1395" s="61">
        <v>100000073665</v>
      </c>
      <c r="CB1395" s="87"/>
      <c r="CC1395" s="87"/>
      <c r="CF1395" t="s">
        <v>1242</v>
      </c>
      <c r="CG1395" t="s">
        <v>175</v>
      </c>
      <c r="CI1395" s="118"/>
      <c r="CJ1395" s="118"/>
      <c r="CK1395" t="s">
        <v>1239</v>
      </c>
      <c r="CM1395" t="s">
        <v>1228</v>
      </c>
      <c r="CN1395" t="s">
        <v>3382</v>
      </c>
      <c r="CO1395" s="46" t="s">
        <v>2252</v>
      </c>
      <c r="CQ1395" s="46" t="s">
        <v>2252</v>
      </c>
      <c r="CR1395" s="46" t="s">
        <v>615</v>
      </c>
      <c r="CT1395" s="46" t="s">
        <v>2252</v>
      </c>
      <c r="CU1395" s="46" t="s">
        <v>615</v>
      </c>
      <c r="CV1395" s="118"/>
      <c r="CW1395" s="147"/>
      <c r="CX1395" t="s">
        <v>615</v>
      </c>
      <c r="DG1395" s="118"/>
      <c r="DH1395" s="118"/>
      <c r="DI1395" s="118"/>
      <c r="DJ1395" s="118"/>
      <c r="DK1395" s="118"/>
      <c r="DL1395">
        <v>40</v>
      </c>
      <c r="DM1395" s="74" t="s">
        <v>164</v>
      </c>
      <c r="DN1395" s="74"/>
      <c r="DO1395" s="74"/>
      <c r="DP1395" s="74"/>
      <c r="DR1395">
        <v>40</v>
      </c>
      <c r="DS1395" s="74" t="s">
        <v>164</v>
      </c>
      <c r="DZ1395" t="s">
        <v>1262</v>
      </c>
      <c r="EA1395">
        <v>40</v>
      </c>
      <c r="EY1395" s="70" t="str">
        <f t="shared" si="168"/>
        <v>simvastatine oral 40mg/</v>
      </c>
      <c r="FK1395" s="14" t="s">
        <v>163</v>
      </c>
      <c r="FL1395" s="70" t="str">
        <f t="shared" si="169"/>
        <v>simvastatine oral 40mg/</v>
      </c>
    </row>
    <row r="1396" spans="1:168" ht="15.75" customHeight="1">
      <c r="A1396" s="83">
        <v>121513</v>
      </c>
      <c r="B1396" s="57">
        <v>121513</v>
      </c>
      <c r="C1396" s="118"/>
      <c r="D1396" s="118"/>
      <c r="E1396" s="118"/>
      <c r="F1396" s="118"/>
      <c r="G1396" s="57">
        <v>121513</v>
      </c>
      <c r="I1396" s="57">
        <v>121513</v>
      </c>
      <c r="J1396" s="5" t="str">
        <f t="shared" si="163"/>
        <v>FIN simvastatine Sandoz A/S film-coated tablet 35 x 40mg/</v>
      </c>
      <c r="K1396" s="5" t="str">
        <f t="shared" si="164"/>
        <v>FIN simvastatine Sandoz A/S film-coated tablet 35 x 40mg/</v>
      </c>
      <c r="P1396">
        <v>35</v>
      </c>
      <c r="R1396">
        <v>35</v>
      </c>
      <c r="T1396" s="118"/>
      <c r="U1396" s="118"/>
      <c r="V1396" s="118"/>
      <c r="W1396" s="118"/>
      <c r="X1396" s="56" t="s">
        <v>1315</v>
      </c>
      <c r="Y1396" t="s">
        <v>1166</v>
      </c>
      <c r="Z1396" t="s">
        <v>1166</v>
      </c>
      <c r="AA1396" t="s">
        <v>1344</v>
      </c>
      <c r="AF1396" s="61">
        <v>100000073665</v>
      </c>
      <c r="AG1396" t="s">
        <v>1220</v>
      </c>
      <c r="AI1396" t="s">
        <v>1198</v>
      </c>
      <c r="AJ1396" t="s">
        <v>1212</v>
      </c>
      <c r="AS1396" s="57">
        <v>14093</v>
      </c>
      <c r="AT1396" s="25" t="str">
        <f t="shared" si="165"/>
        <v>FIN simvastatine Sandoz A/S film-coated tablet 40mg/</v>
      </c>
      <c r="AU1396" s="33"/>
      <c r="AW1396" s="57">
        <v>14093</v>
      </c>
      <c r="AX1396" s="57"/>
      <c r="AZ1396" t="s">
        <v>579</v>
      </c>
      <c r="BD1396" t="s">
        <v>1220</v>
      </c>
      <c r="BF1396" s="46" t="s">
        <v>1066</v>
      </c>
      <c r="BG1396" t="s">
        <v>981</v>
      </c>
      <c r="BK1396" t="s">
        <v>981</v>
      </c>
      <c r="BL1396" t="s">
        <v>1066</v>
      </c>
      <c r="BM1396" s="55" t="s">
        <v>964</v>
      </c>
      <c r="BN1396" t="str">
        <f t="shared" si="166"/>
        <v>simvastatine film-coated tablet 40mg/</v>
      </c>
      <c r="BO1396" s="55"/>
      <c r="BP1396" t="str">
        <f t="shared" si="167"/>
        <v>simvastatine film-coated tablet 40mg/</v>
      </c>
      <c r="BR1396" s="76">
        <v>10221000</v>
      </c>
      <c r="BS1396" t="s">
        <v>1220</v>
      </c>
      <c r="BU1396" s="118"/>
      <c r="BV1396" s="118"/>
      <c r="BW1396" s="61">
        <v>100000073665</v>
      </c>
      <c r="CB1396" s="87"/>
      <c r="CC1396" s="87"/>
      <c r="CF1396" t="s">
        <v>1242</v>
      </c>
      <c r="CG1396" t="s">
        <v>175</v>
      </c>
      <c r="CI1396" s="118"/>
      <c r="CJ1396" s="118"/>
      <c r="CK1396" t="s">
        <v>1239</v>
      </c>
      <c r="CM1396" t="s">
        <v>1228</v>
      </c>
      <c r="CN1396" t="s">
        <v>3382</v>
      </c>
      <c r="CO1396" s="46" t="s">
        <v>2252</v>
      </c>
      <c r="CQ1396" s="46" t="s">
        <v>2252</v>
      </c>
      <c r="CR1396" s="46" t="s">
        <v>615</v>
      </c>
      <c r="CT1396" s="46" t="s">
        <v>2252</v>
      </c>
      <c r="CU1396" s="46" t="s">
        <v>615</v>
      </c>
      <c r="CV1396" s="118"/>
      <c r="CW1396" s="147"/>
      <c r="CX1396" t="s">
        <v>615</v>
      </c>
      <c r="DG1396" s="118"/>
      <c r="DH1396" s="118"/>
      <c r="DI1396" s="118"/>
      <c r="DJ1396" s="118"/>
      <c r="DK1396" s="118"/>
      <c r="DL1396">
        <v>40</v>
      </c>
      <c r="DM1396" s="74" t="s">
        <v>164</v>
      </c>
      <c r="DN1396" s="74"/>
      <c r="DO1396" s="74"/>
      <c r="DP1396" s="74"/>
      <c r="DR1396">
        <v>40</v>
      </c>
      <c r="DS1396" s="74" t="s">
        <v>164</v>
      </c>
      <c r="DZ1396" t="s">
        <v>1262</v>
      </c>
      <c r="EA1396">
        <v>40</v>
      </c>
      <c r="EY1396" s="70" t="str">
        <f t="shared" si="168"/>
        <v>simvastatine oral 40mg/</v>
      </c>
      <c r="FK1396" s="14" t="s">
        <v>163</v>
      </c>
      <c r="FL1396" s="70" t="str">
        <f t="shared" si="169"/>
        <v>simvastatine oral 40mg/</v>
      </c>
    </row>
    <row r="1397" spans="1:168" ht="15.75" customHeight="1">
      <c r="A1397" s="83">
        <v>121514</v>
      </c>
      <c r="B1397" s="57">
        <v>121514</v>
      </c>
      <c r="C1397" s="118"/>
      <c r="D1397" s="118"/>
      <c r="E1397" s="118"/>
      <c r="F1397" s="118"/>
      <c r="G1397" s="57">
        <v>121514</v>
      </c>
      <c r="I1397" s="57">
        <v>121514</v>
      </c>
      <c r="J1397" s="5" t="str">
        <f t="shared" si="163"/>
        <v>FIN simvastatine Sandoz A/S film-coated tablet 42 x 40mg/</v>
      </c>
      <c r="K1397" s="5" t="str">
        <f t="shared" si="164"/>
        <v>FIN simvastatine Sandoz A/S film-coated tablet 42 x 40mg/</v>
      </c>
      <c r="P1397">
        <v>42</v>
      </c>
      <c r="R1397">
        <v>42</v>
      </c>
      <c r="T1397" s="118"/>
      <c r="U1397" s="118"/>
      <c r="V1397" s="118"/>
      <c r="W1397" s="118"/>
      <c r="X1397" t="s">
        <v>1302</v>
      </c>
      <c r="Y1397" t="s">
        <v>1166</v>
      </c>
      <c r="Z1397" t="s">
        <v>1166</v>
      </c>
      <c r="AA1397" t="s">
        <v>1336</v>
      </c>
      <c r="AF1397" s="61">
        <v>100000073665</v>
      </c>
      <c r="AG1397" t="s">
        <v>1220</v>
      </c>
      <c r="AI1397" t="s">
        <v>1198</v>
      </c>
      <c r="AJ1397" t="s">
        <v>1212</v>
      </c>
      <c r="AS1397" s="57">
        <v>14093</v>
      </c>
      <c r="AT1397" s="25" t="str">
        <f t="shared" si="165"/>
        <v>FIN simvastatine Sandoz A/S film-coated tablet 40mg/</v>
      </c>
      <c r="AU1397" s="33"/>
      <c r="AW1397" s="57">
        <v>14093</v>
      </c>
      <c r="AX1397" s="57"/>
      <c r="AZ1397" t="s">
        <v>579</v>
      </c>
      <c r="BD1397" t="s">
        <v>1220</v>
      </c>
      <c r="BF1397" s="46" t="s">
        <v>1066</v>
      </c>
      <c r="BG1397" t="s">
        <v>981</v>
      </c>
      <c r="BK1397" t="s">
        <v>981</v>
      </c>
      <c r="BL1397" t="s">
        <v>1066</v>
      </c>
      <c r="BM1397" s="55" t="s">
        <v>964</v>
      </c>
      <c r="BN1397" t="str">
        <f t="shared" si="166"/>
        <v>simvastatine film-coated tablet 40mg/</v>
      </c>
      <c r="BO1397" s="55"/>
      <c r="BP1397" t="str">
        <f t="shared" si="167"/>
        <v>simvastatine film-coated tablet 40mg/</v>
      </c>
      <c r="BR1397" s="76">
        <v>10221000</v>
      </c>
      <c r="BS1397" t="s">
        <v>1220</v>
      </c>
      <c r="BU1397" s="118"/>
      <c r="BV1397" s="118"/>
      <c r="BW1397" s="61">
        <v>100000073665</v>
      </c>
      <c r="CB1397" s="87"/>
      <c r="CC1397" s="87"/>
      <c r="CF1397" t="s">
        <v>1242</v>
      </c>
      <c r="CG1397" t="s">
        <v>175</v>
      </c>
      <c r="CI1397" s="118"/>
      <c r="CJ1397" s="118"/>
      <c r="CK1397" t="s">
        <v>1239</v>
      </c>
      <c r="CM1397" t="s">
        <v>1228</v>
      </c>
      <c r="CN1397" t="s">
        <v>3382</v>
      </c>
      <c r="CO1397" s="46" t="s">
        <v>2252</v>
      </c>
      <c r="CQ1397" s="46" t="s">
        <v>2252</v>
      </c>
      <c r="CR1397" s="46" t="s">
        <v>615</v>
      </c>
      <c r="CT1397" s="46" t="s">
        <v>2252</v>
      </c>
      <c r="CU1397" s="46" t="s">
        <v>615</v>
      </c>
      <c r="CV1397" s="118"/>
      <c r="CW1397" s="147"/>
      <c r="CX1397" t="s">
        <v>615</v>
      </c>
      <c r="DG1397" s="118"/>
      <c r="DH1397" s="118"/>
      <c r="DI1397" s="118"/>
      <c r="DJ1397" s="118"/>
      <c r="DK1397" s="118"/>
      <c r="DL1397">
        <v>40</v>
      </c>
      <c r="DM1397" s="74" t="s">
        <v>164</v>
      </c>
      <c r="DN1397" s="74"/>
      <c r="DO1397" s="74"/>
      <c r="DP1397" s="74"/>
      <c r="DR1397">
        <v>40</v>
      </c>
      <c r="DS1397" s="74" t="s">
        <v>164</v>
      </c>
      <c r="DZ1397" t="s">
        <v>1262</v>
      </c>
      <c r="EA1397">
        <v>40</v>
      </c>
      <c r="EY1397" s="70" t="str">
        <f t="shared" si="168"/>
        <v>simvastatine oral 40mg/</v>
      </c>
      <c r="FK1397" s="14" t="s">
        <v>163</v>
      </c>
      <c r="FL1397" s="70" t="str">
        <f t="shared" si="169"/>
        <v>simvastatine oral 40mg/</v>
      </c>
    </row>
    <row r="1398" spans="1:168" ht="15.75" customHeight="1">
      <c r="A1398" s="83">
        <v>121515</v>
      </c>
      <c r="B1398" s="57">
        <v>121515</v>
      </c>
      <c r="C1398" s="118"/>
      <c r="D1398" s="118"/>
      <c r="E1398" s="118"/>
      <c r="F1398" s="118"/>
      <c r="G1398" s="57">
        <v>121515</v>
      </c>
      <c r="I1398" s="57">
        <v>121515</v>
      </c>
      <c r="J1398" s="5" t="str">
        <f t="shared" si="163"/>
        <v>FIN simvastatine Sandoz A/S film-coated tablet 56 x 40mg/</v>
      </c>
      <c r="K1398" s="5" t="str">
        <f t="shared" si="164"/>
        <v>FIN simvastatine Sandoz A/S film-coated tablet 56 x 40mg/</v>
      </c>
      <c r="P1398">
        <v>56</v>
      </c>
      <c r="R1398">
        <v>56</v>
      </c>
      <c r="T1398" s="118"/>
      <c r="U1398" s="118"/>
      <c r="V1398" s="118"/>
      <c r="W1398" s="118"/>
      <c r="X1398" t="s">
        <v>1289</v>
      </c>
      <c r="Y1398" t="s">
        <v>1166</v>
      </c>
      <c r="Z1398" t="s">
        <v>1166</v>
      </c>
      <c r="AA1398" t="s">
        <v>1307</v>
      </c>
      <c r="AF1398" s="61">
        <v>100000073665</v>
      </c>
      <c r="AG1398" t="s">
        <v>1220</v>
      </c>
      <c r="AI1398" t="s">
        <v>1198</v>
      </c>
      <c r="AJ1398" t="s">
        <v>1212</v>
      </c>
      <c r="AS1398" s="57">
        <v>14093</v>
      </c>
      <c r="AT1398" s="25" t="str">
        <f t="shared" si="165"/>
        <v>FIN simvastatine Sandoz A/S film-coated tablet 40mg/</v>
      </c>
      <c r="AU1398" s="33"/>
      <c r="AW1398" s="57">
        <v>14093</v>
      </c>
      <c r="AX1398" s="57"/>
      <c r="AZ1398" t="s">
        <v>579</v>
      </c>
      <c r="BD1398" t="s">
        <v>1220</v>
      </c>
      <c r="BF1398" s="46" t="s">
        <v>1066</v>
      </c>
      <c r="BG1398" t="s">
        <v>981</v>
      </c>
      <c r="BK1398" t="s">
        <v>981</v>
      </c>
      <c r="BL1398" t="s">
        <v>1066</v>
      </c>
      <c r="BM1398" s="55" t="s">
        <v>964</v>
      </c>
      <c r="BN1398" t="str">
        <f t="shared" si="166"/>
        <v>simvastatine film-coated tablet 40mg/</v>
      </c>
      <c r="BO1398" s="55"/>
      <c r="BP1398" t="str">
        <f t="shared" si="167"/>
        <v>simvastatine film-coated tablet 40mg/</v>
      </c>
      <c r="BR1398" s="76">
        <v>10221000</v>
      </c>
      <c r="BS1398" t="s">
        <v>1220</v>
      </c>
      <c r="BU1398" s="118"/>
      <c r="BV1398" s="118"/>
      <c r="BW1398" s="61">
        <v>100000073665</v>
      </c>
      <c r="CB1398" s="87"/>
      <c r="CC1398" s="87"/>
      <c r="CF1398" t="s">
        <v>1242</v>
      </c>
      <c r="CG1398" t="s">
        <v>175</v>
      </c>
      <c r="CI1398" s="118"/>
      <c r="CJ1398" s="118"/>
      <c r="CK1398" t="s">
        <v>1239</v>
      </c>
      <c r="CM1398" t="s">
        <v>1228</v>
      </c>
      <c r="CN1398" t="s">
        <v>3382</v>
      </c>
      <c r="CO1398" s="46" t="s">
        <v>2252</v>
      </c>
      <c r="CQ1398" s="46" t="s">
        <v>2252</v>
      </c>
      <c r="CR1398" s="46" t="s">
        <v>615</v>
      </c>
      <c r="CT1398" s="46" t="s">
        <v>2252</v>
      </c>
      <c r="CU1398" s="46" t="s">
        <v>615</v>
      </c>
      <c r="CV1398" s="118"/>
      <c r="CW1398" s="147"/>
      <c r="CX1398" t="s">
        <v>615</v>
      </c>
      <c r="DG1398" s="118"/>
      <c r="DH1398" s="118"/>
      <c r="DI1398" s="118"/>
      <c r="DJ1398" s="118"/>
      <c r="DK1398" s="118"/>
      <c r="DL1398">
        <v>40</v>
      </c>
      <c r="DM1398" s="74" t="s">
        <v>164</v>
      </c>
      <c r="DN1398" s="74"/>
      <c r="DO1398" s="74"/>
      <c r="DP1398" s="74"/>
      <c r="DR1398">
        <v>40</v>
      </c>
      <c r="DS1398" s="74" t="s">
        <v>164</v>
      </c>
      <c r="DZ1398" t="s">
        <v>1262</v>
      </c>
      <c r="EA1398">
        <v>40</v>
      </c>
      <c r="EY1398" s="70" t="str">
        <f t="shared" si="168"/>
        <v>simvastatine oral 40mg/</v>
      </c>
      <c r="FK1398" s="14" t="s">
        <v>163</v>
      </c>
      <c r="FL1398" s="70" t="str">
        <f t="shared" si="169"/>
        <v>simvastatine oral 40mg/</v>
      </c>
    </row>
    <row r="1399" spans="1:168" ht="15.75" customHeight="1">
      <c r="A1399" s="83">
        <v>121516</v>
      </c>
      <c r="B1399" s="57">
        <v>121516</v>
      </c>
      <c r="C1399" s="118"/>
      <c r="D1399" s="118"/>
      <c r="E1399" s="118"/>
      <c r="F1399" s="118"/>
      <c r="G1399" s="57">
        <v>121516</v>
      </c>
      <c r="I1399" s="57">
        <v>121516</v>
      </c>
      <c r="J1399" s="5" t="str">
        <f t="shared" si="163"/>
        <v>FIN simvastatine Sandoz A/S film-coated tablet 63 x 40mg/</v>
      </c>
      <c r="K1399" s="5" t="str">
        <f t="shared" si="164"/>
        <v>FIN simvastatine Sandoz A/S film-coated tablet 63 x 40mg/</v>
      </c>
      <c r="P1399">
        <v>63</v>
      </c>
      <c r="R1399">
        <v>63</v>
      </c>
      <c r="T1399" s="118"/>
      <c r="U1399" s="118"/>
      <c r="V1399" s="118"/>
      <c r="W1399" s="118"/>
      <c r="X1399" t="s">
        <v>1289</v>
      </c>
      <c r="Y1399" t="s">
        <v>1166</v>
      </c>
      <c r="Z1399" t="s">
        <v>1166</v>
      </c>
      <c r="AA1399" t="s">
        <v>1345</v>
      </c>
      <c r="AF1399" s="61">
        <v>100000073665</v>
      </c>
      <c r="AG1399" t="s">
        <v>1220</v>
      </c>
      <c r="AI1399" t="s">
        <v>1198</v>
      </c>
      <c r="AJ1399" t="s">
        <v>1212</v>
      </c>
      <c r="AS1399" s="57">
        <v>14093</v>
      </c>
      <c r="AT1399" s="25" t="str">
        <f t="shared" si="165"/>
        <v>FIN simvastatine Sandoz A/S film-coated tablet 40mg/</v>
      </c>
      <c r="AU1399" s="33"/>
      <c r="AW1399" s="57">
        <v>14093</v>
      </c>
      <c r="AX1399" s="57"/>
      <c r="AZ1399" t="s">
        <v>579</v>
      </c>
      <c r="BD1399" t="s">
        <v>1220</v>
      </c>
      <c r="BF1399" s="46" t="s">
        <v>1066</v>
      </c>
      <c r="BG1399" t="s">
        <v>981</v>
      </c>
      <c r="BK1399" t="s">
        <v>981</v>
      </c>
      <c r="BL1399" t="s">
        <v>1066</v>
      </c>
      <c r="BM1399" s="55" t="s">
        <v>964</v>
      </c>
      <c r="BN1399" t="str">
        <f t="shared" si="166"/>
        <v>simvastatine film-coated tablet 40mg/</v>
      </c>
      <c r="BO1399" s="55"/>
      <c r="BP1399" t="str">
        <f t="shared" si="167"/>
        <v>simvastatine film-coated tablet 40mg/</v>
      </c>
      <c r="BR1399" s="76">
        <v>10221000</v>
      </c>
      <c r="BS1399" t="s">
        <v>1220</v>
      </c>
      <c r="BU1399" s="118"/>
      <c r="BV1399" s="118"/>
      <c r="BW1399" s="61">
        <v>100000073665</v>
      </c>
      <c r="CB1399" s="87"/>
      <c r="CC1399" s="87"/>
      <c r="CF1399" t="s">
        <v>1242</v>
      </c>
      <c r="CG1399" t="s">
        <v>175</v>
      </c>
      <c r="CI1399" s="118"/>
      <c r="CJ1399" s="118"/>
      <c r="CK1399" t="s">
        <v>1239</v>
      </c>
      <c r="CM1399" t="s">
        <v>1228</v>
      </c>
      <c r="CN1399" t="s">
        <v>3382</v>
      </c>
      <c r="CO1399" s="46" t="s">
        <v>2252</v>
      </c>
      <c r="CQ1399" s="46" t="s">
        <v>2252</v>
      </c>
      <c r="CR1399" s="46" t="s">
        <v>615</v>
      </c>
      <c r="CT1399" s="46" t="s">
        <v>2252</v>
      </c>
      <c r="CU1399" s="46" t="s">
        <v>615</v>
      </c>
      <c r="CV1399" s="118"/>
      <c r="CW1399" s="147"/>
      <c r="CX1399" t="s">
        <v>615</v>
      </c>
      <c r="DG1399" s="118"/>
      <c r="DH1399" s="118"/>
      <c r="DI1399" s="118"/>
      <c r="DJ1399" s="118"/>
      <c r="DK1399" s="118"/>
      <c r="DL1399">
        <v>40</v>
      </c>
      <c r="DM1399" s="74" t="s">
        <v>164</v>
      </c>
      <c r="DN1399" s="74"/>
      <c r="DO1399" s="74"/>
      <c r="DP1399" s="74"/>
      <c r="DR1399">
        <v>40</v>
      </c>
      <c r="DS1399" s="74" t="s">
        <v>164</v>
      </c>
      <c r="DZ1399" t="s">
        <v>1262</v>
      </c>
      <c r="EA1399">
        <v>40</v>
      </c>
      <c r="EY1399" s="70" t="str">
        <f t="shared" si="168"/>
        <v>simvastatine oral 40mg/</v>
      </c>
      <c r="FK1399" s="14" t="s">
        <v>163</v>
      </c>
      <c r="FL1399" s="70" t="str">
        <f t="shared" si="169"/>
        <v>simvastatine oral 40mg/</v>
      </c>
    </row>
    <row r="1400" spans="1:168" ht="15.75" customHeight="1">
      <c r="A1400" s="83">
        <v>121517</v>
      </c>
      <c r="B1400" s="57">
        <v>121517</v>
      </c>
      <c r="C1400" s="118"/>
      <c r="D1400" s="118"/>
      <c r="E1400" s="118"/>
      <c r="F1400" s="118"/>
      <c r="G1400" s="57">
        <v>121517</v>
      </c>
      <c r="I1400" s="57">
        <v>121517</v>
      </c>
      <c r="J1400" s="5" t="str">
        <f t="shared" si="163"/>
        <v>FIN simvastatine Sandoz A/S film-coated tablet 70 x 40mg/</v>
      </c>
      <c r="K1400" s="5" t="str">
        <f t="shared" si="164"/>
        <v>FIN simvastatine Sandoz A/S film-coated tablet 70 x 40mg/</v>
      </c>
      <c r="P1400">
        <v>70</v>
      </c>
      <c r="R1400">
        <v>70</v>
      </c>
      <c r="T1400" s="118"/>
      <c r="U1400" s="118"/>
      <c r="V1400" s="118"/>
      <c r="W1400" s="118"/>
      <c r="X1400" t="s">
        <v>1311</v>
      </c>
      <c r="Y1400" t="s">
        <v>1166</v>
      </c>
      <c r="Z1400" t="s">
        <v>1166</v>
      </c>
      <c r="AA1400" t="s">
        <v>1346</v>
      </c>
      <c r="AF1400" s="61">
        <v>100000073665</v>
      </c>
      <c r="AG1400" t="s">
        <v>1220</v>
      </c>
      <c r="AI1400" t="s">
        <v>1198</v>
      </c>
      <c r="AJ1400" t="s">
        <v>1212</v>
      </c>
      <c r="AS1400" s="57">
        <v>14093</v>
      </c>
      <c r="AT1400" s="25" t="str">
        <f t="shared" si="165"/>
        <v>FIN simvastatine Sandoz A/S film-coated tablet 40mg/</v>
      </c>
      <c r="AU1400" s="33"/>
      <c r="AW1400" s="57">
        <v>14093</v>
      </c>
      <c r="AX1400" s="57"/>
      <c r="AZ1400" t="s">
        <v>579</v>
      </c>
      <c r="BD1400" t="s">
        <v>1220</v>
      </c>
      <c r="BF1400" s="46" t="s">
        <v>1066</v>
      </c>
      <c r="BG1400" t="s">
        <v>981</v>
      </c>
      <c r="BK1400" t="s">
        <v>981</v>
      </c>
      <c r="BL1400" t="s">
        <v>1066</v>
      </c>
      <c r="BM1400" s="55" t="s">
        <v>964</v>
      </c>
      <c r="BN1400" t="str">
        <f t="shared" si="166"/>
        <v>simvastatine film-coated tablet 40mg/</v>
      </c>
      <c r="BO1400" s="55"/>
      <c r="BP1400" t="str">
        <f t="shared" si="167"/>
        <v>simvastatine film-coated tablet 40mg/</v>
      </c>
      <c r="BR1400" s="76">
        <v>10221000</v>
      </c>
      <c r="BS1400" t="s">
        <v>1220</v>
      </c>
      <c r="BU1400" s="118"/>
      <c r="BV1400" s="118"/>
      <c r="BW1400" s="61">
        <v>100000073665</v>
      </c>
      <c r="CB1400" s="87"/>
      <c r="CC1400" s="87"/>
      <c r="CF1400" t="s">
        <v>1242</v>
      </c>
      <c r="CG1400" t="s">
        <v>175</v>
      </c>
      <c r="CI1400" s="118"/>
      <c r="CJ1400" s="118"/>
      <c r="CK1400" t="s">
        <v>1239</v>
      </c>
      <c r="CM1400" t="s">
        <v>1228</v>
      </c>
      <c r="CN1400" t="s">
        <v>3382</v>
      </c>
      <c r="CO1400" s="46" t="s">
        <v>2252</v>
      </c>
      <c r="CQ1400" s="46" t="s">
        <v>2252</v>
      </c>
      <c r="CR1400" s="46" t="s">
        <v>615</v>
      </c>
      <c r="CT1400" s="46" t="s">
        <v>2252</v>
      </c>
      <c r="CU1400" s="46" t="s">
        <v>615</v>
      </c>
      <c r="CV1400" s="118"/>
      <c r="CW1400" s="147"/>
      <c r="CX1400" t="s">
        <v>615</v>
      </c>
      <c r="DG1400" s="118"/>
      <c r="DH1400" s="118"/>
      <c r="DI1400" s="118"/>
      <c r="DJ1400" s="118"/>
      <c r="DK1400" s="118"/>
      <c r="DL1400">
        <v>40</v>
      </c>
      <c r="DM1400" s="74" t="s">
        <v>164</v>
      </c>
      <c r="DN1400" s="74"/>
      <c r="DO1400" s="74"/>
      <c r="DP1400" s="74"/>
      <c r="DR1400">
        <v>40</v>
      </c>
      <c r="DS1400" s="74" t="s">
        <v>164</v>
      </c>
      <c r="DZ1400" t="s">
        <v>1262</v>
      </c>
      <c r="EA1400">
        <v>40</v>
      </c>
      <c r="EY1400" s="70" t="str">
        <f t="shared" si="168"/>
        <v>simvastatine oral 40mg/</v>
      </c>
      <c r="FK1400" s="14" t="s">
        <v>163</v>
      </c>
      <c r="FL1400" s="70" t="str">
        <f t="shared" si="169"/>
        <v>simvastatine oral 40mg/</v>
      </c>
    </row>
    <row r="1401" spans="1:168" ht="15.75" customHeight="1">
      <c r="A1401" s="83">
        <v>121518</v>
      </c>
      <c r="B1401" s="57">
        <v>121518</v>
      </c>
      <c r="C1401" s="118"/>
      <c r="D1401" s="118"/>
      <c r="E1401" s="118"/>
      <c r="F1401" s="118"/>
      <c r="G1401" s="57">
        <v>121518</v>
      </c>
      <c r="I1401" s="57">
        <v>121518</v>
      </c>
      <c r="J1401" s="5" t="str">
        <f t="shared" si="163"/>
        <v>FIN simvastatine Sandoz A/S film-coated tablet 77 x 40mg/</v>
      </c>
      <c r="K1401" s="5" t="str">
        <f t="shared" si="164"/>
        <v>FIN simvastatine Sandoz A/S film-coated tablet 77 x 40mg/</v>
      </c>
      <c r="P1401">
        <v>77</v>
      </c>
      <c r="R1401">
        <v>77</v>
      </c>
      <c r="T1401" s="118"/>
      <c r="U1401" s="118"/>
      <c r="V1401" s="118"/>
      <c r="W1401" s="118"/>
      <c r="X1401" t="s">
        <v>1296</v>
      </c>
      <c r="Y1401" t="s">
        <v>1166</v>
      </c>
      <c r="Z1401" t="s">
        <v>1166</v>
      </c>
      <c r="AA1401" t="s">
        <v>1347</v>
      </c>
      <c r="AF1401" s="61">
        <v>100000073665</v>
      </c>
      <c r="AG1401" t="s">
        <v>1220</v>
      </c>
      <c r="AI1401" t="s">
        <v>1198</v>
      </c>
      <c r="AJ1401" t="s">
        <v>1212</v>
      </c>
      <c r="AS1401" s="57">
        <v>14093</v>
      </c>
      <c r="AT1401" s="25" t="str">
        <f t="shared" si="165"/>
        <v>FIN simvastatine Sandoz A/S film-coated tablet 40mg/</v>
      </c>
      <c r="AU1401" s="33"/>
      <c r="AW1401" s="57">
        <v>14093</v>
      </c>
      <c r="AX1401" s="57"/>
      <c r="AZ1401" t="s">
        <v>579</v>
      </c>
      <c r="BD1401" t="s">
        <v>1220</v>
      </c>
      <c r="BF1401" s="46" t="s">
        <v>1066</v>
      </c>
      <c r="BG1401" t="s">
        <v>981</v>
      </c>
      <c r="BK1401" t="s">
        <v>981</v>
      </c>
      <c r="BL1401" t="s">
        <v>1066</v>
      </c>
      <c r="BM1401" s="55" t="s">
        <v>964</v>
      </c>
      <c r="BN1401" t="str">
        <f t="shared" si="166"/>
        <v>simvastatine film-coated tablet 40mg/</v>
      </c>
      <c r="BO1401" s="55"/>
      <c r="BP1401" t="str">
        <f t="shared" si="167"/>
        <v>simvastatine film-coated tablet 40mg/</v>
      </c>
      <c r="BR1401" s="76">
        <v>10221000</v>
      </c>
      <c r="BS1401" t="s">
        <v>1220</v>
      </c>
      <c r="BU1401" s="118"/>
      <c r="BV1401" s="118"/>
      <c r="BW1401" s="61">
        <v>100000073665</v>
      </c>
      <c r="CB1401" s="87"/>
      <c r="CC1401" s="87"/>
      <c r="CF1401" t="s">
        <v>1242</v>
      </c>
      <c r="CG1401" t="s">
        <v>175</v>
      </c>
      <c r="CI1401" s="118"/>
      <c r="CJ1401" s="118"/>
      <c r="CK1401" t="s">
        <v>1239</v>
      </c>
      <c r="CM1401" t="s">
        <v>1228</v>
      </c>
      <c r="CN1401" t="s">
        <v>3382</v>
      </c>
      <c r="CO1401" s="46" t="s">
        <v>2252</v>
      </c>
      <c r="CQ1401" s="46" t="s">
        <v>2252</v>
      </c>
      <c r="CR1401" s="46" t="s">
        <v>615</v>
      </c>
      <c r="CT1401" s="46" t="s">
        <v>2252</v>
      </c>
      <c r="CU1401" s="46" t="s">
        <v>615</v>
      </c>
      <c r="CV1401" s="118"/>
      <c r="CW1401" s="147"/>
      <c r="CX1401" t="s">
        <v>615</v>
      </c>
      <c r="DG1401" s="118"/>
      <c r="DH1401" s="118"/>
      <c r="DI1401" s="118"/>
      <c r="DJ1401" s="118"/>
      <c r="DK1401" s="118"/>
      <c r="DL1401">
        <v>40</v>
      </c>
      <c r="DM1401" s="74" t="s">
        <v>164</v>
      </c>
      <c r="DN1401" s="74"/>
      <c r="DO1401" s="74"/>
      <c r="DP1401" s="74"/>
      <c r="DR1401">
        <v>40</v>
      </c>
      <c r="DS1401" s="74" t="s">
        <v>164</v>
      </c>
      <c r="DZ1401" t="s">
        <v>1262</v>
      </c>
      <c r="EA1401">
        <v>40</v>
      </c>
      <c r="EY1401" s="70" t="str">
        <f t="shared" si="168"/>
        <v>simvastatine oral 40mg/</v>
      </c>
      <c r="FK1401" s="14" t="s">
        <v>163</v>
      </c>
      <c r="FL1401" s="70" t="str">
        <f t="shared" si="169"/>
        <v>simvastatine oral 40mg/</v>
      </c>
    </row>
    <row r="1402" spans="1:168" ht="15.75" customHeight="1">
      <c r="A1402" s="83">
        <v>121519</v>
      </c>
      <c r="B1402" s="57">
        <v>121519</v>
      </c>
      <c r="C1402" s="118"/>
      <c r="D1402" s="118"/>
      <c r="E1402" s="118"/>
      <c r="F1402" s="118"/>
      <c r="G1402" s="57">
        <v>121519</v>
      </c>
      <c r="I1402" s="57">
        <v>121519</v>
      </c>
      <c r="J1402" s="5" t="str">
        <f t="shared" si="163"/>
        <v>FIN simvastatine Sandoz A/S film-coated tablet 84 x 40mg/</v>
      </c>
      <c r="K1402" s="5" t="str">
        <f t="shared" si="164"/>
        <v>FIN simvastatine Sandoz A/S film-coated tablet 84 x 40mg/</v>
      </c>
      <c r="P1402">
        <v>84</v>
      </c>
      <c r="R1402">
        <v>84</v>
      </c>
      <c r="T1402" s="118"/>
      <c r="U1402" s="118"/>
      <c r="V1402" s="118"/>
      <c r="W1402" s="118"/>
      <c r="X1402" t="s">
        <v>1335</v>
      </c>
      <c r="Y1402" t="s">
        <v>1166</v>
      </c>
      <c r="Z1402" t="s">
        <v>1166</v>
      </c>
      <c r="AA1402" t="s">
        <v>1313</v>
      </c>
      <c r="AF1402" s="61">
        <v>100000073665</v>
      </c>
      <c r="AG1402" t="s">
        <v>1220</v>
      </c>
      <c r="AI1402" t="s">
        <v>1198</v>
      </c>
      <c r="AJ1402" t="s">
        <v>1212</v>
      </c>
      <c r="AS1402" s="57">
        <v>14093</v>
      </c>
      <c r="AT1402" s="25" t="str">
        <f t="shared" si="165"/>
        <v>FIN simvastatine Sandoz A/S film-coated tablet 40mg/</v>
      </c>
      <c r="AU1402" s="33"/>
      <c r="AW1402" s="57">
        <v>14093</v>
      </c>
      <c r="AX1402" s="57"/>
      <c r="AZ1402" t="s">
        <v>579</v>
      </c>
      <c r="BD1402" t="s">
        <v>1220</v>
      </c>
      <c r="BF1402" s="46" t="s">
        <v>1066</v>
      </c>
      <c r="BG1402" t="s">
        <v>981</v>
      </c>
      <c r="BK1402" t="s">
        <v>981</v>
      </c>
      <c r="BL1402" t="s">
        <v>1066</v>
      </c>
      <c r="BM1402" s="55" t="s">
        <v>964</v>
      </c>
      <c r="BN1402" t="str">
        <f t="shared" si="166"/>
        <v>simvastatine film-coated tablet 40mg/</v>
      </c>
      <c r="BO1402" s="55"/>
      <c r="BP1402" t="str">
        <f t="shared" si="167"/>
        <v>simvastatine film-coated tablet 40mg/</v>
      </c>
      <c r="BR1402" s="76">
        <v>10221000</v>
      </c>
      <c r="BS1402" t="s">
        <v>1220</v>
      </c>
      <c r="BU1402" s="118"/>
      <c r="BV1402" s="118"/>
      <c r="BW1402" s="61">
        <v>100000073665</v>
      </c>
      <c r="CB1402" s="87"/>
      <c r="CC1402" s="87"/>
      <c r="CF1402" t="s">
        <v>1242</v>
      </c>
      <c r="CG1402" t="s">
        <v>175</v>
      </c>
      <c r="CI1402" s="118"/>
      <c r="CJ1402" s="118"/>
      <c r="CK1402" t="s">
        <v>1239</v>
      </c>
      <c r="CM1402" t="s">
        <v>1228</v>
      </c>
      <c r="CN1402" t="s">
        <v>3382</v>
      </c>
      <c r="CO1402" s="46" t="s">
        <v>2252</v>
      </c>
      <c r="CQ1402" s="46" t="s">
        <v>2252</v>
      </c>
      <c r="CR1402" s="46" t="s">
        <v>615</v>
      </c>
      <c r="CT1402" s="46" t="s">
        <v>2252</v>
      </c>
      <c r="CU1402" s="46" t="s">
        <v>615</v>
      </c>
      <c r="CV1402" s="118"/>
      <c r="CW1402" s="147"/>
      <c r="CX1402" t="s">
        <v>615</v>
      </c>
      <c r="DG1402" s="118"/>
      <c r="DH1402" s="118"/>
      <c r="DI1402" s="118"/>
      <c r="DJ1402" s="118"/>
      <c r="DK1402" s="118"/>
      <c r="DL1402">
        <v>40</v>
      </c>
      <c r="DM1402" s="74" t="s">
        <v>164</v>
      </c>
      <c r="DN1402" s="74"/>
      <c r="DO1402" s="74"/>
      <c r="DP1402" s="74"/>
      <c r="DR1402">
        <v>40</v>
      </c>
      <c r="DS1402" s="74" t="s">
        <v>164</v>
      </c>
      <c r="DZ1402" t="s">
        <v>1262</v>
      </c>
      <c r="EA1402">
        <v>40</v>
      </c>
      <c r="EY1402" s="70" t="str">
        <f t="shared" si="168"/>
        <v>simvastatine oral 40mg/</v>
      </c>
      <c r="FK1402" s="14" t="s">
        <v>163</v>
      </c>
      <c r="FL1402" s="70" t="str">
        <f t="shared" si="169"/>
        <v>simvastatine oral 40mg/</v>
      </c>
    </row>
    <row r="1403" spans="1:168" ht="15.75" customHeight="1">
      <c r="A1403" s="83">
        <v>121520</v>
      </c>
      <c r="B1403" s="57">
        <v>121520</v>
      </c>
      <c r="C1403" s="118"/>
      <c r="D1403" s="118"/>
      <c r="E1403" s="118"/>
      <c r="F1403" s="118"/>
      <c r="G1403" s="57">
        <v>121520</v>
      </c>
      <c r="I1403" s="57">
        <v>121520</v>
      </c>
      <c r="J1403" s="5" t="str">
        <f t="shared" si="163"/>
        <v>FIN simvastatine Sandoz A/S film-coated tablet 91 x 40mg/</v>
      </c>
      <c r="K1403" s="5" t="str">
        <f t="shared" si="164"/>
        <v>FIN simvastatine Sandoz A/S film-coated tablet 91 x 40mg/</v>
      </c>
      <c r="P1403">
        <v>91</v>
      </c>
      <c r="R1403">
        <v>91</v>
      </c>
      <c r="T1403" s="118"/>
      <c r="U1403" s="118"/>
      <c r="V1403" s="118"/>
      <c r="W1403" s="118"/>
      <c r="X1403" t="s">
        <v>1344</v>
      </c>
      <c r="Y1403" t="s">
        <v>1166</v>
      </c>
      <c r="Z1403" t="s">
        <v>1166</v>
      </c>
      <c r="AA1403" t="s">
        <v>1348</v>
      </c>
      <c r="AF1403" s="61">
        <v>100000073665</v>
      </c>
      <c r="AG1403" t="s">
        <v>1220</v>
      </c>
      <c r="AI1403" t="s">
        <v>1198</v>
      </c>
      <c r="AJ1403" t="s">
        <v>1212</v>
      </c>
      <c r="AS1403" s="57">
        <v>14093</v>
      </c>
      <c r="AT1403" s="25" t="str">
        <f t="shared" si="165"/>
        <v>FIN simvastatine Sandoz A/S film-coated tablet 40mg/</v>
      </c>
      <c r="AU1403" s="33"/>
      <c r="AW1403" s="57">
        <v>14093</v>
      </c>
      <c r="AX1403" s="57"/>
      <c r="AZ1403" t="s">
        <v>579</v>
      </c>
      <c r="BD1403" t="s">
        <v>1220</v>
      </c>
      <c r="BF1403" s="46" t="s">
        <v>1066</v>
      </c>
      <c r="BG1403" t="s">
        <v>981</v>
      </c>
      <c r="BK1403" t="s">
        <v>981</v>
      </c>
      <c r="BL1403" t="s">
        <v>1066</v>
      </c>
      <c r="BM1403" s="55" t="s">
        <v>964</v>
      </c>
      <c r="BN1403" t="str">
        <f t="shared" si="166"/>
        <v>simvastatine film-coated tablet 40mg/</v>
      </c>
      <c r="BO1403" s="55"/>
      <c r="BP1403" t="str">
        <f t="shared" si="167"/>
        <v>simvastatine film-coated tablet 40mg/</v>
      </c>
      <c r="BR1403" s="76">
        <v>10221000</v>
      </c>
      <c r="BS1403" t="s">
        <v>1220</v>
      </c>
      <c r="BU1403" s="118"/>
      <c r="BV1403" s="118"/>
      <c r="BW1403" s="61">
        <v>100000073665</v>
      </c>
      <c r="CB1403" s="87"/>
      <c r="CC1403" s="87"/>
      <c r="CF1403" t="s">
        <v>1242</v>
      </c>
      <c r="CG1403" t="s">
        <v>175</v>
      </c>
      <c r="CI1403" s="118"/>
      <c r="CJ1403" s="118"/>
      <c r="CK1403" t="s">
        <v>1239</v>
      </c>
      <c r="CM1403" t="s">
        <v>1228</v>
      </c>
      <c r="CN1403" t="s">
        <v>3382</v>
      </c>
      <c r="CO1403" s="46" t="s">
        <v>2252</v>
      </c>
      <c r="CQ1403" s="46" t="s">
        <v>2252</v>
      </c>
      <c r="CR1403" s="46" t="s">
        <v>615</v>
      </c>
      <c r="CT1403" s="46" t="s">
        <v>2252</v>
      </c>
      <c r="CU1403" s="46" t="s">
        <v>615</v>
      </c>
      <c r="CV1403" s="118"/>
      <c r="CW1403" s="147"/>
      <c r="CX1403" t="s">
        <v>615</v>
      </c>
      <c r="DG1403" s="118"/>
      <c r="DH1403" s="118"/>
      <c r="DI1403" s="118"/>
      <c r="DJ1403" s="118"/>
      <c r="DK1403" s="118"/>
      <c r="DL1403">
        <v>40</v>
      </c>
      <c r="DM1403" s="74" t="s">
        <v>164</v>
      </c>
      <c r="DN1403" s="74"/>
      <c r="DO1403" s="74"/>
      <c r="DP1403" s="74"/>
      <c r="DR1403">
        <v>40</v>
      </c>
      <c r="DS1403" s="74" t="s">
        <v>164</v>
      </c>
      <c r="DZ1403" t="s">
        <v>1262</v>
      </c>
      <c r="EA1403">
        <v>40</v>
      </c>
      <c r="EY1403" s="70" t="str">
        <f t="shared" si="168"/>
        <v>simvastatine oral 40mg/</v>
      </c>
      <c r="FK1403" s="14" t="s">
        <v>163</v>
      </c>
      <c r="FL1403" s="70" t="str">
        <f t="shared" si="169"/>
        <v>simvastatine oral 40mg/</v>
      </c>
    </row>
    <row r="1404" spans="1:168" ht="15.75" customHeight="1">
      <c r="A1404" s="83">
        <v>33712</v>
      </c>
      <c r="B1404" s="57">
        <v>33712</v>
      </c>
      <c r="C1404" s="118"/>
      <c r="D1404" s="118"/>
      <c r="E1404" s="118"/>
      <c r="F1404" s="118"/>
      <c r="G1404" s="57">
        <v>33712</v>
      </c>
      <c r="I1404" s="57">
        <v>33712</v>
      </c>
      <c r="J1404" s="5" t="str">
        <f t="shared" si="163"/>
        <v>FIN simvastatine Sandoz A/S film-coated tablet 10 x 80mg/</v>
      </c>
      <c r="K1404" s="5" t="str">
        <f t="shared" si="164"/>
        <v>FIN simvastatine Sandoz A/S film-coated tablet 10 x 80mg/</v>
      </c>
      <c r="P1404">
        <v>10</v>
      </c>
      <c r="R1404">
        <v>10</v>
      </c>
      <c r="T1404" s="118"/>
      <c r="U1404" s="118"/>
      <c r="V1404" s="118"/>
      <c r="W1404" s="118"/>
      <c r="X1404" t="s">
        <v>1336</v>
      </c>
      <c r="Y1404" t="s">
        <v>1167</v>
      </c>
      <c r="Z1404" t="s">
        <v>1167</v>
      </c>
      <c r="AA1404" t="s">
        <v>1292</v>
      </c>
      <c r="AF1404" s="61">
        <v>100000073665</v>
      </c>
      <c r="AG1404" t="s">
        <v>1220</v>
      </c>
      <c r="AI1404" t="s">
        <v>1198</v>
      </c>
      <c r="AJ1404" t="s">
        <v>1212</v>
      </c>
      <c r="AS1404" s="57">
        <v>17509</v>
      </c>
      <c r="AT1404" s="25" t="str">
        <f t="shared" si="165"/>
        <v>FIN simvastatine Sandoz A/S film-coated tablet 80mg/</v>
      </c>
      <c r="AU1404" s="33"/>
      <c r="AW1404" s="57">
        <v>17509</v>
      </c>
      <c r="AX1404" s="57"/>
      <c r="AZ1404" t="s">
        <v>579</v>
      </c>
      <c r="BD1404" t="s">
        <v>1220</v>
      </c>
      <c r="BF1404" s="46" t="s">
        <v>1067</v>
      </c>
      <c r="BG1404" t="s">
        <v>981</v>
      </c>
      <c r="BK1404" t="s">
        <v>981</v>
      </c>
      <c r="BL1404" t="s">
        <v>1067</v>
      </c>
      <c r="BM1404" s="55" t="s">
        <v>964</v>
      </c>
      <c r="BN1404" t="str">
        <f t="shared" si="166"/>
        <v>simvastatine film-coated tablet 80mg/</v>
      </c>
      <c r="BO1404" s="55"/>
      <c r="BP1404" t="str">
        <f t="shared" si="167"/>
        <v>simvastatine film-coated tablet 80mg/</v>
      </c>
      <c r="BR1404" s="76">
        <v>10221000</v>
      </c>
      <c r="BS1404" t="s">
        <v>1220</v>
      </c>
      <c r="BU1404" s="118"/>
      <c r="BV1404" s="118"/>
      <c r="BW1404" s="61">
        <v>100000073665</v>
      </c>
      <c r="CB1404" s="87"/>
      <c r="CC1404" s="87"/>
      <c r="CF1404" t="s">
        <v>1242</v>
      </c>
      <c r="CG1404" t="s">
        <v>175</v>
      </c>
      <c r="CI1404" s="118"/>
      <c r="CJ1404" s="118"/>
      <c r="CK1404" t="s">
        <v>1239</v>
      </c>
      <c r="CM1404" t="s">
        <v>1228</v>
      </c>
      <c r="CN1404" t="s">
        <v>3382</v>
      </c>
      <c r="CO1404" s="46" t="s">
        <v>2252</v>
      </c>
      <c r="CQ1404" s="46" t="s">
        <v>2252</v>
      </c>
      <c r="CR1404" s="46" t="s">
        <v>615</v>
      </c>
      <c r="CT1404" s="46" t="s">
        <v>2252</v>
      </c>
      <c r="CU1404" s="46" t="s">
        <v>615</v>
      </c>
      <c r="CV1404" s="118"/>
      <c r="CW1404" s="147"/>
      <c r="CX1404" t="s">
        <v>615</v>
      </c>
      <c r="DG1404" s="118"/>
      <c r="DH1404" s="118"/>
      <c r="DI1404" s="118"/>
      <c r="DJ1404" s="118"/>
      <c r="DK1404" s="118"/>
      <c r="DL1404">
        <v>80</v>
      </c>
      <c r="DM1404" s="74" t="s">
        <v>164</v>
      </c>
      <c r="DN1404" s="74"/>
      <c r="DO1404" s="74"/>
      <c r="DP1404" s="74"/>
      <c r="DR1404">
        <v>80</v>
      </c>
      <c r="DS1404" s="74" t="s">
        <v>164</v>
      </c>
      <c r="DZ1404" t="s">
        <v>1263</v>
      </c>
      <c r="EA1404">
        <v>80</v>
      </c>
      <c r="EY1404" s="70" t="str">
        <f t="shared" si="168"/>
        <v>simvastatine oral 80mg/</v>
      </c>
      <c r="FK1404" s="14" t="s">
        <v>163</v>
      </c>
      <c r="FL1404" s="70" t="str">
        <f t="shared" si="169"/>
        <v>simvastatine oral 80mg/</v>
      </c>
    </row>
    <row r="1405" spans="1:168" ht="15.75" customHeight="1">
      <c r="A1405" s="83">
        <v>33713</v>
      </c>
      <c r="B1405" s="57">
        <v>33713</v>
      </c>
      <c r="C1405" s="118"/>
      <c r="D1405" s="118"/>
      <c r="E1405" s="118"/>
      <c r="F1405" s="118"/>
      <c r="G1405" s="57">
        <v>33713</v>
      </c>
      <c r="I1405" s="57">
        <v>33713</v>
      </c>
      <c r="J1405" s="5" t="str">
        <f t="shared" si="163"/>
        <v>FIN simvastatine Sandoz A/S film-coated tablet 20 x 80mg/</v>
      </c>
      <c r="K1405" s="5" t="str">
        <f t="shared" si="164"/>
        <v>FIN simvastatine Sandoz A/S film-coated tablet 20 x 80mg/</v>
      </c>
      <c r="P1405">
        <v>20</v>
      </c>
      <c r="R1405">
        <v>20</v>
      </c>
      <c r="T1405" s="118"/>
      <c r="U1405" s="118"/>
      <c r="V1405" s="118"/>
      <c r="W1405" s="118"/>
      <c r="X1405" t="s">
        <v>1307</v>
      </c>
      <c r="Y1405" t="s">
        <v>1167</v>
      </c>
      <c r="Z1405" t="s">
        <v>1167</v>
      </c>
      <c r="AA1405" t="s">
        <v>1291</v>
      </c>
      <c r="AF1405" s="61">
        <v>100000073665</v>
      </c>
      <c r="AG1405" t="s">
        <v>1220</v>
      </c>
      <c r="AI1405" t="s">
        <v>1198</v>
      </c>
      <c r="AJ1405" t="s">
        <v>1212</v>
      </c>
      <c r="AS1405" s="57">
        <v>17509</v>
      </c>
      <c r="AT1405" s="25" t="str">
        <f t="shared" si="165"/>
        <v>FIN simvastatine Sandoz A/S film-coated tablet 80mg/</v>
      </c>
      <c r="AU1405" s="33"/>
      <c r="AW1405" s="57">
        <v>17509</v>
      </c>
      <c r="AX1405" s="57"/>
      <c r="AZ1405" t="s">
        <v>579</v>
      </c>
      <c r="BD1405" t="s">
        <v>1220</v>
      </c>
      <c r="BF1405" s="46" t="s">
        <v>1067</v>
      </c>
      <c r="BG1405" t="s">
        <v>981</v>
      </c>
      <c r="BK1405" t="s">
        <v>981</v>
      </c>
      <c r="BL1405" t="s">
        <v>1067</v>
      </c>
      <c r="BM1405" s="55" t="s">
        <v>964</v>
      </c>
      <c r="BN1405" t="str">
        <f t="shared" si="166"/>
        <v>simvastatine film-coated tablet 80mg/</v>
      </c>
      <c r="BO1405" s="55"/>
      <c r="BP1405" t="str">
        <f t="shared" si="167"/>
        <v>simvastatine film-coated tablet 80mg/</v>
      </c>
      <c r="BR1405" s="76">
        <v>10221000</v>
      </c>
      <c r="BS1405" t="s">
        <v>1220</v>
      </c>
      <c r="BU1405" s="118"/>
      <c r="BV1405" s="118"/>
      <c r="BW1405" s="61">
        <v>100000073665</v>
      </c>
      <c r="CB1405" s="87"/>
      <c r="CC1405" s="87"/>
      <c r="CF1405" t="s">
        <v>1242</v>
      </c>
      <c r="CG1405" t="s">
        <v>175</v>
      </c>
      <c r="CI1405" s="118"/>
      <c r="CJ1405" s="118"/>
      <c r="CK1405" t="s">
        <v>1239</v>
      </c>
      <c r="CM1405" t="s">
        <v>1228</v>
      </c>
      <c r="CN1405" t="s">
        <v>3382</v>
      </c>
      <c r="CO1405" s="46" t="s">
        <v>2252</v>
      </c>
      <c r="CQ1405" s="46" t="s">
        <v>2252</v>
      </c>
      <c r="CR1405" s="46" t="s">
        <v>615</v>
      </c>
      <c r="CT1405" s="46" t="s">
        <v>2252</v>
      </c>
      <c r="CU1405" s="46" t="s">
        <v>615</v>
      </c>
      <c r="CV1405" s="118"/>
      <c r="CW1405" s="147"/>
      <c r="CX1405" t="s">
        <v>615</v>
      </c>
      <c r="DG1405" s="118"/>
      <c r="DH1405" s="118"/>
      <c r="DI1405" s="118"/>
      <c r="DJ1405" s="118"/>
      <c r="DK1405" s="118"/>
      <c r="DL1405">
        <v>80</v>
      </c>
      <c r="DM1405" s="74" t="s">
        <v>164</v>
      </c>
      <c r="DN1405" s="74"/>
      <c r="DO1405" s="74"/>
      <c r="DP1405" s="74"/>
      <c r="DR1405">
        <v>80</v>
      </c>
      <c r="DS1405" s="74" t="s">
        <v>164</v>
      </c>
      <c r="DZ1405" t="s">
        <v>1263</v>
      </c>
      <c r="EA1405">
        <v>80</v>
      </c>
      <c r="EY1405" s="70" t="str">
        <f t="shared" si="168"/>
        <v>simvastatine oral 80mg/</v>
      </c>
      <c r="FK1405" s="14" t="s">
        <v>163</v>
      </c>
      <c r="FL1405" s="70" t="str">
        <f t="shared" si="169"/>
        <v>simvastatine oral 80mg/</v>
      </c>
    </row>
    <row r="1406" spans="1:168" ht="15.75" customHeight="1">
      <c r="A1406" s="83">
        <v>33714</v>
      </c>
      <c r="B1406" s="57">
        <v>33714</v>
      </c>
      <c r="C1406" s="118"/>
      <c r="D1406" s="118"/>
      <c r="E1406" s="118"/>
      <c r="F1406" s="118"/>
      <c r="G1406" s="57">
        <v>33714</v>
      </c>
      <c r="I1406" s="57">
        <v>33714</v>
      </c>
      <c r="J1406" s="5" t="str">
        <f t="shared" si="163"/>
        <v>FIN simvastatine Sandoz A/S film-coated tablet 28 x 80mg/</v>
      </c>
      <c r="K1406" s="5" t="str">
        <f t="shared" si="164"/>
        <v>FIN simvastatine Sandoz A/S film-coated tablet 28 x 80mg/</v>
      </c>
      <c r="P1406">
        <v>28</v>
      </c>
      <c r="R1406">
        <v>28</v>
      </c>
      <c r="T1406" s="118"/>
      <c r="U1406" s="118"/>
      <c r="V1406" s="118"/>
      <c r="W1406" s="118"/>
      <c r="X1406" t="s">
        <v>1345</v>
      </c>
      <c r="Y1406" t="s">
        <v>1167</v>
      </c>
      <c r="Z1406" t="s">
        <v>1167</v>
      </c>
      <c r="AA1406" t="s">
        <v>1297</v>
      </c>
      <c r="AF1406" s="61">
        <v>100000073665</v>
      </c>
      <c r="AG1406" t="s">
        <v>1220</v>
      </c>
      <c r="AI1406" t="s">
        <v>1198</v>
      </c>
      <c r="AJ1406" t="s">
        <v>1212</v>
      </c>
      <c r="AS1406" s="57">
        <v>17509</v>
      </c>
      <c r="AT1406" s="25" t="str">
        <f t="shared" si="165"/>
        <v>FIN simvastatine Sandoz A/S film-coated tablet 80mg/</v>
      </c>
      <c r="AU1406" s="33"/>
      <c r="AW1406" s="57">
        <v>17509</v>
      </c>
      <c r="AX1406" s="57"/>
      <c r="AZ1406" t="s">
        <v>579</v>
      </c>
      <c r="BD1406" t="s">
        <v>1220</v>
      </c>
      <c r="BF1406" s="46" t="s">
        <v>1067</v>
      </c>
      <c r="BG1406" t="s">
        <v>981</v>
      </c>
      <c r="BK1406" t="s">
        <v>981</v>
      </c>
      <c r="BL1406" t="s">
        <v>1067</v>
      </c>
      <c r="BM1406" s="55" t="s">
        <v>964</v>
      </c>
      <c r="BN1406" t="str">
        <f t="shared" si="166"/>
        <v>simvastatine film-coated tablet 80mg/</v>
      </c>
      <c r="BO1406" s="55"/>
      <c r="BP1406" t="str">
        <f t="shared" si="167"/>
        <v>simvastatine film-coated tablet 80mg/</v>
      </c>
      <c r="BR1406" s="76">
        <v>10221000</v>
      </c>
      <c r="BS1406" t="s">
        <v>1220</v>
      </c>
      <c r="BU1406" s="118"/>
      <c r="BV1406" s="118"/>
      <c r="BW1406" s="61">
        <v>100000073665</v>
      </c>
      <c r="CB1406" s="87"/>
      <c r="CC1406" s="87"/>
      <c r="CF1406" t="s">
        <v>1242</v>
      </c>
      <c r="CG1406" t="s">
        <v>175</v>
      </c>
      <c r="CI1406" s="118"/>
      <c r="CJ1406" s="118"/>
      <c r="CK1406" t="s">
        <v>1239</v>
      </c>
      <c r="CM1406" t="s">
        <v>1228</v>
      </c>
      <c r="CN1406" t="s">
        <v>3382</v>
      </c>
      <c r="CO1406" s="46" t="s">
        <v>2252</v>
      </c>
      <c r="CQ1406" s="46" t="s">
        <v>2252</v>
      </c>
      <c r="CR1406" s="46" t="s">
        <v>615</v>
      </c>
      <c r="CT1406" s="46" t="s">
        <v>2252</v>
      </c>
      <c r="CU1406" s="46" t="s">
        <v>615</v>
      </c>
      <c r="CV1406" s="118"/>
      <c r="CW1406" s="147"/>
      <c r="CX1406" t="s">
        <v>615</v>
      </c>
      <c r="DG1406" s="118"/>
      <c r="DH1406" s="118"/>
      <c r="DI1406" s="118"/>
      <c r="DJ1406" s="118"/>
      <c r="DK1406" s="118"/>
      <c r="DL1406">
        <v>80</v>
      </c>
      <c r="DM1406" s="74" t="s">
        <v>164</v>
      </c>
      <c r="DN1406" s="74"/>
      <c r="DO1406" s="74"/>
      <c r="DP1406" s="74"/>
      <c r="DR1406">
        <v>80</v>
      </c>
      <c r="DS1406" s="74" t="s">
        <v>164</v>
      </c>
      <c r="DZ1406" t="s">
        <v>1263</v>
      </c>
      <c r="EA1406">
        <v>80</v>
      </c>
      <c r="EY1406" s="70" t="str">
        <f t="shared" si="168"/>
        <v>simvastatine oral 80mg/</v>
      </c>
      <c r="FK1406" s="14" t="s">
        <v>163</v>
      </c>
      <c r="FL1406" s="70" t="str">
        <f t="shared" si="169"/>
        <v>simvastatine oral 80mg/</v>
      </c>
    </row>
    <row r="1407" spans="1:168" ht="15.75" customHeight="1">
      <c r="A1407" s="83">
        <v>33715</v>
      </c>
      <c r="B1407" s="57">
        <v>33715</v>
      </c>
      <c r="C1407" s="118"/>
      <c r="D1407" s="118"/>
      <c r="E1407" s="118"/>
      <c r="F1407" s="118"/>
      <c r="G1407" s="57">
        <v>33715</v>
      </c>
      <c r="I1407" s="57">
        <v>33715</v>
      </c>
      <c r="J1407" s="5" t="str">
        <f t="shared" si="163"/>
        <v>FIN simvastatine Sandoz A/S film-coated tablet 30 x 80mg/</v>
      </c>
      <c r="K1407" s="5" t="str">
        <f t="shared" si="164"/>
        <v>FIN simvastatine Sandoz A/S film-coated tablet 30 x 80mg/</v>
      </c>
      <c r="P1407">
        <v>30</v>
      </c>
      <c r="R1407">
        <v>30</v>
      </c>
      <c r="T1407" s="118"/>
      <c r="U1407" s="118"/>
      <c r="V1407" s="118"/>
      <c r="W1407" s="118"/>
      <c r="X1407" t="s">
        <v>1346</v>
      </c>
      <c r="Y1407" t="s">
        <v>1167</v>
      </c>
      <c r="Z1407" t="s">
        <v>1167</v>
      </c>
      <c r="AA1407" t="s">
        <v>1298</v>
      </c>
      <c r="AF1407" s="61">
        <v>100000073665</v>
      </c>
      <c r="AG1407" t="s">
        <v>1220</v>
      </c>
      <c r="AI1407" t="s">
        <v>1198</v>
      </c>
      <c r="AJ1407" t="s">
        <v>1212</v>
      </c>
      <c r="AS1407" s="57">
        <v>17509</v>
      </c>
      <c r="AT1407" s="25" t="str">
        <f t="shared" si="165"/>
        <v>FIN simvastatine Sandoz A/S film-coated tablet 80mg/</v>
      </c>
      <c r="AU1407" s="33"/>
      <c r="AW1407" s="57">
        <v>17509</v>
      </c>
      <c r="AX1407" s="57"/>
      <c r="AZ1407" t="s">
        <v>579</v>
      </c>
      <c r="BD1407" t="s">
        <v>1220</v>
      </c>
      <c r="BF1407" s="46" t="s">
        <v>1067</v>
      </c>
      <c r="BG1407" t="s">
        <v>981</v>
      </c>
      <c r="BK1407" t="s">
        <v>981</v>
      </c>
      <c r="BL1407" t="s">
        <v>1067</v>
      </c>
      <c r="BM1407" s="55" t="s">
        <v>964</v>
      </c>
      <c r="BN1407" t="str">
        <f t="shared" si="166"/>
        <v>simvastatine film-coated tablet 80mg/</v>
      </c>
      <c r="BO1407" s="55"/>
      <c r="BP1407" t="str">
        <f t="shared" si="167"/>
        <v>simvastatine film-coated tablet 80mg/</v>
      </c>
      <c r="BR1407" s="76">
        <v>10221000</v>
      </c>
      <c r="BS1407" t="s">
        <v>1220</v>
      </c>
      <c r="BU1407" s="118"/>
      <c r="BV1407" s="118"/>
      <c r="BW1407" s="61">
        <v>100000073665</v>
      </c>
      <c r="CB1407" s="87"/>
      <c r="CC1407" s="87"/>
      <c r="CF1407" t="s">
        <v>1242</v>
      </c>
      <c r="CG1407" t="s">
        <v>175</v>
      </c>
      <c r="CI1407" s="118"/>
      <c r="CJ1407" s="118"/>
      <c r="CK1407" t="s">
        <v>1239</v>
      </c>
      <c r="CM1407" t="s">
        <v>1228</v>
      </c>
      <c r="CN1407" t="s">
        <v>3382</v>
      </c>
      <c r="CO1407" s="46" t="s">
        <v>2252</v>
      </c>
      <c r="CQ1407" s="46" t="s">
        <v>2252</v>
      </c>
      <c r="CR1407" s="46" t="s">
        <v>615</v>
      </c>
      <c r="CT1407" s="46" t="s">
        <v>2252</v>
      </c>
      <c r="CU1407" s="46" t="s">
        <v>615</v>
      </c>
      <c r="CV1407" s="118"/>
      <c r="CW1407" s="147"/>
      <c r="CX1407" t="s">
        <v>615</v>
      </c>
      <c r="DG1407" s="118"/>
      <c r="DH1407" s="118"/>
      <c r="DI1407" s="118"/>
      <c r="DJ1407" s="118"/>
      <c r="DK1407" s="118"/>
      <c r="DL1407">
        <v>80</v>
      </c>
      <c r="DM1407" s="74" t="s">
        <v>164</v>
      </c>
      <c r="DN1407" s="74"/>
      <c r="DO1407" s="74"/>
      <c r="DP1407" s="74"/>
      <c r="DR1407">
        <v>80</v>
      </c>
      <c r="DS1407" s="74" t="s">
        <v>164</v>
      </c>
      <c r="DZ1407" t="s">
        <v>1263</v>
      </c>
      <c r="EA1407">
        <v>80</v>
      </c>
      <c r="EY1407" s="70" t="str">
        <f t="shared" si="168"/>
        <v>simvastatine oral 80mg/</v>
      </c>
      <c r="FK1407" s="14" t="s">
        <v>163</v>
      </c>
      <c r="FL1407" s="70" t="str">
        <f t="shared" si="169"/>
        <v>simvastatine oral 80mg/</v>
      </c>
    </row>
    <row r="1408" spans="1:168" ht="15.75" customHeight="1">
      <c r="A1408" s="83">
        <v>33716</v>
      </c>
      <c r="B1408" s="57">
        <v>33716</v>
      </c>
      <c r="C1408" s="118"/>
      <c r="D1408" s="118"/>
      <c r="E1408" s="118"/>
      <c r="F1408" s="118"/>
      <c r="G1408" s="57">
        <v>33716</v>
      </c>
      <c r="I1408" s="57">
        <v>33716</v>
      </c>
      <c r="J1408" s="5" t="str">
        <f t="shared" si="163"/>
        <v>FIN simvastatine Sandoz A/S film-coated tablet 40 x 80mg/</v>
      </c>
      <c r="K1408" s="5" t="str">
        <f t="shared" si="164"/>
        <v>FIN simvastatine Sandoz A/S film-coated tablet 40 x 80mg/</v>
      </c>
      <c r="P1408">
        <v>40</v>
      </c>
      <c r="R1408">
        <v>40</v>
      </c>
      <c r="T1408" s="118"/>
      <c r="U1408" s="118"/>
      <c r="V1408" s="118"/>
      <c r="W1408" s="118"/>
      <c r="X1408" t="s">
        <v>1347</v>
      </c>
      <c r="Y1408" t="s">
        <v>1167</v>
      </c>
      <c r="Z1408" t="s">
        <v>1167</v>
      </c>
      <c r="AA1408" t="s">
        <v>1290</v>
      </c>
      <c r="AF1408" s="61">
        <v>100000073665</v>
      </c>
      <c r="AG1408" t="s">
        <v>1220</v>
      </c>
      <c r="AI1408" t="s">
        <v>1198</v>
      </c>
      <c r="AJ1408" t="s">
        <v>1212</v>
      </c>
      <c r="AS1408" s="57">
        <v>17509</v>
      </c>
      <c r="AT1408" s="25" t="str">
        <f t="shared" si="165"/>
        <v>FIN simvastatine Sandoz A/S film-coated tablet 80mg/</v>
      </c>
      <c r="AU1408" s="33"/>
      <c r="AW1408" s="57">
        <v>17509</v>
      </c>
      <c r="AX1408" s="57"/>
      <c r="AZ1408" t="s">
        <v>579</v>
      </c>
      <c r="BD1408" t="s">
        <v>1220</v>
      </c>
      <c r="BF1408" s="46" t="s">
        <v>1067</v>
      </c>
      <c r="BG1408" t="s">
        <v>981</v>
      </c>
      <c r="BK1408" t="s">
        <v>981</v>
      </c>
      <c r="BL1408" t="s">
        <v>1067</v>
      </c>
      <c r="BM1408" s="55" t="s">
        <v>964</v>
      </c>
      <c r="BN1408" t="str">
        <f t="shared" si="166"/>
        <v>simvastatine film-coated tablet 80mg/</v>
      </c>
      <c r="BO1408" s="55"/>
      <c r="BP1408" t="str">
        <f t="shared" si="167"/>
        <v>simvastatine film-coated tablet 80mg/</v>
      </c>
      <c r="BR1408" s="76">
        <v>10221000</v>
      </c>
      <c r="BS1408" t="s">
        <v>1220</v>
      </c>
      <c r="BU1408" s="118"/>
      <c r="BV1408" s="118"/>
      <c r="BW1408" s="61">
        <v>100000073665</v>
      </c>
      <c r="CB1408" s="87"/>
      <c r="CC1408" s="87"/>
      <c r="CF1408" t="s">
        <v>1242</v>
      </c>
      <c r="CG1408" t="s">
        <v>175</v>
      </c>
      <c r="CI1408" s="118"/>
      <c r="CJ1408" s="118"/>
      <c r="CK1408" t="s">
        <v>1239</v>
      </c>
      <c r="CM1408" t="s">
        <v>1228</v>
      </c>
      <c r="CN1408" t="s">
        <v>3382</v>
      </c>
      <c r="CO1408" s="46" t="s">
        <v>2252</v>
      </c>
      <c r="CQ1408" s="46" t="s">
        <v>2252</v>
      </c>
      <c r="CR1408" s="46" t="s">
        <v>615</v>
      </c>
      <c r="CT1408" s="46" t="s">
        <v>2252</v>
      </c>
      <c r="CU1408" s="46" t="s">
        <v>615</v>
      </c>
      <c r="CV1408" s="118"/>
      <c r="CW1408" s="147"/>
      <c r="CX1408" t="s">
        <v>615</v>
      </c>
      <c r="DG1408" s="118"/>
      <c r="DH1408" s="118"/>
      <c r="DI1408" s="118"/>
      <c r="DJ1408" s="118"/>
      <c r="DK1408" s="118"/>
      <c r="DL1408">
        <v>80</v>
      </c>
      <c r="DM1408" s="74" t="s">
        <v>164</v>
      </c>
      <c r="DN1408" s="74"/>
      <c r="DO1408" s="74"/>
      <c r="DP1408" s="74"/>
      <c r="DR1408">
        <v>80</v>
      </c>
      <c r="DS1408" s="74" t="s">
        <v>164</v>
      </c>
      <c r="DZ1408" t="s">
        <v>1263</v>
      </c>
      <c r="EA1408">
        <v>80</v>
      </c>
      <c r="EY1408" s="70" t="str">
        <f t="shared" si="168"/>
        <v>simvastatine oral 80mg/</v>
      </c>
      <c r="FK1408" s="14" t="s">
        <v>163</v>
      </c>
      <c r="FL1408" s="70" t="str">
        <f t="shared" si="169"/>
        <v>simvastatine oral 80mg/</v>
      </c>
    </row>
    <row r="1409" spans="1:168" ht="15.75" customHeight="1">
      <c r="A1409" s="83">
        <v>33717</v>
      </c>
      <c r="B1409" s="57">
        <v>33717</v>
      </c>
      <c r="C1409" s="118"/>
      <c r="D1409" s="118"/>
      <c r="E1409" s="118"/>
      <c r="F1409" s="118"/>
      <c r="G1409" s="57">
        <v>33717</v>
      </c>
      <c r="I1409" s="57">
        <v>33717</v>
      </c>
      <c r="J1409" s="5" t="str">
        <f t="shared" si="163"/>
        <v>FIN simvastatine Sandoz A/S film-coated tablet 49 x 80mg/</v>
      </c>
      <c r="K1409" s="5" t="str">
        <f t="shared" si="164"/>
        <v>FIN simvastatine Sandoz A/S film-coated tablet 49 x 80mg/</v>
      </c>
      <c r="P1409">
        <v>49</v>
      </c>
      <c r="R1409">
        <v>49</v>
      </c>
      <c r="T1409" s="118"/>
      <c r="U1409" s="118"/>
      <c r="V1409" s="118"/>
      <c r="W1409" s="118"/>
      <c r="X1409" t="s">
        <v>1313</v>
      </c>
      <c r="Y1409" t="s">
        <v>1167</v>
      </c>
      <c r="Z1409" t="s">
        <v>1167</v>
      </c>
      <c r="AA1409" t="s">
        <v>1343</v>
      </c>
      <c r="AF1409" s="61">
        <v>100000073665</v>
      </c>
      <c r="AG1409" t="s">
        <v>1220</v>
      </c>
      <c r="AI1409" t="s">
        <v>1198</v>
      </c>
      <c r="AJ1409" t="s">
        <v>1212</v>
      </c>
      <c r="AS1409" s="57">
        <v>17509</v>
      </c>
      <c r="AT1409" s="25" t="str">
        <f t="shared" si="165"/>
        <v>FIN simvastatine Sandoz A/S film-coated tablet 80mg/</v>
      </c>
      <c r="AU1409" s="33"/>
      <c r="AW1409" s="57">
        <v>17509</v>
      </c>
      <c r="AX1409" s="57"/>
      <c r="AZ1409" t="s">
        <v>579</v>
      </c>
      <c r="BD1409" t="s">
        <v>1220</v>
      </c>
      <c r="BF1409" s="46" t="s">
        <v>1067</v>
      </c>
      <c r="BG1409" t="s">
        <v>981</v>
      </c>
      <c r="BK1409" t="s">
        <v>981</v>
      </c>
      <c r="BL1409" t="s">
        <v>1067</v>
      </c>
      <c r="BM1409" s="55" t="s">
        <v>964</v>
      </c>
      <c r="BN1409" t="str">
        <f t="shared" si="166"/>
        <v>simvastatine film-coated tablet 80mg/</v>
      </c>
      <c r="BO1409" s="55"/>
      <c r="BP1409" t="str">
        <f t="shared" si="167"/>
        <v>simvastatine film-coated tablet 80mg/</v>
      </c>
      <c r="BR1409" s="76">
        <v>10221000</v>
      </c>
      <c r="BS1409" t="s">
        <v>1220</v>
      </c>
      <c r="BU1409" s="118"/>
      <c r="BV1409" s="118"/>
      <c r="BW1409" s="61">
        <v>100000073665</v>
      </c>
      <c r="CB1409" s="87"/>
      <c r="CC1409" s="87"/>
      <c r="CF1409" t="s">
        <v>1242</v>
      </c>
      <c r="CG1409" t="s">
        <v>175</v>
      </c>
      <c r="CI1409" s="118"/>
      <c r="CJ1409" s="118"/>
      <c r="CK1409" t="s">
        <v>1239</v>
      </c>
      <c r="CM1409" t="s">
        <v>1228</v>
      </c>
      <c r="CN1409" t="s">
        <v>3382</v>
      </c>
      <c r="CO1409" s="46" t="s">
        <v>2252</v>
      </c>
      <c r="CQ1409" s="46" t="s">
        <v>2252</v>
      </c>
      <c r="CR1409" s="46" t="s">
        <v>615</v>
      </c>
      <c r="CT1409" s="46" t="s">
        <v>2252</v>
      </c>
      <c r="CU1409" s="46" t="s">
        <v>615</v>
      </c>
      <c r="CV1409" s="118"/>
      <c r="CW1409" s="147"/>
      <c r="CX1409" t="s">
        <v>615</v>
      </c>
      <c r="DG1409" s="118"/>
      <c r="DH1409" s="118"/>
      <c r="DI1409" s="118"/>
      <c r="DJ1409" s="118"/>
      <c r="DK1409" s="118"/>
      <c r="DL1409">
        <v>80</v>
      </c>
      <c r="DM1409" s="74" t="s">
        <v>164</v>
      </c>
      <c r="DN1409" s="74"/>
      <c r="DO1409" s="74"/>
      <c r="DP1409" s="74"/>
      <c r="DR1409">
        <v>80</v>
      </c>
      <c r="DS1409" s="74" t="s">
        <v>164</v>
      </c>
      <c r="DZ1409" t="s">
        <v>1263</v>
      </c>
      <c r="EA1409">
        <v>80</v>
      </c>
      <c r="EY1409" s="70" t="str">
        <f t="shared" si="168"/>
        <v>simvastatine oral 80mg/</v>
      </c>
      <c r="FK1409" s="14" t="s">
        <v>163</v>
      </c>
      <c r="FL1409" s="70" t="str">
        <f t="shared" si="169"/>
        <v>simvastatine oral 80mg/</v>
      </c>
    </row>
    <row r="1410" spans="1:168" ht="15.75" customHeight="1">
      <c r="A1410" s="83">
        <v>33718</v>
      </c>
      <c r="B1410" s="57">
        <v>33718</v>
      </c>
      <c r="C1410" s="118"/>
      <c r="D1410" s="118"/>
      <c r="E1410" s="118"/>
      <c r="F1410" s="118"/>
      <c r="G1410" s="57">
        <v>33718</v>
      </c>
      <c r="I1410" s="57">
        <v>33718</v>
      </c>
      <c r="J1410" s="5" t="str">
        <f t="shared" si="163"/>
        <v>FIN simvastatine Sandoz A/S film-coated tablet 50 x 80mg/</v>
      </c>
      <c r="K1410" s="5" t="str">
        <f t="shared" si="164"/>
        <v>FIN simvastatine Sandoz A/S film-coated tablet 50 x 80mg/</v>
      </c>
      <c r="P1410">
        <v>50</v>
      </c>
      <c r="R1410">
        <v>50</v>
      </c>
      <c r="T1410" s="118"/>
      <c r="U1410" s="118"/>
      <c r="V1410" s="118"/>
      <c r="W1410" s="118"/>
      <c r="X1410" t="s">
        <v>1348</v>
      </c>
      <c r="Y1410" t="s">
        <v>1167</v>
      </c>
      <c r="Z1410" t="s">
        <v>1167</v>
      </c>
      <c r="AA1410" t="s">
        <v>1299</v>
      </c>
      <c r="AF1410" s="61">
        <v>100000073665</v>
      </c>
      <c r="AG1410" t="s">
        <v>1220</v>
      </c>
      <c r="AI1410" t="s">
        <v>1198</v>
      </c>
      <c r="AJ1410" t="s">
        <v>1212</v>
      </c>
      <c r="AS1410" s="57">
        <v>17509</v>
      </c>
      <c r="AT1410" s="25" t="str">
        <f t="shared" si="165"/>
        <v>FIN simvastatine Sandoz A/S film-coated tablet 80mg/</v>
      </c>
      <c r="AU1410" s="33"/>
      <c r="AW1410" s="57">
        <v>17509</v>
      </c>
      <c r="AX1410" s="57"/>
      <c r="AZ1410" t="s">
        <v>579</v>
      </c>
      <c r="BD1410" t="s">
        <v>1220</v>
      </c>
      <c r="BF1410" s="46" t="s">
        <v>1067</v>
      </c>
      <c r="BG1410" t="s">
        <v>981</v>
      </c>
      <c r="BK1410" t="s">
        <v>981</v>
      </c>
      <c r="BL1410" t="s">
        <v>1067</v>
      </c>
      <c r="BM1410" s="55" t="s">
        <v>964</v>
      </c>
      <c r="BN1410" t="str">
        <f t="shared" si="166"/>
        <v>simvastatine film-coated tablet 80mg/</v>
      </c>
      <c r="BO1410" s="55"/>
      <c r="BP1410" t="str">
        <f t="shared" si="167"/>
        <v>simvastatine film-coated tablet 80mg/</v>
      </c>
      <c r="BR1410" s="76">
        <v>10221000</v>
      </c>
      <c r="BS1410" t="s">
        <v>1220</v>
      </c>
      <c r="BU1410" s="118"/>
      <c r="BV1410" s="118"/>
      <c r="BW1410" s="61">
        <v>100000073665</v>
      </c>
      <c r="CB1410" s="87"/>
      <c r="CC1410" s="87"/>
      <c r="CF1410" t="s">
        <v>1242</v>
      </c>
      <c r="CG1410" t="s">
        <v>175</v>
      </c>
      <c r="CI1410" s="118"/>
      <c r="CJ1410" s="118"/>
      <c r="CK1410" t="s">
        <v>1239</v>
      </c>
      <c r="CM1410" t="s">
        <v>1228</v>
      </c>
      <c r="CN1410" t="s">
        <v>3382</v>
      </c>
      <c r="CO1410" s="46" t="s">
        <v>2252</v>
      </c>
      <c r="CQ1410" s="46" t="s">
        <v>2252</v>
      </c>
      <c r="CR1410" s="46" t="s">
        <v>615</v>
      </c>
      <c r="CT1410" s="46" t="s">
        <v>2252</v>
      </c>
      <c r="CU1410" s="46" t="s">
        <v>615</v>
      </c>
      <c r="CV1410" s="118"/>
      <c r="CW1410" s="147"/>
      <c r="CX1410" t="s">
        <v>615</v>
      </c>
      <c r="DG1410" s="118"/>
      <c r="DH1410" s="118"/>
      <c r="DI1410" s="118"/>
      <c r="DJ1410" s="118"/>
      <c r="DK1410" s="118"/>
      <c r="DL1410">
        <v>80</v>
      </c>
      <c r="DM1410" s="74" t="s">
        <v>164</v>
      </c>
      <c r="DN1410" s="74"/>
      <c r="DO1410" s="74"/>
      <c r="DP1410" s="74"/>
      <c r="DR1410">
        <v>80</v>
      </c>
      <c r="DS1410" s="74" t="s">
        <v>164</v>
      </c>
      <c r="DZ1410" t="s">
        <v>1263</v>
      </c>
      <c r="EA1410">
        <v>80</v>
      </c>
      <c r="EY1410" s="70" t="str">
        <f t="shared" si="168"/>
        <v>simvastatine oral 80mg/</v>
      </c>
      <c r="FK1410" s="14" t="s">
        <v>163</v>
      </c>
      <c r="FL1410" s="70" t="str">
        <f t="shared" si="169"/>
        <v>simvastatine oral 80mg/</v>
      </c>
    </row>
    <row r="1411" spans="1:168" ht="15.75" customHeight="1">
      <c r="A1411" s="83">
        <v>33726</v>
      </c>
      <c r="B1411" s="57">
        <v>33726</v>
      </c>
      <c r="C1411" s="118"/>
      <c r="D1411" s="118"/>
      <c r="E1411" s="118"/>
      <c r="F1411" s="118"/>
      <c r="G1411" s="57">
        <v>33726</v>
      </c>
      <c r="I1411" s="57">
        <v>33726</v>
      </c>
      <c r="J1411" s="5" t="str">
        <f t="shared" si="163"/>
        <v>FIN simvastatine Sandoz A/S film-coated tablet 10 x 80mg/</v>
      </c>
      <c r="K1411" s="5" t="str">
        <f t="shared" si="164"/>
        <v>FIN simvastatine Sandoz A/S film-coated tablet 10 x 80mg/</v>
      </c>
      <c r="P1411">
        <v>10</v>
      </c>
      <c r="R1411">
        <v>10</v>
      </c>
      <c r="T1411" s="118"/>
      <c r="U1411" s="118"/>
      <c r="V1411" s="118"/>
      <c r="W1411" s="118"/>
      <c r="X1411" t="s">
        <v>1292</v>
      </c>
      <c r="Y1411" t="s">
        <v>1167</v>
      </c>
      <c r="Z1411" t="s">
        <v>1167</v>
      </c>
      <c r="AA1411" t="s">
        <v>1292</v>
      </c>
      <c r="AF1411" s="61">
        <v>100000073665</v>
      </c>
      <c r="AG1411" t="s">
        <v>1220</v>
      </c>
      <c r="AI1411" t="s">
        <v>1198</v>
      </c>
      <c r="AJ1411" t="s">
        <v>1212</v>
      </c>
      <c r="AS1411" s="57">
        <v>17509</v>
      </c>
      <c r="AT1411" s="25" t="str">
        <f t="shared" si="165"/>
        <v>FIN simvastatine Sandoz A/S film-coated tablet 80mg/</v>
      </c>
      <c r="AU1411" s="33"/>
      <c r="AW1411" s="57">
        <v>17509</v>
      </c>
      <c r="AX1411" s="57"/>
      <c r="AZ1411" t="s">
        <v>579</v>
      </c>
      <c r="BD1411" t="s">
        <v>1220</v>
      </c>
      <c r="BF1411" s="46" t="s">
        <v>1067</v>
      </c>
      <c r="BG1411" t="s">
        <v>981</v>
      </c>
      <c r="BK1411" t="s">
        <v>981</v>
      </c>
      <c r="BL1411" t="s">
        <v>1067</v>
      </c>
      <c r="BM1411" s="55" t="s">
        <v>964</v>
      </c>
      <c r="BN1411" t="str">
        <f t="shared" si="166"/>
        <v>simvastatine film-coated tablet 80mg/</v>
      </c>
      <c r="BO1411" s="55"/>
      <c r="BP1411" t="str">
        <f t="shared" si="167"/>
        <v>simvastatine film-coated tablet 80mg/</v>
      </c>
      <c r="BR1411" s="76">
        <v>10221000</v>
      </c>
      <c r="BS1411" t="s">
        <v>1220</v>
      </c>
      <c r="BU1411" s="118"/>
      <c r="BV1411" s="118"/>
      <c r="BW1411" s="61">
        <v>100000073665</v>
      </c>
      <c r="CB1411" s="87"/>
      <c r="CC1411" s="87"/>
      <c r="CF1411" t="s">
        <v>1242</v>
      </c>
      <c r="CG1411" t="s">
        <v>175</v>
      </c>
      <c r="CI1411" s="118"/>
      <c r="CJ1411" s="118"/>
      <c r="CK1411" t="s">
        <v>1239</v>
      </c>
      <c r="CM1411" t="s">
        <v>1228</v>
      </c>
      <c r="CN1411" t="s">
        <v>3382</v>
      </c>
      <c r="CO1411" s="46" t="s">
        <v>2252</v>
      </c>
      <c r="CQ1411" s="46" t="s">
        <v>2252</v>
      </c>
      <c r="CR1411" s="46" t="s">
        <v>615</v>
      </c>
      <c r="CT1411" s="46" t="s">
        <v>2252</v>
      </c>
      <c r="CU1411" s="46" t="s">
        <v>615</v>
      </c>
      <c r="CV1411" s="118"/>
      <c r="CW1411" s="147"/>
      <c r="CX1411" t="s">
        <v>615</v>
      </c>
      <c r="DG1411" s="118"/>
      <c r="DH1411" s="118"/>
      <c r="DI1411" s="118"/>
      <c r="DJ1411" s="118"/>
      <c r="DK1411" s="118"/>
      <c r="DL1411">
        <v>80</v>
      </c>
      <c r="DM1411" s="74" t="s">
        <v>164</v>
      </c>
      <c r="DN1411" s="74"/>
      <c r="DO1411" s="74"/>
      <c r="DP1411" s="74"/>
      <c r="DR1411">
        <v>80</v>
      </c>
      <c r="DS1411" s="74" t="s">
        <v>164</v>
      </c>
      <c r="DZ1411" t="s">
        <v>1263</v>
      </c>
      <c r="EA1411">
        <v>80</v>
      </c>
      <c r="EY1411" s="70" t="str">
        <f t="shared" si="168"/>
        <v>simvastatine oral 80mg/</v>
      </c>
      <c r="FK1411" s="14" t="s">
        <v>163</v>
      </c>
      <c r="FL1411" s="70" t="str">
        <f t="shared" si="169"/>
        <v>simvastatine oral 80mg/</v>
      </c>
    </row>
    <row r="1412" spans="1:168" ht="15.75" customHeight="1">
      <c r="A1412" s="83">
        <v>33727</v>
      </c>
      <c r="B1412" s="57">
        <v>33727</v>
      </c>
      <c r="C1412" s="118"/>
      <c r="D1412" s="118"/>
      <c r="E1412" s="118"/>
      <c r="F1412" s="118"/>
      <c r="G1412" s="57">
        <v>33727</v>
      </c>
      <c r="I1412" s="57">
        <v>33727</v>
      </c>
      <c r="J1412" s="5" t="str">
        <f t="shared" si="163"/>
        <v>FIN simvastatine Sandoz A/S film-coated tablet 28 x 80mg/</v>
      </c>
      <c r="K1412" s="5" t="str">
        <f t="shared" si="164"/>
        <v>FIN simvastatine Sandoz A/S film-coated tablet 28 x 80mg/</v>
      </c>
      <c r="P1412">
        <v>28</v>
      </c>
      <c r="R1412">
        <v>28</v>
      </c>
      <c r="T1412" s="118"/>
      <c r="U1412" s="118"/>
      <c r="V1412" s="118"/>
      <c r="W1412" s="118"/>
      <c r="X1412" t="s">
        <v>1291</v>
      </c>
      <c r="Y1412" t="s">
        <v>1167</v>
      </c>
      <c r="Z1412" t="s">
        <v>1167</v>
      </c>
      <c r="AA1412" t="s">
        <v>1297</v>
      </c>
      <c r="AF1412" s="61">
        <v>100000073665</v>
      </c>
      <c r="AG1412" t="s">
        <v>1220</v>
      </c>
      <c r="AI1412" t="s">
        <v>1198</v>
      </c>
      <c r="AJ1412" t="s">
        <v>1212</v>
      </c>
      <c r="AS1412" s="57">
        <v>17509</v>
      </c>
      <c r="AT1412" s="25" t="str">
        <f t="shared" si="165"/>
        <v>FIN simvastatine Sandoz A/S film-coated tablet 80mg/</v>
      </c>
      <c r="AU1412" s="33"/>
      <c r="AW1412" s="57">
        <v>17509</v>
      </c>
      <c r="AX1412" s="57"/>
      <c r="AZ1412" t="s">
        <v>579</v>
      </c>
      <c r="BD1412" t="s">
        <v>1220</v>
      </c>
      <c r="BF1412" s="46" t="s">
        <v>1067</v>
      </c>
      <c r="BG1412" t="s">
        <v>981</v>
      </c>
      <c r="BK1412" t="s">
        <v>981</v>
      </c>
      <c r="BL1412" t="s">
        <v>1067</v>
      </c>
      <c r="BM1412" s="55" t="s">
        <v>964</v>
      </c>
      <c r="BN1412" t="str">
        <f t="shared" si="166"/>
        <v>simvastatine film-coated tablet 80mg/</v>
      </c>
      <c r="BO1412" s="55"/>
      <c r="BP1412" t="str">
        <f t="shared" si="167"/>
        <v>simvastatine film-coated tablet 80mg/</v>
      </c>
      <c r="BR1412" s="76">
        <v>10221000</v>
      </c>
      <c r="BS1412" t="s">
        <v>1220</v>
      </c>
      <c r="BU1412" s="118"/>
      <c r="BV1412" s="118"/>
      <c r="BW1412" s="61">
        <v>100000073665</v>
      </c>
      <c r="CB1412" s="87"/>
      <c r="CC1412" s="87"/>
      <c r="CF1412" t="s">
        <v>1242</v>
      </c>
      <c r="CG1412" t="s">
        <v>175</v>
      </c>
      <c r="CI1412" s="118"/>
      <c r="CJ1412" s="118"/>
      <c r="CK1412" t="s">
        <v>1239</v>
      </c>
      <c r="CM1412" t="s">
        <v>1228</v>
      </c>
      <c r="CN1412" t="s">
        <v>3382</v>
      </c>
      <c r="CO1412" s="46" t="s">
        <v>2252</v>
      </c>
      <c r="CQ1412" s="46" t="s">
        <v>2252</v>
      </c>
      <c r="CR1412" s="46" t="s">
        <v>615</v>
      </c>
      <c r="CT1412" s="46" t="s">
        <v>2252</v>
      </c>
      <c r="CU1412" s="46" t="s">
        <v>615</v>
      </c>
      <c r="CV1412" s="118"/>
      <c r="CW1412" s="147"/>
      <c r="CX1412" t="s">
        <v>615</v>
      </c>
      <c r="DG1412" s="118"/>
      <c r="DH1412" s="118"/>
      <c r="DI1412" s="118"/>
      <c r="DJ1412" s="118"/>
      <c r="DK1412" s="118"/>
      <c r="DL1412">
        <v>80</v>
      </c>
      <c r="DM1412" s="74" t="s">
        <v>164</v>
      </c>
      <c r="DN1412" s="74"/>
      <c r="DO1412" s="74"/>
      <c r="DP1412" s="74"/>
      <c r="DR1412">
        <v>80</v>
      </c>
      <c r="DS1412" s="74" t="s">
        <v>164</v>
      </c>
      <c r="DZ1412" t="s">
        <v>1263</v>
      </c>
      <c r="EA1412">
        <v>80</v>
      </c>
      <c r="EY1412" s="70" t="str">
        <f t="shared" si="168"/>
        <v>simvastatine oral 80mg/</v>
      </c>
      <c r="FK1412" s="14" t="s">
        <v>163</v>
      </c>
      <c r="FL1412" s="70" t="str">
        <f t="shared" si="169"/>
        <v>simvastatine oral 80mg/</v>
      </c>
    </row>
    <row r="1413" spans="1:168" ht="15.75" customHeight="1">
      <c r="A1413" s="83">
        <v>33728</v>
      </c>
      <c r="B1413" s="57">
        <v>33728</v>
      </c>
      <c r="C1413" s="118"/>
      <c r="D1413" s="118"/>
      <c r="E1413" s="118"/>
      <c r="F1413" s="118"/>
      <c r="G1413" s="57">
        <v>33728</v>
      </c>
      <c r="I1413" s="57">
        <v>33728</v>
      </c>
      <c r="J1413" s="5" t="str">
        <f t="shared" si="163"/>
        <v>FIN simvastatine Sandoz A/S film-coated tablet 30 x 80mg/</v>
      </c>
      <c r="K1413" s="5" t="str">
        <f t="shared" si="164"/>
        <v>FIN simvastatine Sandoz A/S film-coated tablet 30 x 80mg/</v>
      </c>
      <c r="P1413">
        <v>30</v>
      </c>
      <c r="R1413">
        <v>30</v>
      </c>
      <c r="T1413" s="118"/>
      <c r="U1413" s="118"/>
      <c r="V1413" s="118"/>
      <c r="W1413" s="118"/>
      <c r="X1413" t="s">
        <v>1297</v>
      </c>
      <c r="Y1413" t="s">
        <v>1167</v>
      </c>
      <c r="Z1413" t="s">
        <v>1167</v>
      </c>
      <c r="AA1413" t="s">
        <v>1298</v>
      </c>
      <c r="AF1413" s="61">
        <v>100000073665</v>
      </c>
      <c r="AG1413" t="s">
        <v>1220</v>
      </c>
      <c r="AI1413" t="s">
        <v>1198</v>
      </c>
      <c r="AJ1413" t="s">
        <v>1212</v>
      </c>
      <c r="AS1413" s="57">
        <v>17509</v>
      </c>
      <c r="AT1413" s="25" t="str">
        <f t="shared" si="165"/>
        <v>FIN simvastatine Sandoz A/S film-coated tablet 80mg/</v>
      </c>
      <c r="AU1413" s="33"/>
      <c r="AW1413" s="57">
        <v>17509</v>
      </c>
      <c r="AX1413" s="57"/>
      <c r="AZ1413" t="s">
        <v>579</v>
      </c>
      <c r="BD1413" t="s">
        <v>1220</v>
      </c>
      <c r="BF1413" s="46" t="s">
        <v>1067</v>
      </c>
      <c r="BG1413" t="s">
        <v>981</v>
      </c>
      <c r="BK1413" t="s">
        <v>981</v>
      </c>
      <c r="BL1413" t="s">
        <v>1067</v>
      </c>
      <c r="BM1413" s="55" t="s">
        <v>964</v>
      </c>
      <c r="BN1413" t="str">
        <f t="shared" si="166"/>
        <v>simvastatine film-coated tablet 80mg/</v>
      </c>
      <c r="BO1413" s="55"/>
      <c r="BP1413" t="str">
        <f t="shared" si="167"/>
        <v>simvastatine film-coated tablet 80mg/</v>
      </c>
      <c r="BR1413" s="76">
        <v>10221000</v>
      </c>
      <c r="BS1413" t="s">
        <v>1220</v>
      </c>
      <c r="BU1413" s="118"/>
      <c r="BV1413" s="118"/>
      <c r="BW1413" s="61">
        <v>100000073665</v>
      </c>
      <c r="CB1413" s="87"/>
      <c r="CC1413" s="87"/>
      <c r="CF1413" t="s">
        <v>1242</v>
      </c>
      <c r="CG1413" t="s">
        <v>175</v>
      </c>
      <c r="CI1413" s="118"/>
      <c r="CJ1413" s="118"/>
      <c r="CK1413" t="s">
        <v>1239</v>
      </c>
      <c r="CM1413" t="s">
        <v>1228</v>
      </c>
      <c r="CN1413" t="s">
        <v>3382</v>
      </c>
      <c r="CO1413" s="46" t="s">
        <v>2252</v>
      </c>
      <c r="CQ1413" s="46" t="s">
        <v>2252</v>
      </c>
      <c r="CR1413" s="46" t="s">
        <v>615</v>
      </c>
      <c r="CT1413" s="46" t="s">
        <v>2252</v>
      </c>
      <c r="CU1413" s="46" t="s">
        <v>615</v>
      </c>
      <c r="CV1413" s="118"/>
      <c r="CW1413" s="147"/>
      <c r="CX1413" t="s">
        <v>615</v>
      </c>
      <c r="DG1413" s="118"/>
      <c r="DH1413" s="118"/>
      <c r="DI1413" s="118"/>
      <c r="DJ1413" s="118"/>
      <c r="DK1413" s="118"/>
      <c r="DL1413">
        <v>80</v>
      </c>
      <c r="DM1413" s="74" t="s">
        <v>164</v>
      </c>
      <c r="DN1413" s="74"/>
      <c r="DO1413" s="74"/>
      <c r="DP1413" s="74"/>
      <c r="DR1413">
        <v>80</v>
      </c>
      <c r="DS1413" s="74" t="s">
        <v>164</v>
      </c>
      <c r="DZ1413" t="s">
        <v>1263</v>
      </c>
      <c r="EA1413">
        <v>80</v>
      </c>
      <c r="EY1413" s="70" t="str">
        <f t="shared" si="168"/>
        <v>simvastatine oral 80mg/</v>
      </c>
      <c r="FK1413" s="14" t="s">
        <v>163</v>
      </c>
      <c r="FL1413" s="70" t="str">
        <f t="shared" si="169"/>
        <v>simvastatine oral 80mg/</v>
      </c>
    </row>
    <row r="1414" spans="1:168" ht="15.75" customHeight="1">
      <c r="A1414" s="83">
        <v>33729</v>
      </c>
      <c r="B1414" s="57">
        <v>33729</v>
      </c>
      <c r="C1414" s="118"/>
      <c r="D1414" s="118"/>
      <c r="E1414" s="118"/>
      <c r="F1414" s="118"/>
      <c r="G1414" s="57">
        <v>33729</v>
      </c>
      <c r="I1414" s="57">
        <v>33729</v>
      </c>
      <c r="J1414" s="5" t="str">
        <f t="shared" si="163"/>
        <v>FIN simvastatine Sandoz A/S film-coated tablet 40 x 80mg/</v>
      </c>
      <c r="K1414" s="5" t="str">
        <f t="shared" si="164"/>
        <v>FIN simvastatine Sandoz A/S film-coated tablet 40 x 80mg/</v>
      </c>
      <c r="P1414">
        <v>40</v>
      </c>
      <c r="R1414">
        <v>40</v>
      </c>
      <c r="T1414" s="118"/>
      <c r="U1414" s="118"/>
      <c r="V1414" s="118"/>
      <c r="W1414" s="118"/>
      <c r="X1414" t="s">
        <v>1298</v>
      </c>
      <c r="Y1414" t="s">
        <v>1167</v>
      </c>
      <c r="Z1414" t="s">
        <v>1167</v>
      </c>
      <c r="AA1414" t="s">
        <v>1290</v>
      </c>
      <c r="AF1414" s="61">
        <v>100000073665</v>
      </c>
      <c r="AG1414" t="s">
        <v>1220</v>
      </c>
      <c r="AI1414" t="s">
        <v>1198</v>
      </c>
      <c r="AJ1414" t="s">
        <v>1212</v>
      </c>
      <c r="AS1414" s="57">
        <v>17509</v>
      </c>
      <c r="AT1414" s="25" t="str">
        <f t="shared" si="165"/>
        <v>FIN simvastatine Sandoz A/S film-coated tablet 80mg/</v>
      </c>
      <c r="AU1414" s="33"/>
      <c r="AW1414" s="57">
        <v>17509</v>
      </c>
      <c r="AX1414" s="57"/>
      <c r="AZ1414" t="s">
        <v>579</v>
      </c>
      <c r="BD1414" t="s">
        <v>1220</v>
      </c>
      <c r="BF1414" s="46" t="s">
        <v>1067</v>
      </c>
      <c r="BG1414" t="s">
        <v>981</v>
      </c>
      <c r="BK1414" t="s">
        <v>981</v>
      </c>
      <c r="BL1414" t="s">
        <v>1067</v>
      </c>
      <c r="BM1414" s="55" t="s">
        <v>964</v>
      </c>
      <c r="BN1414" t="str">
        <f t="shared" si="166"/>
        <v>simvastatine film-coated tablet 80mg/</v>
      </c>
      <c r="BO1414" s="55"/>
      <c r="BP1414" t="str">
        <f t="shared" si="167"/>
        <v>simvastatine film-coated tablet 80mg/</v>
      </c>
      <c r="BR1414" s="76">
        <v>10221000</v>
      </c>
      <c r="BS1414" t="s">
        <v>1220</v>
      </c>
      <c r="BU1414" s="118"/>
      <c r="BV1414" s="118"/>
      <c r="BW1414" s="61">
        <v>100000073665</v>
      </c>
      <c r="CB1414" s="87"/>
      <c r="CC1414" s="87"/>
      <c r="CF1414" t="s">
        <v>1242</v>
      </c>
      <c r="CG1414" t="s">
        <v>175</v>
      </c>
      <c r="CI1414" s="118"/>
      <c r="CJ1414" s="118"/>
      <c r="CK1414" t="s">
        <v>1239</v>
      </c>
      <c r="CM1414" t="s">
        <v>1228</v>
      </c>
      <c r="CN1414" t="s">
        <v>3382</v>
      </c>
      <c r="CO1414" s="46" t="s">
        <v>2252</v>
      </c>
      <c r="CQ1414" s="46" t="s">
        <v>2252</v>
      </c>
      <c r="CR1414" s="46" t="s">
        <v>615</v>
      </c>
      <c r="CT1414" s="46" t="s">
        <v>2252</v>
      </c>
      <c r="CU1414" s="46" t="s">
        <v>615</v>
      </c>
      <c r="CV1414" s="118"/>
      <c r="CW1414" s="147"/>
      <c r="CX1414" t="s">
        <v>615</v>
      </c>
      <c r="DG1414" s="118"/>
      <c r="DH1414" s="118"/>
      <c r="DI1414" s="118"/>
      <c r="DJ1414" s="118"/>
      <c r="DK1414" s="118"/>
      <c r="DL1414">
        <v>80</v>
      </c>
      <c r="DM1414" s="74" t="s">
        <v>164</v>
      </c>
      <c r="DN1414" s="74"/>
      <c r="DO1414" s="74"/>
      <c r="DP1414" s="74"/>
      <c r="DR1414">
        <v>80</v>
      </c>
      <c r="DS1414" s="74" t="s">
        <v>164</v>
      </c>
      <c r="DZ1414" t="s">
        <v>1263</v>
      </c>
      <c r="EA1414">
        <v>80</v>
      </c>
      <c r="EY1414" s="70" t="str">
        <f t="shared" si="168"/>
        <v>simvastatine oral 80mg/</v>
      </c>
      <c r="FK1414" s="14" t="s">
        <v>163</v>
      </c>
      <c r="FL1414" s="70" t="str">
        <f t="shared" si="169"/>
        <v>simvastatine oral 80mg/</v>
      </c>
    </row>
    <row r="1415" spans="1:168" ht="15.75" customHeight="1">
      <c r="A1415" s="83">
        <v>33730</v>
      </c>
      <c r="B1415" s="57">
        <v>33730</v>
      </c>
      <c r="C1415" s="118"/>
      <c r="D1415" s="118"/>
      <c r="E1415" s="118"/>
      <c r="F1415" s="118"/>
      <c r="G1415" s="57">
        <v>33730</v>
      </c>
      <c r="I1415" s="57">
        <v>33730</v>
      </c>
      <c r="J1415" s="5" t="str">
        <f t="shared" si="163"/>
        <v>FIN simvastatine Sandoz A/S film-coated tablet 50 x 80mg/</v>
      </c>
      <c r="K1415" s="5" t="str">
        <f t="shared" si="164"/>
        <v>FIN simvastatine Sandoz A/S film-coated tablet 50 x 80mg/</v>
      </c>
      <c r="P1415">
        <v>50</v>
      </c>
      <c r="R1415">
        <v>50</v>
      </c>
      <c r="T1415" s="118"/>
      <c r="U1415" s="118"/>
      <c r="V1415" s="118"/>
      <c r="W1415" s="118"/>
      <c r="X1415" t="s">
        <v>1343</v>
      </c>
      <c r="Y1415" t="s">
        <v>1167</v>
      </c>
      <c r="Z1415" t="s">
        <v>1167</v>
      </c>
      <c r="AA1415" t="s">
        <v>1299</v>
      </c>
      <c r="AF1415" s="61">
        <v>100000073665</v>
      </c>
      <c r="AG1415" t="s">
        <v>1220</v>
      </c>
      <c r="AI1415" t="s">
        <v>1198</v>
      </c>
      <c r="AJ1415" t="s">
        <v>1212</v>
      </c>
      <c r="AS1415" s="57">
        <v>17509</v>
      </c>
      <c r="AT1415" s="25" t="str">
        <f t="shared" si="165"/>
        <v>FIN simvastatine Sandoz A/S film-coated tablet 80mg/</v>
      </c>
      <c r="AU1415" s="33"/>
      <c r="AW1415" s="57">
        <v>17509</v>
      </c>
      <c r="AX1415" s="57"/>
      <c r="AZ1415" t="s">
        <v>579</v>
      </c>
      <c r="BD1415" t="s">
        <v>1220</v>
      </c>
      <c r="BF1415" s="46" t="s">
        <v>1067</v>
      </c>
      <c r="BG1415" t="s">
        <v>981</v>
      </c>
      <c r="BK1415" t="s">
        <v>981</v>
      </c>
      <c r="BL1415" t="s">
        <v>1067</v>
      </c>
      <c r="BM1415" s="55" t="s">
        <v>964</v>
      </c>
      <c r="BN1415" t="str">
        <f t="shared" si="166"/>
        <v>simvastatine film-coated tablet 80mg/</v>
      </c>
      <c r="BO1415" s="55"/>
      <c r="BP1415" t="str">
        <f t="shared" si="167"/>
        <v>simvastatine film-coated tablet 80mg/</v>
      </c>
      <c r="BR1415" s="76">
        <v>10221000</v>
      </c>
      <c r="BS1415" t="s">
        <v>1220</v>
      </c>
      <c r="BU1415" s="118"/>
      <c r="BV1415" s="118"/>
      <c r="BW1415" s="61">
        <v>100000073665</v>
      </c>
      <c r="CB1415" s="87"/>
      <c r="CC1415" s="87"/>
      <c r="CF1415" t="s">
        <v>1242</v>
      </c>
      <c r="CG1415" t="s">
        <v>175</v>
      </c>
      <c r="CI1415" s="118"/>
      <c r="CJ1415" s="118"/>
      <c r="CK1415" t="s">
        <v>1239</v>
      </c>
      <c r="CM1415" t="s">
        <v>1228</v>
      </c>
      <c r="CN1415" t="s">
        <v>3382</v>
      </c>
      <c r="CO1415" s="46" t="s">
        <v>2252</v>
      </c>
      <c r="CQ1415" s="46" t="s">
        <v>2252</v>
      </c>
      <c r="CR1415" s="46" t="s">
        <v>615</v>
      </c>
      <c r="CT1415" s="46" t="s">
        <v>2252</v>
      </c>
      <c r="CU1415" s="46" t="s">
        <v>615</v>
      </c>
      <c r="CV1415" s="118"/>
      <c r="CW1415" s="147"/>
      <c r="CX1415" t="s">
        <v>615</v>
      </c>
      <c r="DG1415" s="118"/>
      <c r="DH1415" s="118"/>
      <c r="DI1415" s="118"/>
      <c r="DJ1415" s="118"/>
      <c r="DK1415" s="118"/>
      <c r="DL1415">
        <v>80</v>
      </c>
      <c r="DM1415" s="74" t="s">
        <v>164</v>
      </c>
      <c r="DN1415" s="74"/>
      <c r="DO1415" s="74"/>
      <c r="DP1415" s="74"/>
      <c r="DR1415">
        <v>80</v>
      </c>
      <c r="DS1415" s="74" t="s">
        <v>164</v>
      </c>
      <c r="DZ1415" t="s">
        <v>1263</v>
      </c>
      <c r="EA1415">
        <v>80</v>
      </c>
      <c r="EY1415" s="70" t="str">
        <f t="shared" si="168"/>
        <v>simvastatine oral 80mg/</v>
      </c>
      <c r="FK1415" s="14" t="s">
        <v>163</v>
      </c>
      <c r="FL1415" s="70" t="str">
        <f t="shared" si="169"/>
        <v>simvastatine oral 80mg/</v>
      </c>
    </row>
    <row r="1416" spans="1:168" ht="15.75" customHeight="1">
      <c r="A1416" s="83">
        <v>33731</v>
      </c>
      <c r="B1416" s="57">
        <v>33731</v>
      </c>
      <c r="C1416" s="118"/>
      <c r="D1416" s="118"/>
      <c r="E1416" s="118"/>
      <c r="F1416" s="118"/>
      <c r="G1416" s="57">
        <v>33731</v>
      </c>
      <c r="I1416" s="57">
        <v>33731</v>
      </c>
      <c r="J1416" s="5" t="str">
        <f t="shared" si="163"/>
        <v>FIN simvastatine Sandoz A/S film-coated tablet 20 x 80mg/</v>
      </c>
      <c r="K1416" s="5" t="str">
        <f t="shared" si="164"/>
        <v>FIN simvastatine Sandoz A/S film-coated tablet 20 x 80mg/</v>
      </c>
      <c r="P1416">
        <v>20</v>
      </c>
      <c r="R1416">
        <v>20</v>
      </c>
      <c r="T1416" s="118"/>
      <c r="U1416" s="118"/>
      <c r="V1416" s="118"/>
      <c r="W1416" s="118"/>
      <c r="X1416" t="s">
        <v>1299</v>
      </c>
      <c r="Y1416" t="s">
        <v>1167</v>
      </c>
      <c r="Z1416" t="s">
        <v>1167</v>
      </c>
      <c r="AA1416" t="s">
        <v>1291</v>
      </c>
      <c r="AF1416" s="61">
        <v>100000073665</v>
      </c>
      <c r="AG1416" t="s">
        <v>1220</v>
      </c>
      <c r="AI1416" t="s">
        <v>1198</v>
      </c>
      <c r="AJ1416" t="s">
        <v>1212</v>
      </c>
      <c r="AS1416" s="57">
        <v>17509</v>
      </c>
      <c r="AT1416" s="25" t="str">
        <f t="shared" si="165"/>
        <v>FIN simvastatine Sandoz A/S film-coated tablet 80mg/</v>
      </c>
      <c r="AU1416" s="33"/>
      <c r="AW1416" s="57">
        <v>17509</v>
      </c>
      <c r="AX1416" s="57"/>
      <c r="AZ1416" t="s">
        <v>579</v>
      </c>
      <c r="BD1416" t="s">
        <v>1220</v>
      </c>
      <c r="BF1416" s="46" t="s">
        <v>1067</v>
      </c>
      <c r="BG1416" t="s">
        <v>981</v>
      </c>
      <c r="BK1416" t="s">
        <v>981</v>
      </c>
      <c r="BL1416" t="s">
        <v>1067</v>
      </c>
      <c r="BM1416" s="55" t="s">
        <v>964</v>
      </c>
      <c r="BN1416" t="str">
        <f t="shared" si="166"/>
        <v>simvastatine film-coated tablet 80mg/</v>
      </c>
      <c r="BO1416" s="55"/>
      <c r="BP1416" t="str">
        <f t="shared" si="167"/>
        <v>simvastatine film-coated tablet 80mg/</v>
      </c>
      <c r="BR1416" s="76">
        <v>10221000</v>
      </c>
      <c r="BS1416" t="s">
        <v>1220</v>
      </c>
      <c r="BU1416" s="118"/>
      <c r="BV1416" s="118"/>
      <c r="BW1416" s="61">
        <v>100000073665</v>
      </c>
      <c r="CB1416" s="87"/>
      <c r="CC1416" s="87"/>
      <c r="CF1416" t="s">
        <v>1242</v>
      </c>
      <c r="CG1416" t="s">
        <v>175</v>
      </c>
      <c r="CI1416" s="118"/>
      <c r="CJ1416" s="118"/>
      <c r="CK1416" t="s">
        <v>1239</v>
      </c>
      <c r="CM1416" t="s">
        <v>1228</v>
      </c>
      <c r="CN1416" t="s">
        <v>3382</v>
      </c>
      <c r="CO1416" s="46" t="s">
        <v>2252</v>
      </c>
      <c r="CQ1416" s="46" t="s">
        <v>2252</v>
      </c>
      <c r="CR1416" s="46" t="s">
        <v>615</v>
      </c>
      <c r="CT1416" s="46" t="s">
        <v>2252</v>
      </c>
      <c r="CU1416" s="46" t="s">
        <v>615</v>
      </c>
      <c r="CV1416" s="118"/>
      <c r="CW1416" s="147"/>
      <c r="CX1416" t="s">
        <v>615</v>
      </c>
      <c r="DG1416" s="118"/>
      <c r="DH1416" s="118"/>
      <c r="DI1416" s="118"/>
      <c r="DJ1416" s="118"/>
      <c r="DK1416" s="118"/>
      <c r="DL1416">
        <v>80</v>
      </c>
      <c r="DM1416" s="74" t="s">
        <v>164</v>
      </c>
      <c r="DN1416" s="74"/>
      <c r="DO1416" s="74"/>
      <c r="DP1416" s="74"/>
      <c r="DR1416">
        <v>80</v>
      </c>
      <c r="DS1416" s="74" t="s">
        <v>164</v>
      </c>
      <c r="DZ1416" t="s">
        <v>1263</v>
      </c>
      <c r="EA1416">
        <v>80</v>
      </c>
      <c r="EY1416" s="70" t="str">
        <f t="shared" si="168"/>
        <v>simvastatine oral 80mg/</v>
      </c>
      <c r="FK1416" s="14" t="s">
        <v>163</v>
      </c>
      <c r="FL1416" s="70" t="str">
        <f t="shared" si="169"/>
        <v>simvastatine oral 80mg/</v>
      </c>
    </row>
    <row r="1417" spans="1:168" ht="15.75" customHeight="1">
      <c r="A1417" s="83">
        <v>33732</v>
      </c>
      <c r="B1417" s="57">
        <v>33732</v>
      </c>
      <c r="C1417" s="118"/>
      <c r="D1417" s="118"/>
      <c r="E1417" s="118"/>
      <c r="F1417" s="118"/>
      <c r="G1417" s="57">
        <v>33732</v>
      </c>
      <c r="I1417" s="57">
        <v>33732</v>
      </c>
      <c r="J1417" s="5" t="str">
        <f t="shared" si="163"/>
        <v>FIN simvastatine Sandoz A/S film-coated tablet 250 x 80mg/</v>
      </c>
      <c r="K1417" s="5" t="str">
        <f t="shared" si="164"/>
        <v>FIN simvastatine Sandoz A/S film-coated tablet 250 x 80mg/</v>
      </c>
      <c r="P1417" s="56">
        <v>250</v>
      </c>
      <c r="R1417" s="56">
        <v>250</v>
      </c>
      <c r="T1417" s="118"/>
      <c r="U1417" s="118"/>
      <c r="V1417" s="118"/>
      <c r="W1417" s="118"/>
      <c r="X1417" t="s">
        <v>1302</v>
      </c>
      <c r="Y1417" t="s">
        <v>1167</v>
      </c>
      <c r="Z1417" t="s">
        <v>1167</v>
      </c>
      <c r="AA1417" s="56" t="s">
        <v>1303</v>
      </c>
      <c r="AF1417" s="61">
        <v>100000073665</v>
      </c>
      <c r="AG1417" t="s">
        <v>1220</v>
      </c>
      <c r="AI1417" t="s">
        <v>1198</v>
      </c>
      <c r="AJ1417" t="s">
        <v>1212</v>
      </c>
      <c r="AS1417" s="57">
        <v>17509</v>
      </c>
      <c r="AT1417" s="25" t="str">
        <f t="shared" si="165"/>
        <v>FIN simvastatine Sandoz A/S film-coated tablet 80mg/</v>
      </c>
      <c r="AU1417" s="33"/>
      <c r="AW1417" s="57">
        <v>17509</v>
      </c>
      <c r="AX1417" s="57"/>
      <c r="AZ1417" t="s">
        <v>579</v>
      </c>
      <c r="BD1417" t="s">
        <v>1220</v>
      </c>
      <c r="BF1417" s="46" t="s">
        <v>1067</v>
      </c>
      <c r="BG1417" t="s">
        <v>981</v>
      </c>
      <c r="BK1417" t="s">
        <v>981</v>
      </c>
      <c r="BL1417" t="s">
        <v>1067</v>
      </c>
      <c r="BM1417" s="55" t="s">
        <v>964</v>
      </c>
      <c r="BN1417" t="str">
        <f t="shared" si="166"/>
        <v>simvastatine film-coated tablet 80mg/</v>
      </c>
      <c r="BO1417" s="55"/>
      <c r="BP1417" t="str">
        <f t="shared" si="167"/>
        <v>simvastatine film-coated tablet 80mg/</v>
      </c>
      <c r="BR1417" s="76">
        <v>10221000</v>
      </c>
      <c r="BS1417" t="s">
        <v>1220</v>
      </c>
      <c r="BU1417" s="118"/>
      <c r="BV1417" s="118"/>
      <c r="BW1417" s="61">
        <v>100000073665</v>
      </c>
      <c r="CB1417" s="87"/>
      <c r="CC1417" s="87"/>
      <c r="CF1417" t="s">
        <v>1242</v>
      </c>
      <c r="CG1417" t="s">
        <v>175</v>
      </c>
      <c r="CI1417" s="118"/>
      <c r="CJ1417" s="118"/>
      <c r="CK1417" t="s">
        <v>1239</v>
      </c>
      <c r="CM1417" t="s">
        <v>1228</v>
      </c>
      <c r="CN1417" t="s">
        <v>3382</v>
      </c>
      <c r="CO1417" s="46" t="s">
        <v>2252</v>
      </c>
      <c r="CQ1417" s="46" t="s">
        <v>2252</v>
      </c>
      <c r="CR1417" s="46" t="s">
        <v>615</v>
      </c>
      <c r="CT1417" s="46" t="s">
        <v>2252</v>
      </c>
      <c r="CU1417" s="46" t="s">
        <v>615</v>
      </c>
      <c r="CV1417" s="118"/>
      <c r="CW1417" s="147"/>
      <c r="CX1417" t="s">
        <v>615</v>
      </c>
      <c r="DG1417" s="118"/>
      <c r="DH1417" s="118"/>
      <c r="DI1417" s="118"/>
      <c r="DJ1417" s="118"/>
      <c r="DK1417" s="118"/>
      <c r="DL1417">
        <v>80</v>
      </c>
      <c r="DM1417" s="74" t="s">
        <v>164</v>
      </c>
      <c r="DN1417" s="74"/>
      <c r="DO1417" s="74"/>
      <c r="DP1417" s="74"/>
      <c r="DR1417">
        <v>80</v>
      </c>
      <c r="DS1417" s="74" t="s">
        <v>164</v>
      </c>
      <c r="DZ1417" t="s">
        <v>1263</v>
      </c>
      <c r="EA1417">
        <v>80</v>
      </c>
      <c r="EY1417" s="70" t="str">
        <f t="shared" si="168"/>
        <v>simvastatine oral 80mg/</v>
      </c>
      <c r="FK1417" s="14" t="s">
        <v>163</v>
      </c>
      <c r="FL1417" s="70" t="str">
        <f t="shared" si="169"/>
        <v>simvastatine oral 80mg/</v>
      </c>
    </row>
    <row r="1418" spans="1:168" ht="15.75" customHeight="1">
      <c r="A1418" s="83">
        <v>58137</v>
      </c>
      <c r="B1418" s="57">
        <v>58137</v>
      </c>
      <c r="C1418" s="118"/>
      <c r="D1418" s="118"/>
      <c r="E1418" s="118"/>
      <c r="F1418" s="118"/>
      <c r="G1418" s="57">
        <v>58137</v>
      </c>
      <c r="I1418" s="57">
        <v>58137</v>
      </c>
      <c r="J1418" s="5" t="str">
        <f t="shared" si="163"/>
        <v>FIN simvastatine Sandoz A/S film-coated tablet 50 x 80mg/</v>
      </c>
      <c r="K1418" s="5" t="str">
        <f t="shared" si="164"/>
        <v>FIN simvastatine Sandoz A/S film-coated tablet 50 x 80mg/</v>
      </c>
      <c r="P1418" s="79">
        <v>50</v>
      </c>
      <c r="R1418" s="79">
        <v>50</v>
      </c>
      <c r="T1418" s="118"/>
      <c r="U1418" s="118"/>
      <c r="V1418" s="118"/>
      <c r="W1418" s="118"/>
      <c r="X1418" t="s">
        <v>1289</v>
      </c>
      <c r="Y1418" t="s">
        <v>1167</v>
      </c>
      <c r="Z1418" t="s">
        <v>1167</v>
      </c>
      <c r="AA1418" s="56" t="s">
        <v>1315</v>
      </c>
      <c r="AF1418" s="61">
        <v>100000073665</v>
      </c>
      <c r="AG1418" t="s">
        <v>1220</v>
      </c>
      <c r="AI1418" t="s">
        <v>1198</v>
      </c>
      <c r="AJ1418" t="s">
        <v>1212</v>
      </c>
      <c r="AS1418" s="57">
        <v>17509</v>
      </c>
      <c r="AT1418" s="25" t="str">
        <f t="shared" si="165"/>
        <v>FIN simvastatine Sandoz A/S film-coated tablet 80mg/</v>
      </c>
      <c r="AU1418" s="33"/>
      <c r="AW1418" s="57">
        <v>17509</v>
      </c>
      <c r="AX1418" s="57"/>
      <c r="AZ1418" t="s">
        <v>579</v>
      </c>
      <c r="BD1418" t="s">
        <v>1220</v>
      </c>
      <c r="BF1418" s="46" t="s">
        <v>1067</v>
      </c>
      <c r="BG1418" t="s">
        <v>981</v>
      </c>
      <c r="BK1418" t="s">
        <v>981</v>
      </c>
      <c r="BL1418" t="s">
        <v>1067</v>
      </c>
      <c r="BM1418" s="55" t="s">
        <v>964</v>
      </c>
      <c r="BN1418" t="str">
        <f t="shared" si="166"/>
        <v>simvastatine film-coated tablet 80mg/</v>
      </c>
      <c r="BO1418" s="55"/>
      <c r="BP1418" t="str">
        <f t="shared" si="167"/>
        <v>simvastatine film-coated tablet 80mg/</v>
      </c>
      <c r="BR1418" s="76">
        <v>10221000</v>
      </c>
      <c r="BS1418" t="s">
        <v>1220</v>
      </c>
      <c r="BU1418" s="118"/>
      <c r="BV1418" s="118"/>
      <c r="BW1418" s="61">
        <v>100000073665</v>
      </c>
      <c r="CB1418" s="87"/>
      <c r="CC1418" s="87"/>
      <c r="CF1418" t="s">
        <v>1242</v>
      </c>
      <c r="CG1418" t="s">
        <v>175</v>
      </c>
      <c r="CI1418" s="118"/>
      <c r="CJ1418" s="118"/>
      <c r="CK1418" t="s">
        <v>1239</v>
      </c>
      <c r="CM1418" t="s">
        <v>1228</v>
      </c>
      <c r="CN1418" t="s">
        <v>3382</v>
      </c>
      <c r="CO1418" s="46" t="s">
        <v>2252</v>
      </c>
      <c r="CQ1418" s="46" t="s">
        <v>2252</v>
      </c>
      <c r="CR1418" s="46" t="s">
        <v>615</v>
      </c>
      <c r="CT1418" s="46" t="s">
        <v>2252</v>
      </c>
      <c r="CU1418" s="46" t="s">
        <v>615</v>
      </c>
      <c r="CV1418" s="118"/>
      <c r="CW1418" s="147"/>
      <c r="CX1418" t="s">
        <v>615</v>
      </c>
      <c r="DG1418" s="118"/>
      <c r="DH1418" s="118"/>
      <c r="DI1418" s="118"/>
      <c r="DJ1418" s="118"/>
      <c r="DK1418" s="118"/>
      <c r="DL1418">
        <v>80</v>
      </c>
      <c r="DM1418" s="74" t="s">
        <v>164</v>
      </c>
      <c r="DN1418" s="74"/>
      <c r="DO1418" s="74"/>
      <c r="DP1418" s="74"/>
      <c r="DR1418">
        <v>80</v>
      </c>
      <c r="DS1418" s="74" t="s">
        <v>164</v>
      </c>
      <c r="DZ1418" t="s">
        <v>1263</v>
      </c>
      <c r="EA1418">
        <v>80</v>
      </c>
      <c r="EY1418" s="70" t="str">
        <f t="shared" si="168"/>
        <v>simvastatine oral 80mg/</v>
      </c>
      <c r="FK1418" s="14" t="s">
        <v>163</v>
      </c>
      <c r="FL1418" s="70" t="str">
        <f t="shared" si="169"/>
        <v>simvastatine oral 80mg/</v>
      </c>
    </row>
    <row r="1419" spans="1:168" ht="15.75" customHeight="1">
      <c r="A1419" s="83">
        <v>58138</v>
      </c>
      <c r="B1419" s="57">
        <v>58138</v>
      </c>
      <c r="C1419" s="118"/>
      <c r="D1419" s="118"/>
      <c r="E1419" s="118"/>
      <c r="F1419" s="118"/>
      <c r="G1419" s="57">
        <v>58138</v>
      </c>
      <c r="I1419" s="57">
        <v>58138</v>
      </c>
      <c r="J1419" s="5" t="str">
        <f t="shared" si="163"/>
        <v>FIN simvastatine Sandoz A/S film-coated tablet 98 x 80mg/</v>
      </c>
      <c r="K1419" s="5" t="str">
        <f t="shared" si="164"/>
        <v>FIN simvastatine Sandoz A/S film-coated tablet 98 x 80mg/</v>
      </c>
      <c r="P1419">
        <v>98</v>
      </c>
      <c r="R1419">
        <v>98</v>
      </c>
      <c r="T1419" s="118"/>
      <c r="U1419" s="118"/>
      <c r="V1419" s="118"/>
      <c r="W1419" s="118"/>
      <c r="X1419" t="s">
        <v>1292</v>
      </c>
      <c r="Y1419" t="s">
        <v>1167</v>
      </c>
      <c r="Z1419" t="s">
        <v>1167</v>
      </c>
      <c r="AA1419" t="s">
        <v>1302</v>
      </c>
      <c r="AF1419" s="61">
        <v>100000073665</v>
      </c>
      <c r="AG1419" t="s">
        <v>1220</v>
      </c>
      <c r="AI1419" t="s">
        <v>1198</v>
      </c>
      <c r="AJ1419" t="s">
        <v>1212</v>
      </c>
      <c r="AS1419" s="57">
        <v>17509</v>
      </c>
      <c r="AT1419" s="25" t="str">
        <f t="shared" si="165"/>
        <v>FIN simvastatine Sandoz A/S film-coated tablet 80mg/</v>
      </c>
      <c r="AU1419" s="33"/>
      <c r="AW1419" s="57">
        <v>17509</v>
      </c>
      <c r="AX1419" s="57"/>
      <c r="AZ1419" t="s">
        <v>579</v>
      </c>
      <c r="BD1419" t="s">
        <v>1220</v>
      </c>
      <c r="BF1419" s="46" t="s">
        <v>1067</v>
      </c>
      <c r="BG1419" t="s">
        <v>981</v>
      </c>
      <c r="BK1419" t="s">
        <v>981</v>
      </c>
      <c r="BL1419" t="s">
        <v>1067</v>
      </c>
      <c r="BM1419" s="55" t="s">
        <v>964</v>
      </c>
      <c r="BN1419" t="str">
        <f t="shared" si="166"/>
        <v>simvastatine film-coated tablet 80mg/</v>
      </c>
      <c r="BO1419" s="55"/>
      <c r="BP1419" t="str">
        <f t="shared" si="167"/>
        <v>simvastatine film-coated tablet 80mg/</v>
      </c>
      <c r="BR1419" s="76">
        <v>10221000</v>
      </c>
      <c r="BS1419" t="s">
        <v>1220</v>
      </c>
      <c r="BU1419" s="118"/>
      <c r="BV1419" s="118"/>
      <c r="BW1419" s="61">
        <v>100000073665</v>
      </c>
      <c r="CB1419" s="87"/>
      <c r="CC1419" s="87"/>
      <c r="CF1419" t="s">
        <v>1242</v>
      </c>
      <c r="CG1419" t="s">
        <v>175</v>
      </c>
      <c r="CI1419" s="118"/>
      <c r="CJ1419" s="118"/>
      <c r="CK1419" t="s">
        <v>1239</v>
      </c>
      <c r="CM1419" t="s">
        <v>1228</v>
      </c>
      <c r="CN1419" t="s">
        <v>3382</v>
      </c>
      <c r="CO1419" s="46" t="s">
        <v>2252</v>
      </c>
      <c r="CQ1419" s="46" t="s">
        <v>2252</v>
      </c>
      <c r="CR1419" s="46" t="s">
        <v>615</v>
      </c>
      <c r="CT1419" s="46" t="s">
        <v>2252</v>
      </c>
      <c r="CU1419" s="46" t="s">
        <v>615</v>
      </c>
      <c r="CV1419" s="118"/>
      <c r="CW1419" s="147"/>
      <c r="CX1419" t="s">
        <v>615</v>
      </c>
      <c r="DG1419" s="118"/>
      <c r="DH1419" s="118"/>
      <c r="DI1419" s="118"/>
      <c r="DJ1419" s="118"/>
      <c r="DK1419" s="118"/>
      <c r="DL1419">
        <v>80</v>
      </c>
      <c r="DM1419" s="74" t="s">
        <v>164</v>
      </c>
      <c r="DN1419" s="74"/>
      <c r="DO1419" s="74"/>
      <c r="DP1419" s="74"/>
      <c r="DR1419">
        <v>80</v>
      </c>
      <c r="DS1419" s="74" t="s">
        <v>164</v>
      </c>
      <c r="DZ1419" t="s">
        <v>1263</v>
      </c>
      <c r="EA1419">
        <v>80</v>
      </c>
      <c r="EY1419" s="70" t="str">
        <f t="shared" si="168"/>
        <v>simvastatine oral 80mg/</v>
      </c>
      <c r="FK1419" s="14" t="s">
        <v>163</v>
      </c>
      <c r="FL1419" s="70" t="str">
        <f t="shared" si="169"/>
        <v>simvastatine oral 80mg/</v>
      </c>
    </row>
    <row r="1420" spans="1:168" ht="15.75" customHeight="1">
      <c r="A1420" s="83">
        <v>58139</v>
      </c>
      <c r="B1420" s="57">
        <v>58139</v>
      </c>
      <c r="C1420" s="118"/>
      <c r="D1420" s="118"/>
      <c r="E1420" s="118"/>
      <c r="F1420" s="118"/>
      <c r="G1420" s="57">
        <v>58139</v>
      </c>
      <c r="I1420" s="57">
        <v>58139</v>
      </c>
      <c r="J1420" s="5" t="str">
        <f t="shared" si="163"/>
        <v>FIN simvastatine Sandoz A/S film-coated tablet 100 x 80mg/</v>
      </c>
      <c r="K1420" s="5" t="str">
        <f t="shared" si="164"/>
        <v>FIN simvastatine Sandoz A/S film-coated tablet 100 x 80mg/</v>
      </c>
      <c r="P1420">
        <v>100</v>
      </c>
      <c r="R1420">
        <v>100</v>
      </c>
      <c r="T1420" s="118"/>
      <c r="U1420" s="118"/>
      <c r="V1420" s="118"/>
      <c r="W1420" s="118"/>
      <c r="X1420" t="s">
        <v>1291</v>
      </c>
      <c r="Y1420" t="s">
        <v>1167</v>
      </c>
      <c r="Z1420" t="s">
        <v>1167</v>
      </c>
      <c r="AA1420" t="s">
        <v>1289</v>
      </c>
      <c r="AF1420" s="61">
        <v>100000073665</v>
      </c>
      <c r="AG1420" t="s">
        <v>1220</v>
      </c>
      <c r="AI1420" t="s">
        <v>1198</v>
      </c>
      <c r="AJ1420" t="s">
        <v>1212</v>
      </c>
      <c r="AS1420" s="57">
        <v>17509</v>
      </c>
      <c r="AT1420" s="25" t="str">
        <f t="shared" si="165"/>
        <v>FIN simvastatine Sandoz A/S film-coated tablet 80mg/</v>
      </c>
      <c r="AU1420" s="33"/>
      <c r="AW1420" s="57">
        <v>17509</v>
      </c>
      <c r="AX1420" s="57"/>
      <c r="AZ1420" t="s">
        <v>579</v>
      </c>
      <c r="BD1420" t="s">
        <v>1220</v>
      </c>
      <c r="BF1420" s="46" t="s">
        <v>1067</v>
      </c>
      <c r="BG1420" t="s">
        <v>981</v>
      </c>
      <c r="BK1420" t="s">
        <v>981</v>
      </c>
      <c r="BL1420" t="s">
        <v>1067</v>
      </c>
      <c r="BM1420" s="55" t="s">
        <v>964</v>
      </c>
      <c r="BN1420" t="str">
        <f t="shared" si="166"/>
        <v>simvastatine film-coated tablet 80mg/</v>
      </c>
      <c r="BO1420" s="55"/>
      <c r="BP1420" t="str">
        <f t="shared" si="167"/>
        <v>simvastatine film-coated tablet 80mg/</v>
      </c>
      <c r="BR1420" s="76">
        <v>10221000</v>
      </c>
      <c r="BS1420" t="s">
        <v>1220</v>
      </c>
      <c r="BU1420" s="118"/>
      <c r="BV1420" s="118"/>
      <c r="BW1420" s="61">
        <v>100000073665</v>
      </c>
      <c r="CB1420" s="87"/>
      <c r="CC1420" s="87"/>
      <c r="CF1420" t="s">
        <v>1242</v>
      </c>
      <c r="CG1420" t="s">
        <v>175</v>
      </c>
      <c r="CI1420" s="118"/>
      <c r="CJ1420" s="118"/>
      <c r="CK1420" t="s">
        <v>1239</v>
      </c>
      <c r="CM1420" t="s">
        <v>1228</v>
      </c>
      <c r="CN1420" t="s">
        <v>3382</v>
      </c>
      <c r="CO1420" s="46" t="s">
        <v>2252</v>
      </c>
      <c r="CQ1420" s="46" t="s">
        <v>2252</v>
      </c>
      <c r="CR1420" s="46" t="s">
        <v>615</v>
      </c>
      <c r="CT1420" s="46" t="s">
        <v>2252</v>
      </c>
      <c r="CU1420" s="46" t="s">
        <v>615</v>
      </c>
      <c r="CV1420" s="118"/>
      <c r="CW1420" s="147"/>
      <c r="CX1420" t="s">
        <v>615</v>
      </c>
      <c r="DG1420" s="118"/>
      <c r="DH1420" s="118"/>
      <c r="DI1420" s="118"/>
      <c r="DJ1420" s="118"/>
      <c r="DK1420" s="118"/>
      <c r="DL1420">
        <v>80</v>
      </c>
      <c r="DM1420" s="74" t="s">
        <v>164</v>
      </c>
      <c r="DN1420" s="74"/>
      <c r="DO1420" s="74"/>
      <c r="DP1420" s="74"/>
      <c r="DR1420">
        <v>80</v>
      </c>
      <c r="DS1420" s="74" t="s">
        <v>164</v>
      </c>
      <c r="DZ1420" t="s">
        <v>1263</v>
      </c>
      <c r="EA1420">
        <v>80</v>
      </c>
      <c r="EY1420" s="70" t="str">
        <f t="shared" si="168"/>
        <v>simvastatine oral 80mg/</v>
      </c>
      <c r="FK1420" s="14" t="s">
        <v>163</v>
      </c>
      <c r="FL1420" s="70" t="str">
        <f t="shared" si="169"/>
        <v>simvastatine oral 80mg/</v>
      </c>
    </row>
    <row r="1421" spans="1:168" ht="15.75" customHeight="1">
      <c r="A1421" s="83">
        <v>58147</v>
      </c>
      <c r="B1421" s="57">
        <v>58147</v>
      </c>
      <c r="C1421" s="118"/>
      <c r="D1421" s="118"/>
      <c r="E1421" s="118"/>
      <c r="F1421" s="118"/>
      <c r="G1421" s="57">
        <v>58147</v>
      </c>
      <c r="I1421" s="57">
        <v>58147</v>
      </c>
      <c r="J1421" s="5" t="str">
        <f t="shared" si="163"/>
        <v>FIN simvastatine Sandoz A/S film-coated tablet 100 x 80mg/</v>
      </c>
      <c r="K1421" s="5" t="str">
        <f t="shared" si="164"/>
        <v>FIN simvastatine Sandoz A/S film-coated tablet 100 x 80mg/</v>
      </c>
      <c r="P1421">
        <v>100</v>
      </c>
      <c r="R1421">
        <v>100</v>
      </c>
      <c r="T1421" s="118"/>
      <c r="U1421" s="118"/>
      <c r="V1421" s="118"/>
      <c r="W1421" s="118"/>
      <c r="X1421" t="s">
        <v>1297</v>
      </c>
      <c r="Y1421" t="s">
        <v>1167</v>
      </c>
      <c r="Z1421" t="s">
        <v>1167</v>
      </c>
      <c r="AA1421" t="s">
        <v>1289</v>
      </c>
      <c r="AF1421" s="61">
        <v>100000073665</v>
      </c>
      <c r="AG1421" t="s">
        <v>1220</v>
      </c>
      <c r="AI1421" t="s">
        <v>1198</v>
      </c>
      <c r="AJ1421" t="s">
        <v>1212</v>
      </c>
      <c r="AS1421" s="57">
        <v>17509</v>
      </c>
      <c r="AT1421" s="25" t="str">
        <f t="shared" si="165"/>
        <v>FIN simvastatine Sandoz A/S film-coated tablet 80mg/</v>
      </c>
      <c r="AU1421" s="33"/>
      <c r="AW1421" s="57">
        <v>17509</v>
      </c>
      <c r="AX1421" s="57"/>
      <c r="AZ1421" t="s">
        <v>579</v>
      </c>
      <c r="BD1421" t="s">
        <v>1220</v>
      </c>
      <c r="BF1421" s="46" t="s">
        <v>1067</v>
      </c>
      <c r="BG1421" t="s">
        <v>981</v>
      </c>
      <c r="BK1421" t="s">
        <v>981</v>
      </c>
      <c r="BL1421" t="s">
        <v>1067</v>
      </c>
      <c r="BM1421" s="55" t="s">
        <v>964</v>
      </c>
      <c r="BN1421" t="str">
        <f t="shared" si="166"/>
        <v>simvastatine film-coated tablet 80mg/</v>
      </c>
      <c r="BO1421" s="55"/>
      <c r="BP1421" t="str">
        <f t="shared" si="167"/>
        <v>simvastatine film-coated tablet 80mg/</v>
      </c>
      <c r="BR1421" s="76">
        <v>10221000</v>
      </c>
      <c r="BS1421" t="s">
        <v>1220</v>
      </c>
      <c r="BU1421" s="118"/>
      <c r="BV1421" s="118"/>
      <c r="BW1421" s="61">
        <v>100000073665</v>
      </c>
      <c r="CB1421" s="87"/>
      <c r="CC1421" s="87"/>
      <c r="CF1421" t="s">
        <v>1242</v>
      </c>
      <c r="CG1421" t="s">
        <v>175</v>
      </c>
      <c r="CI1421" s="118"/>
      <c r="CJ1421" s="118"/>
      <c r="CK1421" t="s">
        <v>1239</v>
      </c>
      <c r="CM1421" t="s">
        <v>1228</v>
      </c>
      <c r="CN1421" t="s">
        <v>3382</v>
      </c>
      <c r="CO1421" s="46" t="s">
        <v>2252</v>
      </c>
      <c r="CQ1421" s="46" t="s">
        <v>2252</v>
      </c>
      <c r="CR1421" s="46" t="s">
        <v>615</v>
      </c>
      <c r="CT1421" s="46" t="s">
        <v>2252</v>
      </c>
      <c r="CU1421" s="46" t="s">
        <v>615</v>
      </c>
      <c r="CV1421" s="118"/>
      <c r="CW1421" s="147"/>
      <c r="CX1421" t="s">
        <v>615</v>
      </c>
      <c r="DG1421" s="118"/>
      <c r="DH1421" s="118"/>
      <c r="DI1421" s="118"/>
      <c r="DJ1421" s="118"/>
      <c r="DK1421" s="118"/>
      <c r="DL1421">
        <v>80</v>
      </c>
      <c r="DM1421" s="74" t="s">
        <v>164</v>
      </c>
      <c r="DN1421" s="74"/>
      <c r="DO1421" s="74"/>
      <c r="DP1421" s="74"/>
      <c r="DR1421">
        <v>80</v>
      </c>
      <c r="DS1421" s="74" t="s">
        <v>164</v>
      </c>
      <c r="DZ1421" t="s">
        <v>1263</v>
      </c>
      <c r="EA1421">
        <v>80</v>
      </c>
      <c r="EY1421" s="70" t="str">
        <f t="shared" si="168"/>
        <v>simvastatine oral 80mg/</v>
      </c>
      <c r="FK1421" s="14" t="s">
        <v>163</v>
      </c>
      <c r="FL1421" s="70" t="str">
        <f t="shared" si="169"/>
        <v>simvastatine oral 80mg/</v>
      </c>
    </row>
    <row r="1422" spans="1:168" ht="15.75" customHeight="1">
      <c r="A1422" s="83">
        <v>121521</v>
      </c>
      <c r="B1422" s="57">
        <v>121521</v>
      </c>
      <c r="C1422" s="118"/>
      <c r="D1422" s="118"/>
      <c r="E1422" s="118"/>
      <c r="F1422" s="118"/>
      <c r="G1422" s="57">
        <v>121521</v>
      </c>
      <c r="I1422" s="57">
        <v>121521</v>
      </c>
      <c r="J1422" s="5" t="str">
        <f t="shared" si="163"/>
        <v>FIN simvastatine Sandoz A/S film-coated tablet 7 x 80mg/</v>
      </c>
      <c r="K1422" s="5" t="str">
        <f t="shared" si="164"/>
        <v>FIN simvastatine Sandoz A/S film-coated tablet 7 x 80mg/</v>
      </c>
      <c r="P1422">
        <v>7</v>
      </c>
      <c r="R1422">
        <v>7</v>
      </c>
      <c r="T1422" s="118"/>
      <c r="U1422" s="118"/>
      <c r="V1422" s="118"/>
      <c r="W1422" s="118"/>
      <c r="X1422" t="s">
        <v>1298</v>
      </c>
      <c r="Y1422" t="s">
        <v>1167</v>
      </c>
      <c r="Z1422" t="s">
        <v>1167</v>
      </c>
      <c r="AA1422" t="s">
        <v>1311</v>
      </c>
      <c r="AF1422" s="61">
        <v>100000073665</v>
      </c>
      <c r="AG1422" t="s">
        <v>1220</v>
      </c>
      <c r="AI1422" t="s">
        <v>1198</v>
      </c>
      <c r="AJ1422" t="s">
        <v>1212</v>
      </c>
      <c r="AS1422" s="57">
        <v>17509</v>
      </c>
      <c r="AT1422" s="25" t="str">
        <f t="shared" si="165"/>
        <v>FIN simvastatine Sandoz A/S film-coated tablet 80mg/</v>
      </c>
      <c r="AU1422" s="33"/>
      <c r="AW1422" s="57">
        <v>17509</v>
      </c>
      <c r="AX1422" s="57"/>
      <c r="AZ1422" t="s">
        <v>579</v>
      </c>
      <c r="BD1422" t="s">
        <v>1220</v>
      </c>
      <c r="BF1422" s="46" t="s">
        <v>1067</v>
      </c>
      <c r="BG1422" t="s">
        <v>981</v>
      </c>
      <c r="BK1422" t="s">
        <v>981</v>
      </c>
      <c r="BL1422" t="s">
        <v>1067</v>
      </c>
      <c r="BM1422" s="55" t="s">
        <v>964</v>
      </c>
      <c r="BN1422" t="str">
        <f t="shared" si="166"/>
        <v>simvastatine film-coated tablet 80mg/</v>
      </c>
      <c r="BO1422" s="55"/>
      <c r="BP1422" t="str">
        <f t="shared" si="167"/>
        <v>simvastatine film-coated tablet 80mg/</v>
      </c>
      <c r="BR1422" s="76">
        <v>10221000</v>
      </c>
      <c r="BS1422" t="s">
        <v>1220</v>
      </c>
      <c r="BU1422" s="118"/>
      <c r="BV1422" s="118"/>
      <c r="BW1422" s="61">
        <v>100000073665</v>
      </c>
      <c r="CB1422" s="87"/>
      <c r="CC1422" s="87"/>
      <c r="CF1422" t="s">
        <v>1242</v>
      </c>
      <c r="CG1422" t="s">
        <v>175</v>
      </c>
      <c r="CI1422" s="118"/>
      <c r="CJ1422" s="118"/>
      <c r="CK1422" t="s">
        <v>1239</v>
      </c>
      <c r="CM1422" t="s">
        <v>1228</v>
      </c>
      <c r="CN1422" t="s">
        <v>3382</v>
      </c>
      <c r="CO1422" s="46" t="s">
        <v>2252</v>
      </c>
      <c r="CQ1422" s="46" t="s">
        <v>2252</v>
      </c>
      <c r="CR1422" s="46" t="s">
        <v>615</v>
      </c>
      <c r="CT1422" s="46" t="s">
        <v>2252</v>
      </c>
      <c r="CU1422" s="46" t="s">
        <v>615</v>
      </c>
      <c r="CV1422" s="118"/>
      <c r="CW1422" s="147"/>
      <c r="CX1422" t="s">
        <v>615</v>
      </c>
      <c r="DG1422" s="118"/>
      <c r="DH1422" s="118"/>
      <c r="DI1422" s="118"/>
      <c r="DJ1422" s="118"/>
      <c r="DK1422" s="118"/>
      <c r="DL1422">
        <v>80</v>
      </c>
      <c r="DM1422" s="74" t="s">
        <v>164</v>
      </c>
      <c r="DN1422" s="74"/>
      <c r="DO1422" s="74"/>
      <c r="DP1422" s="74"/>
      <c r="DR1422">
        <v>80</v>
      </c>
      <c r="DS1422" s="74" t="s">
        <v>164</v>
      </c>
      <c r="DZ1422" t="s">
        <v>1263</v>
      </c>
      <c r="EA1422">
        <v>80</v>
      </c>
      <c r="EY1422" s="70" t="str">
        <f t="shared" si="168"/>
        <v>simvastatine oral 80mg/</v>
      </c>
      <c r="FK1422" s="14" t="s">
        <v>163</v>
      </c>
      <c r="FL1422" s="70" t="str">
        <f t="shared" si="169"/>
        <v>simvastatine oral 80mg/</v>
      </c>
    </row>
    <row r="1423" spans="1:168" ht="15.75" customHeight="1">
      <c r="A1423" s="83">
        <v>121522</v>
      </c>
      <c r="B1423" s="57">
        <v>121522</v>
      </c>
      <c r="C1423" s="118"/>
      <c r="D1423" s="118"/>
      <c r="E1423" s="118"/>
      <c r="F1423" s="118"/>
      <c r="G1423" s="57">
        <v>121522</v>
      </c>
      <c r="I1423" s="57">
        <v>121522</v>
      </c>
      <c r="J1423" s="5" t="str">
        <f t="shared" si="163"/>
        <v>FIN simvastatine Sandoz A/S film-coated tablet 14 x 80mg/</v>
      </c>
      <c r="K1423" s="5" t="str">
        <f t="shared" si="164"/>
        <v>FIN simvastatine Sandoz A/S film-coated tablet 14 x 80mg/</v>
      </c>
      <c r="P1423">
        <v>14</v>
      </c>
      <c r="R1423">
        <v>14</v>
      </c>
      <c r="T1423" s="118"/>
      <c r="U1423" s="118"/>
      <c r="V1423" s="118"/>
      <c r="W1423" s="118"/>
      <c r="X1423" t="s">
        <v>1343</v>
      </c>
      <c r="Y1423" t="s">
        <v>1167</v>
      </c>
      <c r="Z1423" t="s">
        <v>1167</v>
      </c>
      <c r="AA1423" t="s">
        <v>1296</v>
      </c>
      <c r="AF1423" s="61">
        <v>100000073665</v>
      </c>
      <c r="AG1423" t="s">
        <v>1220</v>
      </c>
      <c r="AI1423" t="s">
        <v>1198</v>
      </c>
      <c r="AJ1423" t="s">
        <v>1212</v>
      </c>
      <c r="AS1423" s="57">
        <v>17509</v>
      </c>
      <c r="AT1423" s="25" t="str">
        <f t="shared" si="165"/>
        <v>FIN simvastatine Sandoz A/S film-coated tablet 80mg/</v>
      </c>
      <c r="AU1423" s="33"/>
      <c r="AW1423" s="57">
        <v>17509</v>
      </c>
      <c r="AX1423" s="57"/>
      <c r="AZ1423" t="s">
        <v>579</v>
      </c>
      <c r="BD1423" t="s">
        <v>1220</v>
      </c>
      <c r="BF1423" s="46" t="s">
        <v>1067</v>
      </c>
      <c r="BG1423" t="s">
        <v>981</v>
      </c>
      <c r="BK1423" t="s">
        <v>981</v>
      </c>
      <c r="BL1423" t="s">
        <v>1067</v>
      </c>
      <c r="BM1423" s="55" t="s">
        <v>964</v>
      </c>
      <c r="BN1423" t="str">
        <f t="shared" si="166"/>
        <v>simvastatine film-coated tablet 80mg/</v>
      </c>
      <c r="BO1423" s="55"/>
      <c r="BP1423" t="str">
        <f t="shared" si="167"/>
        <v>simvastatine film-coated tablet 80mg/</v>
      </c>
      <c r="BR1423" s="76">
        <v>10221000</v>
      </c>
      <c r="BS1423" t="s">
        <v>1220</v>
      </c>
      <c r="BU1423" s="118"/>
      <c r="BV1423" s="118"/>
      <c r="BW1423" s="61">
        <v>100000073665</v>
      </c>
      <c r="CB1423" s="87"/>
      <c r="CC1423" s="87"/>
      <c r="CF1423" t="s">
        <v>1242</v>
      </c>
      <c r="CG1423" t="s">
        <v>175</v>
      </c>
      <c r="CI1423" s="118"/>
      <c r="CJ1423" s="118"/>
      <c r="CK1423" t="s">
        <v>1239</v>
      </c>
      <c r="CM1423" t="s">
        <v>1228</v>
      </c>
      <c r="CN1423" t="s">
        <v>3382</v>
      </c>
      <c r="CO1423" s="46" t="s">
        <v>2252</v>
      </c>
      <c r="CQ1423" s="46" t="s">
        <v>2252</v>
      </c>
      <c r="CR1423" s="46" t="s">
        <v>615</v>
      </c>
      <c r="CT1423" s="46" t="s">
        <v>2252</v>
      </c>
      <c r="CU1423" s="46" t="s">
        <v>615</v>
      </c>
      <c r="CV1423" s="118"/>
      <c r="CW1423" s="147"/>
      <c r="CX1423" t="s">
        <v>615</v>
      </c>
      <c r="DG1423" s="118"/>
      <c r="DH1423" s="118"/>
      <c r="DI1423" s="118"/>
      <c r="DJ1423" s="118"/>
      <c r="DK1423" s="118"/>
      <c r="DL1423">
        <v>80</v>
      </c>
      <c r="DM1423" s="74" t="s">
        <v>164</v>
      </c>
      <c r="DN1423" s="74"/>
      <c r="DO1423" s="74"/>
      <c r="DP1423" s="74"/>
      <c r="DR1423">
        <v>80</v>
      </c>
      <c r="DS1423" s="74" t="s">
        <v>164</v>
      </c>
      <c r="DZ1423" t="s">
        <v>1263</v>
      </c>
      <c r="EA1423">
        <v>80</v>
      </c>
      <c r="EY1423" s="70" t="str">
        <f t="shared" si="168"/>
        <v>simvastatine oral 80mg/</v>
      </c>
      <c r="FK1423" s="14" t="s">
        <v>163</v>
      </c>
      <c r="FL1423" s="70" t="str">
        <f t="shared" si="169"/>
        <v>simvastatine oral 80mg/</v>
      </c>
    </row>
    <row r="1424" spans="1:168" ht="15.75" customHeight="1">
      <c r="A1424" s="83">
        <v>121523</v>
      </c>
      <c r="B1424" s="57">
        <v>121523</v>
      </c>
      <c r="C1424" s="118"/>
      <c r="D1424" s="118"/>
      <c r="E1424" s="118"/>
      <c r="F1424" s="118"/>
      <c r="G1424" s="57">
        <v>121523</v>
      </c>
      <c r="I1424" s="57">
        <v>121523</v>
      </c>
      <c r="J1424" s="5" t="str">
        <f t="shared" si="163"/>
        <v>FIN simvastatine Sandoz A/S film-coated tablet 21 x 80mg/</v>
      </c>
      <c r="K1424" s="5" t="str">
        <f t="shared" si="164"/>
        <v>FIN simvastatine Sandoz A/S film-coated tablet 21 x 80mg/</v>
      </c>
      <c r="P1424">
        <v>21</v>
      </c>
      <c r="R1424">
        <v>21</v>
      </c>
      <c r="T1424" s="118"/>
      <c r="U1424" s="118"/>
      <c r="V1424" s="118"/>
      <c r="W1424" s="118"/>
      <c r="X1424" t="s">
        <v>1299</v>
      </c>
      <c r="Y1424" t="s">
        <v>1167</v>
      </c>
      <c r="Z1424" t="s">
        <v>1167</v>
      </c>
      <c r="AA1424" t="s">
        <v>1335</v>
      </c>
      <c r="AF1424" s="61">
        <v>100000073665</v>
      </c>
      <c r="AG1424" t="s">
        <v>1220</v>
      </c>
      <c r="AI1424" t="s">
        <v>1198</v>
      </c>
      <c r="AJ1424" t="s">
        <v>1212</v>
      </c>
      <c r="AS1424" s="57">
        <v>17509</v>
      </c>
      <c r="AT1424" s="25" t="str">
        <f t="shared" si="165"/>
        <v>FIN simvastatine Sandoz A/S film-coated tablet 80mg/</v>
      </c>
      <c r="AU1424" s="33"/>
      <c r="AW1424" s="57">
        <v>17509</v>
      </c>
      <c r="AX1424" s="57"/>
      <c r="AZ1424" t="s">
        <v>579</v>
      </c>
      <c r="BD1424" t="s">
        <v>1220</v>
      </c>
      <c r="BF1424" s="46" t="s">
        <v>1067</v>
      </c>
      <c r="BG1424" t="s">
        <v>981</v>
      </c>
      <c r="BK1424" t="s">
        <v>981</v>
      </c>
      <c r="BL1424" t="s">
        <v>1067</v>
      </c>
      <c r="BM1424" s="55" t="s">
        <v>964</v>
      </c>
      <c r="BN1424" t="str">
        <f t="shared" si="166"/>
        <v>simvastatine film-coated tablet 80mg/</v>
      </c>
      <c r="BO1424" s="55"/>
      <c r="BP1424" t="str">
        <f t="shared" si="167"/>
        <v>simvastatine film-coated tablet 80mg/</v>
      </c>
      <c r="BR1424" s="76">
        <v>10221000</v>
      </c>
      <c r="BS1424" t="s">
        <v>1220</v>
      </c>
      <c r="BU1424" s="118"/>
      <c r="BV1424" s="118"/>
      <c r="BW1424" s="61">
        <v>100000073665</v>
      </c>
      <c r="CB1424" s="87"/>
      <c r="CC1424" s="87"/>
      <c r="CF1424" t="s">
        <v>1242</v>
      </c>
      <c r="CG1424" t="s">
        <v>175</v>
      </c>
      <c r="CI1424" s="118"/>
      <c r="CJ1424" s="118"/>
      <c r="CK1424" t="s">
        <v>1239</v>
      </c>
      <c r="CM1424" t="s">
        <v>1228</v>
      </c>
      <c r="CN1424" t="s">
        <v>3382</v>
      </c>
      <c r="CO1424" s="46" t="s">
        <v>2252</v>
      </c>
      <c r="CQ1424" s="46" t="s">
        <v>2252</v>
      </c>
      <c r="CR1424" s="46" t="s">
        <v>615</v>
      </c>
      <c r="CT1424" s="46" t="s">
        <v>2252</v>
      </c>
      <c r="CU1424" s="46" t="s">
        <v>615</v>
      </c>
      <c r="CV1424" s="118"/>
      <c r="CW1424" s="147"/>
      <c r="CX1424" t="s">
        <v>615</v>
      </c>
      <c r="DG1424" s="118"/>
      <c r="DH1424" s="118"/>
      <c r="DI1424" s="118"/>
      <c r="DJ1424" s="118"/>
      <c r="DK1424" s="118"/>
      <c r="DL1424">
        <v>80</v>
      </c>
      <c r="DM1424" s="74" t="s">
        <v>164</v>
      </c>
      <c r="DN1424" s="74"/>
      <c r="DO1424" s="74"/>
      <c r="DP1424" s="74"/>
      <c r="DR1424">
        <v>80</v>
      </c>
      <c r="DS1424" s="74" t="s">
        <v>164</v>
      </c>
      <c r="DZ1424" t="s">
        <v>1263</v>
      </c>
      <c r="EA1424">
        <v>80</v>
      </c>
      <c r="EY1424" s="70" t="str">
        <f t="shared" si="168"/>
        <v>simvastatine oral 80mg/</v>
      </c>
      <c r="FK1424" s="14" t="s">
        <v>163</v>
      </c>
      <c r="FL1424" s="70" t="str">
        <f t="shared" si="169"/>
        <v>simvastatine oral 80mg/</v>
      </c>
    </row>
    <row r="1425" spans="1:168" ht="15.75" customHeight="1">
      <c r="A1425" s="83">
        <v>121524</v>
      </c>
      <c r="B1425" s="57">
        <v>121524</v>
      </c>
      <c r="C1425" s="118"/>
      <c r="D1425" s="118"/>
      <c r="E1425" s="118"/>
      <c r="F1425" s="118"/>
      <c r="G1425" s="57">
        <v>121524</v>
      </c>
      <c r="I1425" s="57">
        <v>121524</v>
      </c>
      <c r="J1425" s="5" t="str">
        <f t="shared" si="163"/>
        <v>FIN simvastatine Sandoz A/S film-coated tablet 35 x 80mg/</v>
      </c>
      <c r="K1425" s="5" t="str">
        <f t="shared" si="164"/>
        <v>FIN simvastatine Sandoz A/S film-coated tablet 35 x 80mg/</v>
      </c>
      <c r="P1425">
        <v>35</v>
      </c>
      <c r="R1425">
        <v>35</v>
      </c>
      <c r="T1425" s="118"/>
      <c r="U1425" s="118"/>
      <c r="V1425" s="118"/>
      <c r="W1425" s="118"/>
      <c r="X1425" t="s">
        <v>1302</v>
      </c>
      <c r="Y1425" t="s">
        <v>1167</v>
      </c>
      <c r="Z1425" t="s">
        <v>1167</v>
      </c>
      <c r="AA1425" t="s">
        <v>1344</v>
      </c>
      <c r="AF1425" s="61">
        <v>100000073665</v>
      </c>
      <c r="AG1425" t="s">
        <v>1220</v>
      </c>
      <c r="AI1425" t="s">
        <v>1198</v>
      </c>
      <c r="AJ1425" t="s">
        <v>1212</v>
      </c>
      <c r="AS1425" s="57">
        <v>17509</v>
      </c>
      <c r="AT1425" s="25" t="str">
        <f t="shared" si="165"/>
        <v>FIN simvastatine Sandoz A/S film-coated tablet 80mg/</v>
      </c>
      <c r="AU1425" s="33"/>
      <c r="AW1425" s="57">
        <v>17509</v>
      </c>
      <c r="AX1425" s="57"/>
      <c r="AZ1425" t="s">
        <v>579</v>
      </c>
      <c r="BD1425" t="s">
        <v>1220</v>
      </c>
      <c r="BF1425" s="46" t="s">
        <v>1067</v>
      </c>
      <c r="BG1425" t="s">
        <v>981</v>
      </c>
      <c r="BK1425" t="s">
        <v>981</v>
      </c>
      <c r="BL1425" t="s">
        <v>1067</v>
      </c>
      <c r="BM1425" s="55" t="s">
        <v>964</v>
      </c>
      <c r="BN1425" t="str">
        <f t="shared" si="166"/>
        <v>simvastatine film-coated tablet 80mg/</v>
      </c>
      <c r="BO1425" s="55"/>
      <c r="BP1425" t="str">
        <f t="shared" si="167"/>
        <v>simvastatine film-coated tablet 80mg/</v>
      </c>
      <c r="BR1425" s="76">
        <v>10221000</v>
      </c>
      <c r="BS1425" t="s">
        <v>1220</v>
      </c>
      <c r="BU1425" s="118"/>
      <c r="BV1425" s="118"/>
      <c r="BW1425" s="61">
        <v>100000073665</v>
      </c>
      <c r="CB1425" s="87"/>
      <c r="CC1425" s="87"/>
      <c r="CF1425" t="s">
        <v>1242</v>
      </c>
      <c r="CG1425" t="s">
        <v>175</v>
      </c>
      <c r="CI1425" s="118"/>
      <c r="CJ1425" s="118"/>
      <c r="CK1425" t="s">
        <v>1239</v>
      </c>
      <c r="CM1425" t="s">
        <v>1228</v>
      </c>
      <c r="CN1425" t="s">
        <v>3382</v>
      </c>
      <c r="CO1425" s="46" t="s">
        <v>2252</v>
      </c>
      <c r="CQ1425" s="46" t="s">
        <v>2252</v>
      </c>
      <c r="CR1425" s="46" t="s">
        <v>615</v>
      </c>
      <c r="CT1425" s="46" t="s">
        <v>2252</v>
      </c>
      <c r="CU1425" s="46" t="s">
        <v>615</v>
      </c>
      <c r="CV1425" s="118"/>
      <c r="CW1425" s="147"/>
      <c r="CX1425" t="s">
        <v>615</v>
      </c>
      <c r="DG1425" s="118"/>
      <c r="DH1425" s="118"/>
      <c r="DI1425" s="118"/>
      <c r="DJ1425" s="118"/>
      <c r="DK1425" s="118"/>
      <c r="DL1425">
        <v>80</v>
      </c>
      <c r="DM1425" s="74" t="s">
        <v>164</v>
      </c>
      <c r="DN1425" s="74"/>
      <c r="DO1425" s="74"/>
      <c r="DP1425" s="74"/>
      <c r="DR1425">
        <v>80</v>
      </c>
      <c r="DS1425" s="74" t="s">
        <v>164</v>
      </c>
      <c r="DZ1425" t="s">
        <v>1263</v>
      </c>
      <c r="EA1425">
        <v>80</v>
      </c>
      <c r="EY1425" s="70" t="str">
        <f t="shared" si="168"/>
        <v>simvastatine oral 80mg/</v>
      </c>
      <c r="FK1425" s="14" t="s">
        <v>163</v>
      </c>
      <c r="FL1425" s="70" t="str">
        <f t="shared" si="169"/>
        <v>simvastatine oral 80mg/</v>
      </c>
    </row>
    <row r="1426" spans="1:168" ht="15.75" customHeight="1">
      <c r="A1426" s="83">
        <v>121525</v>
      </c>
      <c r="B1426" s="57">
        <v>121525</v>
      </c>
      <c r="C1426" s="118"/>
      <c r="D1426" s="118"/>
      <c r="E1426" s="118"/>
      <c r="F1426" s="118"/>
      <c r="G1426" s="57">
        <v>121525</v>
      </c>
      <c r="I1426" s="57">
        <v>121525</v>
      </c>
      <c r="J1426" s="5" t="str">
        <f t="shared" si="163"/>
        <v>FIN simvastatine Sandoz A/S film-coated tablet 42 x 80mg/</v>
      </c>
      <c r="K1426" s="5" t="str">
        <f t="shared" si="164"/>
        <v>FIN simvastatine Sandoz A/S film-coated tablet 42 x 80mg/</v>
      </c>
      <c r="P1426">
        <v>42</v>
      </c>
      <c r="R1426">
        <v>42</v>
      </c>
      <c r="T1426" s="118"/>
      <c r="U1426" s="118"/>
      <c r="V1426" s="118"/>
      <c r="W1426" s="118"/>
      <c r="X1426" t="s">
        <v>1289</v>
      </c>
      <c r="Y1426" t="s">
        <v>1167</v>
      </c>
      <c r="Z1426" t="s">
        <v>1167</v>
      </c>
      <c r="AA1426" t="s">
        <v>1336</v>
      </c>
      <c r="AF1426" s="61">
        <v>100000073665</v>
      </c>
      <c r="AG1426" t="s">
        <v>1220</v>
      </c>
      <c r="AI1426" t="s">
        <v>1198</v>
      </c>
      <c r="AJ1426" t="s">
        <v>1212</v>
      </c>
      <c r="AS1426" s="57">
        <v>17509</v>
      </c>
      <c r="AT1426" s="25" t="str">
        <f t="shared" si="165"/>
        <v>FIN simvastatine Sandoz A/S film-coated tablet 80mg/</v>
      </c>
      <c r="AU1426" s="33"/>
      <c r="AW1426" s="57">
        <v>17509</v>
      </c>
      <c r="AX1426" s="57"/>
      <c r="AZ1426" t="s">
        <v>579</v>
      </c>
      <c r="BD1426" t="s">
        <v>1220</v>
      </c>
      <c r="BF1426" s="46" t="s">
        <v>1067</v>
      </c>
      <c r="BG1426" t="s">
        <v>981</v>
      </c>
      <c r="BK1426" t="s">
        <v>981</v>
      </c>
      <c r="BL1426" t="s">
        <v>1067</v>
      </c>
      <c r="BM1426" s="55" t="s">
        <v>964</v>
      </c>
      <c r="BN1426" t="str">
        <f t="shared" si="166"/>
        <v>simvastatine film-coated tablet 80mg/</v>
      </c>
      <c r="BO1426" s="55"/>
      <c r="BP1426" t="str">
        <f t="shared" si="167"/>
        <v>simvastatine film-coated tablet 80mg/</v>
      </c>
      <c r="BR1426" s="76">
        <v>10221000</v>
      </c>
      <c r="BS1426" t="s">
        <v>1220</v>
      </c>
      <c r="BU1426" s="118"/>
      <c r="BV1426" s="118"/>
      <c r="BW1426" s="61">
        <v>100000073665</v>
      </c>
      <c r="CB1426" s="87"/>
      <c r="CC1426" s="87"/>
      <c r="CF1426" t="s">
        <v>1242</v>
      </c>
      <c r="CG1426" t="s">
        <v>175</v>
      </c>
      <c r="CI1426" s="118"/>
      <c r="CJ1426" s="118"/>
      <c r="CK1426" t="s">
        <v>1239</v>
      </c>
      <c r="CM1426" t="s">
        <v>1228</v>
      </c>
      <c r="CN1426" t="s">
        <v>3382</v>
      </c>
      <c r="CO1426" s="46" t="s">
        <v>2252</v>
      </c>
      <c r="CQ1426" s="46" t="s">
        <v>2252</v>
      </c>
      <c r="CR1426" s="46" t="s">
        <v>615</v>
      </c>
      <c r="CT1426" s="46" t="s">
        <v>2252</v>
      </c>
      <c r="CU1426" s="46" t="s">
        <v>615</v>
      </c>
      <c r="CV1426" s="118"/>
      <c r="CW1426" s="147"/>
      <c r="CX1426" t="s">
        <v>615</v>
      </c>
      <c r="DG1426" s="118"/>
      <c r="DH1426" s="118"/>
      <c r="DI1426" s="118"/>
      <c r="DJ1426" s="118"/>
      <c r="DK1426" s="118"/>
      <c r="DL1426">
        <v>80</v>
      </c>
      <c r="DM1426" s="74" t="s">
        <v>164</v>
      </c>
      <c r="DN1426" s="74"/>
      <c r="DO1426" s="74"/>
      <c r="DP1426" s="74"/>
      <c r="DR1426">
        <v>80</v>
      </c>
      <c r="DS1426" s="74" t="s">
        <v>164</v>
      </c>
      <c r="DZ1426" t="s">
        <v>1263</v>
      </c>
      <c r="EA1426">
        <v>80</v>
      </c>
      <c r="EY1426" s="70" t="str">
        <f t="shared" si="168"/>
        <v>simvastatine oral 80mg/</v>
      </c>
      <c r="FK1426" s="14" t="s">
        <v>163</v>
      </c>
      <c r="FL1426" s="70" t="str">
        <f t="shared" si="169"/>
        <v>simvastatine oral 80mg/</v>
      </c>
    </row>
    <row r="1427" spans="1:168" ht="15.75" customHeight="1">
      <c r="A1427" s="83">
        <v>121526</v>
      </c>
      <c r="B1427" s="57">
        <v>121526</v>
      </c>
      <c r="C1427" s="118"/>
      <c r="D1427" s="118"/>
      <c r="E1427" s="118"/>
      <c r="F1427" s="118"/>
      <c r="G1427" s="57">
        <v>121526</v>
      </c>
      <c r="I1427" s="57">
        <v>121526</v>
      </c>
      <c r="J1427" s="5" t="str">
        <f t="shared" si="163"/>
        <v>FIN simvastatine Sandoz A/S film-coated tablet 56 x 80mg/</v>
      </c>
      <c r="K1427" s="5" t="str">
        <f t="shared" si="164"/>
        <v>FIN simvastatine Sandoz A/S film-coated tablet 56 x 80mg/</v>
      </c>
      <c r="P1427">
        <v>56</v>
      </c>
      <c r="R1427">
        <v>56</v>
      </c>
      <c r="T1427" s="118"/>
      <c r="U1427" s="118"/>
      <c r="V1427" s="118"/>
      <c r="W1427" s="118"/>
      <c r="X1427" t="s">
        <v>1311</v>
      </c>
      <c r="Y1427" t="s">
        <v>1167</v>
      </c>
      <c r="Z1427" t="s">
        <v>1167</v>
      </c>
      <c r="AA1427" t="s">
        <v>1307</v>
      </c>
      <c r="AF1427" s="61">
        <v>100000073665</v>
      </c>
      <c r="AG1427" t="s">
        <v>1220</v>
      </c>
      <c r="AI1427" t="s">
        <v>1198</v>
      </c>
      <c r="AJ1427" t="s">
        <v>1212</v>
      </c>
      <c r="AS1427" s="57">
        <v>17509</v>
      </c>
      <c r="AT1427" s="25" t="str">
        <f t="shared" si="165"/>
        <v>FIN simvastatine Sandoz A/S film-coated tablet 80mg/</v>
      </c>
      <c r="AU1427" s="33"/>
      <c r="AW1427" s="57">
        <v>17509</v>
      </c>
      <c r="AX1427" s="57"/>
      <c r="AZ1427" t="s">
        <v>579</v>
      </c>
      <c r="BD1427" t="s">
        <v>1220</v>
      </c>
      <c r="BF1427" s="46" t="s">
        <v>1067</v>
      </c>
      <c r="BG1427" t="s">
        <v>981</v>
      </c>
      <c r="BK1427" t="s">
        <v>981</v>
      </c>
      <c r="BL1427" t="s">
        <v>1067</v>
      </c>
      <c r="BM1427" s="55" t="s">
        <v>964</v>
      </c>
      <c r="BN1427" t="str">
        <f t="shared" si="166"/>
        <v>simvastatine film-coated tablet 80mg/</v>
      </c>
      <c r="BO1427" s="55"/>
      <c r="BP1427" t="str">
        <f t="shared" si="167"/>
        <v>simvastatine film-coated tablet 80mg/</v>
      </c>
      <c r="BR1427" s="76">
        <v>10221000</v>
      </c>
      <c r="BS1427" t="s">
        <v>1220</v>
      </c>
      <c r="BU1427" s="118"/>
      <c r="BV1427" s="118"/>
      <c r="BW1427" s="61">
        <v>100000073665</v>
      </c>
      <c r="CB1427" s="87"/>
      <c r="CC1427" s="87"/>
      <c r="CF1427" t="s">
        <v>1242</v>
      </c>
      <c r="CG1427" t="s">
        <v>175</v>
      </c>
      <c r="CI1427" s="118"/>
      <c r="CJ1427" s="118"/>
      <c r="CK1427" t="s">
        <v>1239</v>
      </c>
      <c r="CM1427" t="s">
        <v>1228</v>
      </c>
      <c r="CN1427" t="s">
        <v>3382</v>
      </c>
      <c r="CO1427" s="46" t="s">
        <v>2252</v>
      </c>
      <c r="CQ1427" s="46" t="s">
        <v>2252</v>
      </c>
      <c r="CR1427" s="46" t="s">
        <v>615</v>
      </c>
      <c r="CT1427" s="46" t="s">
        <v>2252</v>
      </c>
      <c r="CU1427" s="46" t="s">
        <v>615</v>
      </c>
      <c r="CV1427" s="118"/>
      <c r="CW1427" s="147"/>
      <c r="CX1427" t="s">
        <v>615</v>
      </c>
      <c r="DG1427" s="118"/>
      <c r="DH1427" s="118"/>
      <c r="DI1427" s="118"/>
      <c r="DJ1427" s="118"/>
      <c r="DK1427" s="118"/>
      <c r="DL1427">
        <v>80</v>
      </c>
      <c r="DM1427" s="74" t="s">
        <v>164</v>
      </c>
      <c r="DN1427" s="74"/>
      <c r="DO1427" s="74"/>
      <c r="DP1427" s="74"/>
      <c r="DR1427">
        <v>80</v>
      </c>
      <c r="DS1427" s="74" t="s">
        <v>164</v>
      </c>
      <c r="DZ1427" t="s">
        <v>1263</v>
      </c>
      <c r="EA1427">
        <v>80</v>
      </c>
      <c r="EY1427" s="70" t="str">
        <f t="shared" si="168"/>
        <v>simvastatine oral 80mg/</v>
      </c>
      <c r="FK1427" s="14" t="s">
        <v>163</v>
      </c>
      <c r="FL1427" s="70" t="str">
        <f t="shared" si="169"/>
        <v>simvastatine oral 80mg/</v>
      </c>
    </row>
    <row r="1428" spans="1:168" ht="15.75" customHeight="1">
      <c r="A1428" s="83">
        <v>121527</v>
      </c>
      <c r="B1428" s="57">
        <v>121527</v>
      </c>
      <c r="C1428" s="118"/>
      <c r="D1428" s="118"/>
      <c r="E1428" s="118"/>
      <c r="F1428" s="118"/>
      <c r="G1428" s="57">
        <v>121527</v>
      </c>
      <c r="I1428" s="57">
        <v>121527</v>
      </c>
      <c r="J1428" s="5" t="str">
        <f t="shared" si="163"/>
        <v>FIN simvastatine Sandoz A/S film-coated tablet 63 x 80mg/</v>
      </c>
      <c r="K1428" s="5" t="str">
        <f t="shared" si="164"/>
        <v>FIN simvastatine Sandoz A/S film-coated tablet 63 x 80mg/</v>
      </c>
      <c r="P1428">
        <v>63</v>
      </c>
      <c r="R1428">
        <v>63</v>
      </c>
      <c r="T1428" s="118"/>
      <c r="U1428" s="118"/>
      <c r="V1428" s="118"/>
      <c r="W1428" s="118"/>
      <c r="X1428" t="s">
        <v>1296</v>
      </c>
      <c r="Y1428" t="s">
        <v>1167</v>
      </c>
      <c r="Z1428" t="s">
        <v>1167</v>
      </c>
      <c r="AA1428" t="s">
        <v>1345</v>
      </c>
      <c r="AF1428" s="61">
        <v>100000073665</v>
      </c>
      <c r="AG1428" t="s">
        <v>1220</v>
      </c>
      <c r="AI1428" t="s">
        <v>1198</v>
      </c>
      <c r="AJ1428" t="s">
        <v>1212</v>
      </c>
      <c r="AS1428" s="57">
        <v>17509</v>
      </c>
      <c r="AT1428" s="25" t="str">
        <f t="shared" si="165"/>
        <v>FIN simvastatine Sandoz A/S film-coated tablet 80mg/</v>
      </c>
      <c r="AU1428" s="33"/>
      <c r="AW1428" s="57">
        <v>17509</v>
      </c>
      <c r="AX1428" s="57"/>
      <c r="AZ1428" t="s">
        <v>579</v>
      </c>
      <c r="BD1428" t="s">
        <v>1220</v>
      </c>
      <c r="BF1428" s="46" t="s">
        <v>1067</v>
      </c>
      <c r="BG1428" t="s">
        <v>981</v>
      </c>
      <c r="BK1428" t="s">
        <v>981</v>
      </c>
      <c r="BL1428" t="s">
        <v>1067</v>
      </c>
      <c r="BM1428" s="55" t="s">
        <v>964</v>
      </c>
      <c r="BN1428" t="str">
        <f t="shared" si="166"/>
        <v>simvastatine film-coated tablet 80mg/</v>
      </c>
      <c r="BO1428" s="55"/>
      <c r="BP1428" t="str">
        <f t="shared" si="167"/>
        <v>simvastatine film-coated tablet 80mg/</v>
      </c>
      <c r="BR1428" s="76">
        <v>10221000</v>
      </c>
      <c r="BS1428" t="s">
        <v>1220</v>
      </c>
      <c r="BU1428" s="118"/>
      <c r="BV1428" s="118"/>
      <c r="BW1428" s="61">
        <v>100000073665</v>
      </c>
      <c r="CB1428" s="87"/>
      <c r="CC1428" s="87"/>
      <c r="CF1428" t="s">
        <v>1242</v>
      </c>
      <c r="CG1428" t="s">
        <v>175</v>
      </c>
      <c r="CI1428" s="118"/>
      <c r="CJ1428" s="118"/>
      <c r="CK1428" t="s">
        <v>1239</v>
      </c>
      <c r="CM1428" t="s">
        <v>1228</v>
      </c>
      <c r="CN1428" t="s">
        <v>3382</v>
      </c>
      <c r="CO1428" s="46" t="s">
        <v>2252</v>
      </c>
      <c r="CQ1428" s="46" t="s">
        <v>2252</v>
      </c>
      <c r="CR1428" s="46" t="s">
        <v>615</v>
      </c>
      <c r="CT1428" s="46" t="s">
        <v>2252</v>
      </c>
      <c r="CU1428" s="46" t="s">
        <v>615</v>
      </c>
      <c r="CV1428" s="118"/>
      <c r="CW1428" s="147"/>
      <c r="CX1428" t="s">
        <v>615</v>
      </c>
      <c r="DG1428" s="118"/>
      <c r="DH1428" s="118"/>
      <c r="DI1428" s="118"/>
      <c r="DJ1428" s="118"/>
      <c r="DK1428" s="118"/>
      <c r="DL1428">
        <v>80</v>
      </c>
      <c r="DM1428" s="74" t="s">
        <v>164</v>
      </c>
      <c r="DN1428" s="74"/>
      <c r="DO1428" s="74"/>
      <c r="DP1428" s="74"/>
      <c r="DR1428">
        <v>80</v>
      </c>
      <c r="DS1428" s="74" t="s">
        <v>164</v>
      </c>
      <c r="DZ1428" t="s">
        <v>1263</v>
      </c>
      <c r="EA1428">
        <v>80</v>
      </c>
      <c r="EY1428" s="70" t="str">
        <f t="shared" si="168"/>
        <v>simvastatine oral 80mg/</v>
      </c>
      <c r="FK1428" s="14" t="s">
        <v>163</v>
      </c>
      <c r="FL1428" s="70" t="str">
        <f t="shared" si="169"/>
        <v>simvastatine oral 80mg/</v>
      </c>
    </row>
    <row r="1429" spans="1:168" ht="15.75" customHeight="1">
      <c r="A1429" s="83">
        <v>121528</v>
      </c>
      <c r="B1429" s="57">
        <v>121528</v>
      </c>
      <c r="C1429" s="118"/>
      <c r="D1429" s="118"/>
      <c r="E1429" s="118"/>
      <c r="F1429" s="118"/>
      <c r="G1429" s="57">
        <v>121528</v>
      </c>
      <c r="I1429" s="57">
        <v>121528</v>
      </c>
      <c r="J1429" s="5" t="str">
        <f t="shared" si="163"/>
        <v>FIN simvastatine Sandoz A/S film-coated tablet 70 x 80mg/</v>
      </c>
      <c r="K1429" s="5" t="str">
        <f t="shared" si="164"/>
        <v>FIN simvastatine Sandoz A/S film-coated tablet 70 x 80mg/</v>
      </c>
      <c r="P1429">
        <v>70</v>
      </c>
      <c r="R1429">
        <v>70</v>
      </c>
      <c r="T1429" s="118"/>
      <c r="U1429" s="118"/>
      <c r="V1429" s="118"/>
      <c r="W1429" s="118"/>
      <c r="X1429" t="s">
        <v>1335</v>
      </c>
      <c r="Y1429" t="s">
        <v>1167</v>
      </c>
      <c r="Z1429" t="s">
        <v>1167</v>
      </c>
      <c r="AA1429" t="s">
        <v>1346</v>
      </c>
      <c r="AF1429" s="61">
        <v>100000073665</v>
      </c>
      <c r="AG1429" t="s">
        <v>1220</v>
      </c>
      <c r="AI1429" t="s">
        <v>1198</v>
      </c>
      <c r="AJ1429" t="s">
        <v>1212</v>
      </c>
      <c r="AS1429" s="57">
        <v>17509</v>
      </c>
      <c r="AT1429" s="25" t="str">
        <f t="shared" si="165"/>
        <v>FIN simvastatine Sandoz A/S film-coated tablet 80mg/</v>
      </c>
      <c r="AU1429" s="33"/>
      <c r="AW1429" s="57">
        <v>17509</v>
      </c>
      <c r="AX1429" s="57"/>
      <c r="AZ1429" t="s">
        <v>579</v>
      </c>
      <c r="BD1429" t="s">
        <v>1220</v>
      </c>
      <c r="BF1429" s="46" t="s">
        <v>1067</v>
      </c>
      <c r="BG1429" t="s">
        <v>981</v>
      </c>
      <c r="BK1429" t="s">
        <v>981</v>
      </c>
      <c r="BL1429" t="s">
        <v>1067</v>
      </c>
      <c r="BM1429" s="55" t="s">
        <v>964</v>
      </c>
      <c r="BN1429" t="str">
        <f t="shared" si="166"/>
        <v>simvastatine film-coated tablet 80mg/</v>
      </c>
      <c r="BO1429" s="55"/>
      <c r="BP1429" t="str">
        <f t="shared" si="167"/>
        <v>simvastatine film-coated tablet 80mg/</v>
      </c>
      <c r="BR1429" s="76">
        <v>10221000</v>
      </c>
      <c r="BS1429" t="s">
        <v>1220</v>
      </c>
      <c r="BU1429" s="118"/>
      <c r="BV1429" s="118"/>
      <c r="BW1429" s="61">
        <v>100000073665</v>
      </c>
      <c r="CB1429" s="87"/>
      <c r="CC1429" s="87"/>
      <c r="CF1429" t="s">
        <v>1242</v>
      </c>
      <c r="CG1429" t="s">
        <v>175</v>
      </c>
      <c r="CI1429" s="118"/>
      <c r="CJ1429" s="118"/>
      <c r="CK1429" t="s">
        <v>1239</v>
      </c>
      <c r="CM1429" t="s">
        <v>1228</v>
      </c>
      <c r="CN1429" t="s">
        <v>3382</v>
      </c>
      <c r="CO1429" s="46" t="s">
        <v>2252</v>
      </c>
      <c r="CQ1429" s="46" t="s">
        <v>2252</v>
      </c>
      <c r="CR1429" s="46" t="s">
        <v>615</v>
      </c>
      <c r="CT1429" s="46" t="s">
        <v>2252</v>
      </c>
      <c r="CU1429" s="46" t="s">
        <v>615</v>
      </c>
      <c r="CV1429" s="118"/>
      <c r="CW1429" s="147"/>
      <c r="CX1429" t="s">
        <v>615</v>
      </c>
      <c r="DG1429" s="118"/>
      <c r="DH1429" s="118"/>
      <c r="DI1429" s="118"/>
      <c r="DJ1429" s="118"/>
      <c r="DK1429" s="118"/>
      <c r="DL1429">
        <v>80</v>
      </c>
      <c r="DM1429" s="74" t="s">
        <v>164</v>
      </c>
      <c r="DN1429" s="74"/>
      <c r="DO1429" s="74"/>
      <c r="DP1429" s="74"/>
      <c r="DR1429">
        <v>80</v>
      </c>
      <c r="DS1429" s="74" t="s">
        <v>164</v>
      </c>
      <c r="DZ1429" t="s">
        <v>1263</v>
      </c>
      <c r="EA1429">
        <v>80</v>
      </c>
      <c r="EY1429" s="70" t="str">
        <f t="shared" si="168"/>
        <v>simvastatine oral 80mg/</v>
      </c>
      <c r="FK1429" s="14" t="s">
        <v>163</v>
      </c>
      <c r="FL1429" s="70" t="str">
        <f t="shared" si="169"/>
        <v>simvastatine oral 80mg/</v>
      </c>
    </row>
    <row r="1430" spans="1:168" ht="15.75" customHeight="1">
      <c r="A1430" s="83">
        <v>121529</v>
      </c>
      <c r="B1430" s="57">
        <v>121529</v>
      </c>
      <c r="C1430" s="118"/>
      <c r="D1430" s="118"/>
      <c r="E1430" s="118"/>
      <c r="F1430" s="118"/>
      <c r="G1430" s="57">
        <v>121529</v>
      </c>
      <c r="I1430" s="57">
        <v>121529</v>
      </c>
      <c r="J1430" s="5" t="str">
        <f t="shared" si="163"/>
        <v>FIN simvastatine Sandoz A/S film-coated tablet 77 x 80mg/</v>
      </c>
      <c r="K1430" s="5" t="str">
        <f t="shared" si="164"/>
        <v>FIN simvastatine Sandoz A/S film-coated tablet 77 x 80mg/</v>
      </c>
      <c r="P1430">
        <v>77</v>
      </c>
      <c r="R1430">
        <v>77</v>
      </c>
      <c r="T1430" s="118"/>
      <c r="U1430" s="118"/>
      <c r="V1430" s="118"/>
      <c r="W1430" s="118"/>
      <c r="X1430" t="s">
        <v>1344</v>
      </c>
      <c r="Y1430" t="s">
        <v>1167</v>
      </c>
      <c r="Z1430" t="s">
        <v>1167</v>
      </c>
      <c r="AA1430" t="s">
        <v>1347</v>
      </c>
      <c r="AF1430" s="61">
        <v>100000073665</v>
      </c>
      <c r="AG1430" t="s">
        <v>1220</v>
      </c>
      <c r="AI1430" t="s">
        <v>1198</v>
      </c>
      <c r="AJ1430" t="s">
        <v>1212</v>
      </c>
      <c r="AS1430" s="57">
        <v>17509</v>
      </c>
      <c r="AT1430" s="25" t="str">
        <f t="shared" si="165"/>
        <v>FIN simvastatine Sandoz A/S film-coated tablet 80mg/</v>
      </c>
      <c r="AU1430" s="33"/>
      <c r="AW1430" s="57">
        <v>17509</v>
      </c>
      <c r="AX1430" s="57"/>
      <c r="AZ1430" t="s">
        <v>579</v>
      </c>
      <c r="BD1430" t="s">
        <v>1220</v>
      </c>
      <c r="BF1430" s="46" t="s">
        <v>1067</v>
      </c>
      <c r="BG1430" t="s">
        <v>981</v>
      </c>
      <c r="BK1430" t="s">
        <v>981</v>
      </c>
      <c r="BL1430" t="s">
        <v>1067</v>
      </c>
      <c r="BM1430" s="55" t="s">
        <v>964</v>
      </c>
      <c r="BN1430" t="str">
        <f t="shared" si="166"/>
        <v>simvastatine film-coated tablet 80mg/</v>
      </c>
      <c r="BO1430" s="55"/>
      <c r="BP1430" t="str">
        <f t="shared" si="167"/>
        <v>simvastatine film-coated tablet 80mg/</v>
      </c>
      <c r="BR1430" s="76">
        <v>10221000</v>
      </c>
      <c r="BS1430" t="s">
        <v>1220</v>
      </c>
      <c r="BU1430" s="118"/>
      <c r="BV1430" s="118"/>
      <c r="BW1430" s="61">
        <v>100000073665</v>
      </c>
      <c r="CB1430" s="87"/>
      <c r="CC1430" s="87"/>
      <c r="CF1430" t="s">
        <v>1242</v>
      </c>
      <c r="CG1430" t="s">
        <v>175</v>
      </c>
      <c r="CI1430" s="118"/>
      <c r="CJ1430" s="118"/>
      <c r="CK1430" t="s">
        <v>1239</v>
      </c>
      <c r="CM1430" t="s">
        <v>1228</v>
      </c>
      <c r="CN1430" t="s">
        <v>3382</v>
      </c>
      <c r="CO1430" s="46" t="s">
        <v>2252</v>
      </c>
      <c r="CQ1430" s="46" t="s">
        <v>2252</v>
      </c>
      <c r="CR1430" s="46" t="s">
        <v>615</v>
      </c>
      <c r="CT1430" s="46" t="s">
        <v>2252</v>
      </c>
      <c r="CU1430" s="46" t="s">
        <v>615</v>
      </c>
      <c r="CV1430" s="118"/>
      <c r="CW1430" s="147"/>
      <c r="CX1430" t="s">
        <v>615</v>
      </c>
      <c r="DG1430" s="118"/>
      <c r="DH1430" s="118"/>
      <c r="DI1430" s="118"/>
      <c r="DJ1430" s="118"/>
      <c r="DK1430" s="118"/>
      <c r="DL1430">
        <v>80</v>
      </c>
      <c r="DM1430" s="74" t="s">
        <v>164</v>
      </c>
      <c r="DN1430" s="74"/>
      <c r="DO1430" s="74"/>
      <c r="DP1430" s="74"/>
      <c r="DR1430">
        <v>80</v>
      </c>
      <c r="DS1430" s="74" t="s">
        <v>164</v>
      </c>
      <c r="DZ1430" t="s">
        <v>1263</v>
      </c>
      <c r="EA1430">
        <v>80</v>
      </c>
      <c r="EY1430" s="70" t="str">
        <f t="shared" si="168"/>
        <v>simvastatine oral 80mg/</v>
      </c>
      <c r="FK1430" s="14" t="s">
        <v>163</v>
      </c>
      <c r="FL1430" s="70" t="str">
        <f t="shared" si="169"/>
        <v>simvastatine oral 80mg/</v>
      </c>
    </row>
    <row r="1431" spans="1:168" ht="15.75" customHeight="1">
      <c r="A1431" s="83">
        <v>121530</v>
      </c>
      <c r="B1431" s="57">
        <v>121530</v>
      </c>
      <c r="C1431" s="118"/>
      <c r="D1431" s="118"/>
      <c r="E1431" s="118"/>
      <c r="F1431" s="118"/>
      <c r="G1431" s="57">
        <v>121530</v>
      </c>
      <c r="I1431" s="57">
        <v>121530</v>
      </c>
      <c r="J1431" s="5" t="str">
        <f t="shared" ref="J1431:J1494" si="170">CONCATENATE(BM1431," ",CR1432," ",BG1431," ",BS1431," ",R1431,S1431," x ",DR1431,DS1431,"/",DU1431,DV1431)</f>
        <v>FIN simvastatine Sandoz A/S film-coated tablet 84 x 80mg/</v>
      </c>
      <c r="K1431" s="5" t="str">
        <f t="shared" ref="K1431:K1494" si="171">CONCATENATE(BM1431," ",CR1432," ",BG1431," ",BS1431," ",R1431,S1431," x ",DR1431,DS1431,"/",DU1431,DV1431)</f>
        <v>FIN simvastatine Sandoz A/S film-coated tablet 84 x 80mg/</v>
      </c>
      <c r="P1431">
        <v>84</v>
      </c>
      <c r="R1431">
        <v>84</v>
      </c>
      <c r="T1431" s="118"/>
      <c r="U1431" s="118"/>
      <c r="V1431" s="118"/>
      <c r="W1431" s="118"/>
      <c r="X1431" t="s">
        <v>1336</v>
      </c>
      <c r="Y1431" t="s">
        <v>1167</v>
      </c>
      <c r="Z1431" t="s">
        <v>1167</v>
      </c>
      <c r="AA1431" t="s">
        <v>1313</v>
      </c>
      <c r="AF1431" s="61">
        <v>100000073665</v>
      </c>
      <c r="AG1431" t="s">
        <v>1220</v>
      </c>
      <c r="AI1431" t="s">
        <v>1198</v>
      </c>
      <c r="AJ1431" t="s">
        <v>1212</v>
      </c>
      <c r="AS1431" s="57">
        <v>17509</v>
      </c>
      <c r="AT1431" s="25" t="str">
        <f t="shared" ref="AT1431:AT1494" si="172">CONCATENATE(BM1431," ",CR1432," ",BG1431," ",BS1431," ",DR1431,DS1431,"/",DU1431,DV1431)</f>
        <v>FIN simvastatine Sandoz A/S film-coated tablet 80mg/</v>
      </c>
      <c r="AU1431" s="33"/>
      <c r="AW1431" s="57">
        <v>17509</v>
      </c>
      <c r="AX1431" s="57"/>
      <c r="AZ1431" t="s">
        <v>579</v>
      </c>
      <c r="BD1431" t="s">
        <v>1220</v>
      </c>
      <c r="BF1431" s="46" t="s">
        <v>1067</v>
      </c>
      <c r="BG1431" t="s">
        <v>981</v>
      </c>
      <c r="BK1431" t="s">
        <v>981</v>
      </c>
      <c r="BL1431" t="s">
        <v>1067</v>
      </c>
      <c r="BM1431" s="55" t="s">
        <v>964</v>
      </c>
      <c r="BN1431" t="str">
        <f t="shared" ref="BN1431:BN1494" si="173">CONCATENATE(CR1432," ",BS1431," ",DR1431,DS1431,"/",DU1431,DV1431)</f>
        <v>simvastatine film-coated tablet 80mg/</v>
      </c>
      <c r="BO1431" s="55"/>
      <c r="BP1431" t="str">
        <f t="shared" ref="BP1431:BP1494" si="174">CONCATENATE(CR1432," ",BS1431," ",DR1431,DS1431,"/",DU1431,DV1431)</f>
        <v>simvastatine film-coated tablet 80mg/</v>
      </c>
      <c r="BR1431" s="76">
        <v>10221000</v>
      </c>
      <c r="BS1431" t="s">
        <v>1220</v>
      </c>
      <c r="BU1431" s="118"/>
      <c r="BV1431" s="118"/>
      <c r="BW1431" s="61">
        <v>100000073665</v>
      </c>
      <c r="CB1431" s="87"/>
      <c r="CC1431" s="87"/>
      <c r="CF1431" t="s">
        <v>1242</v>
      </c>
      <c r="CG1431" t="s">
        <v>175</v>
      </c>
      <c r="CI1431" s="118"/>
      <c r="CJ1431" s="118"/>
      <c r="CK1431" t="s">
        <v>1239</v>
      </c>
      <c r="CM1431" t="s">
        <v>1228</v>
      </c>
      <c r="CN1431" t="s">
        <v>3382</v>
      </c>
      <c r="CO1431" s="46" t="s">
        <v>2252</v>
      </c>
      <c r="CQ1431" s="46" t="s">
        <v>2252</v>
      </c>
      <c r="CR1431" s="46" t="s">
        <v>615</v>
      </c>
      <c r="CT1431" s="46" t="s">
        <v>2252</v>
      </c>
      <c r="CU1431" s="46" t="s">
        <v>615</v>
      </c>
      <c r="CV1431" s="118"/>
      <c r="CW1431" s="147"/>
      <c r="CX1431" t="s">
        <v>615</v>
      </c>
      <c r="DG1431" s="118"/>
      <c r="DH1431" s="118"/>
      <c r="DI1431" s="118"/>
      <c r="DJ1431" s="118"/>
      <c r="DK1431" s="118"/>
      <c r="DL1431">
        <v>80</v>
      </c>
      <c r="DM1431" s="74" t="s">
        <v>164</v>
      </c>
      <c r="DN1431" s="74"/>
      <c r="DO1431" s="74"/>
      <c r="DP1431" s="74"/>
      <c r="DR1431">
        <v>80</v>
      </c>
      <c r="DS1431" s="74" t="s">
        <v>164</v>
      </c>
      <c r="DZ1431" t="s">
        <v>1263</v>
      </c>
      <c r="EA1431">
        <v>80</v>
      </c>
      <c r="EY1431" s="70" t="str">
        <f t="shared" ref="EY1431:EY1494" si="175">CONCATENATE(CU1433," ",FK1431," ",DR1431,DS1431,"/",DU1431,DV1431)</f>
        <v>simvastatine oral 80mg/</v>
      </c>
      <c r="FK1431" s="14" t="s">
        <v>163</v>
      </c>
      <c r="FL1431" s="70" t="str">
        <f t="shared" ref="FL1431:FL1494" si="176">CONCATENATE(CU1433," ",FK1431," ",DR1431,DS1431,"/",DU1431,DV1431)</f>
        <v>simvastatine oral 80mg/</v>
      </c>
    </row>
    <row r="1432" spans="1:168" ht="15.75" customHeight="1">
      <c r="A1432" s="83">
        <v>121537</v>
      </c>
      <c r="B1432" s="57">
        <v>121537</v>
      </c>
      <c r="C1432" s="118"/>
      <c r="D1432" s="118"/>
      <c r="E1432" s="118"/>
      <c r="F1432" s="118"/>
      <c r="G1432" s="57">
        <v>121537</v>
      </c>
      <c r="I1432" s="57">
        <v>121537</v>
      </c>
      <c r="J1432" s="5" t="str">
        <f t="shared" si="170"/>
        <v>FIN simvastatine Sandoz A/S film-coated tablet 91 x 80mg/</v>
      </c>
      <c r="K1432" s="5" t="str">
        <f t="shared" si="171"/>
        <v>FIN simvastatine Sandoz A/S film-coated tablet 91 x 80mg/</v>
      </c>
      <c r="P1432">
        <v>91</v>
      </c>
      <c r="R1432">
        <v>91</v>
      </c>
      <c r="T1432" s="118"/>
      <c r="U1432" s="118"/>
      <c r="V1432" s="118"/>
      <c r="W1432" s="118"/>
      <c r="X1432" t="s">
        <v>1307</v>
      </c>
      <c r="Y1432" t="s">
        <v>1167</v>
      </c>
      <c r="Z1432" t="s">
        <v>1167</v>
      </c>
      <c r="AA1432" t="s">
        <v>1348</v>
      </c>
      <c r="AF1432" s="61">
        <v>100000073665</v>
      </c>
      <c r="AG1432" t="s">
        <v>1220</v>
      </c>
      <c r="AI1432" t="s">
        <v>1198</v>
      </c>
      <c r="AJ1432" t="s">
        <v>1212</v>
      </c>
      <c r="AS1432" s="57">
        <v>17509</v>
      </c>
      <c r="AT1432" s="25" t="str">
        <f t="shared" si="172"/>
        <v>FIN simvastatine Sandoz A/S film-coated tablet 80mg/</v>
      </c>
      <c r="AU1432" s="33"/>
      <c r="AW1432" s="57">
        <v>17509</v>
      </c>
      <c r="AX1432" s="57"/>
      <c r="AZ1432" t="s">
        <v>579</v>
      </c>
      <c r="BD1432" t="s">
        <v>1220</v>
      </c>
      <c r="BF1432" s="46" t="s">
        <v>1067</v>
      </c>
      <c r="BG1432" t="s">
        <v>981</v>
      </c>
      <c r="BK1432" t="s">
        <v>981</v>
      </c>
      <c r="BL1432" t="s">
        <v>1067</v>
      </c>
      <c r="BM1432" s="55" t="s">
        <v>964</v>
      </c>
      <c r="BN1432" t="str">
        <f t="shared" si="173"/>
        <v>simvastatine film-coated tablet 80mg/</v>
      </c>
      <c r="BO1432" s="55"/>
      <c r="BP1432" t="str">
        <f t="shared" si="174"/>
        <v>simvastatine film-coated tablet 80mg/</v>
      </c>
      <c r="BR1432" s="76">
        <v>10221000</v>
      </c>
      <c r="BS1432" t="s">
        <v>1220</v>
      </c>
      <c r="BU1432" s="118"/>
      <c r="BV1432" s="118"/>
      <c r="BW1432" s="61">
        <v>100000073665</v>
      </c>
      <c r="CB1432" s="87"/>
      <c r="CC1432" s="87"/>
      <c r="CF1432" t="s">
        <v>1242</v>
      </c>
      <c r="CG1432" t="s">
        <v>175</v>
      </c>
      <c r="CI1432" s="118"/>
      <c r="CJ1432" s="118"/>
      <c r="CK1432" t="s">
        <v>1239</v>
      </c>
      <c r="CM1432" t="s">
        <v>1228</v>
      </c>
      <c r="CN1432" t="s">
        <v>3382</v>
      </c>
      <c r="CO1432" s="46" t="s">
        <v>2252</v>
      </c>
      <c r="CQ1432" s="46" t="s">
        <v>2252</v>
      </c>
      <c r="CR1432" s="46" t="s">
        <v>615</v>
      </c>
      <c r="CT1432" s="46" t="s">
        <v>2252</v>
      </c>
      <c r="CU1432" s="46" t="s">
        <v>615</v>
      </c>
      <c r="CV1432" s="118"/>
      <c r="CW1432" s="147"/>
      <c r="CX1432" t="s">
        <v>615</v>
      </c>
      <c r="DG1432" s="118"/>
      <c r="DH1432" s="118"/>
      <c r="DI1432" s="118"/>
      <c r="DJ1432" s="118"/>
      <c r="DK1432" s="118"/>
      <c r="DL1432">
        <v>80</v>
      </c>
      <c r="DM1432" s="74" t="s">
        <v>164</v>
      </c>
      <c r="DN1432" s="74"/>
      <c r="DO1432" s="74"/>
      <c r="DP1432" s="74"/>
      <c r="DR1432">
        <v>80</v>
      </c>
      <c r="DS1432" s="74" t="s">
        <v>164</v>
      </c>
      <c r="DZ1432" t="s">
        <v>1263</v>
      </c>
      <c r="EA1432">
        <v>80</v>
      </c>
      <c r="EY1432" s="70" t="str">
        <f t="shared" si="175"/>
        <v>simvastatine oral 80mg/</v>
      </c>
      <c r="FK1432" s="14" t="s">
        <v>163</v>
      </c>
      <c r="FL1432" s="70" t="str">
        <f t="shared" si="176"/>
        <v>simvastatine oral 80mg/</v>
      </c>
    </row>
    <row r="1433" spans="1:168" ht="15.75" customHeight="1">
      <c r="A1433" s="83">
        <v>45822</v>
      </c>
      <c r="B1433" s="57">
        <v>45822</v>
      </c>
      <c r="C1433" s="118"/>
      <c r="D1433" s="118"/>
      <c r="E1433" s="118"/>
      <c r="F1433" s="118"/>
      <c r="G1433" s="57">
        <v>45822</v>
      </c>
      <c r="I1433" s="57">
        <v>45822</v>
      </c>
      <c r="J1433" s="5" t="str">
        <f t="shared" si="170"/>
        <v>FIN simvastatine Sandoz A/S film-coated tablet 10 x 60mg/</v>
      </c>
      <c r="K1433" s="5" t="str">
        <f t="shared" si="171"/>
        <v>FIN simvastatine Sandoz A/S film-coated tablet 10 x 60mg/</v>
      </c>
      <c r="P1433">
        <v>10</v>
      </c>
      <c r="R1433">
        <v>10</v>
      </c>
      <c r="T1433" s="118"/>
      <c r="U1433" s="118"/>
      <c r="V1433" s="118"/>
      <c r="W1433" s="118"/>
      <c r="X1433" t="s">
        <v>1345</v>
      </c>
      <c r="Y1433" t="s">
        <v>1168</v>
      </c>
      <c r="Z1433" t="s">
        <v>1168</v>
      </c>
      <c r="AA1433" t="s">
        <v>1292</v>
      </c>
      <c r="AF1433" s="61">
        <v>100000073665</v>
      </c>
      <c r="AG1433" t="s">
        <v>1220</v>
      </c>
      <c r="AI1433" t="s">
        <v>1198</v>
      </c>
      <c r="AJ1433" t="s">
        <v>1212</v>
      </c>
      <c r="AS1433" s="57">
        <v>19524</v>
      </c>
      <c r="AT1433" s="25" t="str">
        <f t="shared" si="172"/>
        <v>FIN simvastatine Sandoz A/S film-coated tablet 60mg/</v>
      </c>
      <c r="AU1433" s="33"/>
      <c r="AW1433" s="57">
        <v>19524</v>
      </c>
      <c r="AX1433" s="57"/>
      <c r="AZ1433" t="s">
        <v>579</v>
      </c>
      <c r="BD1433" t="s">
        <v>1220</v>
      </c>
      <c r="BF1433" s="46" t="s">
        <v>1068</v>
      </c>
      <c r="BG1433" t="s">
        <v>981</v>
      </c>
      <c r="BK1433" t="s">
        <v>981</v>
      </c>
      <c r="BL1433" t="s">
        <v>1068</v>
      </c>
      <c r="BM1433" s="55" t="s">
        <v>964</v>
      </c>
      <c r="BN1433" t="str">
        <f t="shared" si="173"/>
        <v>simvastatine film-coated tablet 60mg/</v>
      </c>
      <c r="BO1433" s="55"/>
      <c r="BP1433" t="str">
        <f t="shared" si="174"/>
        <v>simvastatine film-coated tablet 60mg/</v>
      </c>
      <c r="BR1433" s="76">
        <v>10221000</v>
      </c>
      <c r="BS1433" t="s">
        <v>1220</v>
      </c>
      <c r="BU1433" s="118"/>
      <c r="BV1433" s="118"/>
      <c r="BW1433" s="61">
        <v>100000073665</v>
      </c>
      <c r="CB1433" s="87"/>
      <c r="CC1433" s="87"/>
      <c r="CF1433" t="s">
        <v>1242</v>
      </c>
      <c r="CG1433" t="s">
        <v>175</v>
      </c>
      <c r="CI1433" s="118"/>
      <c r="CJ1433" s="118"/>
      <c r="CK1433" t="s">
        <v>1239</v>
      </c>
      <c r="CM1433" t="s">
        <v>1228</v>
      </c>
      <c r="CN1433" t="s">
        <v>3382</v>
      </c>
      <c r="CO1433" s="46" t="s">
        <v>2252</v>
      </c>
      <c r="CQ1433" s="46" t="s">
        <v>2252</v>
      </c>
      <c r="CR1433" s="46" t="s">
        <v>615</v>
      </c>
      <c r="CT1433" s="46" t="s">
        <v>2252</v>
      </c>
      <c r="CU1433" s="46" t="s">
        <v>615</v>
      </c>
      <c r="CV1433" s="118"/>
      <c r="CW1433" s="147"/>
      <c r="CX1433" t="s">
        <v>615</v>
      </c>
      <c r="DG1433" s="118"/>
      <c r="DH1433" s="118"/>
      <c r="DI1433" s="118"/>
      <c r="DJ1433" s="118"/>
      <c r="DK1433" s="118"/>
      <c r="DL1433">
        <v>60</v>
      </c>
      <c r="DM1433" s="74" t="s">
        <v>164</v>
      </c>
      <c r="DN1433" s="74"/>
      <c r="DO1433" s="74"/>
      <c r="DP1433" s="74"/>
      <c r="DR1433">
        <v>60</v>
      </c>
      <c r="DS1433" s="74" t="s">
        <v>164</v>
      </c>
      <c r="DZ1433" t="s">
        <v>1264</v>
      </c>
      <c r="EA1433">
        <v>60</v>
      </c>
      <c r="EY1433" s="70" t="str">
        <f t="shared" si="175"/>
        <v>simvastatine oral 60mg/</v>
      </c>
      <c r="FK1433" s="14" t="s">
        <v>163</v>
      </c>
      <c r="FL1433" s="70" t="str">
        <f t="shared" si="176"/>
        <v>simvastatine oral 60mg/</v>
      </c>
    </row>
    <row r="1434" spans="1:168" ht="15.75" customHeight="1">
      <c r="A1434" s="83">
        <v>45823</v>
      </c>
      <c r="B1434" s="57">
        <v>45823</v>
      </c>
      <c r="C1434" s="118"/>
      <c r="D1434" s="118"/>
      <c r="E1434" s="118"/>
      <c r="F1434" s="118"/>
      <c r="G1434" s="57">
        <v>45823</v>
      </c>
      <c r="I1434" s="57">
        <v>45823</v>
      </c>
      <c r="J1434" s="5" t="str">
        <f t="shared" si="170"/>
        <v>FIN simvastatine Sandoz A/S film-coated tablet 20 x 60mg/</v>
      </c>
      <c r="K1434" s="5" t="str">
        <f t="shared" si="171"/>
        <v>FIN simvastatine Sandoz A/S film-coated tablet 20 x 60mg/</v>
      </c>
      <c r="P1434">
        <v>20</v>
      </c>
      <c r="R1434">
        <v>20</v>
      </c>
      <c r="T1434" s="118"/>
      <c r="U1434" s="118"/>
      <c r="V1434" s="118"/>
      <c r="W1434" s="118"/>
      <c r="X1434" t="s">
        <v>1346</v>
      </c>
      <c r="Y1434" t="s">
        <v>1168</v>
      </c>
      <c r="Z1434" t="s">
        <v>1168</v>
      </c>
      <c r="AA1434" t="s">
        <v>1291</v>
      </c>
      <c r="AF1434" s="61">
        <v>100000073665</v>
      </c>
      <c r="AG1434" t="s">
        <v>1220</v>
      </c>
      <c r="AI1434" t="s">
        <v>1198</v>
      </c>
      <c r="AJ1434" t="s">
        <v>1212</v>
      </c>
      <c r="AS1434" s="57">
        <v>19524</v>
      </c>
      <c r="AT1434" s="25" t="str">
        <f t="shared" si="172"/>
        <v>FIN simvastatine Sandoz A/S film-coated tablet 60mg/</v>
      </c>
      <c r="AU1434" s="33"/>
      <c r="AW1434" s="57">
        <v>19524</v>
      </c>
      <c r="AX1434" s="57"/>
      <c r="AZ1434" t="s">
        <v>579</v>
      </c>
      <c r="BD1434" t="s">
        <v>1220</v>
      </c>
      <c r="BF1434" s="46" t="s">
        <v>1068</v>
      </c>
      <c r="BG1434" t="s">
        <v>981</v>
      </c>
      <c r="BK1434" t="s">
        <v>981</v>
      </c>
      <c r="BL1434" t="s">
        <v>1068</v>
      </c>
      <c r="BM1434" s="55" t="s">
        <v>964</v>
      </c>
      <c r="BN1434" t="str">
        <f t="shared" si="173"/>
        <v>simvastatine film-coated tablet 60mg/</v>
      </c>
      <c r="BO1434" s="55"/>
      <c r="BP1434" t="str">
        <f t="shared" si="174"/>
        <v>simvastatine film-coated tablet 60mg/</v>
      </c>
      <c r="BR1434" s="76">
        <v>10221000</v>
      </c>
      <c r="BS1434" t="s">
        <v>1220</v>
      </c>
      <c r="BU1434" s="118"/>
      <c r="BV1434" s="118"/>
      <c r="BW1434" s="61">
        <v>100000073665</v>
      </c>
      <c r="CB1434" s="87"/>
      <c r="CC1434" s="87"/>
      <c r="CF1434" t="s">
        <v>1242</v>
      </c>
      <c r="CG1434" t="s">
        <v>175</v>
      </c>
      <c r="CI1434" s="118"/>
      <c r="CJ1434" s="118"/>
      <c r="CK1434" t="s">
        <v>1239</v>
      </c>
      <c r="CM1434" t="s">
        <v>1228</v>
      </c>
      <c r="CN1434" t="s">
        <v>3382</v>
      </c>
      <c r="CO1434" s="46" t="s">
        <v>2252</v>
      </c>
      <c r="CQ1434" s="46" t="s">
        <v>2252</v>
      </c>
      <c r="CR1434" s="46" t="s">
        <v>615</v>
      </c>
      <c r="CT1434" s="46" t="s">
        <v>2252</v>
      </c>
      <c r="CU1434" s="46" t="s">
        <v>615</v>
      </c>
      <c r="CV1434" s="118"/>
      <c r="CW1434" s="147"/>
      <c r="CX1434" t="s">
        <v>615</v>
      </c>
      <c r="DG1434" s="118"/>
      <c r="DH1434" s="118"/>
      <c r="DI1434" s="118"/>
      <c r="DJ1434" s="118"/>
      <c r="DK1434" s="118"/>
      <c r="DL1434">
        <v>60</v>
      </c>
      <c r="DM1434" s="74" t="s">
        <v>164</v>
      </c>
      <c r="DN1434" s="74"/>
      <c r="DO1434" s="74"/>
      <c r="DP1434" s="74"/>
      <c r="DR1434">
        <v>60</v>
      </c>
      <c r="DS1434" s="74" t="s">
        <v>164</v>
      </c>
      <c r="DZ1434" t="s">
        <v>1264</v>
      </c>
      <c r="EA1434">
        <v>60</v>
      </c>
      <c r="EY1434" s="70" t="str">
        <f t="shared" si="175"/>
        <v>simvastatine oral 60mg/</v>
      </c>
      <c r="FK1434" s="14" t="s">
        <v>163</v>
      </c>
      <c r="FL1434" s="70" t="str">
        <f t="shared" si="176"/>
        <v>simvastatine oral 60mg/</v>
      </c>
    </row>
    <row r="1435" spans="1:168" ht="15.75" customHeight="1">
      <c r="A1435" s="83">
        <v>45824</v>
      </c>
      <c r="B1435" s="57">
        <v>45824</v>
      </c>
      <c r="C1435" s="118"/>
      <c r="D1435" s="118"/>
      <c r="E1435" s="118"/>
      <c r="F1435" s="118"/>
      <c r="G1435" s="57">
        <v>45824</v>
      </c>
      <c r="I1435" s="57">
        <v>45824</v>
      </c>
      <c r="J1435" s="5" t="str">
        <f t="shared" si="170"/>
        <v>FIN simvastatine Sandoz A/S film-coated tablet 28 x 60mg/</v>
      </c>
      <c r="K1435" s="5" t="str">
        <f t="shared" si="171"/>
        <v>FIN simvastatine Sandoz A/S film-coated tablet 28 x 60mg/</v>
      </c>
      <c r="P1435">
        <v>28</v>
      </c>
      <c r="R1435">
        <v>28</v>
      </c>
      <c r="T1435" s="118"/>
      <c r="U1435" s="118"/>
      <c r="V1435" s="118"/>
      <c r="W1435" s="118"/>
      <c r="X1435" t="s">
        <v>1347</v>
      </c>
      <c r="Y1435" t="s">
        <v>1168</v>
      </c>
      <c r="Z1435" t="s">
        <v>1168</v>
      </c>
      <c r="AA1435" t="s">
        <v>1297</v>
      </c>
      <c r="AF1435" s="61">
        <v>100000073665</v>
      </c>
      <c r="AG1435" t="s">
        <v>1220</v>
      </c>
      <c r="AI1435" t="s">
        <v>1198</v>
      </c>
      <c r="AJ1435" t="s">
        <v>1212</v>
      </c>
      <c r="AS1435" s="57">
        <v>19524</v>
      </c>
      <c r="AT1435" s="25" t="str">
        <f t="shared" si="172"/>
        <v>FIN simvastatine Sandoz A/S film-coated tablet 60mg/</v>
      </c>
      <c r="AU1435" s="33"/>
      <c r="AW1435" s="57">
        <v>19524</v>
      </c>
      <c r="AX1435" s="57"/>
      <c r="AZ1435" t="s">
        <v>579</v>
      </c>
      <c r="BD1435" t="s">
        <v>1220</v>
      </c>
      <c r="BF1435" s="46" t="s">
        <v>1068</v>
      </c>
      <c r="BG1435" t="s">
        <v>981</v>
      </c>
      <c r="BK1435" t="s">
        <v>981</v>
      </c>
      <c r="BL1435" t="s">
        <v>1068</v>
      </c>
      <c r="BM1435" s="55" t="s">
        <v>964</v>
      </c>
      <c r="BN1435" t="str">
        <f t="shared" si="173"/>
        <v>simvastatine film-coated tablet 60mg/</v>
      </c>
      <c r="BO1435" s="55"/>
      <c r="BP1435" t="str">
        <f t="shared" si="174"/>
        <v>simvastatine film-coated tablet 60mg/</v>
      </c>
      <c r="BR1435" s="76">
        <v>10221000</v>
      </c>
      <c r="BS1435" t="s">
        <v>1220</v>
      </c>
      <c r="BU1435" s="118"/>
      <c r="BV1435" s="118"/>
      <c r="BW1435" s="61">
        <v>100000073665</v>
      </c>
      <c r="CB1435" s="87"/>
      <c r="CC1435" s="87"/>
      <c r="CF1435" t="s">
        <v>1242</v>
      </c>
      <c r="CG1435" t="s">
        <v>175</v>
      </c>
      <c r="CI1435" s="118"/>
      <c r="CJ1435" s="118"/>
      <c r="CK1435" t="s">
        <v>1239</v>
      </c>
      <c r="CM1435" t="s">
        <v>1228</v>
      </c>
      <c r="CN1435" t="s">
        <v>3382</v>
      </c>
      <c r="CO1435" s="46" t="s">
        <v>2252</v>
      </c>
      <c r="CQ1435" s="46" t="s">
        <v>2252</v>
      </c>
      <c r="CR1435" s="46" t="s">
        <v>615</v>
      </c>
      <c r="CT1435" s="46" t="s">
        <v>2252</v>
      </c>
      <c r="CU1435" s="46" t="s">
        <v>615</v>
      </c>
      <c r="CV1435" s="118"/>
      <c r="CW1435" s="147"/>
      <c r="CX1435" t="s">
        <v>615</v>
      </c>
      <c r="DG1435" s="118"/>
      <c r="DH1435" s="118"/>
      <c r="DI1435" s="118"/>
      <c r="DJ1435" s="118"/>
      <c r="DK1435" s="118"/>
      <c r="DL1435">
        <v>60</v>
      </c>
      <c r="DM1435" s="74" t="s">
        <v>164</v>
      </c>
      <c r="DN1435" s="74"/>
      <c r="DO1435" s="74"/>
      <c r="DP1435" s="74"/>
      <c r="DR1435">
        <v>60</v>
      </c>
      <c r="DS1435" s="74" t="s">
        <v>164</v>
      </c>
      <c r="DZ1435" t="s">
        <v>1264</v>
      </c>
      <c r="EA1435">
        <v>60</v>
      </c>
      <c r="EY1435" s="70" t="str">
        <f t="shared" si="175"/>
        <v>simvastatine oral 60mg/</v>
      </c>
      <c r="FK1435" s="14" t="s">
        <v>163</v>
      </c>
      <c r="FL1435" s="70" t="str">
        <f t="shared" si="176"/>
        <v>simvastatine oral 60mg/</v>
      </c>
    </row>
    <row r="1436" spans="1:168" ht="15.75" customHeight="1">
      <c r="A1436" s="83">
        <v>45825</v>
      </c>
      <c r="B1436" s="57">
        <v>45825</v>
      </c>
      <c r="C1436" s="118"/>
      <c r="D1436" s="118"/>
      <c r="E1436" s="118"/>
      <c r="F1436" s="118"/>
      <c r="G1436" s="57">
        <v>45825</v>
      </c>
      <c r="I1436" s="57">
        <v>45825</v>
      </c>
      <c r="J1436" s="5" t="str">
        <f t="shared" si="170"/>
        <v>FIN simvastatine Sandoz A/S film-coated tablet 30 x 60mg/</v>
      </c>
      <c r="K1436" s="5" t="str">
        <f t="shared" si="171"/>
        <v>FIN simvastatine Sandoz A/S film-coated tablet 30 x 60mg/</v>
      </c>
      <c r="P1436">
        <v>30</v>
      </c>
      <c r="R1436">
        <v>30</v>
      </c>
      <c r="T1436" s="118"/>
      <c r="U1436" s="118"/>
      <c r="V1436" s="118"/>
      <c r="W1436" s="118"/>
      <c r="X1436" t="s">
        <v>1313</v>
      </c>
      <c r="Y1436" t="s">
        <v>1168</v>
      </c>
      <c r="Z1436" t="s">
        <v>1168</v>
      </c>
      <c r="AA1436" t="s">
        <v>1298</v>
      </c>
      <c r="AF1436" s="61">
        <v>100000073665</v>
      </c>
      <c r="AG1436" t="s">
        <v>1220</v>
      </c>
      <c r="AI1436" t="s">
        <v>1198</v>
      </c>
      <c r="AJ1436" t="s">
        <v>1212</v>
      </c>
      <c r="AS1436" s="57">
        <v>19524</v>
      </c>
      <c r="AT1436" s="25" t="str">
        <f t="shared" si="172"/>
        <v>FIN simvastatine Sandoz A/S film-coated tablet 60mg/</v>
      </c>
      <c r="AU1436" s="33"/>
      <c r="AW1436" s="57">
        <v>19524</v>
      </c>
      <c r="AX1436" s="57"/>
      <c r="AZ1436" t="s">
        <v>579</v>
      </c>
      <c r="BD1436" t="s">
        <v>1220</v>
      </c>
      <c r="BF1436" s="46" t="s">
        <v>1068</v>
      </c>
      <c r="BG1436" t="s">
        <v>981</v>
      </c>
      <c r="BK1436" t="s">
        <v>981</v>
      </c>
      <c r="BL1436" t="s">
        <v>1068</v>
      </c>
      <c r="BM1436" s="55" t="s">
        <v>964</v>
      </c>
      <c r="BN1436" t="str">
        <f t="shared" si="173"/>
        <v>simvastatine film-coated tablet 60mg/</v>
      </c>
      <c r="BO1436" s="55"/>
      <c r="BP1436" t="str">
        <f t="shared" si="174"/>
        <v>simvastatine film-coated tablet 60mg/</v>
      </c>
      <c r="BR1436" s="76">
        <v>10221000</v>
      </c>
      <c r="BS1436" t="s">
        <v>1220</v>
      </c>
      <c r="BU1436" s="118"/>
      <c r="BV1436" s="118"/>
      <c r="BW1436" s="61">
        <v>100000073665</v>
      </c>
      <c r="CB1436" s="87"/>
      <c r="CC1436" s="87"/>
      <c r="CF1436" t="s">
        <v>1242</v>
      </c>
      <c r="CG1436" t="s">
        <v>175</v>
      </c>
      <c r="CI1436" s="118"/>
      <c r="CJ1436" s="118"/>
      <c r="CK1436" t="s">
        <v>1239</v>
      </c>
      <c r="CM1436" t="s">
        <v>1228</v>
      </c>
      <c r="CN1436" t="s">
        <v>3382</v>
      </c>
      <c r="CO1436" s="46" t="s">
        <v>2252</v>
      </c>
      <c r="CQ1436" s="46" t="s">
        <v>2252</v>
      </c>
      <c r="CR1436" s="46" t="s">
        <v>615</v>
      </c>
      <c r="CT1436" s="46" t="s">
        <v>2252</v>
      </c>
      <c r="CU1436" s="46" t="s">
        <v>615</v>
      </c>
      <c r="CV1436" s="118"/>
      <c r="CW1436" s="147"/>
      <c r="CX1436" t="s">
        <v>615</v>
      </c>
      <c r="DG1436" s="118"/>
      <c r="DH1436" s="118"/>
      <c r="DI1436" s="118"/>
      <c r="DJ1436" s="118"/>
      <c r="DK1436" s="118"/>
      <c r="DL1436">
        <v>60</v>
      </c>
      <c r="DM1436" s="74" t="s">
        <v>164</v>
      </c>
      <c r="DN1436" s="74"/>
      <c r="DO1436" s="74"/>
      <c r="DP1436" s="74"/>
      <c r="DR1436">
        <v>60</v>
      </c>
      <c r="DS1436" s="74" t="s">
        <v>164</v>
      </c>
      <c r="DZ1436" t="s">
        <v>1264</v>
      </c>
      <c r="EA1436">
        <v>60</v>
      </c>
      <c r="EY1436" s="70" t="str">
        <f t="shared" si="175"/>
        <v>simvastatine oral 60mg/</v>
      </c>
      <c r="FK1436" s="14" t="s">
        <v>163</v>
      </c>
      <c r="FL1436" s="70" t="str">
        <f t="shared" si="176"/>
        <v>simvastatine oral 60mg/</v>
      </c>
    </row>
    <row r="1437" spans="1:168" ht="15.75" customHeight="1">
      <c r="A1437" s="83">
        <v>45826</v>
      </c>
      <c r="B1437" s="57">
        <v>45826</v>
      </c>
      <c r="C1437" s="118"/>
      <c r="D1437" s="118"/>
      <c r="E1437" s="118"/>
      <c r="F1437" s="118"/>
      <c r="G1437" s="57">
        <v>45826</v>
      </c>
      <c r="I1437" s="57">
        <v>45826</v>
      </c>
      <c r="J1437" s="5" t="str">
        <f t="shared" si="170"/>
        <v>FIN simvastatine Sandoz A/S film-coated tablet 49 x 60mg/</v>
      </c>
      <c r="K1437" s="5" t="str">
        <f t="shared" si="171"/>
        <v>FIN simvastatine Sandoz A/S film-coated tablet 49 x 60mg/</v>
      </c>
      <c r="P1437">
        <v>49</v>
      </c>
      <c r="R1437">
        <v>49</v>
      </c>
      <c r="T1437" s="118"/>
      <c r="U1437" s="118"/>
      <c r="V1437" s="118"/>
      <c r="W1437" s="118"/>
      <c r="X1437" t="s">
        <v>1348</v>
      </c>
      <c r="Y1437" t="s">
        <v>1168</v>
      </c>
      <c r="Z1437" t="s">
        <v>1168</v>
      </c>
      <c r="AA1437" t="s">
        <v>1343</v>
      </c>
      <c r="AF1437" s="61">
        <v>100000073665</v>
      </c>
      <c r="AG1437" t="s">
        <v>1220</v>
      </c>
      <c r="AI1437" t="s">
        <v>1198</v>
      </c>
      <c r="AJ1437" t="s">
        <v>1212</v>
      </c>
      <c r="AS1437" s="57">
        <v>19524</v>
      </c>
      <c r="AT1437" s="25" t="str">
        <f t="shared" si="172"/>
        <v>FIN simvastatine Sandoz A/S film-coated tablet 60mg/</v>
      </c>
      <c r="AU1437" s="33"/>
      <c r="AW1437" s="57">
        <v>19524</v>
      </c>
      <c r="AX1437" s="57"/>
      <c r="AZ1437" t="s">
        <v>579</v>
      </c>
      <c r="BD1437" t="s">
        <v>1220</v>
      </c>
      <c r="BF1437" s="46" t="s">
        <v>1068</v>
      </c>
      <c r="BG1437" t="s">
        <v>981</v>
      </c>
      <c r="BK1437" t="s">
        <v>981</v>
      </c>
      <c r="BL1437" t="s">
        <v>1068</v>
      </c>
      <c r="BM1437" s="55" t="s">
        <v>964</v>
      </c>
      <c r="BN1437" t="str">
        <f t="shared" si="173"/>
        <v>simvastatine film-coated tablet 60mg/</v>
      </c>
      <c r="BO1437" s="55"/>
      <c r="BP1437" t="str">
        <f t="shared" si="174"/>
        <v>simvastatine film-coated tablet 60mg/</v>
      </c>
      <c r="BR1437" s="76">
        <v>10221000</v>
      </c>
      <c r="BS1437" t="s">
        <v>1220</v>
      </c>
      <c r="BU1437" s="118"/>
      <c r="BV1437" s="118"/>
      <c r="BW1437" s="61">
        <v>100000073665</v>
      </c>
      <c r="CB1437" s="87"/>
      <c r="CC1437" s="87"/>
      <c r="CF1437" t="s">
        <v>1242</v>
      </c>
      <c r="CG1437" t="s">
        <v>175</v>
      </c>
      <c r="CI1437" s="118"/>
      <c r="CJ1437" s="118"/>
      <c r="CK1437" t="s">
        <v>1239</v>
      </c>
      <c r="CM1437" t="s">
        <v>1228</v>
      </c>
      <c r="CN1437" t="s">
        <v>3382</v>
      </c>
      <c r="CO1437" s="46" t="s">
        <v>2252</v>
      </c>
      <c r="CQ1437" s="46" t="s">
        <v>2252</v>
      </c>
      <c r="CR1437" s="46" t="s">
        <v>615</v>
      </c>
      <c r="CT1437" s="46" t="s">
        <v>2252</v>
      </c>
      <c r="CU1437" s="46" t="s">
        <v>615</v>
      </c>
      <c r="CV1437" s="118"/>
      <c r="CW1437" s="147"/>
      <c r="CX1437" t="s">
        <v>615</v>
      </c>
      <c r="DG1437" s="118"/>
      <c r="DH1437" s="118"/>
      <c r="DI1437" s="118"/>
      <c r="DJ1437" s="118"/>
      <c r="DK1437" s="118"/>
      <c r="DL1437">
        <v>60</v>
      </c>
      <c r="DM1437" s="74" t="s">
        <v>164</v>
      </c>
      <c r="DN1437" s="74"/>
      <c r="DO1437" s="74"/>
      <c r="DP1437" s="74"/>
      <c r="DR1437">
        <v>60</v>
      </c>
      <c r="DS1437" s="74" t="s">
        <v>164</v>
      </c>
      <c r="DZ1437" t="s">
        <v>1264</v>
      </c>
      <c r="EA1437">
        <v>60</v>
      </c>
      <c r="EY1437" s="70" t="str">
        <f t="shared" si="175"/>
        <v>simvastatine oral 60mg/</v>
      </c>
      <c r="FK1437" s="14" t="s">
        <v>163</v>
      </c>
      <c r="FL1437" s="70" t="str">
        <f t="shared" si="176"/>
        <v>simvastatine oral 60mg/</v>
      </c>
    </row>
    <row r="1438" spans="1:168" ht="15.75" customHeight="1">
      <c r="A1438" s="83">
        <v>45827</v>
      </c>
      <c r="B1438" s="57">
        <v>45827</v>
      </c>
      <c r="C1438" s="118"/>
      <c r="D1438" s="118"/>
      <c r="E1438" s="118"/>
      <c r="F1438" s="118"/>
      <c r="G1438" s="57">
        <v>45827</v>
      </c>
      <c r="I1438" s="57">
        <v>45827</v>
      </c>
      <c r="J1438" s="5" t="str">
        <f t="shared" si="170"/>
        <v>FIN simvastatine Sandoz A/S film-coated tablet 50 x 60mg/</v>
      </c>
      <c r="K1438" s="5" t="str">
        <f t="shared" si="171"/>
        <v>FIN simvastatine Sandoz A/S film-coated tablet 50 x 60mg/</v>
      </c>
      <c r="P1438">
        <v>50</v>
      </c>
      <c r="R1438">
        <v>50</v>
      </c>
      <c r="T1438" s="118"/>
      <c r="U1438" s="118"/>
      <c r="V1438" s="118"/>
      <c r="W1438" s="118"/>
      <c r="X1438" t="s">
        <v>1292</v>
      </c>
      <c r="Y1438" t="s">
        <v>1168</v>
      </c>
      <c r="Z1438" t="s">
        <v>1168</v>
      </c>
      <c r="AA1438" t="s">
        <v>1299</v>
      </c>
      <c r="AF1438" s="61">
        <v>100000073665</v>
      </c>
      <c r="AG1438" t="s">
        <v>1220</v>
      </c>
      <c r="AI1438" t="s">
        <v>1198</v>
      </c>
      <c r="AJ1438" t="s">
        <v>1212</v>
      </c>
      <c r="AS1438" s="57">
        <v>19524</v>
      </c>
      <c r="AT1438" s="25" t="str">
        <f t="shared" si="172"/>
        <v>FIN simvastatine Sandoz A/S film-coated tablet 60mg/</v>
      </c>
      <c r="AU1438" s="33"/>
      <c r="AW1438" s="57">
        <v>19524</v>
      </c>
      <c r="AX1438" s="57"/>
      <c r="AZ1438" t="s">
        <v>579</v>
      </c>
      <c r="BD1438" t="s">
        <v>1220</v>
      </c>
      <c r="BF1438" s="46" t="s">
        <v>1068</v>
      </c>
      <c r="BG1438" t="s">
        <v>981</v>
      </c>
      <c r="BK1438" t="s">
        <v>981</v>
      </c>
      <c r="BL1438" t="s">
        <v>1068</v>
      </c>
      <c r="BM1438" s="55" t="s">
        <v>964</v>
      </c>
      <c r="BN1438" t="str">
        <f t="shared" si="173"/>
        <v>simvastatine film-coated tablet 60mg/</v>
      </c>
      <c r="BO1438" s="55"/>
      <c r="BP1438" t="str">
        <f t="shared" si="174"/>
        <v>simvastatine film-coated tablet 60mg/</v>
      </c>
      <c r="BR1438" s="76">
        <v>10221000</v>
      </c>
      <c r="BS1438" t="s">
        <v>1220</v>
      </c>
      <c r="BU1438" s="118"/>
      <c r="BV1438" s="118"/>
      <c r="BW1438" s="61">
        <v>100000073665</v>
      </c>
      <c r="CB1438" s="87"/>
      <c r="CC1438" s="87"/>
      <c r="CF1438" t="s">
        <v>1242</v>
      </c>
      <c r="CG1438" t="s">
        <v>175</v>
      </c>
      <c r="CI1438" s="118"/>
      <c r="CJ1438" s="118"/>
      <c r="CK1438" t="s">
        <v>1239</v>
      </c>
      <c r="CM1438" t="s">
        <v>1228</v>
      </c>
      <c r="CN1438" t="s">
        <v>3382</v>
      </c>
      <c r="CO1438" s="46" t="s">
        <v>2252</v>
      </c>
      <c r="CQ1438" s="46" t="s">
        <v>2252</v>
      </c>
      <c r="CR1438" s="46" t="s">
        <v>615</v>
      </c>
      <c r="CT1438" s="46" t="s">
        <v>2252</v>
      </c>
      <c r="CU1438" s="46" t="s">
        <v>615</v>
      </c>
      <c r="CV1438" s="118"/>
      <c r="CW1438" s="147"/>
      <c r="CX1438" t="s">
        <v>615</v>
      </c>
      <c r="DG1438" s="118"/>
      <c r="DH1438" s="118"/>
      <c r="DI1438" s="118"/>
      <c r="DJ1438" s="118"/>
      <c r="DK1438" s="118"/>
      <c r="DL1438">
        <v>60</v>
      </c>
      <c r="DM1438" s="74" t="s">
        <v>164</v>
      </c>
      <c r="DN1438" s="74"/>
      <c r="DO1438" s="74"/>
      <c r="DP1438" s="74"/>
      <c r="DR1438">
        <v>60</v>
      </c>
      <c r="DS1438" s="74" t="s">
        <v>164</v>
      </c>
      <c r="DZ1438" t="s">
        <v>1264</v>
      </c>
      <c r="EA1438">
        <v>60</v>
      </c>
      <c r="EY1438" s="70" t="str">
        <f t="shared" si="175"/>
        <v>simvastatine oral 60mg/</v>
      </c>
      <c r="FK1438" s="14" t="s">
        <v>163</v>
      </c>
      <c r="FL1438" s="70" t="str">
        <f t="shared" si="176"/>
        <v>simvastatine oral 60mg/</v>
      </c>
    </row>
    <row r="1439" spans="1:168" ht="15.75" customHeight="1">
      <c r="A1439" s="83">
        <v>45828</v>
      </c>
      <c r="B1439" s="57">
        <v>45828</v>
      </c>
      <c r="C1439" s="118"/>
      <c r="D1439" s="118"/>
      <c r="E1439" s="118"/>
      <c r="F1439" s="118"/>
      <c r="G1439" s="57">
        <v>45828</v>
      </c>
      <c r="I1439" s="57">
        <v>45828</v>
      </c>
      <c r="J1439" s="5" t="str">
        <f t="shared" si="170"/>
        <v>FIN simvastatine Sandoz A/S film-coated tablet 98 x 60mg/</v>
      </c>
      <c r="K1439" s="5" t="str">
        <f t="shared" si="171"/>
        <v>FIN simvastatine Sandoz A/S film-coated tablet 98 x 60mg/</v>
      </c>
      <c r="P1439">
        <v>98</v>
      </c>
      <c r="R1439">
        <v>98</v>
      </c>
      <c r="T1439" s="118"/>
      <c r="U1439" s="118"/>
      <c r="V1439" s="118"/>
      <c r="W1439" s="118"/>
      <c r="X1439" t="s">
        <v>1291</v>
      </c>
      <c r="Y1439" t="s">
        <v>1168</v>
      </c>
      <c r="Z1439" t="s">
        <v>1168</v>
      </c>
      <c r="AA1439" t="s">
        <v>1302</v>
      </c>
      <c r="AF1439" s="61">
        <v>100000073665</v>
      </c>
      <c r="AG1439" t="s">
        <v>1220</v>
      </c>
      <c r="AI1439" t="s">
        <v>1198</v>
      </c>
      <c r="AJ1439" t="s">
        <v>1212</v>
      </c>
      <c r="AS1439" s="57">
        <v>19524</v>
      </c>
      <c r="AT1439" s="25" t="str">
        <f t="shared" si="172"/>
        <v>FIN simvastatine Sandoz A/S film-coated tablet 60mg/</v>
      </c>
      <c r="AU1439" s="33"/>
      <c r="AW1439" s="57">
        <v>19524</v>
      </c>
      <c r="AX1439" s="57"/>
      <c r="AZ1439" t="s">
        <v>579</v>
      </c>
      <c r="BD1439" t="s">
        <v>1220</v>
      </c>
      <c r="BF1439" s="46" t="s">
        <v>1068</v>
      </c>
      <c r="BG1439" t="s">
        <v>981</v>
      </c>
      <c r="BK1439" t="s">
        <v>981</v>
      </c>
      <c r="BL1439" t="s">
        <v>1068</v>
      </c>
      <c r="BM1439" s="55" t="s">
        <v>964</v>
      </c>
      <c r="BN1439" t="str">
        <f t="shared" si="173"/>
        <v>simvastatine film-coated tablet 60mg/</v>
      </c>
      <c r="BO1439" s="55"/>
      <c r="BP1439" t="str">
        <f t="shared" si="174"/>
        <v>simvastatine film-coated tablet 60mg/</v>
      </c>
      <c r="BR1439" s="76">
        <v>10221000</v>
      </c>
      <c r="BS1439" t="s">
        <v>1220</v>
      </c>
      <c r="BU1439" s="118"/>
      <c r="BV1439" s="118"/>
      <c r="BW1439" s="61">
        <v>100000073665</v>
      </c>
      <c r="CB1439" s="87"/>
      <c r="CC1439" s="87"/>
      <c r="CF1439" t="s">
        <v>1242</v>
      </c>
      <c r="CG1439" t="s">
        <v>175</v>
      </c>
      <c r="CI1439" s="118"/>
      <c r="CJ1439" s="118"/>
      <c r="CK1439" t="s">
        <v>1239</v>
      </c>
      <c r="CM1439" t="s">
        <v>1228</v>
      </c>
      <c r="CN1439" t="s">
        <v>3382</v>
      </c>
      <c r="CO1439" s="46" t="s">
        <v>2252</v>
      </c>
      <c r="CQ1439" s="46" t="s">
        <v>2252</v>
      </c>
      <c r="CR1439" s="46" t="s">
        <v>615</v>
      </c>
      <c r="CT1439" s="46" t="s">
        <v>2252</v>
      </c>
      <c r="CU1439" s="46" t="s">
        <v>615</v>
      </c>
      <c r="CV1439" s="118"/>
      <c r="CW1439" s="147"/>
      <c r="CX1439" t="s">
        <v>615</v>
      </c>
      <c r="DG1439" s="118"/>
      <c r="DH1439" s="118"/>
      <c r="DI1439" s="118"/>
      <c r="DJ1439" s="118"/>
      <c r="DK1439" s="118"/>
      <c r="DL1439">
        <v>60</v>
      </c>
      <c r="DM1439" s="74" t="s">
        <v>164</v>
      </c>
      <c r="DN1439" s="74"/>
      <c r="DO1439" s="74"/>
      <c r="DP1439" s="74"/>
      <c r="DR1439">
        <v>60</v>
      </c>
      <c r="DS1439" s="74" t="s">
        <v>164</v>
      </c>
      <c r="DZ1439" t="s">
        <v>1264</v>
      </c>
      <c r="EA1439">
        <v>60</v>
      </c>
      <c r="EY1439" s="70" t="str">
        <f t="shared" si="175"/>
        <v>simvastatine oral 60mg/</v>
      </c>
      <c r="FK1439" s="14" t="s">
        <v>163</v>
      </c>
      <c r="FL1439" s="70" t="str">
        <f t="shared" si="176"/>
        <v>simvastatine oral 60mg/</v>
      </c>
    </row>
    <row r="1440" spans="1:168" ht="15.75" customHeight="1">
      <c r="A1440" s="83">
        <v>45829</v>
      </c>
      <c r="B1440" s="57">
        <v>45829</v>
      </c>
      <c r="C1440" s="118"/>
      <c r="D1440" s="118"/>
      <c r="E1440" s="118"/>
      <c r="F1440" s="118"/>
      <c r="G1440" s="57">
        <v>45829</v>
      </c>
      <c r="I1440" s="57">
        <v>45829</v>
      </c>
      <c r="J1440" s="5" t="str">
        <f t="shared" si="170"/>
        <v>FIN simvastatine Sandoz A/S film-coated tablet 100 x 60mg/</v>
      </c>
      <c r="K1440" s="5" t="str">
        <f t="shared" si="171"/>
        <v>FIN simvastatine Sandoz A/S film-coated tablet 100 x 60mg/</v>
      </c>
      <c r="P1440">
        <v>100</v>
      </c>
      <c r="R1440">
        <v>100</v>
      </c>
      <c r="T1440" s="118"/>
      <c r="U1440" s="118"/>
      <c r="V1440" s="118"/>
      <c r="W1440" s="118"/>
      <c r="X1440" t="s">
        <v>1297</v>
      </c>
      <c r="Y1440" t="s">
        <v>1168</v>
      </c>
      <c r="Z1440" t="s">
        <v>1168</v>
      </c>
      <c r="AA1440" t="s">
        <v>1289</v>
      </c>
      <c r="AF1440" s="61">
        <v>100000073665</v>
      </c>
      <c r="AG1440" t="s">
        <v>1220</v>
      </c>
      <c r="AI1440" t="s">
        <v>1198</v>
      </c>
      <c r="AJ1440" t="s">
        <v>1212</v>
      </c>
      <c r="AS1440" s="57">
        <v>19524</v>
      </c>
      <c r="AT1440" s="25" t="str">
        <f t="shared" si="172"/>
        <v>FIN simvastatine Sandoz A/S film-coated tablet 60mg/</v>
      </c>
      <c r="AU1440" s="33"/>
      <c r="AW1440" s="57">
        <v>19524</v>
      </c>
      <c r="AX1440" s="57"/>
      <c r="AZ1440" t="s">
        <v>579</v>
      </c>
      <c r="BD1440" t="s">
        <v>1220</v>
      </c>
      <c r="BF1440" s="46" t="s">
        <v>1068</v>
      </c>
      <c r="BG1440" t="s">
        <v>981</v>
      </c>
      <c r="BK1440" t="s">
        <v>981</v>
      </c>
      <c r="BL1440" t="s">
        <v>1068</v>
      </c>
      <c r="BM1440" s="55" t="s">
        <v>964</v>
      </c>
      <c r="BN1440" t="str">
        <f t="shared" si="173"/>
        <v>simvastatine film-coated tablet 60mg/</v>
      </c>
      <c r="BO1440" s="55"/>
      <c r="BP1440" t="str">
        <f t="shared" si="174"/>
        <v>simvastatine film-coated tablet 60mg/</v>
      </c>
      <c r="BR1440" s="76">
        <v>10221000</v>
      </c>
      <c r="BS1440" t="s">
        <v>1220</v>
      </c>
      <c r="BU1440" s="118"/>
      <c r="BV1440" s="118"/>
      <c r="BW1440" s="61">
        <v>100000073665</v>
      </c>
      <c r="CB1440" s="87"/>
      <c r="CC1440" s="87"/>
      <c r="CF1440" t="s">
        <v>1242</v>
      </c>
      <c r="CG1440" t="s">
        <v>175</v>
      </c>
      <c r="CI1440" s="118"/>
      <c r="CJ1440" s="118"/>
      <c r="CK1440" t="s">
        <v>1239</v>
      </c>
      <c r="CM1440" t="s">
        <v>1228</v>
      </c>
      <c r="CN1440" t="s">
        <v>3382</v>
      </c>
      <c r="CO1440" s="46" t="s">
        <v>2252</v>
      </c>
      <c r="CQ1440" s="46" t="s">
        <v>2252</v>
      </c>
      <c r="CR1440" s="46" t="s">
        <v>615</v>
      </c>
      <c r="CT1440" s="46" t="s">
        <v>2252</v>
      </c>
      <c r="CU1440" s="46" t="s">
        <v>615</v>
      </c>
      <c r="CV1440" s="118"/>
      <c r="CW1440" s="147"/>
      <c r="CX1440" t="s">
        <v>615</v>
      </c>
      <c r="DG1440" s="118"/>
      <c r="DH1440" s="118"/>
      <c r="DI1440" s="118"/>
      <c r="DJ1440" s="118"/>
      <c r="DK1440" s="118"/>
      <c r="DL1440">
        <v>60</v>
      </c>
      <c r="DM1440" s="74" t="s">
        <v>164</v>
      </c>
      <c r="DN1440" s="74"/>
      <c r="DO1440" s="74"/>
      <c r="DP1440" s="74"/>
      <c r="DR1440">
        <v>60</v>
      </c>
      <c r="DS1440" s="74" t="s">
        <v>164</v>
      </c>
      <c r="DZ1440" t="s">
        <v>1264</v>
      </c>
      <c r="EA1440">
        <v>60</v>
      </c>
      <c r="EY1440" s="70" t="str">
        <f t="shared" si="175"/>
        <v>simvastatine oral 60mg/</v>
      </c>
      <c r="FK1440" s="14" t="s">
        <v>163</v>
      </c>
      <c r="FL1440" s="70" t="str">
        <f t="shared" si="176"/>
        <v>simvastatine oral 60mg/</v>
      </c>
    </row>
    <row r="1441" spans="1:168" ht="15.75" customHeight="1">
      <c r="A1441" s="83">
        <v>45830</v>
      </c>
      <c r="B1441" s="57">
        <v>45830</v>
      </c>
      <c r="C1441" s="118"/>
      <c r="D1441" s="118"/>
      <c r="E1441" s="118"/>
      <c r="F1441" s="118"/>
      <c r="G1441" s="57">
        <v>45830</v>
      </c>
      <c r="I1441" s="57">
        <v>45830</v>
      </c>
      <c r="J1441" s="5" t="str">
        <f t="shared" si="170"/>
        <v>FIN simvastatine Sandoz A/S film-coated tablet 10 x 60mg/</v>
      </c>
      <c r="K1441" s="5" t="str">
        <f t="shared" si="171"/>
        <v>FIN simvastatine Sandoz A/S film-coated tablet 10 x 60mg/</v>
      </c>
      <c r="P1441">
        <v>10</v>
      </c>
      <c r="R1441">
        <v>10</v>
      </c>
      <c r="T1441" s="118"/>
      <c r="U1441" s="118"/>
      <c r="V1441" s="118"/>
      <c r="W1441" s="118"/>
      <c r="X1441" t="s">
        <v>1298</v>
      </c>
      <c r="Y1441" t="s">
        <v>1168</v>
      </c>
      <c r="Z1441" t="s">
        <v>1168</v>
      </c>
      <c r="AA1441" t="s">
        <v>1292</v>
      </c>
      <c r="AF1441" s="61">
        <v>100000073665</v>
      </c>
      <c r="AG1441" t="s">
        <v>1220</v>
      </c>
      <c r="AI1441" t="s">
        <v>1198</v>
      </c>
      <c r="AJ1441" t="s">
        <v>1212</v>
      </c>
      <c r="AS1441" s="57">
        <v>19524</v>
      </c>
      <c r="AT1441" s="25" t="str">
        <f t="shared" si="172"/>
        <v>FIN simvastatine Sandoz A/S film-coated tablet 60mg/</v>
      </c>
      <c r="AU1441" s="33"/>
      <c r="AW1441" s="57">
        <v>19524</v>
      </c>
      <c r="AX1441" s="57"/>
      <c r="AZ1441" t="s">
        <v>579</v>
      </c>
      <c r="BD1441" t="s">
        <v>1220</v>
      </c>
      <c r="BF1441" s="46" t="s">
        <v>1068</v>
      </c>
      <c r="BG1441" t="s">
        <v>981</v>
      </c>
      <c r="BK1441" t="s">
        <v>981</v>
      </c>
      <c r="BL1441" t="s">
        <v>1068</v>
      </c>
      <c r="BM1441" s="55" t="s">
        <v>964</v>
      </c>
      <c r="BN1441" t="str">
        <f t="shared" si="173"/>
        <v>simvastatine film-coated tablet 60mg/</v>
      </c>
      <c r="BO1441" s="55"/>
      <c r="BP1441" t="str">
        <f t="shared" si="174"/>
        <v>simvastatine film-coated tablet 60mg/</v>
      </c>
      <c r="BR1441" s="76">
        <v>10221000</v>
      </c>
      <c r="BS1441" t="s">
        <v>1220</v>
      </c>
      <c r="BU1441" s="118"/>
      <c r="BV1441" s="118"/>
      <c r="BW1441" s="61">
        <v>100000073665</v>
      </c>
      <c r="CB1441" s="87"/>
      <c r="CC1441" s="87"/>
      <c r="CF1441" t="s">
        <v>1242</v>
      </c>
      <c r="CG1441" t="s">
        <v>175</v>
      </c>
      <c r="CI1441" s="118"/>
      <c r="CJ1441" s="118"/>
      <c r="CK1441" t="s">
        <v>1239</v>
      </c>
      <c r="CM1441" t="s">
        <v>1228</v>
      </c>
      <c r="CN1441" t="s">
        <v>3382</v>
      </c>
      <c r="CO1441" s="46" t="s">
        <v>2252</v>
      </c>
      <c r="CQ1441" s="46" t="s">
        <v>2252</v>
      </c>
      <c r="CR1441" s="46" t="s">
        <v>615</v>
      </c>
      <c r="CT1441" s="46" t="s">
        <v>2252</v>
      </c>
      <c r="CU1441" s="46" t="s">
        <v>615</v>
      </c>
      <c r="CV1441" s="118"/>
      <c r="CW1441" s="147"/>
      <c r="CX1441" t="s">
        <v>615</v>
      </c>
      <c r="DG1441" s="118"/>
      <c r="DH1441" s="118"/>
      <c r="DI1441" s="118"/>
      <c r="DJ1441" s="118"/>
      <c r="DK1441" s="118"/>
      <c r="DL1441">
        <v>60</v>
      </c>
      <c r="DM1441" s="74" t="s">
        <v>164</v>
      </c>
      <c r="DN1441" s="74"/>
      <c r="DO1441" s="74"/>
      <c r="DP1441" s="74"/>
      <c r="DR1441">
        <v>60</v>
      </c>
      <c r="DS1441" s="74" t="s">
        <v>164</v>
      </c>
      <c r="DZ1441" t="s">
        <v>1264</v>
      </c>
      <c r="EA1441">
        <v>60</v>
      </c>
      <c r="EY1441" s="70" t="str">
        <f t="shared" si="175"/>
        <v>simvastatine oral 60mg/</v>
      </c>
      <c r="FK1441" s="14" t="s">
        <v>163</v>
      </c>
      <c r="FL1441" s="70" t="str">
        <f t="shared" si="176"/>
        <v>simvastatine oral 60mg/</v>
      </c>
    </row>
    <row r="1442" spans="1:168" ht="15.75" customHeight="1">
      <c r="A1442" s="83">
        <v>45831</v>
      </c>
      <c r="B1442" s="57">
        <v>45831</v>
      </c>
      <c r="C1442" s="118"/>
      <c r="D1442" s="118"/>
      <c r="E1442" s="118"/>
      <c r="F1442" s="118"/>
      <c r="G1442" s="57">
        <v>45831</v>
      </c>
      <c r="I1442" s="57">
        <v>45831</v>
      </c>
      <c r="J1442" s="5" t="str">
        <f t="shared" si="170"/>
        <v>FIN simvastatine Sandoz A/S film-coated tablet 20 x 60mg/</v>
      </c>
      <c r="K1442" s="5" t="str">
        <f t="shared" si="171"/>
        <v>FIN simvastatine Sandoz A/S film-coated tablet 20 x 60mg/</v>
      </c>
      <c r="P1442">
        <v>20</v>
      </c>
      <c r="R1442">
        <v>20</v>
      </c>
      <c r="T1442" s="118"/>
      <c r="U1442" s="118"/>
      <c r="V1442" s="118"/>
      <c r="W1442" s="118"/>
      <c r="X1442" t="s">
        <v>1290</v>
      </c>
      <c r="Y1442" t="s">
        <v>1168</v>
      </c>
      <c r="Z1442" t="s">
        <v>1168</v>
      </c>
      <c r="AA1442" t="s">
        <v>1291</v>
      </c>
      <c r="AF1442" s="61">
        <v>100000073665</v>
      </c>
      <c r="AG1442" t="s">
        <v>1220</v>
      </c>
      <c r="AI1442" t="s">
        <v>1198</v>
      </c>
      <c r="AJ1442" t="s">
        <v>1212</v>
      </c>
      <c r="AS1442" s="57">
        <v>19524</v>
      </c>
      <c r="AT1442" s="25" t="str">
        <f t="shared" si="172"/>
        <v>FIN simvastatine Sandoz A/S film-coated tablet 60mg/</v>
      </c>
      <c r="AU1442" s="33"/>
      <c r="AW1442" s="57">
        <v>19524</v>
      </c>
      <c r="AX1442" s="57"/>
      <c r="AZ1442" t="s">
        <v>579</v>
      </c>
      <c r="BD1442" t="s">
        <v>1220</v>
      </c>
      <c r="BF1442" s="46" t="s">
        <v>1068</v>
      </c>
      <c r="BG1442" t="s">
        <v>981</v>
      </c>
      <c r="BK1442" t="s">
        <v>981</v>
      </c>
      <c r="BL1442" t="s">
        <v>1068</v>
      </c>
      <c r="BM1442" s="55" t="s">
        <v>964</v>
      </c>
      <c r="BN1442" t="str">
        <f t="shared" si="173"/>
        <v>simvastatine film-coated tablet 60mg/</v>
      </c>
      <c r="BO1442" s="55"/>
      <c r="BP1442" t="str">
        <f t="shared" si="174"/>
        <v>simvastatine film-coated tablet 60mg/</v>
      </c>
      <c r="BR1442" s="76">
        <v>10221000</v>
      </c>
      <c r="BS1442" t="s">
        <v>1220</v>
      </c>
      <c r="BU1442" s="118"/>
      <c r="BV1442" s="118"/>
      <c r="BW1442" s="61">
        <v>100000073665</v>
      </c>
      <c r="CB1442" s="87"/>
      <c r="CC1442" s="87"/>
      <c r="CF1442" t="s">
        <v>1242</v>
      </c>
      <c r="CG1442" t="s">
        <v>175</v>
      </c>
      <c r="CI1442" s="118"/>
      <c r="CJ1442" s="118"/>
      <c r="CK1442" t="s">
        <v>1239</v>
      </c>
      <c r="CM1442" t="s">
        <v>1228</v>
      </c>
      <c r="CN1442" t="s">
        <v>3382</v>
      </c>
      <c r="CO1442" s="46" t="s">
        <v>2252</v>
      </c>
      <c r="CQ1442" s="46" t="s">
        <v>2252</v>
      </c>
      <c r="CR1442" s="46" t="s">
        <v>615</v>
      </c>
      <c r="CT1442" s="46" t="s">
        <v>2252</v>
      </c>
      <c r="CU1442" s="46" t="s">
        <v>615</v>
      </c>
      <c r="CV1442" s="118"/>
      <c r="CW1442" s="147"/>
      <c r="CX1442" t="s">
        <v>615</v>
      </c>
      <c r="DG1442" s="118"/>
      <c r="DH1442" s="118"/>
      <c r="DI1442" s="118"/>
      <c r="DJ1442" s="118"/>
      <c r="DK1442" s="118"/>
      <c r="DL1442">
        <v>60</v>
      </c>
      <c r="DM1442" s="74" t="s">
        <v>164</v>
      </c>
      <c r="DN1442" s="74"/>
      <c r="DO1442" s="74"/>
      <c r="DP1442" s="74"/>
      <c r="DR1442">
        <v>60</v>
      </c>
      <c r="DS1442" s="74" t="s">
        <v>164</v>
      </c>
      <c r="DZ1442" t="s">
        <v>1264</v>
      </c>
      <c r="EA1442">
        <v>60</v>
      </c>
      <c r="EY1442" s="70" t="str">
        <f t="shared" si="175"/>
        <v>simvastatine oral 60mg/</v>
      </c>
      <c r="FK1442" s="14" t="s">
        <v>163</v>
      </c>
      <c r="FL1442" s="70" t="str">
        <f t="shared" si="176"/>
        <v>simvastatine oral 60mg/</v>
      </c>
    </row>
    <row r="1443" spans="1:168" ht="15.75" customHeight="1">
      <c r="A1443" s="83">
        <v>45832</v>
      </c>
      <c r="B1443" s="57">
        <v>45832</v>
      </c>
      <c r="C1443" s="118"/>
      <c r="D1443" s="118"/>
      <c r="E1443" s="118"/>
      <c r="F1443" s="118"/>
      <c r="G1443" s="57">
        <v>45832</v>
      </c>
      <c r="I1443" s="57">
        <v>45832</v>
      </c>
      <c r="J1443" s="5" t="str">
        <f t="shared" si="170"/>
        <v>FIN simvastatine Sandoz A/S film-coated tablet 28 x 60mg/</v>
      </c>
      <c r="K1443" s="5" t="str">
        <f t="shared" si="171"/>
        <v>FIN simvastatine Sandoz A/S film-coated tablet 28 x 60mg/</v>
      </c>
      <c r="P1443">
        <v>28</v>
      </c>
      <c r="R1443">
        <v>28</v>
      </c>
      <c r="T1443" s="118"/>
      <c r="U1443" s="118"/>
      <c r="V1443" s="118"/>
      <c r="W1443" s="118"/>
      <c r="X1443" t="s">
        <v>1299</v>
      </c>
      <c r="Y1443" t="s">
        <v>1168</v>
      </c>
      <c r="Z1443" t="s">
        <v>1168</v>
      </c>
      <c r="AA1443" t="s">
        <v>1297</v>
      </c>
      <c r="AF1443" s="61">
        <v>100000073665</v>
      </c>
      <c r="AG1443" t="s">
        <v>1220</v>
      </c>
      <c r="AI1443" t="s">
        <v>1198</v>
      </c>
      <c r="AJ1443" t="s">
        <v>1212</v>
      </c>
      <c r="AS1443" s="57">
        <v>19524</v>
      </c>
      <c r="AT1443" s="25" t="str">
        <f t="shared" si="172"/>
        <v>FIN simvastatine Sandoz A/S film-coated tablet 60mg/</v>
      </c>
      <c r="AU1443" s="33"/>
      <c r="AW1443" s="57">
        <v>19524</v>
      </c>
      <c r="AX1443" s="57"/>
      <c r="AZ1443" t="s">
        <v>579</v>
      </c>
      <c r="BD1443" t="s">
        <v>1220</v>
      </c>
      <c r="BF1443" s="46" t="s">
        <v>1068</v>
      </c>
      <c r="BG1443" t="s">
        <v>981</v>
      </c>
      <c r="BK1443" t="s">
        <v>981</v>
      </c>
      <c r="BL1443" t="s">
        <v>1068</v>
      </c>
      <c r="BM1443" s="55" t="s">
        <v>964</v>
      </c>
      <c r="BN1443" t="str">
        <f t="shared" si="173"/>
        <v>simvastatine film-coated tablet 60mg/</v>
      </c>
      <c r="BO1443" s="55"/>
      <c r="BP1443" t="str">
        <f t="shared" si="174"/>
        <v>simvastatine film-coated tablet 60mg/</v>
      </c>
      <c r="BR1443" s="76">
        <v>10221000</v>
      </c>
      <c r="BS1443" t="s">
        <v>1220</v>
      </c>
      <c r="BU1443" s="118"/>
      <c r="BV1443" s="118"/>
      <c r="BW1443" s="61">
        <v>100000073665</v>
      </c>
      <c r="CB1443" s="87"/>
      <c r="CC1443" s="87"/>
      <c r="CF1443" t="s">
        <v>1242</v>
      </c>
      <c r="CG1443" t="s">
        <v>175</v>
      </c>
      <c r="CI1443" s="118"/>
      <c r="CJ1443" s="118"/>
      <c r="CK1443" t="s">
        <v>1239</v>
      </c>
      <c r="CM1443" t="s">
        <v>1228</v>
      </c>
      <c r="CN1443" t="s">
        <v>3382</v>
      </c>
      <c r="CO1443" s="46" t="s">
        <v>2252</v>
      </c>
      <c r="CQ1443" s="46" t="s">
        <v>2252</v>
      </c>
      <c r="CR1443" s="46" t="s">
        <v>615</v>
      </c>
      <c r="CT1443" s="46" t="s">
        <v>2252</v>
      </c>
      <c r="CU1443" s="46" t="s">
        <v>615</v>
      </c>
      <c r="CV1443" s="118"/>
      <c r="CW1443" s="147"/>
      <c r="CX1443" t="s">
        <v>615</v>
      </c>
      <c r="DG1443" s="118"/>
      <c r="DH1443" s="118"/>
      <c r="DI1443" s="118"/>
      <c r="DJ1443" s="118"/>
      <c r="DK1443" s="118"/>
      <c r="DL1443">
        <v>60</v>
      </c>
      <c r="DM1443" s="74" t="s">
        <v>164</v>
      </c>
      <c r="DN1443" s="74"/>
      <c r="DO1443" s="74"/>
      <c r="DP1443" s="74"/>
      <c r="DR1443">
        <v>60</v>
      </c>
      <c r="DS1443" s="74" t="s">
        <v>164</v>
      </c>
      <c r="DZ1443" t="s">
        <v>1264</v>
      </c>
      <c r="EA1443">
        <v>60</v>
      </c>
      <c r="EY1443" s="70" t="str">
        <f t="shared" si="175"/>
        <v>simvastatine oral 60mg/</v>
      </c>
      <c r="FK1443" s="14" t="s">
        <v>163</v>
      </c>
      <c r="FL1443" s="70" t="str">
        <f t="shared" si="176"/>
        <v>simvastatine oral 60mg/</v>
      </c>
    </row>
    <row r="1444" spans="1:168" ht="15.75" customHeight="1">
      <c r="A1444" s="83">
        <v>45833</v>
      </c>
      <c r="B1444" s="57">
        <v>45833</v>
      </c>
      <c r="C1444" s="118"/>
      <c r="D1444" s="118"/>
      <c r="E1444" s="118"/>
      <c r="F1444" s="118"/>
      <c r="G1444" s="57">
        <v>45833</v>
      </c>
      <c r="I1444" s="57">
        <v>45833</v>
      </c>
      <c r="J1444" s="5" t="str">
        <f t="shared" si="170"/>
        <v>FIN simvastatine Sandoz A/S film-coated tablet 30 x 60mg/</v>
      </c>
      <c r="K1444" s="5" t="str">
        <f t="shared" si="171"/>
        <v>FIN simvastatine Sandoz A/S film-coated tablet 30 x 60mg/</v>
      </c>
      <c r="P1444">
        <v>30</v>
      </c>
      <c r="R1444">
        <v>30</v>
      </c>
      <c r="T1444" s="118"/>
      <c r="U1444" s="118"/>
      <c r="V1444" s="118"/>
      <c r="W1444" s="118"/>
      <c r="X1444" t="s">
        <v>1307</v>
      </c>
      <c r="Y1444" t="s">
        <v>1168</v>
      </c>
      <c r="Z1444" t="s">
        <v>1168</v>
      </c>
      <c r="AA1444" t="s">
        <v>1298</v>
      </c>
      <c r="AF1444" s="61">
        <v>100000073665</v>
      </c>
      <c r="AG1444" t="s">
        <v>1220</v>
      </c>
      <c r="AI1444" t="s">
        <v>1198</v>
      </c>
      <c r="AJ1444" t="s">
        <v>1212</v>
      </c>
      <c r="AS1444" s="57">
        <v>19524</v>
      </c>
      <c r="AT1444" s="25" t="str">
        <f t="shared" si="172"/>
        <v>FIN simvastatine Sandoz A/S film-coated tablet 60mg/</v>
      </c>
      <c r="AU1444" s="33"/>
      <c r="AW1444" s="57">
        <v>19524</v>
      </c>
      <c r="AX1444" s="57"/>
      <c r="AZ1444" t="s">
        <v>579</v>
      </c>
      <c r="BD1444" t="s">
        <v>1220</v>
      </c>
      <c r="BF1444" s="46" t="s">
        <v>1068</v>
      </c>
      <c r="BG1444" t="s">
        <v>981</v>
      </c>
      <c r="BK1444" t="s">
        <v>981</v>
      </c>
      <c r="BL1444" t="s">
        <v>1068</v>
      </c>
      <c r="BM1444" s="55" t="s">
        <v>964</v>
      </c>
      <c r="BN1444" t="str">
        <f t="shared" si="173"/>
        <v>simvastatine film-coated tablet 60mg/</v>
      </c>
      <c r="BO1444" s="55"/>
      <c r="BP1444" t="str">
        <f t="shared" si="174"/>
        <v>simvastatine film-coated tablet 60mg/</v>
      </c>
      <c r="BR1444" s="76">
        <v>10221000</v>
      </c>
      <c r="BS1444" t="s">
        <v>1220</v>
      </c>
      <c r="BU1444" s="118"/>
      <c r="BV1444" s="118"/>
      <c r="BW1444" s="61">
        <v>100000073665</v>
      </c>
      <c r="CB1444" s="87"/>
      <c r="CC1444" s="87"/>
      <c r="CF1444" t="s">
        <v>1242</v>
      </c>
      <c r="CG1444" t="s">
        <v>175</v>
      </c>
      <c r="CI1444" s="118"/>
      <c r="CJ1444" s="118"/>
      <c r="CK1444" t="s">
        <v>1239</v>
      </c>
      <c r="CM1444" t="s">
        <v>1228</v>
      </c>
      <c r="CN1444" t="s">
        <v>3382</v>
      </c>
      <c r="CO1444" s="46" t="s">
        <v>2252</v>
      </c>
      <c r="CQ1444" s="46" t="s">
        <v>2252</v>
      </c>
      <c r="CR1444" s="46" t="s">
        <v>615</v>
      </c>
      <c r="CT1444" s="46" t="s">
        <v>2252</v>
      </c>
      <c r="CU1444" s="46" t="s">
        <v>615</v>
      </c>
      <c r="CV1444" s="118"/>
      <c r="CW1444" s="147"/>
      <c r="CX1444" t="s">
        <v>615</v>
      </c>
      <c r="DG1444" s="118"/>
      <c r="DH1444" s="118"/>
      <c r="DI1444" s="118"/>
      <c r="DJ1444" s="118"/>
      <c r="DK1444" s="118"/>
      <c r="DL1444">
        <v>60</v>
      </c>
      <c r="DM1444" s="74" t="s">
        <v>164</v>
      </c>
      <c r="DN1444" s="74"/>
      <c r="DO1444" s="74"/>
      <c r="DP1444" s="74"/>
      <c r="DR1444">
        <v>60</v>
      </c>
      <c r="DS1444" s="74" t="s">
        <v>164</v>
      </c>
      <c r="DZ1444" t="s">
        <v>1264</v>
      </c>
      <c r="EA1444">
        <v>60</v>
      </c>
      <c r="EY1444" s="70" t="str">
        <f t="shared" si="175"/>
        <v>simvastatine oral 60mg/</v>
      </c>
      <c r="FK1444" s="14" t="s">
        <v>163</v>
      </c>
      <c r="FL1444" s="70" t="str">
        <f t="shared" si="176"/>
        <v>simvastatine oral 60mg/</v>
      </c>
    </row>
    <row r="1445" spans="1:168" ht="15.75" customHeight="1">
      <c r="A1445" s="83">
        <v>45834</v>
      </c>
      <c r="B1445" s="57">
        <v>45834</v>
      </c>
      <c r="C1445" s="118"/>
      <c r="D1445" s="118"/>
      <c r="E1445" s="118"/>
      <c r="F1445" s="118"/>
      <c r="G1445" s="57">
        <v>45834</v>
      </c>
      <c r="I1445" s="57">
        <v>45834</v>
      </c>
      <c r="J1445" s="5" t="str">
        <f t="shared" si="170"/>
        <v>FIN simvastatine Sandoz A/S film-coated tablet 49 x 60mg/</v>
      </c>
      <c r="K1445" s="5" t="str">
        <f t="shared" si="171"/>
        <v>FIN simvastatine Sandoz A/S film-coated tablet 49 x 60mg/</v>
      </c>
      <c r="P1445">
        <v>49</v>
      </c>
      <c r="R1445">
        <v>49</v>
      </c>
      <c r="T1445" s="118"/>
      <c r="U1445" s="118"/>
      <c r="V1445" s="118"/>
      <c r="W1445" s="118"/>
      <c r="X1445" t="s">
        <v>1300</v>
      </c>
      <c r="Y1445" t="s">
        <v>1168</v>
      </c>
      <c r="Z1445" t="s">
        <v>1168</v>
      </c>
      <c r="AA1445" t="s">
        <v>1343</v>
      </c>
      <c r="AF1445" s="61">
        <v>100000073665</v>
      </c>
      <c r="AG1445" t="s">
        <v>1220</v>
      </c>
      <c r="AI1445" t="s">
        <v>1198</v>
      </c>
      <c r="AJ1445" t="s">
        <v>1212</v>
      </c>
      <c r="AS1445" s="57">
        <v>19524</v>
      </c>
      <c r="AT1445" s="25" t="str">
        <f t="shared" si="172"/>
        <v>FIN simvastatine Sandoz A/S film-coated tablet 60mg/</v>
      </c>
      <c r="AU1445" s="33"/>
      <c r="AW1445" s="57">
        <v>19524</v>
      </c>
      <c r="AX1445" s="57"/>
      <c r="AZ1445" t="s">
        <v>579</v>
      </c>
      <c r="BD1445" t="s">
        <v>1220</v>
      </c>
      <c r="BF1445" s="46" t="s">
        <v>1068</v>
      </c>
      <c r="BG1445" t="s">
        <v>981</v>
      </c>
      <c r="BK1445" t="s">
        <v>981</v>
      </c>
      <c r="BL1445" t="s">
        <v>1068</v>
      </c>
      <c r="BM1445" s="55" t="s">
        <v>964</v>
      </c>
      <c r="BN1445" t="str">
        <f t="shared" si="173"/>
        <v>simvastatine film-coated tablet 60mg/</v>
      </c>
      <c r="BO1445" s="55"/>
      <c r="BP1445" t="str">
        <f t="shared" si="174"/>
        <v>simvastatine film-coated tablet 60mg/</v>
      </c>
      <c r="BR1445" s="76">
        <v>10221000</v>
      </c>
      <c r="BS1445" t="s">
        <v>1220</v>
      </c>
      <c r="BU1445" s="118"/>
      <c r="BV1445" s="118"/>
      <c r="BW1445" s="61">
        <v>100000073665</v>
      </c>
      <c r="CB1445" s="87"/>
      <c r="CC1445" s="87"/>
      <c r="CF1445" t="s">
        <v>1242</v>
      </c>
      <c r="CG1445" t="s">
        <v>175</v>
      </c>
      <c r="CI1445" s="118"/>
      <c r="CJ1445" s="118"/>
      <c r="CK1445" t="s">
        <v>1239</v>
      </c>
      <c r="CM1445" t="s">
        <v>1228</v>
      </c>
      <c r="CN1445" t="s">
        <v>3382</v>
      </c>
      <c r="CO1445" s="46" t="s">
        <v>2252</v>
      </c>
      <c r="CQ1445" s="46" t="s">
        <v>2252</v>
      </c>
      <c r="CR1445" s="46" t="s">
        <v>615</v>
      </c>
      <c r="CT1445" s="46" t="s">
        <v>2252</v>
      </c>
      <c r="CU1445" s="46" t="s">
        <v>615</v>
      </c>
      <c r="CV1445" s="118"/>
      <c r="CW1445" s="147"/>
      <c r="CX1445" t="s">
        <v>615</v>
      </c>
      <c r="DG1445" s="118"/>
      <c r="DH1445" s="118"/>
      <c r="DI1445" s="118"/>
      <c r="DJ1445" s="118"/>
      <c r="DK1445" s="118"/>
      <c r="DL1445">
        <v>60</v>
      </c>
      <c r="DM1445" s="74" t="s">
        <v>164</v>
      </c>
      <c r="DN1445" s="74"/>
      <c r="DO1445" s="74"/>
      <c r="DP1445" s="74"/>
      <c r="DR1445">
        <v>60</v>
      </c>
      <c r="DS1445" s="74" t="s">
        <v>164</v>
      </c>
      <c r="DZ1445" t="s">
        <v>1264</v>
      </c>
      <c r="EA1445">
        <v>60</v>
      </c>
      <c r="EY1445" s="70" t="str">
        <f t="shared" si="175"/>
        <v>simvastatine oral 60mg/</v>
      </c>
      <c r="FK1445" s="14" t="s">
        <v>163</v>
      </c>
      <c r="FL1445" s="70" t="str">
        <f t="shared" si="176"/>
        <v>simvastatine oral 60mg/</v>
      </c>
    </row>
    <row r="1446" spans="1:168" ht="15.75" customHeight="1">
      <c r="A1446" s="83">
        <v>45835</v>
      </c>
      <c r="B1446" s="57">
        <v>45835</v>
      </c>
      <c r="C1446" s="118"/>
      <c r="D1446" s="118"/>
      <c r="E1446" s="118"/>
      <c r="F1446" s="118"/>
      <c r="G1446" s="57">
        <v>45835</v>
      </c>
      <c r="I1446" s="57">
        <v>45835</v>
      </c>
      <c r="J1446" s="5" t="str">
        <f t="shared" si="170"/>
        <v>FIN simvastatine Sandoz A/S film-coated tablet 50 x 60mg/</v>
      </c>
      <c r="K1446" s="5" t="str">
        <f t="shared" si="171"/>
        <v>FIN simvastatine Sandoz A/S film-coated tablet 50 x 60mg/</v>
      </c>
      <c r="P1446">
        <v>50</v>
      </c>
      <c r="R1446">
        <v>50</v>
      </c>
      <c r="T1446" s="118"/>
      <c r="U1446" s="118"/>
      <c r="V1446" s="118"/>
      <c r="W1446" s="118"/>
      <c r="X1446" t="s">
        <v>1313</v>
      </c>
      <c r="Y1446" t="s">
        <v>1168</v>
      </c>
      <c r="Z1446" t="s">
        <v>1168</v>
      </c>
      <c r="AA1446" t="s">
        <v>1299</v>
      </c>
      <c r="AF1446" s="61">
        <v>100000073665</v>
      </c>
      <c r="AG1446" t="s">
        <v>1220</v>
      </c>
      <c r="AI1446" t="s">
        <v>1198</v>
      </c>
      <c r="AJ1446" t="s">
        <v>1212</v>
      </c>
      <c r="AS1446" s="57">
        <v>19524</v>
      </c>
      <c r="AT1446" s="25" t="str">
        <f t="shared" si="172"/>
        <v>FIN simvastatine Sandoz A/S film-coated tablet 60mg/</v>
      </c>
      <c r="AU1446" s="33"/>
      <c r="AW1446" s="57">
        <v>19524</v>
      </c>
      <c r="AX1446" s="57"/>
      <c r="AZ1446" t="s">
        <v>579</v>
      </c>
      <c r="BD1446" t="s">
        <v>1220</v>
      </c>
      <c r="BF1446" s="46" t="s">
        <v>1068</v>
      </c>
      <c r="BG1446" t="s">
        <v>981</v>
      </c>
      <c r="BK1446" t="s">
        <v>981</v>
      </c>
      <c r="BL1446" t="s">
        <v>1068</v>
      </c>
      <c r="BM1446" s="55" t="s">
        <v>964</v>
      </c>
      <c r="BN1446" t="str">
        <f t="shared" si="173"/>
        <v>simvastatine film-coated tablet 60mg/</v>
      </c>
      <c r="BO1446" s="55"/>
      <c r="BP1446" t="str">
        <f t="shared" si="174"/>
        <v>simvastatine film-coated tablet 60mg/</v>
      </c>
      <c r="BR1446" s="76">
        <v>10221000</v>
      </c>
      <c r="BS1446" t="s">
        <v>1220</v>
      </c>
      <c r="BU1446" s="118"/>
      <c r="BV1446" s="118"/>
      <c r="BW1446" s="61">
        <v>100000073665</v>
      </c>
      <c r="CB1446" s="87"/>
      <c r="CC1446" s="87"/>
      <c r="CF1446" t="s">
        <v>1242</v>
      </c>
      <c r="CG1446" t="s">
        <v>175</v>
      </c>
      <c r="CI1446" s="118"/>
      <c r="CJ1446" s="118"/>
      <c r="CK1446" t="s">
        <v>1239</v>
      </c>
      <c r="CM1446" t="s">
        <v>1228</v>
      </c>
      <c r="CN1446" t="s">
        <v>3382</v>
      </c>
      <c r="CO1446" s="46" t="s">
        <v>2252</v>
      </c>
      <c r="CQ1446" s="46" t="s">
        <v>2252</v>
      </c>
      <c r="CR1446" s="46" t="s">
        <v>615</v>
      </c>
      <c r="CT1446" s="46" t="s">
        <v>2252</v>
      </c>
      <c r="CU1446" s="46" t="s">
        <v>615</v>
      </c>
      <c r="CV1446" s="118"/>
      <c r="CW1446" s="147"/>
      <c r="CX1446" t="s">
        <v>615</v>
      </c>
      <c r="DG1446" s="118"/>
      <c r="DH1446" s="118"/>
      <c r="DI1446" s="118"/>
      <c r="DJ1446" s="118"/>
      <c r="DK1446" s="118"/>
      <c r="DL1446">
        <v>60</v>
      </c>
      <c r="DM1446" s="74" t="s">
        <v>164</v>
      </c>
      <c r="DN1446" s="74"/>
      <c r="DO1446" s="74"/>
      <c r="DP1446" s="74"/>
      <c r="DR1446">
        <v>60</v>
      </c>
      <c r="DS1446" s="74" t="s">
        <v>164</v>
      </c>
      <c r="DZ1446" t="s">
        <v>1264</v>
      </c>
      <c r="EA1446">
        <v>60</v>
      </c>
      <c r="EY1446" s="70" t="str">
        <f t="shared" si="175"/>
        <v>simvastatine oral 60mg/</v>
      </c>
      <c r="FK1446" s="14" t="s">
        <v>163</v>
      </c>
      <c r="FL1446" s="70" t="str">
        <f t="shared" si="176"/>
        <v>simvastatine oral 60mg/</v>
      </c>
    </row>
    <row r="1447" spans="1:168" ht="15.75" customHeight="1">
      <c r="A1447" s="83">
        <v>45836</v>
      </c>
      <c r="B1447" s="57">
        <v>45836</v>
      </c>
      <c r="C1447" s="118"/>
      <c r="D1447" s="118"/>
      <c r="E1447" s="118"/>
      <c r="F1447" s="118"/>
      <c r="G1447" s="57">
        <v>45836</v>
      </c>
      <c r="I1447" s="57">
        <v>45836</v>
      </c>
      <c r="J1447" s="5" t="str">
        <f t="shared" si="170"/>
        <v>FIN simvastatine Sandoz A/S film-coated tablet 98 x 60mg/</v>
      </c>
      <c r="K1447" s="5" t="str">
        <f t="shared" si="171"/>
        <v>FIN simvastatine Sandoz A/S film-coated tablet 98 x 60mg/</v>
      </c>
      <c r="P1447">
        <v>98</v>
      </c>
      <c r="R1447">
        <v>98</v>
      </c>
      <c r="T1447" s="118"/>
      <c r="U1447" s="118"/>
      <c r="V1447" s="118"/>
      <c r="W1447" s="118"/>
      <c r="X1447" t="s">
        <v>1302</v>
      </c>
      <c r="Y1447" t="s">
        <v>1168</v>
      </c>
      <c r="Z1447" t="s">
        <v>1168</v>
      </c>
      <c r="AA1447" t="s">
        <v>1302</v>
      </c>
      <c r="AF1447" s="61">
        <v>100000073665</v>
      </c>
      <c r="AG1447" t="s">
        <v>1220</v>
      </c>
      <c r="AI1447" t="s">
        <v>1198</v>
      </c>
      <c r="AJ1447" t="s">
        <v>1212</v>
      </c>
      <c r="AS1447" s="57">
        <v>19524</v>
      </c>
      <c r="AT1447" s="25" t="str">
        <f t="shared" si="172"/>
        <v>FIN simvastatine Sandoz A/S film-coated tablet 60mg/</v>
      </c>
      <c r="AU1447" s="33"/>
      <c r="AW1447" s="57">
        <v>19524</v>
      </c>
      <c r="AX1447" s="57"/>
      <c r="AZ1447" t="s">
        <v>579</v>
      </c>
      <c r="BD1447" t="s">
        <v>1220</v>
      </c>
      <c r="BF1447" s="46" t="s">
        <v>1068</v>
      </c>
      <c r="BG1447" t="s">
        <v>981</v>
      </c>
      <c r="BK1447" t="s">
        <v>981</v>
      </c>
      <c r="BL1447" t="s">
        <v>1068</v>
      </c>
      <c r="BM1447" s="55" t="s">
        <v>964</v>
      </c>
      <c r="BN1447" t="str">
        <f t="shared" si="173"/>
        <v>simvastatine film-coated tablet 60mg/</v>
      </c>
      <c r="BO1447" s="55"/>
      <c r="BP1447" t="str">
        <f t="shared" si="174"/>
        <v>simvastatine film-coated tablet 60mg/</v>
      </c>
      <c r="BR1447" s="76">
        <v>10221000</v>
      </c>
      <c r="BS1447" t="s">
        <v>1220</v>
      </c>
      <c r="BU1447" s="118"/>
      <c r="BV1447" s="118"/>
      <c r="BW1447" s="61">
        <v>100000073665</v>
      </c>
      <c r="CB1447" s="87"/>
      <c r="CC1447" s="87"/>
      <c r="CF1447" t="s">
        <v>1242</v>
      </c>
      <c r="CG1447" t="s">
        <v>175</v>
      </c>
      <c r="CI1447" s="118"/>
      <c r="CJ1447" s="118"/>
      <c r="CK1447" t="s">
        <v>1239</v>
      </c>
      <c r="CM1447" t="s">
        <v>1228</v>
      </c>
      <c r="CN1447" t="s">
        <v>3382</v>
      </c>
      <c r="CO1447" s="46" t="s">
        <v>2252</v>
      </c>
      <c r="CQ1447" s="46" t="s">
        <v>2252</v>
      </c>
      <c r="CR1447" s="46" t="s">
        <v>615</v>
      </c>
      <c r="CT1447" s="46" t="s">
        <v>2252</v>
      </c>
      <c r="CU1447" s="46" t="s">
        <v>615</v>
      </c>
      <c r="CV1447" s="118"/>
      <c r="CW1447" s="147"/>
      <c r="CX1447" t="s">
        <v>615</v>
      </c>
      <c r="DG1447" s="118"/>
      <c r="DH1447" s="118"/>
      <c r="DI1447" s="118"/>
      <c r="DJ1447" s="118"/>
      <c r="DK1447" s="118"/>
      <c r="DL1447">
        <v>60</v>
      </c>
      <c r="DM1447" s="74" t="s">
        <v>164</v>
      </c>
      <c r="DN1447" s="74"/>
      <c r="DO1447" s="74"/>
      <c r="DP1447" s="74"/>
      <c r="DR1447">
        <v>60</v>
      </c>
      <c r="DS1447" s="74" t="s">
        <v>164</v>
      </c>
      <c r="DZ1447" t="s">
        <v>1264</v>
      </c>
      <c r="EA1447">
        <v>60</v>
      </c>
      <c r="EY1447" s="70" t="str">
        <f t="shared" si="175"/>
        <v>simvastatine oral 60mg/</v>
      </c>
      <c r="FK1447" s="14" t="s">
        <v>163</v>
      </c>
      <c r="FL1447" s="70" t="str">
        <f t="shared" si="176"/>
        <v>simvastatine oral 60mg/</v>
      </c>
    </row>
    <row r="1448" spans="1:168" ht="15.75" customHeight="1">
      <c r="A1448" s="83">
        <v>45837</v>
      </c>
      <c r="B1448" s="57">
        <v>45837</v>
      </c>
      <c r="C1448" s="118"/>
      <c r="D1448" s="118"/>
      <c r="E1448" s="118"/>
      <c r="F1448" s="118"/>
      <c r="G1448" s="57">
        <v>45837</v>
      </c>
      <c r="I1448" s="57">
        <v>45837</v>
      </c>
      <c r="J1448" s="5" t="str">
        <f t="shared" si="170"/>
        <v>FIN simvastatine Sandoz A/S film-coated tablet 100 x 60mg/</v>
      </c>
      <c r="K1448" s="5" t="str">
        <f t="shared" si="171"/>
        <v>FIN simvastatine Sandoz A/S film-coated tablet 100 x 60mg/</v>
      </c>
      <c r="P1448">
        <v>100</v>
      </c>
      <c r="R1448">
        <v>100</v>
      </c>
      <c r="T1448" s="118"/>
      <c r="U1448" s="118"/>
      <c r="V1448" s="118"/>
      <c r="W1448" s="118"/>
      <c r="X1448" t="s">
        <v>1289</v>
      </c>
      <c r="Y1448" t="s">
        <v>1168</v>
      </c>
      <c r="Z1448" t="s">
        <v>1168</v>
      </c>
      <c r="AA1448" t="s">
        <v>1289</v>
      </c>
      <c r="AF1448" s="61">
        <v>100000073665</v>
      </c>
      <c r="AG1448" t="s">
        <v>1220</v>
      </c>
      <c r="AI1448" t="s">
        <v>1198</v>
      </c>
      <c r="AJ1448" t="s">
        <v>1212</v>
      </c>
      <c r="AS1448" s="57">
        <v>19524</v>
      </c>
      <c r="AT1448" s="25" t="str">
        <f t="shared" si="172"/>
        <v>FIN simvastatine Sandoz A/S film-coated tablet 60mg/</v>
      </c>
      <c r="AU1448" s="33"/>
      <c r="AW1448" s="57">
        <v>19524</v>
      </c>
      <c r="AX1448" s="57"/>
      <c r="AZ1448" t="s">
        <v>579</v>
      </c>
      <c r="BD1448" t="s">
        <v>1220</v>
      </c>
      <c r="BF1448" s="46" t="s">
        <v>1068</v>
      </c>
      <c r="BG1448" t="s">
        <v>981</v>
      </c>
      <c r="BK1448" t="s">
        <v>981</v>
      </c>
      <c r="BL1448" t="s">
        <v>1068</v>
      </c>
      <c r="BM1448" s="55" t="s">
        <v>964</v>
      </c>
      <c r="BN1448" t="str">
        <f t="shared" si="173"/>
        <v>simvastatine film-coated tablet 60mg/</v>
      </c>
      <c r="BO1448" s="55"/>
      <c r="BP1448" t="str">
        <f t="shared" si="174"/>
        <v>simvastatine film-coated tablet 60mg/</v>
      </c>
      <c r="BR1448" s="76">
        <v>10221000</v>
      </c>
      <c r="BS1448" t="s">
        <v>1220</v>
      </c>
      <c r="BU1448" s="118"/>
      <c r="BV1448" s="118"/>
      <c r="BW1448" s="61">
        <v>100000073665</v>
      </c>
      <c r="CB1448" s="87"/>
      <c r="CC1448" s="87"/>
      <c r="CF1448" t="s">
        <v>1242</v>
      </c>
      <c r="CG1448" t="s">
        <v>175</v>
      </c>
      <c r="CI1448" s="118"/>
      <c r="CJ1448" s="118"/>
      <c r="CK1448" t="s">
        <v>1239</v>
      </c>
      <c r="CM1448" t="s">
        <v>1228</v>
      </c>
      <c r="CN1448" t="s">
        <v>3382</v>
      </c>
      <c r="CO1448" s="46" t="s">
        <v>2252</v>
      </c>
      <c r="CQ1448" s="46" t="s">
        <v>2252</v>
      </c>
      <c r="CR1448" s="46" t="s">
        <v>615</v>
      </c>
      <c r="CT1448" s="46" t="s">
        <v>2252</v>
      </c>
      <c r="CU1448" s="46" t="s">
        <v>615</v>
      </c>
      <c r="CV1448" s="118"/>
      <c r="CW1448" s="147"/>
      <c r="CX1448" t="s">
        <v>615</v>
      </c>
      <c r="DG1448" s="118"/>
      <c r="DH1448" s="118"/>
      <c r="DI1448" s="118"/>
      <c r="DJ1448" s="118"/>
      <c r="DK1448" s="118"/>
      <c r="DL1448">
        <v>60</v>
      </c>
      <c r="DM1448" s="74" t="s">
        <v>164</v>
      </c>
      <c r="DN1448" s="74"/>
      <c r="DO1448" s="74"/>
      <c r="DP1448" s="74"/>
      <c r="DR1448">
        <v>60</v>
      </c>
      <c r="DS1448" s="74" t="s">
        <v>164</v>
      </c>
      <c r="DZ1448" t="s">
        <v>1264</v>
      </c>
      <c r="EA1448">
        <v>60</v>
      </c>
      <c r="EY1448" s="70" t="str">
        <f t="shared" si="175"/>
        <v>simvastatine oral 60mg/</v>
      </c>
      <c r="FK1448" s="14" t="s">
        <v>163</v>
      </c>
      <c r="FL1448" s="70" t="str">
        <f t="shared" si="176"/>
        <v>simvastatine oral 60mg/</v>
      </c>
    </row>
    <row r="1449" spans="1:168" ht="15.75" customHeight="1">
      <c r="A1449" s="83">
        <v>121538</v>
      </c>
      <c r="B1449" s="57">
        <v>121538</v>
      </c>
      <c r="C1449" s="118"/>
      <c r="D1449" s="118"/>
      <c r="E1449" s="118"/>
      <c r="F1449" s="118"/>
      <c r="G1449" s="57">
        <v>121538</v>
      </c>
      <c r="I1449" s="57">
        <v>121538</v>
      </c>
      <c r="J1449" s="5" t="str">
        <f t="shared" si="170"/>
        <v>FIN simvastatine Sandoz A/S film-coated tablet 7 x 60mg/</v>
      </c>
      <c r="K1449" s="5" t="str">
        <f t="shared" si="171"/>
        <v>FIN simvastatine Sandoz A/S film-coated tablet 7 x 60mg/</v>
      </c>
      <c r="P1449">
        <v>7</v>
      </c>
      <c r="R1449">
        <v>7</v>
      </c>
      <c r="T1449" s="118"/>
      <c r="U1449" s="118"/>
      <c r="V1449" s="118"/>
      <c r="W1449" s="118"/>
      <c r="X1449" s="56" t="s">
        <v>1308</v>
      </c>
      <c r="Y1449" t="s">
        <v>1168</v>
      </c>
      <c r="Z1449" t="s">
        <v>1168</v>
      </c>
      <c r="AA1449" t="s">
        <v>1311</v>
      </c>
      <c r="AF1449" s="61">
        <v>100000073665</v>
      </c>
      <c r="AG1449" t="s">
        <v>1220</v>
      </c>
      <c r="AI1449" t="s">
        <v>1198</v>
      </c>
      <c r="AJ1449" t="s">
        <v>1212</v>
      </c>
      <c r="AS1449" s="57">
        <v>19524</v>
      </c>
      <c r="AT1449" s="25" t="str">
        <f t="shared" si="172"/>
        <v>FIN simvastatine Sandoz A/S film-coated tablet 60mg/</v>
      </c>
      <c r="AU1449" s="33"/>
      <c r="AW1449" s="57">
        <v>19524</v>
      </c>
      <c r="AX1449" s="57"/>
      <c r="AZ1449" t="s">
        <v>579</v>
      </c>
      <c r="BD1449" t="s">
        <v>1220</v>
      </c>
      <c r="BF1449" s="46" t="s">
        <v>1068</v>
      </c>
      <c r="BG1449" t="s">
        <v>981</v>
      </c>
      <c r="BK1449" t="s">
        <v>981</v>
      </c>
      <c r="BL1449" t="s">
        <v>1068</v>
      </c>
      <c r="BM1449" s="55" t="s">
        <v>964</v>
      </c>
      <c r="BN1449" t="str">
        <f t="shared" si="173"/>
        <v>simvastatine film-coated tablet 60mg/</v>
      </c>
      <c r="BO1449" s="55"/>
      <c r="BP1449" t="str">
        <f t="shared" si="174"/>
        <v>simvastatine film-coated tablet 60mg/</v>
      </c>
      <c r="BR1449" s="76">
        <v>10221000</v>
      </c>
      <c r="BS1449" t="s">
        <v>1220</v>
      </c>
      <c r="BU1449" s="118"/>
      <c r="BV1449" s="118"/>
      <c r="BW1449" s="61">
        <v>100000073665</v>
      </c>
      <c r="CB1449" s="87"/>
      <c r="CC1449" s="87"/>
      <c r="CF1449" t="s">
        <v>1242</v>
      </c>
      <c r="CG1449" t="s">
        <v>175</v>
      </c>
      <c r="CI1449" s="118"/>
      <c r="CJ1449" s="118"/>
      <c r="CK1449" t="s">
        <v>1239</v>
      </c>
      <c r="CM1449" t="s">
        <v>1228</v>
      </c>
      <c r="CN1449" t="s">
        <v>3382</v>
      </c>
      <c r="CO1449" s="46" t="s">
        <v>2252</v>
      </c>
      <c r="CQ1449" s="46" t="s">
        <v>2252</v>
      </c>
      <c r="CR1449" s="46" t="s">
        <v>615</v>
      </c>
      <c r="CT1449" s="46" t="s">
        <v>2252</v>
      </c>
      <c r="CU1449" s="46" t="s">
        <v>615</v>
      </c>
      <c r="CV1449" s="118"/>
      <c r="CW1449" s="147"/>
      <c r="CX1449" t="s">
        <v>615</v>
      </c>
      <c r="DG1449" s="118"/>
      <c r="DH1449" s="118"/>
      <c r="DI1449" s="118"/>
      <c r="DJ1449" s="118"/>
      <c r="DK1449" s="118"/>
      <c r="DL1449">
        <v>60</v>
      </c>
      <c r="DM1449" s="74" t="s">
        <v>164</v>
      </c>
      <c r="DN1449" s="74"/>
      <c r="DO1449" s="74"/>
      <c r="DP1449" s="74"/>
      <c r="DR1449">
        <v>60</v>
      </c>
      <c r="DS1449" s="74" t="s">
        <v>164</v>
      </c>
      <c r="DZ1449" t="s">
        <v>1264</v>
      </c>
      <c r="EA1449">
        <v>60</v>
      </c>
      <c r="EY1449" s="70" t="str">
        <f t="shared" si="175"/>
        <v>simvastatine oral 60mg/</v>
      </c>
      <c r="FK1449" s="14" t="s">
        <v>163</v>
      </c>
      <c r="FL1449" s="70" t="str">
        <f t="shared" si="176"/>
        <v>simvastatine oral 60mg/</v>
      </c>
    </row>
    <row r="1450" spans="1:168" ht="15.75" customHeight="1">
      <c r="A1450" s="83">
        <v>121539</v>
      </c>
      <c r="B1450" s="57">
        <v>121539</v>
      </c>
      <c r="C1450" s="118"/>
      <c r="D1450" s="118"/>
      <c r="E1450" s="118"/>
      <c r="F1450" s="118"/>
      <c r="G1450" s="57">
        <v>121539</v>
      </c>
      <c r="I1450" s="57">
        <v>121539</v>
      </c>
      <c r="J1450" s="5" t="str">
        <f t="shared" si="170"/>
        <v>FIN simvastatine Sandoz A/S film-coated tablet 14 x 60mg/</v>
      </c>
      <c r="K1450" s="5" t="str">
        <f t="shared" si="171"/>
        <v>FIN simvastatine Sandoz A/S film-coated tablet 14 x 60mg/</v>
      </c>
      <c r="P1450">
        <v>14</v>
      </c>
      <c r="R1450">
        <v>14</v>
      </c>
      <c r="T1450" s="118"/>
      <c r="U1450" s="118"/>
      <c r="V1450" s="118"/>
      <c r="W1450" s="118"/>
      <c r="X1450" t="s">
        <v>1292</v>
      </c>
      <c r="Y1450" t="s">
        <v>1168</v>
      </c>
      <c r="Z1450" t="s">
        <v>1168</v>
      </c>
      <c r="AA1450" t="s">
        <v>1296</v>
      </c>
      <c r="AF1450" s="61">
        <v>100000073665</v>
      </c>
      <c r="AG1450" t="s">
        <v>1220</v>
      </c>
      <c r="AI1450" t="s">
        <v>1198</v>
      </c>
      <c r="AJ1450" t="s">
        <v>1212</v>
      </c>
      <c r="AS1450" s="57">
        <v>19524</v>
      </c>
      <c r="AT1450" s="25" t="str">
        <f t="shared" si="172"/>
        <v>FIN simvastatine Sandoz A/S film-coated tablet 60mg/</v>
      </c>
      <c r="AU1450" s="33"/>
      <c r="AW1450" s="57">
        <v>19524</v>
      </c>
      <c r="AX1450" s="57"/>
      <c r="AZ1450" t="s">
        <v>579</v>
      </c>
      <c r="BD1450" t="s">
        <v>1220</v>
      </c>
      <c r="BF1450" s="46" t="s">
        <v>1068</v>
      </c>
      <c r="BG1450" t="s">
        <v>981</v>
      </c>
      <c r="BK1450" t="s">
        <v>981</v>
      </c>
      <c r="BL1450" t="s">
        <v>1068</v>
      </c>
      <c r="BM1450" s="55" t="s">
        <v>964</v>
      </c>
      <c r="BN1450" t="str">
        <f t="shared" si="173"/>
        <v>simvastatine film-coated tablet 60mg/</v>
      </c>
      <c r="BO1450" s="55"/>
      <c r="BP1450" t="str">
        <f t="shared" si="174"/>
        <v>simvastatine film-coated tablet 60mg/</v>
      </c>
      <c r="BR1450" s="76">
        <v>10221000</v>
      </c>
      <c r="BS1450" t="s">
        <v>1220</v>
      </c>
      <c r="BU1450" s="118"/>
      <c r="BV1450" s="118"/>
      <c r="BW1450" s="61">
        <v>100000073665</v>
      </c>
      <c r="CB1450" s="87"/>
      <c r="CC1450" s="87"/>
      <c r="CF1450" t="s">
        <v>1242</v>
      </c>
      <c r="CG1450" t="s">
        <v>175</v>
      </c>
      <c r="CI1450" s="118"/>
      <c r="CJ1450" s="118"/>
      <c r="CK1450" t="s">
        <v>1239</v>
      </c>
      <c r="CM1450" t="s">
        <v>1228</v>
      </c>
      <c r="CN1450" t="s">
        <v>3382</v>
      </c>
      <c r="CO1450" s="46" t="s">
        <v>2252</v>
      </c>
      <c r="CQ1450" s="46" t="s">
        <v>2252</v>
      </c>
      <c r="CR1450" s="46" t="s">
        <v>615</v>
      </c>
      <c r="CT1450" s="46" t="s">
        <v>2252</v>
      </c>
      <c r="CU1450" s="46" t="s">
        <v>615</v>
      </c>
      <c r="CV1450" s="118"/>
      <c r="CW1450" s="147"/>
      <c r="CX1450" t="s">
        <v>615</v>
      </c>
      <c r="DG1450" s="118"/>
      <c r="DH1450" s="118"/>
      <c r="DI1450" s="118"/>
      <c r="DJ1450" s="118"/>
      <c r="DK1450" s="118"/>
      <c r="DL1450">
        <v>60</v>
      </c>
      <c r="DM1450" s="74" t="s">
        <v>164</v>
      </c>
      <c r="DN1450" s="74"/>
      <c r="DO1450" s="74"/>
      <c r="DP1450" s="74"/>
      <c r="DR1450">
        <v>60</v>
      </c>
      <c r="DS1450" s="74" t="s">
        <v>164</v>
      </c>
      <c r="DZ1450" t="s">
        <v>1264</v>
      </c>
      <c r="EA1450">
        <v>60</v>
      </c>
      <c r="EY1450" s="70" t="str">
        <f t="shared" si="175"/>
        <v>simvastatine oral 60mg/</v>
      </c>
      <c r="FK1450" s="14" t="s">
        <v>163</v>
      </c>
      <c r="FL1450" s="70" t="str">
        <f t="shared" si="176"/>
        <v>simvastatine oral 60mg/</v>
      </c>
    </row>
    <row r="1451" spans="1:168" ht="15.75" customHeight="1">
      <c r="A1451" s="83">
        <v>121540</v>
      </c>
      <c r="B1451" s="57">
        <v>121540</v>
      </c>
      <c r="C1451" s="118"/>
      <c r="D1451" s="118"/>
      <c r="E1451" s="118"/>
      <c r="F1451" s="118"/>
      <c r="G1451" s="57">
        <v>121540</v>
      </c>
      <c r="I1451" s="57">
        <v>121540</v>
      </c>
      <c r="J1451" s="5" t="str">
        <f t="shared" si="170"/>
        <v>FIN simvastatine Sandoz A/S film-coated tablet 21 x 60mg/</v>
      </c>
      <c r="K1451" s="5" t="str">
        <f t="shared" si="171"/>
        <v>FIN simvastatine Sandoz A/S film-coated tablet 21 x 60mg/</v>
      </c>
      <c r="P1451">
        <v>21</v>
      </c>
      <c r="R1451">
        <v>21</v>
      </c>
      <c r="T1451" s="118"/>
      <c r="U1451" s="118"/>
      <c r="V1451" s="118"/>
      <c r="W1451" s="118"/>
      <c r="X1451" t="s">
        <v>1291</v>
      </c>
      <c r="Y1451" t="s">
        <v>1168</v>
      </c>
      <c r="Z1451" t="s">
        <v>1168</v>
      </c>
      <c r="AA1451" t="s">
        <v>1335</v>
      </c>
      <c r="AF1451" s="61">
        <v>100000073665</v>
      </c>
      <c r="AG1451" t="s">
        <v>1220</v>
      </c>
      <c r="AI1451" t="s">
        <v>1198</v>
      </c>
      <c r="AJ1451" t="s">
        <v>1212</v>
      </c>
      <c r="AS1451" s="57">
        <v>19524</v>
      </c>
      <c r="AT1451" s="25" t="str">
        <f t="shared" si="172"/>
        <v>FIN simvastatine Sandoz A/S film-coated tablet 60mg/</v>
      </c>
      <c r="AU1451" s="33"/>
      <c r="AW1451" s="57">
        <v>19524</v>
      </c>
      <c r="AX1451" s="57"/>
      <c r="AZ1451" t="s">
        <v>579</v>
      </c>
      <c r="BD1451" t="s">
        <v>1220</v>
      </c>
      <c r="BF1451" s="46" t="s">
        <v>1068</v>
      </c>
      <c r="BG1451" t="s">
        <v>981</v>
      </c>
      <c r="BK1451" t="s">
        <v>981</v>
      </c>
      <c r="BL1451" t="s">
        <v>1068</v>
      </c>
      <c r="BM1451" s="55" t="s">
        <v>964</v>
      </c>
      <c r="BN1451" t="str">
        <f t="shared" si="173"/>
        <v>simvastatine film-coated tablet 60mg/</v>
      </c>
      <c r="BO1451" s="55"/>
      <c r="BP1451" t="str">
        <f t="shared" si="174"/>
        <v>simvastatine film-coated tablet 60mg/</v>
      </c>
      <c r="BR1451" s="76">
        <v>10221000</v>
      </c>
      <c r="BS1451" t="s">
        <v>1220</v>
      </c>
      <c r="BU1451" s="118"/>
      <c r="BV1451" s="118"/>
      <c r="BW1451" s="61">
        <v>100000073665</v>
      </c>
      <c r="CB1451" s="87"/>
      <c r="CC1451" s="87"/>
      <c r="CF1451" t="s">
        <v>1242</v>
      </c>
      <c r="CG1451" t="s">
        <v>175</v>
      </c>
      <c r="CI1451" s="118"/>
      <c r="CJ1451" s="118"/>
      <c r="CK1451" t="s">
        <v>1239</v>
      </c>
      <c r="CM1451" t="s">
        <v>1228</v>
      </c>
      <c r="CN1451" t="s">
        <v>3382</v>
      </c>
      <c r="CO1451" s="46" t="s">
        <v>2252</v>
      </c>
      <c r="CQ1451" s="46" t="s">
        <v>2252</v>
      </c>
      <c r="CR1451" s="46" t="s">
        <v>615</v>
      </c>
      <c r="CT1451" s="46" t="s">
        <v>2252</v>
      </c>
      <c r="CU1451" s="46" t="s">
        <v>615</v>
      </c>
      <c r="CV1451" s="118"/>
      <c r="CW1451" s="147"/>
      <c r="CX1451" t="s">
        <v>615</v>
      </c>
      <c r="DG1451" s="118"/>
      <c r="DH1451" s="118"/>
      <c r="DI1451" s="118"/>
      <c r="DJ1451" s="118"/>
      <c r="DK1451" s="118"/>
      <c r="DL1451">
        <v>60</v>
      </c>
      <c r="DM1451" s="74" t="s">
        <v>164</v>
      </c>
      <c r="DN1451" s="74"/>
      <c r="DO1451" s="74"/>
      <c r="DP1451" s="74"/>
      <c r="DR1451">
        <v>60</v>
      </c>
      <c r="DS1451" s="74" t="s">
        <v>164</v>
      </c>
      <c r="DZ1451" t="s">
        <v>1264</v>
      </c>
      <c r="EA1451">
        <v>60</v>
      </c>
      <c r="EY1451" s="70" t="str">
        <f t="shared" si="175"/>
        <v>simvastatine oral 60mg/</v>
      </c>
      <c r="FK1451" s="14" t="s">
        <v>163</v>
      </c>
      <c r="FL1451" s="70" t="str">
        <f t="shared" si="176"/>
        <v>simvastatine oral 60mg/</v>
      </c>
    </row>
    <row r="1452" spans="1:168" ht="15.75" customHeight="1">
      <c r="A1452" s="83">
        <v>121541</v>
      </c>
      <c r="B1452" s="57">
        <v>121541</v>
      </c>
      <c r="C1452" s="118"/>
      <c r="D1452" s="118"/>
      <c r="E1452" s="118"/>
      <c r="F1452" s="118"/>
      <c r="G1452" s="57">
        <v>121541</v>
      </c>
      <c r="I1452" s="57">
        <v>121541</v>
      </c>
      <c r="J1452" s="5" t="str">
        <f t="shared" si="170"/>
        <v>FIN simvastatine Sandoz A/S film-coated tablet 35 x 60mg/</v>
      </c>
      <c r="K1452" s="5" t="str">
        <f t="shared" si="171"/>
        <v>FIN simvastatine Sandoz A/S film-coated tablet 35 x 60mg/</v>
      </c>
      <c r="P1452">
        <v>35</v>
      </c>
      <c r="R1452">
        <v>35</v>
      </c>
      <c r="T1452" s="118"/>
      <c r="U1452" s="118"/>
      <c r="V1452" s="118"/>
      <c r="W1452" s="118"/>
      <c r="X1452" t="s">
        <v>1297</v>
      </c>
      <c r="Y1452" t="s">
        <v>1168</v>
      </c>
      <c r="Z1452" t="s">
        <v>1168</v>
      </c>
      <c r="AA1452" t="s">
        <v>1344</v>
      </c>
      <c r="AF1452" s="61">
        <v>100000073665</v>
      </c>
      <c r="AG1452" t="s">
        <v>1220</v>
      </c>
      <c r="AI1452" t="s">
        <v>1198</v>
      </c>
      <c r="AJ1452" t="s">
        <v>1212</v>
      </c>
      <c r="AS1452" s="57">
        <v>19524</v>
      </c>
      <c r="AT1452" s="25" t="str">
        <f t="shared" si="172"/>
        <v>FIN simvastatine Sandoz A/S film-coated tablet 60mg/</v>
      </c>
      <c r="AU1452" s="33"/>
      <c r="AW1452" s="57">
        <v>19524</v>
      </c>
      <c r="AX1452" s="57"/>
      <c r="AZ1452" t="s">
        <v>579</v>
      </c>
      <c r="BD1452" t="s">
        <v>1220</v>
      </c>
      <c r="BF1452" s="46" t="s">
        <v>1068</v>
      </c>
      <c r="BG1452" t="s">
        <v>981</v>
      </c>
      <c r="BK1452" t="s">
        <v>981</v>
      </c>
      <c r="BL1452" t="s">
        <v>1068</v>
      </c>
      <c r="BM1452" s="55" t="s">
        <v>964</v>
      </c>
      <c r="BN1452" t="str">
        <f t="shared" si="173"/>
        <v>simvastatine film-coated tablet 60mg/</v>
      </c>
      <c r="BO1452" s="55"/>
      <c r="BP1452" t="str">
        <f t="shared" si="174"/>
        <v>simvastatine film-coated tablet 60mg/</v>
      </c>
      <c r="BR1452" s="76">
        <v>10221000</v>
      </c>
      <c r="BS1452" t="s">
        <v>1220</v>
      </c>
      <c r="BU1452" s="118"/>
      <c r="BV1452" s="118"/>
      <c r="BW1452" s="61">
        <v>100000073665</v>
      </c>
      <c r="CB1452" s="87"/>
      <c r="CC1452" s="87"/>
      <c r="CF1452" t="s">
        <v>1242</v>
      </c>
      <c r="CG1452" t="s">
        <v>175</v>
      </c>
      <c r="CI1452" s="118"/>
      <c r="CJ1452" s="118"/>
      <c r="CK1452" t="s">
        <v>1239</v>
      </c>
      <c r="CM1452" t="s">
        <v>1228</v>
      </c>
      <c r="CN1452" t="s">
        <v>3382</v>
      </c>
      <c r="CO1452" s="46" t="s">
        <v>2252</v>
      </c>
      <c r="CQ1452" s="46" t="s">
        <v>2252</v>
      </c>
      <c r="CR1452" s="46" t="s">
        <v>615</v>
      </c>
      <c r="CT1452" s="46" t="s">
        <v>2252</v>
      </c>
      <c r="CU1452" s="46" t="s">
        <v>615</v>
      </c>
      <c r="CV1452" s="118"/>
      <c r="CW1452" s="147"/>
      <c r="CX1452" t="s">
        <v>615</v>
      </c>
      <c r="DG1452" s="118"/>
      <c r="DH1452" s="118"/>
      <c r="DI1452" s="118"/>
      <c r="DJ1452" s="118"/>
      <c r="DK1452" s="118"/>
      <c r="DL1452">
        <v>60</v>
      </c>
      <c r="DM1452" s="74" t="s">
        <v>164</v>
      </c>
      <c r="DN1452" s="74"/>
      <c r="DO1452" s="74"/>
      <c r="DP1452" s="74"/>
      <c r="DR1452">
        <v>60</v>
      </c>
      <c r="DS1452" s="74" t="s">
        <v>164</v>
      </c>
      <c r="DZ1452" t="s">
        <v>1264</v>
      </c>
      <c r="EA1452">
        <v>60</v>
      </c>
      <c r="EY1452" s="70" t="str">
        <f t="shared" si="175"/>
        <v>simvastatine oral 60mg/</v>
      </c>
      <c r="FK1452" s="14" t="s">
        <v>163</v>
      </c>
      <c r="FL1452" s="70" t="str">
        <f t="shared" si="176"/>
        <v>simvastatine oral 60mg/</v>
      </c>
    </row>
    <row r="1453" spans="1:168" ht="15.75" customHeight="1">
      <c r="A1453" s="83">
        <v>121542</v>
      </c>
      <c r="B1453" s="57">
        <v>121542</v>
      </c>
      <c r="C1453" s="118"/>
      <c r="D1453" s="118"/>
      <c r="E1453" s="118"/>
      <c r="F1453" s="118"/>
      <c r="G1453" s="57">
        <v>121542</v>
      </c>
      <c r="I1453" s="57">
        <v>121542</v>
      </c>
      <c r="J1453" s="5" t="str">
        <f t="shared" si="170"/>
        <v>FIN simvastatine Sandoz A/S film-coated tablet 42 x 60mg/</v>
      </c>
      <c r="K1453" s="5" t="str">
        <f t="shared" si="171"/>
        <v>FIN simvastatine Sandoz A/S film-coated tablet 42 x 60mg/</v>
      </c>
      <c r="P1453">
        <v>42</v>
      </c>
      <c r="R1453">
        <v>42</v>
      </c>
      <c r="T1453" s="118"/>
      <c r="U1453" s="118"/>
      <c r="V1453" s="118"/>
      <c r="W1453" s="118"/>
      <c r="X1453" t="s">
        <v>1298</v>
      </c>
      <c r="Y1453" t="s">
        <v>1168</v>
      </c>
      <c r="Z1453" t="s">
        <v>1168</v>
      </c>
      <c r="AA1453" t="s">
        <v>1336</v>
      </c>
      <c r="AF1453" s="61">
        <v>100000073665</v>
      </c>
      <c r="AG1453" t="s">
        <v>1220</v>
      </c>
      <c r="AI1453" t="s">
        <v>1198</v>
      </c>
      <c r="AJ1453" t="s">
        <v>1212</v>
      </c>
      <c r="AS1453" s="57">
        <v>19524</v>
      </c>
      <c r="AT1453" s="25" t="str">
        <f t="shared" si="172"/>
        <v>FIN simvastatine Sandoz A/S film-coated tablet 60mg/</v>
      </c>
      <c r="AU1453" s="33"/>
      <c r="AW1453" s="57">
        <v>19524</v>
      </c>
      <c r="AX1453" s="57"/>
      <c r="AZ1453" t="s">
        <v>579</v>
      </c>
      <c r="BD1453" t="s">
        <v>1220</v>
      </c>
      <c r="BF1453" s="46" t="s">
        <v>1068</v>
      </c>
      <c r="BG1453" t="s">
        <v>981</v>
      </c>
      <c r="BK1453" t="s">
        <v>981</v>
      </c>
      <c r="BL1453" t="s">
        <v>1068</v>
      </c>
      <c r="BM1453" s="55" t="s">
        <v>964</v>
      </c>
      <c r="BN1453" t="str">
        <f t="shared" si="173"/>
        <v>simvastatine film-coated tablet 60mg/</v>
      </c>
      <c r="BO1453" s="55"/>
      <c r="BP1453" t="str">
        <f t="shared" si="174"/>
        <v>simvastatine film-coated tablet 60mg/</v>
      </c>
      <c r="BR1453" s="76">
        <v>10221000</v>
      </c>
      <c r="BS1453" t="s">
        <v>1220</v>
      </c>
      <c r="BU1453" s="118"/>
      <c r="BV1453" s="118"/>
      <c r="BW1453" s="61">
        <v>100000073665</v>
      </c>
      <c r="CB1453" s="87"/>
      <c r="CC1453" s="87"/>
      <c r="CF1453" t="s">
        <v>1242</v>
      </c>
      <c r="CG1453" t="s">
        <v>175</v>
      </c>
      <c r="CI1453" s="118"/>
      <c r="CJ1453" s="118"/>
      <c r="CK1453" t="s">
        <v>1239</v>
      </c>
      <c r="CM1453" t="s">
        <v>1228</v>
      </c>
      <c r="CN1453" t="s">
        <v>3382</v>
      </c>
      <c r="CO1453" s="46" t="s">
        <v>2252</v>
      </c>
      <c r="CQ1453" s="46" t="s">
        <v>2252</v>
      </c>
      <c r="CR1453" s="46" t="s">
        <v>615</v>
      </c>
      <c r="CT1453" s="46" t="s">
        <v>2252</v>
      </c>
      <c r="CU1453" s="46" t="s">
        <v>615</v>
      </c>
      <c r="CV1453" s="118"/>
      <c r="CW1453" s="147"/>
      <c r="CX1453" t="s">
        <v>615</v>
      </c>
      <c r="DG1453" s="118"/>
      <c r="DH1453" s="118"/>
      <c r="DI1453" s="118"/>
      <c r="DJ1453" s="118"/>
      <c r="DK1453" s="118"/>
      <c r="DL1453">
        <v>60</v>
      </c>
      <c r="DM1453" s="74" t="s">
        <v>164</v>
      </c>
      <c r="DN1453" s="74"/>
      <c r="DO1453" s="74"/>
      <c r="DP1453" s="74"/>
      <c r="DR1453">
        <v>60</v>
      </c>
      <c r="DS1453" s="74" t="s">
        <v>164</v>
      </c>
      <c r="DZ1453" t="s">
        <v>1264</v>
      </c>
      <c r="EA1453">
        <v>60</v>
      </c>
      <c r="EY1453" s="70" t="str">
        <f t="shared" si="175"/>
        <v>simvastatine oral 60mg/</v>
      </c>
      <c r="FK1453" s="14" t="s">
        <v>163</v>
      </c>
      <c r="FL1453" s="70" t="str">
        <f t="shared" si="176"/>
        <v>simvastatine oral 60mg/</v>
      </c>
    </row>
    <row r="1454" spans="1:168" ht="15.75" customHeight="1">
      <c r="A1454" s="83">
        <v>121543</v>
      </c>
      <c r="B1454" s="57">
        <v>121543</v>
      </c>
      <c r="C1454" s="118"/>
      <c r="D1454" s="118"/>
      <c r="E1454" s="118"/>
      <c r="F1454" s="118"/>
      <c r="G1454" s="57">
        <v>121543</v>
      </c>
      <c r="I1454" s="57">
        <v>121543</v>
      </c>
      <c r="J1454" s="5" t="str">
        <f t="shared" si="170"/>
        <v>FIN simvastatine Sandoz A/S film-coated tablet 56 x 60mg/</v>
      </c>
      <c r="K1454" s="5" t="str">
        <f t="shared" si="171"/>
        <v>FIN simvastatine Sandoz A/S film-coated tablet 56 x 60mg/</v>
      </c>
      <c r="P1454">
        <v>56</v>
      </c>
      <c r="R1454">
        <v>56</v>
      </c>
      <c r="T1454" s="118"/>
      <c r="U1454" s="118"/>
      <c r="V1454" s="118"/>
      <c r="W1454" s="118"/>
      <c r="X1454" t="s">
        <v>1290</v>
      </c>
      <c r="Y1454" t="s">
        <v>1168</v>
      </c>
      <c r="Z1454" t="s">
        <v>1168</v>
      </c>
      <c r="AA1454" t="s">
        <v>1307</v>
      </c>
      <c r="AF1454" s="61">
        <v>100000073665</v>
      </c>
      <c r="AG1454" t="s">
        <v>1220</v>
      </c>
      <c r="AI1454" t="s">
        <v>1198</v>
      </c>
      <c r="AJ1454" t="s">
        <v>1212</v>
      </c>
      <c r="AS1454" s="57">
        <v>19524</v>
      </c>
      <c r="AT1454" s="25" t="str">
        <f t="shared" si="172"/>
        <v>FIN simvastatine Sandoz A/S film-coated tablet 60mg/</v>
      </c>
      <c r="AU1454" s="33"/>
      <c r="AW1454" s="57">
        <v>19524</v>
      </c>
      <c r="AX1454" s="57"/>
      <c r="AZ1454" t="s">
        <v>579</v>
      </c>
      <c r="BD1454" t="s">
        <v>1220</v>
      </c>
      <c r="BF1454" s="46" t="s">
        <v>1068</v>
      </c>
      <c r="BG1454" t="s">
        <v>981</v>
      </c>
      <c r="BK1454" t="s">
        <v>981</v>
      </c>
      <c r="BL1454" t="s">
        <v>1068</v>
      </c>
      <c r="BM1454" s="55" t="s">
        <v>964</v>
      </c>
      <c r="BN1454" t="str">
        <f t="shared" si="173"/>
        <v>simvastatine film-coated tablet 60mg/</v>
      </c>
      <c r="BO1454" s="55"/>
      <c r="BP1454" t="str">
        <f t="shared" si="174"/>
        <v>simvastatine film-coated tablet 60mg/</v>
      </c>
      <c r="BR1454" s="76">
        <v>10221000</v>
      </c>
      <c r="BS1454" t="s">
        <v>1220</v>
      </c>
      <c r="BU1454" s="118"/>
      <c r="BV1454" s="118"/>
      <c r="BW1454" s="61">
        <v>100000073665</v>
      </c>
      <c r="CB1454" s="87"/>
      <c r="CC1454" s="87"/>
      <c r="CF1454" t="s">
        <v>1242</v>
      </c>
      <c r="CG1454" t="s">
        <v>175</v>
      </c>
      <c r="CI1454" s="118"/>
      <c r="CJ1454" s="118"/>
      <c r="CK1454" t="s">
        <v>1239</v>
      </c>
      <c r="CM1454" t="s">
        <v>1228</v>
      </c>
      <c r="CN1454" t="s">
        <v>3382</v>
      </c>
      <c r="CO1454" s="46" t="s">
        <v>2252</v>
      </c>
      <c r="CQ1454" s="46" t="s">
        <v>2252</v>
      </c>
      <c r="CR1454" s="46" t="s">
        <v>615</v>
      </c>
      <c r="CT1454" s="46" t="s">
        <v>2252</v>
      </c>
      <c r="CU1454" s="46" t="s">
        <v>615</v>
      </c>
      <c r="CV1454" s="118"/>
      <c r="CW1454" s="147"/>
      <c r="CX1454" t="s">
        <v>615</v>
      </c>
      <c r="DG1454" s="118"/>
      <c r="DH1454" s="118"/>
      <c r="DI1454" s="118"/>
      <c r="DJ1454" s="118"/>
      <c r="DK1454" s="118"/>
      <c r="DL1454">
        <v>60</v>
      </c>
      <c r="DM1454" s="74" t="s">
        <v>164</v>
      </c>
      <c r="DN1454" s="74"/>
      <c r="DO1454" s="74"/>
      <c r="DP1454" s="74"/>
      <c r="DR1454">
        <v>60</v>
      </c>
      <c r="DS1454" s="74" t="s">
        <v>164</v>
      </c>
      <c r="DZ1454" t="s">
        <v>1264</v>
      </c>
      <c r="EA1454">
        <v>60</v>
      </c>
      <c r="EY1454" s="70" t="str">
        <f t="shared" si="175"/>
        <v>simvastatine oral 60mg/</v>
      </c>
      <c r="FK1454" s="14" t="s">
        <v>163</v>
      </c>
      <c r="FL1454" s="70" t="str">
        <f t="shared" si="176"/>
        <v>simvastatine oral 60mg/</v>
      </c>
    </row>
    <row r="1455" spans="1:168" ht="15.75" customHeight="1">
      <c r="A1455" s="83">
        <v>121544</v>
      </c>
      <c r="B1455" s="57">
        <v>121544</v>
      </c>
      <c r="C1455" s="118"/>
      <c r="D1455" s="118"/>
      <c r="E1455" s="118"/>
      <c r="F1455" s="118"/>
      <c r="G1455" s="57">
        <v>121544</v>
      </c>
      <c r="I1455" s="57">
        <v>121544</v>
      </c>
      <c r="J1455" s="5" t="str">
        <f t="shared" si="170"/>
        <v>FIN simvastatine Sandoz A/S film-coated tablet 63 x 60mg/</v>
      </c>
      <c r="K1455" s="5" t="str">
        <f t="shared" si="171"/>
        <v>FIN simvastatine Sandoz A/S film-coated tablet 63 x 60mg/</v>
      </c>
      <c r="P1455">
        <v>63</v>
      </c>
      <c r="R1455">
        <v>63</v>
      </c>
      <c r="T1455" s="118"/>
      <c r="U1455" s="118"/>
      <c r="V1455" s="118"/>
      <c r="W1455" s="118"/>
      <c r="X1455" t="s">
        <v>1299</v>
      </c>
      <c r="Y1455" t="s">
        <v>1168</v>
      </c>
      <c r="Z1455" t="s">
        <v>1168</v>
      </c>
      <c r="AA1455" t="s">
        <v>1345</v>
      </c>
      <c r="AF1455" s="61">
        <v>100000073665</v>
      </c>
      <c r="AG1455" t="s">
        <v>1220</v>
      </c>
      <c r="AI1455" t="s">
        <v>1198</v>
      </c>
      <c r="AJ1455" t="s">
        <v>1212</v>
      </c>
      <c r="AS1455" s="57">
        <v>19524</v>
      </c>
      <c r="AT1455" s="25" t="str">
        <f t="shared" si="172"/>
        <v>FIN simvastatine Sandoz A/S film-coated tablet 60mg/</v>
      </c>
      <c r="AU1455" s="33"/>
      <c r="AW1455" s="57">
        <v>19524</v>
      </c>
      <c r="AX1455" s="57"/>
      <c r="AZ1455" t="s">
        <v>579</v>
      </c>
      <c r="BD1455" t="s">
        <v>1220</v>
      </c>
      <c r="BF1455" s="46" t="s">
        <v>1068</v>
      </c>
      <c r="BG1455" t="s">
        <v>981</v>
      </c>
      <c r="BK1455" t="s">
        <v>981</v>
      </c>
      <c r="BL1455" t="s">
        <v>1068</v>
      </c>
      <c r="BM1455" s="55" t="s">
        <v>964</v>
      </c>
      <c r="BN1455" t="str">
        <f t="shared" si="173"/>
        <v>simvastatine film-coated tablet 60mg/</v>
      </c>
      <c r="BO1455" s="55"/>
      <c r="BP1455" t="str">
        <f t="shared" si="174"/>
        <v>simvastatine film-coated tablet 60mg/</v>
      </c>
      <c r="BR1455" s="76">
        <v>10221000</v>
      </c>
      <c r="BS1455" t="s">
        <v>1220</v>
      </c>
      <c r="BU1455" s="118"/>
      <c r="BV1455" s="118"/>
      <c r="BW1455" s="61">
        <v>100000073665</v>
      </c>
      <c r="CB1455" s="87"/>
      <c r="CC1455" s="87"/>
      <c r="CF1455" t="s">
        <v>1242</v>
      </c>
      <c r="CG1455" t="s">
        <v>175</v>
      </c>
      <c r="CI1455" s="118"/>
      <c r="CJ1455" s="118"/>
      <c r="CK1455" t="s">
        <v>1239</v>
      </c>
      <c r="CM1455" t="s">
        <v>1228</v>
      </c>
      <c r="CN1455" t="s">
        <v>3382</v>
      </c>
      <c r="CO1455" s="46" t="s">
        <v>2252</v>
      </c>
      <c r="CQ1455" s="46" t="s">
        <v>2252</v>
      </c>
      <c r="CR1455" s="46" t="s">
        <v>615</v>
      </c>
      <c r="CT1455" s="46" t="s">
        <v>2252</v>
      </c>
      <c r="CU1455" s="46" t="s">
        <v>615</v>
      </c>
      <c r="CV1455" s="118"/>
      <c r="CW1455" s="147"/>
      <c r="CX1455" t="s">
        <v>615</v>
      </c>
      <c r="DG1455" s="118"/>
      <c r="DH1455" s="118"/>
      <c r="DI1455" s="118"/>
      <c r="DJ1455" s="118"/>
      <c r="DK1455" s="118"/>
      <c r="DL1455">
        <v>60</v>
      </c>
      <c r="DM1455" s="74" t="s">
        <v>164</v>
      </c>
      <c r="DN1455" s="74"/>
      <c r="DO1455" s="74"/>
      <c r="DP1455" s="74"/>
      <c r="DR1455">
        <v>60</v>
      </c>
      <c r="DS1455" s="74" t="s">
        <v>164</v>
      </c>
      <c r="DZ1455" t="s">
        <v>1264</v>
      </c>
      <c r="EA1455">
        <v>60</v>
      </c>
      <c r="EY1455" s="70" t="str">
        <f t="shared" si="175"/>
        <v>simvastatine oral 60mg/</v>
      </c>
      <c r="FK1455" s="14" t="s">
        <v>163</v>
      </c>
      <c r="FL1455" s="70" t="str">
        <f t="shared" si="176"/>
        <v>simvastatine oral 60mg/</v>
      </c>
    </row>
    <row r="1456" spans="1:168" ht="15.75" customHeight="1">
      <c r="A1456" s="83">
        <v>121545</v>
      </c>
      <c r="B1456" s="57">
        <v>121545</v>
      </c>
      <c r="C1456" s="118"/>
      <c r="D1456" s="118"/>
      <c r="E1456" s="118"/>
      <c r="F1456" s="118"/>
      <c r="G1456" s="57">
        <v>121545</v>
      </c>
      <c r="I1456" s="57">
        <v>121545</v>
      </c>
      <c r="J1456" s="5" t="str">
        <f t="shared" si="170"/>
        <v>FIN simvastatine Sandoz A/S film-coated tablet 70 x 60mg/</v>
      </c>
      <c r="K1456" s="5" t="str">
        <f t="shared" si="171"/>
        <v>FIN simvastatine Sandoz A/S film-coated tablet 70 x 60mg/</v>
      </c>
      <c r="P1456">
        <v>70</v>
      </c>
      <c r="R1456">
        <v>70</v>
      </c>
      <c r="T1456" s="118"/>
      <c r="U1456" s="118"/>
      <c r="V1456" s="118"/>
      <c r="W1456" s="118"/>
      <c r="X1456" t="s">
        <v>1307</v>
      </c>
      <c r="Y1456" t="s">
        <v>1168</v>
      </c>
      <c r="Z1456" t="s">
        <v>1168</v>
      </c>
      <c r="AA1456" t="s">
        <v>1346</v>
      </c>
      <c r="AF1456" s="61">
        <v>100000073665</v>
      </c>
      <c r="AG1456" t="s">
        <v>1220</v>
      </c>
      <c r="AI1456" t="s">
        <v>1198</v>
      </c>
      <c r="AJ1456" t="s">
        <v>1212</v>
      </c>
      <c r="AS1456" s="57">
        <v>19524</v>
      </c>
      <c r="AT1456" s="25" t="str">
        <f t="shared" si="172"/>
        <v>FIN simvastatine Sandoz A/S film-coated tablet 60mg/</v>
      </c>
      <c r="AU1456" s="33"/>
      <c r="AW1456" s="57">
        <v>19524</v>
      </c>
      <c r="AX1456" s="57"/>
      <c r="AZ1456" t="s">
        <v>579</v>
      </c>
      <c r="BD1456" t="s">
        <v>1220</v>
      </c>
      <c r="BF1456" s="46" t="s">
        <v>1068</v>
      </c>
      <c r="BG1456" t="s">
        <v>981</v>
      </c>
      <c r="BK1456" t="s">
        <v>981</v>
      </c>
      <c r="BL1456" t="s">
        <v>1068</v>
      </c>
      <c r="BM1456" s="55" t="s">
        <v>964</v>
      </c>
      <c r="BN1456" t="str">
        <f t="shared" si="173"/>
        <v>simvastatine film-coated tablet 60mg/</v>
      </c>
      <c r="BO1456" s="55"/>
      <c r="BP1456" t="str">
        <f t="shared" si="174"/>
        <v>simvastatine film-coated tablet 60mg/</v>
      </c>
      <c r="BR1456" s="76">
        <v>10221000</v>
      </c>
      <c r="BS1456" t="s">
        <v>1220</v>
      </c>
      <c r="BU1456" s="118"/>
      <c r="BV1456" s="118"/>
      <c r="BW1456" s="61">
        <v>100000073665</v>
      </c>
      <c r="CB1456" s="87"/>
      <c r="CC1456" s="87"/>
      <c r="CF1456" t="s">
        <v>1242</v>
      </c>
      <c r="CG1456" t="s">
        <v>175</v>
      </c>
      <c r="CI1456" s="118"/>
      <c r="CJ1456" s="118"/>
      <c r="CK1456" t="s">
        <v>1239</v>
      </c>
      <c r="CM1456" t="s">
        <v>1228</v>
      </c>
      <c r="CN1456" t="s">
        <v>3382</v>
      </c>
      <c r="CO1456" s="46" t="s">
        <v>2252</v>
      </c>
      <c r="CQ1456" s="46" t="s">
        <v>2252</v>
      </c>
      <c r="CR1456" s="46" t="s">
        <v>615</v>
      </c>
      <c r="CT1456" s="46" t="s">
        <v>2252</v>
      </c>
      <c r="CU1456" s="46" t="s">
        <v>615</v>
      </c>
      <c r="CV1456" s="118"/>
      <c r="CW1456" s="147"/>
      <c r="CX1456" t="s">
        <v>615</v>
      </c>
      <c r="DG1456" s="118"/>
      <c r="DH1456" s="118"/>
      <c r="DI1456" s="118"/>
      <c r="DJ1456" s="118"/>
      <c r="DK1456" s="118"/>
      <c r="DL1456">
        <v>60</v>
      </c>
      <c r="DM1456" s="74" t="s">
        <v>164</v>
      </c>
      <c r="DN1456" s="74"/>
      <c r="DO1456" s="74"/>
      <c r="DP1456" s="74"/>
      <c r="DR1456">
        <v>60</v>
      </c>
      <c r="DS1456" s="74" t="s">
        <v>164</v>
      </c>
      <c r="DZ1456" t="s">
        <v>1264</v>
      </c>
      <c r="EA1456">
        <v>60</v>
      </c>
      <c r="EY1456" s="70" t="str">
        <f t="shared" si="175"/>
        <v>simvastatine oral 60mg/</v>
      </c>
      <c r="FK1456" s="14" t="s">
        <v>163</v>
      </c>
      <c r="FL1456" s="70" t="str">
        <f t="shared" si="176"/>
        <v>simvastatine oral 60mg/</v>
      </c>
    </row>
    <row r="1457" spans="1:168" ht="15.75" customHeight="1">
      <c r="A1457" s="83">
        <v>121546</v>
      </c>
      <c r="B1457" s="57">
        <v>121546</v>
      </c>
      <c r="C1457" s="118"/>
      <c r="D1457" s="118"/>
      <c r="E1457" s="118"/>
      <c r="F1457" s="118"/>
      <c r="G1457" s="57">
        <v>121546</v>
      </c>
      <c r="I1457" s="57">
        <v>121546</v>
      </c>
      <c r="J1457" s="5" t="str">
        <f t="shared" si="170"/>
        <v>FIN simvastatine Sandoz A/S film-coated tablet 77 x 60mg/</v>
      </c>
      <c r="K1457" s="5" t="str">
        <f t="shared" si="171"/>
        <v>FIN simvastatine Sandoz A/S film-coated tablet 77 x 60mg/</v>
      </c>
      <c r="P1457">
        <v>77</v>
      </c>
      <c r="R1457">
        <v>77</v>
      </c>
      <c r="T1457" s="118"/>
      <c r="U1457" s="118"/>
      <c r="V1457" s="118"/>
      <c r="W1457" s="118"/>
      <c r="X1457" t="s">
        <v>1300</v>
      </c>
      <c r="Y1457" t="s">
        <v>1168</v>
      </c>
      <c r="Z1457" t="s">
        <v>1168</v>
      </c>
      <c r="AA1457" t="s">
        <v>1347</v>
      </c>
      <c r="AF1457" s="61">
        <v>100000073665</v>
      </c>
      <c r="AG1457" t="s">
        <v>1220</v>
      </c>
      <c r="AI1457" t="s">
        <v>1198</v>
      </c>
      <c r="AJ1457" t="s">
        <v>1212</v>
      </c>
      <c r="AS1457" s="57">
        <v>19524</v>
      </c>
      <c r="AT1457" s="25" t="str">
        <f t="shared" si="172"/>
        <v>FIN simvastatine Sandoz A/S film-coated tablet 60mg/</v>
      </c>
      <c r="AU1457" s="33"/>
      <c r="AW1457" s="57">
        <v>19524</v>
      </c>
      <c r="AX1457" s="57"/>
      <c r="AZ1457" t="s">
        <v>579</v>
      </c>
      <c r="BD1457" t="s">
        <v>1220</v>
      </c>
      <c r="BF1457" s="46" t="s">
        <v>1068</v>
      </c>
      <c r="BG1457" t="s">
        <v>981</v>
      </c>
      <c r="BK1457" t="s">
        <v>981</v>
      </c>
      <c r="BL1457" t="s">
        <v>1068</v>
      </c>
      <c r="BM1457" s="55" t="s">
        <v>964</v>
      </c>
      <c r="BN1457" t="str">
        <f t="shared" si="173"/>
        <v>simvastatine film-coated tablet 60mg/</v>
      </c>
      <c r="BO1457" s="55"/>
      <c r="BP1457" t="str">
        <f t="shared" si="174"/>
        <v>simvastatine film-coated tablet 60mg/</v>
      </c>
      <c r="BR1457" s="76">
        <v>10221000</v>
      </c>
      <c r="BS1457" t="s">
        <v>1220</v>
      </c>
      <c r="BU1457" s="118"/>
      <c r="BV1457" s="118"/>
      <c r="BW1457" s="61">
        <v>100000073665</v>
      </c>
      <c r="CB1457" s="87"/>
      <c r="CC1457" s="87"/>
      <c r="CF1457" t="s">
        <v>1242</v>
      </c>
      <c r="CG1457" t="s">
        <v>175</v>
      </c>
      <c r="CI1457" s="118"/>
      <c r="CJ1457" s="118"/>
      <c r="CK1457" t="s">
        <v>1239</v>
      </c>
      <c r="CM1457" t="s">
        <v>1228</v>
      </c>
      <c r="CN1457" t="s">
        <v>3382</v>
      </c>
      <c r="CO1457" s="46" t="s">
        <v>2252</v>
      </c>
      <c r="CQ1457" s="46" t="s">
        <v>2252</v>
      </c>
      <c r="CR1457" s="46" t="s">
        <v>615</v>
      </c>
      <c r="CT1457" s="46" t="s">
        <v>2252</v>
      </c>
      <c r="CU1457" s="46" t="s">
        <v>615</v>
      </c>
      <c r="CV1457" s="118"/>
      <c r="CW1457" s="147"/>
      <c r="CX1457" t="s">
        <v>615</v>
      </c>
      <c r="DG1457" s="118"/>
      <c r="DH1457" s="118"/>
      <c r="DI1457" s="118"/>
      <c r="DJ1457" s="118"/>
      <c r="DK1457" s="118"/>
      <c r="DL1457">
        <v>60</v>
      </c>
      <c r="DM1457" s="74" t="s">
        <v>164</v>
      </c>
      <c r="DN1457" s="74"/>
      <c r="DO1457" s="74"/>
      <c r="DP1457" s="74"/>
      <c r="DR1457">
        <v>60</v>
      </c>
      <c r="DS1457" s="74" t="s">
        <v>164</v>
      </c>
      <c r="DZ1457" t="s">
        <v>1264</v>
      </c>
      <c r="EA1457">
        <v>60</v>
      </c>
      <c r="EY1457" s="70" t="str">
        <f t="shared" si="175"/>
        <v>simvastatine oral 60mg/</v>
      </c>
      <c r="FK1457" s="14" t="s">
        <v>163</v>
      </c>
      <c r="FL1457" s="70" t="str">
        <f t="shared" si="176"/>
        <v>simvastatine oral 60mg/</v>
      </c>
    </row>
    <row r="1458" spans="1:168" ht="15.75" customHeight="1">
      <c r="A1458" s="83">
        <v>121547</v>
      </c>
      <c r="B1458" s="57">
        <v>121547</v>
      </c>
      <c r="C1458" s="118"/>
      <c r="D1458" s="118"/>
      <c r="E1458" s="118"/>
      <c r="F1458" s="118"/>
      <c r="G1458" s="57">
        <v>121547</v>
      </c>
      <c r="I1458" s="57">
        <v>121547</v>
      </c>
      <c r="J1458" s="5" t="str">
        <f t="shared" si="170"/>
        <v>FIN simvastatine Sandoz A/S film-coated tablet 84 x 60mg/</v>
      </c>
      <c r="K1458" s="5" t="str">
        <f t="shared" si="171"/>
        <v>FIN simvastatine Sandoz A/S film-coated tablet 84 x 60mg/</v>
      </c>
      <c r="P1458">
        <v>84</v>
      </c>
      <c r="R1458">
        <v>84</v>
      </c>
      <c r="T1458" s="118"/>
      <c r="U1458" s="118"/>
      <c r="V1458" s="118"/>
      <c r="W1458" s="118"/>
      <c r="X1458" t="s">
        <v>1313</v>
      </c>
      <c r="Y1458" t="s">
        <v>1168</v>
      </c>
      <c r="Z1458" t="s">
        <v>1168</v>
      </c>
      <c r="AA1458" t="s">
        <v>1313</v>
      </c>
      <c r="AF1458" s="61">
        <v>100000073665</v>
      </c>
      <c r="AG1458" t="s">
        <v>1220</v>
      </c>
      <c r="AI1458" t="s">
        <v>1198</v>
      </c>
      <c r="AJ1458" t="s">
        <v>1212</v>
      </c>
      <c r="AS1458" s="57">
        <v>19524</v>
      </c>
      <c r="AT1458" s="25" t="str">
        <f t="shared" si="172"/>
        <v>FIN simvastatine Sandoz A/S film-coated tablet 60mg/</v>
      </c>
      <c r="AU1458" s="33"/>
      <c r="AW1458" s="57">
        <v>19524</v>
      </c>
      <c r="AX1458" s="57"/>
      <c r="AZ1458" t="s">
        <v>579</v>
      </c>
      <c r="BD1458" t="s">
        <v>1220</v>
      </c>
      <c r="BF1458" s="46" t="s">
        <v>1068</v>
      </c>
      <c r="BG1458" t="s">
        <v>981</v>
      </c>
      <c r="BK1458" t="s">
        <v>981</v>
      </c>
      <c r="BL1458" t="s">
        <v>1068</v>
      </c>
      <c r="BM1458" s="55" t="s">
        <v>964</v>
      </c>
      <c r="BN1458" t="str">
        <f t="shared" si="173"/>
        <v>simvastatine film-coated tablet 60mg/</v>
      </c>
      <c r="BO1458" s="55"/>
      <c r="BP1458" t="str">
        <f t="shared" si="174"/>
        <v>simvastatine film-coated tablet 60mg/</v>
      </c>
      <c r="BR1458" s="76">
        <v>10221000</v>
      </c>
      <c r="BS1458" t="s">
        <v>1220</v>
      </c>
      <c r="BU1458" s="118"/>
      <c r="BV1458" s="118"/>
      <c r="BW1458" s="61">
        <v>100000073665</v>
      </c>
      <c r="CB1458" s="87"/>
      <c r="CC1458" s="87"/>
      <c r="CF1458" t="s">
        <v>1242</v>
      </c>
      <c r="CG1458" t="s">
        <v>175</v>
      </c>
      <c r="CI1458" s="118"/>
      <c r="CJ1458" s="118"/>
      <c r="CK1458" t="s">
        <v>1239</v>
      </c>
      <c r="CM1458" t="s">
        <v>1228</v>
      </c>
      <c r="CN1458" t="s">
        <v>3382</v>
      </c>
      <c r="CO1458" s="46" t="s">
        <v>2252</v>
      </c>
      <c r="CQ1458" s="46" t="s">
        <v>2252</v>
      </c>
      <c r="CR1458" s="46" t="s">
        <v>615</v>
      </c>
      <c r="CT1458" s="46" t="s">
        <v>2252</v>
      </c>
      <c r="CU1458" s="46" t="s">
        <v>615</v>
      </c>
      <c r="CV1458" s="118"/>
      <c r="CW1458" s="147"/>
      <c r="CX1458" t="s">
        <v>615</v>
      </c>
      <c r="DG1458" s="118"/>
      <c r="DH1458" s="118"/>
      <c r="DI1458" s="118"/>
      <c r="DJ1458" s="118"/>
      <c r="DK1458" s="118"/>
      <c r="DL1458">
        <v>60</v>
      </c>
      <c r="DM1458" s="74" t="s">
        <v>164</v>
      </c>
      <c r="DN1458" s="74"/>
      <c r="DO1458" s="74"/>
      <c r="DP1458" s="74"/>
      <c r="DR1458">
        <v>60</v>
      </c>
      <c r="DS1458" s="74" t="s">
        <v>164</v>
      </c>
      <c r="DZ1458" t="s">
        <v>1264</v>
      </c>
      <c r="EA1458">
        <v>60</v>
      </c>
      <c r="EY1458" s="70" t="str">
        <f t="shared" si="175"/>
        <v>simvastatine oral 60mg/</v>
      </c>
      <c r="FK1458" s="14" t="s">
        <v>163</v>
      </c>
      <c r="FL1458" s="70" t="str">
        <f t="shared" si="176"/>
        <v>simvastatine oral 60mg/</v>
      </c>
    </row>
    <row r="1459" spans="1:168" ht="15.75" customHeight="1">
      <c r="A1459" s="83">
        <v>121548</v>
      </c>
      <c r="B1459" s="57">
        <v>121548</v>
      </c>
      <c r="C1459" s="118"/>
      <c r="D1459" s="118"/>
      <c r="E1459" s="118"/>
      <c r="F1459" s="118"/>
      <c r="G1459" s="57">
        <v>121548</v>
      </c>
      <c r="I1459" s="57">
        <v>121548</v>
      </c>
      <c r="J1459" s="5" t="str">
        <f t="shared" si="170"/>
        <v>FIN simvastatine Sandoz A/S film-coated tablet 91 x 60mg/</v>
      </c>
      <c r="K1459" s="5" t="str">
        <f t="shared" si="171"/>
        <v>FIN simvastatine Sandoz A/S film-coated tablet 91 x 60mg/</v>
      </c>
      <c r="P1459">
        <v>91</v>
      </c>
      <c r="R1459">
        <v>91</v>
      </c>
      <c r="T1459" s="118"/>
      <c r="U1459" s="118"/>
      <c r="V1459" s="118"/>
      <c r="W1459" s="118"/>
      <c r="X1459" t="s">
        <v>1302</v>
      </c>
      <c r="Y1459" t="s">
        <v>1168</v>
      </c>
      <c r="Z1459" t="s">
        <v>1168</v>
      </c>
      <c r="AA1459" t="s">
        <v>1348</v>
      </c>
      <c r="AF1459" s="61">
        <v>100000073665</v>
      </c>
      <c r="AG1459" t="s">
        <v>1220</v>
      </c>
      <c r="AI1459" t="s">
        <v>1198</v>
      </c>
      <c r="AJ1459" t="s">
        <v>1212</v>
      </c>
      <c r="AS1459" s="57">
        <v>19524</v>
      </c>
      <c r="AT1459" s="25" t="str">
        <f t="shared" si="172"/>
        <v>FIN simvastatine Sandoz A/S film-coated tablet 60mg/</v>
      </c>
      <c r="AU1459" s="33"/>
      <c r="AW1459" s="57">
        <v>19524</v>
      </c>
      <c r="AX1459" s="57"/>
      <c r="AZ1459" t="s">
        <v>579</v>
      </c>
      <c r="BD1459" t="s">
        <v>1220</v>
      </c>
      <c r="BF1459" s="46" t="s">
        <v>1068</v>
      </c>
      <c r="BG1459" t="s">
        <v>981</v>
      </c>
      <c r="BK1459" t="s">
        <v>981</v>
      </c>
      <c r="BL1459" t="s">
        <v>1068</v>
      </c>
      <c r="BM1459" s="55" t="s">
        <v>964</v>
      </c>
      <c r="BN1459" t="str">
        <f t="shared" si="173"/>
        <v>simvastatine film-coated tablet 60mg/</v>
      </c>
      <c r="BO1459" s="55"/>
      <c r="BP1459" t="str">
        <f t="shared" si="174"/>
        <v>simvastatine film-coated tablet 60mg/</v>
      </c>
      <c r="BR1459" s="76">
        <v>10221000</v>
      </c>
      <c r="BS1459" t="s">
        <v>1220</v>
      </c>
      <c r="BU1459" s="118"/>
      <c r="BV1459" s="118"/>
      <c r="BW1459" s="61">
        <v>100000073665</v>
      </c>
      <c r="CB1459" s="87"/>
      <c r="CC1459" s="87"/>
      <c r="CF1459" t="s">
        <v>1242</v>
      </c>
      <c r="CG1459" t="s">
        <v>175</v>
      </c>
      <c r="CI1459" s="118"/>
      <c r="CJ1459" s="118"/>
      <c r="CK1459" t="s">
        <v>1239</v>
      </c>
      <c r="CM1459" t="s">
        <v>1228</v>
      </c>
      <c r="CN1459" t="s">
        <v>3382</v>
      </c>
      <c r="CO1459" s="46" t="s">
        <v>2252</v>
      </c>
      <c r="CQ1459" s="46" t="s">
        <v>2252</v>
      </c>
      <c r="CR1459" s="46" t="s">
        <v>615</v>
      </c>
      <c r="CT1459" s="46" t="s">
        <v>2252</v>
      </c>
      <c r="CU1459" s="46" t="s">
        <v>615</v>
      </c>
      <c r="CV1459" s="118"/>
      <c r="CW1459" s="147"/>
      <c r="CX1459" t="s">
        <v>615</v>
      </c>
      <c r="DG1459" s="118"/>
      <c r="DH1459" s="118"/>
      <c r="DI1459" s="118"/>
      <c r="DJ1459" s="118"/>
      <c r="DK1459" s="118"/>
      <c r="DL1459">
        <v>60</v>
      </c>
      <c r="DM1459" s="74" t="s">
        <v>164</v>
      </c>
      <c r="DN1459" s="74"/>
      <c r="DO1459" s="74"/>
      <c r="DP1459" s="74"/>
      <c r="DR1459">
        <v>60</v>
      </c>
      <c r="DS1459" s="74" t="s">
        <v>164</v>
      </c>
      <c r="DZ1459" t="s">
        <v>1264</v>
      </c>
      <c r="EA1459">
        <v>60</v>
      </c>
      <c r="EY1459" s="70" t="str">
        <f t="shared" si="175"/>
        <v>simvastatine oral 60mg/</v>
      </c>
      <c r="FK1459" s="14" t="s">
        <v>163</v>
      </c>
      <c r="FL1459" s="70" t="str">
        <f t="shared" si="176"/>
        <v>simvastatine oral 60mg/</v>
      </c>
    </row>
    <row r="1460" spans="1:168" ht="15.75" customHeight="1">
      <c r="A1460" s="83">
        <v>63676</v>
      </c>
      <c r="B1460" s="57">
        <v>63676</v>
      </c>
      <c r="C1460" s="118"/>
      <c r="D1460" s="118"/>
      <c r="E1460" s="118"/>
      <c r="F1460" s="118"/>
      <c r="G1460" s="57">
        <v>63676</v>
      </c>
      <c r="I1460" s="57">
        <v>63676</v>
      </c>
      <c r="J1460" s="5" t="str">
        <f t="shared" si="170"/>
        <v>FIN simvastatine KRKA Sverige AB film-coated tablet 10 x 10mg/</v>
      </c>
      <c r="K1460" s="5" t="str">
        <f t="shared" si="171"/>
        <v>FIN simvastatine KRKA Sverige AB film-coated tablet 10 x 10mg/</v>
      </c>
      <c r="P1460">
        <v>10</v>
      </c>
      <c r="R1460">
        <v>10</v>
      </c>
      <c r="T1460" s="118"/>
      <c r="U1460" s="118"/>
      <c r="V1460" s="118"/>
      <c r="W1460" s="118"/>
      <c r="X1460" t="s">
        <v>1289</v>
      </c>
      <c r="Y1460" t="s">
        <v>1169</v>
      </c>
      <c r="Z1460" t="s">
        <v>1169</v>
      </c>
      <c r="AA1460" t="s">
        <v>1292</v>
      </c>
      <c r="AF1460" s="61">
        <v>100000073665</v>
      </c>
      <c r="AG1460" t="s">
        <v>1220</v>
      </c>
      <c r="AI1460" t="s">
        <v>1198</v>
      </c>
      <c r="AJ1460" t="s">
        <v>1212</v>
      </c>
      <c r="AS1460" s="57">
        <v>22576</v>
      </c>
      <c r="AT1460" s="25" t="str">
        <f t="shared" si="172"/>
        <v>FIN simvastatine KRKA Sverige AB film-coated tablet 10mg/</v>
      </c>
      <c r="AU1460" s="33"/>
      <c r="AW1460" s="57">
        <v>22576</v>
      </c>
      <c r="AX1460" s="57"/>
      <c r="AZ1460" t="s">
        <v>579</v>
      </c>
      <c r="BD1460" t="s">
        <v>1220</v>
      </c>
      <c r="BF1460" s="46" t="s">
        <v>1069</v>
      </c>
      <c r="BG1460" t="s">
        <v>979</v>
      </c>
      <c r="BK1460" t="s">
        <v>979</v>
      </c>
      <c r="BL1460" t="s">
        <v>1069</v>
      </c>
      <c r="BM1460" s="55" t="s">
        <v>964</v>
      </c>
      <c r="BN1460" t="str">
        <f t="shared" si="173"/>
        <v>simvastatine film-coated tablet 10mg/</v>
      </c>
      <c r="BO1460" s="55"/>
      <c r="BP1460" t="str">
        <f t="shared" si="174"/>
        <v>simvastatine film-coated tablet 10mg/</v>
      </c>
      <c r="BR1460" s="76">
        <v>10221000</v>
      </c>
      <c r="BS1460" t="s">
        <v>1220</v>
      </c>
      <c r="BU1460" s="118"/>
      <c r="BV1460" s="118"/>
      <c r="BW1460" s="61">
        <v>100000073665</v>
      </c>
      <c r="CB1460" s="87"/>
      <c r="CC1460" s="87"/>
      <c r="CF1460" t="s">
        <v>1242</v>
      </c>
      <c r="CG1460" t="s">
        <v>175</v>
      </c>
      <c r="CI1460" s="118"/>
      <c r="CJ1460" s="118"/>
      <c r="CK1460" t="s">
        <v>1239</v>
      </c>
      <c r="CM1460" t="s">
        <v>1228</v>
      </c>
      <c r="CN1460" t="s">
        <v>3382</v>
      </c>
      <c r="CO1460" s="46" t="s">
        <v>2252</v>
      </c>
      <c r="CQ1460" s="46" t="s">
        <v>2252</v>
      </c>
      <c r="CR1460" s="46" t="s">
        <v>615</v>
      </c>
      <c r="CT1460" s="46" t="s">
        <v>2252</v>
      </c>
      <c r="CU1460" s="46" t="s">
        <v>615</v>
      </c>
      <c r="CV1460" s="118"/>
      <c r="CW1460" s="147"/>
      <c r="CX1460" t="s">
        <v>615</v>
      </c>
      <c r="DG1460" s="118"/>
      <c r="DH1460" s="118"/>
      <c r="DI1460" s="118"/>
      <c r="DJ1460" s="118"/>
      <c r="DK1460" s="118"/>
      <c r="DL1460">
        <v>10</v>
      </c>
      <c r="DM1460" s="74" t="s">
        <v>164</v>
      </c>
      <c r="DN1460" s="74"/>
      <c r="DO1460" s="74"/>
      <c r="DP1460" s="74"/>
      <c r="DR1460">
        <v>10</v>
      </c>
      <c r="DS1460" s="74" t="s">
        <v>164</v>
      </c>
      <c r="DZ1460" t="s">
        <v>1246</v>
      </c>
      <c r="EA1460">
        <v>10</v>
      </c>
      <c r="EY1460" s="70" t="str">
        <f t="shared" si="175"/>
        <v>simvastatine oral 10mg/</v>
      </c>
      <c r="FK1460" s="14" t="s">
        <v>163</v>
      </c>
      <c r="FL1460" s="70" t="str">
        <f t="shared" si="176"/>
        <v>simvastatine oral 10mg/</v>
      </c>
    </row>
    <row r="1461" spans="1:168" ht="15.75" customHeight="1">
      <c r="A1461" s="83">
        <v>63677</v>
      </c>
      <c r="B1461" s="57">
        <v>63677</v>
      </c>
      <c r="C1461" s="118"/>
      <c r="D1461" s="118"/>
      <c r="E1461" s="118"/>
      <c r="F1461" s="118"/>
      <c r="G1461" s="57">
        <v>63677</v>
      </c>
      <c r="I1461" s="57">
        <v>63677</v>
      </c>
      <c r="J1461" s="5" t="str">
        <f t="shared" si="170"/>
        <v>FIN simvastatine KRKA Sverige AB film-coated tablet 20 x 10mg/</v>
      </c>
      <c r="K1461" s="5" t="str">
        <f t="shared" si="171"/>
        <v>FIN simvastatine KRKA Sverige AB film-coated tablet 20 x 10mg/</v>
      </c>
      <c r="P1461">
        <v>20</v>
      </c>
      <c r="R1461">
        <v>20</v>
      </c>
      <c r="T1461" s="118"/>
      <c r="U1461" s="118"/>
      <c r="V1461" s="118"/>
      <c r="W1461" s="118"/>
      <c r="X1461" s="56" t="s">
        <v>1308</v>
      </c>
      <c r="Y1461" t="s">
        <v>1169</v>
      </c>
      <c r="Z1461" t="s">
        <v>1169</v>
      </c>
      <c r="AA1461" t="s">
        <v>1291</v>
      </c>
      <c r="AF1461" s="61">
        <v>100000073665</v>
      </c>
      <c r="AG1461" t="s">
        <v>1220</v>
      </c>
      <c r="AI1461" t="s">
        <v>1198</v>
      </c>
      <c r="AJ1461" t="s">
        <v>1212</v>
      </c>
      <c r="AS1461" s="57">
        <v>22576</v>
      </c>
      <c r="AT1461" s="25" t="str">
        <f t="shared" si="172"/>
        <v>FIN simvastatine KRKA Sverige AB film-coated tablet 10mg/</v>
      </c>
      <c r="AU1461" s="33"/>
      <c r="AW1461" s="57">
        <v>22576</v>
      </c>
      <c r="AX1461" s="57"/>
      <c r="AZ1461" t="s">
        <v>579</v>
      </c>
      <c r="BD1461" t="s">
        <v>1220</v>
      </c>
      <c r="BF1461" s="46" t="s">
        <v>1069</v>
      </c>
      <c r="BG1461" t="s">
        <v>979</v>
      </c>
      <c r="BK1461" t="s">
        <v>979</v>
      </c>
      <c r="BL1461" t="s">
        <v>1069</v>
      </c>
      <c r="BM1461" s="55" t="s">
        <v>964</v>
      </c>
      <c r="BN1461" t="str">
        <f t="shared" si="173"/>
        <v>simvastatine film-coated tablet 10mg/</v>
      </c>
      <c r="BO1461" s="55"/>
      <c r="BP1461" t="str">
        <f t="shared" si="174"/>
        <v>simvastatine film-coated tablet 10mg/</v>
      </c>
      <c r="BR1461" s="76">
        <v>10221000</v>
      </c>
      <c r="BS1461" t="s">
        <v>1220</v>
      </c>
      <c r="BU1461" s="118"/>
      <c r="BV1461" s="118"/>
      <c r="BW1461" s="61">
        <v>100000073665</v>
      </c>
      <c r="CB1461" s="87"/>
      <c r="CC1461" s="87"/>
      <c r="CF1461" t="s">
        <v>1242</v>
      </c>
      <c r="CG1461" t="s">
        <v>175</v>
      </c>
      <c r="CI1461" s="118"/>
      <c r="CJ1461" s="118"/>
      <c r="CK1461" t="s">
        <v>1239</v>
      </c>
      <c r="CM1461" t="s">
        <v>1228</v>
      </c>
      <c r="CN1461" t="s">
        <v>3382</v>
      </c>
      <c r="CO1461" s="46" t="s">
        <v>2252</v>
      </c>
      <c r="CQ1461" s="46" t="s">
        <v>2252</v>
      </c>
      <c r="CR1461" s="46" t="s">
        <v>615</v>
      </c>
      <c r="CT1461" s="46" t="s">
        <v>2252</v>
      </c>
      <c r="CU1461" s="46" t="s">
        <v>615</v>
      </c>
      <c r="CV1461" s="118"/>
      <c r="CW1461" s="147"/>
      <c r="CX1461" t="s">
        <v>615</v>
      </c>
      <c r="DG1461" s="118"/>
      <c r="DH1461" s="118"/>
      <c r="DI1461" s="118"/>
      <c r="DJ1461" s="118"/>
      <c r="DK1461" s="118"/>
      <c r="DL1461">
        <v>10</v>
      </c>
      <c r="DM1461" s="74" t="s">
        <v>164</v>
      </c>
      <c r="DN1461" s="74"/>
      <c r="DO1461" s="74"/>
      <c r="DP1461" s="74"/>
      <c r="DR1461">
        <v>10</v>
      </c>
      <c r="DS1461" s="74" t="s">
        <v>164</v>
      </c>
      <c r="DZ1461" t="s">
        <v>1246</v>
      </c>
      <c r="EA1461">
        <v>10</v>
      </c>
      <c r="EY1461" s="70" t="str">
        <f t="shared" si="175"/>
        <v>simvastatine oral 10mg/</v>
      </c>
      <c r="FK1461" s="14" t="s">
        <v>163</v>
      </c>
      <c r="FL1461" s="70" t="str">
        <f t="shared" si="176"/>
        <v>simvastatine oral 10mg/</v>
      </c>
    </row>
    <row r="1462" spans="1:168" ht="15.75" customHeight="1">
      <c r="A1462" s="83">
        <v>63678</v>
      </c>
      <c r="B1462" s="57">
        <v>63678</v>
      </c>
      <c r="C1462" s="118"/>
      <c r="D1462" s="118"/>
      <c r="E1462" s="118"/>
      <c r="F1462" s="118"/>
      <c r="G1462" s="57">
        <v>63678</v>
      </c>
      <c r="I1462" s="57">
        <v>63678</v>
      </c>
      <c r="J1462" s="5" t="str">
        <f t="shared" si="170"/>
        <v>FIN simvastatine KRKA Sverige AB film-coated tablet 28 x 10mg/</v>
      </c>
      <c r="K1462" s="5" t="str">
        <f t="shared" si="171"/>
        <v>FIN simvastatine KRKA Sverige AB film-coated tablet 28 x 10mg/</v>
      </c>
      <c r="P1462">
        <v>28</v>
      </c>
      <c r="R1462">
        <v>28</v>
      </c>
      <c r="T1462" s="118"/>
      <c r="U1462" s="118"/>
      <c r="V1462" s="118"/>
      <c r="W1462" s="118"/>
      <c r="X1462" s="56" t="s">
        <v>1303</v>
      </c>
      <c r="Y1462" t="s">
        <v>1169</v>
      </c>
      <c r="Z1462" t="s">
        <v>1169</v>
      </c>
      <c r="AA1462" t="s">
        <v>1297</v>
      </c>
      <c r="AF1462" s="61">
        <v>100000073665</v>
      </c>
      <c r="AG1462" t="s">
        <v>1220</v>
      </c>
      <c r="AI1462" t="s">
        <v>1198</v>
      </c>
      <c r="AJ1462" t="s">
        <v>1212</v>
      </c>
      <c r="AS1462" s="57">
        <v>22576</v>
      </c>
      <c r="AT1462" s="25" t="str">
        <f t="shared" si="172"/>
        <v>FIN simvastatine KRKA Sverige AB film-coated tablet 10mg/</v>
      </c>
      <c r="AU1462" s="33"/>
      <c r="AW1462" s="57">
        <v>22576</v>
      </c>
      <c r="AX1462" s="57"/>
      <c r="AZ1462" t="s">
        <v>579</v>
      </c>
      <c r="BD1462" t="s">
        <v>1220</v>
      </c>
      <c r="BF1462" s="46" t="s">
        <v>1069</v>
      </c>
      <c r="BG1462" t="s">
        <v>979</v>
      </c>
      <c r="BK1462" t="s">
        <v>979</v>
      </c>
      <c r="BL1462" t="s">
        <v>1069</v>
      </c>
      <c r="BM1462" s="55" t="s">
        <v>964</v>
      </c>
      <c r="BN1462" t="str">
        <f t="shared" si="173"/>
        <v>simvastatine film-coated tablet 10mg/</v>
      </c>
      <c r="BO1462" s="55"/>
      <c r="BP1462" t="str">
        <f t="shared" si="174"/>
        <v>simvastatine film-coated tablet 10mg/</v>
      </c>
      <c r="BR1462" s="76">
        <v>10221000</v>
      </c>
      <c r="BS1462" t="s">
        <v>1220</v>
      </c>
      <c r="BU1462" s="118"/>
      <c r="BV1462" s="118"/>
      <c r="BW1462" s="61">
        <v>100000073665</v>
      </c>
      <c r="CB1462" s="87"/>
      <c r="CC1462" s="87"/>
      <c r="CF1462" t="s">
        <v>1242</v>
      </c>
      <c r="CG1462" t="s">
        <v>175</v>
      </c>
      <c r="CI1462" s="118"/>
      <c r="CJ1462" s="118"/>
      <c r="CK1462" t="s">
        <v>1239</v>
      </c>
      <c r="CM1462" t="s">
        <v>1228</v>
      </c>
      <c r="CN1462" t="s">
        <v>3382</v>
      </c>
      <c r="CO1462" s="46" t="s">
        <v>2252</v>
      </c>
      <c r="CQ1462" s="46" t="s">
        <v>2252</v>
      </c>
      <c r="CR1462" s="46" t="s">
        <v>615</v>
      </c>
      <c r="CT1462" s="46" t="s">
        <v>2252</v>
      </c>
      <c r="CU1462" s="46" t="s">
        <v>615</v>
      </c>
      <c r="CV1462" s="118"/>
      <c r="CW1462" s="147"/>
      <c r="CX1462" t="s">
        <v>615</v>
      </c>
      <c r="DG1462" s="118"/>
      <c r="DH1462" s="118"/>
      <c r="DI1462" s="118"/>
      <c r="DJ1462" s="118"/>
      <c r="DK1462" s="118"/>
      <c r="DL1462">
        <v>10</v>
      </c>
      <c r="DM1462" s="74" t="s">
        <v>164</v>
      </c>
      <c r="DN1462" s="74"/>
      <c r="DO1462" s="74"/>
      <c r="DP1462" s="74"/>
      <c r="DR1462">
        <v>10</v>
      </c>
      <c r="DS1462" s="74" t="s">
        <v>164</v>
      </c>
      <c r="DZ1462" t="s">
        <v>1246</v>
      </c>
      <c r="EA1462">
        <v>10</v>
      </c>
      <c r="EY1462" s="70" t="str">
        <f t="shared" si="175"/>
        <v>simvastatine oral 10mg/</v>
      </c>
      <c r="FK1462" s="14" t="s">
        <v>163</v>
      </c>
      <c r="FL1462" s="70" t="str">
        <f t="shared" si="176"/>
        <v>simvastatine oral 10mg/</v>
      </c>
    </row>
    <row r="1463" spans="1:168" ht="15.75" customHeight="1">
      <c r="A1463" s="83">
        <v>63679</v>
      </c>
      <c r="B1463" s="57">
        <v>63679</v>
      </c>
      <c r="C1463" s="118"/>
      <c r="D1463" s="118"/>
      <c r="E1463" s="118"/>
      <c r="F1463" s="118"/>
      <c r="G1463" s="57">
        <v>63679</v>
      </c>
      <c r="I1463" s="57">
        <v>63679</v>
      </c>
      <c r="J1463" s="5" t="str">
        <f t="shared" si="170"/>
        <v>FIN simvastatine KRKA Sverige AB film-coated tablet 30 x 10mg/</v>
      </c>
      <c r="K1463" s="5" t="str">
        <f t="shared" si="171"/>
        <v>FIN simvastatine KRKA Sverige AB film-coated tablet 30 x 10mg/</v>
      </c>
      <c r="P1463">
        <v>30</v>
      </c>
      <c r="R1463">
        <v>30</v>
      </c>
      <c r="T1463" s="118"/>
      <c r="U1463" s="118"/>
      <c r="V1463" s="118"/>
      <c r="W1463" s="118"/>
      <c r="X1463" t="s">
        <v>1292</v>
      </c>
      <c r="Y1463" t="s">
        <v>1169</v>
      </c>
      <c r="Z1463" t="s">
        <v>1169</v>
      </c>
      <c r="AA1463" t="s">
        <v>1298</v>
      </c>
      <c r="AF1463" s="61">
        <v>100000073665</v>
      </c>
      <c r="AG1463" t="s">
        <v>1220</v>
      </c>
      <c r="AI1463" t="s">
        <v>1198</v>
      </c>
      <c r="AJ1463" t="s">
        <v>1212</v>
      </c>
      <c r="AS1463" s="57">
        <v>22576</v>
      </c>
      <c r="AT1463" s="25" t="str">
        <f t="shared" si="172"/>
        <v>FIN simvastatine KRKA Sverige AB film-coated tablet 10mg/</v>
      </c>
      <c r="AU1463" s="33"/>
      <c r="AW1463" s="57">
        <v>22576</v>
      </c>
      <c r="AX1463" s="57"/>
      <c r="AZ1463" t="s">
        <v>579</v>
      </c>
      <c r="BD1463" t="s">
        <v>1220</v>
      </c>
      <c r="BF1463" s="46" t="s">
        <v>1069</v>
      </c>
      <c r="BG1463" t="s">
        <v>979</v>
      </c>
      <c r="BK1463" t="s">
        <v>979</v>
      </c>
      <c r="BL1463" t="s">
        <v>1069</v>
      </c>
      <c r="BM1463" s="55" t="s">
        <v>964</v>
      </c>
      <c r="BN1463" t="str">
        <f t="shared" si="173"/>
        <v>simvastatine film-coated tablet 10mg/</v>
      </c>
      <c r="BO1463" s="55"/>
      <c r="BP1463" t="str">
        <f t="shared" si="174"/>
        <v>simvastatine film-coated tablet 10mg/</v>
      </c>
      <c r="BR1463" s="76">
        <v>10221000</v>
      </c>
      <c r="BS1463" t="s">
        <v>1220</v>
      </c>
      <c r="BU1463" s="118"/>
      <c r="BV1463" s="118"/>
      <c r="BW1463" s="61">
        <v>100000073665</v>
      </c>
      <c r="CB1463" s="87"/>
      <c r="CC1463" s="87"/>
      <c r="CF1463" t="s">
        <v>1242</v>
      </c>
      <c r="CG1463" t="s">
        <v>175</v>
      </c>
      <c r="CI1463" s="118"/>
      <c r="CJ1463" s="118"/>
      <c r="CK1463" t="s">
        <v>1239</v>
      </c>
      <c r="CM1463" t="s">
        <v>1228</v>
      </c>
      <c r="CN1463" t="s">
        <v>3382</v>
      </c>
      <c r="CO1463" s="46" t="s">
        <v>2252</v>
      </c>
      <c r="CQ1463" s="46" t="s">
        <v>2252</v>
      </c>
      <c r="CR1463" s="46" t="s">
        <v>615</v>
      </c>
      <c r="CT1463" s="46" t="s">
        <v>2252</v>
      </c>
      <c r="CU1463" s="46" t="s">
        <v>615</v>
      </c>
      <c r="CV1463" s="118"/>
      <c r="CW1463" s="147"/>
      <c r="CX1463" t="s">
        <v>615</v>
      </c>
      <c r="DG1463" s="118"/>
      <c r="DH1463" s="118"/>
      <c r="DI1463" s="118"/>
      <c r="DJ1463" s="118"/>
      <c r="DK1463" s="118"/>
      <c r="DL1463">
        <v>10</v>
      </c>
      <c r="DM1463" s="74" t="s">
        <v>164</v>
      </c>
      <c r="DN1463" s="74"/>
      <c r="DO1463" s="74"/>
      <c r="DP1463" s="74"/>
      <c r="DR1463">
        <v>10</v>
      </c>
      <c r="DS1463" s="74" t="s">
        <v>164</v>
      </c>
      <c r="DZ1463" t="s">
        <v>1246</v>
      </c>
      <c r="EA1463">
        <v>10</v>
      </c>
      <c r="EY1463" s="70" t="str">
        <f t="shared" si="175"/>
        <v>simvastatine oral 10mg/</v>
      </c>
      <c r="FK1463" s="14" t="s">
        <v>163</v>
      </c>
      <c r="FL1463" s="70" t="str">
        <f t="shared" si="176"/>
        <v>simvastatine oral 10mg/</v>
      </c>
    </row>
    <row r="1464" spans="1:168" ht="15.75" customHeight="1">
      <c r="A1464" s="83">
        <v>63680</v>
      </c>
      <c r="B1464" s="57">
        <v>63680</v>
      </c>
      <c r="C1464" s="118"/>
      <c r="D1464" s="118"/>
      <c r="E1464" s="118"/>
      <c r="F1464" s="118"/>
      <c r="G1464" s="57">
        <v>63680</v>
      </c>
      <c r="I1464" s="57">
        <v>63680</v>
      </c>
      <c r="J1464" s="5" t="str">
        <f t="shared" si="170"/>
        <v>FIN simvastatine KRKA Sverige AB film-coated tablet 40 x 10mg/</v>
      </c>
      <c r="K1464" s="5" t="str">
        <f t="shared" si="171"/>
        <v>FIN simvastatine KRKA Sverige AB film-coated tablet 40 x 10mg/</v>
      </c>
      <c r="P1464">
        <v>40</v>
      </c>
      <c r="R1464">
        <v>40</v>
      </c>
      <c r="T1464" s="118"/>
      <c r="U1464" s="118"/>
      <c r="V1464" s="118"/>
      <c r="W1464" s="118"/>
      <c r="X1464" t="s">
        <v>1291</v>
      </c>
      <c r="Y1464" t="s">
        <v>1169</v>
      </c>
      <c r="Z1464" t="s">
        <v>1169</v>
      </c>
      <c r="AA1464" t="s">
        <v>1290</v>
      </c>
      <c r="AF1464" s="61">
        <v>100000073665</v>
      </c>
      <c r="AG1464" t="s">
        <v>1220</v>
      </c>
      <c r="AI1464" t="s">
        <v>1198</v>
      </c>
      <c r="AJ1464" t="s">
        <v>1212</v>
      </c>
      <c r="AS1464" s="57">
        <v>22576</v>
      </c>
      <c r="AT1464" s="25" t="str">
        <f t="shared" si="172"/>
        <v>FIN simvastatine KRKA Sverige AB film-coated tablet 10mg/</v>
      </c>
      <c r="AU1464" s="33"/>
      <c r="AW1464" s="57">
        <v>22576</v>
      </c>
      <c r="AX1464" s="57"/>
      <c r="AZ1464" t="s">
        <v>579</v>
      </c>
      <c r="BD1464" t="s">
        <v>1220</v>
      </c>
      <c r="BF1464" s="46" t="s">
        <v>1069</v>
      </c>
      <c r="BG1464" t="s">
        <v>979</v>
      </c>
      <c r="BK1464" t="s">
        <v>979</v>
      </c>
      <c r="BL1464" t="s">
        <v>1069</v>
      </c>
      <c r="BM1464" s="55" t="s">
        <v>964</v>
      </c>
      <c r="BN1464" t="str">
        <f t="shared" si="173"/>
        <v>simvastatine film-coated tablet 10mg/</v>
      </c>
      <c r="BO1464" s="55"/>
      <c r="BP1464" t="str">
        <f t="shared" si="174"/>
        <v>simvastatine film-coated tablet 10mg/</v>
      </c>
      <c r="BR1464" s="76">
        <v>10221000</v>
      </c>
      <c r="BS1464" t="s">
        <v>1220</v>
      </c>
      <c r="BU1464" s="118"/>
      <c r="BV1464" s="118"/>
      <c r="BW1464" s="61">
        <v>100000073665</v>
      </c>
      <c r="CB1464" s="87"/>
      <c r="CC1464" s="87"/>
      <c r="CF1464" t="s">
        <v>1242</v>
      </c>
      <c r="CG1464" t="s">
        <v>175</v>
      </c>
      <c r="CI1464" s="118"/>
      <c r="CJ1464" s="118"/>
      <c r="CK1464" t="s">
        <v>1239</v>
      </c>
      <c r="CM1464" t="s">
        <v>1228</v>
      </c>
      <c r="CN1464" t="s">
        <v>3382</v>
      </c>
      <c r="CO1464" s="46" t="s">
        <v>2252</v>
      </c>
      <c r="CQ1464" s="46" t="s">
        <v>2252</v>
      </c>
      <c r="CR1464" s="46" t="s">
        <v>615</v>
      </c>
      <c r="CT1464" s="46" t="s">
        <v>2252</v>
      </c>
      <c r="CU1464" s="46" t="s">
        <v>615</v>
      </c>
      <c r="CV1464" s="118"/>
      <c r="CW1464" s="147"/>
      <c r="CX1464" t="s">
        <v>615</v>
      </c>
      <c r="DG1464" s="118"/>
      <c r="DH1464" s="118"/>
      <c r="DI1464" s="118"/>
      <c r="DJ1464" s="118"/>
      <c r="DK1464" s="118"/>
      <c r="DL1464">
        <v>10</v>
      </c>
      <c r="DM1464" s="74" t="s">
        <v>164</v>
      </c>
      <c r="DN1464" s="74"/>
      <c r="DO1464" s="74"/>
      <c r="DP1464" s="74"/>
      <c r="DR1464">
        <v>10</v>
      </c>
      <c r="DS1464" s="74" t="s">
        <v>164</v>
      </c>
      <c r="DZ1464" t="s">
        <v>1246</v>
      </c>
      <c r="EA1464">
        <v>10</v>
      </c>
      <c r="EY1464" s="70" t="str">
        <f t="shared" si="175"/>
        <v>simvastatine oral 10mg/</v>
      </c>
      <c r="FK1464" s="14" t="s">
        <v>163</v>
      </c>
      <c r="FL1464" s="70" t="str">
        <f t="shared" si="176"/>
        <v>simvastatine oral 10mg/</v>
      </c>
    </row>
    <row r="1465" spans="1:168" ht="15.75" customHeight="1">
      <c r="A1465" s="83">
        <v>63681</v>
      </c>
      <c r="B1465" s="57">
        <v>63681</v>
      </c>
      <c r="C1465" s="118"/>
      <c r="D1465" s="118"/>
      <c r="E1465" s="118"/>
      <c r="F1465" s="118"/>
      <c r="G1465" s="57">
        <v>63681</v>
      </c>
      <c r="I1465" s="57">
        <v>63681</v>
      </c>
      <c r="J1465" s="5" t="str">
        <f t="shared" si="170"/>
        <v>FIN simvastatine KRKA Sverige AB film-coated tablet 50 x 10mg/</v>
      </c>
      <c r="K1465" s="5" t="str">
        <f t="shared" si="171"/>
        <v>FIN simvastatine KRKA Sverige AB film-coated tablet 50 x 10mg/</v>
      </c>
      <c r="P1465">
        <v>50</v>
      </c>
      <c r="R1465">
        <v>50</v>
      </c>
      <c r="T1465" s="118"/>
      <c r="U1465" s="118"/>
      <c r="V1465" s="118"/>
      <c r="W1465" s="118"/>
      <c r="X1465" t="s">
        <v>1297</v>
      </c>
      <c r="Y1465" t="s">
        <v>1169</v>
      </c>
      <c r="Z1465" t="s">
        <v>1169</v>
      </c>
      <c r="AA1465" t="s">
        <v>1299</v>
      </c>
      <c r="AF1465" s="61">
        <v>100000073665</v>
      </c>
      <c r="AG1465" t="s">
        <v>1220</v>
      </c>
      <c r="AI1465" t="s">
        <v>1198</v>
      </c>
      <c r="AJ1465" t="s">
        <v>1212</v>
      </c>
      <c r="AS1465" s="57">
        <v>22576</v>
      </c>
      <c r="AT1465" s="25" t="str">
        <f t="shared" si="172"/>
        <v>FIN simvastatine KRKA Sverige AB film-coated tablet 10mg/</v>
      </c>
      <c r="AU1465" s="33"/>
      <c r="AW1465" s="57">
        <v>22576</v>
      </c>
      <c r="AX1465" s="57"/>
      <c r="AZ1465" t="s">
        <v>579</v>
      </c>
      <c r="BD1465" t="s">
        <v>1220</v>
      </c>
      <c r="BF1465" s="46" t="s">
        <v>1069</v>
      </c>
      <c r="BG1465" t="s">
        <v>979</v>
      </c>
      <c r="BK1465" t="s">
        <v>979</v>
      </c>
      <c r="BL1465" t="s">
        <v>1069</v>
      </c>
      <c r="BM1465" s="55" t="s">
        <v>964</v>
      </c>
      <c r="BN1465" t="str">
        <f t="shared" si="173"/>
        <v>simvastatine film-coated tablet 10mg/</v>
      </c>
      <c r="BO1465" s="55"/>
      <c r="BP1465" t="str">
        <f t="shared" si="174"/>
        <v>simvastatine film-coated tablet 10mg/</v>
      </c>
      <c r="BR1465" s="76">
        <v>10221000</v>
      </c>
      <c r="BS1465" t="s">
        <v>1220</v>
      </c>
      <c r="BU1465" s="118"/>
      <c r="BV1465" s="118"/>
      <c r="BW1465" s="61">
        <v>100000073665</v>
      </c>
      <c r="CB1465" s="87"/>
      <c r="CC1465" s="87"/>
      <c r="CF1465" t="s">
        <v>1242</v>
      </c>
      <c r="CG1465" t="s">
        <v>175</v>
      </c>
      <c r="CI1465" s="118"/>
      <c r="CJ1465" s="118"/>
      <c r="CK1465" t="s">
        <v>1239</v>
      </c>
      <c r="CM1465" t="s">
        <v>1228</v>
      </c>
      <c r="CN1465" t="s">
        <v>3382</v>
      </c>
      <c r="CO1465" s="46" t="s">
        <v>2252</v>
      </c>
      <c r="CQ1465" s="46" t="s">
        <v>2252</v>
      </c>
      <c r="CR1465" s="46" t="s">
        <v>615</v>
      </c>
      <c r="CT1465" s="46" t="s">
        <v>2252</v>
      </c>
      <c r="CU1465" s="46" t="s">
        <v>615</v>
      </c>
      <c r="CV1465" s="118"/>
      <c r="CW1465" s="147"/>
      <c r="CX1465" t="s">
        <v>615</v>
      </c>
      <c r="DG1465" s="118"/>
      <c r="DH1465" s="118"/>
      <c r="DI1465" s="118"/>
      <c r="DJ1465" s="118"/>
      <c r="DK1465" s="118"/>
      <c r="DL1465">
        <v>10</v>
      </c>
      <c r="DM1465" s="74" t="s">
        <v>164</v>
      </c>
      <c r="DN1465" s="74"/>
      <c r="DO1465" s="74"/>
      <c r="DP1465" s="74"/>
      <c r="DR1465">
        <v>10</v>
      </c>
      <c r="DS1465" s="74" t="s">
        <v>164</v>
      </c>
      <c r="DZ1465" t="s">
        <v>1246</v>
      </c>
      <c r="EA1465">
        <v>10</v>
      </c>
      <c r="EY1465" s="70" t="str">
        <f t="shared" si="175"/>
        <v>simvastatine oral 10mg/</v>
      </c>
      <c r="FK1465" s="14" t="s">
        <v>163</v>
      </c>
      <c r="FL1465" s="70" t="str">
        <f t="shared" si="176"/>
        <v>simvastatine oral 10mg/</v>
      </c>
    </row>
    <row r="1466" spans="1:168" ht="15.75" customHeight="1">
      <c r="A1466" s="83">
        <v>63682</v>
      </c>
      <c r="B1466" s="57">
        <v>63682</v>
      </c>
      <c r="C1466" s="118"/>
      <c r="D1466" s="118"/>
      <c r="E1466" s="118"/>
      <c r="F1466" s="118"/>
      <c r="G1466" s="57">
        <v>63682</v>
      </c>
      <c r="I1466" s="57">
        <v>63682</v>
      </c>
      <c r="J1466" s="5" t="str">
        <f t="shared" si="170"/>
        <v>FIN simvastatine KRKA Sverige AB film-coated tablet 56 x 10mg/</v>
      </c>
      <c r="K1466" s="5" t="str">
        <f t="shared" si="171"/>
        <v>FIN simvastatine KRKA Sverige AB film-coated tablet 56 x 10mg/</v>
      </c>
      <c r="P1466">
        <v>56</v>
      </c>
      <c r="R1466">
        <v>56</v>
      </c>
      <c r="T1466" s="118"/>
      <c r="U1466" s="118"/>
      <c r="V1466" s="118"/>
      <c r="W1466" s="118"/>
      <c r="X1466" t="s">
        <v>1298</v>
      </c>
      <c r="Y1466" t="s">
        <v>1169</v>
      </c>
      <c r="Z1466" t="s">
        <v>1169</v>
      </c>
      <c r="AA1466" t="s">
        <v>1307</v>
      </c>
      <c r="AF1466" s="61">
        <v>100000073665</v>
      </c>
      <c r="AG1466" t="s">
        <v>1220</v>
      </c>
      <c r="AI1466" t="s">
        <v>1198</v>
      </c>
      <c r="AJ1466" t="s">
        <v>1212</v>
      </c>
      <c r="AS1466" s="57">
        <v>22576</v>
      </c>
      <c r="AT1466" s="25" t="str">
        <f t="shared" si="172"/>
        <v>FIN simvastatine KRKA Sverige AB film-coated tablet 10mg/</v>
      </c>
      <c r="AU1466" s="33"/>
      <c r="AW1466" s="57">
        <v>22576</v>
      </c>
      <c r="AX1466" s="57"/>
      <c r="AZ1466" t="s">
        <v>579</v>
      </c>
      <c r="BD1466" t="s">
        <v>1220</v>
      </c>
      <c r="BF1466" s="46" t="s">
        <v>1069</v>
      </c>
      <c r="BG1466" t="s">
        <v>979</v>
      </c>
      <c r="BK1466" t="s">
        <v>979</v>
      </c>
      <c r="BL1466" t="s">
        <v>1069</v>
      </c>
      <c r="BM1466" s="55" t="s">
        <v>964</v>
      </c>
      <c r="BN1466" t="str">
        <f t="shared" si="173"/>
        <v>simvastatine film-coated tablet 10mg/</v>
      </c>
      <c r="BO1466" s="55"/>
      <c r="BP1466" t="str">
        <f t="shared" si="174"/>
        <v>simvastatine film-coated tablet 10mg/</v>
      </c>
      <c r="BR1466" s="76">
        <v>10221000</v>
      </c>
      <c r="BS1466" t="s">
        <v>1220</v>
      </c>
      <c r="BU1466" s="118"/>
      <c r="BV1466" s="118"/>
      <c r="BW1466" s="61">
        <v>100000073665</v>
      </c>
      <c r="CB1466" s="87"/>
      <c r="CC1466" s="87"/>
      <c r="CF1466" t="s">
        <v>1242</v>
      </c>
      <c r="CG1466" t="s">
        <v>175</v>
      </c>
      <c r="CI1466" s="118"/>
      <c r="CJ1466" s="118"/>
      <c r="CK1466" t="s">
        <v>1239</v>
      </c>
      <c r="CM1466" t="s">
        <v>1228</v>
      </c>
      <c r="CN1466" t="s">
        <v>3382</v>
      </c>
      <c r="CO1466" s="46" t="s">
        <v>2252</v>
      </c>
      <c r="CQ1466" s="46" t="s">
        <v>2252</v>
      </c>
      <c r="CR1466" s="46" t="s">
        <v>615</v>
      </c>
      <c r="CT1466" s="46" t="s">
        <v>2252</v>
      </c>
      <c r="CU1466" s="46" t="s">
        <v>615</v>
      </c>
      <c r="CV1466" s="118"/>
      <c r="CW1466" s="147"/>
      <c r="CX1466" t="s">
        <v>615</v>
      </c>
      <c r="DG1466" s="118"/>
      <c r="DH1466" s="118"/>
      <c r="DI1466" s="118"/>
      <c r="DJ1466" s="118"/>
      <c r="DK1466" s="118"/>
      <c r="DL1466">
        <v>10</v>
      </c>
      <c r="DM1466" s="74" t="s">
        <v>164</v>
      </c>
      <c r="DN1466" s="74"/>
      <c r="DO1466" s="74"/>
      <c r="DP1466" s="74"/>
      <c r="DR1466">
        <v>10</v>
      </c>
      <c r="DS1466" s="74" t="s">
        <v>164</v>
      </c>
      <c r="DZ1466" t="s">
        <v>1246</v>
      </c>
      <c r="EA1466">
        <v>10</v>
      </c>
      <c r="EY1466" s="70" t="str">
        <f t="shared" si="175"/>
        <v>simvastatine oral 10mg/</v>
      </c>
      <c r="FK1466" s="14" t="s">
        <v>163</v>
      </c>
      <c r="FL1466" s="70" t="str">
        <f t="shared" si="176"/>
        <v>simvastatine oral 10mg/</v>
      </c>
    </row>
    <row r="1467" spans="1:168" ht="15.75" customHeight="1">
      <c r="A1467" s="83">
        <v>63683</v>
      </c>
      <c r="B1467" s="57">
        <v>63683</v>
      </c>
      <c r="C1467" s="118"/>
      <c r="D1467" s="118"/>
      <c r="E1467" s="118"/>
      <c r="F1467" s="118"/>
      <c r="G1467" s="57">
        <v>63683</v>
      </c>
      <c r="I1467" s="57">
        <v>63683</v>
      </c>
      <c r="J1467" s="5" t="str">
        <f t="shared" si="170"/>
        <v>FIN simvastatine KRKA Sverige AB film-coated tablet 60 x 10mg/</v>
      </c>
      <c r="K1467" s="5" t="str">
        <f t="shared" si="171"/>
        <v>FIN simvastatine KRKA Sverige AB film-coated tablet 60 x 10mg/</v>
      </c>
      <c r="P1467">
        <v>60</v>
      </c>
      <c r="R1467">
        <v>60</v>
      </c>
      <c r="T1467" s="118"/>
      <c r="U1467" s="118"/>
      <c r="V1467" s="118"/>
      <c r="W1467" s="118"/>
      <c r="X1467" t="s">
        <v>1290</v>
      </c>
      <c r="Y1467" t="s">
        <v>1169</v>
      </c>
      <c r="Z1467" t="s">
        <v>1169</v>
      </c>
      <c r="AA1467" t="s">
        <v>1300</v>
      </c>
      <c r="AF1467" s="61">
        <v>100000073665</v>
      </c>
      <c r="AG1467" t="s">
        <v>1220</v>
      </c>
      <c r="AI1467" t="s">
        <v>1198</v>
      </c>
      <c r="AJ1467" t="s">
        <v>1212</v>
      </c>
      <c r="AS1467" s="57">
        <v>22576</v>
      </c>
      <c r="AT1467" s="25" t="str">
        <f t="shared" si="172"/>
        <v>FIN simvastatine KRKA Sverige AB film-coated tablet 10mg/</v>
      </c>
      <c r="AU1467" s="33"/>
      <c r="AW1467" s="57">
        <v>22576</v>
      </c>
      <c r="AX1467" s="57"/>
      <c r="AZ1467" t="s">
        <v>579</v>
      </c>
      <c r="BD1467" t="s">
        <v>1220</v>
      </c>
      <c r="BF1467" s="46" t="s">
        <v>1069</v>
      </c>
      <c r="BG1467" t="s">
        <v>979</v>
      </c>
      <c r="BK1467" t="s">
        <v>979</v>
      </c>
      <c r="BL1467" t="s">
        <v>1069</v>
      </c>
      <c r="BM1467" s="55" t="s">
        <v>964</v>
      </c>
      <c r="BN1467" t="str">
        <f t="shared" si="173"/>
        <v>simvastatine film-coated tablet 10mg/</v>
      </c>
      <c r="BO1467" s="55"/>
      <c r="BP1467" t="str">
        <f t="shared" si="174"/>
        <v>simvastatine film-coated tablet 10mg/</v>
      </c>
      <c r="BR1467" s="76">
        <v>10221000</v>
      </c>
      <c r="BS1467" t="s">
        <v>1220</v>
      </c>
      <c r="BU1467" s="118"/>
      <c r="BV1467" s="118"/>
      <c r="BW1467" s="61">
        <v>100000073665</v>
      </c>
      <c r="CB1467" s="87"/>
      <c r="CC1467" s="87"/>
      <c r="CF1467" t="s">
        <v>1242</v>
      </c>
      <c r="CG1467" t="s">
        <v>175</v>
      </c>
      <c r="CI1467" s="118"/>
      <c r="CJ1467" s="118"/>
      <c r="CK1467" t="s">
        <v>1239</v>
      </c>
      <c r="CM1467" t="s">
        <v>1228</v>
      </c>
      <c r="CN1467" t="s">
        <v>3382</v>
      </c>
      <c r="CO1467" s="46" t="s">
        <v>2252</v>
      </c>
      <c r="CQ1467" s="46" t="s">
        <v>2252</v>
      </c>
      <c r="CR1467" s="46" t="s">
        <v>615</v>
      </c>
      <c r="CT1467" s="46" t="s">
        <v>2252</v>
      </c>
      <c r="CU1467" s="46" t="s">
        <v>615</v>
      </c>
      <c r="CV1467" s="118"/>
      <c r="CW1467" s="147"/>
      <c r="CX1467" t="s">
        <v>615</v>
      </c>
      <c r="DG1467" s="118"/>
      <c r="DH1467" s="118"/>
      <c r="DI1467" s="118"/>
      <c r="DJ1467" s="118"/>
      <c r="DK1467" s="118"/>
      <c r="DL1467">
        <v>10</v>
      </c>
      <c r="DM1467" s="74" t="s">
        <v>164</v>
      </c>
      <c r="DN1467" s="74"/>
      <c r="DO1467" s="74"/>
      <c r="DP1467" s="74"/>
      <c r="DR1467">
        <v>10</v>
      </c>
      <c r="DS1467" s="74" t="s">
        <v>164</v>
      </c>
      <c r="DZ1467" t="s">
        <v>1246</v>
      </c>
      <c r="EA1467">
        <v>10</v>
      </c>
      <c r="EY1467" s="70" t="str">
        <f t="shared" si="175"/>
        <v>simvastatine oral 10mg/</v>
      </c>
      <c r="FK1467" s="14" t="s">
        <v>163</v>
      </c>
      <c r="FL1467" s="70" t="str">
        <f t="shared" si="176"/>
        <v>simvastatine oral 10mg/</v>
      </c>
    </row>
    <row r="1468" spans="1:168" ht="15.75" customHeight="1">
      <c r="A1468" s="83">
        <v>63684</v>
      </c>
      <c r="B1468" s="57">
        <v>63684</v>
      </c>
      <c r="C1468" s="118"/>
      <c r="D1468" s="118"/>
      <c r="E1468" s="118"/>
      <c r="F1468" s="118"/>
      <c r="G1468" s="57">
        <v>63684</v>
      </c>
      <c r="I1468" s="57">
        <v>63684</v>
      </c>
      <c r="J1468" s="5" t="str">
        <f t="shared" si="170"/>
        <v>FIN simvastatine KRKA Sverige AB film-coated tablet 84 x 10mg/</v>
      </c>
      <c r="K1468" s="5" t="str">
        <f t="shared" si="171"/>
        <v>FIN simvastatine KRKA Sverige AB film-coated tablet 84 x 10mg/</v>
      </c>
      <c r="P1468">
        <v>84</v>
      </c>
      <c r="R1468">
        <v>84</v>
      </c>
      <c r="T1468" s="118"/>
      <c r="U1468" s="118"/>
      <c r="V1468" s="118"/>
      <c r="W1468" s="118"/>
      <c r="X1468" t="s">
        <v>1299</v>
      </c>
      <c r="Y1468" t="s">
        <v>1169</v>
      </c>
      <c r="Z1468" t="s">
        <v>1169</v>
      </c>
      <c r="AA1468" t="s">
        <v>1313</v>
      </c>
      <c r="AF1468" s="61">
        <v>100000073665</v>
      </c>
      <c r="AG1468" t="s">
        <v>1220</v>
      </c>
      <c r="AI1468" t="s">
        <v>1198</v>
      </c>
      <c r="AJ1468" t="s">
        <v>1212</v>
      </c>
      <c r="AS1468" s="57">
        <v>22576</v>
      </c>
      <c r="AT1468" s="25" t="str">
        <f t="shared" si="172"/>
        <v>FIN simvastatine KRKA Sverige AB film-coated tablet 10mg/</v>
      </c>
      <c r="AU1468" s="33"/>
      <c r="AW1468" s="57">
        <v>22576</v>
      </c>
      <c r="AX1468" s="57"/>
      <c r="AZ1468" t="s">
        <v>579</v>
      </c>
      <c r="BD1468" t="s">
        <v>1220</v>
      </c>
      <c r="BF1468" s="46" t="s">
        <v>1069</v>
      </c>
      <c r="BG1468" t="s">
        <v>979</v>
      </c>
      <c r="BK1468" t="s">
        <v>979</v>
      </c>
      <c r="BL1468" t="s">
        <v>1069</v>
      </c>
      <c r="BM1468" s="55" t="s">
        <v>964</v>
      </c>
      <c r="BN1468" t="str">
        <f t="shared" si="173"/>
        <v>simvastatine film-coated tablet 10mg/</v>
      </c>
      <c r="BO1468" s="55"/>
      <c r="BP1468" t="str">
        <f t="shared" si="174"/>
        <v>simvastatine film-coated tablet 10mg/</v>
      </c>
      <c r="BR1468" s="76">
        <v>10221000</v>
      </c>
      <c r="BS1468" t="s">
        <v>1220</v>
      </c>
      <c r="BU1468" s="118"/>
      <c r="BV1468" s="118"/>
      <c r="BW1468" s="61">
        <v>100000073665</v>
      </c>
      <c r="CB1468" s="87"/>
      <c r="CC1468" s="87"/>
      <c r="CF1468" t="s">
        <v>1242</v>
      </c>
      <c r="CG1468" t="s">
        <v>175</v>
      </c>
      <c r="CI1468" s="118"/>
      <c r="CJ1468" s="118"/>
      <c r="CK1468" t="s">
        <v>1239</v>
      </c>
      <c r="CM1468" t="s">
        <v>1228</v>
      </c>
      <c r="CN1468" t="s">
        <v>3382</v>
      </c>
      <c r="CO1468" s="46" t="s">
        <v>2252</v>
      </c>
      <c r="CQ1468" s="46" t="s">
        <v>2252</v>
      </c>
      <c r="CR1468" s="46" t="s">
        <v>615</v>
      </c>
      <c r="CT1468" s="46" t="s">
        <v>2252</v>
      </c>
      <c r="CU1468" s="46" t="s">
        <v>615</v>
      </c>
      <c r="CV1468" s="118"/>
      <c r="CW1468" s="147"/>
      <c r="CX1468" t="s">
        <v>615</v>
      </c>
      <c r="DG1468" s="118"/>
      <c r="DH1468" s="118"/>
      <c r="DI1468" s="118"/>
      <c r="DJ1468" s="118"/>
      <c r="DK1468" s="118"/>
      <c r="DL1468">
        <v>10</v>
      </c>
      <c r="DM1468" s="74" t="s">
        <v>164</v>
      </c>
      <c r="DN1468" s="74"/>
      <c r="DO1468" s="74"/>
      <c r="DP1468" s="74"/>
      <c r="DR1468">
        <v>10</v>
      </c>
      <c r="DS1468" s="74" t="s">
        <v>164</v>
      </c>
      <c r="DZ1468" t="s">
        <v>1246</v>
      </c>
      <c r="EA1468">
        <v>10</v>
      </c>
      <c r="EY1468" s="70" t="str">
        <f t="shared" si="175"/>
        <v>simvastatine oral 10mg/</v>
      </c>
      <c r="FK1468" s="14" t="s">
        <v>163</v>
      </c>
      <c r="FL1468" s="70" t="str">
        <f t="shared" si="176"/>
        <v>simvastatine oral 10mg/</v>
      </c>
    </row>
    <row r="1469" spans="1:168" ht="15.75" customHeight="1">
      <c r="A1469" s="83">
        <v>63686</v>
      </c>
      <c r="B1469" s="57">
        <v>63686</v>
      </c>
      <c r="C1469" s="118"/>
      <c r="D1469" s="118"/>
      <c r="E1469" s="118"/>
      <c r="F1469" s="118"/>
      <c r="G1469" s="57">
        <v>63686</v>
      </c>
      <c r="I1469" s="57">
        <v>63686</v>
      </c>
      <c r="J1469" s="5" t="str">
        <f t="shared" si="170"/>
        <v>FIN simvastatine KRKA Sverige AB film-coated tablet 98 x 10mg/</v>
      </c>
      <c r="K1469" s="5" t="str">
        <f t="shared" si="171"/>
        <v>FIN simvastatine KRKA Sverige AB film-coated tablet 98 x 10mg/</v>
      </c>
      <c r="P1469">
        <v>98</v>
      </c>
      <c r="R1469">
        <v>98</v>
      </c>
      <c r="T1469" s="118"/>
      <c r="U1469" s="118"/>
      <c r="V1469" s="118"/>
      <c r="W1469" s="118"/>
      <c r="X1469" t="s">
        <v>1307</v>
      </c>
      <c r="Y1469" t="s">
        <v>1169</v>
      </c>
      <c r="Z1469" t="s">
        <v>1169</v>
      </c>
      <c r="AA1469" t="s">
        <v>1302</v>
      </c>
      <c r="AF1469" s="61">
        <v>100000073665</v>
      </c>
      <c r="AG1469" t="s">
        <v>1220</v>
      </c>
      <c r="AI1469" t="s">
        <v>1198</v>
      </c>
      <c r="AJ1469" t="s">
        <v>1212</v>
      </c>
      <c r="AS1469" s="57">
        <v>22576</v>
      </c>
      <c r="AT1469" s="25" t="str">
        <f t="shared" si="172"/>
        <v>FIN simvastatine KRKA Sverige AB film-coated tablet 10mg/</v>
      </c>
      <c r="AU1469" s="33"/>
      <c r="AW1469" s="57">
        <v>22576</v>
      </c>
      <c r="AX1469" s="57"/>
      <c r="AZ1469" t="s">
        <v>579</v>
      </c>
      <c r="BD1469" t="s">
        <v>1220</v>
      </c>
      <c r="BF1469" s="46" t="s">
        <v>1069</v>
      </c>
      <c r="BG1469" t="s">
        <v>979</v>
      </c>
      <c r="BK1469" t="s">
        <v>979</v>
      </c>
      <c r="BL1469" t="s">
        <v>1069</v>
      </c>
      <c r="BM1469" s="55" t="s">
        <v>964</v>
      </c>
      <c r="BN1469" t="str">
        <f t="shared" si="173"/>
        <v>simvastatine film-coated tablet 10mg/</v>
      </c>
      <c r="BO1469" s="55"/>
      <c r="BP1469" t="str">
        <f t="shared" si="174"/>
        <v>simvastatine film-coated tablet 10mg/</v>
      </c>
      <c r="BR1469" s="76">
        <v>10221000</v>
      </c>
      <c r="BS1469" t="s">
        <v>1220</v>
      </c>
      <c r="BU1469" s="118"/>
      <c r="BV1469" s="118"/>
      <c r="BW1469" s="61">
        <v>100000073665</v>
      </c>
      <c r="CB1469" s="87"/>
      <c r="CC1469" s="87"/>
      <c r="CF1469" t="s">
        <v>1242</v>
      </c>
      <c r="CG1469" t="s">
        <v>175</v>
      </c>
      <c r="CI1469" s="118"/>
      <c r="CJ1469" s="118"/>
      <c r="CK1469" t="s">
        <v>1239</v>
      </c>
      <c r="CM1469" t="s">
        <v>1228</v>
      </c>
      <c r="CN1469" t="s">
        <v>3382</v>
      </c>
      <c r="CO1469" s="46" t="s">
        <v>2252</v>
      </c>
      <c r="CQ1469" s="46" t="s">
        <v>2252</v>
      </c>
      <c r="CR1469" s="46" t="s">
        <v>615</v>
      </c>
      <c r="CT1469" s="46" t="s">
        <v>2252</v>
      </c>
      <c r="CU1469" s="46" t="s">
        <v>615</v>
      </c>
      <c r="CV1469" s="118"/>
      <c r="CW1469" s="147"/>
      <c r="CX1469" t="s">
        <v>615</v>
      </c>
      <c r="DG1469" s="118"/>
      <c r="DH1469" s="118"/>
      <c r="DI1469" s="118"/>
      <c r="DJ1469" s="118"/>
      <c r="DK1469" s="118"/>
      <c r="DL1469">
        <v>10</v>
      </c>
      <c r="DM1469" s="74" t="s">
        <v>164</v>
      </c>
      <c r="DN1469" s="74"/>
      <c r="DO1469" s="74"/>
      <c r="DP1469" s="74"/>
      <c r="DR1469">
        <v>10</v>
      </c>
      <c r="DS1469" s="74" t="s">
        <v>164</v>
      </c>
      <c r="DZ1469" t="s">
        <v>1246</v>
      </c>
      <c r="EA1469">
        <v>10</v>
      </c>
      <c r="EY1469" s="70" t="str">
        <f t="shared" si="175"/>
        <v>simvastatine oral 10mg/</v>
      </c>
      <c r="FK1469" s="14" t="s">
        <v>163</v>
      </c>
      <c r="FL1469" s="70" t="str">
        <f t="shared" si="176"/>
        <v>simvastatine oral 10mg/</v>
      </c>
    </row>
    <row r="1470" spans="1:168" ht="15.75" customHeight="1">
      <c r="A1470" s="83">
        <v>63687</v>
      </c>
      <c r="B1470" s="57">
        <v>63687</v>
      </c>
      <c r="C1470" s="118"/>
      <c r="D1470" s="118"/>
      <c r="E1470" s="118"/>
      <c r="F1470" s="118"/>
      <c r="G1470" s="57">
        <v>63687</v>
      </c>
      <c r="I1470" s="57">
        <v>63687</v>
      </c>
      <c r="J1470" s="5" t="str">
        <f t="shared" si="170"/>
        <v>FIN simvastatine KRKA Sverige AB film-coated tablet 100 x 10mg/</v>
      </c>
      <c r="K1470" s="5" t="str">
        <f t="shared" si="171"/>
        <v>FIN simvastatine KRKA Sverige AB film-coated tablet 100 x 10mg/</v>
      </c>
      <c r="P1470">
        <v>100</v>
      </c>
      <c r="R1470">
        <v>100</v>
      </c>
      <c r="T1470" s="118"/>
      <c r="U1470" s="118"/>
      <c r="V1470" s="118"/>
      <c r="W1470" s="118"/>
      <c r="X1470" t="s">
        <v>1300</v>
      </c>
      <c r="Y1470" t="s">
        <v>1169</v>
      </c>
      <c r="Z1470" t="s">
        <v>1169</v>
      </c>
      <c r="AA1470" t="s">
        <v>1289</v>
      </c>
      <c r="AF1470" s="61">
        <v>100000073665</v>
      </c>
      <c r="AG1470" t="s">
        <v>1220</v>
      </c>
      <c r="AI1470" t="s">
        <v>1198</v>
      </c>
      <c r="AJ1470" t="s">
        <v>1212</v>
      </c>
      <c r="AS1470" s="57">
        <v>22576</v>
      </c>
      <c r="AT1470" s="25" t="str">
        <f t="shared" si="172"/>
        <v>FIN simvastatine KRKA Sverige AB film-coated tablet 10mg/</v>
      </c>
      <c r="AU1470" s="33"/>
      <c r="AW1470" s="57">
        <v>22576</v>
      </c>
      <c r="AX1470" s="57"/>
      <c r="AZ1470" t="s">
        <v>579</v>
      </c>
      <c r="BD1470" t="s">
        <v>1220</v>
      </c>
      <c r="BF1470" s="46" t="s">
        <v>1069</v>
      </c>
      <c r="BG1470" t="s">
        <v>979</v>
      </c>
      <c r="BK1470" t="s">
        <v>979</v>
      </c>
      <c r="BL1470" t="s">
        <v>1069</v>
      </c>
      <c r="BM1470" s="55" t="s">
        <v>964</v>
      </c>
      <c r="BN1470" t="str">
        <f t="shared" si="173"/>
        <v>simvastatine film-coated tablet 10mg/</v>
      </c>
      <c r="BO1470" s="55"/>
      <c r="BP1470" t="str">
        <f t="shared" si="174"/>
        <v>simvastatine film-coated tablet 10mg/</v>
      </c>
      <c r="BR1470" s="76">
        <v>10221000</v>
      </c>
      <c r="BS1470" t="s">
        <v>1220</v>
      </c>
      <c r="BU1470" s="118"/>
      <c r="BV1470" s="118"/>
      <c r="BW1470" s="61">
        <v>100000073665</v>
      </c>
      <c r="CB1470" s="87"/>
      <c r="CC1470" s="87"/>
      <c r="CF1470" t="s">
        <v>1242</v>
      </c>
      <c r="CG1470" t="s">
        <v>175</v>
      </c>
      <c r="CI1470" s="118"/>
      <c r="CJ1470" s="118"/>
      <c r="CK1470" t="s">
        <v>1239</v>
      </c>
      <c r="CM1470" t="s">
        <v>1228</v>
      </c>
      <c r="CN1470" t="s">
        <v>3382</v>
      </c>
      <c r="CO1470" s="46" t="s">
        <v>2252</v>
      </c>
      <c r="CQ1470" s="46" t="s">
        <v>2252</v>
      </c>
      <c r="CR1470" s="46" t="s">
        <v>615</v>
      </c>
      <c r="CT1470" s="46" t="s">
        <v>2252</v>
      </c>
      <c r="CU1470" s="46" t="s">
        <v>615</v>
      </c>
      <c r="CV1470" s="118"/>
      <c r="CW1470" s="147"/>
      <c r="CX1470" t="s">
        <v>615</v>
      </c>
      <c r="DG1470" s="118"/>
      <c r="DH1470" s="118"/>
      <c r="DI1470" s="118"/>
      <c r="DJ1470" s="118"/>
      <c r="DK1470" s="118"/>
      <c r="DL1470">
        <v>10</v>
      </c>
      <c r="DM1470" s="74" t="s">
        <v>164</v>
      </c>
      <c r="DN1470" s="74"/>
      <c r="DO1470" s="74"/>
      <c r="DP1470" s="74"/>
      <c r="DR1470">
        <v>10</v>
      </c>
      <c r="DS1470" s="74" t="s">
        <v>164</v>
      </c>
      <c r="DZ1470" t="s">
        <v>1246</v>
      </c>
      <c r="EA1470">
        <v>10</v>
      </c>
      <c r="EY1470" s="70" t="str">
        <f t="shared" si="175"/>
        <v>simvastatine oral 10mg/</v>
      </c>
      <c r="FK1470" s="14" t="s">
        <v>163</v>
      </c>
      <c r="FL1470" s="70" t="str">
        <f t="shared" si="176"/>
        <v>simvastatine oral 10mg/</v>
      </c>
    </row>
    <row r="1471" spans="1:168" ht="15.75" customHeight="1">
      <c r="A1471" s="83">
        <v>74128</v>
      </c>
      <c r="B1471" s="57">
        <v>74128</v>
      </c>
      <c r="C1471" s="118"/>
      <c r="D1471" s="118"/>
      <c r="E1471" s="118"/>
      <c r="F1471" s="118"/>
      <c r="G1471" s="57">
        <v>74128</v>
      </c>
      <c r="I1471" s="57">
        <v>74128</v>
      </c>
      <c r="J1471" s="5" t="str">
        <f t="shared" si="170"/>
        <v>FIN simvastatine KRKA Sverige AB film-coated tablet 100 x 10mg/</v>
      </c>
      <c r="K1471" s="5" t="str">
        <f t="shared" si="171"/>
        <v>FIN simvastatine KRKA Sverige AB film-coated tablet 100 x 10mg/</v>
      </c>
      <c r="P1471" s="79">
        <v>100</v>
      </c>
      <c r="R1471" s="79">
        <v>100</v>
      </c>
      <c r="T1471" s="118"/>
      <c r="U1471" s="118"/>
      <c r="V1471" s="118"/>
      <c r="W1471" s="118"/>
      <c r="X1471" t="s">
        <v>1313</v>
      </c>
      <c r="Y1471" t="s">
        <v>1169</v>
      </c>
      <c r="Z1471" t="s">
        <v>1169</v>
      </c>
      <c r="AA1471" s="56" t="s">
        <v>1308</v>
      </c>
      <c r="AF1471" s="61">
        <v>100000073665</v>
      </c>
      <c r="AG1471" t="s">
        <v>1220</v>
      </c>
      <c r="AI1471" t="s">
        <v>1198</v>
      </c>
      <c r="AJ1471" t="s">
        <v>1212</v>
      </c>
      <c r="AS1471" s="57">
        <v>22576</v>
      </c>
      <c r="AT1471" s="25" t="str">
        <f t="shared" si="172"/>
        <v>FIN simvastatine KRKA Sverige AB film-coated tablet 10mg/</v>
      </c>
      <c r="AU1471" s="33"/>
      <c r="AW1471" s="57">
        <v>22576</v>
      </c>
      <c r="AX1471" s="57"/>
      <c r="AZ1471" t="s">
        <v>579</v>
      </c>
      <c r="BD1471" t="s">
        <v>1220</v>
      </c>
      <c r="BF1471" s="46" t="s">
        <v>1069</v>
      </c>
      <c r="BG1471" t="s">
        <v>979</v>
      </c>
      <c r="BK1471" t="s">
        <v>979</v>
      </c>
      <c r="BL1471" t="s">
        <v>1069</v>
      </c>
      <c r="BM1471" s="55" t="s">
        <v>964</v>
      </c>
      <c r="BN1471" t="str">
        <f t="shared" si="173"/>
        <v>simvastatine film-coated tablet 10mg/</v>
      </c>
      <c r="BO1471" s="55"/>
      <c r="BP1471" t="str">
        <f t="shared" si="174"/>
        <v>simvastatine film-coated tablet 10mg/</v>
      </c>
      <c r="BR1471" s="76">
        <v>10221000</v>
      </c>
      <c r="BS1471" t="s">
        <v>1220</v>
      </c>
      <c r="BU1471" s="118"/>
      <c r="BV1471" s="118"/>
      <c r="BW1471" s="61">
        <v>100000073665</v>
      </c>
      <c r="CB1471" s="87"/>
      <c r="CC1471" s="87"/>
      <c r="CF1471" t="s">
        <v>1242</v>
      </c>
      <c r="CG1471" t="s">
        <v>175</v>
      </c>
      <c r="CI1471" s="118"/>
      <c r="CJ1471" s="118"/>
      <c r="CK1471" t="s">
        <v>1239</v>
      </c>
      <c r="CM1471" t="s">
        <v>1228</v>
      </c>
      <c r="CN1471" t="s">
        <v>3382</v>
      </c>
      <c r="CO1471" s="46" t="s">
        <v>2252</v>
      </c>
      <c r="CQ1471" s="46" t="s">
        <v>2252</v>
      </c>
      <c r="CR1471" s="46" t="s">
        <v>615</v>
      </c>
      <c r="CT1471" s="46" t="s">
        <v>2252</v>
      </c>
      <c r="CU1471" s="46" t="s">
        <v>615</v>
      </c>
      <c r="CV1471" s="118"/>
      <c r="CW1471" s="147"/>
      <c r="CX1471" t="s">
        <v>615</v>
      </c>
      <c r="DG1471" s="118"/>
      <c r="DH1471" s="118"/>
      <c r="DI1471" s="118"/>
      <c r="DJ1471" s="118"/>
      <c r="DK1471" s="118"/>
      <c r="DL1471">
        <v>10</v>
      </c>
      <c r="DM1471" s="74" t="s">
        <v>164</v>
      </c>
      <c r="DN1471" s="74"/>
      <c r="DO1471" s="74"/>
      <c r="DP1471" s="74"/>
      <c r="DR1471">
        <v>10</v>
      </c>
      <c r="DS1471" s="74" t="s">
        <v>164</v>
      </c>
      <c r="DZ1471" t="s">
        <v>1246</v>
      </c>
      <c r="EA1471">
        <v>10</v>
      </c>
      <c r="EY1471" s="70" t="str">
        <f t="shared" si="175"/>
        <v>simvastatine oral 10mg/</v>
      </c>
      <c r="FK1471" s="14" t="s">
        <v>163</v>
      </c>
      <c r="FL1471" s="70" t="str">
        <f t="shared" si="176"/>
        <v>simvastatine oral 10mg/</v>
      </c>
    </row>
    <row r="1472" spans="1:168" ht="15.75" customHeight="1">
      <c r="A1472" s="83">
        <v>63693</v>
      </c>
      <c r="B1472" s="57">
        <v>63693</v>
      </c>
      <c r="C1472" s="118"/>
      <c r="D1472" s="118"/>
      <c r="E1472" s="118"/>
      <c r="F1472" s="118"/>
      <c r="G1472" s="57">
        <v>63693</v>
      </c>
      <c r="I1472" s="57">
        <v>63693</v>
      </c>
      <c r="J1472" s="5" t="str">
        <f t="shared" si="170"/>
        <v>FIN simvastatine KRKA Sverige AB film-coated tablet 10 x 20mg/</v>
      </c>
      <c r="K1472" s="5" t="str">
        <f t="shared" si="171"/>
        <v>FIN simvastatine KRKA Sverige AB film-coated tablet 10 x 20mg/</v>
      </c>
      <c r="P1472">
        <v>10</v>
      </c>
      <c r="R1472">
        <v>10</v>
      </c>
      <c r="T1472" s="118"/>
      <c r="U1472" s="118"/>
      <c r="V1472" s="118"/>
      <c r="W1472" s="118"/>
      <c r="X1472" t="s">
        <v>1302</v>
      </c>
      <c r="Y1472" t="s">
        <v>1170</v>
      </c>
      <c r="Z1472" t="s">
        <v>1170</v>
      </c>
      <c r="AA1472" t="s">
        <v>1292</v>
      </c>
      <c r="AF1472" s="61">
        <v>100000073665</v>
      </c>
      <c r="AG1472" t="s">
        <v>1220</v>
      </c>
      <c r="AI1472" t="s">
        <v>1198</v>
      </c>
      <c r="AJ1472" t="s">
        <v>1212</v>
      </c>
      <c r="AS1472" s="57">
        <v>22578</v>
      </c>
      <c r="AT1472" s="25" t="str">
        <f t="shared" si="172"/>
        <v>FIN simvastatine KRKA Sverige AB film-coated tablet 20mg/</v>
      </c>
      <c r="AU1472" s="33"/>
      <c r="AW1472" s="57">
        <v>22578</v>
      </c>
      <c r="AX1472" s="57"/>
      <c r="AZ1472" t="s">
        <v>579</v>
      </c>
      <c r="BD1472" t="s">
        <v>1220</v>
      </c>
      <c r="BF1472" s="46" t="s">
        <v>1070</v>
      </c>
      <c r="BG1472" t="s">
        <v>979</v>
      </c>
      <c r="BK1472" t="s">
        <v>979</v>
      </c>
      <c r="BL1472" t="s">
        <v>1070</v>
      </c>
      <c r="BM1472" s="55" t="s">
        <v>964</v>
      </c>
      <c r="BN1472" t="str">
        <f t="shared" si="173"/>
        <v>simvastatine film-coated tablet 20mg/</v>
      </c>
      <c r="BO1472" s="55"/>
      <c r="BP1472" t="str">
        <f t="shared" si="174"/>
        <v>simvastatine film-coated tablet 20mg/</v>
      </c>
      <c r="BR1472" s="76">
        <v>10221000</v>
      </c>
      <c r="BS1472" t="s">
        <v>1220</v>
      </c>
      <c r="BU1472" s="118"/>
      <c r="BV1472" s="118"/>
      <c r="BW1472" s="61">
        <v>100000073665</v>
      </c>
      <c r="CB1472" s="87"/>
      <c r="CC1472" s="87"/>
      <c r="CF1472" t="s">
        <v>1242</v>
      </c>
      <c r="CG1472" t="s">
        <v>175</v>
      </c>
      <c r="CI1472" s="118"/>
      <c r="CJ1472" s="118"/>
      <c r="CK1472" t="s">
        <v>1239</v>
      </c>
      <c r="CM1472" t="s">
        <v>1228</v>
      </c>
      <c r="CN1472" t="s">
        <v>3382</v>
      </c>
      <c r="CO1472" s="46" t="s">
        <v>2252</v>
      </c>
      <c r="CQ1472" s="46" t="s">
        <v>2252</v>
      </c>
      <c r="CR1472" s="46" t="s">
        <v>615</v>
      </c>
      <c r="CT1472" s="46" t="s">
        <v>2252</v>
      </c>
      <c r="CU1472" s="46" t="s">
        <v>615</v>
      </c>
      <c r="CV1472" s="118"/>
      <c r="CW1472" s="147"/>
      <c r="CX1472" t="s">
        <v>615</v>
      </c>
      <c r="DG1472" s="118"/>
      <c r="DH1472" s="118"/>
      <c r="DI1472" s="118"/>
      <c r="DJ1472" s="118"/>
      <c r="DK1472" s="118"/>
      <c r="DL1472">
        <v>20</v>
      </c>
      <c r="DM1472" s="74" t="s">
        <v>164</v>
      </c>
      <c r="DN1472" s="74"/>
      <c r="DO1472" s="74"/>
      <c r="DP1472" s="74"/>
      <c r="DR1472">
        <v>20</v>
      </c>
      <c r="DS1472" s="74" t="s">
        <v>164</v>
      </c>
      <c r="DZ1472" t="s">
        <v>1260</v>
      </c>
      <c r="EA1472">
        <v>20</v>
      </c>
      <c r="EY1472" s="70" t="str">
        <f t="shared" si="175"/>
        <v>simvastatine oral 20mg/</v>
      </c>
      <c r="FK1472" s="14" t="s">
        <v>163</v>
      </c>
      <c r="FL1472" s="70" t="str">
        <f t="shared" si="176"/>
        <v>simvastatine oral 20mg/</v>
      </c>
    </row>
    <row r="1473" spans="1:168" ht="15.75" customHeight="1">
      <c r="A1473" s="83">
        <v>63694</v>
      </c>
      <c r="B1473" s="57">
        <v>63694</v>
      </c>
      <c r="C1473" s="118"/>
      <c r="D1473" s="118"/>
      <c r="E1473" s="118"/>
      <c r="F1473" s="118"/>
      <c r="G1473" s="57">
        <v>63694</v>
      </c>
      <c r="I1473" s="57">
        <v>63694</v>
      </c>
      <c r="J1473" s="5" t="str">
        <f t="shared" si="170"/>
        <v>FIN simvastatine KRKA Sverige AB film-coated tablet 20 x 20mg/</v>
      </c>
      <c r="K1473" s="5" t="str">
        <f t="shared" si="171"/>
        <v>FIN simvastatine KRKA Sverige AB film-coated tablet 20 x 20mg/</v>
      </c>
      <c r="P1473">
        <v>20</v>
      </c>
      <c r="R1473">
        <v>20</v>
      </c>
      <c r="T1473" s="118"/>
      <c r="U1473" s="118"/>
      <c r="V1473" s="118"/>
      <c r="W1473" s="118"/>
      <c r="X1473" t="s">
        <v>1289</v>
      </c>
      <c r="Y1473" t="s">
        <v>1170</v>
      </c>
      <c r="Z1473" t="s">
        <v>1170</v>
      </c>
      <c r="AA1473" t="s">
        <v>1291</v>
      </c>
      <c r="AF1473" s="61">
        <v>100000073665</v>
      </c>
      <c r="AG1473" t="s">
        <v>1220</v>
      </c>
      <c r="AI1473" t="s">
        <v>1198</v>
      </c>
      <c r="AJ1473" t="s">
        <v>1212</v>
      </c>
      <c r="AS1473" s="57">
        <v>22578</v>
      </c>
      <c r="AT1473" s="25" t="str">
        <f t="shared" si="172"/>
        <v>FIN simvastatine KRKA Sverige AB film-coated tablet 20mg/</v>
      </c>
      <c r="AU1473" s="33"/>
      <c r="AW1473" s="57">
        <v>22578</v>
      </c>
      <c r="AX1473" s="57"/>
      <c r="AZ1473" t="s">
        <v>579</v>
      </c>
      <c r="BD1473" t="s">
        <v>1220</v>
      </c>
      <c r="BF1473" s="46" t="s">
        <v>1070</v>
      </c>
      <c r="BG1473" t="s">
        <v>979</v>
      </c>
      <c r="BK1473" t="s">
        <v>979</v>
      </c>
      <c r="BL1473" t="s">
        <v>1070</v>
      </c>
      <c r="BM1473" s="55" t="s">
        <v>964</v>
      </c>
      <c r="BN1473" t="str">
        <f t="shared" si="173"/>
        <v>simvastatine film-coated tablet 20mg/</v>
      </c>
      <c r="BO1473" s="55"/>
      <c r="BP1473" t="str">
        <f t="shared" si="174"/>
        <v>simvastatine film-coated tablet 20mg/</v>
      </c>
      <c r="BR1473" s="76">
        <v>10221000</v>
      </c>
      <c r="BS1473" t="s">
        <v>1220</v>
      </c>
      <c r="BU1473" s="118"/>
      <c r="BV1473" s="118"/>
      <c r="BW1473" s="61">
        <v>100000073665</v>
      </c>
      <c r="CB1473" s="87"/>
      <c r="CC1473" s="87"/>
      <c r="CF1473" t="s">
        <v>1242</v>
      </c>
      <c r="CG1473" t="s">
        <v>175</v>
      </c>
      <c r="CI1473" s="118"/>
      <c r="CJ1473" s="118"/>
      <c r="CK1473" t="s">
        <v>1239</v>
      </c>
      <c r="CM1473" t="s">
        <v>1228</v>
      </c>
      <c r="CN1473" t="s">
        <v>3382</v>
      </c>
      <c r="CO1473" s="46" t="s">
        <v>2252</v>
      </c>
      <c r="CQ1473" s="46" t="s">
        <v>2252</v>
      </c>
      <c r="CR1473" s="46" t="s">
        <v>615</v>
      </c>
      <c r="CT1473" s="46" t="s">
        <v>2252</v>
      </c>
      <c r="CU1473" s="46" t="s">
        <v>615</v>
      </c>
      <c r="CV1473" s="118"/>
      <c r="CW1473" s="147"/>
      <c r="CX1473" t="s">
        <v>615</v>
      </c>
      <c r="DG1473" s="118"/>
      <c r="DH1473" s="118"/>
      <c r="DI1473" s="118"/>
      <c r="DJ1473" s="118"/>
      <c r="DK1473" s="118"/>
      <c r="DL1473">
        <v>20</v>
      </c>
      <c r="DM1473" s="74" t="s">
        <v>164</v>
      </c>
      <c r="DN1473" s="74"/>
      <c r="DO1473" s="74"/>
      <c r="DP1473" s="74"/>
      <c r="DR1473">
        <v>20</v>
      </c>
      <c r="DS1473" s="74" t="s">
        <v>164</v>
      </c>
      <c r="DZ1473" t="s">
        <v>1260</v>
      </c>
      <c r="EA1473">
        <v>20</v>
      </c>
      <c r="EY1473" s="70" t="str">
        <f t="shared" si="175"/>
        <v>simvastatine oral 20mg/</v>
      </c>
      <c r="FK1473" s="14" t="s">
        <v>163</v>
      </c>
      <c r="FL1473" s="70" t="str">
        <f t="shared" si="176"/>
        <v>simvastatine oral 20mg/</v>
      </c>
    </row>
    <row r="1474" spans="1:168" ht="15.75" customHeight="1">
      <c r="A1474" s="83">
        <v>63695</v>
      </c>
      <c r="B1474" s="57">
        <v>63695</v>
      </c>
      <c r="C1474" s="118"/>
      <c r="D1474" s="118"/>
      <c r="E1474" s="118"/>
      <c r="F1474" s="118"/>
      <c r="G1474" s="57">
        <v>63695</v>
      </c>
      <c r="I1474" s="57">
        <v>63695</v>
      </c>
      <c r="J1474" s="5" t="str">
        <f t="shared" si="170"/>
        <v>FIN simvastatine KRKA Sverige AB film-coated tablet 28 x 20mg/</v>
      </c>
      <c r="K1474" s="5" t="str">
        <f t="shared" si="171"/>
        <v>FIN simvastatine KRKA Sverige AB film-coated tablet 28 x 20mg/</v>
      </c>
      <c r="P1474">
        <v>28</v>
      </c>
      <c r="R1474">
        <v>28</v>
      </c>
      <c r="T1474" s="118"/>
      <c r="U1474" s="118"/>
      <c r="V1474" s="118"/>
      <c r="W1474" s="118"/>
      <c r="X1474" s="56" t="s">
        <v>1308</v>
      </c>
      <c r="Y1474" t="s">
        <v>1170</v>
      </c>
      <c r="Z1474" t="s">
        <v>1170</v>
      </c>
      <c r="AA1474" t="s">
        <v>1297</v>
      </c>
      <c r="AF1474" s="61">
        <v>100000073665</v>
      </c>
      <c r="AG1474" t="s">
        <v>1220</v>
      </c>
      <c r="AI1474" t="s">
        <v>1198</v>
      </c>
      <c r="AJ1474" t="s">
        <v>1212</v>
      </c>
      <c r="AS1474" s="57">
        <v>22578</v>
      </c>
      <c r="AT1474" s="25" t="str">
        <f t="shared" si="172"/>
        <v>FIN simvastatine KRKA Sverige AB film-coated tablet 20mg/</v>
      </c>
      <c r="AU1474" s="33"/>
      <c r="AW1474" s="57">
        <v>22578</v>
      </c>
      <c r="AX1474" s="57"/>
      <c r="AZ1474" t="s">
        <v>579</v>
      </c>
      <c r="BD1474" t="s">
        <v>1220</v>
      </c>
      <c r="BF1474" s="46" t="s">
        <v>1070</v>
      </c>
      <c r="BG1474" t="s">
        <v>979</v>
      </c>
      <c r="BK1474" t="s">
        <v>979</v>
      </c>
      <c r="BL1474" t="s">
        <v>1070</v>
      </c>
      <c r="BM1474" s="55" t="s">
        <v>964</v>
      </c>
      <c r="BN1474" t="str">
        <f t="shared" si="173"/>
        <v>simvastatine film-coated tablet 20mg/</v>
      </c>
      <c r="BO1474" s="55"/>
      <c r="BP1474" t="str">
        <f t="shared" si="174"/>
        <v>simvastatine film-coated tablet 20mg/</v>
      </c>
      <c r="BR1474" s="76">
        <v>10221000</v>
      </c>
      <c r="BS1474" t="s">
        <v>1220</v>
      </c>
      <c r="BU1474" s="118"/>
      <c r="BV1474" s="118"/>
      <c r="BW1474" s="61">
        <v>100000073665</v>
      </c>
      <c r="CB1474" s="87"/>
      <c r="CC1474" s="87"/>
      <c r="CF1474" t="s">
        <v>1242</v>
      </c>
      <c r="CG1474" t="s">
        <v>175</v>
      </c>
      <c r="CI1474" s="118"/>
      <c r="CJ1474" s="118"/>
      <c r="CK1474" t="s">
        <v>1239</v>
      </c>
      <c r="CM1474" t="s">
        <v>1228</v>
      </c>
      <c r="CN1474" t="s">
        <v>3382</v>
      </c>
      <c r="CO1474" s="46" t="s">
        <v>2252</v>
      </c>
      <c r="CQ1474" s="46" t="s">
        <v>2252</v>
      </c>
      <c r="CR1474" s="46" t="s">
        <v>615</v>
      </c>
      <c r="CT1474" s="46" t="s">
        <v>2252</v>
      </c>
      <c r="CU1474" s="46" t="s">
        <v>615</v>
      </c>
      <c r="CV1474" s="118"/>
      <c r="CW1474" s="147"/>
      <c r="CX1474" t="s">
        <v>615</v>
      </c>
      <c r="DG1474" s="118"/>
      <c r="DH1474" s="118"/>
      <c r="DI1474" s="118"/>
      <c r="DJ1474" s="118"/>
      <c r="DK1474" s="118"/>
      <c r="DL1474">
        <v>20</v>
      </c>
      <c r="DM1474" s="74" t="s">
        <v>164</v>
      </c>
      <c r="DN1474" s="74"/>
      <c r="DO1474" s="74"/>
      <c r="DP1474" s="74"/>
      <c r="DR1474">
        <v>20</v>
      </c>
      <c r="DS1474" s="74" t="s">
        <v>164</v>
      </c>
      <c r="DZ1474" t="s">
        <v>1260</v>
      </c>
      <c r="EA1474">
        <v>20</v>
      </c>
      <c r="EY1474" s="70" t="str">
        <f t="shared" si="175"/>
        <v>simvastatine oral 20mg/</v>
      </c>
      <c r="FK1474" s="14" t="s">
        <v>163</v>
      </c>
      <c r="FL1474" s="70" t="str">
        <f t="shared" si="176"/>
        <v>simvastatine oral 20mg/</v>
      </c>
    </row>
    <row r="1475" spans="1:168" ht="15.75" customHeight="1">
      <c r="A1475" s="83">
        <v>63696</v>
      </c>
      <c r="B1475" s="57">
        <v>63696</v>
      </c>
      <c r="C1475" s="118"/>
      <c r="D1475" s="118"/>
      <c r="E1475" s="118"/>
      <c r="F1475" s="118"/>
      <c r="G1475" s="57">
        <v>63696</v>
      </c>
      <c r="I1475" s="57">
        <v>63696</v>
      </c>
      <c r="J1475" s="5" t="str">
        <f t="shared" si="170"/>
        <v>FIN simvastatine KRKA Sverige AB film-coated tablet 30 x 20mg/</v>
      </c>
      <c r="K1475" s="5" t="str">
        <f t="shared" si="171"/>
        <v>FIN simvastatine KRKA Sverige AB film-coated tablet 30 x 20mg/</v>
      </c>
      <c r="P1475">
        <v>30</v>
      </c>
      <c r="R1475">
        <v>30</v>
      </c>
      <c r="T1475" s="118"/>
      <c r="U1475" s="118"/>
      <c r="V1475" s="118"/>
      <c r="W1475" s="118"/>
      <c r="X1475" s="56" t="s">
        <v>1303</v>
      </c>
      <c r="Y1475" t="s">
        <v>1170</v>
      </c>
      <c r="Z1475" t="s">
        <v>1170</v>
      </c>
      <c r="AA1475" t="s">
        <v>1298</v>
      </c>
      <c r="AF1475" s="61">
        <v>100000073665</v>
      </c>
      <c r="AG1475" t="s">
        <v>1220</v>
      </c>
      <c r="AI1475" t="s">
        <v>1198</v>
      </c>
      <c r="AJ1475" t="s">
        <v>1212</v>
      </c>
      <c r="AS1475" s="57">
        <v>22578</v>
      </c>
      <c r="AT1475" s="25" t="str">
        <f t="shared" si="172"/>
        <v>FIN simvastatine KRKA Sverige AB film-coated tablet 20mg/</v>
      </c>
      <c r="AU1475" s="33"/>
      <c r="AW1475" s="57">
        <v>22578</v>
      </c>
      <c r="AX1475" s="57"/>
      <c r="AZ1475" t="s">
        <v>579</v>
      </c>
      <c r="BD1475" t="s">
        <v>1220</v>
      </c>
      <c r="BF1475" s="46" t="s">
        <v>1070</v>
      </c>
      <c r="BG1475" t="s">
        <v>979</v>
      </c>
      <c r="BK1475" t="s">
        <v>979</v>
      </c>
      <c r="BL1475" t="s">
        <v>1070</v>
      </c>
      <c r="BM1475" s="55" t="s">
        <v>964</v>
      </c>
      <c r="BN1475" t="str">
        <f t="shared" si="173"/>
        <v>simvastatine film-coated tablet 20mg/</v>
      </c>
      <c r="BO1475" s="55"/>
      <c r="BP1475" t="str">
        <f t="shared" si="174"/>
        <v>simvastatine film-coated tablet 20mg/</v>
      </c>
      <c r="BR1475" s="76">
        <v>10221000</v>
      </c>
      <c r="BS1475" t="s">
        <v>1220</v>
      </c>
      <c r="BU1475" s="118"/>
      <c r="BV1475" s="118"/>
      <c r="BW1475" s="61">
        <v>100000073665</v>
      </c>
      <c r="CB1475" s="87"/>
      <c r="CC1475" s="87"/>
      <c r="CF1475" t="s">
        <v>1242</v>
      </c>
      <c r="CG1475" t="s">
        <v>175</v>
      </c>
      <c r="CI1475" s="118"/>
      <c r="CJ1475" s="118"/>
      <c r="CK1475" t="s">
        <v>1239</v>
      </c>
      <c r="CM1475" t="s">
        <v>1228</v>
      </c>
      <c r="CN1475" t="s">
        <v>3382</v>
      </c>
      <c r="CO1475" s="46" t="s">
        <v>2252</v>
      </c>
      <c r="CQ1475" s="46" t="s">
        <v>2252</v>
      </c>
      <c r="CR1475" s="46" t="s">
        <v>615</v>
      </c>
      <c r="CT1475" s="46" t="s">
        <v>2252</v>
      </c>
      <c r="CU1475" s="46" t="s">
        <v>615</v>
      </c>
      <c r="CV1475" s="118"/>
      <c r="CW1475" s="147"/>
      <c r="CX1475" t="s">
        <v>615</v>
      </c>
      <c r="DG1475" s="118"/>
      <c r="DH1475" s="118"/>
      <c r="DI1475" s="118"/>
      <c r="DJ1475" s="118"/>
      <c r="DK1475" s="118"/>
      <c r="DL1475">
        <v>20</v>
      </c>
      <c r="DM1475" s="74" t="s">
        <v>164</v>
      </c>
      <c r="DN1475" s="74"/>
      <c r="DO1475" s="74"/>
      <c r="DP1475" s="74"/>
      <c r="DR1475">
        <v>20</v>
      </c>
      <c r="DS1475" s="74" t="s">
        <v>164</v>
      </c>
      <c r="DZ1475" t="s">
        <v>1260</v>
      </c>
      <c r="EA1475">
        <v>20</v>
      </c>
      <c r="EY1475" s="70" t="str">
        <f t="shared" si="175"/>
        <v>simvastatine oral 20mg/</v>
      </c>
      <c r="FK1475" s="14" t="s">
        <v>163</v>
      </c>
      <c r="FL1475" s="70" t="str">
        <f t="shared" si="176"/>
        <v>simvastatine oral 20mg/</v>
      </c>
    </row>
    <row r="1476" spans="1:168" ht="15.75" customHeight="1">
      <c r="A1476" s="83">
        <v>63697</v>
      </c>
      <c r="B1476" s="57">
        <v>63697</v>
      </c>
      <c r="C1476" s="118"/>
      <c r="D1476" s="118"/>
      <c r="E1476" s="118"/>
      <c r="F1476" s="118"/>
      <c r="G1476" s="57">
        <v>63697</v>
      </c>
      <c r="I1476" s="57">
        <v>63697</v>
      </c>
      <c r="J1476" s="5" t="str">
        <f t="shared" si="170"/>
        <v>FIN simvastatine KRKA Sverige AB film-coated tablet 40 x 20mg/</v>
      </c>
      <c r="K1476" s="5" t="str">
        <f t="shared" si="171"/>
        <v>FIN simvastatine KRKA Sverige AB film-coated tablet 40 x 20mg/</v>
      </c>
      <c r="P1476">
        <v>40</v>
      </c>
      <c r="R1476">
        <v>40</v>
      </c>
      <c r="T1476" s="118"/>
      <c r="U1476" s="118"/>
      <c r="V1476" s="118"/>
      <c r="W1476" s="118"/>
      <c r="X1476" t="s">
        <v>1297</v>
      </c>
      <c r="Y1476" t="s">
        <v>1170</v>
      </c>
      <c r="Z1476" t="s">
        <v>1170</v>
      </c>
      <c r="AA1476" t="s">
        <v>1290</v>
      </c>
      <c r="AF1476" s="61">
        <v>100000073665</v>
      </c>
      <c r="AG1476" t="s">
        <v>1220</v>
      </c>
      <c r="AI1476" t="s">
        <v>1198</v>
      </c>
      <c r="AJ1476" t="s">
        <v>1212</v>
      </c>
      <c r="AS1476" s="57">
        <v>22578</v>
      </c>
      <c r="AT1476" s="25" t="str">
        <f t="shared" si="172"/>
        <v>FIN simvastatine KRKA Sverige AB film-coated tablet 20mg/</v>
      </c>
      <c r="AU1476" s="33"/>
      <c r="AW1476" s="57">
        <v>22578</v>
      </c>
      <c r="AX1476" s="57"/>
      <c r="AZ1476" t="s">
        <v>579</v>
      </c>
      <c r="BD1476" t="s">
        <v>1220</v>
      </c>
      <c r="BF1476" s="46" t="s">
        <v>1070</v>
      </c>
      <c r="BG1476" t="s">
        <v>979</v>
      </c>
      <c r="BK1476" t="s">
        <v>979</v>
      </c>
      <c r="BL1476" t="s">
        <v>1070</v>
      </c>
      <c r="BM1476" s="55" t="s">
        <v>964</v>
      </c>
      <c r="BN1476" t="str">
        <f t="shared" si="173"/>
        <v>simvastatine film-coated tablet 20mg/</v>
      </c>
      <c r="BO1476" s="55"/>
      <c r="BP1476" t="str">
        <f t="shared" si="174"/>
        <v>simvastatine film-coated tablet 20mg/</v>
      </c>
      <c r="BR1476" s="76">
        <v>10221000</v>
      </c>
      <c r="BS1476" t="s">
        <v>1220</v>
      </c>
      <c r="BU1476" s="118"/>
      <c r="BV1476" s="118"/>
      <c r="BW1476" s="61">
        <v>100000073665</v>
      </c>
      <c r="CB1476" s="87"/>
      <c r="CC1476" s="87"/>
      <c r="CF1476" t="s">
        <v>1242</v>
      </c>
      <c r="CG1476" t="s">
        <v>175</v>
      </c>
      <c r="CI1476" s="118"/>
      <c r="CJ1476" s="118"/>
      <c r="CK1476" t="s">
        <v>1239</v>
      </c>
      <c r="CM1476" t="s">
        <v>1228</v>
      </c>
      <c r="CN1476" t="s">
        <v>3382</v>
      </c>
      <c r="CO1476" s="46" t="s">
        <v>2252</v>
      </c>
      <c r="CQ1476" s="46" t="s">
        <v>2252</v>
      </c>
      <c r="CR1476" s="46" t="s">
        <v>615</v>
      </c>
      <c r="CT1476" s="46" t="s">
        <v>2252</v>
      </c>
      <c r="CU1476" s="46" t="s">
        <v>615</v>
      </c>
      <c r="CV1476" s="118"/>
      <c r="CW1476" s="147"/>
      <c r="CX1476" t="s">
        <v>615</v>
      </c>
      <c r="DG1476" s="118"/>
      <c r="DH1476" s="118"/>
      <c r="DI1476" s="118"/>
      <c r="DJ1476" s="118"/>
      <c r="DK1476" s="118"/>
      <c r="DL1476">
        <v>20</v>
      </c>
      <c r="DM1476" s="74" t="s">
        <v>164</v>
      </c>
      <c r="DN1476" s="74"/>
      <c r="DO1476" s="74"/>
      <c r="DP1476" s="74"/>
      <c r="DR1476">
        <v>20</v>
      </c>
      <c r="DS1476" s="74" t="s">
        <v>164</v>
      </c>
      <c r="DZ1476" t="s">
        <v>1260</v>
      </c>
      <c r="EA1476">
        <v>20</v>
      </c>
      <c r="EY1476" s="70" t="str">
        <f t="shared" si="175"/>
        <v>simvastatine oral 20mg/</v>
      </c>
      <c r="FK1476" s="14" t="s">
        <v>163</v>
      </c>
      <c r="FL1476" s="70" t="str">
        <f t="shared" si="176"/>
        <v>simvastatine oral 20mg/</v>
      </c>
    </row>
    <row r="1477" spans="1:168" ht="15.75" customHeight="1">
      <c r="A1477" s="83">
        <v>63698</v>
      </c>
      <c r="B1477" s="57">
        <v>63698</v>
      </c>
      <c r="C1477" s="118"/>
      <c r="D1477" s="118"/>
      <c r="E1477" s="118"/>
      <c r="F1477" s="118"/>
      <c r="G1477" s="57">
        <v>63698</v>
      </c>
      <c r="I1477" s="57">
        <v>63698</v>
      </c>
      <c r="J1477" s="5" t="str">
        <f t="shared" si="170"/>
        <v>FIN simvastatine KRKA Sverige AB film-coated tablet 50 x 20mg/</v>
      </c>
      <c r="K1477" s="5" t="str">
        <f t="shared" si="171"/>
        <v>FIN simvastatine KRKA Sverige AB film-coated tablet 50 x 20mg/</v>
      </c>
      <c r="P1477">
        <v>50</v>
      </c>
      <c r="R1477">
        <v>50</v>
      </c>
      <c r="T1477" s="118"/>
      <c r="U1477" s="118"/>
      <c r="V1477" s="118"/>
      <c r="W1477" s="118"/>
      <c r="X1477" t="s">
        <v>1298</v>
      </c>
      <c r="Y1477" t="s">
        <v>1170</v>
      </c>
      <c r="Z1477" t="s">
        <v>1170</v>
      </c>
      <c r="AA1477" t="s">
        <v>1299</v>
      </c>
      <c r="AF1477" s="61">
        <v>100000073665</v>
      </c>
      <c r="AG1477" t="s">
        <v>1220</v>
      </c>
      <c r="AI1477" t="s">
        <v>1198</v>
      </c>
      <c r="AJ1477" t="s">
        <v>1212</v>
      </c>
      <c r="AS1477" s="57">
        <v>22578</v>
      </c>
      <c r="AT1477" s="25" t="str">
        <f t="shared" si="172"/>
        <v>FIN simvastatine KRKA Sverige AB film-coated tablet 20mg/</v>
      </c>
      <c r="AU1477" s="33"/>
      <c r="AW1477" s="57">
        <v>22578</v>
      </c>
      <c r="AX1477" s="57"/>
      <c r="AZ1477" t="s">
        <v>579</v>
      </c>
      <c r="BD1477" t="s">
        <v>1220</v>
      </c>
      <c r="BF1477" s="46" t="s">
        <v>1070</v>
      </c>
      <c r="BG1477" t="s">
        <v>979</v>
      </c>
      <c r="BK1477" t="s">
        <v>979</v>
      </c>
      <c r="BL1477" t="s">
        <v>1070</v>
      </c>
      <c r="BM1477" s="55" t="s">
        <v>964</v>
      </c>
      <c r="BN1477" t="str">
        <f t="shared" si="173"/>
        <v>simvastatine film-coated tablet 20mg/</v>
      </c>
      <c r="BO1477" s="55"/>
      <c r="BP1477" t="str">
        <f t="shared" si="174"/>
        <v>simvastatine film-coated tablet 20mg/</v>
      </c>
      <c r="BR1477" s="76">
        <v>10221000</v>
      </c>
      <c r="BS1477" t="s">
        <v>1220</v>
      </c>
      <c r="BU1477" s="118"/>
      <c r="BV1477" s="118"/>
      <c r="BW1477" s="61">
        <v>100000073665</v>
      </c>
      <c r="CB1477" s="87"/>
      <c r="CC1477" s="87"/>
      <c r="CF1477" t="s">
        <v>1242</v>
      </c>
      <c r="CG1477" t="s">
        <v>175</v>
      </c>
      <c r="CI1477" s="118"/>
      <c r="CJ1477" s="118"/>
      <c r="CK1477" t="s">
        <v>1239</v>
      </c>
      <c r="CM1477" t="s">
        <v>1228</v>
      </c>
      <c r="CN1477" t="s">
        <v>3382</v>
      </c>
      <c r="CO1477" s="46" t="s">
        <v>2252</v>
      </c>
      <c r="CQ1477" s="46" t="s">
        <v>2252</v>
      </c>
      <c r="CR1477" s="46" t="s">
        <v>615</v>
      </c>
      <c r="CT1477" s="46" t="s">
        <v>2252</v>
      </c>
      <c r="CU1477" s="46" t="s">
        <v>615</v>
      </c>
      <c r="CV1477" s="118"/>
      <c r="CW1477" s="147"/>
      <c r="CX1477" t="s">
        <v>615</v>
      </c>
      <c r="DG1477" s="118"/>
      <c r="DH1477" s="118"/>
      <c r="DI1477" s="118"/>
      <c r="DJ1477" s="118"/>
      <c r="DK1477" s="118"/>
      <c r="DL1477">
        <v>20</v>
      </c>
      <c r="DM1477" s="74" t="s">
        <v>164</v>
      </c>
      <c r="DN1477" s="74"/>
      <c r="DO1477" s="74"/>
      <c r="DP1477" s="74"/>
      <c r="DR1477">
        <v>20</v>
      </c>
      <c r="DS1477" s="74" t="s">
        <v>164</v>
      </c>
      <c r="DZ1477" t="s">
        <v>1260</v>
      </c>
      <c r="EA1477">
        <v>20</v>
      </c>
      <c r="EY1477" s="70" t="str">
        <f t="shared" si="175"/>
        <v>simvastatine oral 20mg/</v>
      </c>
      <c r="FK1477" s="14" t="s">
        <v>163</v>
      </c>
      <c r="FL1477" s="70" t="str">
        <f t="shared" si="176"/>
        <v>simvastatine oral 20mg/</v>
      </c>
    </row>
    <row r="1478" spans="1:168" ht="15.75" customHeight="1">
      <c r="A1478" s="83">
        <v>63699</v>
      </c>
      <c r="B1478" s="57">
        <v>63699</v>
      </c>
      <c r="C1478" s="118"/>
      <c r="D1478" s="118"/>
      <c r="E1478" s="118"/>
      <c r="F1478" s="118"/>
      <c r="G1478" s="57">
        <v>63699</v>
      </c>
      <c r="I1478" s="57">
        <v>63699</v>
      </c>
      <c r="J1478" s="5" t="str">
        <f t="shared" si="170"/>
        <v>FIN simvastatine KRKA Sverige AB film-coated tablet 56 x 20mg/</v>
      </c>
      <c r="K1478" s="5" t="str">
        <f t="shared" si="171"/>
        <v>FIN simvastatine KRKA Sverige AB film-coated tablet 56 x 20mg/</v>
      </c>
      <c r="P1478">
        <v>56</v>
      </c>
      <c r="R1478">
        <v>56</v>
      </c>
      <c r="T1478" s="118"/>
      <c r="U1478" s="118"/>
      <c r="V1478" s="118"/>
      <c r="W1478" s="118"/>
      <c r="X1478" t="s">
        <v>1289</v>
      </c>
      <c r="Y1478" t="s">
        <v>1170</v>
      </c>
      <c r="Z1478" t="s">
        <v>1170</v>
      </c>
      <c r="AA1478" t="s">
        <v>1307</v>
      </c>
      <c r="AF1478" s="61">
        <v>100000073665</v>
      </c>
      <c r="AG1478" t="s">
        <v>1220</v>
      </c>
      <c r="AI1478" t="s">
        <v>1198</v>
      </c>
      <c r="AJ1478" t="s">
        <v>1212</v>
      </c>
      <c r="AS1478" s="57">
        <v>22578</v>
      </c>
      <c r="AT1478" s="25" t="str">
        <f t="shared" si="172"/>
        <v>FIN simvastatine KRKA Sverige AB film-coated tablet 20mg/</v>
      </c>
      <c r="AU1478" s="33"/>
      <c r="AW1478" s="57">
        <v>22578</v>
      </c>
      <c r="AX1478" s="57"/>
      <c r="AZ1478" t="s">
        <v>579</v>
      </c>
      <c r="BD1478" t="s">
        <v>1220</v>
      </c>
      <c r="BF1478" s="46" t="s">
        <v>1070</v>
      </c>
      <c r="BG1478" t="s">
        <v>979</v>
      </c>
      <c r="BK1478" t="s">
        <v>979</v>
      </c>
      <c r="BL1478" t="s">
        <v>1070</v>
      </c>
      <c r="BM1478" s="55" t="s">
        <v>964</v>
      </c>
      <c r="BN1478" t="str">
        <f t="shared" si="173"/>
        <v>simvastatine film-coated tablet 20mg/</v>
      </c>
      <c r="BO1478" s="55"/>
      <c r="BP1478" t="str">
        <f t="shared" si="174"/>
        <v>simvastatine film-coated tablet 20mg/</v>
      </c>
      <c r="BR1478" s="76">
        <v>10221000</v>
      </c>
      <c r="BS1478" t="s">
        <v>1220</v>
      </c>
      <c r="BU1478" s="118"/>
      <c r="BV1478" s="118"/>
      <c r="BW1478" s="61">
        <v>100000073665</v>
      </c>
      <c r="CB1478" s="87"/>
      <c r="CC1478" s="87"/>
      <c r="CF1478" t="s">
        <v>1242</v>
      </c>
      <c r="CG1478" t="s">
        <v>175</v>
      </c>
      <c r="CI1478" s="118"/>
      <c r="CJ1478" s="118"/>
      <c r="CK1478" t="s">
        <v>1239</v>
      </c>
      <c r="CM1478" t="s">
        <v>1228</v>
      </c>
      <c r="CN1478" t="s">
        <v>3382</v>
      </c>
      <c r="CO1478" s="46" t="s">
        <v>2252</v>
      </c>
      <c r="CQ1478" s="46" t="s">
        <v>2252</v>
      </c>
      <c r="CR1478" s="46" t="s">
        <v>615</v>
      </c>
      <c r="CT1478" s="46" t="s">
        <v>2252</v>
      </c>
      <c r="CU1478" s="46" t="s">
        <v>615</v>
      </c>
      <c r="CV1478" s="118"/>
      <c r="CW1478" s="147"/>
      <c r="CX1478" t="s">
        <v>615</v>
      </c>
      <c r="DG1478" s="118"/>
      <c r="DH1478" s="118"/>
      <c r="DI1478" s="118"/>
      <c r="DJ1478" s="118"/>
      <c r="DK1478" s="118"/>
      <c r="DL1478">
        <v>20</v>
      </c>
      <c r="DM1478" s="74" t="s">
        <v>164</v>
      </c>
      <c r="DN1478" s="74"/>
      <c r="DO1478" s="74"/>
      <c r="DP1478" s="74"/>
      <c r="DR1478">
        <v>20</v>
      </c>
      <c r="DS1478" s="74" t="s">
        <v>164</v>
      </c>
      <c r="DZ1478" t="s">
        <v>1260</v>
      </c>
      <c r="EA1478">
        <v>20</v>
      </c>
      <c r="EY1478" s="70" t="str">
        <f t="shared" si="175"/>
        <v>simvastatine oral 20mg/</v>
      </c>
      <c r="FK1478" s="14" t="s">
        <v>163</v>
      </c>
      <c r="FL1478" s="70" t="str">
        <f t="shared" si="176"/>
        <v>simvastatine oral 20mg/</v>
      </c>
    </row>
    <row r="1479" spans="1:168" ht="15.75" customHeight="1">
      <c r="A1479" s="83">
        <v>63700</v>
      </c>
      <c r="B1479" s="57">
        <v>63700</v>
      </c>
      <c r="C1479" s="118"/>
      <c r="D1479" s="118"/>
      <c r="E1479" s="118"/>
      <c r="F1479" s="118"/>
      <c r="G1479" s="57">
        <v>63700</v>
      </c>
      <c r="I1479" s="57">
        <v>63700</v>
      </c>
      <c r="J1479" s="5" t="str">
        <f t="shared" si="170"/>
        <v>FIN simvastatine KRKA Sverige AB film-coated tablet 60 x 20mg/</v>
      </c>
      <c r="K1479" s="5" t="str">
        <f t="shared" si="171"/>
        <v>FIN simvastatine KRKA Sverige AB film-coated tablet 60 x 20mg/</v>
      </c>
      <c r="P1479">
        <v>60</v>
      </c>
      <c r="R1479">
        <v>60</v>
      </c>
      <c r="T1479" s="118"/>
      <c r="U1479" s="118"/>
      <c r="V1479" s="118"/>
      <c r="W1479" s="118"/>
      <c r="X1479" s="56" t="s">
        <v>1303</v>
      </c>
      <c r="Y1479" t="s">
        <v>1170</v>
      </c>
      <c r="Z1479" t="s">
        <v>1170</v>
      </c>
      <c r="AA1479" t="s">
        <v>1300</v>
      </c>
      <c r="AF1479" s="61">
        <v>100000073665</v>
      </c>
      <c r="AG1479" t="s">
        <v>1220</v>
      </c>
      <c r="AI1479" t="s">
        <v>1198</v>
      </c>
      <c r="AJ1479" t="s">
        <v>1212</v>
      </c>
      <c r="AS1479" s="57">
        <v>22578</v>
      </c>
      <c r="AT1479" s="25" t="str">
        <f t="shared" si="172"/>
        <v>FIN simvastatine KRKA Sverige AB film-coated tablet 20mg/</v>
      </c>
      <c r="AU1479" s="33"/>
      <c r="AW1479" s="57">
        <v>22578</v>
      </c>
      <c r="AX1479" s="57"/>
      <c r="AZ1479" t="s">
        <v>579</v>
      </c>
      <c r="BD1479" t="s">
        <v>1220</v>
      </c>
      <c r="BF1479" s="46" t="s">
        <v>1070</v>
      </c>
      <c r="BG1479" t="s">
        <v>979</v>
      </c>
      <c r="BK1479" t="s">
        <v>979</v>
      </c>
      <c r="BL1479" t="s">
        <v>1070</v>
      </c>
      <c r="BM1479" s="55" t="s">
        <v>964</v>
      </c>
      <c r="BN1479" t="str">
        <f t="shared" si="173"/>
        <v>simvastatine film-coated tablet 20mg/</v>
      </c>
      <c r="BO1479" s="55"/>
      <c r="BP1479" t="str">
        <f t="shared" si="174"/>
        <v>simvastatine film-coated tablet 20mg/</v>
      </c>
      <c r="BR1479" s="76">
        <v>10221000</v>
      </c>
      <c r="BS1479" t="s">
        <v>1220</v>
      </c>
      <c r="BU1479" s="118"/>
      <c r="BV1479" s="118"/>
      <c r="BW1479" s="61">
        <v>100000073665</v>
      </c>
      <c r="CB1479" s="87"/>
      <c r="CC1479" s="87"/>
      <c r="CF1479" t="s">
        <v>1242</v>
      </c>
      <c r="CG1479" t="s">
        <v>175</v>
      </c>
      <c r="CI1479" s="118"/>
      <c r="CJ1479" s="118"/>
      <c r="CK1479" t="s">
        <v>1239</v>
      </c>
      <c r="CM1479" t="s">
        <v>1228</v>
      </c>
      <c r="CN1479" t="s">
        <v>3382</v>
      </c>
      <c r="CO1479" s="46" t="s">
        <v>2252</v>
      </c>
      <c r="CQ1479" s="46" t="s">
        <v>2252</v>
      </c>
      <c r="CR1479" s="46" t="s">
        <v>615</v>
      </c>
      <c r="CT1479" s="46" t="s">
        <v>2252</v>
      </c>
      <c r="CU1479" s="46" t="s">
        <v>615</v>
      </c>
      <c r="CV1479" s="118"/>
      <c r="CW1479" s="147"/>
      <c r="CX1479" t="s">
        <v>615</v>
      </c>
      <c r="DG1479" s="118"/>
      <c r="DH1479" s="118"/>
      <c r="DI1479" s="118"/>
      <c r="DJ1479" s="118"/>
      <c r="DK1479" s="118"/>
      <c r="DL1479">
        <v>20</v>
      </c>
      <c r="DM1479" s="74" t="s">
        <v>164</v>
      </c>
      <c r="DN1479" s="74"/>
      <c r="DO1479" s="74"/>
      <c r="DP1479" s="74"/>
      <c r="DR1479">
        <v>20</v>
      </c>
      <c r="DS1479" s="74" t="s">
        <v>164</v>
      </c>
      <c r="DZ1479" t="s">
        <v>1260</v>
      </c>
      <c r="EA1479">
        <v>20</v>
      </c>
      <c r="EY1479" s="70" t="str">
        <f t="shared" si="175"/>
        <v>simvastatine oral 20mg/</v>
      </c>
      <c r="FK1479" s="14" t="s">
        <v>163</v>
      </c>
      <c r="FL1479" s="70" t="str">
        <f t="shared" si="176"/>
        <v>simvastatine oral 20mg/</v>
      </c>
    </row>
    <row r="1480" spans="1:168" ht="15.75" customHeight="1">
      <c r="A1480" s="83">
        <v>63701</v>
      </c>
      <c r="B1480" s="57">
        <v>63701</v>
      </c>
      <c r="C1480" s="118"/>
      <c r="D1480" s="118"/>
      <c r="E1480" s="118"/>
      <c r="F1480" s="118"/>
      <c r="G1480" s="57">
        <v>63701</v>
      </c>
      <c r="I1480" s="57">
        <v>63701</v>
      </c>
      <c r="J1480" s="5" t="str">
        <f t="shared" si="170"/>
        <v>FIN simvastatine KRKA Sverige AB film-coated tablet 84 x 20mg/</v>
      </c>
      <c r="K1480" s="5" t="str">
        <f t="shared" si="171"/>
        <v>FIN simvastatine KRKA Sverige AB film-coated tablet 84 x 20mg/</v>
      </c>
      <c r="P1480">
        <v>84</v>
      </c>
      <c r="R1480">
        <v>84</v>
      </c>
      <c r="T1480" s="118"/>
      <c r="U1480" s="118"/>
      <c r="V1480" s="118"/>
      <c r="W1480" s="118"/>
      <c r="X1480" t="s">
        <v>1297</v>
      </c>
      <c r="Y1480" t="s">
        <v>1170</v>
      </c>
      <c r="Z1480" t="s">
        <v>1170</v>
      </c>
      <c r="AA1480" t="s">
        <v>1313</v>
      </c>
      <c r="AF1480" s="61">
        <v>100000073665</v>
      </c>
      <c r="AG1480" t="s">
        <v>1220</v>
      </c>
      <c r="AI1480" t="s">
        <v>1198</v>
      </c>
      <c r="AJ1480" t="s">
        <v>1212</v>
      </c>
      <c r="AS1480" s="57">
        <v>22578</v>
      </c>
      <c r="AT1480" s="25" t="str">
        <f t="shared" si="172"/>
        <v>FIN simvastatine KRKA Sverige AB film-coated tablet 20mg/</v>
      </c>
      <c r="AU1480" s="33"/>
      <c r="AW1480" s="57">
        <v>22578</v>
      </c>
      <c r="AX1480" s="57"/>
      <c r="AZ1480" t="s">
        <v>579</v>
      </c>
      <c r="BD1480" t="s">
        <v>1220</v>
      </c>
      <c r="BF1480" s="46" t="s">
        <v>1070</v>
      </c>
      <c r="BG1480" t="s">
        <v>979</v>
      </c>
      <c r="BK1480" t="s">
        <v>979</v>
      </c>
      <c r="BL1480" t="s">
        <v>1070</v>
      </c>
      <c r="BM1480" s="55" t="s">
        <v>964</v>
      </c>
      <c r="BN1480" t="str">
        <f t="shared" si="173"/>
        <v>simvastatine film-coated tablet 20mg/</v>
      </c>
      <c r="BO1480" s="55"/>
      <c r="BP1480" t="str">
        <f t="shared" si="174"/>
        <v>simvastatine film-coated tablet 20mg/</v>
      </c>
      <c r="BR1480" s="76">
        <v>10221000</v>
      </c>
      <c r="BS1480" t="s">
        <v>1220</v>
      </c>
      <c r="BU1480" s="118"/>
      <c r="BV1480" s="118"/>
      <c r="BW1480" s="61">
        <v>100000073665</v>
      </c>
      <c r="CB1480" s="87"/>
      <c r="CC1480" s="87"/>
      <c r="CF1480" t="s">
        <v>1242</v>
      </c>
      <c r="CG1480" t="s">
        <v>175</v>
      </c>
      <c r="CI1480" s="118"/>
      <c r="CJ1480" s="118"/>
      <c r="CK1480" t="s">
        <v>1239</v>
      </c>
      <c r="CM1480" t="s">
        <v>1228</v>
      </c>
      <c r="CN1480" t="s">
        <v>3382</v>
      </c>
      <c r="CO1480" s="46" t="s">
        <v>2252</v>
      </c>
      <c r="CQ1480" s="46" t="s">
        <v>2252</v>
      </c>
      <c r="CR1480" s="46" t="s">
        <v>615</v>
      </c>
      <c r="CT1480" s="46" t="s">
        <v>2252</v>
      </c>
      <c r="CU1480" s="46" t="s">
        <v>615</v>
      </c>
      <c r="CV1480" s="118"/>
      <c r="CW1480" s="147"/>
      <c r="CX1480" t="s">
        <v>615</v>
      </c>
      <c r="DG1480" s="118"/>
      <c r="DH1480" s="118"/>
      <c r="DI1480" s="118"/>
      <c r="DJ1480" s="118"/>
      <c r="DK1480" s="118"/>
      <c r="DL1480">
        <v>20</v>
      </c>
      <c r="DM1480" s="74" t="s">
        <v>164</v>
      </c>
      <c r="DN1480" s="74"/>
      <c r="DO1480" s="74"/>
      <c r="DP1480" s="74"/>
      <c r="DR1480">
        <v>20</v>
      </c>
      <c r="DS1480" s="74" t="s">
        <v>164</v>
      </c>
      <c r="DZ1480" t="s">
        <v>1260</v>
      </c>
      <c r="EA1480">
        <v>20</v>
      </c>
      <c r="EY1480" s="70" t="str">
        <f t="shared" si="175"/>
        <v>simvastatine oral 20mg/</v>
      </c>
      <c r="FK1480" s="14" t="s">
        <v>163</v>
      </c>
      <c r="FL1480" s="70" t="str">
        <f t="shared" si="176"/>
        <v>simvastatine oral 20mg/</v>
      </c>
    </row>
    <row r="1481" spans="1:168" ht="15.75" customHeight="1">
      <c r="A1481" s="83">
        <v>63702</v>
      </c>
      <c r="B1481" s="57">
        <v>63702</v>
      </c>
      <c r="C1481" s="118"/>
      <c r="D1481" s="118"/>
      <c r="E1481" s="118"/>
      <c r="F1481" s="118"/>
      <c r="G1481" s="57">
        <v>63702</v>
      </c>
      <c r="I1481" s="57">
        <v>63702</v>
      </c>
      <c r="J1481" s="5" t="str">
        <f t="shared" si="170"/>
        <v>FIN simvastatine KRKA Sverige AB film-coated tablet 98 x 20mg/</v>
      </c>
      <c r="K1481" s="5" t="str">
        <f t="shared" si="171"/>
        <v>FIN simvastatine KRKA Sverige AB film-coated tablet 98 x 20mg/</v>
      </c>
      <c r="P1481">
        <v>98</v>
      </c>
      <c r="R1481">
        <v>98</v>
      </c>
      <c r="T1481" s="118"/>
      <c r="U1481" s="118"/>
      <c r="V1481" s="118"/>
      <c r="W1481" s="118"/>
      <c r="X1481" t="s">
        <v>1298</v>
      </c>
      <c r="Y1481" t="s">
        <v>1170</v>
      </c>
      <c r="Z1481" t="s">
        <v>1170</v>
      </c>
      <c r="AA1481" t="s">
        <v>1302</v>
      </c>
      <c r="AF1481" s="61">
        <v>100000073665</v>
      </c>
      <c r="AG1481" t="s">
        <v>1220</v>
      </c>
      <c r="AI1481" t="s">
        <v>1198</v>
      </c>
      <c r="AJ1481" t="s">
        <v>1212</v>
      </c>
      <c r="AS1481" s="57">
        <v>22578</v>
      </c>
      <c r="AT1481" s="25" t="str">
        <f t="shared" si="172"/>
        <v>FIN simvastatine KRKA Sverige AB film-coated tablet 20mg/</v>
      </c>
      <c r="AU1481" s="33"/>
      <c r="AW1481" s="57">
        <v>22578</v>
      </c>
      <c r="AX1481" s="57"/>
      <c r="AZ1481" t="s">
        <v>579</v>
      </c>
      <c r="BD1481" t="s">
        <v>1220</v>
      </c>
      <c r="BF1481" s="46" t="s">
        <v>1070</v>
      </c>
      <c r="BG1481" t="s">
        <v>979</v>
      </c>
      <c r="BK1481" t="s">
        <v>979</v>
      </c>
      <c r="BL1481" t="s">
        <v>1070</v>
      </c>
      <c r="BM1481" s="55" t="s">
        <v>964</v>
      </c>
      <c r="BN1481" t="str">
        <f t="shared" si="173"/>
        <v>simvastatine film-coated tablet 20mg/</v>
      </c>
      <c r="BO1481" s="55"/>
      <c r="BP1481" t="str">
        <f t="shared" si="174"/>
        <v>simvastatine film-coated tablet 20mg/</v>
      </c>
      <c r="BR1481" s="76">
        <v>10221000</v>
      </c>
      <c r="BS1481" t="s">
        <v>1220</v>
      </c>
      <c r="BU1481" s="118"/>
      <c r="BV1481" s="118"/>
      <c r="BW1481" s="61">
        <v>100000073665</v>
      </c>
      <c r="CB1481" s="87"/>
      <c r="CC1481" s="87"/>
      <c r="CF1481" t="s">
        <v>1242</v>
      </c>
      <c r="CG1481" t="s">
        <v>175</v>
      </c>
      <c r="CI1481" s="118"/>
      <c r="CJ1481" s="118"/>
      <c r="CK1481" t="s">
        <v>1239</v>
      </c>
      <c r="CM1481" t="s">
        <v>1228</v>
      </c>
      <c r="CN1481" t="s">
        <v>3382</v>
      </c>
      <c r="CO1481" s="46" t="s">
        <v>2252</v>
      </c>
      <c r="CQ1481" s="46" t="s">
        <v>2252</v>
      </c>
      <c r="CR1481" s="46" t="s">
        <v>615</v>
      </c>
      <c r="CT1481" s="46" t="s">
        <v>2252</v>
      </c>
      <c r="CU1481" s="46" t="s">
        <v>615</v>
      </c>
      <c r="CV1481" s="118"/>
      <c r="CW1481" s="147"/>
      <c r="CX1481" t="s">
        <v>615</v>
      </c>
      <c r="DG1481" s="118"/>
      <c r="DH1481" s="118"/>
      <c r="DI1481" s="118"/>
      <c r="DJ1481" s="118"/>
      <c r="DK1481" s="118"/>
      <c r="DL1481">
        <v>20</v>
      </c>
      <c r="DM1481" s="74" t="s">
        <v>164</v>
      </c>
      <c r="DN1481" s="74"/>
      <c r="DO1481" s="74"/>
      <c r="DP1481" s="74"/>
      <c r="DR1481">
        <v>20</v>
      </c>
      <c r="DS1481" s="74" t="s">
        <v>164</v>
      </c>
      <c r="DZ1481" t="s">
        <v>1260</v>
      </c>
      <c r="EA1481">
        <v>20</v>
      </c>
      <c r="EY1481" s="70" t="str">
        <f t="shared" si="175"/>
        <v>simvastatine oral 20mg/</v>
      </c>
      <c r="FK1481" s="14" t="s">
        <v>163</v>
      </c>
      <c r="FL1481" s="70" t="str">
        <f t="shared" si="176"/>
        <v>simvastatine oral 20mg/</v>
      </c>
    </row>
    <row r="1482" spans="1:168" ht="15.75" customHeight="1">
      <c r="A1482" s="83">
        <v>63703</v>
      </c>
      <c r="B1482" s="57">
        <v>63703</v>
      </c>
      <c r="C1482" s="118"/>
      <c r="D1482" s="118"/>
      <c r="E1482" s="118"/>
      <c r="F1482" s="118"/>
      <c r="G1482" s="57">
        <v>63703</v>
      </c>
      <c r="I1482" s="57">
        <v>63703</v>
      </c>
      <c r="J1482" s="5" t="str">
        <f t="shared" si="170"/>
        <v>FIN simvastatine KRKA Sverige AB film-coated tablet 100 x 20mg/</v>
      </c>
      <c r="K1482" s="5" t="str">
        <f t="shared" si="171"/>
        <v>FIN simvastatine KRKA Sverige AB film-coated tablet 100 x 20mg/</v>
      </c>
      <c r="P1482">
        <v>100</v>
      </c>
      <c r="R1482">
        <v>100</v>
      </c>
      <c r="T1482" s="118"/>
      <c r="U1482" s="118"/>
      <c r="V1482" s="118"/>
      <c r="W1482" s="118"/>
      <c r="X1482" t="s">
        <v>1300</v>
      </c>
      <c r="Y1482" t="s">
        <v>1170</v>
      </c>
      <c r="Z1482" t="s">
        <v>1170</v>
      </c>
      <c r="AA1482" t="s">
        <v>1289</v>
      </c>
      <c r="AF1482" s="61">
        <v>100000073665</v>
      </c>
      <c r="AG1482" t="s">
        <v>1220</v>
      </c>
      <c r="AI1482" t="s">
        <v>1198</v>
      </c>
      <c r="AJ1482" t="s">
        <v>1212</v>
      </c>
      <c r="AS1482" s="57">
        <v>22578</v>
      </c>
      <c r="AT1482" s="25" t="str">
        <f t="shared" si="172"/>
        <v>FIN simvastatine KRKA Sverige AB film-coated tablet 20mg/</v>
      </c>
      <c r="AU1482" s="33"/>
      <c r="AW1482" s="57">
        <v>22578</v>
      </c>
      <c r="AX1482" s="57"/>
      <c r="AZ1482" t="s">
        <v>579</v>
      </c>
      <c r="BD1482" t="s">
        <v>1220</v>
      </c>
      <c r="BF1482" s="46" t="s">
        <v>1070</v>
      </c>
      <c r="BG1482" t="s">
        <v>979</v>
      </c>
      <c r="BK1482" t="s">
        <v>979</v>
      </c>
      <c r="BL1482" t="s">
        <v>1070</v>
      </c>
      <c r="BM1482" s="55" t="s">
        <v>964</v>
      </c>
      <c r="BN1482" t="str">
        <f t="shared" si="173"/>
        <v>simvastatine film-coated tablet 20mg/</v>
      </c>
      <c r="BO1482" s="55"/>
      <c r="BP1482" t="str">
        <f t="shared" si="174"/>
        <v>simvastatine film-coated tablet 20mg/</v>
      </c>
      <c r="BR1482" s="76">
        <v>10221000</v>
      </c>
      <c r="BS1482" t="s">
        <v>1220</v>
      </c>
      <c r="BU1482" s="118"/>
      <c r="BV1482" s="118"/>
      <c r="BW1482" s="61">
        <v>100000073665</v>
      </c>
      <c r="CB1482" s="87"/>
      <c r="CC1482" s="87"/>
      <c r="CF1482" t="s">
        <v>1242</v>
      </c>
      <c r="CG1482" t="s">
        <v>175</v>
      </c>
      <c r="CI1482" s="118"/>
      <c r="CJ1482" s="118"/>
      <c r="CK1482" t="s">
        <v>1239</v>
      </c>
      <c r="CM1482" t="s">
        <v>1228</v>
      </c>
      <c r="CN1482" t="s">
        <v>3382</v>
      </c>
      <c r="CO1482" s="46" t="s">
        <v>2252</v>
      </c>
      <c r="CQ1482" s="46" t="s">
        <v>2252</v>
      </c>
      <c r="CR1482" s="46" t="s">
        <v>615</v>
      </c>
      <c r="CT1482" s="46" t="s">
        <v>2252</v>
      </c>
      <c r="CU1482" s="46" t="s">
        <v>615</v>
      </c>
      <c r="CV1482" s="118"/>
      <c r="CW1482" s="147"/>
      <c r="CX1482" t="s">
        <v>615</v>
      </c>
      <c r="DG1482" s="118"/>
      <c r="DH1482" s="118"/>
      <c r="DI1482" s="118"/>
      <c r="DJ1482" s="118"/>
      <c r="DK1482" s="118"/>
      <c r="DL1482">
        <v>20</v>
      </c>
      <c r="DM1482" s="74" t="s">
        <v>164</v>
      </c>
      <c r="DN1482" s="74"/>
      <c r="DO1482" s="74"/>
      <c r="DP1482" s="74"/>
      <c r="DR1482">
        <v>20</v>
      </c>
      <c r="DS1482" s="74" t="s">
        <v>164</v>
      </c>
      <c r="DZ1482" t="s">
        <v>1260</v>
      </c>
      <c r="EA1482">
        <v>20</v>
      </c>
      <c r="EY1482" s="70" t="str">
        <f t="shared" si="175"/>
        <v>simvastatine oral 20mg/</v>
      </c>
      <c r="FK1482" s="14" t="s">
        <v>163</v>
      </c>
      <c r="FL1482" s="70" t="str">
        <f t="shared" si="176"/>
        <v>simvastatine oral 20mg/</v>
      </c>
    </row>
    <row r="1483" spans="1:168" ht="15.75" customHeight="1">
      <c r="A1483" s="83">
        <v>74129</v>
      </c>
      <c r="B1483" s="57">
        <v>74129</v>
      </c>
      <c r="C1483" s="118"/>
      <c r="D1483" s="118"/>
      <c r="E1483" s="118"/>
      <c r="F1483" s="118"/>
      <c r="G1483" s="57">
        <v>74129</v>
      </c>
      <c r="I1483" s="57">
        <v>74129</v>
      </c>
      <c r="J1483" s="5" t="str">
        <f t="shared" si="170"/>
        <v>FIN simvastatine KRKA Sverige AB film-coated tablet 100 x 20mg/</v>
      </c>
      <c r="K1483" s="5" t="str">
        <f t="shared" si="171"/>
        <v>FIN simvastatine KRKA Sverige AB film-coated tablet 100 x 20mg/</v>
      </c>
      <c r="P1483" s="79">
        <v>100</v>
      </c>
      <c r="R1483" s="79">
        <v>100</v>
      </c>
      <c r="T1483" s="118"/>
      <c r="U1483" s="118"/>
      <c r="V1483" s="118"/>
      <c r="W1483" s="118"/>
      <c r="X1483" t="s">
        <v>1313</v>
      </c>
      <c r="Y1483" t="s">
        <v>1170</v>
      </c>
      <c r="Z1483" t="s">
        <v>1170</v>
      </c>
      <c r="AA1483" s="56" t="s">
        <v>1308</v>
      </c>
      <c r="AF1483" s="61">
        <v>100000073665</v>
      </c>
      <c r="AG1483" t="s">
        <v>1220</v>
      </c>
      <c r="AI1483" t="s">
        <v>1198</v>
      </c>
      <c r="AJ1483" t="s">
        <v>1212</v>
      </c>
      <c r="AS1483" s="57">
        <v>22578</v>
      </c>
      <c r="AT1483" s="25" t="str">
        <f t="shared" si="172"/>
        <v>FIN simvastatine KRKA Sverige AB film-coated tablet 20mg/</v>
      </c>
      <c r="AU1483" s="33"/>
      <c r="AW1483" s="57">
        <v>22578</v>
      </c>
      <c r="AX1483" s="57"/>
      <c r="AZ1483" t="s">
        <v>579</v>
      </c>
      <c r="BD1483" t="s">
        <v>1220</v>
      </c>
      <c r="BF1483" s="46" t="s">
        <v>1070</v>
      </c>
      <c r="BG1483" t="s">
        <v>979</v>
      </c>
      <c r="BK1483" t="s">
        <v>979</v>
      </c>
      <c r="BL1483" t="s">
        <v>1070</v>
      </c>
      <c r="BM1483" s="55" t="s">
        <v>964</v>
      </c>
      <c r="BN1483" t="str">
        <f t="shared" si="173"/>
        <v>simvastatine film-coated tablet 20mg/</v>
      </c>
      <c r="BO1483" s="55"/>
      <c r="BP1483" t="str">
        <f t="shared" si="174"/>
        <v>simvastatine film-coated tablet 20mg/</v>
      </c>
      <c r="BR1483" s="76">
        <v>10221000</v>
      </c>
      <c r="BS1483" t="s">
        <v>1220</v>
      </c>
      <c r="BU1483" s="118"/>
      <c r="BV1483" s="118"/>
      <c r="BW1483" s="61">
        <v>100000073665</v>
      </c>
      <c r="CB1483" s="87"/>
      <c r="CC1483" s="87"/>
      <c r="CF1483" t="s">
        <v>1242</v>
      </c>
      <c r="CG1483" t="s">
        <v>175</v>
      </c>
      <c r="CI1483" s="118"/>
      <c r="CJ1483" s="118"/>
      <c r="CK1483" t="s">
        <v>1239</v>
      </c>
      <c r="CM1483" t="s">
        <v>1228</v>
      </c>
      <c r="CN1483" t="s">
        <v>3382</v>
      </c>
      <c r="CO1483" s="46" t="s">
        <v>2252</v>
      </c>
      <c r="CQ1483" s="46" t="s">
        <v>2252</v>
      </c>
      <c r="CR1483" s="46" t="s">
        <v>615</v>
      </c>
      <c r="CT1483" s="46" t="s">
        <v>2252</v>
      </c>
      <c r="CU1483" s="46" t="s">
        <v>615</v>
      </c>
      <c r="CV1483" s="118"/>
      <c r="CW1483" s="147"/>
      <c r="CX1483" t="s">
        <v>615</v>
      </c>
      <c r="DG1483" s="118"/>
      <c r="DH1483" s="118"/>
      <c r="DI1483" s="118"/>
      <c r="DJ1483" s="118"/>
      <c r="DK1483" s="118"/>
      <c r="DL1483">
        <v>20</v>
      </c>
      <c r="DM1483" s="74" t="s">
        <v>164</v>
      </c>
      <c r="DN1483" s="74"/>
      <c r="DO1483" s="74"/>
      <c r="DP1483" s="74"/>
      <c r="DR1483">
        <v>20</v>
      </c>
      <c r="DS1483" s="74" t="s">
        <v>164</v>
      </c>
      <c r="DZ1483" t="s">
        <v>1260</v>
      </c>
      <c r="EA1483">
        <v>20</v>
      </c>
      <c r="EY1483" s="70" t="str">
        <f t="shared" si="175"/>
        <v>simvastatine oral 20mg/</v>
      </c>
      <c r="FK1483" s="14" t="s">
        <v>163</v>
      </c>
      <c r="FL1483" s="70" t="str">
        <f t="shared" si="176"/>
        <v>simvastatine oral 20mg/</v>
      </c>
    </row>
    <row r="1484" spans="1:168" ht="15.75" customHeight="1">
      <c r="A1484" s="83">
        <v>195690</v>
      </c>
      <c r="B1484" s="57">
        <v>195690</v>
      </c>
      <c r="C1484" s="118"/>
      <c r="D1484" s="118"/>
      <c r="E1484" s="118"/>
      <c r="F1484" s="118"/>
      <c r="G1484" s="57">
        <v>195690</v>
      </c>
      <c r="I1484" s="57">
        <v>195690</v>
      </c>
      <c r="J1484" s="5" t="str">
        <f t="shared" si="170"/>
        <v>FIN simvastatine KRKA Sverige AB film-coated tablet 250 x 20mg/</v>
      </c>
      <c r="K1484" s="5" t="str">
        <f t="shared" si="171"/>
        <v>FIN simvastatine KRKA Sverige AB film-coated tablet 250 x 20mg/</v>
      </c>
      <c r="P1484" s="56">
        <v>250</v>
      </c>
      <c r="R1484" s="56">
        <v>250</v>
      </c>
      <c r="T1484" s="118"/>
      <c r="U1484" s="118"/>
      <c r="V1484" s="118"/>
      <c r="W1484" s="118"/>
      <c r="X1484" t="s">
        <v>1301</v>
      </c>
      <c r="Y1484" t="s">
        <v>1170</v>
      </c>
      <c r="Z1484" t="s">
        <v>1170</v>
      </c>
      <c r="AA1484" s="56" t="s">
        <v>1303</v>
      </c>
      <c r="AF1484" s="61">
        <v>100000073665</v>
      </c>
      <c r="AG1484" t="s">
        <v>1220</v>
      </c>
      <c r="AI1484" t="s">
        <v>1198</v>
      </c>
      <c r="AJ1484" t="s">
        <v>1212</v>
      </c>
      <c r="AS1484" s="57">
        <v>22578</v>
      </c>
      <c r="AT1484" s="25" t="str">
        <f t="shared" si="172"/>
        <v>FIN simvastatine KRKA Sverige AB film-coated tablet 20mg/</v>
      </c>
      <c r="AU1484" s="33"/>
      <c r="AW1484" s="57">
        <v>22578</v>
      </c>
      <c r="AX1484" s="57"/>
      <c r="AZ1484" t="s">
        <v>579</v>
      </c>
      <c r="BD1484" t="s">
        <v>1220</v>
      </c>
      <c r="BF1484" s="46" t="s">
        <v>1070</v>
      </c>
      <c r="BG1484" t="s">
        <v>979</v>
      </c>
      <c r="BK1484" t="s">
        <v>979</v>
      </c>
      <c r="BL1484" t="s">
        <v>1070</v>
      </c>
      <c r="BM1484" s="55" t="s">
        <v>964</v>
      </c>
      <c r="BN1484" t="str">
        <f t="shared" si="173"/>
        <v>simvastatine film-coated tablet 20mg/</v>
      </c>
      <c r="BO1484" s="55"/>
      <c r="BP1484" t="str">
        <f t="shared" si="174"/>
        <v>simvastatine film-coated tablet 20mg/</v>
      </c>
      <c r="BR1484" s="76">
        <v>10221000</v>
      </c>
      <c r="BS1484" t="s">
        <v>1220</v>
      </c>
      <c r="BU1484" s="118"/>
      <c r="BV1484" s="118"/>
      <c r="BW1484" s="61">
        <v>100000073665</v>
      </c>
      <c r="CB1484" s="87"/>
      <c r="CC1484" s="87"/>
      <c r="CF1484" t="s">
        <v>1242</v>
      </c>
      <c r="CG1484" t="s">
        <v>175</v>
      </c>
      <c r="CI1484" s="118"/>
      <c r="CJ1484" s="118"/>
      <c r="CK1484" t="s">
        <v>1239</v>
      </c>
      <c r="CM1484" t="s">
        <v>1228</v>
      </c>
      <c r="CN1484" t="s">
        <v>3382</v>
      </c>
      <c r="CO1484" s="46" t="s">
        <v>2252</v>
      </c>
      <c r="CQ1484" s="46" t="s">
        <v>2252</v>
      </c>
      <c r="CR1484" s="46" t="s">
        <v>615</v>
      </c>
      <c r="CT1484" s="46" t="s">
        <v>2252</v>
      </c>
      <c r="CU1484" s="46" t="s">
        <v>615</v>
      </c>
      <c r="CV1484" s="118"/>
      <c r="CW1484" s="147"/>
      <c r="CX1484" t="s">
        <v>615</v>
      </c>
      <c r="DG1484" s="118"/>
      <c r="DH1484" s="118"/>
      <c r="DI1484" s="118"/>
      <c r="DJ1484" s="118"/>
      <c r="DK1484" s="118"/>
      <c r="DL1484">
        <v>20</v>
      </c>
      <c r="DM1484" s="74" t="s">
        <v>164</v>
      </c>
      <c r="DN1484" s="74"/>
      <c r="DO1484" s="74"/>
      <c r="DP1484" s="74"/>
      <c r="DR1484">
        <v>20</v>
      </c>
      <c r="DS1484" s="74" t="s">
        <v>164</v>
      </c>
      <c r="DZ1484" t="s">
        <v>1260</v>
      </c>
      <c r="EA1484">
        <v>20</v>
      </c>
      <c r="EY1484" s="70" t="str">
        <f t="shared" si="175"/>
        <v>simvastatine oral 20mg/</v>
      </c>
      <c r="FK1484" s="14" t="s">
        <v>163</v>
      </c>
      <c r="FL1484" s="70" t="str">
        <f t="shared" si="176"/>
        <v>simvastatine oral 20mg/</v>
      </c>
    </row>
    <row r="1485" spans="1:168" ht="15.75" customHeight="1">
      <c r="A1485" s="83">
        <v>63704</v>
      </c>
      <c r="B1485" s="57">
        <v>63704</v>
      </c>
      <c r="C1485" s="118"/>
      <c r="D1485" s="118"/>
      <c r="E1485" s="118"/>
      <c r="F1485" s="118"/>
      <c r="G1485" s="57">
        <v>63704</v>
      </c>
      <c r="I1485" s="57">
        <v>63704</v>
      </c>
      <c r="J1485" s="5" t="str">
        <f t="shared" si="170"/>
        <v>FIN simvastatine KRKA Sverige AB film-coated tablet 10 x 40mg/</v>
      </c>
      <c r="K1485" s="5" t="str">
        <f t="shared" si="171"/>
        <v>FIN simvastatine KRKA Sverige AB film-coated tablet 10 x 40mg/</v>
      </c>
      <c r="P1485">
        <v>10</v>
      </c>
      <c r="R1485">
        <v>10</v>
      </c>
      <c r="T1485" s="118"/>
      <c r="U1485" s="118"/>
      <c r="V1485" s="118"/>
      <c r="W1485" s="118"/>
      <c r="X1485" t="s">
        <v>1297</v>
      </c>
      <c r="Y1485" t="s">
        <v>1171</v>
      </c>
      <c r="Z1485" t="s">
        <v>1171</v>
      </c>
      <c r="AA1485" t="s">
        <v>1292</v>
      </c>
      <c r="AF1485" s="61">
        <v>100000073665</v>
      </c>
      <c r="AG1485" t="s">
        <v>1220</v>
      </c>
      <c r="AI1485" t="s">
        <v>1198</v>
      </c>
      <c r="AJ1485" t="s">
        <v>1212</v>
      </c>
      <c r="AS1485" s="57">
        <v>22580</v>
      </c>
      <c r="AT1485" s="25" t="str">
        <f t="shared" si="172"/>
        <v>FIN simvastatine KRKA Sverige AB film-coated tablet 40mg/</v>
      </c>
      <c r="AU1485" s="33"/>
      <c r="AW1485" s="57">
        <v>22580</v>
      </c>
      <c r="AX1485" s="57"/>
      <c r="AZ1485" t="s">
        <v>579</v>
      </c>
      <c r="BD1485" t="s">
        <v>1220</v>
      </c>
      <c r="BF1485" s="46" t="s">
        <v>1071</v>
      </c>
      <c r="BG1485" t="s">
        <v>979</v>
      </c>
      <c r="BK1485" t="s">
        <v>979</v>
      </c>
      <c r="BL1485" t="s">
        <v>1071</v>
      </c>
      <c r="BM1485" s="55" t="s">
        <v>964</v>
      </c>
      <c r="BN1485" t="str">
        <f t="shared" si="173"/>
        <v>simvastatine film-coated tablet 40mg/</v>
      </c>
      <c r="BO1485" s="55"/>
      <c r="BP1485" t="str">
        <f t="shared" si="174"/>
        <v>simvastatine film-coated tablet 40mg/</v>
      </c>
      <c r="BR1485" s="76">
        <v>10221000</v>
      </c>
      <c r="BS1485" t="s">
        <v>1220</v>
      </c>
      <c r="BU1485" s="118"/>
      <c r="BV1485" s="118"/>
      <c r="BW1485" s="61">
        <v>100000073665</v>
      </c>
      <c r="CB1485" s="87"/>
      <c r="CC1485" s="87"/>
      <c r="CF1485" t="s">
        <v>1242</v>
      </c>
      <c r="CG1485" t="s">
        <v>175</v>
      </c>
      <c r="CI1485" s="118"/>
      <c r="CJ1485" s="118"/>
      <c r="CK1485" t="s">
        <v>1239</v>
      </c>
      <c r="CM1485" t="s">
        <v>1228</v>
      </c>
      <c r="CN1485" t="s">
        <v>3382</v>
      </c>
      <c r="CO1485" s="46" t="s">
        <v>2252</v>
      </c>
      <c r="CQ1485" s="46" t="s">
        <v>2252</v>
      </c>
      <c r="CR1485" s="46" t="s">
        <v>615</v>
      </c>
      <c r="CT1485" s="46" t="s">
        <v>2252</v>
      </c>
      <c r="CU1485" s="46" t="s">
        <v>615</v>
      </c>
      <c r="CV1485" s="118"/>
      <c r="CW1485" s="147"/>
      <c r="CX1485" t="s">
        <v>615</v>
      </c>
      <c r="DG1485" s="118"/>
      <c r="DH1485" s="118"/>
      <c r="DI1485" s="118"/>
      <c r="DJ1485" s="118"/>
      <c r="DK1485" s="118"/>
      <c r="DL1485">
        <v>40</v>
      </c>
      <c r="DM1485" s="74" t="s">
        <v>164</v>
      </c>
      <c r="DN1485" s="74"/>
      <c r="DO1485" s="74"/>
      <c r="DP1485" s="74"/>
      <c r="DR1485">
        <v>40</v>
      </c>
      <c r="DS1485" s="74" t="s">
        <v>164</v>
      </c>
      <c r="DZ1485" t="s">
        <v>1262</v>
      </c>
      <c r="EA1485">
        <v>40</v>
      </c>
      <c r="EY1485" s="70" t="str">
        <f t="shared" si="175"/>
        <v>simvastatine oral 40mg/</v>
      </c>
      <c r="FK1485" s="14" t="s">
        <v>163</v>
      </c>
      <c r="FL1485" s="70" t="str">
        <f t="shared" si="176"/>
        <v>simvastatine oral 40mg/</v>
      </c>
    </row>
    <row r="1486" spans="1:168" ht="15.75" customHeight="1">
      <c r="A1486" s="83">
        <v>63705</v>
      </c>
      <c r="B1486" s="57">
        <v>63705</v>
      </c>
      <c r="C1486" s="118"/>
      <c r="D1486" s="118"/>
      <c r="E1486" s="118"/>
      <c r="F1486" s="118"/>
      <c r="G1486" s="57">
        <v>63705</v>
      </c>
      <c r="I1486" s="57">
        <v>63705</v>
      </c>
      <c r="J1486" s="5" t="str">
        <f t="shared" si="170"/>
        <v>FIN simvastatine KRKA Sverige AB film-coated tablet 20 x 40mg/</v>
      </c>
      <c r="K1486" s="5" t="str">
        <f t="shared" si="171"/>
        <v>FIN simvastatine KRKA Sverige AB film-coated tablet 20 x 40mg/</v>
      </c>
      <c r="P1486">
        <v>20</v>
      </c>
      <c r="R1486">
        <v>20</v>
      </c>
      <c r="T1486" s="118"/>
      <c r="U1486" s="118"/>
      <c r="V1486" s="118"/>
      <c r="W1486" s="118"/>
      <c r="X1486" t="s">
        <v>1297</v>
      </c>
      <c r="Y1486" t="s">
        <v>1171</v>
      </c>
      <c r="Z1486" t="s">
        <v>1171</v>
      </c>
      <c r="AA1486" t="s">
        <v>1291</v>
      </c>
      <c r="AF1486" s="61">
        <v>100000073665</v>
      </c>
      <c r="AG1486" t="s">
        <v>1220</v>
      </c>
      <c r="AI1486" t="s">
        <v>1198</v>
      </c>
      <c r="AJ1486" t="s">
        <v>1212</v>
      </c>
      <c r="AS1486" s="57">
        <v>22580</v>
      </c>
      <c r="AT1486" s="25" t="str">
        <f t="shared" si="172"/>
        <v>FIN simvastatine KRKA Sverige AB film-coated tablet 40mg/</v>
      </c>
      <c r="AU1486" s="33"/>
      <c r="AW1486" s="57">
        <v>22580</v>
      </c>
      <c r="AX1486" s="57"/>
      <c r="AZ1486" t="s">
        <v>579</v>
      </c>
      <c r="BD1486" t="s">
        <v>1220</v>
      </c>
      <c r="BF1486" s="46" t="s">
        <v>1071</v>
      </c>
      <c r="BG1486" t="s">
        <v>979</v>
      </c>
      <c r="BK1486" t="s">
        <v>979</v>
      </c>
      <c r="BL1486" t="s">
        <v>1071</v>
      </c>
      <c r="BM1486" s="55" t="s">
        <v>964</v>
      </c>
      <c r="BN1486" t="str">
        <f t="shared" si="173"/>
        <v>simvastatine film-coated tablet 40mg/</v>
      </c>
      <c r="BO1486" s="55"/>
      <c r="BP1486" t="str">
        <f t="shared" si="174"/>
        <v>simvastatine film-coated tablet 40mg/</v>
      </c>
      <c r="BR1486" s="76">
        <v>10221000</v>
      </c>
      <c r="BS1486" t="s">
        <v>1220</v>
      </c>
      <c r="BU1486" s="118"/>
      <c r="BV1486" s="118"/>
      <c r="BW1486" s="61">
        <v>100000073665</v>
      </c>
      <c r="CB1486" s="87"/>
      <c r="CC1486" s="87"/>
      <c r="CF1486" t="s">
        <v>1242</v>
      </c>
      <c r="CG1486" t="s">
        <v>175</v>
      </c>
      <c r="CI1486" s="118"/>
      <c r="CJ1486" s="118"/>
      <c r="CK1486" t="s">
        <v>1239</v>
      </c>
      <c r="CM1486" t="s">
        <v>1228</v>
      </c>
      <c r="CN1486" t="s">
        <v>3382</v>
      </c>
      <c r="CO1486" s="46" t="s">
        <v>2252</v>
      </c>
      <c r="CQ1486" s="46" t="s">
        <v>2252</v>
      </c>
      <c r="CR1486" s="46" t="s">
        <v>615</v>
      </c>
      <c r="CT1486" s="46" t="s">
        <v>2252</v>
      </c>
      <c r="CU1486" s="46" t="s">
        <v>615</v>
      </c>
      <c r="CV1486" s="118"/>
      <c r="CW1486" s="147"/>
      <c r="CX1486" t="s">
        <v>615</v>
      </c>
      <c r="DG1486" s="118"/>
      <c r="DH1486" s="118"/>
      <c r="DI1486" s="118"/>
      <c r="DJ1486" s="118"/>
      <c r="DK1486" s="118"/>
      <c r="DL1486">
        <v>40</v>
      </c>
      <c r="DM1486" s="74" t="s">
        <v>164</v>
      </c>
      <c r="DN1486" s="74"/>
      <c r="DO1486" s="74"/>
      <c r="DP1486" s="74"/>
      <c r="DR1486">
        <v>40</v>
      </c>
      <c r="DS1486" s="74" t="s">
        <v>164</v>
      </c>
      <c r="DZ1486" t="s">
        <v>1262</v>
      </c>
      <c r="EA1486">
        <v>40</v>
      </c>
      <c r="EY1486" s="70" t="str">
        <f t="shared" si="175"/>
        <v>simvastatine oral 40mg/</v>
      </c>
      <c r="FK1486" s="14" t="s">
        <v>163</v>
      </c>
      <c r="FL1486" s="70" t="str">
        <f t="shared" si="176"/>
        <v>simvastatine oral 40mg/</v>
      </c>
    </row>
    <row r="1487" spans="1:168" ht="15.75" customHeight="1">
      <c r="A1487" s="83">
        <v>63706</v>
      </c>
      <c r="B1487" s="57">
        <v>63706</v>
      </c>
      <c r="C1487" s="118"/>
      <c r="D1487" s="118"/>
      <c r="E1487" s="118"/>
      <c r="F1487" s="118"/>
      <c r="G1487" s="57">
        <v>63706</v>
      </c>
      <c r="I1487" s="57">
        <v>63706</v>
      </c>
      <c r="J1487" s="5" t="str">
        <f t="shared" si="170"/>
        <v>FIN simvastatine KRKA Sverige AB film-coated tablet 28 x 40mg/</v>
      </c>
      <c r="K1487" s="5" t="str">
        <f t="shared" si="171"/>
        <v>FIN simvastatine KRKA Sverige AB film-coated tablet 28 x 40mg/</v>
      </c>
      <c r="P1487">
        <v>28</v>
      </c>
      <c r="R1487">
        <v>28</v>
      </c>
      <c r="T1487" s="118"/>
      <c r="U1487" s="118"/>
      <c r="V1487" s="118"/>
      <c r="W1487" s="118"/>
      <c r="X1487" t="s">
        <v>1298</v>
      </c>
      <c r="Y1487" t="s">
        <v>1171</v>
      </c>
      <c r="Z1487" t="s">
        <v>1171</v>
      </c>
      <c r="AA1487" t="s">
        <v>1297</v>
      </c>
      <c r="AF1487" s="61">
        <v>100000073665</v>
      </c>
      <c r="AG1487" t="s">
        <v>1220</v>
      </c>
      <c r="AI1487" t="s">
        <v>1198</v>
      </c>
      <c r="AJ1487" t="s">
        <v>1212</v>
      </c>
      <c r="AS1487" s="57">
        <v>22580</v>
      </c>
      <c r="AT1487" s="25" t="str">
        <f t="shared" si="172"/>
        <v>FIN simvastatine KRKA Sverige AB film-coated tablet 40mg/</v>
      </c>
      <c r="AU1487" s="33"/>
      <c r="AW1487" s="57">
        <v>22580</v>
      </c>
      <c r="AX1487" s="57"/>
      <c r="AZ1487" t="s">
        <v>579</v>
      </c>
      <c r="BD1487" t="s">
        <v>1220</v>
      </c>
      <c r="BF1487" s="46" t="s">
        <v>1071</v>
      </c>
      <c r="BG1487" t="s">
        <v>979</v>
      </c>
      <c r="BK1487" t="s">
        <v>979</v>
      </c>
      <c r="BL1487" t="s">
        <v>1071</v>
      </c>
      <c r="BM1487" s="55" t="s">
        <v>964</v>
      </c>
      <c r="BN1487" t="str">
        <f t="shared" si="173"/>
        <v>simvastatine film-coated tablet 40mg/</v>
      </c>
      <c r="BO1487" s="55"/>
      <c r="BP1487" t="str">
        <f t="shared" si="174"/>
        <v>simvastatine film-coated tablet 40mg/</v>
      </c>
      <c r="BR1487" s="76">
        <v>10221000</v>
      </c>
      <c r="BS1487" t="s">
        <v>1220</v>
      </c>
      <c r="BU1487" s="118"/>
      <c r="BV1487" s="118"/>
      <c r="BW1487" s="61">
        <v>100000073665</v>
      </c>
      <c r="CB1487" s="87"/>
      <c r="CC1487" s="87"/>
      <c r="CF1487" t="s">
        <v>1242</v>
      </c>
      <c r="CG1487" t="s">
        <v>175</v>
      </c>
      <c r="CI1487" s="118"/>
      <c r="CJ1487" s="118"/>
      <c r="CK1487" t="s">
        <v>1239</v>
      </c>
      <c r="CM1487" t="s">
        <v>1228</v>
      </c>
      <c r="CN1487" t="s">
        <v>3382</v>
      </c>
      <c r="CO1487" s="46" t="s">
        <v>2252</v>
      </c>
      <c r="CQ1487" s="46" t="s">
        <v>2252</v>
      </c>
      <c r="CR1487" s="46" t="s">
        <v>615</v>
      </c>
      <c r="CT1487" s="46" t="s">
        <v>2252</v>
      </c>
      <c r="CU1487" s="46" t="s">
        <v>615</v>
      </c>
      <c r="CV1487" s="118"/>
      <c r="CW1487" s="147"/>
      <c r="CX1487" t="s">
        <v>615</v>
      </c>
      <c r="DG1487" s="118"/>
      <c r="DH1487" s="118"/>
      <c r="DI1487" s="118"/>
      <c r="DJ1487" s="118"/>
      <c r="DK1487" s="118"/>
      <c r="DL1487">
        <v>40</v>
      </c>
      <c r="DM1487" s="74" t="s">
        <v>164</v>
      </c>
      <c r="DN1487" s="74"/>
      <c r="DO1487" s="74"/>
      <c r="DP1487" s="74"/>
      <c r="DR1487">
        <v>40</v>
      </c>
      <c r="DS1487" s="74" t="s">
        <v>164</v>
      </c>
      <c r="DZ1487" t="s">
        <v>1262</v>
      </c>
      <c r="EA1487">
        <v>40</v>
      </c>
      <c r="EY1487" s="70" t="str">
        <f t="shared" si="175"/>
        <v>simvastatine oral 40mg/</v>
      </c>
      <c r="FK1487" s="14" t="s">
        <v>163</v>
      </c>
      <c r="FL1487" s="70" t="str">
        <f t="shared" si="176"/>
        <v>simvastatine oral 40mg/</v>
      </c>
    </row>
    <row r="1488" spans="1:168" ht="15.75" customHeight="1">
      <c r="A1488" s="83">
        <v>63707</v>
      </c>
      <c r="B1488" s="57">
        <v>63707</v>
      </c>
      <c r="C1488" s="118"/>
      <c r="D1488" s="118"/>
      <c r="E1488" s="118"/>
      <c r="F1488" s="118"/>
      <c r="G1488" s="57">
        <v>63707</v>
      </c>
      <c r="I1488" s="57">
        <v>63707</v>
      </c>
      <c r="J1488" s="5" t="str">
        <f t="shared" si="170"/>
        <v>FIN simvastatine KRKA Sverige AB film-coated tablet 30 x 40mg/</v>
      </c>
      <c r="K1488" s="5" t="str">
        <f t="shared" si="171"/>
        <v>FIN simvastatine KRKA Sverige AB film-coated tablet 30 x 40mg/</v>
      </c>
      <c r="P1488">
        <v>30</v>
      </c>
      <c r="R1488">
        <v>30</v>
      </c>
      <c r="T1488" s="118"/>
      <c r="U1488" s="118"/>
      <c r="V1488" s="118"/>
      <c r="W1488" s="118"/>
      <c r="X1488" t="s">
        <v>1289</v>
      </c>
      <c r="Y1488" t="s">
        <v>1171</v>
      </c>
      <c r="Z1488" t="s">
        <v>1171</v>
      </c>
      <c r="AA1488" t="s">
        <v>1298</v>
      </c>
      <c r="AF1488" s="61">
        <v>100000073665</v>
      </c>
      <c r="AG1488" t="s">
        <v>1220</v>
      </c>
      <c r="AI1488" t="s">
        <v>1198</v>
      </c>
      <c r="AJ1488" t="s">
        <v>1212</v>
      </c>
      <c r="AS1488" s="57">
        <v>22580</v>
      </c>
      <c r="AT1488" s="25" t="str">
        <f t="shared" si="172"/>
        <v>FIN simvastatine KRKA Sverige AB film-coated tablet 40mg/</v>
      </c>
      <c r="AU1488" s="33"/>
      <c r="AW1488" s="57">
        <v>22580</v>
      </c>
      <c r="AX1488" s="57"/>
      <c r="AZ1488" t="s">
        <v>579</v>
      </c>
      <c r="BD1488" t="s">
        <v>1220</v>
      </c>
      <c r="BF1488" s="46" t="s">
        <v>1071</v>
      </c>
      <c r="BG1488" t="s">
        <v>979</v>
      </c>
      <c r="BK1488" t="s">
        <v>979</v>
      </c>
      <c r="BL1488" t="s">
        <v>1071</v>
      </c>
      <c r="BM1488" s="55" t="s">
        <v>964</v>
      </c>
      <c r="BN1488" t="str">
        <f t="shared" si="173"/>
        <v>simvastatine film-coated tablet 40mg/</v>
      </c>
      <c r="BO1488" s="55"/>
      <c r="BP1488" t="str">
        <f t="shared" si="174"/>
        <v>simvastatine film-coated tablet 40mg/</v>
      </c>
      <c r="BR1488" s="76">
        <v>10221000</v>
      </c>
      <c r="BS1488" t="s">
        <v>1220</v>
      </c>
      <c r="BU1488" s="118"/>
      <c r="BV1488" s="118"/>
      <c r="BW1488" s="61">
        <v>100000073665</v>
      </c>
      <c r="CB1488" s="87"/>
      <c r="CC1488" s="87"/>
      <c r="CF1488" t="s">
        <v>1242</v>
      </c>
      <c r="CG1488" t="s">
        <v>175</v>
      </c>
      <c r="CI1488" s="118"/>
      <c r="CJ1488" s="118"/>
      <c r="CK1488" t="s">
        <v>1239</v>
      </c>
      <c r="CM1488" t="s">
        <v>1228</v>
      </c>
      <c r="CN1488" t="s">
        <v>3382</v>
      </c>
      <c r="CO1488" s="46" t="s">
        <v>2252</v>
      </c>
      <c r="CQ1488" s="46" t="s">
        <v>2252</v>
      </c>
      <c r="CR1488" s="46" t="s">
        <v>615</v>
      </c>
      <c r="CT1488" s="46" t="s">
        <v>2252</v>
      </c>
      <c r="CU1488" s="46" t="s">
        <v>615</v>
      </c>
      <c r="CV1488" s="118"/>
      <c r="CW1488" s="147"/>
      <c r="CX1488" t="s">
        <v>615</v>
      </c>
      <c r="DG1488" s="118"/>
      <c r="DH1488" s="118"/>
      <c r="DI1488" s="118"/>
      <c r="DJ1488" s="118"/>
      <c r="DK1488" s="118"/>
      <c r="DL1488">
        <v>40</v>
      </c>
      <c r="DM1488" s="74" t="s">
        <v>164</v>
      </c>
      <c r="DN1488" s="74"/>
      <c r="DO1488" s="74"/>
      <c r="DP1488" s="74"/>
      <c r="DR1488">
        <v>40</v>
      </c>
      <c r="DS1488" s="74" t="s">
        <v>164</v>
      </c>
      <c r="DZ1488" t="s">
        <v>1262</v>
      </c>
      <c r="EA1488">
        <v>40</v>
      </c>
      <c r="EY1488" s="70" t="str">
        <f t="shared" si="175"/>
        <v>simvastatine oral 40mg/</v>
      </c>
      <c r="FK1488" s="14" t="s">
        <v>163</v>
      </c>
      <c r="FL1488" s="70" t="str">
        <f t="shared" si="176"/>
        <v>simvastatine oral 40mg/</v>
      </c>
    </row>
    <row r="1489" spans="1:168" ht="15.75" customHeight="1">
      <c r="A1489" s="83">
        <v>63708</v>
      </c>
      <c r="B1489" s="57">
        <v>63708</v>
      </c>
      <c r="C1489" s="118"/>
      <c r="D1489" s="118"/>
      <c r="E1489" s="118"/>
      <c r="F1489" s="118"/>
      <c r="G1489" s="57">
        <v>63708</v>
      </c>
      <c r="I1489" s="57">
        <v>63708</v>
      </c>
      <c r="J1489" s="5" t="str">
        <f t="shared" si="170"/>
        <v>FIN simvastatine KRKA Sverige AB film-coated tablet 40 x 40mg/</v>
      </c>
      <c r="K1489" s="5" t="str">
        <f t="shared" si="171"/>
        <v>FIN simvastatine KRKA Sverige AB film-coated tablet 40 x 40mg/</v>
      </c>
      <c r="P1489">
        <v>40</v>
      </c>
      <c r="R1489">
        <v>40</v>
      </c>
      <c r="T1489" s="118"/>
      <c r="U1489" s="118"/>
      <c r="V1489" s="118"/>
      <c r="W1489" s="118"/>
      <c r="X1489" t="s">
        <v>1303</v>
      </c>
      <c r="Y1489" t="s">
        <v>1171</v>
      </c>
      <c r="Z1489" t="s">
        <v>1171</v>
      </c>
      <c r="AA1489" t="s">
        <v>1290</v>
      </c>
      <c r="AF1489" s="61">
        <v>100000073665</v>
      </c>
      <c r="AG1489" t="s">
        <v>1220</v>
      </c>
      <c r="AI1489" t="s">
        <v>1198</v>
      </c>
      <c r="AJ1489" t="s">
        <v>1212</v>
      </c>
      <c r="AS1489" s="57">
        <v>22580</v>
      </c>
      <c r="AT1489" s="25" t="str">
        <f t="shared" si="172"/>
        <v>FIN simvastatine KRKA Sverige AB film-coated tablet 40mg/</v>
      </c>
      <c r="AU1489" s="33"/>
      <c r="AW1489" s="57">
        <v>22580</v>
      </c>
      <c r="AX1489" s="57"/>
      <c r="AZ1489" t="s">
        <v>579</v>
      </c>
      <c r="BD1489" t="s">
        <v>1220</v>
      </c>
      <c r="BF1489" s="46" t="s">
        <v>1071</v>
      </c>
      <c r="BG1489" t="s">
        <v>979</v>
      </c>
      <c r="BK1489" t="s">
        <v>979</v>
      </c>
      <c r="BL1489" t="s">
        <v>1071</v>
      </c>
      <c r="BM1489" s="55" t="s">
        <v>964</v>
      </c>
      <c r="BN1489" t="str">
        <f t="shared" si="173"/>
        <v>simvastatine film-coated tablet 40mg/</v>
      </c>
      <c r="BO1489" s="55"/>
      <c r="BP1489" t="str">
        <f t="shared" si="174"/>
        <v>simvastatine film-coated tablet 40mg/</v>
      </c>
      <c r="BR1489" s="76">
        <v>10221000</v>
      </c>
      <c r="BS1489" t="s">
        <v>1220</v>
      </c>
      <c r="BU1489" s="118"/>
      <c r="BV1489" s="118"/>
      <c r="BW1489" s="61">
        <v>100000073665</v>
      </c>
      <c r="CB1489" s="87"/>
      <c r="CC1489" s="87"/>
      <c r="CF1489" t="s">
        <v>1242</v>
      </c>
      <c r="CG1489" t="s">
        <v>175</v>
      </c>
      <c r="CI1489" s="118"/>
      <c r="CJ1489" s="118"/>
      <c r="CK1489" t="s">
        <v>1239</v>
      </c>
      <c r="CM1489" t="s">
        <v>1228</v>
      </c>
      <c r="CN1489" t="s">
        <v>3382</v>
      </c>
      <c r="CO1489" s="46" t="s">
        <v>2252</v>
      </c>
      <c r="CQ1489" s="46" t="s">
        <v>2252</v>
      </c>
      <c r="CR1489" s="46" t="s">
        <v>615</v>
      </c>
      <c r="CT1489" s="46" t="s">
        <v>2252</v>
      </c>
      <c r="CU1489" s="46" t="s">
        <v>615</v>
      </c>
      <c r="CV1489" s="118"/>
      <c r="CW1489" s="147"/>
      <c r="CX1489" t="s">
        <v>615</v>
      </c>
      <c r="DG1489" s="118"/>
      <c r="DH1489" s="118"/>
      <c r="DI1489" s="118"/>
      <c r="DJ1489" s="118"/>
      <c r="DK1489" s="118"/>
      <c r="DL1489">
        <v>40</v>
      </c>
      <c r="DM1489" s="74" t="s">
        <v>164</v>
      </c>
      <c r="DN1489" s="74"/>
      <c r="DO1489" s="74"/>
      <c r="DP1489" s="74"/>
      <c r="DR1489">
        <v>40</v>
      </c>
      <c r="DS1489" s="74" t="s">
        <v>164</v>
      </c>
      <c r="DZ1489" t="s">
        <v>1262</v>
      </c>
      <c r="EA1489">
        <v>40</v>
      </c>
      <c r="EY1489" s="70" t="str">
        <f t="shared" si="175"/>
        <v>simvastatine oral 40mg/</v>
      </c>
      <c r="FK1489" s="14" t="s">
        <v>163</v>
      </c>
      <c r="FL1489" s="70" t="str">
        <f t="shared" si="176"/>
        <v>simvastatine oral 40mg/</v>
      </c>
    </row>
    <row r="1490" spans="1:168" ht="15.75" customHeight="1">
      <c r="A1490" s="83">
        <v>63709</v>
      </c>
      <c r="B1490" s="57">
        <v>63709</v>
      </c>
      <c r="C1490" s="118"/>
      <c r="D1490" s="118"/>
      <c r="E1490" s="118"/>
      <c r="F1490" s="118"/>
      <c r="G1490" s="57">
        <v>63709</v>
      </c>
      <c r="I1490" s="57">
        <v>63709</v>
      </c>
      <c r="J1490" s="5" t="str">
        <f t="shared" si="170"/>
        <v>FIN simvastatine KRKA Sverige AB film-coated tablet 50 x 40mg/</v>
      </c>
      <c r="K1490" s="5" t="str">
        <f t="shared" si="171"/>
        <v>FIN simvastatine KRKA Sverige AB film-coated tablet 50 x 40mg/</v>
      </c>
      <c r="P1490">
        <v>50</v>
      </c>
      <c r="R1490">
        <v>50</v>
      </c>
      <c r="T1490" s="118"/>
      <c r="U1490" s="118"/>
      <c r="V1490" s="118"/>
      <c r="W1490" s="118"/>
      <c r="X1490" t="s">
        <v>1297</v>
      </c>
      <c r="Y1490" t="s">
        <v>1171</v>
      </c>
      <c r="Z1490" t="s">
        <v>1171</v>
      </c>
      <c r="AA1490" t="s">
        <v>1299</v>
      </c>
      <c r="AF1490" s="61">
        <v>100000073665</v>
      </c>
      <c r="AG1490" t="s">
        <v>1220</v>
      </c>
      <c r="AI1490" t="s">
        <v>1198</v>
      </c>
      <c r="AJ1490" t="s">
        <v>1212</v>
      </c>
      <c r="AS1490" s="57">
        <v>22580</v>
      </c>
      <c r="AT1490" s="25" t="str">
        <f t="shared" si="172"/>
        <v>FIN simvastatine KRKA Sverige AB film-coated tablet 40mg/</v>
      </c>
      <c r="AU1490" s="33"/>
      <c r="AW1490" s="57">
        <v>22580</v>
      </c>
      <c r="AX1490" s="57"/>
      <c r="AZ1490" t="s">
        <v>579</v>
      </c>
      <c r="BD1490" t="s">
        <v>1220</v>
      </c>
      <c r="BF1490" s="46" t="s">
        <v>1071</v>
      </c>
      <c r="BG1490" t="s">
        <v>979</v>
      </c>
      <c r="BK1490" t="s">
        <v>979</v>
      </c>
      <c r="BL1490" t="s">
        <v>1071</v>
      </c>
      <c r="BM1490" s="55" t="s">
        <v>964</v>
      </c>
      <c r="BN1490" t="str">
        <f t="shared" si="173"/>
        <v>simvastatine film-coated tablet 40mg/</v>
      </c>
      <c r="BO1490" s="55"/>
      <c r="BP1490" t="str">
        <f t="shared" si="174"/>
        <v>simvastatine film-coated tablet 40mg/</v>
      </c>
      <c r="BR1490" s="76">
        <v>10221000</v>
      </c>
      <c r="BS1490" t="s">
        <v>1220</v>
      </c>
      <c r="BU1490" s="118"/>
      <c r="BV1490" s="118"/>
      <c r="BW1490" s="61">
        <v>100000073665</v>
      </c>
      <c r="CB1490" s="87"/>
      <c r="CC1490" s="87"/>
      <c r="CF1490" t="s">
        <v>1242</v>
      </c>
      <c r="CG1490" t="s">
        <v>175</v>
      </c>
      <c r="CI1490" s="118"/>
      <c r="CJ1490" s="118"/>
      <c r="CK1490" t="s">
        <v>1239</v>
      </c>
      <c r="CM1490" t="s">
        <v>1228</v>
      </c>
      <c r="CN1490" t="s">
        <v>3382</v>
      </c>
      <c r="CO1490" s="46" t="s">
        <v>2252</v>
      </c>
      <c r="CQ1490" s="46" t="s">
        <v>2252</v>
      </c>
      <c r="CR1490" s="46" t="s">
        <v>615</v>
      </c>
      <c r="CT1490" s="46" t="s">
        <v>2252</v>
      </c>
      <c r="CU1490" s="46" t="s">
        <v>615</v>
      </c>
      <c r="CV1490" s="118"/>
      <c r="CW1490" s="147"/>
      <c r="CX1490" t="s">
        <v>615</v>
      </c>
      <c r="DG1490" s="118"/>
      <c r="DH1490" s="118"/>
      <c r="DI1490" s="118"/>
      <c r="DJ1490" s="118"/>
      <c r="DK1490" s="118"/>
      <c r="DL1490">
        <v>40</v>
      </c>
      <c r="DM1490" s="74" t="s">
        <v>164</v>
      </c>
      <c r="DN1490" s="74"/>
      <c r="DO1490" s="74"/>
      <c r="DP1490" s="74"/>
      <c r="DR1490">
        <v>40</v>
      </c>
      <c r="DS1490" s="74" t="s">
        <v>164</v>
      </c>
      <c r="DZ1490" t="s">
        <v>1262</v>
      </c>
      <c r="EA1490">
        <v>40</v>
      </c>
      <c r="EY1490" s="70" t="str">
        <f t="shared" si="175"/>
        <v>simvastatine oral 40mg/</v>
      </c>
      <c r="FK1490" s="14" t="s">
        <v>163</v>
      </c>
      <c r="FL1490" s="70" t="str">
        <f t="shared" si="176"/>
        <v>simvastatine oral 40mg/</v>
      </c>
    </row>
    <row r="1491" spans="1:168" ht="15.75" customHeight="1">
      <c r="A1491" s="83">
        <v>63710</v>
      </c>
      <c r="B1491" s="57">
        <v>63710</v>
      </c>
      <c r="C1491" s="118"/>
      <c r="D1491" s="118"/>
      <c r="E1491" s="118"/>
      <c r="F1491" s="118"/>
      <c r="G1491" s="57">
        <v>63710</v>
      </c>
      <c r="I1491" s="57">
        <v>63710</v>
      </c>
      <c r="J1491" s="5" t="str">
        <f t="shared" si="170"/>
        <v>FIN simvastatine KRKA Sverige AB film-coated tablet 56 x 40mg/</v>
      </c>
      <c r="K1491" s="5" t="str">
        <f t="shared" si="171"/>
        <v>FIN simvastatine KRKA Sverige AB film-coated tablet 56 x 40mg/</v>
      </c>
      <c r="P1491">
        <v>56</v>
      </c>
      <c r="R1491">
        <v>56</v>
      </c>
      <c r="T1491" s="118"/>
      <c r="U1491" s="118"/>
      <c r="V1491" s="118"/>
      <c r="W1491" s="118"/>
      <c r="X1491" t="s">
        <v>1298</v>
      </c>
      <c r="Y1491" t="s">
        <v>1171</v>
      </c>
      <c r="Z1491" t="s">
        <v>1171</v>
      </c>
      <c r="AA1491" t="s">
        <v>1307</v>
      </c>
      <c r="AF1491" s="61">
        <v>100000073665</v>
      </c>
      <c r="AG1491" t="s">
        <v>1220</v>
      </c>
      <c r="AI1491" t="s">
        <v>1198</v>
      </c>
      <c r="AJ1491" t="s">
        <v>1212</v>
      </c>
      <c r="AS1491" s="57">
        <v>22580</v>
      </c>
      <c r="AT1491" s="25" t="str">
        <f t="shared" si="172"/>
        <v>FIN simvastatine KRKA Sverige AB film-coated tablet 40mg/</v>
      </c>
      <c r="AU1491" s="33"/>
      <c r="AW1491" s="57">
        <v>22580</v>
      </c>
      <c r="AX1491" s="57"/>
      <c r="AZ1491" t="s">
        <v>579</v>
      </c>
      <c r="BD1491" t="s">
        <v>1220</v>
      </c>
      <c r="BF1491" s="46" t="s">
        <v>1071</v>
      </c>
      <c r="BG1491" t="s">
        <v>979</v>
      </c>
      <c r="BK1491" t="s">
        <v>979</v>
      </c>
      <c r="BL1491" t="s">
        <v>1071</v>
      </c>
      <c r="BM1491" s="55" t="s">
        <v>964</v>
      </c>
      <c r="BN1491" t="str">
        <f t="shared" si="173"/>
        <v>simvastatine film-coated tablet 40mg/</v>
      </c>
      <c r="BO1491" s="55"/>
      <c r="BP1491" t="str">
        <f t="shared" si="174"/>
        <v>simvastatine film-coated tablet 40mg/</v>
      </c>
      <c r="BR1491" s="76">
        <v>10221000</v>
      </c>
      <c r="BS1491" t="s">
        <v>1220</v>
      </c>
      <c r="BU1491" s="118"/>
      <c r="BV1491" s="118"/>
      <c r="BW1491" s="61">
        <v>100000073665</v>
      </c>
      <c r="CB1491" s="87"/>
      <c r="CC1491" s="87"/>
      <c r="CF1491" t="s">
        <v>1242</v>
      </c>
      <c r="CG1491" t="s">
        <v>175</v>
      </c>
      <c r="CI1491" s="118"/>
      <c r="CJ1491" s="118"/>
      <c r="CK1491" t="s">
        <v>1239</v>
      </c>
      <c r="CM1491" t="s">
        <v>1228</v>
      </c>
      <c r="CN1491" t="s">
        <v>3382</v>
      </c>
      <c r="CO1491" s="46" t="s">
        <v>2252</v>
      </c>
      <c r="CQ1491" s="46" t="s">
        <v>2252</v>
      </c>
      <c r="CR1491" s="46" t="s">
        <v>615</v>
      </c>
      <c r="CT1491" s="46" t="s">
        <v>2252</v>
      </c>
      <c r="CU1491" s="46" t="s">
        <v>615</v>
      </c>
      <c r="CV1491" s="118"/>
      <c r="CW1491" s="147"/>
      <c r="CX1491" t="s">
        <v>615</v>
      </c>
      <c r="DG1491" s="118"/>
      <c r="DH1491" s="118"/>
      <c r="DI1491" s="118"/>
      <c r="DJ1491" s="118"/>
      <c r="DK1491" s="118"/>
      <c r="DL1491">
        <v>40</v>
      </c>
      <c r="DM1491" s="74" t="s">
        <v>164</v>
      </c>
      <c r="DN1491" s="74"/>
      <c r="DO1491" s="74"/>
      <c r="DP1491" s="74"/>
      <c r="DR1491">
        <v>40</v>
      </c>
      <c r="DS1491" s="74" t="s">
        <v>164</v>
      </c>
      <c r="DZ1491" t="s">
        <v>1262</v>
      </c>
      <c r="EA1491">
        <v>40</v>
      </c>
      <c r="EY1491" s="70" t="str">
        <f t="shared" si="175"/>
        <v>simvastatine oral 40mg/</v>
      </c>
      <c r="FK1491" s="14" t="s">
        <v>163</v>
      </c>
      <c r="FL1491" s="70" t="str">
        <f t="shared" si="176"/>
        <v>simvastatine oral 40mg/</v>
      </c>
    </row>
    <row r="1492" spans="1:168" ht="15.75" customHeight="1">
      <c r="A1492" s="83">
        <v>63711</v>
      </c>
      <c r="B1492" s="57">
        <v>63711</v>
      </c>
      <c r="C1492" s="118"/>
      <c r="D1492" s="118"/>
      <c r="E1492" s="118"/>
      <c r="F1492" s="118"/>
      <c r="G1492" s="57">
        <v>63711</v>
      </c>
      <c r="I1492" s="57">
        <v>63711</v>
      </c>
      <c r="J1492" s="5" t="str">
        <f t="shared" si="170"/>
        <v>FIN simvastatine KRKA Sverige AB film-coated tablet 60 x 40mg/</v>
      </c>
      <c r="K1492" s="5" t="str">
        <f t="shared" si="171"/>
        <v>FIN simvastatine KRKA Sverige AB film-coated tablet 60 x 40mg/</v>
      </c>
      <c r="P1492">
        <v>60</v>
      </c>
      <c r="R1492">
        <v>60</v>
      </c>
      <c r="T1492" s="118"/>
      <c r="U1492" s="118"/>
      <c r="V1492" s="118"/>
      <c r="W1492" s="118"/>
      <c r="X1492" t="s">
        <v>1300</v>
      </c>
      <c r="Y1492" t="s">
        <v>1171</v>
      </c>
      <c r="Z1492" t="s">
        <v>1171</v>
      </c>
      <c r="AA1492" t="s">
        <v>1300</v>
      </c>
      <c r="AF1492" s="61">
        <v>100000073665</v>
      </c>
      <c r="AG1492" t="s">
        <v>1220</v>
      </c>
      <c r="AI1492" t="s">
        <v>1198</v>
      </c>
      <c r="AJ1492" t="s">
        <v>1212</v>
      </c>
      <c r="AS1492" s="57">
        <v>22580</v>
      </c>
      <c r="AT1492" s="25" t="str">
        <f t="shared" si="172"/>
        <v>FIN simvastatine KRKA Sverige AB film-coated tablet 40mg/</v>
      </c>
      <c r="AU1492" s="33"/>
      <c r="AW1492" s="57">
        <v>22580</v>
      </c>
      <c r="AX1492" s="57"/>
      <c r="AZ1492" t="s">
        <v>579</v>
      </c>
      <c r="BD1492" t="s">
        <v>1220</v>
      </c>
      <c r="BF1492" s="46" t="s">
        <v>1071</v>
      </c>
      <c r="BG1492" t="s">
        <v>979</v>
      </c>
      <c r="BK1492" t="s">
        <v>979</v>
      </c>
      <c r="BL1492" t="s">
        <v>1071</v>
      </c>
      <c r="BM1492" s="55" t="s">
        <v>964</v>
      </c>
      <c r="BN1492" t="str">
        <f t="shared" si="173"/>
        <v>simvastatine film-coated tablet 40mg/</v>
      </c>
      <c r="BO1492" s="55"/>
      <c r="BP1492" t="str">
        <f t="shared" si="174"/>
        <v>simvastatine film-coated tablet 40mg/</v>
      </c>
      <c r="BR1492" s="76">
        <v>10221000</v>
      </c>
      <c r="BS1492" t="s">
        <v>1220</v>
      </c>
      <c r="BU1492" s="118"/>
      <c r="BV1492" s="118"/>
      <c r="BW1492" s="61">
        <v>100000073665</v>
      </c>
      <c r="CB1492" s="87"/>
      <c r="CC1492" s="87"/>
      <c r="CF1492" t="s">
        <v>1242</v>
      </c>
      <c r="CG1492" t="s">
        <v>175</v>
      </c>
      <c r="CI1492" s="118"/>
      <c r="CJ1492" s="118"/>
      <c r="CK1492" t="s">
        <v>1239</v>
      </c>
      <c r="CM1492" t="s">
        <v>1228</v>
      </c>
      <c r="CN1492" t="s">
        <v>3382</v>
      </c>
      <c r="CO1492" s="46" t="s">
        <v>2252</v>
      </c>
      <c r="CQ1492" s="46" t="s">
        <v>2252</v>
      </c>
      <c r="CR1492" s="46" t="s">
        <v>615</v>
      </c>
      <c r="CT1492" s="46" t="s">
        <v>2252</v>
      </c>
      <c r="CU1492" s="46" t="s">
        <v>615</v>
      </c>
      <c r="CV1492" s="118"/>
      <c r="CW1492" s="147"/>
      <c r="CX1492" t="s">
        <v>615</v>
      </c>
      <c r="DG1492" s="118"/>
      <c r="DH1492" s="118"/>
      <c r="DI1492" s="118"/>
      <c r="DJ1492" s="118"/>
      <c r="DK1492" s="118"/>
      <c r="DL1492">
        <v>40</v>
      </c>
      <c r="DM1492" s="74" t="s">
        <v>164</v>
      </c>
      <c r="DN1492" s="74"/>
      <c r="DO1492" s="74"/>
      <c r="DP1492" s="74"/>
      <c r="DR1492">
        <v>40</v>
      </c>
      <c r="DS1492" s="74" t="s">
        <v>164</v>
      </c>
      <c r="DZ1492" t="s">
        <v>1262</v>
      </c>
      <c r="EA1492">
        <v>40</v>
      </c>
      <c r="EY1492" s="70" t="str">
        <f t="shared" si="175"/>
        <v>simvastatine oral 40mg/</v>
      </c>
      <c r="FK1492" s="14" t="s">
        <v>163</v>
      </c>
      <c r="FL1492" s="70" t="str">
        <f t="shared" si="176"/>
        <v>simvastatine oral 40mg/</v>
      </c>
    </row>
    <row r="1493" spans="1:168" ht="15.75" customHeight="1">
      <c r="A1493" s="83">
        <v>63712</v>
      </c>
      <c r="B1493" s="57">
        <v>63712</v>
      </c>
      <c r="C1493" s="118"/>
      <c r="D1493" s="118"/>
      <c r="E1493" s="118"/>
      <c r="F1493" s="118"/>
      <c r="G1493" s="57">
        <v>63712</v>
      </c>
      <c r="I1493" s="57">
        <v>63712</v>
      </c>
      <c r="J1493" s="5" t="str">
        <f t="shared" si="170"/>
        <v>FIN simvastatine KRKA Sverige AB film-coated tablet 84 x 40mg/</v>
      </c>
      <c r="K1493" s="5" t="str">
        <f t="shared" si="171"/>
        <v>FIN simvastatine KRKA Sverige AB film-coated tablet 84 x 40mg/</v>
      </c>
      <c r="P1493">
        <v>84</v>
      </c>
      <c r="R1493">
        <v>84</v>
      </c>
      <c r="T1493" s="118"/>
      <c r="U1493" s="118"/>
      <c r="V1493" s="118"/>
      <c r="W1493" s="118"/>
      <c r="X1493" t="s">
        <v>1313</v>
      </c>
      <c r="Y1493" t="s">
        <v>1171</v>
      </c>
      <c r="Z1493" t="s">
        <v>1171</v>
      </c>
      <c r="AA1493" t="s">
        <v>1313</v>
      </c>
      <c r="AF1493" s="61">
        <v>100000073665</v>
      </c>
      <c r="AG1493" t="s">
        <v>1220</v>
      </c>
      <c r="AI1493" t="s">
        <v>1198</v>
      </c>
      <c r="AJ1493" t="s">
        <v>1212</v>
      </c>
      <c r="AS1493" s="57">
        <v>22580</v>
      </c>
      <c r="AT1493" s="25" t="str">
        <f t="shared" si="172"/>
        <v>FIN simvastatine KRKA Sverige AB film-coated tablet 40mg/</v>
      </c>
      <c r="AU1493" s="33"/>
      <c r="AW1493" s="57">
        <v>22580</v>
      </c>
      <c r="AX1493" s="57"/>
      <c r="AZ1493" t="s">
        <v>579</v>
      </c>
      <c r="BD1493" t="s">
        <v>1220</v>
      </c>
      <c r="BF1493" s="46" t="s">
        <v>1071</v>
      </c>
      <c r="BG1493" t="s">
        <v>979</v>
      </c>
      <c r="BK1493" t="s">
        <v>979</v>
      </c>
      <c r="BL1493" t="s">
        <v>1071</v>
      </c>
      <c r="BM1493" s="55" t="s">
        <v>964</v>
      </c>
      <c r="BN1493" t="str">
        <f t="shared" si="173"/>
        <v>simvastatine film-coated tablet 40mg/</v>
      </c>
      <c r="BO1493" s="55"/>
      <c r="BP1493" t="str">
        <f t="shared" si="174"/>
        <v>simvastatine film-coated tablet 40mg/</v>
      </c>
      <c r="BR1493" s="76">
        <v>10221000</v>
      </c>
      <c r="BS1493" t="s">
        <v>1220</v>
      </c>
      <c r="BU1493" s="118"/>
      <c r="BV1493" s="118"/>
      <c r="BW1493" s="61">
        <v>100000073665</v>
      </c>
      <c r="CB1493" s="87"/>
      <c r="CC1493" s="87"/>
      <c r="CF1493" t="s">
        <v>1242</v>
      </c>
      <c r="CG1493" t="s">
        <v>175</v>
      </c>
      <c r="CI1493" s="118"/>
      <c r="CJ1493" s="118"/>
      <c r="CK1493" t="s">
        <v>1239</v>
      </c>
      <c r="CM1493" t="s">
        <v>1228</v>
      </c>
      <c r="CN1493" t="s">
        <v>3382</v>
      </c>
      <c r="CO1493" s="46" t="s">
        <v>2252</v>
      </c>
      <c r="CQ1493" s="46" t="s">
        <v>2252</v>
      </c>
      <c r="CR1493" s="46" t="s">
        <v>615</v>
      </c>
      <c r="CT1493" s="46" t="s">
        <v>2252</v>
      </c>
      <c r="CU1493" s="46" t="s">
        <v>615</v>
      </c>
      <c r="CV1493" s="118"/>
      <c r="CW1493" s="147"/>
      <c r="CX1493" t="s">
        <v>615</v>
      </c>
      <c r="DG1493" s="118"/>
      <c r="DH1493" s="118"/>
      <c r="DI1493" s="118"/>
      <c r="DJ1493" s="118"/>
      <c r="DK1493" s="118"/>
      <c r="DL1493">
        <v>40</v>
      </c>
      <c r="DM1493" s="74" t="s">
        <v>164</v>
      </c>
      <c r="DN1493" s="74"/>
      <c r="DO1493" s="74"/>
      <c r="DP1493" s="74"/>
      <c r="DR1493">
        <v>40</v>
      </c>
      <c r="DS1493" s="74" t="s">
        <v>164</v>
      </c>
      <c r="DZ1493" t="s">
        <v>1262</v>
      </c>
      <c r="EA1493">
        <v>40</v>
      </c>
      <c r="EY1493" s="70" t="str">
        <f t="shared" si="175"/>
        <v>simvastatine oral 40mg/</v>
      </c>
      <c r="FK1493" s="14" t="s">
        <v>163</v>
      </c>
      <c r="FL1493" s="70" t="str">
        <f t="shared" si="176"/>
        <v>simvastatine oral 40mg/</v>
      </c>
    </row>
    <row r="1494" spans="1:168" ht="15.75" customHeight="1">
      <c r="A1494" s="83">
        <v>63713</v>
      </c>
      <c r="B1494" s="57">
        <v>63713</v>
      </c>
      <c r="C1494" s="118"/>
      <c r="D1494" s="118"/>
      <c r="E1494" s="118"/>
      <c r="F1494" s="118"/>
      <c r="G1494" s="57">
        <v>63713</v>
      </c>
      <c r="I1494" s="57">
        <v>63713</v>
      </c>
      <c r="J1494" s="5" t="str">
        <f t="shared" si="170"/>
        <v>FIN simvastatine KRKA Sverige AB film-coated tablet 98 x 40mg/</v>
      </c>
      <c r="K1494" s="5" t="str">
        <f t="shared" si="171"/>
        <v>FIN simvastatine KRKA Sverige AB film-coated tablet 98 x 40mg/</v>
      </c>
      <c r="P1494">
        <v>98</v>
      </c>
      <c r="R1494">
        <v>98</v>
      </c>
      <c r="T1494" s="118"/>
      <c r="U1494" s="118"/>
      <c r="V1494" s="118"/>
      <c r="W1494" s="118"/>
      <c r="X1494" t="s">
        <v>1301</v>
      </c>
      <c r="Y1494" t="s">
        <v>1171</v>
      </c>
      <c r="Z1494" t="s">
        <v>1171</v>
      </c>
      <c r="AA1494" t="s">
        <v>1302</v>
      </c>
      <c r="AF1494" s="61">
        <v>100000073665</v>
      </c>
      <c r="AG1494" t="s">
        <v>1220</v>
      </c>
      <c r="AI1494" t="s">
        <v>1198</v>
      </c>
      <c r="AJ1494" t="s">
        <v>1212</v>
      </c>
      <c r="AS1494" s="57">
        <v>22580</v>
      </c>
      <c r="AT1494" s="25" t="str">
        <f t="shared" si="172"/>
        <v>FIN simvastatine KRKA Sverige AB film-coated tablet 40mg/</v>
      </c>
      <c r="AU1494" s="33"/>
      <c r="AW1494" s="57">
        <v>22580</v>
      </c>
      <c r="AX1494" s="57"/>
      <c r="AZ1494" t="s">
        <v>579</v>
      </c>
      <c r="BD1494" t="s">
        <v>1220</v>
      </c>
      <c r="BF1494" s="46" t="s">
        <v>1071</v>
      </c>
      <c r="BG1494" t="s">
        <v>979</v>
      </c>
      <c r="BK1494" t="s">
        <v>979</v>
      </c>
      <c r="BL1494" t="s">
        <v>1071</v>
      </c>
      <c r="BM1494" s="55" t="s">
        <v>964</v>
      </c>
      <c r="BN1494" t="str">
        <f t="shared" si="173"/>
        <v>simvastatine film-coated tablet 40mg/</v>
      </c>
      <c r="BO1494" s="55"/>
      <c r="BP1494" t="str">
        <f t="shared" si="174"/>
        <v>simvastatine film-coated tablet 40mg/</v>
      </c>
      <c r="BR1494" s="76">
        <v>10221000</v>
      </c>
      <c r="BS1494" t="s">
        <v>1220</v>
      </c>
      <c r="BU1494" s="118"/>
      <c r="BV1494" s="118"/>
      <c r="BW1494" s="61">
        <v>100000073665</v>
      </c>
      <c r="CB1494" s="87"/>
      <c r="CC1494" s="87"/>
      <c r="CF1494" t="s">
        <v>1242</v>
      </c>
      <c r="CG1494" t="s">
        <v>175</v>
      </c>
      <c r="CI1494" s="118"/>
      <c r="CJ1494" s="118"/>
      <c r="CK1494" t="s">
        <v>1239</v>
      </c>
      <c r="CM1494" t="s">
        <v>1228</v>
      </c>
      <c r="CN1494" t="s">
        <v>3382</v>
      </c>
      <c r="CO1494" s="46" t="s">
        <v>2252</v>
      </c>
      <c r="CQ1494" s="46" t="s">
        <v>2252</v>
      </c>
      <c r="CR1494" s="46" t="s">
        <v>615</v>
      </c>
      <c r="CT1494" s="46" t="s">
        <v>2252</v>
      </c>
      <c r="CU1494" s="46" t="s">
        <v>615</v>
      </c>
      <c r="CV1494" s="118"/>
      <c r="CW1494" s="147"/>
      <c r="CX1494" t="s">
        <v>615</v>
      </c>
      <c r="DG1494" s="118"/>
      <c r="DH1494" s="118"/>
      <c r="DI1494" s="118"/>
      <c r="DJ1494" s="118"/>
      <c r="DK1494" s="118"/>
      <c r="DL1494">
        <v>40</v>
      </c>
      <c r="DM1494" s="74" t="s">
        <v>164</v>
      </c>
      <c r="DN1494" s="74"/>
      <c r="DO1494" s="74"/>
      <c r="DP1494" s="74"/>
      <c r="DR1494">
        <v>40</v>
      </c>
      <c r="DS1494" s="74" t="s">
        <v>164</v>
      </c>
      <c r="DZ1494" t="s">
        <v>1262</v>
      </c>
      <c r="EA1494">
        <v>40</v>
      </c>
      <c r="EY1494" s="70" t="str">
        <f t="shared" si="175"/>
        <v>simvastatine oral 40mg/</v>
      </c>
      <c r="FK1494" s="14" t="s">
        <v>163</v>
      </c>
      <c r="FL1494" s="70" t="str">
        <f t="shared" si="176"/>
        <v>simvastatine oral 40mg/</v>
      </c>
    </row>
    <row r="1495" spans="1:168" ht="15.75" customHeight="1">
      <c r="A1495" s="83">
        <v>63714</v>
      </c>
      <c r="B1495" s="57">
        <v>63714</v>
      </c>
      <c r="C1495" s="118"/>
      <c r="D1495" s="118"/>
      <c r="E1495" s="118"/>
      <c r="F1495" s="118"/>
      <c r="G1495" s="57">
        <v>63714</v>
      </c>
      <c r="I1495" s="57">
        <v>63714</v>
      </c>
      <c r="J1495" s="5" t="str">
        <f t="shared" ref="J1495:J1558" si="177">CONCATENATE(BM1495," ",CR1496," ",BG1495," ",BS1495," ",R1495,S1495," x ",DR1495,DS1495,"/",DU1495,DV1495)</f>
        <v>FIN simvastatine KRKA Sverige AB film-coated tablet 100 x 40mg/</v>
      </c>
      <c r="K1495" s="5" t="str">
        <f t="shared" ref="K1495:K1558" si="178">CONCATENATE(BM1495," ",CR1496," ",BG1495," ",BS1495," ",R1495,S1495," x ",DR1495,DS1495,"/",DU1495,DV1495)</f>
        <v>FIN simvastatine KRKA Sverige AB film-coated tablet 100 x 40mg/</v>
      </c>
      <c r="P1495">
        <v>100</v>
      </c>
      <c r="R1495">
        <v>100</v>
      </c>
      <c r="T1495" s="118"/>
      <c r="U1495" s="118"/>
      <c r="V1495" s="118"/>
      <c r="W1495" s="118"/>
      <c r="X1495" t="s">
        <v>1297</v>
      </c>
      <c r="Y1495" t="s">
        <v>1171</v>
      </c>
      <c r="Z1495" t="s">
        <v>1171</v>
      </c>
      <c r="AA1495" t="s">
        <v>1289</v>
      </c>
      <c r="AF1495" s="61">
        <v>100000073665</v>
      </c>
      <c r="AG1495" t="s">
        <v>1220</v>
      </c>
      <c r="AI1495" t="s">
        <v>1198</v>
      </c>
      <c r="AJ1495" t="s">
        <v>1212</v>
      </c>
      <c r="AS1495" s="57">
        <v>22580</v>
      </c>
      <c r="AT1495" s="25" t="str">
        <f t="shared" ref="AT1495:AT1558" si="179">CONCATENATE(BM1495," ",CR1496," ",BG1495," ",BS1495," ",DR1495,DS1495,"/",DU1495,DV1495)</f>
        <v>FIN simvastatine KRKA Sverige AB film-coated tablet 40mg/</v>
      </c>
      <c r="AU1495" s="33"/>
      <c r="AW1495" s="57">
        <v>22580</v>
      </c>
      <c r="AX1495" s="57"/>
      <c r="AZ1495" t="s">
        <v>579</v>
      </c>
      <c r="BD1495" t="s">
        <v>1220</v>
      </c>
      <c r="BF1495" s="46" t="s">
        <v>1071</v>
      </c>
      <c r="BG1495" t="s">
        <v>979</v>
      </c>
      <c r="BK1495" t="s">
        <v>979</v>
      </c>
      <c r="BL1495" t="s">
        <v>1071</v>
      </c>
      <c r="BM1495" s="55" t="s">
        <v>964</v>
      </c>
      <c r="BN1495" t="str">
        <f t="shared" ref="BN1495:BN1558" si="180">CONCATENATE(CR1496," ",BS1495," ",DR1495,DS1495,"/",DU1495,DV1495)</f>
        <v>simvastatine film-coated tablet 40mg/</v>
      </c>
      <c r="BO1495" s="55"/>
      <c r="BP1495" t="str">
        <f t="shared" ref="BP1495:BP1558" si="181">CONCATENATE(CR1496," ",BS1495," ",DR1495,DS1495,"/",DU1495,DV1495)</f>
        <v>simvastatine film-coated tablet 40mg/</v>
      </c>
      <c r="BR1495" s="76">
        <v>10221000</v>
      </c>
      <c r="BS1495" t="s">
        <v>1220</v>
      </c>
      <c r="BU1495" s="118"/>
      <c r="BV1495" s="118"/>
      <c r="BW1495" s="61">
        <v>100000073665</v>
      </c>
      <c r="CB1495" s="87"/>
      <c r="CC1495" s="87"/>
      <c r="CF1495" t="s">
        <v>1242</v>
      </c>
      <c r="CG1495" t="s">
        <v>175</v>
      </c>
      <c r="CI1495" s="118"/>
      <c r="CJ1495" s="118"/>
      <c r="CK1495" t="s">
        <v>1239</v>
      </c>
      <c r="CM1495" t="s">
        <v>1228</v>
      </c>
      <c r="CN1495" t="s">
        <v>3382</v>
      </c>
      <c r="CO1495" s="46" t="s">
        <v>2252</v>
      </c>
      <c r="CQ1495" s="46" t="s">
        <v>2252</v>
      </c>
      <c r="CR1495" s="46" t="s">
        <v>615</v>
      </c>
      <c r="CT1495" s="46" t="s">
        <v>2252</v>
      </c>
      <c r="CU1495" s="46" t="s">
        <v>615</v>
      </c>
      <c r="CV1495" s="118"/>
      <c r="CW1495" s="147"/>
      <c r="CX1495" t="s">
        <v>615</v>
      </c>
      <c r="DG1495" s="118"/>
      <c r="DH1495" s="118"/>
      <c r="DI1495" s="118"/>
      <c r="DJ1495" s="118"/>
      <c r="DK1495" s="118"/>
      <c r="DL1495">
        <v>40</v>
      </c>
      <c r="DM1495" s="74" t="s">
        <v>164</v>
      </c>
      <c r="DN1495" s="74"/>
      <c r="DO1495" s="74"/>
      <c r="DP1495" s="74"/>
      <c r="DR1495">
        <v>40</v>
      </c>
      <c r="DS1495" s="74" t="s">
        <v>164</v>
      </c>
      <c r="DZ1495" t="s">
        <v>1262</v>
      </c>
      <c r="EA1495">
        <v>40</v>
      </c>
      <c r="EY1495" s="70" t="str">
        <f t="shared" ref="EY1495:EY1558" si="182">CONCATENATE(CU1497," ",FK1495," ",DR1495,DS1495,"/",DU1495,DV1495)</f>
        <v>simvastatine oral 40mg/</v>
      </c>
      <c r="FK1495" s="14" t="s">
        <v>163</v>
      </c>
      <c r="FL1495" s="70" t="str">
        <f t="shared" ref="FL1495:FL1558" si="183">CONCATENATE(CU1497," ",FK1495," ",DR1495,DS1495,"/",DU1495,DV1495)</f>
        <v>simvastatine oral 40mg/</v>
      </c>
    </row>
    <row r="1496" spans="1:168" ht="15.75" customHeight="1">
      <c r="A1496" s="83">
        <v>74130</v>
      </c>
      <c r="B1496" s="57">
        <v>74130</v>
      </c>
      <c r="C1496" s="118"/>
      <c r="D1496" s="118"/>
      <c r="E1496" s="118"/>
      <c r="F1496" s="118"/>
      <c r="G1496" s="57">
        <v>74130</v>
      </c>
      <c r="I1496" s="57">
        <v>74130</v>
      </c>
      <c r="J1496" s="5" t="str">
        <f t="shared" si="177"/>
        <v>FIN simvastatine KRKA Sverige AB film-coated tablet 100 x 40mg/</v>
      </c>
      <c r="K1496" s="5" t="str">
        <f t="shared" si="178"/>
        <v>FIN simvastatine KRKA Sverige AB film-coated tablet 100 x 40mg/</v>
      </c>
      <c r="P1496" s="79">
        <v>100</v>
      </c>
      <c r="R1496" s="79">
        <v>100</v>
      </c>
      <c r="T1496" s="118"/>
      <c r="U1496" s="118"/>
      <c r="V1496" s="118"/>
      <c r="W1496" s="118"/>
      <c r="X1496" t="s">
        <v>1297</v>
      </c>
      <c r="Y1496" t="s">
        <v>1171</v>
      </c>
      <c r="Z1496" t="s">
        <v>1171</v>
      </c>
      <c r="AA1496" s="56" t="s">
        <v>1308</v>
      </c>
      <c r="AF1496" s="61">
        <v>100000073665</v>
      </c>
      <c r="AG1496" t="s">
        <v>1220</v>
      </c>
      <c r="AI1496" t="s">
        <v>1198</v>
      </c>
      <c r="AJ1496" t="s">
        <v>1212</v>
      </c>
      <c r="AS1496" s="57">
        <v>22580</v>
      </c>
      <c r="AT1496" s="25" t="str">
        <f t="shared" si="179"/>
        <v>FIN simvastatine KRKA Sverige AB film-coated tablet 40mg/</v>
      </c>
      <c r="AU1496" s="33"/>
      <c r="AW1496" s="57">
        <v>22580</v>
      </c>
      <c r="AX1496" s="57"/>
      <c r="AZ1496" t="s">
        <v>579</v>
      </c>
      <c r="BD1496" t="s">
        <v>1220</v>
      </c>
      <c r="BF1496" s="46" t="s">
        <v>1071</v>
      </c>
      <c r="BG1496" t="s">
        <v>979</v>
      </c>
      <c r="BK1496" t="s">
        <v>979</v>
      </c>
      <c r="BL1496" t="s">
        <v>1071</v>
      </c>
      <c r="BM1496" s="55" t="s">
        <v>964</v>
      </c>
      <c r="BN1496" t="str">
        <f t="shared" si="180"/>
        <v>simvastatine film-coated tablet 40mg/</v>
      </c>
      <c r="BO1496" s="55"/>
      <c r="BP1496" t="str">
        <f t="shared" si="181"/>
        <v>simvastatine film-coated tablet 40mg/</v>
      </c>
      <c r="BR1496" s="76">
        <v>10221000</v>
      </c>
      <c r="BS1496" t="s">
        <v>1220</v>
      </c>
      <c r="BU1496" s="118"/>
      <c r="BV1496" s="118"/>
      <c r="BW1496" s="61">
        <v>100000073665</v>
      </c>
      <c r="CB1496" s="87"/>
      <c r="CC1496" s="87"/>
      <c r="CF1496" t="s">
        <v>1242</v>
      </c>
      <c r="CG1496" t="s">
        <v>175</v>
      </c>
      <c r="CI1496" s="118"/>
      <c r="CJ1496" s="118"/>
      <c r="CK1496" t="s">
        <v>1239</v>
      </c>
      <c r="CM1496" t="s">
        <v>1228</v>
      </c>
      <c r="CN1496" t="s">
        <v>3382</v>
      </c>
      <c r="CO1496" s="46" t="s">
        <v>2252</v>
      </c>
      <c r="CQ1496" s="46" t="s">
        <v>2252</v>
      </c>
      <c r="CR1496" s="46" t="s">
        <v>615</v>
      </c>
      <c r="CT1496" s="46" t="s">
        <v>2252</v>
      </c>
      <c r="CU1496" s="46" t="s">
        <v>615</v>
      </c>
      <c r="CV1496" s="118"/>
      <c r="CW1496" s="147"/>
      <c r="CX1496" t="s">
        <v>615</v>
      </c>
      <c r="DG1496" s="118"/>
      <c r="DH1496" s="118"/>
      <c r="DI1496" s="118"/>
      <c r="DJ1496" s="118"/>
      <c r="DK1496" s="118"/>
      <c r="DL1496">
        <v>40</v>
      </c>
      <c r="DM1496" s="74" t="s">
        <v>164</v>
      </c>
      <c r="DN1496" s="74"/>
      <c r="DO1496" s="74"/>
      <c r="DP1496" s="74"/>
      <c r="DR1496">
        <v>40</v>
      </c>
      <c r="DS1496" s="74" t="s">
        <v>164</v>
      </c>
      <c r="DZ1496" t="s">
        <v>1262</v>
      </c>
      <c r="EA1496">
        <v>40</v>
      </c>
      <c r="EY1496" s="70" t="str">
        <f t="shared" si="182"/>
        <v>simvastatine oral 40mg/</v>
      </c>
      <c r="FK1496" s="14" t="s">
        <v>163</v>
      </c>
      <c r="FL1496" s="70" t="str">
        <f t="shared" si="183"/>
        <v>simvastatine oral 40mg/</v>
      </c>
    </row>
    <row r="1497" spans="1:168" ht="15.75" customHeight="1">
      <c r="A1497" s="83">
        <v>195691</v>
      </c>
      <c r="B1497" s="57">
        <v>195691</v>
      </c>
      <c r="C1497" s="118"/>
      <c r="D1497" s="118"/>
      <c r="E1497" s="118"/>
      <c r="F1497" s="118"/>
      <c r="G1497" s="57">
        <v>195691</v>
      </c>
      <c r="I1497" s="57">
        <v>195691</v>
      </c>
      <c r="J1497" s="5" t="str">
        <f t="shared" si="177"/>
        <v>FIN simvastatine KRKA Sverige AB film-coated tablet 250 x 40mg/</v>
      </c>
      <c r="K1497" s="5" t="str">
        <f t="shared" si="178"/>
        <v>FIN simvastatine KRKA Sverige AB film-coated tablet 250 x 40mg/</v>
      </c>
      <c r="P1497" s="56">
        <v>250</v>
      </c>
      <c r="R1497" s="56">
        <v>250</v>
      </c>
      <c r="T1497" s="118"/>
      <c r="U1497" s="118"/>
      <c r="V1497" s="118"/>
      <c r="W1497" s="118"/>
      <c r="X1497" t="s">
        <v>1298</v>
      </c>
      <c r="Y1497" t="s">
        <v>1171</v>
      </c>
      <c r="Z1497" t="s">
        <v>1171</v>
      </c>
      <c r="AA1497" s="56" t="s">
        <v>1303</v>
      </c>
      <c r="AF1497" s="61">
        <v>100000073665</v>
      </c>
      <c r="AG1497" t="s">
        <v>1220</v>
      </c>
      <c r="AI1497" t="s">
        <v>1198</v>
      </c>
      <c r="AJ1497" t="s">
        <v>1212</v>
      </c>
      <c r="AS1497" s="57">
        <v>22580</v>
      </c>
      <c r="AT1497" s="25" t="str">
        <f t="shared" si="179"/>
        <v>FIN simvastatine KRKA Sverige AB film-coated tablet 40mg/</v>
      </c>
      <c r="AU1497" s="33"/>
      <c r="AW1497" s="57">
        <v>22580</v>
      </c>
      <c r="AX1497" s="57"/>
      <c r="AZ1497" t="s">
        <v>579</v>
      </c>
      <c r="BD1497" t="s">
        <v>1220</v>
      </c>
      <c r="BF1497" s="46" t="s">
        <v>1071</v>
      </c>
      <c r="BG1497" t="s">
        <v>979</v>
      </c>
      <c r="BK1497" t="s">
        <v>979</v>
      </c>
      <c r="BL1497" t="s">
        <v>1071</v>
      </c>
      <c r="BM1497" s="55" t="s">
        <v>964</v>
      </c>
      <c r="BN1497" t="str">
        <f t="shared" si="180"/>
        <v>simvastatine film-coated tablet 40mg/</v>
      </c>
      <c r="BO1497" s="55"/>
      <c r="BP1497" t="str">
        <f t="shared" si="181"/>
        <v>simvastatine film-coated tablet 40mg/</v>
      </c>
      <c r="BR1497" s="76">
        <v>10221000</v>
      </c>
      <c r="BS1497" t="s">
        <v>1220</v>
      </c>
      <c r="BU1497" s="118"/>
      <c r="BV1497" s="118"/>
      <c r="BW1497" s="61">
        <v>100000073665</v>
      </c>
      <c r="CB1497" s="87"/>
      <c r="CC1497" s="87"/>
      <c r="CF1497" t="s">
        <v>1242</v>
      </c>
      <c r="CG1497" t="s">
        <v>175</v>
      </c>
      <c r="CI1497" s="118"/>
      <c r="CJ1497" s="118"/>
      <c r="CK1497" t="s">
        <v>1239</v>
      </c>
      <c r="CM1497" t="s">
        <v>1228</v>
      </c>
      <c r="CN1497" t="s">
        <v>3382</v>
      </c>
      <c r="CO1497" s="46" t="s">
        <v>2252</v>
      </c>
      <c r="CQ1497" s="46" t="s">
        <v>2252</v>
      </c>
      <c r="CR1497" s="46" t="s">
        <v>615</v>
      </c>
      <c r="CT1497" s="46" t="s">
        <v>2252</v>
      </c>
      <c r="CU1497" s="46" t="s">
        <v>615</v>
      </c>
      <c r="CV1497" s="118"/>
      <c r="CW1497" s="147"/>
      <c r="CX1497" t="s">
        <v>615</v>
      </c>
      <c r="DG1497" s="118"/>
      <c r="DH1497" s="118"/>
      <c r="DI1497" s="118"/>
      <c r="DJ1497" s="118"/>
      <c r="DK1497" s="118"/>
      <c r="DL1497">
        <v>40</v>
      </c>
      <c r="DM1497" s="74" t="s">
        <v>164</v>
      </c>
      <c r="DN1497" s="74"/>
      <c r="DO1497" s="74"/>
      <c r="DP1497" s="74"/>
      <c r="DR1497">
        <v>40</v>
      </c>
      <c r="DS1497" s="74" t="s">
        <v>164</v>
      </c>
      <c r="DZ1497" t="s">
        <v>1262</v>
      </c>
      <c r="EA1497">
        <v>40</v>
      </c>
      <c r="EY1497" s="70" t="str">
        <f t="shared" si="182"/>
        <v>simvastatine oral 40mg/</v>
      </c>
      <c r="FK1497" s="14" t="s">
        <v>163</v>
      </c>
      <c r="FL1497" s="70" t="str">
        <f t="shared" si="183"/>
        <v>simvastatine oral 40mg/</v>
      </c>
    </row>
    <row r="1498" spans="1:168" ht="15.75" customHeight="1">
      <c r="A1498" s="83">
        <v>194645</v>
      </c>
      <c r="B1498" s="57">
        <v>194645</v>
      </c>
      <c r="C1498" s="118"/>
      <c r="D1498" s="118"/>
      <c r="E1498" s="118"/>
      <c r="F1498" s="118"/>
      <c r="G1498" s="57">
        <v>194645</v>
      </c>
      <c r="I1498" s="57">
        <v>194645</v>
      </c>
      <c r="J1498" s="5" t="str">
        <f t="shared" si="177"/>
        <v>FIN simvastatine Mylan AB film-coated tablet 28 x 10mg/</v>
      </c>
      <c r="K1498" s="5" t="str">
        <f t="shared" si="178"/>
        <v>FIN simvastatine Mylan AB film-coated tablet 28 x 10mg/</v>
      </c>
      <c r="P1498">
        <v>28</v>
      </c>
      <c r="R1498">
        <v>28</v>
      </c>
      <c r="T1498" s="118"/>
      <c r="U1498" s="118"/>
      <c r="V1498" s="118"/>
      <c r="W1498" s="118"/>
      <c r="X1498" t="s">
        <v>1289</v>
      </c>
      <c r="Y1498" t="s">
        <v>1172</v>
      </c>
      <c r="Z1498" t="s">
        <v>1172</v>
      </c>
      <c r="AA1498" t="s">
        <v>1297</v>
      </c>
      <c r="AF1498" s="61">
        <v>100000073665</v>
      </c>
      <c r="AG1498" t="s">
        <v>1220</v>
      </c>
      <c r="AI1498" t="s">
        <v>1198</v>
      </c>
      <c r="AJ1498" t="s">
        <v>1212</v>
      </c>
      <c r="AS1498" s="57">
        <v>56127</v>
      </c>
      <c r="AT1498" s="25" t="str">
        <f t="shared" si="179"/>
        <v>FIN simvastatine Mylan AB film-coated tablet 10mg/</v>
      </c>
      <c r="AU1498" s="33"/>
      <c r="AW1498" s="57">
        <v>56127</v>
      </c>
      <c r="AX1498" s="57"/>
      <c r="AZ1498" t="s">
        <v>579</v>
      </c>
      <c r="BD1498" t="s">
        <v>1220</v>
      </c>
      <c r="BF1498" s="46" t="s">
        <v>1072</v>
      </c>
      <c r="BG1498" t="s">
        <v>992</v>
      </c>
      <c r="BK1498" t="s">
        <v>992</v>
      </c>
      <c r="BL1498" t="s">
        <v>1072</v>
      </c>
      <c r="BM1498" s="55" t="s">
        <v>964</v>
      </c>
      <c r="BN1498" t="str">
        <f t="shared" si="180"/>
        <v>simvastatine film-coated tablet 10mg/</v>
      </c>
      <c r="BO1498" s="55"/>
      <c r="BP1498" t="str">
        <f t="shared" si="181"/>
        <v>simvastatine film-coated tablet 10mg/</v>
      </c>
      <c r="BR1498" s="76">
        <v>10221000</v>
      </c>
      <c r="BS1498" t="s">
        <v>1220</v>
      </c>
      <c r="BU1498" s="118"/>
      <c r="BV1498" s="118"/>
      <c r="BW1498" s="61">
        <v>100000073665</v>
      </c>
      <c r="CB1498" s="87"/>
      <c r="CC1498" s="87"/>
      <c r="CF1498" t="s">
        <v>1242</v>
      </c>
      <c r="CG1498" t="s">
        <v>175</v>
      </c>
      <c r="CI1498" s="118"/>
      <c r="CJ1498" s="118"/>
      <c r="CK1498" t="s">
        <v>1239</v>
      </c>
      <c r="CM1498" t="s">
        <v>1228</v>
      </c>
      <c r="CN1498" t="s">
        <v>3382</v>
      </c>
      <c r="CO1498" s="46" t="s">
        <v>2252</v>
      </c>
      <c r="CQ1498" s="46" t="s">
        <v>2252</v>
      </c>
      <c r="CR1498" s="46" t="s">
        <v>615</v>
      </c>
      <c r="CT1498" s="46" t="s">
        <v>2252</v>
      </c>
      <c r="CU1498" s="46" t="s">
        <v>615</v>
      </c>
      <c r="CV1498" s="118"/>
      <c r="CW1498" s="147"/>
      <c r="CX1498" t="s">
        <v>615</v>
      </c>
      <c r="DG1498" s="118"/>
      <c r="DH1498" s="118"/>
      <c r="DI1498" s="118"/>
      <c r="DJ1498" s="118"/>
      <c r="DK1498" s="118"/>
      <c r="DL1498">
        <v>10</v>
      </c>
      <c r="DM1498" s="74" t="s">
        <v>164</v>
      </c>
      <c r="DN1498" s="74"/>
      <c r="DO1498" s="74"/>
      <c r="DP1498" s="74"/>
      <c r="DR1498">
        <v>10</v>
      </c>
      <c r="DS1498" s="74" t="s">
        <v>164</v>
      </c>
      <c r="DZ1498" t="s">
        <v>1246</v>
      </c>
      <c r="EA1498">
        <v>10</v>
      </c>
      <c r="EY1498" s="70" t="str">
        <f t="shared" si="182"/>
        <v>simvastatine oral 10mg/</v>
      </c>
      <c r="FK1498" s="14" t="s">
        <v>163</v>
      </c>
      <c r="FL1498" s="70" t="str">
        <f t="shared" si="183"/>
        <v>simvastatine oral 10mg/</v>
      </c>
    </row>
    <row r="1499" spans="1:168" ht="15.75" customHeight="1">
      <c r="A1499" s="83">
        <v>194646</v>
      </c>
      <c r="B1499" s="57">
        <v>194646</v>
      </c>
      <c r="C1499" s="118"/>
      <c r="D1499" s="118"/>
      <c r="E1499" s="118"/>
      <c r="F1499" s="118"/>
      <c r="G1499" s="57">
        <v>194646</v>
      </c>
      <c r="I1499" s="57">
        <v>194646</v>
      </c>
      <c r="J1499" s="5" t="str">
        <f t="shared" si="177"/>
        <v>FIN simvastatine Mylan AB film-coated tablet 30 x 10mg/</v>
      </c>
      <c r="K1499" s="5" t="str">
        <f t="shared" si="178"/>
        <v>FIN simvastatine Mylan AB film-coated tablet 30 x 10mg/</v>
      </c>
      <c r="P1499">
        <v>30</v>
      </c>
      <c r="R1499">
        <v>30</v>
      </c>
      <c r="T1499" s="118"/>
      <c r="U1499" s="118"/>
      <c r="V1499" s="118"/>
      <c r="W1499" s="118"/>
      <c r="X1499" t="s">
        <v>1303</v>
      </c>
      <c r="Y1499" t="s">
        <v>1172</v>
      </c>
      <c r="Z1499" t="s">
        <v>1172</v>
      </c>
      <c r="AA1499" t="s">
        <v>1298</v>
      </c>
      <c r="AF1499" s="61">
        <v>100000073665</v>
      </c>
      <c r="AG1499" t="s">
        <v>1220</v>
      </c>
      <c r="AI1499" t="s">
        <v>1198</v>
      </c>
      <c r="AJ1499" t="s">
        <v>1212</v>
      </c>
      <c r="AS1499" s="57">
        <v>56127</v>
      </c>
      <c r="AT1499" s="25" t="str">
        <f t="shared" si="179"/>
        <v>FIN simvastatine Mylan AB film-coated tablet 10mg/</v>
      </c>
      <c r="AU1499" s="33"/>
      <c r="AW1499" s="57">
        <v>56127</v>
      </c>
      <c r="AX1499" s="57"/>
      <c r="AZ1499" t="s">
        <v>579</v>
      </c>
      <c r="BD1499" t="s">
        <v>1220</v>
      </c>
      <c r="BF1499" s="46" t="s">
        <v>1072</v>
      </c>
      <c r="BG1499" t="s">
        <v>992</v>
      </c>
      <c r="BK1499" t="s">
        <v>992</v>
      </c>
      <c r="BL1499" t="s">
        <v>1072</v>
      </c>
      <c r="BM1499" s="55" t="s">
        <v>964</v>
      </c>
      <c r="BN1499" t="str">
        <f t="shared" si="180"/>
        <v>simvastatine film-coated tablet 10mg/</v>
      </c>
      <c r="BO1499" s="55"/>
      <c r="BP1499" t="str">
        <f t="shared" si="181"/>
        <v>simvastatine film-coated tablet 10mg/</v>
      </c>
      <c r="BR1499" s="76">
        <v>10221000</v>
      </c>
      <c r="BS1499" t="s">
        <v>1220</v>
      </c>
      <c r="BU1499" s="118"/>
      <c r="BV1499" s="118"/>
      <c r="BW1499" s="61">
        <v>100000073665</v>
      </c>
      <c r="CB1499" s="87"/>
      <c r="CC1499" s="87"/>
      <c r="CF1499" t="s">
        <v>1242</v>
      </c>
      <c r="CG1499" t="s">
        <v>175</v>
      </c>
      <c r="CI1499" s="118"/>
      <c r="CJ1499" s="118"/>
      <c r="CK1499" t="s">
        <v>1239</v>
      </c>
      <c r="CM1499" t="s">
        <v>1228</v>
      </c>
      <c r="CN1499" t="s">
        <v>3382</v>
      </c>
      <c r="CO1499" s="46" t="s">
        <v>2252</v>
      </c>
      <c r="CQ1499" s="46" t="s">
        <v>2252</v>
      </c>
      <c r="CR1499" s="46" t="s">
        <v>615</v>
      </c>
      <c r="CT1499" s="46" t="s">
        <v>2252</v>
      </c>
      <c r="CU1499" s="46" t="s">
        <v>615</v>
      </c>
      <c r="CV1499" s="118"/>
      <c r="CW1499" s="147"/>
      <c r="CX1499" t="s">
        <v>615</v>
      </c>
      <c r="DG1499" s="118"/>
      <c r="DH1499" s="118"/>
      <c r="DI1499" s="118"/>
      <c r="DJ1499" s="118"/>
      <c r="DK1499" s="118"/>
      <c r="DL1499">
        <v>10</v>
      </c>
      <c r="DM1499" s="74" t="s">
        <v>164</v>
      </c>
      <c r="DN1499" s="74"/>
      <c r="DO1499" s="74"/>
      <c r="DP1499" s="74"/>
      <c r="DR1499">
        <v>10</v>
      </c>
      <c r="DS1499" s="74" t="s">
        <v>164</v>
      </c>
      <c r="DZ1499" t="s">
        <v>1246</v>
      </c>
      <c r="EA1499">
        <v>10</v>
      </c>
      <c r="EY1499" s="70" t="str">
        <f t="shared" si="182"/>
        <v>simvastatine oral 10mg/</v>
      </c>
      <c r="FK1499" s="14" t="s">
        <v>163</v>
      </c>
      <c r="FL1499" s="70" t="str">
        <f t="shared" si="183"/>
        <v>simvastatine oral 10mg/</v>
      </c>
    </row>
    <row r="1500" spans="1:168" ht="15.75" customHeight="1">
      <c r="A1500" s="83">
        <v>194647</v>
      </c>
      <c r="B1500" s="57">
        <v>194647</v>
      </c>
      <c r="C1500" s="118"/>
      <c r="D1500" s="118"/>
      <c r="E1500" s="118"/>
      <c r="F1500" s="118"/>
      <c r="G1500" s="57">
        <v>194647</v>
      </c>
      <c r="I1500" s="57">
        <v>194647</v>
      </c>
      <c r="J1500" s="5" t="str">
        <f t="shared" si="177"/>
        <v>FIN simvastatine Mylan AB film-coated tablet 100 x 10mg/</v>
      </c>
      <c r="K1500" s="5" t="str">
        <f t="shared" si="178"/>
        <v>FIN simvastatine Mylan AB film-coated tablet 100 x 10mg/</v>
      </c>
      <c r="P1500">
        <v>100</v>
      </c>
      <c r="R1500">
        <v>100</v>
      </c>
      <c r="T1500" s="118"/>
      <c r="U1500" s="118"/>
      <c r="V1500" s="118"/>
      <c r="W1500" s="118"/>
      <c r="X1500" t="s">
        <v>1297</v>
      </c>
      <c r="Y1500" t="s">
        <v>1172</v>
      </c>
      <c r="Z1500" t="s">
        <v>1172</v>
      </c>
      <c r="AA1500" t="s">
        <v>1289</v>
      </c>
      <c r="AF1500" s="61">
        <v>100000073665</v>
      </c>
      <c r="AG1500" t="s">
        <v>1220</v>
      </c>
      <c r="AI1500" t="s">
        <v>1198</v>
      </c>
      <c r="AJ1500" t="s">
        <v>1212</v>
      </c>
      <c r="AS1500" s="57">
        <v>56127</v>
      </c>
      <c r="AT1500" s="25" t="str">
        <f t="shared" si="179"/>
        <v>FIN simvastatine Mylan AB film-coated tablet 10mg/</v>
      </c>
      <c r="AU1500" s="33"/>
      <c r="AW1500" s="57">
        <v>56127</v>
      </c>
      <c r="AX1500" s="57"/>
      <c r="AZ1500" t="s">
        <v>579</v>
      </c>
      <c r="BD1500" t="s">
        <v>1220</v>
      </c>
      <c r="BF1500" s="46" t="s">
        <v>1072</v>
      </c>
      <c r="BG1500" t="s">
        <v>992</v>
      </c>
      <c r="BK1500" t="s">
        <v>992</v>
      </c>
      <c r="BL1500" t="s">
        <v>1072</v>
      </c>
      <c r="BM1500" s="55" t="s">
        <v>964</v>
      </c>
      <c r="BN1500" t="str">
        <f t="shared" si="180"/>
        <v>simvastatine film-coated tablet 10mg/</v>
      </c>
      <c r="BO1500" s="55"/>
      <c r="BP1500" t="str">
        <f t="shared" si="181"/>
        <v>simvastatine film-coated tablet 10mg/</v>
      </c>
      <c r="BR1500" s="76">
        <v>10221000</v>
      </c>
      <c r="BS1500" t="s">
        <v>1220</v>
      </c>
      <c r="BU1500" s="118"/>
      <c r="BV1500" s="118"/>
      <c r="BW1500" s="61">
        <v>100000073665</v>
      </c>
      <c r="CB1500" s="87"/>
      <c r="CC1500" s="87"/>
      <c r="CF1500" t="s">
        <v>1242</v>
      </c>
      <c r="CG1500" t="s">
        <v>175</v>
      </c>
      <c r="CI1500" s="118"/>
      <c r="CJ1500" s="118"/>
      <c r="CK1500" t="s">
        <v>1239</v>
      </c>
      <c r="CM1500" t="s">
        <v>1228</v>
      </c>
      <c r="CN1500" t="s">
        <v>3382</v>
      </c>
      <c r="CO1500" s="46" t="s">
        <v>2252</v>
      </c>
      <c r="CQ1500" s="46" t="s">
        <v>2252</v>
      </c>
      <c r="CR1500" s="46" t="s">
        <v>615</v>
      </c>
      <c r="CT1500" s="46" t="s">
        <v>2252</v>
      </c>
      <c r="CU1500" s="46" t="s">
        <v>615</v>
      </c>
      <c r="CV1500" s="118"/>
      <c r="CW1500" s="147"/>
      <c r="CX1500" t="s">
        <v>615</v>
      </c>
      <c r="DG1500" s="118"/>
      <c r="DH1500" s="118"/>
      <c r="DI1500" s="118"/>
      <c r="DJ1500" s="118"/>
      <c r="DK1500" s="118"/>
      <c r="DL1500">
        <v>10</v>
      </c>
      <c r="DM1500" s="74" t="s">
        <v>164</v>
      </c>
      <c r="DN1500" s="74"/>
      <c r="DO1500" s="74"/>
      <c r="DP1500" s="74"/>
      <c r="DR1500">
        <v>10</v>
      </c>
      <c r="DS1500" s="74" t="s">
        <v>164</v>
      </c>
      <c r="DZ1500" t="s">
        <v>1246</v>
      </c>
      <c r="EA1500">
        <v>10</v>
      </c>
      <c r="EY1500" s="70" t="str">
        <f t="shared" si="182"/>
        <v>simvastatine oral 10mg/</v>
      </c>
      <c r="FK1500" s="14" t="s">
        <v>163</v>
      </c>
      <c r="FL1500" s="70" t="str">
        <f t="shared" si="183"/>
        <v>simvastatine oral 10mg/</v>
      </c>
    </row>
    <row r="1501" spans="1:168" ht="15.75" customHeight="1">
      <c r="A1501" s="83">
        <v>194648</v>
      </c>
      <c r="B1501" s="57">
        <v>194648</v>
      </c>
      <c r="C1501" s="118"/>
      <c r="D1501" s="118"/>
      <c r="E1501" s="118"/>
      <c r="F1501" s="118"/>
      <c r="G1501" s="57">
        <v>194648</v>
      </c>
      <c r="I1501" s="57">
        <v>194648</v>
      </c>
      <c r="J1501" s="5" t="str">
        <f t="shared" si="177"/>
        <v>FIN simvastatine Mylan AB film-coated tablet 250 x 10mg/</v>
      </c>
      <c r="K1501" s="5" t="str">
        <f t="shared" si="178"/>
        <v>FIN simvastatine Mylan AB film-coated tablet 250 x 10mg/</v>
      </c>
      <c r="P1501" s="56">
        <v>250</v>
      </c>
      <c r="R1501" s="56">
        <v>250</v>
      </c>
      <c r="T1501" s="118"/>
      <c r="U1501" s="118"/>
      <c r="V1501" s="118"/>
      <c r="W1501" s="118"/>
      <c r="X1501" t="s">
        <v>1298</v>
      </c>
      <c r="Y1501" t="s">
        <v>1172</v>
      </c>
      <c r="Z1501" t="s">
        <v>1172</v>
      </c>
      <c r="AA1501" s="56" t="s">
        <v>1303</v>
      </c>
      <c r="AF1501" s="61">
        <v>100000073665</v>
      </c>
      <c r="AG1501" t="s">
        <v>1220</v>
      </c>
      <c r="AI1501" t="s">
        <v>1198</v>
      </c>
      <c r="AJ1501" t="s">
        <v>1212</v>
      </c>
      <c r="AS1501" s="57">
        <v>56127</v>
      </c>
      <c r="AT1501" s="25" t="str">
        <f t="shared" si="179"/>
        <v>FIN simvastatine Mylan AB film-coated tablet 10mg/</v>
      </c>
      <c r="AU1501" s="33"/>
      <c r="AW1501" s="57">
        <v>56127</v>
      </c>
      <c r="AX1501" s="57"/>
      <c r="AZ1501" t="s">
        <v>579</v>
      </c>
      <c r="BD1501" t="s">
        <v>1220</v>
      </c>
      <c r="BF1501" s="46" t="s">
        <v>1072</v>
      </c>
      <c r="BG1501" t="s">
        <v>992</v>
      </c>
      <c r="BK1501" t="s">
        <v>992</v>
      </c>
      <c r="BL1501" t="s">
        <v>1072</v>
      </c>
      <c r="BM1501" s="55" t="s">
        <v>964</v>
      </c>
      <c r="BN1501" t="str">
        <f t="shared" si="180"/>
        <v>simvastatine film-coated tablet 10mg/</v>
      </c>
      <c r="BO1501" s="55"/>
      <c r="BP1501" t="str">
        <f t="shared" si="181"/>
        <v>simvastatine film-coated tablet 10mg/</v>
      </c>
      <c r="BR1501" s="76">
        <v>10221000</v>
      </c>
      <c r="BS1501" t="s">
        <v>1220</v>
      </c>
      <c r="BU1501" s="118"/>
      <c r="BV1501" s="118"/>
      <c r="BW1501" s="61">
        <v>100000073665</v>
      </c>
      <c r="CB1501" s="87"/>
      <c r="CC1501" s="87"/>
      <c r="CF1501" t="s">
        <v>1242</v>
      </c>
      <c r="CG1501" t="s">
        <v>175</v>
      </c>
      <c r="CI1501" s="118"/>
      <c r="CJ1501" s="118"/>
      <c r="CK1501" t="s">
        <v>1239</v>
      </c>
      <c r="CM1501" t="s">
        <v>1228</v>
      </c>
      <c r="CN1501" t="s">
        <v>3382</v>
      </c>
      <c r="CO1501" s="46" t="s">
        <v>2252</v>
      </c>
      <c r="CQ1501" s="46" t="s">
        <v>2252</v>
      </c>
      <c r="CR1501" s="46" t="s">
        <v>615</v>
      </c>
      <c r="CT1501" s="46" t="s">
        <v>2252</v>
      </c>
      <c r="CU1501" s="46" t="s">
        <v>615</v>
      </c>
      <c r="CV1501" s="118"/>
      <c r="CW1501" s="147"/>
      <c r="CX1501" t="s">
        <v>615</v>
      </c>
      <c r="DG1501" s="118"/>
      <c r="DH1501" s="118"/>
      <c r="DI1501" s="118"/>
      <c r="DJ1501" s="118"/>
      <c r="DK1501" s="118"/>
      <c r="DL1501">
        <v>10</v>
      </c>
      <c r="DM1501" s="74" t="s">
        <v>164</v>
      </c>
      <c r="DN1501" s="74"/>
      <c r="DO1501" s="74"/>
      <c r="DP1501" s="74"/>
      <c r="DR1501">
        <v>10</v>
      </c>
      <c r="DS1501" s="74" t="s">
        <v>164</v>
      </c>
      <c r="DZ1501" t="s">
        <v>1246</v>
      </c>
      <c r="EA1501">
        <v>10</v>
      </c>
      <c r="EY1501" s="70" t="str">
        <f t="shared" si="182"/>
        <v>simvastatine oral 10mg/</v>
      </c>
      <c r="FK1501" s="14" t="s">
        <v>163</v>
      </c>
      <c r="FL1501" s="70" t="str">
        <f t="shared" si="183"/>
        <v>simvastatine oral 10mg/</v>
      </c>
    </row>
    <row r="1502" spans="1:168" ht="15.75" customHeight="1">
      <c r="A1502" s="83">
        <v>194649</v>
      </c>
      <c r="B1502" s="57">
        <v>194649</v>
      </c>
      <c r="C1502" s="118"/>
      <c r="D1502" s="118"/>
      <c r="E1502" s="118"/>
      <c r="F1502" s="118"/>
      <c r="G1502" s="57">
        <v>194649</v>
      </c>
      <c r="I1502" s="57">
        <v>194649</v>
      </c>
      <c r="J1502" s="5" t="str">
        <f t="shared" si="177"/>
        <v>FIN simvastatine Mylan AB film-coated tablet 28 x 10mg/</v>
      </c>
      <c r="K1502" s="5" t="str">
        <f t="shared" si="178"/>
        <v>FIN simvastatine Mylan AB film-coated tablet 28 x 10mg/</v>
      </c>
      <c r="P1502">
        <v>28</v>
      </c>
      <c r="R1502">
        <v>28</v>
      </c>
      <c r="T1502" s="118"/>
      <c r="U1502" s="118"/>
      <c r="V1502" s="118"/>
      <c r="W1502" s="118"/>
      <c r="X1502" t="s">
        <v>1300</v>
      </c>
      <c r="Y1502" t="s">
        <v>1172</v>
      </c>
      <c r="Z1502" t="s">
        <v>1172</v>
      </c>
      <c r="AA1502" t="s">
        <v>1297</v>
      </c>
      <c r="AF1502" s="61">
        <v>100000073665</v>
      </c>
      <c r="AG1502" t="s">
        <v>1220</v>
      </c>
      <c r="AI1502" t="s">
        <v>1198</v>
      </c>
      <c r="AJ1502" t="s">
        <v>1212</v>
      </c>
      <c r="AS1502" s="57">
        <v>56127</v>
      </c>
      <c r="AT1502" s="25" t="str">
        <f t="shared" si="179"/>
        <v>FIN simvastatine Mylan AB film-coated tablet 10mg/</v>
      </c>
      <c r="AU1502" s="33"/>
      <c r="AW1502" s="57">
        <v>56127</v>
      </c>
      <c r="AX1502" s="57"/>
      <c r="AZ1502" t="s">
        <v>579</v>
      </c>
      <c r="BD1502" t="s">
        <v>1220</v>
      </c>
      <c r="BF1502" s="46" t="s">
        <v>1072</v>
      </c>
      <c r="BG1502" t="s">
        <v>992</v>
      </c>
      <c r="BK1502" t="s">
        <v>992</v>
      </c>
      <c r="BL1502" t="s">
        <v>1072</v>
      </c>
      <c r="BM1502" s="55" t="s">
        <v>964</v>
      </c>
      <c r="BN1502" t="str">
        <f t="shared" si="180"/>
        <v>simvastatine film-coated tablet 10mg/</v>
      </c>
      <c r="BO1502" s="55"/>
      <c r="BP1502" t="str">
        <f t="shared" si="181"/>
        <v>simvastatine film-coated tablet 10mg/</v>
      </c>
      <c r="BR1502" s="76">
        <v>10221000</v>
      </c>
      <c r="BS1502" t="s">
        <v>1220</v>
      </c>
      <c r="BU1502" s="118"/>
      <c r="BV1502" s="118"/>
      <c r="BW1502" s="61">
        <v>100000073665</v>
      </c>
      <c r="CB1502" s="87"/>
      <c r="CC1502" s="87"/>
      <c r="CF1502" t="s">
        <v>1242</v>
      </c>
      <c r="CG1502" t="s">
        <v>175</v>
      </c>
      <c r="CI1502" s="118"/>
      <c r="CJ1502" s="118"/>
      <c r="CK1502" t="s">
        <v>1239</v>
      </c>
      <c r="CM1502" t="s">
        <v>1228</v>
      </c>
      <c r="CN1502" t="s">
        <v>3382</v>
      </c>
      <c r="CO1502" s="46" t="s">
        <v>2252</v>
      </c>
      <c r="CQ1502" s="46" t="s">
        <v>2252</v>
      </c>
      <c r="CR1502" s="46" t="s">
        <v>615</v>
      </c>
      <c r="CT1502" s="46" t="s">
        <v>2252</v>
      </c>
      <c r="CU1502" s="46" t="s">
        <v>615</v>
      </c>
      <c r="CV1502" s="118"/>
      <c r="CW1502" s="147"/>
      <c r="CX1502" t="s">
        <v>615</v>
      </c>
      <c r="DG1502" s="118"/>
      <c r="DH1502" s="118"/>
      <c r="DI1502" s="118"/>
      <c r="DJ1502" s="118"/>
      <c r="DK1502" s="118"/>
      <c r="DL1502">
        <v>10</v>
      </c>
      <c r="DM1502" s="74" t="s">
        <v>164</v>
      </c>
      <c r="DN1502" s="74"/>
      <c r="DO1502" s="74"/>
      <c r="DP1502" s="74"/>
      <c r="DR1502">
        <v>10</v>
      </c>
      <c r="DS1502" s="74" t="s">
        <v>164</v>
      </c>
      <c r="DZ1502" t="s">
        <v>1246</v>
      </c>
      <c r="EA1502">
        <v>10</v>
      </c>
      <c r="EY1502" s="70" t="str">
        <f t="shared" si="182"/>
        <v>simvastatine oral 10mg/</v>
      </c>
      <c r="FK1502" s="14" t="s">
        <v>163</v>
      </c>
      <c r="FL1502" s="70" t="str">
        <f t="shared" si="183"/>
        <v>simvastatine oral 10mg/</v>
      </c>
    </row>
    <row r="1503" spans="1:168" ht="15.75" customHeight="1">
      <c r="A1503" s="83">
        <v>194650</v>
      </c>
      <c r="B1503" s="57">
        <v>194650</v>
      </c>
      <c r="C1503" s="118"/>
      <c r="D1503" s="118"/>
      <c r="E1503" s="118"/>
      <c r="F1503" s="118"/>
      <c r="G1503" s="57">
        <v>194650</v>
      </c>
      <c r="I1503" s="57">
        <v>194650</v>
      </c>
      <c r="J1503" s="5" t="str">
        <f t="shared" si="177"/>
        <v>FIN simvastatine Mylan AB film-coated tablet 30 x 10mg/</v>
      </c>
      <c r="K1503" s="5" t="str">
        <f t="shared" si="178"/>
        <v>FIN simvastatine Mylan AB film-coated tablet 30 x 10mg/</v>
      </c>
      <c r="P1503">
        <v>30</v>
      </c>
      <c r="R1503">
        <v>30</v>
      </c>
      <c r="T1503" s="118"/>
      <c r="U1503" s="118"/>
      <c r="V1503" s="118"/>
      <c r="W1503" s="118"/>
      <c r="X1503" t="s">
        <v>1313</v>
      </c>
      <c r="Y1503" t="s">
        <v>1172</v>
      </c>
      <c r="Z1503" t="s">
        <v>1172</v>
      </c>
      <c r="AA1503" t="s">
        <v>1298</v>
      </c>
      <c r="AF1503" s="61">
        <v>100000073665</v>
      </c>
      <c r="AG1503" t="s">
        <v>1220</v>
      </c>
      <c r="AI1503" t="s">
        <v>1198</v>
      </c>
      <c r="AJ1503" t="s">
        <v>1212</v>
      </c>
      <c r="AS1503" s="57">
        <v>56127</v>
      </c>
      <c r="AT1503" s="25" t="str">
        <f t="shared" si="179"/>
        <v>FIN simvastatine Mylan AB film-coated tablet 10mg/</v>
      </c>
      <c r="AU1503" s="33"/>
      <c r="AW1503" s="57">
        <v>56127</v>
      </c>
      <c r="AX1503" s="57"/>
      <c r="AZ1503" t="s">
        <v>579</v>
      </c>
      <c r="BD1503" t="s">
        <v>1220</v>
      </c>
      <c r="BF1503" s="46" t="s">
        <v>1072</v>
      </c>
      <c r="BG1503" t="s">
        <v>992</v>
      </c>
      <c r="BK1503" t="s">
        <v>992</v>
      </c>
      <c r="BL1503" t="s">
        <v>1072</v>
      </c>
      <c r="BM1503" s="55" t="s">
        <v>964</v>
      </c>
      <c r="BN1503" t="str">
        <f t="shared" si="180"/>
        <v>simvastatine film-coated tablet 10mg/</v>
      </c>
      <c r="BO1503" s="55"/>
      <c r="BP1503" t="str">
        <f t="shared" si="181"/>
        <v>simvastatine film-coated tablet 10mg/</v>
      </c>
      <c r="BR1503" s="76">
        <v>10221000</v>
      </c>
      <c r="BS1503" t="s">
        <v>1220</v>
      </c>
      <c r="BU1503" s="118"/>
      <c r="BV1503" s="118"/>
      <c r="BW1503" s="61">
        <v>100000073665</v>
      </c>
      <c r="CB1503" s="87"/>
      <c r="CC1503" s="87"/>
      <c r="CF1503" t="s">
        <v>1242</v>
      </c>
      <c r="CG1503" t="s">
        <v>175</v>
      </c>
      <c r="CI1503" s="118"/>
      <c r="CJ1503" s="118"/>
      <c r="CK1503" t="s">
        <v>1239</v>
      </c>
      <c r="CM1503" t="s">
        <v>1228</v>
      </c>
      <c r="CN1503" t="s">
        <v>3382</v>
      </c>
      <c r="CO1503" s="46" t="s">
        <v>2252</v>
      </c>
      <c r="CQ1503" s="46" t="s">
        <v>2252</v>
      </c>
      <c r="CR1503" s="46" t="s">
        <v>615</v>
      </c>
      <c r="CT1503" s="46" t="s">
        <v>2252</v>
      </c>
      <c r="CU1503" s="46" t="s">
        <v>615</v>
      </c>
      <c r="CV1503" s="118"/>
      <c r="CW1503" s="147"/>
      <c r="CX1503" t="s">
        <v>615</v>
      </c>
      <c r="DG1503" s="118"/>
      <c r="DH1503" s="118"/>
      <c r="DI1503" s="118"/>
      <c r="DJ1503" s="118"/>
      <c r="DK1503" s="118"/>
      <c r="DL1503">
        <v>10</v>
      </c>
      <c r="DM1503" s="74" t="s">
        <v>164</v>
      </c>
      <c r="DN1503" s="74"/>
      <c r="DO1503" s="74"/>
      <c r="DP1503" s="74"/>
      <c r="DR1503">
        <v>10</v>
      </c>
      <c r="DS1503" s="74" t="s">
        <v>164</v>
      </c>
      <c r="DZ1503" t="s">
        <v>1246</v>
      </c>
      <c r="EA1503">
        <v>10</v>
      </c>
      <c r="EY1503" s="70" t="str">
        <f t="shared" si="182"/>
        <v>simvastatine oral 10mg/</v>
      </c>
      <c r="FK1503" s="14" t="s">
        <v>163</v>
      </c>
      <c r="FL1503" s="70" t="str">
        <f t="shared" si="183"/>
        <v>simvastatine oral 10mg/</v>
      </c>
    </row>
    <row r="1504" spans="1:168" ht="15.75" customHeight="1">
      <c r="A1504" s="83">
        <v>194652</v>
      </c>
      <c r="B1504" s="57">
        <v>194652</v>
      </c>
      <c r="C1504" s="118"/>
      <c r="D1504" s="118"/>
      <c r="E1504" s="118"/>
      <c r="F1504" s="118"/>
      <c r="G1504" s="57">
        <v>194652</v>
      </c>
      <c r="I1504" s="57">
        <v>194652</v>
      </c>
      <c r="J1504" s="5" t="str">
        <f t="shared" si="177"/>
        <v>FIN simvastatine Mylan AB film-coated tablet 60 x 10mg/</v>
      </c>
      <c r="K1504" s="5" t="str">
        <f t="shared" si="178"/>
        <v>FIN simvastatine Mylan AB film-coated tablet 60 x 10mg/</v>
      </c>
      <c r="P1504">
        <v>60</v>
      </c>
      <c r="R1504">
        <v>60</v>
      </c>
      <c r="T1504" s="118"/>
      <c r="U1504" s="118"/>
      <c r="V1504" s="118"/>
      <c r="W1504" s="118"/>
      <c r="X1504" t="s">
        <v>1301</v>
      </c>
      <c r="Y1504" t="s">
        <v>1172</v>
      </c>
      <c r="Z1504" t="s">
        <v>1172</v>
      </c>
      <c r="AA1504" t="s">
        <v>1300</v>
      </c>
      <c r="AF1504" s="61">
        <v>100000073665</v>
      </c>
      <c r="AG1504" t="s">
        <v>1220</v>
      </c>
      <c r="AI1504" t="s">
        <v>1198</v>
      </c>
      <c r="AJ1504" t="s">
        <v>1212</v>
      </c>
      <c r="AS1504" s="57">
        <v>56127</v>
      </c>
      <c r="AT1504" s="25" t="str">
        <f t="shared" si="179"/>
        <v>FIN simvastatine Mylan AB film-coated tablet 10mg/</v>
      </c>
      <c r="AU1504" s="33"/>
      <c r="AW1504" s="57">
        <v>56127</v>
      </c>
      <c r="AX1504" s="57"/>
      <c r="AZ1504" t="s">
        <v>579</v>
      </c>
      <c r="BD1504" t="s">
        <v>1220</v>
      </c>
      <c r="BF1504" s="46" t="s">
        <v>1072</v>
      </c>
      <c r="BG1504" t="s">
        <v>992</v>
      </c>
      <c r="BK1504" t="s">
        <v>992</v>
      </c>
      <c r="BL1504" t="s">
        <v>1072</v>
      </c>
      <c r="BM1504" s="55" t="s">
        <v>964</v>
      </c>
      <c r="BN1504" t="str">
        <f t="shared" si="180"/>
        <v>simvastatine film-coated tablet 10mg/</v>
      </c>
      <c r="BO1504" s="55"/>
      <c r="BP1504" t="str">
        <f t="shared" si="181"/>
        <v>simvastatine film-coated tablet 10mg/</v>
      </c>
      <c r="BR1504" s="76">
        <v>10221000</v>
      </c>
      <c r="BS1504" t="s">
        <v>1220</v>
      </c>
      <c r="BU1504" s="118"/>
      <c r="BV1504" s="118"/>
      <c r="BW1504" s="61">
        <v>100000073665</v>
      </c>
      <c r="CB1504" s="87"/>
      <c r="CC1504" s="87"/>
      <c r="CF1504" t="s">
        <v>1242</v>
      </c>
      <c r="CG1504" t="s">
        <v>175</v>
      </c>
      <c r="CI1504" s="118"/>
      <c r="CJ1504" s="118"/>
      <c r="CK1504" t="s">
        <v>1239</v>
      </c>
      <c r="CM1504" t="s">
        <v>1228</v>
      </c>
      <c r="CN1504" t="s">
        <v>3382</v>
      </c>
      <c r="CO1504" s="46" t="s">
        <v>2252</v>
      </c>
      <c r="CQ1504" s="46" t="s">
        <v>2252</v>
      </c>
      <c r="CR1504" s="46" t="s">
        <v>615</v>
      </c>
      <c r="CT1504" s="46" t="s">
        <v>2252</v>
      </c>
      <c r="CU1504" s="46" t="s">
        <v>615</v>
      </c>
      <c r="CV1504" s="118"/>
      <c r="CW1504" s="147"/>
      <c r="CX1504" t="s">
        <v>615</v>
      </c>
      <c r="DG1504" s="118"/>
      <c r="DH1504" s="118"/>
      <c r="DI1504" s="118"/>
      <c r="DJ1504" s="118"/>
      <c r="DK1504" s="118"/>
      <c r="DL1504">
        <v>10</v>
      </c>
      <c r="DM1504" s="74" t="s">
        <v>164</v>
      </c>
      <c r="DN1504" s="74"/>
      <c r="DO1504" s="74"/>
      <c r="DP1504" s="74"/>
      <c r="DR1504">
        <v>10</v>
      </c>
      <c r="DS1504" s="74" t="s">
        <v>164</v>
      </c>
      <c r="DZ1504" t="s">
        <v>1246</v>
      </c>
      <c r="EA1504">
        <v>10</v>
      </c>
      <c r="EY1504" s="70" t="str">
        <f t="shared" si="182"/>
        <v>simvastatine oral 10mg/</v>
      </c>
      <c r="FK1504" s="14" t="s">
        <v>163</v>
      </c>
      <c r="FL1504" s="70" t="str">
        <f t="shared" si="183"/>
        <v>simvastatine oral 10mg/</v>
      </c>
    </row>
    <row r="1505" spans="1:168" ht="15.75" customHeight="1">
      <c r="A1505" s="83">
        <v>194653</v>
      </c>
      <c r="B1505" s="57">
        <v>194653</v>
      </c>
      <c r="C1505" s="118"/>
      <c r="D1505" s="118"/>
      <c r="E1505" s="118"/>
      <c r="F1505" s="118"/>
      <c r="G1505" s="57">
        <v>194653</v>
      </c>
      <c r="I1505" s="57">
        <v>194653</v>
      </c>
      <c r="J1505" s="5" t="str">
        <f t="shared" si="177"/>
        <v>FIN simvastatine Mylan AB film-coated tablet 84 x 10mg/</v>
      </c>
      <c r="K1505" s="5" t="str">
        <f t="shared" si="178"/>
        <v>FIN simvastatine Mylan AB film-coated tablet 84 x 10mg/</v>
      </c>
      <c r="P1505">
        <v>84</v>
      </c>
      <c r="R1505">
        <v>84</v>
      </c>
      <c r="T1505" s="118"/>
      <c r="U1505" s="118"/>
      <c r="V1505" s="118"/>
      <c r="W1505" s="118"/>
      <c r="X1505" t="s">
        <v>1297</v>
      </c>
      <c r="Y1505" t="s">
        <v>1172</v>
      </c>
      <c r="Z1505" t="s">
        <v>1172</v>
      </c>
      <c r="AA1505" t="s">
        <v>1313</v>
      </c>
      <c r="AF1505" s="61">
        <v>100000073665</v>
      </c>
      <c r="AG1505" t="s">
        <v>1220</v>
      </c>
      <c r="AI1505" t="s">
        <v>1198</v>
      </c>
      <c r="AJ1505" t="s">
        <v>1212</v>
      </c>
      <c r="AS1505" s="57">
        <v>56127</v>
      </c>
      <c r="AT1505" s="25" t="str">
        <f t="shared" si="179"/>
        <v>FIN simvastatine Mylan AB film-coated tablet 10mg/</v>
      </c>
      <c r="AU1505" s="33"/>
      <c r="AW1505" s="57">
        <v>56127</v>
      </c>
      <c r="AX1505" s="57"/>
      <c r="AZ1505" t="s">
        <v>579</v>
      </c>
      <c r="BD1505" t="s">
        <v>1220</v>
      </c>
      <c r="BF1505" s="46" t="s">
        <v>1072</v>
      </c>
      <c r="BG1505" t="s">
        <v>992</v>
      </c>
      <c r="BK1505" t="s">
        <v>992</v>
      </c>
      <c r="BL1505" t="s">
        <v>1072</v>
      </c>
      <c r="BM1505" s="55" t="s">
        <v>964</v>
      </c>
      <c r="BN1505" t="str">
        <f t="shared" si="180"/>
        <v>simvastatine film-coated tablet 10mg/</v>
      </c>
      <c r="BO1505" s="55"/>
      <c r="BP1505" t="str">
        <f t="shared" si="181"/>
        <v>simvastatine film-coated tablet 10mg/</v>
      </c>
      <c r="BR1505" s="76">
        <v>10221000</v>
      </c>
      <c r="BS1505" t="s">
        <v>1220</v>
      </c>
      <c r="BU1505" s="118"/>
      <c r="BV1505" s="118"/>
      <c r="BW1505" s="61">
        <v>100000073665</v>
      </c>
      <c r="CB1505" s="87"/>
      <c r="CC1505" s="87"/>
      <c r="CF1505" t="s">
        <v>1242</v>
      </c>
      <c r="CG1505" t="s">
        <v>175</v>
      </c>
      <c r="CI1505" s="118"/>
      <c r="CJ1505" s="118"/>
      <c r="CK1505" t="s">
        <v>1239</v>
      </c>
      <c r="CM1505" t="s">
        <v>1228</v>
      </c>
      <c r="CN1505" t="s">
        <v>3382</v>
      </c>
      <c r="CO1505" s="46" t="s">
        <v>2252</v>
      </c>
      <c r="CQ1505" s="46" t="s">
        <v>2252</v>
      </c>
      <c r="CR1505" s="46" t="s">
        <v>615</v>
      </c>
      <c r="CT1505" s="46" t="s">
        <v>2252</v>
      </c>
      <c r="CU1505" s="46" t="s">
        <v>615</v>
      </c>
      <c r="CV1505" s="118"/>
      <c r="CW1505" s="147"/>
      <c r="CX1505" t="s">
        <v>615</v>
      </c>
      <c r="DG1505" s="118"/>
      <c r="DH1505" s="118"/>
      <c r="DI1505" s="118"/>
      <c r="DJ1505" s="118"/>
      <c r="DK1505" s="118"/>
      <c r="DL1505">
        <v>10</v>
      </c>
      <c r="DM1505" s="74" t="s">
        <v>164</v>
      </c>
      <c r="DN1505" s="74"/>
      <c r="DO1505" s="74"/>
      <c r="DP1505" s="74"/>
      <c r="DR1505">
        <v>10</v>
      </c>
      <c r="DS1505" s="74" t="s">
        <v>164</v>
      </c>
      <c r="DZ1505" t="s">
        <v>1246</v>
      </c>
      <c r="EA1505">
        <v>10</v>
      </c>
      <c r="EY1505" s="70" t="str">
        <f t="shared" si="182"/>
        <v>simvastatine oral 10mg/</v>
      </c>
      <c r="FK1505" s="14" t="s">
        <v>163</v>
      </c>
      <c r="FL1505" s="70" t="str">
        <f t="shared" si="183"/>
        <v>simvastatine oral 10mg/</v>
      </c>
    </row>
    <row r="1506" spans="1:168" ht="15.75" customHeight="1">
      <c r="A1506" s="83">
        <v>194655</v>
      </c>
      <c r="B1506" s="57">
        <v>194655</v>
      </c>
      <c r="C1506" s="118"/>
      <c r="D1506" s="118"/>
      <c r="E1506" s="118"/>
      <c r="F1506" s="118"/>
      <c r="G1506" s="57">
        <v>194655</v>
      </c>
      <c r="I1506" s="57">
        <v>194655</v>
      </c>
      <c r="J1506" s="5" t="str">
        <f t="shared" si="177"/>
        <v>FIN simvastatine Mylan AB film-coated tablet 90 x 10mg/</v>
      </c>
      <c r="K1506" s="5" t="str">
        <f t="shared" si="178"/>
        <v>FIN simvastatine Mylan AB film-coated tablet 90 x 10mg/</v>
      </c>
      <c r="P1506">
        <v>90</v>
      </c>
      <c r="R1506">
        <v>90</v>
      </c>
      <c r="T1506" s="118"/>
      <c r="U1506" s="118"/>
      <c r="V1506" s="118"/>
      <c r="W1506" s="118"/>
      <c r="X1506" t="s">
        <v>1297</v>
      </c>
      <c r="Y1506" t="s">
        <v>1172</v>
      </c>
      <c r="Z1506" t="s">
        <v>1172</v>
      </c>
      <c r="AA1506" t="s">
        <v>1301</v>
      </c>
      <c r="AF1506" s="61">
        <v>100000073665</v>
      </c>
      <c r="AG1506" t="s">
        <v>1220</v>
      </c>
      <c r="AI1506" t="s">
        <v>1198</v>
      </c>
      <c r="AJ1506" t="s">
        <v>1212</v>
      </c>
      <c r="AS1506" s="57">
        <v>56127</v>
      </c>
      <c r="AT1506" s="25" t="str">
        <f t="shared" si="179"/>
        <v>FIN simvastatine Mylan AB film-coated tablet 10mg/</v>
      </c>
      <c r="AU1506" s="33"/>
      <c r="AW1506" s="57">
        <v>56127</v>
      </c>
      <c r="AX1506" s="57"/>
      <c r="AZ1506" t="s">
        <v>579</v>
      </c>
      <c r="BD1506" t="s">
        <v>1220</v>
      </c>
      <c r="BF1506" s="46" t="s">
        <v>1072</v>
      </c>
      <c r="BG1506" t="s">
        <v>992</v>
      </c>
      <c r="BK1506" t="s">
        <v>992</v>
      </c>
      <c r="BL1506" t="s">
        <v>1072</v>
      </c>
      <c r="BM1506" s="55" t="s">
        <v>964</v>
      </c>
      <c r="BN1506" t="str">
        <f t="shared" si="180"/>
        <v>simvastatine film-coated tablet 10mg/</v>
      </c>
      <c r="BO1506" s="55"/>
      <c r="BP1506" t="str">
        <f t="shared" si="181"/>
        <v>simvastatine film-coated tablet 10mg/</v>
      </c>
      <c r="BR1506" s="76">
        <v>10221000</v>
      </c>
      <c r="BS1506" t="s">
        <v>1220</v>
      </c>
      <c r="BU1506" s="118"/>
      <c r="BV1506" s="118"/>
      <c r="BW1506" s="61">
        <v>100000073665</v>
      </c>
      <c r="CB1506" s="87"/>
      <c r="CC1506" s="87"/>
      <c r="CF1506" t="s">
        <v>1242</v>
      </c>
      <c r="CG1506" t="s">
        <v>175</v>
      </c>
      <c r="CI1506" s="118"/>
      <c r="CJ1506" s="118"/>
      <c r="CK1506" t="s">
        <v>1239</v>
      </c>
      <c r="CM1506" t="s">
        <v>1228</v>
      </c>
      <c r="CN1506" t="s">
        <v>3382</v>
      </c>
      <c r="CO1506" s="46" t="s">
        <v>2252</v>
      </c>
      <c r="CQ1506" s="46" t="s">
        <v>2252</v>
      </c>
      <c r="CR1506" s="46" t="s">
        <v>615</v>
      </c>
      <c r="CT1506" s="46" t="s">
        <v>2252</v>
      </c>
      <c r="CU1506" s="46" t="s">
        <v>615</v>
      </c>
      <c r="CV1506" s="118"/>
      <c r="CW1506" s="147"/>
      <c r="CX1506" t="s">
        <v>615</v>
      </c>
      <c r="DG1506" s="118"/>
      <c r="DH1506" s="118"/>
      <c r="DI1506" s="118"/>
      <c r="DJ1506" s="118"/>
      <c r="DK1506" s="118"/>
      <c r="DL1506">
        <v>10</v>
      </c>
      <c r="DM1506" s="74" t="s">
        <v>164</v>
      </c>
      <c r="DN1506" s="74"/>
      <c r="DO1506" s="74"/>
      <c r="DP1506" s="74"/>
      <c r="DR1506">
        <v>10</v>
      </c>
      <c r="DS1506" s="74" t="s">
        <v>164</v>
      </c>
      <c r="DZ1506" t="s">
        <v>1246</v>
      </c>
      <c r="EA1506">
        <v>10</v>
      </c>
      <c r="EY1506" s="70" t="str">
        <f t="shared" si="182"/>
        <v>simvastatine oral 10mg/</v>
      </c>
      <c r="FK1506" s="14" t="s">
        <v>163</v>
      </c>
      <c r="FL1506" s="70" t="str">
        <f t="shared" si="183"/>
        <v>simvastatine oral 10mg/</v>
      </c>
    </row>
    <row r="1507" spans="1:168" ht="15.75" customHeight="1">
      <c r="A1507" s="83">
        <v>202699</v>
      </c>
      <c r="B1507" s="57">
        <v>202699</v>
      </c>
      <c r="C1507" s="118"/>
      <c r="D1507" s="118"/>
      <c r="E1507" s="118"/>
      <c r="F1507" s="118"/>
      <c r="G1507" s="57">
        <v>202699</v>
      </c>
      <c r="I1507" s="57">
        <v>202699</v>
      </c>
      <c r="J1507" s="5" t="str">
        <f t="shared" si="177"/>
        <v>FIN simvastatine Mylan AB film-coated tablet 28 x 10mg/</v>
      </c>
      <c r="K1507" s="5" t="str">
        <f t="shared" si="178"/>
        <v>FIN simvastatine Mylan AB film-coated tablet 28 x 10mg/</v>
      </c>
      <c r="P1507">
        <v>28</v>
      </c>
      <c r="R1507">
        <v>28</v>
      </c>
      <c r="T1507" s="118"/>
      <c r="U1507" s="118"/>
      <c r="V1507" s="118"/>
      <c r="W1507" s="118"/>
      <c r="X1507" t="s">
        <v>1298</v>
      </c>
      <c r="Y1507" t="s">
        <v>1172</v>
      </c>
      <c r="Z1507" t="s">
        <v>1172</v>
      </c>
      <c r="AA1507" t="s">
        <v>1297</v>
      </c>
      <c r="AF1507" s="61">
        <v>100000073665</v>
      </c>
      <c r="AG1507" t="s">
        <v>1220</v>
      </c>
      <c r="AI1507" t="s">
        <v>1198</v>
      </c>
      <c r="AJ1507" t="s">
        <v>1212</v>
      </c>
      <c r="AS1507" s="57">
        <v>56127</v>
      </c>
      <c r="AT1507" s="25" t="str">
        <f t="shared" si="179"/>
        <v>FIN simvastatine Mylan AB film-coated tablet 10mg/</v>
      </c>
      <c r="AU1507" s="33"/>
      <c r="AW1507" s="57">
        <v>56127</v>
      </c>
      <c r="AX1507" s="57"/>
      <c r="AZ1507" t="s">
        <v>579</v>
      </c>
      <c r="BD1507" t="s">
        <v>1220</v>
      </c>
      <c r="BF1507" s="46" t="s">
        <v>1072</v>
      </c>
      <c r="BG1507" t="s">
        <v>992</v>
      </c>
      <c r="BK1507" t="s">
        <v>992</v>
      </c>
      <c r="BL1507" t="s">
        <v>1072</v>
      </c>
      <c r="BM1507" s="55" t="s">
        <v>964</v>
      </c>
      <c r="BN1507" t="str">
        <f t="shared" si="180"/>
        <v>simvastatine film-coated tablet 10mg/</v>
      </c>
      <c r="BO1507" s="55"/>
      <c r="BP1507" t="str">
        <f t="shared" si="181"/>
        <v>simvastatine film-coated tablet 10mg/</v>
      </c>
      <c r="BR1507" s="76">
        <v>10221000</v>
      </c>
      <c r="BS1507" t="s">
        <v>1220</v>
      </c>
      <c r="BU1507" s="118"/>
      <c r="BV1507" s="118"/>
      <c r="BW1507" s="61">
        <v>100000073665</v>
      </c>
      <c r="CB1507" s="87"/>
      <c r="CC1507" s="87"/>
      <c r="CF1507" t="s">
        <v>1242</v>
      </c>
      <c r="CG1507" t="s">
        <v>175</v>
      </c>
      <c r="CI1507" s="118"/>
      <c r="CJ1507" s="118"/>
      <c r="CK1507" t="s">
        <v>1239</v>
      </c>
      <c r="CM1507" t="s">
        <v>1228</v>
      </c>
      <c r="CN1507" t="s">
        <v>3382</v>
      </c>
      <c r="CO1507" s="46" t="s">
        <v>2252</v>
      </c>
      <c r="CQ1507" s="46" t="s">
        <v>2252</v>
      </c>
      <c r="CR1507" s="46" t="s">
        <v>615</v>
      </c>
      <c r="CT1507" s="46" t="s">
        <v>2252</v>
      </c>
      <c r="CU1507" s="46" t="s">
        <v>615</v>
      </c>
      <c r="CV1507" s="118"/>
      <c r="CW1507" s="147"/>
      <c r="CX1507" t="s">
        <v>615</v>
      </c>
      <c r="DG1507" s="118"/>
      <c r="DH1507" s="118"/>
      <c r="DI1507" s="118"/>
      <c r="DJ1507" s="118"/>
      <c r="DK1507" s="118"/>
      <c r="DL1507">
        <v>10</v>
      </c>
      <c r="DM1507" s="74" t="s">
        <v>164</v>
      </c>
      <c r="DN1507" s="74"/>
      <c r="DO1507" s="74"/>
      <c r="DP1507" s="74"/>
      <c r="DR1507">
        <v>10</v>
      </c>
      <c r="DS1507" s="74" t="s">
        <v>164</v>
      </c>
      <c r="DZ1507" t="s">
        <v>1246</v>
      </c>
      <c r="EA1507">
        <v>10</v>
      </c>
      <c r="EY1507" s="70" t="str">
        <f t="shared" si="182"/>
        <v>simvastatine oral 10mg/</v>
      </c>
      <c r="FK1507" s="14" t="s">
        <v>163</v>
      </c>
      <c r="FL1507" s="70" t="str">
        <f t="shared" si="183"/>
        <v>simvastatine oral 10mg/</v>
      </c>
    </row>
    <row r="1508" spans="1:168" ht="15.75" customHeight="1">
      <c r="A1508" s="83">
        <v>194656</v>
      </c>
      <c r="B1508" s="57">
        <v>194656</v>
      </c>
      <c r="C1508" s="118"/>
      <c r="D1508" s="118"/>
      <c r="E1508" s="118"/>
      <c r="F1508" s="118"/>
      <c r="G1508" s="57">
        <v>194656</v>
      </c>
      <c r="I1508" s="57">
        <v>194656</v>
      </c>
      <c r="J1508" s="5" t="str">
        <f t="shared" si="177"/>
        <v>FIN simvastatine Mylan AB film-coated tablet 28 x 20mg/</v>
      </c>
      <c r="K1508" s="5" t="str">
        <f t="shared" si="178"/>
        <v>FIN simvastatine Mylan AB film-coated tablet 28 x 20mg/</v>
      </c>
      <c r="P1508">
        <v>28</v>
      </c>
      <c r="R1508">
        <v>28</v>
      </c>
      <c r="T1508" s="118"/>
      <c r="U1508" s="118"/>
      <c r="V1508" s="118"/>
      <c r="W1508" s="118"/>
      <c r="X1508" t="s">
        <v>1289</v>
      </c>
      <c r="Y1508" t="s">
        <v>1173</v>
      </c>
      <c r="Z1508" t="s">
        <v>1173</v>
      </c>
      <c r="AA1508" t="s">
        <v>1297</v>
      </c>
      <c r="AF1508" s="61">
        <v>100000073665</v>
      </c>
      <c r="AG1508" t="s">
        <v>1220</v>
      </c>
      <c r="AI1508" t="s">
        <v>1198</v>
      </c>
      <c r="AJ1508" t="s">
        <v>1212</v>
      </c>
      <c r="AS1508" s="57">
        <v>56130</v>
      </c>
      <c r="AT1508" s="25" t="str">
        <f t="shared" si="179"/>
        <v>FIN simvastatine Mylan AB film-coated tablet 20mg/</v>
      </c>
      <c r="AU1508" s="33"/>
      <c r="AW1508" s="57">
        <v>56130</v>
      </c>
      <c r="AX1508" s="57"/>
      <c r="AZ1508" t="s">
        <v>579</v>
      </c>
      <c r="BD1508" t="s">
        <v>1220</v>
      </c>
      <c r="BF1508" s="46" t="s">
        <v>1073</v>
      </c>
      <c r="BG1508" t="s">
        <v>992</v>
      </c>
      <c r="BK1508" t="s">
        <v>992</v>
      </c>
      <c r="BL1508" t="s">
        <v>1073</v>
      </c>
      <c r="BM1508" s="55" t="s">
        <v>964</v>
      </c>
      <c r="BN1508" t="str">
        <f t="shared" si="180"/>
        <v>simvastatine film-coated tablet 20mg/</v>
      </c>
      <c r="BO1508" s="55"/>
      <c r="BP1508" t="str">
        <f t="shared" si="181"/>
        <v>simvastatine film-coated tablet 20mg/</v>
      </c>
      <c r="BR1508" s="76">
        <v>10221000</v>
      </c>
      <c r="BS1508" t="s">
        <v>1220</v>
      </c>
      <c r="BU1508" s="118"/>
      <c r="BV1508" s="118"/>
      <c r="BW1508" s="61">
        <v>100000073665</v>
      </c>
      <c r="CB1508" s="87"/>
      <c r="CC1508" s="87"/>
      <c r="CF1508" t="s">
        <v>1242</v>
      </c>
      <c r="CG1508" t="s">
        <v>175</v>
      </c>
      <c r="CI1508" s="118"/>
      <c r="CJ1508" s="118"/>
      <c r="CK1508" t="s">
        <v>1239</v>
      </c>
      <c r="CM1508" t="s">
        <v>1228</v>
      </c>
      <c r="CN1508" t="s">
        <v>3382</v>
      </c>
      <c r="CO1508" s="46" t="s">
        <v>2252</v>
      </c>
      <c r="CQ1508" s="46" t="s">
        <v>2252</v>
      </c>
      <c r="CR1508" s="46" t="s">
        <v>615</v>
      </c>
      <c r="CT1508" s="46" t="s">
        <v>2252</v>
      </c>
      <c r="CU1508" s="46" t="s">
        <v>615</v>
      </c>
      <c r="CV1508" s="118"/>
      <c r="CW1508" s="147"/>
      <c r="CX1508" t="s">
        <v>615</v>
      </c>
      <c r="DG1508" s="118"/>
      <c r="DH1508" s="118"/>
      <c r="DI1508" s="118"/>
      <c r="DJ1508" s="118"/>
      <c r="DK1508" s="118"/>
      <c r="DL1508">
        <v>20</v>
      </c>
      <c r="DM1508" s="74" t="s">
        <v>164</v>
      </c>
      <c r="DN1508" s="74"/>
      <c r="DO1508" s="74"/>
      <c r="DP1508" s="74"/>
      <c r="DR1508">
        <v>20</v>
      </c>
      <c r="DS1508" s="74" t="s">
        <v>164</v>
      </c>
      <c r="DZ1508" t="s">
        <v>1260</v>
      </c>
      <c r="EA1508">
        <v>20</v>
      </c>
      <c r="EY1508" s="70" t="str">
        <f t="shared" si="182"/>
        <v>simvastatine oral 20mg/</v>
      </c>
      <c r="FK1508" s="14" t="s">
        <v>163</v>
      </c>
      <c r="FL1508" s="70" t="str">
        <f t="shared" si="183"/>
        <v>simvastatine oral 20mg/</v>
      </c>
    </row>
    <row r="1509" spans="1:168" ht="15.75" customHeight="1">
      <c r="A1509" s="83">
        <v>194657</v>
      </c>
      <c r="B1509" s="57">
        <v>194657</v>
      </c>
      <c r="C1509" s="118"/>
      <c r="D1509" s="118"/>
      <c r="E1509" s="118"/>
      <c r="F1509" s="118"/>
      <c r="G1509" s="57">
        <v>194657</v>
      </c>
      <c r="I1509" s="57">
        <v>194657</v>
      </c>
      <c r="J1509" s="5" t="str">
        <f t="shared" si="177"/>
        <v>FIN simvastatine Mylan AB film-coated tablet 30 x 20mg/</v>
      </c>
      <c r="K1509" s="5" t="str">
        <f t="shared" si="178"/>
        <v>FIN simvastatine Mylan AB film-coated tablet 30 x 20mg/</v>
      </c>
      <c r="P1509">
        <v>30</v>
      </c>
      <c r="R1509">
        <v>30</v>
      </c>
      <c r="T1509" s="118"/>
      <c r="U1509" s="118"/>
      <c r="V1509" s="118"/>
      <c r="W1509" s="118"/>
      <c r="X1509" t="s">
        <v>1303</v>
      </c>
      <c r="Y1509" t="s">
        <v>1173</v>
      </c>
      <c r="Z1509" t="s">
        <v>1173</v>
      </c>
      <c r="AA1509" t="s">
        <v>1298</v>
      </c>
      <c r="AF1509" s="61">
        <v>100000073665</v>
      </c>
      <c r="AG1509" t="s">
        <v>1220</v>
      </c>
      <c r="AI1509" t="s">
        <v>1198</v>
      </c>
      <c r="AJ1509" t="s">
        <v>1212</v>
      </c>
      <c r="AS1509" s="57">
        <v>56130</v>
      </c>
      <c r="AT1509" s="25" t="str">
        <f t="shared" si="179"/>
        <v>FIN simvastatine Mylan AB film-coated tablet 20mg/</v>
      </c>
      <c r="AU1509" s="33"/>
      <c r="AW1509" s="57">
        <v>56130</v>
      </c>
      <c r="AX1509" s="57"/>
      <c r="AZ1509" t="s">
        <v>579</v>
      </c>
      <c r="BD1509" t="s">
        <v>1220</v>
      </c>
      <c r="BF1509" s="46" t="s">
        <v>1073</v>
      </c>
      <c r="BG1509" t="s">
        <v>992</v>
      </c>
      <c r="BK1509" t="s">
        <v>992</v>
      </c>
      <c r="BL1509" t="s">
        <v>1073</v>
      </c>
      <c r="BM1509" s="55" t="s">
        <v>964</v>
      </c>
      <c r="BN1509" t="str">
        <f t="shared" si="180"/>
        <v>simvastatine film-coated tablet 20mg/</v>
      </c>
      <c r="BO1509" s="55"/>
      <c r="BP1509" t="str">
        <f t="shared" si="181"/>
        <v>simvastatine film-coated tablet 20mg/</v>
      </c>
      <c r="BR1509" s="76">
        <v>10221000</v>
      </c>
      <c r="BS1509" t="s">
        <v>1220</v>
      </c>
      <c r="BU1509" s="118"/>
      <c r="BV1509" s="118"/>
      <c r="BW1509" s="61">
        <v>100000073665</v>
      </c>
      <c r="CB1509" s="87"/>
      <c r="CC1509" s="87"/>
      <c r="CF1509" t="s">
        <v>1242</v>
      </c>
      <c r="CG1509" t="s">
        <v>175</v>
      </c>
      <c r="CI1509" s="118"/>
      <c r="CJ1509" s="118"/>
      <c r="CK1509" t="s">
        <v>1239</v>
      </c>
      <c r="CM1509" t="s">
        <v>1228</v>
      </c>
      <c r="CN1509" t="s">
        <v>3382</v>
      </c>
      <c r="CO1509" s="46" t="s">
        <v>2252</v>
      </c>
      <c r="CQ1509" s="46" t="s">
        <v>2252</v>
      </c>
      <c r="CR1509" s="46" t="s">
        <v>615</v>
      </c>
      <c r="CT1509" s="46" t="s">
        <v>2252</v>
      </c>
      <c r="CU1509" s="46" t="s">
        <v>615</v>
      </c>
      <c r="CV1509" s="118"/>
      <c r="CW1509" s="147"/>
      <c r="CX1509" t="s">
        <v>615</v>
      </c>
      <c r="DG1509" s="118"/>
      <c r="DH1509" s="118"/>
      <c r="DI1509" s="118"/>
      <c r="DJ1509" s="118"/>
      <c r="DK1509" s="118"/>
      <c r="DL1509">
        <v>20</v>
      </c>
      <c r="DM1509" s="74" t="s">
        <v>164</v>
      </c>
      <c r="DN1509" s="74"/>
      <c r="DO1509" s="74"/>
      <c r="DP1509" s="74"/>
      <c r="DR1509">
        <v>20</v>
      </c>
      <c r="DS1509" s="74" t="s">
        <v>164</v>
      </c>
      <c r="DZ1509" t="s">
        <v>1260</v>
      </c>
      <c r="EA1509">
        <v>20</v>
      </c>
      <c r="EY1509" s="70" t="str">
        <f t="shared" si="182"/>
        <v>simvastatine oral 20mg/</v>
      </c>
      <c r="FK1509" s="14" t="s">
        <v>163</v>
      </c>
      <c r="FL1509" s="70" t="str">
        <f t="shared" si="183"/>
        <v>simvastatine oral 20mg/</v>
      </c>
    </row>
    <row r="1510" spans="1:168" ht="15.75" customHeight="1">
      <c r="A1510" s="83">
        <v>194658</v>
      </c>
      <c r="B1510" s="57">
        <v>194658</v>
      </c>
      <c r="C1510" s="118"/>
      <c r="D1510" s="118"/>
      <c r="E1510" s="118"/>
      <c r="F1510" s="118"/>
      <c r="G1510" s="57">
        <v>194658</v>
      </c>
      <c r="I1510" s="57">
        <v>194658</v>
      </c>
      <c r="J1510" s="5" t="str">
        <f t="shared" si="177"/>
        <v>FIN simvastatine Mylan AB film-coated tablet 100 x 20mg/</v>
      </c>
      <c r="K1510" s="5" t="str">
        <f t="shared" si="178"/>
        <v>FIN simvastatine Mylan AB film-coated tablet 100 x 20mg/</v>
      </c>
      <c r="P1510">
        <v>100</v>
      </c>
      <c r="R1510">
        <v>100</v>
      </c>
      <c r="T1510" s="118"/>
      <c r="U1510" s="118"/>
      <c r="V1510" s="118"/>
      <c r="W1510" s="118"/>
      <c r="X1510" t="s">
        <v>1297</v>
      </c>
      <c r="Y1510" t="s">
        <v>1173</v>
      </c>
      <c r="Z1510" t="s">
        <v>1173</v>
      </c>
      <c r="AA1510" t="s">
        <v>1289</v>
      </c>
      <c r="AF1510" s="61">
        <v>100000073665</v>
      </c>
      <c r="AG1510" t="s">
        <v>1220</v>
      </c>
      <c r="AI1510" t="s">
        <v>1198</v>
      </c>
      <c r="AJ1510" t="s">
        <v>1212</v>
      </c>
      <c r="AS1510" s="57">
        <v>56130</v>
      </c>
      <c r="AT1510" s="25" t="str">
        <f t="shared" si="179"/>
        <v>FIN simvastatine Mylan AB film-coated tablet 20mg/</v>
      </c>
      <c r="AU1510" s="33"/>
      <c r="AW1510" s="57">
        <v>56130</v>
      </c>
      <c r="AX1510" s="57"/>
      <c r="AZ1510" t="s">
        <v>579</v>
      </c>
      <c r="BD1510" t="s">
        <v>1220</v>
      </c>
      <c r="BF1510" s="46" t="s">
        <v>1073</v>
      </c>
      <c r="BG1510" t="s">
        <v>992</v>
      </c>
      <c r="BK1510" t="s">
        <v>992</v>
      </c>
      <c r="BL1510" t="s">
        <v>1073</v>
      </c>
      <c r="BM1510" s="55" t="s">
        <v>964</v>
      </c>
      <c r="BN1510" t="str">
        <f t="shared" si="180"/>
        <v>simvastatine film-coated tablet 20mg/</v>
      </c>
      <c r="BO1510" s="55"/>
      <c r="BP1510" t="str">
        <f t="shared" si="181"/>
        <v>simvastatine film-coated tablet 20mg/</v>
      </c>
      <c r="BR1510" s="76">
        <v>10221000</v>
      </c>
      <c r="BS1510" t="s">
        <v>1220</v>
      </c>
      <c r="BU1510" s="118"/>
      <c r="BV1510" s="118"/>
      <c r="BW1510" s="61">
        <v>100000073665</v>
      </c>
      <c r="CB1510" s="87"/>
      <c r="CC1510" s="87"/>
      <c r="CF1510" t="s">
        <v>1242</v>
      </c>
      <c r="CG1510" t="s">
        <v>175</v>
      </c>
      <c r="CI1510" s="118"/>
      <c r="CJ1510" s="118"/>
      <c r="CK1510" t="s">
        <v>1239</v>
      </c>
      <c r="CM1510" t="s">
        <v>1228</v>
      </c>
      <c r="CN1510" t="s">
        <v>3382</v>
      </c>
      <c r="CO1510" s="46" t="s">
        <v>2252</v>
      </c>
      <c r="CQ1510" s="46" t="s">
        <v>2252</v>
      </c>
      <c r="CR1510" s="46" t="s">
        <v>615</v>
      </c>
      <c r="CT1510" s="46" t="s">
        <v>2252</v>
      </c>
      <c r="CU1510" s="46" t="s">
        <v>615</v>
      </c>
      <c r="CV1510" s="118"/>
      <c r="CW1510" s="147"/>
      <c r="CX1510" t="s">
        <v>615</v>
      </c>
      <c r="DG1510" s="118"/>
      <c r="DH1510" s="118"/>
      <c r="DI1510" s="118"/>
      <c r="DJ1510" s="118"/>
      <c r="DK1510" s="118"/>
      <c r="DL1510">
        <v>20</v>
      </c>
      <c r="DM1510" s="74" t="s">
        <v>164</v>
      </c>
      <c r="DN1510" s="74"/>
      <c r="DO1510" s="74"/>
      <c r="DP1510" s="74"/>
      <c r="DR1510">
        <v>20</v>
      </c>
      <c r="DS1510" s="74" t="s">
        <v>164</v>
      </c>
      <c r="DZ1510" t="s">
        <v>1260</v>
      </c>
      <c r="EA1510">
        <v>20</v>
      </c>
      <c r="EY1510" s="70" t="str">
        <f t="shared" si="182"/>
        <v>simvastatine oral 20mg/</v>
      </c>
      <c r="FK1510" s="14" t="s">
        <v>163</v>
      </c>
      <c r="FL1510" s="70" t="str">
        <f t="shared" si="183"/>
        <v>simvastatine oral 20mg/</v>
      </c>
    </row>
    <row r="1511" spans="1:168" ht="15.75" customHeight="1">
      <c r="A1511" s="83">
        <v>194659</v>
      </c>
      <c r="B1511" s="57">
        <v>194659</v>
      </c>
      <c r="C1511" s="118"/>
      <c r="D1511" s="118"/>
      <c r="E1511" s="118"/>
      <c r="F1511" s="118"/>
      <c r="G1511" s="57">
        <v>194659</v>
      </c>
      <c r="I1511" s="57">
        <v>194659</v>
      </c>
      <c r="J1511" s="5" t="str">
        <f t="shared" si="177"/>
        <v>FIN simvastatine Mylan AB film-coated tablet 250 x 20mg/</v>
      </c>
      <c r="K1511" s="5" t="str">
        <f t="shared" si="178"/>
        <v>FIN simvastatine Mylan AB film-coated tablet 250 x 20mg/</v>
      </c>
      <c r="P1511">
        <v>250</v>
      </c>
      <c r="R1511">
        <v>250</v>
      </c>
      <c r="T1511" s="118"/>
      <c r="U1511" s="118"/>
      <c r="V1511" s="118"/>
      <c r="W1511" s="118"/>
      <c r="X1511" t="s">
        <v>1298</v>
      </c>
      <c r="Y1511" t="s">
        <v>1173</v>
      </c>
      <c r="Z1511" t="s">
        <v>1173</v>
      </c>
      <c r="AA1511" t="s">
        <v>1303</v>
      </c>
      <c r="AF1511" s="61">
        <v>100000073665</v>
      </c>
      <c r="AG1511" t="s">
        <v>1220</v>
      </c>
      <c r="AI1511" t="s">
        <v>1198</v>
      </c>
      <c r="AJ1511" t="s">
        <v>1212</v>
      </c>
      <c r="AS1511" s="57">
        <v>56130</v>
      </c>
      <c r="AT1511" s="25" t="str">
        <f t="shared" si="179"/>
        <v>FIN simvastatine Mylan AB film-coated tablet 20mg/</v>
      </c>
      <c r="AU1511" s="33"/>
      <c r="AW1511" s="57">
        <v>56130</v>
      </c>
      <c r="AX1511" s="57"/>
      <c r="AZ1511" t="s">
        <v>579</v>
      </c>
      <c r="BD1511" t="s">
        <v>1220</v>
      </c>
      <c r="BF1511" s="46" t="s">
        <v>1073</v>
      </c>
      <c r="BG1511" t="s">
        <v>992</v>
      </c>
      <c r="BK1511" t="s">
        <v>992</v>
      </c>
      <c r="BL1511" t="s">
        <v>1073</v>
      </c>
      <c r="BM1511" s="55" t="s">
        <v>964</v>
      </c>
      <c r="BN1511" t="str">
        <f t="shared" si="180"/>
        <v>simvastatine film-coated tablet 20mg/</v>
      </c>
      <c r="BO1511" s="55"/>
      <c r="BP1511" t="str">
        <f t="shared" si="181"/>
        <v>simvastatine film-coated tablet 20mg/</v>
      </c>
      <c r="BR1511" s="76">
        <v>10221000</v>
      </c>
      <c r="BS1511" t="s">
        <v>1220</v>
      </c>
      <c r="BU1511" s="118"/>
      <c r="BV1511" s="118"/>
      <c r="BW1511" s="61">
        <v>100000073665</v>
      </c>
      <c r="CB1511" s="87"/>
      <c r="CC1511" s="87"/>
      <c r="CF1511" t="s">
        <v>1242</v>
      </c>
      <c r="CG1511" t="s">
        <v>175</v>
      </c>
      <c r="CI1511" s="118"/>
      <c r="CJ1511" s="118"/>
      <c r="CK1511" t="s">
        <v>1239</v>
      </c>
      <c r="CM1511" t="s">
        <v>1228</v>
      </c>
      <c r="CN1511" t="s">
        <v>3382</v>
      </c>
      <c r="CO1511" s="46" t="s">
        <v>2252</v>
      </c>
      <c r="CQ1511" s="46" t="s">
        <v>2252</v>
      </c>
      <c r="CR1511" s="46" t="s">
        <v>615</v>
      </c>
      <c r="CT1511" s="46" t="s">
        <v>2252</v>
      </c>
      <c r="CU1511" s="46" t="s">
        <v>615</v>
      </c>
      <c r="CV1511" s="118"/>
      <c r="CW1511" s="147"/>
      <c r="CX1511" t="s">
        <v>615</v>
      </c>
      <c r="DG1511" s="118"/>
      <c r="DH1511" s="118"/>
      <c r="DI1511" s="118"/>
      <c r="DJ1511" s="118"/>
      <c r="DK1511" s="118"/>
      <c r="DL1511">
        <v>20</v>
      </c>
      <c r="DM1511" s="74" t="s">
        <v>164</v>
      </c>
      <c r="DN1511" s="74"/>
      <c r="DO1511" s="74"/>
      <c r="DP1511" s="74"/>
      <c r="DR1511">
        <v>20</v>
      </c>
      <c r="DS1511" s="74" t="s">
        <v>164</v>
      </c>
      <c r="DZ1511" t="s">
        <v>1260</v>
      </c>
      <c r="EA1511">
        <v>20</v>
      </c>
      <c r="EY1511" s="70" t="str">
        <f t="shared" si="182"/>
        <v>simvastatine oral 20mg/</v>
      </c>
      <c r="FK1511" s="14" t="s">
        <v>163</v>
      </c>
      <c r="FL1511" s="70" t="str">
        <f t="shared" si="183"/>
        <v>simvastatine oral 20mg/</v>
      </c>
    </row>
    <row r="1512" spans="1:168" ht="15.75" customHeight="1">
      <c r="A1512" s="83">
        <v>194660</v>
      </c>
      <c r="B1512" s="57">
        <v>194660</v>
      </c>
      <c r="C1512" s="118"/>
      <c r="D1512" s="118"/>
      <c r="E1512" s="118"/>
      <c r="F1512" s="118"/>
      <c r="G1512" s="57">
        <v>194660</v>
      </c>
      <c r="I1512" s="57">
        <v>194660</v>
      </c>
      <c r="J1512" s="5" t="str">
        <f t="shared" si="177"/>
        <v>FIN simvastatine Mylan AB film-coated tablet 28 x 20mg/</v>
      </c>
      <c r="K1512" s="5" t="str">
        <f t="shared" si="178"/>
        <v>FIN simvastatine Mylan AB film-coated tablet 28 x 20mg/</v>
      </c>
      <c r="P1512">
        <v>28</v>
      </c>
      <c r="R1512">
        <v>28</v>
      </c>
      <c r="T1512" s="118"/>
      <c r="U1512" s="118"/>
      <c r="V1512" s="118"/>
      <c r="W1512" s="118"/>
      <c r="X1512" t="s">
        <v>1300</v>
      </c>
      <c r="Y1512" t="s">
        <v>1173</v>
      </c>
      <c r="Z1512" t="s">
        <v>1173</v>
      </c>
      <c r="AA1512" t="s">
        <v>1297</v>
      </c>
      <c r="AF1512" s="61">
        <v>100000073665</v>
      </c>
      <c r="AG1512" t="s">
        <v>1220</v>
      </c>
      <c r="AI1512" t="s">
        <v>1198</v>
      </c>
      <c r="AJ1512" t="s">
        <v>1212</v>
      </c>
      <c r="AS1512" s="57">
        <v>56130</v>
      </c>
      <c r="AT1512" s="25" t="str">
        <f t="shared" si="179"/>
        <v>FIN simvastatine Mylan AB film-coated tablet 20mg/</v>
      </c>
      <c r="AU1512" s="33"/>
      <c r="AW1512" s="57">
        <v>56130</v>
      </c>
      <c r="AX1512" s="57"/>
      <c r="AZ1512" t="s">
        <v>579</v>
      </c>
      <c r="BD1512" t="s">
        <v>1220</v>
      </c>
      <c r="BF1512" s="46" t="s">
        <v>1073</v>
      </c>
      <c r="BG1512" t="s">
        <v>992</v>
      </c>
      <c r="BK1512" t="s">
        <v>992</v>
      </c>
      <c r="BL1512" t="s">
        <v>1073</v>
      </c>
      <c r="BM1512" s="55" t="s">
        <v>964</v>
      </c>
      <c r="BN1512" t="str">
        <f t="shared" si="180"/>
        <v>simvastatine film-coated tablet 20mg/</v>
      </c>
      <c r="BO1512" s="55"/>
      <c r="BP1512" t="str">
        <f t="shared" si="181"/>
        <v>simvastatine film-coated tablet 20mg/</v>
      </c>
      <c r="BR1512" s="76">
        <v>10221000</v>
      </c>
      <c r="BS1512" t="s">
        <v>1220</v>
      </c>
      <c r="BU1512" s="118"/>
      <c r="BV1512" s="118"/>
      <c r="BW1512" s="61">
        <v>100000073665</v>
      </c>
      <c r="CB1512" s="87"/>
      <c r="CC1512" s="87"/>
      <c r="CF1512" t="s">
        <v>1242</v>
      </c>
      <c r="CG1512" t="s">
        <v>175</v>
      </c>
      <c r="CI1512" s="118"/>
      <c r="CJ1512" s="118"/>
      <c r="CK1512" t="s">
        <v>1239</v>
      </c>
      <c r="CM1512" t="s">
        <v>1228</v>
      </c>
      <c r="CN1512" t="s">
        <v>3382</v>
      </c>
      <c r="CO1512" s="46" t="s">
        <v>2252</v>
      </c>
      <c r="CQ1512" s="46" t="s">
        <v>2252</v>
      </c>
      <c r="CR1512" s="46" t="s">
        <v>615</v>
      </c>
      <c r="CT1512" s="46" t="s">
        <v>2252</v>
      </c>
      <c r="CU1512" s="46" t="s">
        <v>615</v>
      </c>
      <c r="CV1512" s="118"/>
      <c r="CW1512" s="147"/>
      <c r="CX1512" t="s">
        <v>615</v>
      </c>
      <c r="DG1512" s="118"/>
      <c r="DH1512" s="118"/>
      <c r="DI1512" s="118"/>
      <c r="DJ1512" s="118"/>
      <c r="DK1512" s="118"/>
      <c r="DL1512">
        <v>20</v>
      </c>
      <c r="DM1512" s="74" t="s">
        <v>164</v>
      </c>
      <c r="DN1512" s="74"/>
      <c r="DO1512" s="74"/>
      <c r="DP1512" s="74"/>
      <c r="DR1512">
        <v>20</v>
      </c>
      <c r="DS1512" s="74" t="s">
        <v>164</v>
      </c>
      <c r="DZ1512" t="s">
        <v>1260</v>
      </c>
      <c r="EA1512">
        <v>20</v>
      </c>
      <c r="EY1512" s="70" t="str">
        <f t="shared" si="182"/>
        <v>simvastatine oral 20mg/</v>
      </c>
      <c r="FK1512" s="14" t="s">
        <v>163</v>
      </c>
      <c r="FL1512" s="70" t="str">
        <f t="shared" si="183"/>
        <v>simvastatine oral 20mg/</v>
      </c>
    </row>
    <row r="1513" spans="1:168" ht="15.75" customHeight="1">
      <c r="A1513" s="83">
        <v>194661</v>
      </c>
      <c r="B1513" s="57">
        <v>194661</v>
      </c>
      <c r="C1513" s="118"/>
      <c r="D1513" s="118"/>
      <c r="E1513" s="118"/>
      <c r="F1513" s="118"/>
      <c r="G1513" s="57">
        <v>194661</v>
      </c>
      <c r="I1513" s="57">
        <v>194661</v>
      </c>
      <c r="J1513" s="5" t="str">
        <f t="shared" si="177"/>
        <v>FIN simvastatine Mylan AB film-coated tablet 30 x 20mg/</v>
      </c>
      <c r="K1513" s="5" t="str">
        <f t="shared" si="178"/>
        <v>FIN simvastatine Mylan AB film-coated tablet 30 x 20mg/</v>
      </c>
      <c r="P1513">
        <v>30</v>
      </c>
      <c r="R1513">
        <v>30</v>
      </c>
      <c r="T1513" s="118"/>
      <c r="U1513" s="118"/>
      <c r="V1513" s="118"/>
      <c r="W1513" s="118"/>
      <c r="X1513" t="s">
        <v>1313</v>
      </c>
      <c r="Y1513" t="s">
        <v>1173</v>
      </c>
      <c r="Z1513" t="s">
        <v>1173</v>
      </c>
      <c r="AA1513" t="s">
        <v>1298</v>
      </c>
      <c r="AF1513" s="61">
        <v>100000073665</v>
      </c>
      <c r="AG1513" t="s">
        <v>1220</v>
      </c>
      <c r="AI1513" t="s">
        <v>1198</v>
      </c>
      <c r="AJ1513" t="s">
        <v>1212</v>
      </c>
      <c r="AS1513" s="57">
        <v>56130</v>
      </c>
      <c r="AT1513" s="25" t="str">
        <f t="shared" si="179"/>
        <v>FIN simvastatine Mylan AB film-coated tablet 20mg/</v>
      </c>
      <c r="AU1513" s="33"/>
      <c r="AW1513" s="57">
        <v>56130</v>
      </c>
      <c r="AX1513" s="57"/>
      <c r="AZ1513" t="s">
        <v>579</v>
      </c>
      <c r="BD1513" t="s">
        <v>1220</v>
      </c>
      <c r="BF1513" s="46" t="s">
        <v>1073</v>
      </c>
      <c r="BG1513" t="s">
        <v>992</v>
      </c>
      <c r="BK1513" t="s">
        <v>992</v>
      </c>
      <c r="BL1513" t="s">
        <v>1073</v>
      </c>
      <c r="BM1513" s="55" t="s">
        <v>964</v>
      </c>
      <c r="BN1513" t="str">
        <f t="shared" si="180"/>
        <v>simvastatine film-coated tablet 20mg/</v>
      </c>
      <c r="BO1513" s="55"/>
      <c r="BP1513" t="str">
        <f t="shared" si="181"/>
        <v>simvastatine film-coated tablet 20mg/</v>
      </c>
      <c r="BR1513" s="76">
        <v>10221000</v>
      </c>
      <c r="BS1513" t="s">
        <v>1220</v>
      </c>
      <c r="BU1513" s="118"/>
      <c r="BV1513" s="118"/>
      <c r="BW1513" s="61">
        <v>100000073665</v>
      </c>
      <c r="CB1513" s="87"/>
      <c r="CC1513" s="87"/>
      <c r="CF1513" t="s">
        <v>1242</v>
      </c>
      <c r="CG1513" t="s">
        <v>175</v>
      </c>
      <c r="CI1513" s="118"/>
      <c r="CJ1513" s="118"/>
      <c r="CK1513" t="s">
        <v>1239</v>
      </c>
      <c r="CM1513" t="s">
        <v>1228</v>
      </c>
      <c r="CN1513" t="s">
        <v>3382</v>
      </c>
      <c r="CO1513" s="46" t="s">
        <v>2252</v>
      </c>
      <c r="CQ1513" s="46" t="s">
        <v>2252</v>
      </c>
      <c r="CR1513" s="46" t="s">
        <v>615</v>
      </c>
      <c r="CT1513" s="46" t="s">
        <v>2252</v>
      </c>
      <c r="CU1513" s="46" t="s">
        <v>615</v>
      </c>
      <c r="CV1513" s="118"/>
      <c r="CW1513" s="147"/>
      <c r="CX1513" t="s">
        <v>615</v>
      </c>
      <c r="DG1513" s="118"/>
      <c r="DH1513" s="118"/>
      <c r="DI1513" s="118"/>
      <c r="DJ1513" s="118"/>
      <c r="DK1513" s="118"/>
      <c r="DL1513">
        <v>20</v>
      </c>
      <c r="DM1513" s="74" t="s">
        <v>164</v>
      </c>
      <c r="DN1513" s="74"/>
      <c r="DO1513" s="74"/>
      <c r="DP1513" s="74"/>
      <c r="DR1513">
        <v>20</v>
      </c>
      <c r="DS1513" s="74" t="s">
        <v>164</v>
      </c>
      <c r="DZ1513" t="s">
        <v>1260</v>
      </c>
      <c r="EA1513">
        <v>20</v>
      </c>
      <c r="EY1513" s="70" t="str">
        <f t="shared" si="182"/>
        <v>simvastatine oral 20mg/</v>
      </c>
      <c r="FK1513" s="14" t="s">
        <v>163</v>
      </c>
      <c r="FL1513" s="70" t="str">
        <f t="shared" si="183"/>
        <v>simvastatine oral 20mg/</v>
      </c>
    </row>
    <row r="1514" spans="1:168" ht="15.75" customHeight="1">
      <c r="A1514" s="83">
        <v>194662</v>
      </c>
      <c r="B1514" s="57">
        <v>194662</v>
      </c>
      <c r="C1514" s="118"/>
      <c r="D1514" s="118"/>
      <c r="E1514" s="118"/>
      <c r="F1514" s="118"/>
      <c r="G1514" s="57">
        <v>194662</v>
      </c>
      <c r="I1514" s="57">
        <v>194662</v>
      </c>
      <c r="J1514" s="5" t="str">
        <f t="shared" si="177"/>
        <v>FIN simvastatine Mylan AB film-coated tablet 60 x 20mg/</v>
      </c>
      <c r="K1514" s="5" t="str">
        <f t="shared" si="178"/>
        <v>FIN simvastatine Mylan AB film-coated tablet 60 x 20mg/</v>
      </c>
      <c r="P1514">
        <v>60</v>
      </c>
      <c r="R1514">
        <v>60</v>
      </c>
      <c r="T1514" s="118"/>
      <c r="U1514" s="118"/>
      <c r="V1514" s="118"/>
      <c r="W1514" s="118"/>
      <c r="X1514" t="s">
        <v>1301</v>
      </c>
      <c r="Y1514" t="s">
        <v>1173</v>
      </c>
      <c r="Z1514" t="s">
        <v>1173</v>
      </c>
      <c r="AA1514" t="s">
        <v>1300</v>
      </c>
      <c r="AF1514" s="61">
        <v>100000073665</v>
      </c>
      <c r="AG1514" t="s">
        <v>1220</v>
      </c>
      <c r="AI1514" t="s">
        <v>1198</v>
      </c>
      <c r="AJ1514" t="s">
        <v>1212</v>
      </c>
      <c r="AS1514" s="57">
        <v>56130</v>
      </c>
      <c r="AT1514" s="25" t="str">
        <f t="shared" si="179"/>
        <v>FIN simvastatine Mylan AB film-coated tablet 20mg/</v>
      </c>
      <c r="AU1514" s="33"/>
      <c r="AW1514" s="57">
        <v>56130</v>
      </c>
      <c r="AX1514" s="57"/>
      <c r="AZ1514" t="s">
        <v>579</v>
      </c>
      <c r="BD1514" t="s">
        <v>1220</v>
      </c>
      <c r="BF1514" s="46" t="s">
        <v>1073</v>
      </c>
      <c r="BG1514" t="s">
        <v>992</v>
      </c>
      <c r="BK1514" t="s">
        <v>992</v>
      </c>
      <c r="BL1514" t="s">
        <v>1073</v>
      </c>
      <c r="BM1514" s="55" t="s">
        <v>964</v>
      </c>
      <c r="BN1514" t="str">
        <f t="shared" si="180"/>
        <v>simvastatine film-coated tablet 20mg/</v>
      </c>
      <c r="BO1514" s="55"/>
      <c r="BP1514" t="str">
        <f t="shared" si="181"/>
        <v>simvastatine film-coated tablet 20mg/</v>
      </c>
      <c r="BR1514" s="76">
        <v>10221000</v>
      </c>
      <c r="BS1514" t="s">
        <v>1220</v>
      </c>
      <c r="BU1514" s="118"/>
      <c r="BV1514" s="118"/>
      <c r="BW1514" s="61">
        <v>100000073665</v>
      </c>
      <c r="CB1514" s="87"/>
      <c r="CC1514" s="87"/>
      <c r="CF1514" t="s">
        <v>1242</v>
      </c>
      <c r="CG1514" t="s">
        <v>175</v>
      </c>
      <c r="CI1514" s="118"/>
      <c r="CJ1514" s="118"/>
      <c r="CK1514" t="s">
        <v>1239</v>
      </c>
      <c r="CM1514" t="s">
        <v>1228</v>
      </c>
      <c r="CN1514" t="s">
        <v>3382</v>
      </c>
      <c r="CO1514" s="46" t="s">
        <v>2252</v>
      </c>
      <c r="CQ1514" s="46" t="s">
        <v>2252</v>
      </c>
      <c r="CR1514" s="46" t="s">
        <v>615</v>
      </c>
      <c r="CT1514" s="46" t="s">
        <v>2252</v>
      </c>
      <c r="CU1514" s="46" t="s">
        <v>615</v>
      </c>
      <c r="CV1514" s="118"/>
      <c r="CW1514" s="147"/>
      <c r="CX1514" t="s">
        <v>615</v>
      </c>
      <c r="DG1514" s="118"/>
      <c r="DH1514" s="118"/>
      <c r="DI1514" s="118"/>
      <c r="DJ1514" s="118"/>
      <c r="DK1514" s="118"/>
      <c r="DL1514">
        <v>20</v>
      </c>
      <c r="DM1514" s="74" t="s">
        <v>164</v>
      </c>
      <c r="DN1514" s="74"/>
      <c r="DO1514" s="74"/>
      <c r="DP1514" s="74"/>
      <c r="DR1514">
        <v>20</v>
      </c>
      <c r="DS1514" s="74" t="s">
        <v>164</v>
      </c>
      <c r="DZ1514" t="s">
        <v>1260</v>
      </c>
      <c r="EA1514">
        <v>20</v>
      </c>
      <c r="EY1514" s="70" t="str">
        <f t="shared" si="182"/>
        <v>simvastatine oral 20mg/</v>
      </c>
      <c r="FK1514" s="14" t="s">
        <v>163</v>
      </c>
      <c r="FL1514" s="70" t="str">
        <f t="shared" si="183"/>
        <v>simvastatine oral 20mg/</v>
      </c>
    </row>
    <row r="1515" spans="1:168" ht="15.75" customHeight="1">
      <c r="A1515" s="83">
        <v>194663</v>
      </c>
      <c r="B1515" s="57">
        <v>194663</v>
      </c>
      <c r="C1515" s="118"/>
      <c r="D1515" s="118"/>
      <c r="E1515" s="118"/>
      <c r="F1515" s="118"/>
      <c r="G1515" s="57">
        <v>194663</v>
      </c>
      <c r="I1515" s="57">
        <v>194663</v>
      </c>
      <c r="J1515" s="5" t="str">
        <f t="shared" si="177"/>
        <v>FIN simvastatine Mylan AB film-coated tablet 84 x 20mg/</v>
      </c>
      <c r="K1515" s="5" t="str">
        <f t="shared" si="178"/>
        <v>FIN simvastatine Mylan AB film-coated tablet 84 x 20mg/</v>
      </c>
      <c r="P1515">
        <v>84</v>
      </c>
      <c r="R1515">
        <v>84</v>
      </c>
      <c r="T1515" s="118"/>
      <c r="U1515" s="118"/>
      <c r="V1515" s="118"/>
      <c r="W1515" s="118"/>
      <c r="X1515" t="s">
        <v>1297</v>
      </c>
      <c r="Y1515" t="s">
        <v>1173</v>
      </c>
      <c r="Z1515" t="s">
        <v>1173</v>
      </c>
      <c r="AA1515" t="s">
        <v>1313</v>
      </c>
      <c r="AF1515" s="61">
        <v>100000073665</v>
      </c>
      <c r="AG1515" t="s">
        <v>1220</v>
      </c>
      <c r="AI1515" t="s">
        <v>1198</v>
      </c>
      <c r="AJ1515" t="s">
        <v>1212</v>
      </c>
      <c r="AS1515" s="57">
        <v>56130</v>
      </c>
      <c r="AT1515" s="25" t="str">
        <f t="shared" si="179"/>
        <v>FIN simvastatine Mylan AB film-coated tablet 20mg/</v>
      </c>
      <c r="AU1515" s="33"/>
      <c r="AW1515" s="57">
        <v>56130</v>
      </c>
      <c r="AX1515" s="57"/>
      <c r="AZ1515" t="s">
        <v>579</v>
      </c>
      <c r="BD1515" t="s">
        <v>1220</v>
      </c>
      <c r="BF1515" s="46" t="s">
        <v>1073</v>
      </c>
      <c r="BG1515" t="s">
        <v>992</v>
      </c>
      <c r="BK1515" t="s">
        <v>992</v>
      </c>
      <c r="BL1515" t="s">
        <v>1073</v>
      </c>
      <c r="BM1515" s="55" t="s">
        <v>964</v>
      </c>
      <c r="BN1515" t="str">
        <f t="shared" si="180"/>
        <v>simvastatine film-coated tablet 20mg/</v>
      </c>
      <c r="BO1515" s="55"/>
      <c r="BP1515" t="str">
        <f t="shared" si="181"/>
        <v>simvastatine film-coated tablet 20mg/</v>
      </c>
      <c r="BR1515" s="76">
        <v>10221000</v>
      </c>
      <c r="BS1515" t="s">
        <v>1220</v>
      </c>
      <c r="BU1515" s="118"/>
      <c r="BV1515" s="118"/>
      <c r="BW1515" s="61">
        <v>100000073665</v>
      </c>
      <c r="CB1515" s="87"/>
      <c r="CC1515" s="87"/>
      <c r="CF1515" t="s">
        <v>1242</v>
      </c>
      <c r="CG1515" t="s">
        <v>175</v>
      </c>
      <c r="CI1515" s="118"/>
      <c r="CJ1515" s="118"/>
      <c r="CK1515" t="s">
        <v>1239</v>
      </c>
      <c r="CM1515" t="s">
        <v>1228</v>
      </c>
      <c r="CN1515" t="s">
        <v>3382</v>
      </c>
      <c r="CO1515" s="46" t="s">
        <v>2252</v>
      </c>
      <c r="CQ1515" s="46" t="s">
        <v>2252</v>
      </c>
      <c r="CR1515" s="46" t="s">
        <v>615</v>
      </c>
      <c r="CT1515" s="46" t="s">
        <v>2252</v>
      </c>
      <c r="CU1515" s="46" t="s">
        <v>615</v>
      </c>
      <c r="CV1515" s="118"/>
      <c r="CW1515" s="147"/>
      <c r="CX1515" t="s">
        <v>615</v>
      </c>
      <c r="DG1515" s="118"/>
      <c r="DH1515" s="118"/>
      <c r="DI1515" s="118"/>
      <c r="DJ1515" s="118"/>
      <c r="DK1515" s="118"/>
      <c r="DL1515">
        <v>20</v>
      </c>
      <c r="DM1515" s="74" t="s">
        <v>164</v>
      </c>
      <c r="DN1515" s="74"/>
      <c r="DO1515" s="74"/>
      <c r="DP1515" s="74"/>
      <c r="DR1515">
        <v>20</v>
      </c>
      <c r="DS1515" s="74" t="s">
        <v>164</v>
      </c>
      <c r="DZ1515" t="s">
        <v>1260</v>
      </c>
      <c r="EA1515">
        <v>20</v>
      </c>
      <c r="EY1515" s="70" t="str">
        <f t="shared" si="182"/>
        <v>simvastatine oral 20mg/</v>
      </c>
      <c r="FK1515" s="14" t="s">
        <v>163</v>
      </c>
      <c r="FL1515" s="70" t="str">
        <f t="shared" si="183"/>
        <v>simvastatine oral 20mg/</v>
      </c>
    </row>
    <row r="1516" spans="1:168" ht="15.75" customHeight="1">
      <c r="A1516" s="83">
        <v>194664</v>
      </c>
      <c r="B1516" s="57">
        <v>194664</v>
      </c>
      <c r="C1516" s="118"/>
      <c r="D1516" s="118"/>
      <c r="E1516" s="118"/>
      <c r="F1516" s="118"/>
      <c r="G1516" s="57">
        <v>194664</v>
      </c>
      <c r="I1516" s="57">
        <v>194664</v>
      </c>
      <c r="J1516" s="5" t="str">
        <f t="shared" si="177"/>
        <v>FIN simvastatine Mylan AB film-coated tablet 90 x 20mg/</v>
      </c>
      <c r="K1516" s="5" t="str">
        <f t="shared" si="178"/>
        <v>FIN simvastatine Mylan AB film-coated tablet 90 x 20mg/</v>
      </c>
      <c r="P1516">
        <v>90</v>
      </c>
      <c r="R1516">
        <v>90</v>
      </c>
      <c r="T1516" s="118"/>
      <c r="U1516" s="118"/>
      <c r="V1516" s="118"/>
      <c r="W1516" s="118"/>
      <c r="X1516" t="s">
        <v>1302</v>
      </c>
      <c r="Y1516" t="s">
        <v>1173</v>
      </c>
      <c r="Z1516" t="s">
        <v>1173</v>
      </c>
      <c r="AA1516" t="s">
        <v>1301</v>
      </c>
      <c r="AF1516" s="61">
        <v>100000073665</v>
      </c>
      <c r="AG1516" t="s">
        <v>1220</v>
      </c>
      <c r="AI1516" t="s">
        <v>1198</v>
      </c>
      <c r="AJ1516" t="s">
        <v>1212</v>
      </c>
      <c r="AS1516" s="57">
        <v>56130</v>
      </c>
      <c r="AT1516" s="25" t="str">
        <f t="shared" si="179"/>
        <v>FIN simvastatine Mylan AB film-coated tablet 20mg/</v>
      </c>
      <c r="AU1516" s="33"/>
      <c r="AW1516" s="57">
        <v>56130</v>
      </c>
      <c r="AX1516" s="57"/>
      <c r="AZ1516" t="s">
        <v>579</v>
      </c>
      <c r="BD1516" t="s">
        <v>1220</v>
      </c>
      <c r="BF1516" s="46" t="s">
        <v>1073</v>
      </c>
      <c r="BG1516" t="s">
        <v>992</v>
      </c>
      <c r="BK1516" t="s">
        <v>992</v>
      </c>
      <c r="BL1516" t="s">
        <v>1073</v>
      </c>
      <c r="BM1516" s="55" t="s">
        <v>964</v>
      </c>
      <c r="BN1516" t="str">
        <f t="shared" si="180"/>
        <v>simvastatine film-coated tablet 20mg/</v>
      </c>
      <c r="BO1516" s="55"/>
      <c r="BP1516" t="str">
        <f t="shared" si="181"/>
        <v>simvastatine film-coated tablet 20mg/</v>
      </c>
      <c r="BR1516" s="76">
        <v>10221000</v>
      </c>
      <c r="BS1516" t="s">
        <v>1220</v>
      </c>
      <c r="BU1516" s="118"/>
      <c r="BV1516" s="118"/>
      <c r="BW1516" s="61">
        <v>100000073665</v>
      </c>
      <c r="CB1516" s="87"/>
      <c r="CC1516" s="87"/>
      <c r="CF1516" t="s">
        <v>1242</v>
      </c>
      <c r="CG1516" t="s">
        <v>175</v>
      </c>
      <c r="CI1516" s="118"/>
      <c r="CJ1516" s="118"/>
      <c r="CK1516" t="s">
        <v>1239</v>
      </c>
      <c r="CM1516" t="s">
        <v>1228</v>
      </c>
      <c r="CN1516" t="s">
        <v>3382</v>
      </c>
      <c r="CO1516" s="46" t="s">
        <v>2252</v>
      </c>
      <c r="CQ1516" s="46" t="s">
        <v>2252</v>
      </c>
      <c r="CR1516" s="46" t="s">
        <v>615</v>
      </c>
      <c r="CT1516" s="46" t="s">
        <v>2252</v>
      </c>
      <c r="CU1516" s="46" t="s">
        <v>615</v>
      </c>
      <c r="CV1516" s="118"/>
      <c r="CW1516" s="147"/>
      <c r="CX1516" t="s">
        <v>615</v>
      </c>
      <c r="DG1516" s="118"/>
      <c r="DH1516" s="118"/>
      <c r="DI1516" s="118"/>
      <c r="DJ1516" s="118"/>
      <c r="DK1516" s="118"/>
      <c r="DL1516">
        <v>20</v>
      </c>
      <c r="DM1516" s="74" t="s">
        <v>164</v>
      </c>
      <c r="DN1516" s="74"/>
      <c r="DO1516" s="74"/>
      <c r="DP1516" s="74"/>
      <c r="DR1516">
        <v>20</v>
      </c>
      <c r="DS1516" s="74" t="s">
        <v>164</v>
      </c>
      <c r="DZ1516" t="s">
        <v>1260</v>
      </c>
      <c r="EA1516">
        <v>20</v>
      </c>
      <c r="EY1516" s="70" t="str">
        <f t="shared" si="182"/>
        <v>simvastatine oral 20mg/</v>
      </c>
      <c r="FK1516" s="14" t="s">
        <v>163</v>
      </c>
      <c r="FL1516" s="70" t="str">
        <f t="shared" si="183"/>
        <v>simvastatine oral 20mg/</v>
      </c>
    </row>
    <row r="1517" spans="1:168" ht="15.75" customHeight="1">
      <c r="A1517" s="83">
        <v>202700</v>
      </c>
      <c r="B1517" s="57">
        <v>202700</v>
      </c>
      <c r="C1517" s="118"/>
      <c r="D1517" s="118"/>
      <c r="E1517" s="118"/>
      <c r="F1517" s="118"/>
      <c r="G1517" s="57">
        <v>202700</v>
      </c>
      <c r="I1517" s="57">
        <v>202700</v>
      </c>
      <c r="J1517" s="5" t="str">
        <f t="shared" si="177"/>
        <v>FIN simvastatine Mylan AB film-coated tablet 28 x 20mg/</v>
      </c>
      <c r="K1517" s="5" t="str">
        <f t="shared" si="178"/>
        <v>FIN simvastatine Mylan AB film-coated tablet 28 x 20mg/</v>
      </c>
      <c r="P1517">
        <v>28</v>
      </c>
      <c r="R1517">
        <v>28</v>
      </c>
      <c r="T1517" s="118"/>
      <c r="U1517" s="118"/>
      <c r="V1517" s="118"/>
      <c r="W1517" s="118"/>
      <c r="X1517" t="s">
        <v>1302</v>
      </c>
      <c r="Y1517" t="s">
        <v>1173</v>
      </c>
      <c r="Z1517" t="s">
        <v>1173</v>
      </c>
      <c r="AA1517" t="s">
        <v>1297</v>
      </c>
      <c r="AF1517" s="61">
        <v>100000073665</v>
      </c>
      <c r="AG1517" t="s">
        <v>1220</v>
      </c>
      <c r="AI1517" t="s">
        <v>1198</v>
      </c>
      <c r="AJ1517" t="s">
        <v>1212</v>
      </c>
      <c r="AS1517" s="57">
        <v>56130</v>
      </c>
      <c r="AT1517" s="25" t="str">
        <f t="shared" si="179"/>
        <v>FIN simvastatine Mylan AB film-coated tablet 20mg/</v>
      </c>
      <c r="AU1517" s="33"/>
      <c r="AW1517" s="57">
        <v>56130</v>
      </c>
      <c r="AX1517" s="57"/>
      <c r="AZ1517" t="s">
        <v>579</v>
      </c>
      <c r="BD1517" t="s">
        <v>1220</v>
      </c>
      <c r="BF1517" s="46" t="s">
        <v>1073</v>
      </c>
      <c r="BG1517" t="s">
        <v>992</v>
      </c>
      <c r="BK1517" t="s">
        <v>992</v>
      </c>
      <c r="BL1517" t="s">
        <v>1073</v>
      </c>
      <c r="BM1517" s="55" t="s">
        <v>964</v>
      </c>
      <c r="BN1517" t="str">
        <f t="shared" si="180"/>
        <v>simvastatine film-coated tablet 20mg/</v>
      </c>
      <c r="BO1517" s="55"/>
      <c r="BP1517" t="str">
        <f t="shared" si="181"/>
        <v>simvastatine film-coated tablet 20mg/</v>
      </c>
      <c r="BR1517" s="76">
        <v>10221000</v>
      </c>
      <c r="BS1517" t="s">
        <v>1220</v>
      </c>
      <c r="BU1517" s="118"/>
      <c r="BV1517" s="118"/>
      <c r="BW1517" s="61">
        <v>100000073665</v>
      </c>
      <c r="CB1517" s="87"/>
      <c r="CC1517" s="87"/>
      <c r="CF1517" t="s">
        <v>1242</v>
      </c>
      <c r="CG1517" t="s">
        <v>175</v>
      </c>
      <c r="CI1517" s="118"/>
      <c r="CJ1517" s="118"/>
      <c r="CK1517" t="s">
        <v>1239</v>
      </c>
      <c r="CM1517" t="s">
        <v>1228</v>
      </c>
      <c r="CN1517" t="s">
        <v>3382</v>
      </c>
      <c r="CO1517" s="46" t="s">
        <v>2252</v>
      </c>
      <c r="CQ1517" s="46" t="s">
        <v>2252</v>
      </c>
      <c r="CR1517" s="46" t="s">
        <v>615</v>
      </c>
      <c r="CT1517" s="46" t="s">
        <v>2252</v>
      </c>
      <c r="CU1517" s="46" t="s">
        <v>615</v>
      </c>
      <c r="CV1517" s="118"/>
      <c r="CW1517" s="147"/>
      <c r="CX1517" t="s">
        <v>615</v>
      </c>
      <c r="DG1517" s="118"/>
      <c r="DH1517" s="118"/>
      <c r="DI1517" s="118"/>
      <c r="DJ1517" s="118"/>
      <c r="DK1517" s="118"/>
      <c r="DL1517">
        <v>20</v>
      </c>
      <c r="DM1517" s="74" t="s">
        <v>164</v>
      </c>
      <c r="DN1517" s="74"/>
      <c r="DO1517" s="74"/>
      <c r="DP1517" s="74"/>
      <c r="DR1517">
        <v>20</v>
      </c>
      <c r="DS1517" s="74" t="s">
        <v>164</v>
      </c>
      <c r="DZ1517" t="s">
        <v>1260</v>
      </c>
      <c r="EA1517">
        <v>20</v>
      </c>
      <c r="EY1517" s="70" t="str">
        <f t="shared" si="182"/>
        <v>simvastatine oral 20mg/</v>
      </c>
      <c r="FK1517" s="14" t="s">
        <v>163</v>
      </c>
      <c r="FL1517" s="70" t="str">
        <f t="shared" si="183"/>
        <v>simvastatine oral 20mg/</v>
      </c>
    </row>
    <row r="1518" spans="1:168" ht="15.75" customHeight="1">
      <c r="A1518" s="83">
        <v>194665</v>
      </c>
      <c r="B1518" s="57">
        <v>194665</v>
      </c>
      <c r="C1518" s="118"/>
      <c r="D1518" s="118"/>
      <c r="E1518" s="118"/>
      <c r="F1518" s="118"/>
      <c r="G1518" s="57">
        <v>194665</v>
      </c>
      <c r="I1518" s="57">
        <v>194665</v>
      </c>
      <c r="J1518" s="5" t="str">
        <f t="shared" si="177"/>
        <v>FIN simvastatine Mylan AB film-coated tablet 28 x 40mg/</v>
      </c>
      <c r="K1518" s="5" t="str">
        <f t="shared" si="178"/>
        <v>FIN simvastatine Mylan AB film-coated tablet 28 x 40mg/</v>
      </c>
      <c r="P1518">
        <v>28</v>
      </c>
      <c r="R1518">
        <v>28</v>
      </c>
      <c r="T1518" s="118"/>
      <c r="U1518" s="118"/>
      <c r="V1518" s="118"/>
      <c r="W1518" s="118"/>
      <c r="X1518" t="s">
        <v>1297</v>
      </c>
      <c r="Y1518" t="s">
        <v>1174</v>
      </c>
      <c r="Z1518" t="s">
        <v>1174</v>
      </c>
      <c r="AA1518" t="s">
        <v>1297</v>
      </c>
      <c r="AF1518" s="61">
        <v>100000073665</v>
      </c>
      <c r="AG1518" t="s">
        <v>1220</v>
      </c>
      <c r="AI1518" t="s">
        <v>1198</v>
      </c>
      <c r="AJ1518" t="s">
        <v>1212</v>
      </c>
      <c r="AS1518" s="57">
        <v>56132</v>
      </c>
      <c r="AT1518" s="25" t="str">
        <f t="shared" si="179"/>
        <v>FIN simvastatine Mylan AB film-coated tablet 40mg/</v>
      </c>
      <c r="AU1518" s="33"/>
      <c r="AW1518" s="57">
        <v>56132</v>
      </c>
      <c r="AX1518" s="57"/>
      <c r="AZ1518" t="s">
        <v>579</v>
      </c>
      <c r="BD1518" t="s">
        <v>1220</v>
      </c>
      <c r="BF1518" s="46" t="s">
        <v>1074</v>
      </c>
      <c r="BG1518" t="s">
        <v>992</v>
      </c>
      <c r="BK1518" t="s">
        <v>992</v>
      </c>
      <c r="BL1518" t="s">
        <v>1074</v>
      </c>
      <c r="BM1518" s="55" t="s">
        <v>964</v>
      </c>
      <c r="BN1518" t="str">
        <f t="shared" si="180"/>
        <v>simvastatine film-coated tablet 40mg/</v>
      </c>
      <c r="BO1518" s="55"/>
      <c r="BP1518" t="str">
        <f t="shared" si="181"/>
        <v>simvastatine film-coated tablet 40mg/</v>
      </c>
      <c r="BR1518" s="76">
        <v>10221000</v>
      </c>
      <c r="BS1518" t="s">
        <v>1220</v>
      </c>
      <c r="BU1518" s="118"/>
      <c r="BV1518" s="118"/>
      <c r="BW1518" s="61">
        <v>100000073665</v>
      </c>
      <c r="CB1518" s="87"/>
      <c r="CC1518" s="87"/>
      <c r="CF1518" t="s">
        <v>1242</v>
      </c>
      <c r="CG1518" t="s">
        <v>175</v>
      </c>
      <c r="CI1518" s="118"/>
      <c r="CJ1518" s="118"/>
      <c r="CK1518" t="s">
        <v>1239</v>
      </c>
      <c r="CM1518" t="s">
        <v>1228</v>
      </c>
      <c r="CN1518" t="s">
        <v>3382</v>
      </c>
      <c r="CO1518" s="46" t="s">
        <v>2252</v>
      </c>
      <c r="CQ1518" s="46" t="s">
        <v>2252</v>
      </c>
      <c r="CR1518" s="46" t="s">
        <v>615</v>
      </c>
      <c r="CT1518" s="46" t="s">
        <v>2252</v>
      </c>
      <c r="CU1518" s="46" t="s">
        <v>615</v>
      </c>
      <c r="CV1518" s="118"/>
      <c r="CW1518" s="147"/>
      <c r="CX1518" t="s">
        <v>615</v>
      </c>
      <c r="DG1518" s="118"/>
      <c r="DH1518" s="118"/>
      <c r="DI1518" s="118"/>
      <c r="DJ1518" s="118"/>
      <c r="DK1518" s="118"/>
      <c r="DL1518">
        <v>40</v>
      </c>
      <c r="DM1518" s="74" t="s">
        <v>164</v>
      </c>
      <c r="DN1518" s="74"/>
      <c r="DO1518" s="74"/>
      <c r="DP1518" s="74"/>
      <c r="DR1518">
        <v>40</v>
      </c>
      <c r="DS1518" s="74" t="s">
        <v>164</v>
      </c>
      <c r="DZ1518" t="s">
        <v>1262</v>
      </c>
      <c r="EA1518">
        <v>40</v>
      </c>
      <c r="EY1518" s="70" t="str">
        <f t="shared" si="182"/>
        <v>simvastatine oral 40mg/</v>
      </c>
      <c r="FK1518" s="14" t="s">
        <v>163</v>
      </c>
      <c r="FL1518" s="70" t="str">
        <f t="shared" si="183"/>
        <v>simvastatine oral 40mg/</v>
      </c>
    </row>
    <row r="1519" spans="1:168" ht="15.75" customHeight="1">
      <c r="A1519" s="83">
        <v>194666</v>
      </c>
      <c r="B1519" s="57">
        <v>194666</v>
      </c>
      <c r="C1519" s="118"/>
      <c r="D1519" s="118"/>
      <c r="E1519" s="118"/>
      <c r="F1519" s="118"/>
      <c r="G1519" s="57">
        <v>194666</v>
      </c>
      <c r="I1519" s="57">
        <v>194666</v>
      </c>
      <c r="J1519" s="5" t="str">
        <f t="shared" si="177"/>
        <v>FIN simvastatine Mylan AB film-coated tablet 30 x 40mg/</v>
      </c>
      <c r="K1519" s="5" t="str">
        <f t="shared" si="178"/>
        <v>FIN simvastatine Mylan AB film-coated tablet 30 x 40mg/</v>
      </c>
      <c r="P1519">
        <v>30</v>
      </c>
      <c r="R1519">
        <v>30</v>
      </c>
      <c r="T1519" s="118"/>
      <c r="U1519" s="118"/>
      <c r="V1519" s="118"/>
      <c r="W1519" s="118"/>
      <c r="X1519" t="s">
        <v>1297</v>
      </c>
      <c r="Y1519" t="s">
        <v>1174</v>
      </c>
      <c r="Z1519" t="s">
        <v>1174</v>
      </c>
      <c r="AA1519" t="s">
        <v>1298</v>
      </c>
      <c r="AF1519" s="61">
        <v>100000073665</v>
      </c>
      <c r="AG1519" t="s">
        <v>1220</v>
      </c>
      <c r="AI1519" t="s">
        <v>1198</v>
      </c>
      <c r="AJ1519" t="s">
        <v>1212</v>
      </c>
      <c r="AS1519" s="57">
        <v>56132</v>
      </c>
      <c r="AT1519" s="25" t="str">
        <f t="shared" si="179"/>
        <v>FIN simvastatine Mylan AB film-coated tablet 40mg/</v>
      </c>
      <c r="AU1519" s="33"/>
      <c r="AW1519" s="57">
        <v>56132</v>
      </c>
      <c r="AX1519" s="57"/>
      <c r="AZ1519" t="s">
        <v>579</v>
      </c>
      <c r="BD1519" t="s">
        <v>1220</v>
      </c>
      <c r="BF1519" s="46" t="s">
        <v>1074</v>
      </c>
      <c r="BG1519" t="s">
        <v>992</v>
      </c>
      <c r="BK1519" t="s">
        <v>992</v>
      </c>
      <c r="BL1519" t="s">
        <v>1074</v>
      </c>
      <c r="BM1519" s="55" t="s">
        <v>964</v>
      </c>
      <c r="BN1519" t="str">
        <f t="shared" si="180"/>
        <v>simvastatine film-coated tablet 40mg/</v>
      </c>
      <c r="BO1519" s="55"/>
      <c r="BP1519" t="str">
        <f t="shared" si="181"/>
        <v>simvastatine film-coated tablet 40mg/</v>
      </c>
      <c r="BR1519" s="76">
        <v>10221000</v>
      </c>
      <c r="BS1519" t="s">
        <v>1220</v>
      </c>
      <c r="BU1519" s="118"/>
      <c r="BV1519" s="118"/>
      <c r="BW1519" s="61">
        <v>100000073665</v>
      </c>
      <c r="CB1519" s="87"/>
      <c r="CC1519" s="87"/>
      <c r="CF1519" t="s">
        <v>1242</v>
      </c>
      <c r="CG1519" t="s">
        <v>175</v>
      </c>
      <c r="CI1519" s="118"/>
      <c r="CJ1519" s="118"/>
      <c r="CK1519" t="s">
        <v>1239</v>
      </c>
      <c r="CM1519" t="s">
        <v>1228</v>
      </c>
      <c r="CN1519" t="s">
        <v>3382</v>
      </c>
      <c r="CO1519" s="46" t="s">
        <v>2252</v>
      </c>
      <c r="CQ1519" s="46" t="s">
        <v>2252</v>
      </c>
      <c r="CR1519" s="46" t="s">
        <v>615</v>
      </c>
      <c r="CT1519" s="46" t="s">
        <v>2252</v>
      </c>
      <c r="CU1519" s="46" t="s">
        <v>615</v>
      </c>
      <c r="CV1519" s="118"/>
      <c r="CW1519" s="147"/>
      <c r="CX1519" t="s">
        <v>615</v>
      </c>
      <c r="DG1519" s="118"/>
      <c r="DH1519" s="118"/>
      <c r="DI1519" s="118"/>
      <c r="DJ1519" s="118"/>
      <c r="DK1519" s="118"/>
      <c r="DL1519">
        <v>40</v>
      </c>
      <c r="DM1519" s="74" t="s">
        <v>164</v>
      </c>
      <c r="DN1519" s="74"/>
      <c r="DO1519" s="74"/>
      <c r="DP1519" s="74"/>
      <c r="DR1519">
        <v>40</v>
      </c>
      <c r="DS1519" s="74" t="s">
        <v>164</v>
      </c>
      <c r="DZ1519" t="s">
        <v>1262</v>
      </c>
      <c r="EA1519">
        <v>40</v>
      </c>
      <c r="EY1519" s="70" t="str">
        <f t="shared" si="182"/>
        <v>simvastatine oral 40mg/</v>
      </c>
      <c r="FK1519" s="14" t="s">
        <v>163</v>
      </c>
      <c r="FL1519" s="70" t="str">
        <f t="shared" si="183"/>
        <v>simvastatine oral 40mg/</v>
      </c>
    </row>
    <row r="1520" spans="1:168" ht="15.75" customHeight="1">
      <c r="A1520" s="83">
        <v>194667</v>
      </c>
      <c r="B1520" s="57">
        <v>194667</v>
      </c>
      <c r="C1520" s="118"/>
      <c r="D1520" s="118"/>
      <c r="E1520" s="118"/>
      <c r="F1520" s="118"/>
      <c r="G1520" s="57">
        <v>194667</v>
      </c>
      <c r="I1520" s="57">
        <v>194667</v>
      </c>
      <c r="J1520" s="5" t="str">
        <f t="shared" si="177"/>
        <v>FIN simvastatine Mylan AB film-coated tablet 100 x 40mg/</v>
      </c>
      <c r="K1520" s="5" t="str">
        <f t="shared" si="178"/>
        <v>FIN simvastatine Mylan AB film-coated tablet 100 x 40mg/</v>
      </c>
      <c r="P1520">
        <v>100</v>
      </c>
      <c r="R1520">
        <v>100</v>
      </c>
      <c r="T1520" s="118"/>
      <c r="U1520" s="118"/>
      <c r="V1520" s="118"/>
      <c r="W1520" s="118"/>
      <c r="X1520" t="s">
        <v>1298</v>
      </c>
      <c r="Y1520" t="s">
        <v>1174</v>
      </c>
      <c r="Z1520" t="s">
        <v>1174</v>
      </c>
      <c r="AA1520" t="s">
        <v>1289</v>
      </c>
      <c r="AF1520" s="61">
        <v>100000073665</v>
      </c>
      <c r="AG1520" t="s">
        <v>1220</v>
      </c>
      <c r="AI1520" t="s">
        <v>1198</v>
      </c>
      <c r="AJ1520" t="s">
        <v>1212</v>
      </c>
      <c r="AS1520" s="57">
        <v>56132</v>
      </c>
      <c r="AT1520" s="25" t="str">
        <f t="shared" si="179"/>
        <v>FIN simvastatine Mylan AB film-coated tablet 40mg/</v>
      </c>
      <c r="AU1520" s="33"/>
      <c r="AW1520" s="57">
        <v>56132</v>
      </c>
      <c r="AX1520" s="57"/>
      <c r="AZ1520" t="s">
        <v>579</v>
      </c>
      <c r="BD1520" t="s">
        <v>1220</v>
      </c>
      <c r="BF1520" s="46" t="s">
        <v>1074</v>
      </c>
      <c r="BG1520" t="s">
        <v>992</v>
      </c>
      <c r="BK1520" t="s">
        <v>992</v>
      </c>
      <c r="BL1520" t="s">
        <v>1074</v>
      </c>
      <c r="BM1520" s="55" t="s">
        <v>964</v>
      </c>
      <c r="BN1520" t="str">
        <f t="shared" si="180"/>
        <v>simvastatine film-coated tablet 40mg/</v>
      </c>
      <c r="BO1520" s="55"/>
      <c r="BP1520" t="str">
        <f t="shared" si="181"/>
        <v>simvastatine film-coated tablet 40mg/</v>
      </c>
      <c r="BR1520" s="76">
        <v>10221000</v>
      </c>
      <c r="BS1520" t="s">
        <v>1220</v>
      </c>
      <c r="BU1520" s="118"/>
      <c r="BV1520" s="118"/>
      <c r="BW1520" s="61">
        <v>100000073665</v>
      </c>
      <c r="CB1520" s="87"/>
      <c r="CC1520" s="87"/>
      <c r="CF1520" t="s">
        <v>1242</v>
      </c>
      <c r="CG1520" t="s">
        <v>175</v>
      </c>
      <c r="CI1520" s="118"/>
      <c r="CJ1520" s="118"/>
      <c r="CK1520" t="s">
        <v>1239</v>
      </c>
      <c r="CM1520" t="s">
        <v>1228</v>
      </c>
      <c r="CN1520" t="s">
        <v>3382</v>
      </c>
      <c r="CO1520" s="46" t="s">
        <v>2252</v>
      </c>
      <c r="CQ1520" s="46" t="s">
        <v>2252</v>
      </c>
      <c r="CR1520" s="46" t="s">
        <v>615</v>
      </c>
      <c r="CT1520" s="46" t="s">
        <v>2252</v>
      </c>
      <c r="CU1520" s="46" t="s">
        <v>615</v>
      </c>
      <c r="CV1520" s="118"/>
      <c r="CW1520" s="147"/>
      <c r="CX1520" t="s">
        <v>615</v>
      </c>
      <c r="DG1520" s="118"/>
      <c r="DH1520" s="118"/>
      <c r="DI1520" s="118"/>
      <c r="DJ1520" s="118"/>
      <c r="DK1520" s="118"/>
      <c r="DL1520">
        <v>40</v>
      </c>
      <c r="DM1520" s="74" t="s">
        <v>164</v>
      </c>
      <c r="DN1520" s="74"/>
      <c r="DO1520" s="74"/>
      <c r="DP1520" s="74"/>
      <c r="DR1520">
        <v>40</v>
      </c>
      <c r="DS1520" s="74" t="s">
        <v>164</v>
      </c>
      <c r="DZ1520" t="s">
        <v>1262</v>
      </c>
      <c r="EA1520">
        <v>40</v>
      </c>
      <c r="EY1520" s="70" t="str">
        <f t="shared" si="182"/>
        <v>simvastatine oral 40mg/</v>
      </c>
      <c r="FK1520" s="14" t="s">
        <v>163</v>
      </c>
      <c r="FL1520" s="70" t="str">
        <f t="shared" si="183"/>
        <v>simvastatine oral 40mg/</v>
      </c>
    </row>
    <row r="1521" spans="1:168" ht="15.75" customHeight="1">
      <c r="A1521" s="83">
        <v>194668</v>
      </c>
      <c r="B1521" s="57">
        <v>194668</v>
      </c>
      <c r="C1521" s="118"/>
      <c r="D1521" s="118"/>
      <c r="E1521" s="118"/>
      <c r="F1521" s="118"/>
      <c r="G1521" s="57">
        <v>194668</v>
      </c>
      <c r="I1521" s="57">
        <v>194668</v>
      </c>
      <c r="J1521" s="5" t="str">
        <f t="shared" si="177"/>
        <v>FIN simvastatine Mylan AB film-coated tablet 250 x 40mg/</v>
      </c>
      <c r="K1521" s="5" t="str">
        <f t="shared" si="178"/>
        <v>FIN simvastatine Mylan AB film-coated tablet 250 x 40mg/</v>
      </c>
      <c r="P1521">
        <v>250</v>
      </c>
      <c r="R1521">
        <v>250</v>
      </c>
      <c r="T1521" s="118"/>
      <c r="U1521" s="118"/>
      <c r="V1521" s="118"/>
      <c r="W1521" s="118"/>
      <c r="X1521" t="s">
        <v>1289</v>
      </c>
      <c r="Y1521" t="s">
        <v>1174</v>
      </c>
      <c r="Z1521" t="s">
        <v>1174</v>
      </c>
      <c r="AA1521" t="s">
        <v>1303</v>
      </c>
      <c r="AF1521" s="61">
        <v>100000073665</v>
      </c>
      <c r="AG1521" t="s">
        <v>1220</v>
      </c>
      <c r="AI1521" t="s">
        <v>1198</v>
      </c>
      <c r="AJ1521" t="s">
        <v>1212</v>
      </c>
      <c r="AS1521" s="57">
        <v>56132</v>
      </c>
      <c r="AT1521" s="25" t="str">
        <f t="shared" si="179"/>
        <v>FIN simvastatine Mylan AB film-coated tablet 40mg/</v>
      </c>
      <c r="AU1521" s="33"/>
      <c r="AW1521" s="57">
        <v>56132</v>
      </c>
      <c r="AX1521" s="57"/>
      <c r="AZ1521" t="s">
        <v>579</v>
      </c>
      <c r="BD1521" t="s">
        <v>1220</v>
      </c>
      <c r="BF1521" s="46" t="s">
        <v>1074</v>
      </c>
      <c r="BG1521" t="s">
        <v>992</v>
      </c>
      <c r="BK1521" t="s">
        <v>992</v>
      </c>
      <c r="BL1521" t="s">
        <v>1074</v>
      </c>
      <c r="BM1521" s="55" t="s">
        <v>964</v>
      </c>
      <c r="BN1521" t="str">
        <f t="shared" si="180"/>
        <v>simvastatine film-coated tablet 40mg/</v>
      </c>
      <c r="BO1521" s="55"/>
      <c r="BP1521" t="str">
        <f t="shared" si="181"/>
        <v>simvastatine film-coated tablet 40mg/</v>
      </c>
      <c r="BR1521" s="76">
        <v>10221000</v>
      </c>
      <c r="BS1521" t="s">
        <v>1220</v>
      </c>
      <c r="BU1521" s="118"/>
      <c r="BV1521" s="118"/>
      <c r="BW1521" s="61">
        <v>100000073665</v>
      </c>
      <c r="CB1521" s="87"/>
      <c r="CC1521" s="87"/>
      <c r="CF1521" t="s">
        <v>1242</v>
      </c>
      <c r="CG1521" t="s">
        <v>175</v>
      </c>
      <c r="CI1521" s="118"/>
      <c r="CJ1521" s="118"/>
      <c r="CK1521" t="s">
        <v>1239</v>
      </c>
      <c r="CM1521" t="s">
        <v>1228</v>
      </c>
      <c r="CN1521" t="s">
        <v>3382</v>
      </c>
      <c r="CO1521" s="46" t="s">
        <v>2252</v>
      </c>
      <c r="CQ1521" s="46" t="s">
        <v>2252</v>
      </c>
      <c r="CR1521" s="46" t="s">
        <v>615</v>
      </c>
      <c r="CT1521" s="46" t="s">
        <v>2252</v>
      </c>
      <c r="CU1521" s="46" t="s">
        <v>615</v>
      </c>
      <c r="CV1521" s="118"/>
      <c r="CW1521" s="147"/>
      <c r="CX1521" t="s">
        <v>615</v>
      </c>
      <c r="DG1521" s="118"/>
      <c r="DH1521" s="118"/>
      <c r="DI1521" s="118"/>
      <c r="DJ1521" s="118"/>
      <c r="DK1521" s="118"/>
      <c r="DL1521">
        <v>40</v>
      </c>
      <c r="DM1521" s="74" t="s">
        <v>164</v>
      </c>
      <c r="DN1521" s="74"/>
      <c r="DO1521" s="74"/>
      <c r="DP1521" s="74"/>
      <c r="DR1521">
        <v>40</v>
      </c>
      <c r="DS1521" s="74" t="s">
        <v>164</v>
      </c>
      <c r="DZ1521" t="s">
        <v>1262</v>
      </c>
      <c r="EA1521">
        <v>40</v>
      </c>
      <c r="EY1521" s="70" t="str">
        <f t="shared" si="182"/>
        <v>simvastatine oral 40mg/</v>
      </c>
      <c r="FK1521" s="14" t="s">
        <v>163</v>
      </c>
      <c r="FL1521" s="70" t="str">
        <f t="shared" si="183"/>
        <v>simvastatine oral 40mg/</v>
      </c>
    </row>
    <row r="1522" spans="1:168" ht="15.75" customHeight="1">
      <c r="A1522" s="83">
        <v>194669</v>
      </c>
      <c r="B1522" s="57">
        <v>194669</v>
      </c>
      <c r="C1522" s="118"/>
      <c r="D1522" s="118"/>
      <c r="E1522" s="118"/>
      <c r="F1522" s="118"/>
      <c r="G1522" s="57">
        <v>194669</v>
      </c>
      <c r="I1522" s="57">
        <v>194669</v>
      </c>
      <c r="J1522" s="5" t="str">
        <f t="shared" si="177"/>
        <v>FIN simvastatine Mylan AB film-coated tablet 28 x 40mg/</v>
      </c>
      <c r="K1522" s="5" t="str">
        <f t="shared" si="178"/>
        <v>FIN simvastatine Mylan AB film-coated tablet 28 x 40mg/</v>
      </c>
      <c r="P1522">
        <v>28</v>
      </c>
      <c r="R1522">
        <v>28</v>
      </c>
      <c r="T1522" s="118"/>
      <c r="U1522" s="118"/>
      <c r="V1522" s="118"/>
      <c r="W1522" s="118"/>
      <c r="X1522" t="s">
        <v>1303</v>
      </c>
      <c r="Y1522" t="s">
        <v>1174</v>
      </c>
      <c r="Z1522" t="s">
        <v>1174</v>
      </c>
      <c r="AA1522" t="s">
        <v>1297</v>
      </c>
      <c r="AF1522" s="61">
        <v>100000073665</v>
      </c>
      <c r="AG1522" t="s">
        <v>1220</v>
      </c>
      <c r="AI1522" t="s">
        <v>1198</v>
      </c>
      <c r="AJ1522" t="s">
        <v>1212</v>
      </c>
      <c r="AS1522" s="57">
        <v>56132</v>
      </c>
      <c r="AT1522" s="25" t="str">
        <f t="shared" si="179"/>
        <v>FIN simvastatine Mylan AB film-coated tablet 40mg/</v>
      </c>
      <c r="AU1522" s="33"/>
      <c r="AW1522" s="57">
        <v>56132</v>
      </c>
      <c r="AX1522" s="57"/>
      <c r="AZ1522" t="s">
        <v>579</v>
      </c>
      <c r="BD1522" t="s">
        <v>1220</v>
      </c>
      <c r="BF1522" s="46" t="s">
        <v>1074</v>
      </c>
      <c r="BG1522" t="s">
        <v>992</v>
      </c>
      <c r="BK1522" t="s">
        <v>992</v>
      </c>
      <c r="BL1522" t="s">
        <v>1074</v>
      </c>
      <c r="BM1522" s="55" t="s">
        <v>964</v>
      </c>
      <c r="BN1522" t="str">
        <f t="shared" si="180"/>
        <v>simvastatine film-coated tablet 40mg/</v>
      </c>
      <c r="BO1522" s="55"/>
      <c r="BP1522" t="str">
        <f t="shared" si="181"/>
        <v>simvastatine film-coated tablet 40mg/</v>
      </c>
      <c r="BR1522" s="76">
        <v>10221000</v>
      </c>
      <c r="BS1522" t="s">
        <v>1220</v>
      </c>
      <c r="BU1522" s="118"/>
      <c r="BV1522" s="118"/>
      <c r="BW1522" s="61">
        <v>100000073665</v>
      </c>
      <c r="CB1522" s="87"/>
      <c r="CC1522" s="87"/>
      <c r="CF1522" t="s">
        <v>1242</v>
      </c>
      <c r="CG1522" t="s">
        <v>175</v>
      </c>
      <c r="CI1522" s="118"/>
      <c r="CJ1522" s="118"/>
      <c r="CK1522" t="s">
        <v>1239</v>
      </c>
      <c r="CM1522" t="s">
        <v>1228</v>
      </c>
      <c r="CN1522" t="s">
        <v>3382</v>
      </c>
      <c r="CO1522" s="46" t="s">
        <v>2252</v>
      </c>
      <c r="CQ1522" s="46" t="s">
        <v>2252</v>
      </c>
      <c r="CR1522" s="46" t="s">
        <v>615</v>
      </c>
      <c r="CT1522" s="46" t="s">
        <v>2252</v>
      </c>
      <c r="CU1522" s="46" t="s">
        <v>615</v>
      </c>
      <c r="CV1522" s="118"/>
      <c r="CW1522" s="147"/>
      <c r="CX1522" t="s">
        <v>615</v>
      </c>
      <c r="DG1522" s="118"/>
      <c r="DH1522" s="118"/>
      <c r="DI1522" s="118"/>
      <c r="DJ1522" s="118"/>
      <c r="DK1522" s="118"/>
      <c r="DL1522">
        <v>40</v>
      </c>
      <c r="DM1522" s="74" t="s">
        <v>164</v>
      </c>
      <c r="DN1522" s="74"/>
      <c r="DO1522" s="74"/>
      <c r="DP1522" s="74"/>
      <c r="DR1522">
        <v>40</v>
      </c>
      <c r="DS1522" s="74" t="s">
        <v>164</v>
      </c>
      <c r="DZ1522" t="s">
        <v>1262</v>
      </c>
      <c r="EA1522">
        <v>40</v>
      </c>
      <c r="EY1522" s="70" t="str">
        <f t="shared" si="182"/>
        <v>simvastatine oral 40mg/</v>
      </c>
      <c r="FK1522" s="14" t="s">
        <v>163</v>
      </c>
      <c r="FL1522" s="70" t="str">
        <f t="shared" si="183"/>
        <v>simvastatine oral 40mg/</v>
      </c>
    </row>
    <row r="1523" spans="1:168" ht="15.75" customHeight="1">
      <c r="A1523" s="83">
        <v>194670</v>
      </c>
      <c r="B1523" s="57">
        <v>194670</v>
      </c>
      <c r="C1523" s="118"/>
      <c r="D1523" s="118"/>
      <c r="E1523" s="118"/>
      <c r="F1523" s="118"/>
      <c r="G1523" s="57">
        <v>194670</v>
      </c>
      <c r="I1523" s="57">
        <v>194670</v>
      </c>
      <c r="J1523" s="5" t="str">
        <f t="shared" si="177"/>
        <v>FIN simvastatine Mylan AB film-coated tablet 30 x 40mg/</v>
      </c>
      <c r="K1523" s="5" t="str">
        <f t="shared" si="178"/>
        <v>FIN simvastatine Mylan AB film-coated tablet 30 x 40mg/</v>
      </c>
      <c r="P1523">
        <v>30</v>
      </c>
      <c r="R1523">
        <v>30</v>
      </c>
      <c r="T1523" s="118"/>
      <c r="U1523" s="118"/>
      <c r="V1523" s="118"/>
      <c r="W1523" s="118"/>
      <c r="X1523" t="s">
        <v>1304</v>
      </c>
      <c r="Y1523" t="s">
        <v>1174</v>
      </c>
      <c r="Z1523" t="s">
        <v>1174</v>
      </c>
      <c r="AA1523" t="s">
        <v>1298</v>
      </c>
      <c r="AF1523" s="61">
        <v>100000073665</v>
      </c>
      <c r="AG1523" t="s">
        <v>1220</v>
      </c>
      <c r="AI1523" t="s">
        <v>1198</v>
      </c>
      <c r="AJ1523" t="s">
        <v>1212</v>
      </c>
      <c r="AS1523" s="57">
        <v>56132</v>
      </c>
      <c r="AT1523" s="25" t="str">
        <f t="shared" si="179"/>
        <v>FIN simvastatine Mylan AB film-coated tablet 40mg/</v>
      </c>
      <c r="AU1523" s="33"/>
      <c r="AW1523" s="57">
        <v>56132</v>
      </c>
      <c r="AX1523" s="57"/>
      <c r="AZ1523" t="s">
        <v>579</v>
      </c>
      <c r="BD1523" t="s">
        <v>1220</v>
      </c>
      <c r="BF1523" s="46" t="s">
        <v>1074</v>
      </c>
      <c r="BG1523" t="s">
        <v>992</v>
      </c>
      <c r="BK1523" t="s">
        <v>992</v>
      </c>
      <c r="BL1523" t="s">
        <v>1074</v>
      </c>
      <c r="BM1523" s="55" t="s">
        <v>964</v>
      </c>
      <c r="BN1523" t="str">
        <f t="shared" si="180"/>
        <v>simvastatine film-coated tablet 40mg/</v>
      </c>
      <c r="BO1523" s="55"/>
      <c r="BP1523" t="str">
        <f t="shared" si="181"/>
        <v>simvastatine film-coated tablet 40mg/</v>
      </c>
      <c r="BR1523" s="76">
        <v>10221000</v>
      </c>
      <c r="BS1523" t="s">
        <v>1220</v>
      </c>
      <c r="BU1523" s="118"/>
      <c r="BV1523" s="118"/>
      <c r="BW1523" s="61">
        <v>100000073665</v>
      </c>
      <c r="CB1523" s="87"/>
      <c r="CC1523" s="87"/>
      <c r="CF1523" t="s">
        <v>1242</v>
      </c>
      <c r="CG1523" t="s">
        <v>175</v>
      </c>
      <c r="CI1523" s="118"/>
      <c r="CJ1523" s="118"/>
      <c r="CK1523" t="s">
        <v>1239</v>
      </c>
      <c r="CM1523" t="s">
        <v>1228</v>
      </c>
      <c r="CN1523" t="s">
        <v>3382</v>
      </c>
      <c r="CO1523" s="46" t="s">
        <v>2252</v>
      </c>
      <c r="CQ1523" s="46" t="s">
        <v>2252</v>
      </c>
      <c r="CR1523" s="46" t="s">
        <v>615</v>
      </c>
      <c r="CT1523" s="46" t="s">
        <v>2252</v>
      </c>
      <c r="CU1523" s="46" t="s">
        <v>615</v>
      </c>
      <c r="CV1523" s="118"/>
      <c r="CW1523" s="147"/>
      <c r="CX1523" t="s">
        <v>615</v>
      </c>
      <c r="DG1523" s="118"/>
      <c r="DH1523" s="118"/>
      <c r="DI1523" s="118"/>
      <c r="DJ1523" s="118"/>
      <c r="DK1523" s="118"/>
      <c r="DL1523">
        <v>40</v>
      </c>
      <c r="DM1523" s="74" t="s">
        <v>164</v>
      </c>
      <c r="DN1523" s="74"/>
      <c r="DO1523" s="74"/>
      <c r="DP1523" s="74"/>
      <c r="DR1523">
        <v>40</v>
      </c>
      <c r="DS1523" s="74" t="s">
        <v>164</v>
      </c>
      <c r="DZ1523" t="s">
        <v>1262</v>
      </c>
      <c r="EA1523">
        <v>40</v>
      </c>
      <c r="EY1523" s="70" t="str">
        <f t="shared" si="182"/>
        <v>simvastatine oral 40mg/</v>
      </c>
      <c r="FK1523" s="14" t="s">
        <v>163</v>
      </c>
      <c r="FL1523" s="70" t="str">
        <f t="shared" si="183"/>
        <v>simvastatine oral 40mg/</v>
      </c>
    </row>
    <row r="1524" spans="1:168" ht="15.75" customHeight="1">
      <c r="A1524" s="83">
        <v>194671</v>
      </c>
      <c r="B1524" s="57">
        <v>194671</v>
      </c>
      <c r="C1524" s="118"/>
      <c r="D1524" s="118"/>
      <c r="E1524" s="118"/>
      <c r="F1524" s="118"/>
      <c r="G1524" s="57">
        <v>194671</v>
      </c>
      <c r="I1524" s="57">
        <v>194671</v>
      </c>
      <c r="J1524" s="5" t="str">
        <f t="shared" si="177"/>
        <v>FIN simvastatine Mylan AB film-coated tablet 60 x 40mg/</v>
      </c>
      <c r="K1524" s="5" t="str">
        <f t="shared" si="178"/>
        <v>FIN simvastatine Mylan AB film-coated tablet 60 x 40mg/</v>
      </c>
      <c r="P1524">
        <v>60</v>
      </c>
      <c r="R1524">
        <v>60</v>
      </c>
      <c r="T1524" s="118"/>
      <c r="U1524" s="118"/>
      <c r="V1524" s="118"/>
      <c r="W1524" s="118"/>
      <c r="X1524" s="56" t="s">
        <v>1349</v>
      </c>
      <c r="Y1524" t="s">
        <v>1174</v>
      </c>
      <c r="Z1524" t="s">
        <v>1174</v>
      </c>
      <c r="AA1524" t="s">
        <v>1300</v>
      </c>
      <c r="AF1524" s="61">
        <v>100000073665</v>
      </c>
      <c r="AG1524" t="s">
        <v>1220</v>
      </c>
      <c r="AI1524" t="s">
        <v>1198</v>
      </c>
      <c r="AJ1524" t="s">
        <v>1212</v>
      </c>
      <c r="AS1524" s="57">
        <v>56132</v>
      </c>
      <c r="AT1524" s="25" t="str">
        <f t="shared" si="179"/>
        <v>FIN simvastatine Mylan AB film-coated tablet 40mg/</v>
      </c>
      <c r="AU1524" s="33"/>
      <c r="AW1524" s="57">
        <v>56132</v>
      </c>
      <c r="AX1524" s="57"/>
      <c r="AZ1524" t="s">
        <v>579</v>
      </c>
      <c r="BD1524" t="s">
        <v>1220</v>
      </c>
      <c r="BF1524" s="46" t="s">
        <v>1074</v>
      </c>
      <c r="BG1524" t="s">
        <v>992</v>
      </c>
      <c r="BK1524" t="s">
        <v>992</v>
      </c>
      <c r="BL1524" t="s">
        <v>1074</v>
      </c>
      <c r="BM1524" s="55" t="s">
        <v>964</v>
      </c>
      <c r="BN1524" t="str">
        <f t="shared" si="180"/>
        <v>simvastatine film-coated tablet 40mg/</v>
      </c>
      <c r="BO1524" s="55"/>
      <c r="BP1524" t="str">
        <f t="shared" si="181"/>
        <v>simvastatine film-coated tablet 40mg/</v>
      </c>
      <c r="BR1524" s="76">
        <v>10221000</v>
      </c>
      <c r="BS1524" t="s">
        <v>1220</v>
      </c>
      <c r="BU1524" s="118"/>
      <c r="BV1524" s="118"/>
      <c r="BW1524" s="61">
        <v>100000073665</v>
      </c>
      <c r="CB1524" s="87"/>
      <c r="CC1524" s="87"/>
      <c r="CF1524" t="s">
        <v>1242</v>
      </c>
      <c r="CG1524" t="s">
        <v>175</v>
      </c>
      <c r="CI1524" s="118"/>
      <c r="CJ1524" s="118"/>
      <c r="CK1524" t="s">
        <v>1239</v>
      </c>
      <c r="CM1524" t="s">
        <v>1228</v>
      </c>
      <c r="CN1524" t="s">
        <v>3382</v>
      </c>
      <c r="CO1524" s="46" t="s">
        <v>2252</v>
      </c>
      <c r="CQ1524" s="46" t="s">
        <v>2252</v>
      </c>
      <c r="CR1524" s="46" t="s">
        <v>615</v>
      </c>
      <c r="CT1524" s="46" t="s">
        <v>2252</v>
      </c>
      <c r="CU1524" s="46" t="s">
        <v>615</v>
      </c>
      <c r="CV1524" s="118"/>
      <c r="CW1524" s="147"/>
      <c r="CX1524" t="s">
        <v>615</v>
      </c>
      <c r="DG1524" s="118"/>
      <c r="DH1524" s="118"/>
      <c r="DI1524" s="118"/>
      <c r="DJ1524" s="118"/>
      <c r="DK1524" s="118"/>
      <c r="DL1524">
        <v>40</v>
      </c>
      <c r="DM1524" s="74" t="s">
        <v>164</v>
      </c>
      <c r="DN1524" s="74"/>
      <c r="DO1524" s="74"/>
      <c r="DP1524" s="74"/>
      <c r="DR1524">
        <v>40</v>
      </c>
      <c r="DS1524" s="74" t="s">
        <v>164</v>
      </c>
      <c r="DZ1524" t="s">
        <v>1262</v>
      </c>
      <c r="EA1524">
        <v>40</v>
      </c>
      <c r="EY1524" s="70" t="str">
        <f t="shared" si="182"/>
        <v>simvastatine oral 40mg/</v>
      </c>
      <c r="FK1524" s="14" t="s">
        <v>163</v>
      </c>
      <c r="FL1524" s="70" t="str">
        <f t="shared" si="183"/>
        <v>simvastatine oral 40mg/</v>
      </c>
    </row>
    <row r="1525" spans="1:168" ht="15.75" customHeight="1">
      <c r="A1525" s="83">
        <v>194672</v>
      </c>
      <c r="B1525" s="57">
        <v>194672</v>
      </c>
      <c r="C1525" s="118"/>
      <c r="D1525" s="118"/>
      <c r="E1525" s="118"/>
      <c r="F1525" s="118"/>
      <c r="G1525" s="57">
        <v>194672</v>
      </c>
      <c r="I1525" s="57">
        <v>194672</v>
      </c>
      <c r="J1525" s="5" t="str">
        <f t="shared" si="177"/>
        <v>FIN simvastatine Mylan AB film-coated tablet 84 x 40mg/</v>
      </c>
      <c r="K1525" s="5" t="str">
        <f t="shared" si="178"/>
        <v>FIN simvastatine Mylan AB film-coated tablet 84 x 40mg/</v>
      </c>
      <c r="P1525">
        <v>84</v>
      </c>
      <c r="R1525">
        <v>84</v>
      </c>
      <c r="T1525" s="118"/>
      <c r="U1525" s="118"/>
      <c r="V1525" s="118"/>
      <c r="W1525" s="118"/>
      <c r="X1525" t="s">
        <v>1302</v>
      </c>
      <c r="Y1525" t="s">
        <v>1174</v>
      </c>
      <c r="Z1525" t="s">
        <v>1174</v>
      </c>
      <c r="AA1525" t="s">
        <v>1313</v>
      </c>
      <c r="AF1525" s="61">
        <v>100000073665</v>
      </c>
      <c r="AG1525" t="s">
        <v>1220</v>
      </c>
      <c r="AI1525" t="s">
        <v>1198</v>
      </c>
      <c r="AJ1525" t="s">
        <v>1212</v>
      </c>
      <c r="AS1525" s="57">
        <v>56132</v>
      </c>
      <c r="AT1525" s="25" t="str">
        <f t="shared" si="179"/>
        <v>FIN simvastatine Mylan AB film-coated tablet 40mg/</v>
      </c>
      <c r="AU1525" s="33"/>
      <c r="AW1525" s="57">
        <v>56132</v>
      </c>
      <c r="AX1525" s="57"/>
      <c r="AZ1525" t="s">
        <v>579</v>
      </c>
      <c r="BD1525" t="s">
        <v>1220</v>
      </c>
      <c r="BF1525" s="46" t="s">
        <v>1074</v>
      </c>
      <c r="BG1525" t="s">
        <v>992</v>
      </c>
      <c r="BK1525" t="s">
        <v>992</v>
      </c>
      <c r="BL1525" t="s">
        <v>1074</v>
      </c>
      <c r="BM1525" s="55" t="s">
        <v>964</v>
      </c>
      <c r="BN1525" t="str">
        <f t="shared" si="180"/>
        <v>simvastatine film-coated tablet 40mg/</v>
      </c>
      <c r="BO1525" s="55"/>
      <c r="BP1525" t="str">
        <f t="shared" si="181"/>
        <v>simvastatine film-coated tablet 40mg/</v>
      </c>
      <c r="BR1525" s="76">
        <v>10221000</v>
      </c>
      <c r="BS1525" t="s">
        <v>1220</v>
      </c>
      <c r="BU1525" s="118"/>
      <c r="BV1525" s="118"/>
      <c r="BW1525" s="61">
        <v>100000073665</v>
      </c>
      <c r="CB1525" s="87"/>
      <c r="CC1525" s="87"/>
      <c r="CF1525" t="s">
        <v>1242</v>
      </c>
      <c r="CG1525" t="s">
        <v>175</v>
      </c>
      <c r="CI1525" s="118"/>
      <c r="CJ1525" s="118"/>
      <c r="CK1525" t="s">
        <v>1239</v>
      </c>
      <c r="CM1525" t="s">
        <v>1228</v>
      </c>
      <c r="CN1525" t="s">
        <v>3382</v>
      </c>
      <c r="CO1525" s="46" t="s">
        <v>2252</v>
      </c>
      <c r="CQ1525" s="46" t="s">
        <v>2252</v>
      </c>
      <c r="CR1525" s="46" t="s">
        <v>615</v>
      </c>
      <c r="CT1525" s="46" t="s">
        <v>2252</v>
      </c>
      <c r="CU1525" s="46" t="s">
        <v>615</v>
      </c>
      <c r="CV1525" s="118"/>
      <c r="CW1525" s="147"/>
      <c r="CX1525" t="s">
        <v>615</v>
      </c>
      <c r="DG1525" s="118"/>
      <c r="DH1525" s="118"/>
      <c r="DI1525" s="118"/>
      <c r="DJ1525" s="118"/>
      <c r="DK1525" s="118"/>
      <c r="DL1525">
        <v>40</v>
      </c>
      <c r="DM1525" s="74" t="s">
        <v>164</v>
      </c>
      <c r="DN1525" s="74"/>
      <c r="DO1525" s="74"/>
      <c r="DP1525" s="74"/>
      <c r="DR1525">
        <v>40</v>
      </c>
      <c r="DS1525" s="74" t="s">
        <v>164</v>
      </c>
      <c r="DZ1525" t="s">
        <v>1262</v>
      </c>
      <c r="EA1525">
        <v>40</v>
      </c>
      <c r="EY1525" s="70" t="str">
        <f t="shared" si="182"/>
        <v>simvastatine oral 40mg/</v>
      </c>
      <c r="FK1525" s="14" t="s">
        <v>163</v>
      </c>
      <c r="FL1525" s="70" t="str">
        <f t="shared" si="183"/>
        <v>simvastatine oral 40mg/</v>
      </c>
    </row>
    <row r="1526" spans="1:168" ht="15.75" customHeight="1">
      <c r="A1526" s="83">
        <v>194673</v>
      </c>
      <c r="B1526" s="57">
        <v>194673</v>
      </c>
      <c r="C1526" s="118"/>
      <c r="D1526" s="118"/>
      <c r="E1526" s="118"/>
      <c r="F1526" s="118"/>
      <c r="G1526" s="57">
        <v>194673</v>
      </c>
      <c r="I1526" s="57">
        <v>194673</v>
      </c>
      <c r="J1526" s="5" t="str">
        <f t="shared" si="177"/>
        <v>FIN simvastatine Mylan AB film-coated tablet 90 x 40mg/</v>
      </c>
      <c r="K1526" s="5" t="str">
        <f t="shared" si="178"/>
        <v>FIN simvastatine Mylan AB film-coated tablet 90 x 40mg/</v>
      </c>
      <c r="P1526">
        <v>90</v>
      </c>
      <c r="R1526">
        <v>90</v>
      </c>
      <c r="T1526" s="118"/>
      <c r="U1526" s="118"/>
      <c r="V1526" s="118"/>
      <c r="W1526" s="118"/>
      <c r="X1526" t="s">
        <v>1302</v>
      </c>
      <c r="Y1526" t="s">
        <v>1174</v>
      </c>
      <c r="Z1526" t="s">
        <v>1174</v>
      </c>
      <c r="AA1526" t="s">
        <v>1301</v>
      </c>
      <c r="AF1526" s="61">
        <v>100000073665</v>
      </c>
      <c r="AG1526" t="s">
        <v>1220</v>
      </c>
      <c r="AI1526" t="s">
        <v>1198</v>
      </c>
      <c r="AJ1526" t="s">
        <v>1212</v>
      </c>
      <c r="AS1526" s="57">
        <v>56132</v>
      </c>
      <c r="AT1526" s="25" t="str">
        <f t="shared" si="179"/>
        <v>FIN simvastatine Mylan AB film-coated tablet 40mg/</v>
      </c>
      <c r="AU1526" s="33"/>
      <c r="AW1526" s="57">
        <v>56132</v>
      </c>
      <c r="AX1526" s="57"/>
      <c r="AZ1526" t="s">
        <v>579</v>
      </c>
      <c r="BD1526" t="s">
        <v>1220</v>
      </c>
      <c r="BF1526" s="46" t="s">
        <v>1074</v>
      </c>
      <c r="BG1526" t="s">
        <v>992</v>
      </c>
      <c r="BK1526" t="s">
        <v>992</v>
      </c>
      <c r="BL1526" t="s">
        <v>1074</v>
      </c>
      <c r="BM1526" s="55" t="s">
        <v>964</v>
      </c>
      <c r="BN1526" t="str">
        <f t="shared" si="180"/>
        <v>simvastatine film-coated tablet 40mg/</v>
      </c>
      <c r="BO1526" s="55"/>
      <c r="BP1526" t="str">
        <f t="shared" si="181"/>
        <v>simvastatine film-coated tablet 40mg/</v>
      </c>
      <c r="BR1526" s="76">
        <v>10221000</v>
      </c>
      <c r="BS1526" t="s">
        <v>1220</v>
      </c>
      <c r="BU1526" s="118"/>
      <c r="BV1526" s="118"/>
      <c r="BW1526" s="61">
        <v>100000073665</v>
      </c>
      <c r="CB1526" s="87"/>
      <c r="CC1526" s="87"/>
      <c r="CF1526" t="s">
        <v>1242</v>
      </c>
      <c r="CG1526" t="s">
        <v>175</v>
      </c>
      <c r="CI1526" s="118"/>
      <c r="CJ1526" s="118"/>
      <c r="CK1526" t="s">
        <v>1239</v>
      </c>
      <c r="CM1526" t="s">
        <v>1228</v>
      </c>
      <c r="CN1526" t="s">
        <v>3382</v>
      </c>
      <c r="CO1526" s="46" t="s">
        <v>2252</v>
      </c>
      <c r="CQ1526" s="46" t="s">
        <v>2252</v>
      </c>
      <c r="CR1526" s="46" t="s">
        <v>615</v>
      </c>
      <c r="CT1526" s="46" t="s">
        <v>2252</v>
      </c>
      <c r="CU1526" s="46" t="s">
        <v>615</v>
      </c>
      <c r="CV1526" s="118"/>
      <c r="CW1526" s="147"/>
      <c r="CX1526" t="s">
        <v>615</v>
      </c>
      <c r="DG1526" s="118"/>
      <c r="DH1526" s="118"/>
      <c r="DI1526" s="118"/>
      <c r="DJ1526" s="118"/>
      <c r="DK1526" s="118"/>
      <c r="DL1526">
        <v>40</v>
      </c>
      <c r="DM1526" s="74" t="s">
        <v>164</v>
      </c>
      <c r="DN1526" s="74"/>
      <c r="DO1526" s="74"/>
      <c r="DP1526" s="74"/>
      <c r="DR1526">
        <v>40</v>
      </c>
      <c r="DS1526" s="74" t="s">
        <v>164</v>
      </c>
      <c r="DZ1526" t="s">
        <v>1262</v>
      </c>
      <c r="EA1526">
        <v>40</v>
      </c>
      <c r="EY1526" s="70" t="str">
        <f t="shared" si="182"/>
        <v>simvastatine oral 40mg/</v>
      </c>
      <c r="FK1526" s="14" t="s">
        <v>163</v>
      </c>
      <c r="FL1526" s="70" t="str">
        <f t="shared" si="183"/>
        <v>simvastatine oral 40mg/</v>
      </c>
    </row>
    <row r="1527" spans="1:168" ht="15.75" customHeight="1">
      <c r="A1527" s="83">
        <v>202701</v>
      </c>
      <c r="B1527" s="57">
        <v>202701</v>
      </c>
      <c r="C1527" s="118"/>
      <c r="D1527" s="118"/>
      <c r="E1527" s="118"/>
      <c r="F1527" s="118"/>
      <c r="G1527" s="57">
        <v>202701</v>
      </c>
      <c r="I1527" s="57">
        <v>202701</v>
      </c>
      <c r="J1527" s="5" t="str">
        <f t="shared" si="177"/>
        <v>FIN simvastatine Mylan AB film-coated tablet 28 x 40mg/</v>
      </c>
      <c r="K1527" s="5" t="str">
        <f t="shared" si="178"/>
        <v>FIN simvastatine Mylan AB film-coated tablet 28 x 40mg/</v>
      </c>
      <c r="P1527">
        <v>28</v>
      </c>
      <c r="R1527">
        <v>28</v>
      </c>
      <c r="T1527" s="118"/>
      <c r="U1527" s="118"/>
      <c r="V1527" s="118"/>
      <c r="W1527" s="118"/>
      <c r="X1527" t="s">
        <v>1297</v>
      </c>
      <c r="Y1527" t="s">
        <v>1174</v>
      </c>
      <c r="Z1527" t="s">
        <v>1174</v>
      </c>
      <c r="AA1527" t="s">
        <v>1297</v>
      </c>
      <c r="AF1527" s="61">
        <v>100000073665</v>
      </c>
      <c r="AG1527" t="s">
        <v>1220</v>
      </c>
      <c r="AI1527" t="s">
        <v>1198</v>
      </c>
      <c r="AJ1527" t="s">
        <v>1212</v>
      </c>
      <c r="AS1527" s="57">
        <v>56132</v>
      </c>
      <c r="AT1527" s="25" t="str">
        <f t="shared" si="179"/>
        <v>FIN simvastatine Mylan AB film-coated tablet 40mg/</v>
      </c>
      <c r="AU1527" s="33"/>
      <c r="AW1527" s="57">
        <v>56132</v>
      </c>
      <c r="AX1527" s="57"/>
      <c r="AZ1527" t="s">
        <v>579</v>
      </c>
      <c r="BD1527" t="s">
        <v>1220</v>
      </c>
      <c r="BF1527" s="46" t="s">
        <v>1074</v>
      </c>
      <c r="BG1527" t="s">
        <v>992</v>
      </c>
      <c r="BK1527" t="s">
        <v>992</v>
      </c>
      <c r="BL1527" t="s">
        <v>1074</v>
      </c>
      <c r="BM1527" s="55" t="s">
        <v>964</v>
      </c>
      <c r="BN1527" t="str">
        <f t="shared" si="180"/>
        <v>simvastatine film-coated tablet 40mg/</v>
      </c>
      <c r="BO1527" s="55"/>
      <c r="BP1527" t="str">
        <f t="shared" si="181"/>
        <v>simvastatine film-coated tablet 40mg/</v>
      </c>
      <c r="BR1527" s="76">
        <v>10221000</v>
      </c>
      <c r="BS1527" t="s">
        <v>1220</v>
      </c>
      <c r="BU1527" s="118"/>
      <c r="BV1527" s="118"/>
      <c r="BW1527" s="61">
        <v>100000073665</v>
      </c>
      <c r="CB1527" s="87"/>
      <c r="CC1527" s="87"/>
      <c r="CF1527" t="s">
        <v>1242</v>
      </c>
      <c r="CG1527" t="s">
        <v>175</v>
      </c>
      <c r="CI1527" s="118"/>
      <c r="CJ1527" s="118"/>
      <c r="CK1527" t="s">
        <v>1239</v>
      </c>
      <c r="CM1527" t="s">
        <v>1228</v>
      </c>
      <c r="CN1527" t="s">
        <v>3382</v>
      </c>
      <c r="CO1527" s="46" t="s">
        <v>2252</v>
      </c>
      <c r="CQ1527" s="46" t="s">
        <v>2252</v>
      </c>
      <c r="CR1527" s="46" t="s">
        <v>615</v>
      </c>
      <c r="CT1527" s="46" t="s">
        <v>2252</v>
      </c>
      <c r="CU1527" s="46" t="s">
        <v>615</v>
      </c>
      <c r="CV1527" s="118"/>
      <c r="CW1527" s="147"/>
      <c r="CX1527" t="s">
        <v>615</v>
      </c>
      <c r="DG1527" s="118"/>
      <c r="DH1527" s="118"/>
      <c r="DI1527" s="118"/>
      <c r="DJ1527" s="118"/>
      <c r="DK1527" s="118"/>
      <c r="DL1527">
        <v>40</v>
      </c>
      <c r="DM1527" s="74" t="s">
        <v>164</v>
      </c>
      <c r="DN1527" s="74"/>
      <c r="DO1527" s="74"/>
      <c r="DP1527" s="74"/>
      <c r="DR1527">
        <v>40</v>
      </c>
      <c r="DS1527" s="74" t="s">
        <v>164</v>
      </c>
      <c r="DZ1527" t="s">
        <v>1262</v>
      </c>
      <c r="EA1527">
        <v>40</v>
      </c>
      <c r="EY1527" s="70" t="str">
        <f t="shared" si="182"/>
        <v>simvastatine oral 40mg/</v>
      </c>
      <c r="FK1527" s="14" t="s">
        <v>163</v>
      </c>
      <c r="FL1527" s="70" t="str">
        <f t="shared" si="183"/>
        <v>simvastatine oral 40mg/</v>
      </c>
    </row>
    <row r="1528" spans="1:168" ht="15.75" customHeight="1">
      <c r="A1528" s="83">
        <v>194674</v>
      </c>
      <c r="B1528" s="57">
        <v>194674</v>
      </c>
      <c r="C1528" s="118"/>
      <c r="D1528" s="118"/>
      <c r="E1528" s="118"/>
      <c r="F1528" s="118"/>
      <c r="G1528" s="57">
        <v>194674</v>
      </c>
      <c r="I1528" s="57">
        <v>194674</v>
      </c>
      <c r="J1528" s="5" t="str">
        <f t="shared" si="177"/>
        <v>FIN simvastatine Mylan AB film-coated tablet 28 x 80mg/</v>
      </c>
      <c r="K1528" s="5" t="str">
        <f t="shared" si="178"/>
        <v>FIN simvastatine Mylan AB film-coated tablet 28 x 80mg/</v>
      </c>
      <c r="P1528">
        <v>28</v>
      </c>
      <c r="R1528">
        <v>28</v>
      </c>
      <c r="T1528" s="118"/>
      <c r="U1528" s="118"/>
      <c r="V1528" s="118"/>
      <c r="W1528" s="118"/>
      <c r="X1528" t="s">
        <v>1297</v>
      </c>
      <c r="Y1528" t="s">
        <v>1175</v>
      </c>
      <c r="Z1528" t="s">
        <v>1175</v>
      </c>
      <c r="AA1528" t="s">
        <v>1297</v>
      </c>
      <c r="AF1528" s="61">
        <v>100000073665</v>
      </c>
      <c r="AG1528" t="s">
        <v>1220</v>
      </c>
      <c r="AI1528" t="s">
        <v>1198</v>
      </c>
      <c r="AJ1528" t="s">
        <v>1212</v>
      </c>
      <c r="AS1528" s="57">
        <v>56134</v>
      </c>
      <c r="AT1528" s="25" t="str">
        <f t="shared" si="179"/>
        <v>FIN simvastatine Mylan AB film-coated tablet 80mg/</v>
      </c>
      <c r="AU1528" s="33"/>
      <c r="AW1528" s="57">
        <v>56134</v>
      </c>
      <c r="AX1528" s="57"/>
      <c r="AZ1528" t="s">
        <v>579</v>
      </c>
      <c r="BD1528" t="s">
        <v>1220</v>
      </c>
      <c r="BF1528" s="46" t="s">
        <v>1075</v>
      </c>
      <c r="BG1528" t="s">
        <v>992</v>
      </c>
      <c r="BK1528" t="s">
        <v>992</v>
      </c>
      <c r="BL1528" t="s">
        <v>1075</v>
      </c>
      <c r="BM1528" s="55" t="s">
        <v>964</v>
      </c>
      <c r="BN1528" t="str">
        <f t="shared" si="180"/>
        <v>simvastatine film-coated tablet 80mg/</v>
      </c>
      <c r="BO1528" s="55"/>
      <c r="BP1528" t="str">
        <f t="shared" si="181"/>
        <v>simvastatine film-coated tablet 80mg/</v>
      </c>
      <c r="BR1528" s="76">
        <v>10221000</v>
      </c>
      <c r="BS1528" t="s">
        <v>1220</v>
      </c>
      <c r="BU1528" s="118"/>
      <c r="BV1528" s="118"/>
      <c r="BW1528" s="61">
        <v>100000073665</v>
      </c>
      <c r="CB1528" s="87"/>
      <c r="CC1528" s="87"/>
      <c r="CF1528" t="s">
        <v>1242</v>
      </c>
      <c r="CG1528" t="s">
        <v>175</v>
      </c>
      <c r="CI1528" s="118"/>
      <c r="CJ1528" s="118"/>
      <c r="CK1528" t="s">
        <v>1239</v>
      </c>
      <c r="CM1528" t="s">
        <v>1228</v>
      </c>
      <c r="CN1528" t="s">
        <v>3382</v>
      </c>
      <c r="CO1528" s="46" t="s">
        <v>2252</v>
      </c>
      <c r="CQ1528" s="46" t="s">
        <v>2252</v>
      </c>
      <c r="CR1528" s="46" t="s">
        <v>615</v>
      </c>
      <c r="CT1528" s="46" t="s">
        <v>2252</v>
      </c>
      <c r="CU1528" s="46" t="s">
        <v>615</v>
      </c>
      <c r="CV1528" s="118"/>
      <c r="CW1528" s="147"/>
      <c r="CX1528" t="s">
        <v>615</v>
      </c>
      <c r="DG1528" s="118"/>
      <c r="DH1528" s="118"/>
      <c r="DI1528" s="118"/>
      <c r="DJ1528" s="118"/>
      <c r="DK1528" s="118"/>
      <c r="DL1528">
        <v>80</v>
      </c>
      <c r="DM1528" s="74" t="s">
        <v>164</v>
      </c>
      <c r="DN1528" s="74"/>
      <c r="DO1528" s="74"/>
      <c r="DP1528" s="74"/>
      <c r="DR1528">
        <v>80</v>
      </c>
      <c r="DS1528" s="74" t="s">
        <v>164</v>
      </c>
      <c r="DZ1528" t="s">
        <v>1263</v>
      </c>
      <c r="EA1528">
        <v>80</v>
      </c>
      <c r="EY1528" s="70" t="str">
        <f t="shared" si="182"/>
        <v>simvastatine oral 80mg/</v>
      </c>
      <c r="FK1528" s="14" t="s">
        <v>163</v>
      </c>
      <c r="FL1528" s="70" t="str">
        <f t="shared" si="183"/>
        <v>simvastatine oral 80mg/</v>
      </c>
    </row>
    <row r="1529" spans="1:168" ht="15.75" customHeight="1">
      <c r="A1529" s="83">
        <v>194675</v>
      </c>
      <c r="B1529" s="57">
        <v>194675</v>
      </c>
      <c r="C1529" s="118"/>
      <c r="D1529" s="118"/>
      <c r="E1529" s="118"/>
      <c r="F1529" s="118"/>
      <c r="G1529" s="57">
        <v>194675</v>
      </c>
      <c r="I1529" s="57">
        <v>194675</v>
      </c>
      <c r="J1529" s="5" t="str">
        <f t="shared" si="177"/>
        <v>FIN simvastatine Mylan AB film-coated tablet 30 x 80mg/</v>
      </c>
      <c r="K1529" s="5" t="str">
        <f t="shared" si="178"/>
        <v>FIN simvastatine Mylan AB film-coated tablet 30 x 80mg/</v>
      </c>
      <c r="P1529">
        <v>30</v>
      </c>
      <c r="R1529">
        <v>30</v>
      </c>
      <c r="T1529" s="118"/>
      <c r="U1529" s="118"/>
      <c r="V1529" s="118"/>
      <c r="W1529" s="118"/>
      <c r="X1529" t="s">
        <v>1298</v>
      </c>
      <c r="Y1529" t="s">
        <v>1175</v>
      </c>
      <c r="Z1529" t="s">
        <v>1175</v>
      </c>
      <c r="AA1529" t="s">
        <v>1298</v>
      </c>
      <c r="AF1529" s="61">
        <v>100000073665</v>
      </c>
      <c r="AG1529" t="s">
        <v>1220</v>
      </c>
      <c r="AI1529" t="s">
        <v>1198</v>
      </c>
      <c r="AJ1529" t="s">
        <v>1212</v>
      </c>
      <c r="AS1529" s="57">
        <v>56134</v>
      </c>
      <c r="AT1529" s="25" t="str">
        <f t="shared" si="179"/>
        <v>FIN simvastatine Mylan AB film-coated tablet 80mg/</v>
      </c>
      <c r="AU1529" s="33"/>
      <c r="AW1529" s="57">
        <v>56134</v>
      </c>
      <c r="AX1529" s="57"/>
      <c r="AZ1529" t="s">
        <v>579</v>
      </c>
      <c r="BD1529" t="s">
        <v>1220</v>
      </c>
      <c r="BF1529" s="46" t="s">
        <v>1075</v>
      </c>
      <c r="BG1529" t="s">
        <v>992</v>
      </c>
      <c r="BK1529" t="s">
        <v>992</v>
      </c>
      <c r="BL1529" t="s">
        <v>1075</v>
      </c>
      <c r="BM1529" s="55" t="s">
        <v>964</v>
      </c>
      <c r="BN1529" t="str">
        <f t="shared" si="180"/>
        <v>simvastatine film-coated tablet 80mg/</v>
      </c>
      <c r="BO1529" s="55"/>
      <c r="BP1529" t="str">
        <f t="shared" si="181"/>
        <v>simvastatine film-coated tablet 80mg/</v>
      </c>
      <c r="BR1529" s="76">
        <v>10221000</v>
      </c>
      <c r="BS1529" t="s">
        <v>1220</v>
      </c>
      <c r="BU1529" s="118"/>
      <c r="BV1529" s="118"/>
      <c r="BW1529" s="61">
        <v>100000073665</v>
      </c>
      <c r="CB1529" s="87"/>
      <c r="CC1529" s="87"/>
      <c r="CF1529" t="s">
        <v>1242</v>
      </c>
      <c r="CG1529" t="s">
        <v>175</v>
      </c>
      <c r="CI1529" s="118"/>
      <c r="CJ1529" s="118"/>
      <c r="CK1529" t="s">
        <v>1239</v>
      </c>
      <c r="CM1529" t="s">
        <v>1228</v>
      </c>
      <c r="CN1529" t="s">
        <v>3382</v>
      </c>
      <c r="CO1529" s="46" t="s">
        <v>2252</v>
      </c>
      <c r="CQ1529" s="46" t="s">
        <v>2252</v>
      </c>
      <c r="CR1529" s="46" t="s">
        <v>615</v>
      </c>
      <c r="CT1529" s="46" t="s">
        <v>2252</v>
      </c>
      <c r="CU1529" s="46" t="s">
        <v>615</v>
      </c>
      <c r="CV1529" s="118"/>
      <c r="CW1529" s="147"/>
      <c r="CX1529" t="s">
        <v>615</v>
      </c>
      <c r="DG1529" s="118"/>
      <c r="DH1529" s="118"/>
      <c r="DI1529" s="118"/>
      <c r="DJ1529" s="118"/>
      <c r="DK1529" s="118"/>
      <c r="DL1529">
        <v>80</v>
      </c>
      <c r="DM1529" s="74" t="s">
        <v>164</v>
      </c>
      <c r="DN1529" s="74"/>
      <c r="DO1529" s="74"/>
      <c r="DP1529" s="74"/>
      <c r="DR1529">
        <v>80</v>
      </c>
      <c r="DS1529" s="74" t="s">
        <v>164</v>
      </c>
      <c r="DZ1529" t="s">
        <v>1263</v>
      </c>
      <c r="EA1529">
        <v>80</v>
      </c>
      <c r="EY1529" s="70" t="str">
        <f t="shared" si="182"/>
        <v>simvastatine oral 80mg/</v>
      </c>
      <c r="FK1529" s="14" t="s">
        <v>163</v>
      </c>
      <c r="FL1529" s="70" t="str">
        <f t="shared" si="183"/>
        <v>simvastatine oral 80mg/</v>
      </c>
    </row>
    <row r="1530" spans="1:168" ht="15.75" customHeight="1">
      <c r="A1530" s="83">
        <v>194676</v>
      </c>
      <c r="B1530" s="57">
        <v>194676</v>
      </c>
      <c r="C1530" s="118"/>
      <c r="D1530" s="118"/>
      <c r="E1530" s="118"/>
      <c r="F1530" s="118"/>
      <c r="G1530" s="57">
        <v>194676</v>
      </c>
      <c r="I1530" s="57">
        <v>194676</v>
      </c>
      <c r="J1530" s="5" t="str">
        <f t="shared" si="177"/>
        <v>FIN simvastatine Mylan AB film-coated tablet 100 x 80mg/</v>
      </c>
      <c r="K1530" s="5" t="str">
        <f t="shared" si="178"/>
        <v>FIN simvastatine Mylan AB film-coated tablet 100 x 80mg/</v>
      </c>
      <c r="P1530">
        <v>100</v>
      </c>
      <c r="R1530">
        <v>100</v>
      </c>
      <c r="T1530" s="118"/>
      <c r="U1530" s="118"/>
      <c r="V1530" s="118"/>
      <c r="W1530" s="118"/>
      <c r="X1530" t="s">
        <v>1289</v>
      </c>
      <c r="Y1530" t="s">
        <v>1175</v>
      </c>
      <c r="Z1530" t="s">
        <v>1175</v>
      </c>
      <c r="AA1530" t="s">
        <v>1289</v>
      </c>
      <c r="AF1530" s="61">
        <v>100000073665</v>
      </c>
      <c r="AG1530" t="s">
        <v>1220</v>
      </c>
      <c r="AI1530" t="s">
        <v>1198</v>
      </c>
      <c r="AJ1530" t="s">
        <v>1212</v>
      </c>
      <c r="AS1530" s="57">
        <v>56134</v>
      </c>
      <c r="AT1530" s="25" t="str">
        <f t="shared" si="179"/>
        <v>FIN simvastatine Mylan AB film-coated tablet 80mg/</v>
      </c>
      <c r="AU1530" s="33"/>
      <c r="AW1530" s="57">
        <v>56134</v>
      </c>
      <c r="AX1530" s="57"/>
      <c r="AZ1530" t="s">
        <v>579</v>
      </c>
      <c r="BD1530" t="s">
        <v>1220</v>
      </c>
      <c r="BF1530" s="46" t="s">
        <v>1075</v>
      </c>
      <c r="BG1530" t="s">
        <v>992</v>
      </c>
      <c r="BK1530" t="s">
        <v>992</v>
      </c>
      <c r="BL1530" t="s">
        <v>1075</v>
      </c>
      <c r="BM1530" s="55" t="s">
        <v>964</v>
      </c>
      <c r="BN1530" t="str">
        <f t="shared" si="180"/>
        <v>simvastatine film-coated tablet 80mg/</v>
      </c>
      <c r="BO1530" s="55"/>
      <c r="BP1530" t="str">
        <f t="shared" si="181"/>
        <v>simvastatine film-coated tablet 80mg/</v>
      </c>
      <c r="BR1530" s="76">
        <v>10221000</v>
      </c>
      <c r="BS1530" t="s">
        <v>1220</v>
      </c>
      <c r="BU1530" s="118"/>
      <c r="BV1530" s="118"/>
      <c r="BW1530" s="61">
        <v>100000073665</v>
      </c>
      <c r="CB1530" s="87"/>
      <c r="CC1530" s="87"/>
      <c r="CF1530" t="s">
        <v>1242</v>
      </c>
      <c r="CG1530" t="s">
        <v>175</v>
      </c>
      <c r="CI1530" s="118"/>
      <c r="CJ1530" s="118"/>
      <c r="CK1530" t="s">
        <v>1239</v>
      </c>
      <c r="CM1530" t="s">
        <v>1228</v>
      </c>
      <c r="CN1530" t="s">
        <v>3382</v>
      </c>
      <c r="CO1530" s="46" t="s">
        <v>2252</v>
      </c>
      <c r="CQ1530" s="46" t="s">
        <v>2252</v>
      </c>
      <c r="CR1530" s="46" t="s">
        <v>615</v>
      </c>
      <c r="CT1530" s="46" t="s">
        <v>2252</v>
      </c>
      <c r="CU1530" s="46" t="s">
        <v>615</v>
      </c>
      <c r="CV1530" s="118"/>
      <c r="CW1530" s="147"/>
      <c r="CX1530" t="s">
        <v>615</v>
      </c>
      <c r="DG1530" s="118"/>
      <c r="DH1530" s="118"/>
      <c r="DI1530" s="118"/>
      <c r="DJ1530" s="118"/>
      <c r="DK1530" s="118"/>
      <c r="DL1530">
        <v>80</v>
      </c>
      <c r="DM1530" s="74" t="s">
        <v>164</v>
      </c>
      <c r="DN1530" s="74"/>
      <c r="DO1530" s="74"/>
      <c r="DP1530" s="74"/>
      <c r="DR1530">
        <v>80</v>
      </c>
      <c r="DS1530" s="74" t="s">
        <v>164</v>
      </c>
      <c r="DZ1530" t="s">
        <v>1263</v>
      </c>
      <c r="EA1530">
        <v>80</v>
      </c>
      <c r="EY1530" s="70" t="str">
        <f t="shared" si="182"/>
        <v>simvastatine oral 80mg/</v>
      </c>
      <c r="FK1530" s="14" t="s">
        <v>163</v>
      </c>
      <c r="FL1530" s="70" t="str">
        <f t="shared" si="183"/>
        <v>simvastatine oral 80mg/</v>
      </c>
    </row>
    <row r="1531" spans="1:168" ht="15.75" customHeight="1">
      <c r="A1531" s="83">
        <v>194677</v>
      </c>
      <c r="B1531" s="57">
        <v>194677</v>
      </c>
      <c r="C1531" s="118"/>
      <c r="D1531" s="118"/>
      <c r="E1531" s="118"/>
      <c r="F1531" s="118"/>
      <c r="G1531" s="57">
        <v>194677</v>
      </c>
      <c r="I1531" s="57">
        <v>194677</v>
      </c>
      <c r="J1531" s="5" t="str">
        <f t="shared" si="177"/>
        <v>FIN simvastatine Mylan AB film-coated tablet 250 x 80mg/</v>
      </c>
      <c r="K1531" s="5" t="str">
        <f t="shared" si="178"/>
        <v>FIN simvastatine Mylan AB film-coated tablet 250 x 80mg/</v>
      </c>
      <c r="P1531">
        <v>250</v>
      </c>
      <c r="R1531">
        <v>250</v>
      </c>
      <c r="T1531" s="118"/>
      <c r="U1531" s="118"/>
      <c r="V1531" s="118"/>
      <c r="W1531" s="118"/>
      <c r="X1531" s="56" t="s">
        <v>1303</v>
      </c>
      <c r="Y1531" t="s">
        <v>1175</v>
      </c>
      <c r="Z1531" t="s">
        <v>1175</v>
      </c>
      <c r="AA1531" t="s">
        <v>1303</v>
      </c>
      <c r="AF1531" s="61">
        <v>100000073665</v>
      </c>
      <c r="AG1531" t="s">
        <v>1220</v>
      </c>
      <c r="AI1531" t="s">
        <v>1198</v>
      </c>
      <c r="AJ1531" t="s">
        <v>1212</v>
      </c>
      <c r="AS1531" s="57">
        <v>56134</v>
      </c>
      <c r="AT1531" s="25" t="str">
        <f t="shared" si="179"/>
        <v>FIN simvastatine Mylan AB film-coated tablet 80mg/</v>
      </c>
      <c r="AU1531" s="33"/>
      <c r="AW1531" s="57">
        <v>56134</v>
      </c>
      <c r="AX1531" s="57"/>
      <c r="AZ1531" t="s">
        <v>579</v>
      </c>
      <c r="BD1531" t="s">
        <v>1220</v>
      </c>
      <c r="BF1531" s="46" t="s">
        <v>1075</v>
      </c>
      <c r="BG1531" t="s">
        <v>992</v>
      </c>
      <c r="BK1531" t="s">
        <v>992</v>
      </c>
      <c r="BL1531" t="s">
        <v>1075</v>
      </c>
      <c r="BM1531" s="55" t="s">
        <v>964</v>
      </c>
      <c r="BN1531" t="str">
        <f t="shared" si="180"/>
        <v>simvastatine film-coated tablet 80mg/</v>
      </c>
      <c r="BO1531" s="55"/>
      <c r="BP1531" t="str">
        <f t="shared" si="181"/>
        <v>simvastatine film-coated tablet 80mg/</v>
      </c>
      <c r="BR1531" s="76">
        <v>10221000</v>
      </c>
      <c r="BS1531" t="s">
        <v>1220</v>
      </c>
      <c r="BU1531" s="118"/>
      <c r="BV1531" s="118"/>
      <c r="BW1531" s="61">
        <v>100000073665</v>
      </c>
      <c r="CB1531" s="87"/>
      <c r="CC1531" s="87"/>
      <c r="CF1531" t="s">
        <v>1242</v>
      </c>
      <c r="CG1531" t="s">
        <v>175</v>
      </c>
      <c r="CI1531" s="118"/>
      <c r="CJ1531" s="118"/>
      <c r="CK1531" t="s">
        <v>1239</v>
      </c>
      <c r="CM1531" t="s">
        <v>1228</v>
      </c>
      <c r="CN1531" t="s">
        <v>3382</v>
      </c>
      <c r="CO1531" s="46" t="s">
        <v>2252</v>
      </c>
      <c r="CQ1531" s="46" t="s">
        <v>2252</v>
      </c>
      <c r="CR1531" s="46" t="s">
        <v>615</v>
      </c>
      <c r="CT1531" s="46" t="s">
        <v>2252</v>
      </c>
      <c r="CU1531" s="46" t="s">
        <v>615</v>
      </c>
      <c r="CV1531" s="118"/>
      <c r="CW1531" s="147"/>
      <c r="CX1531" t="s">
        <v>615</v>
      </c>
      <c r="DG1531" s="118"/>
      <c r="DH1531" s="118"/>
      <c r="DI1531" s="118"/>
      <c r="DJ1531" s="118"/>
      <c r="DK1531" s="118"/>
      <c r="DL1531">
        <v>80</v>
      </c>
      <c r="DM1531" s="74" t="s">
        <v>164</v>
      </c>
      <c r="DN1531" s="74"/>
      <c r="DO1531" s="74"/>
      <c r="DP1531" s="74"/>
      <c r="DR1531">
        <v>80</v>
      </c>
      <c r="DS1531" s="74" t="s">
        <v>164</v>
      </c>
      <c r="DZ1531" t="s">
        <v>1263</v>
      </c>
      <c r="EA1531">
        <v>80</v>
      </c>
      <c r="EY1531" s="70" t="str">
        <f t="shared" si="182"/>
        <v>simvastatine oral 80mg/</v>
      </c>
      <c r="FK1531" s="14" t="s">
        <v>163</v>
      </c>
      <c r="FL1531" s="70" t="str">
        <f t="shared" si="183"/>
        <v>simvastatine oral 80mg/</v>
      </c>
    </row>
    <row r="1532" spans="1:168" ht="15.75" customHeight="1">
      <c r="A1532" s="83">
        <v>194678</v>
      </c>
      <c r="B1532" s="57">
        <v>194678</v>
      </c>
      <c r="C1532" s="118"/>
      <c r="D1532" s="118"/>
      <c r="E1532" s="118"/>
      <c r="F1532" s="118"/>
      <c r="G1532" s="57">
        <v>194678</v>
      </c>
      <c r="I1532" s="57">
        <v>194678</v>
      </c>
      <c r="J1532" s="5" t="str">
        <f t="shared" si="177"/>
        <v>FIN simvastatine Mylan AB film-coated tablet 28 x 80mg/</v>
      </c>
      <c r="K1532" s="5" t="str">
        <f t="shared" si="178"/>
        <v>FIN simvastatine Mylan AB film-coated tablet 28 x 80mg/</v>
      </c>
      <c r="P1532">
        <v>28</v>
      </c>
      <c r="R1532">
        <v>28</v>
      </c>
      <c r="T1532" s="118"/>
      <c r="U1532" s="118"/>
      <c r="V1532" s="118"/>
      <c r="W1532" s="118"/>
      <c r="X1532" s="56" t="s">
        <v>1304</v>
      </c>
      <c r="Y1532" t="s">
        <v>1175</v>
      </c>
      <c r="Z1532" t="s">
        <v>1175</v>
      </c>
      <c r="AA1532" t="s">
        <v>1297</v>
      </c>
      <c r="AF1532" s="61">
        <v>100000073665</v>
      </c>
      <c r="AG1532" t="s">
        <v>1220</v>
      </c>
      <c r="AI1532" t="s">
        <v>1198</v>
      </c>
      <c r="AJ1532" t="s">
        <v>1212</v>
      </c>
      <c r="AS1532" s="57">
        <v>56134</v>
      </c>
      <c r="AT1532" s="25" t="str">
        <f t="shared" si="179"/>
        <v>FIN simvastatine Mylan AB film-coated tablet 80mg/</v>
      </c>
      <c r="AU1532" s="33"/>
      <c r="AW1532" s="57">
        <v>56134</v>
      </c>
      <c r="AX1532" s="57"/>
      <c r="AZ1532" t="s">
        <v>579</v>
      </c>
      <c r="BD1532" t="s">
        <v>1220</v>
      </c>
      <c r="BF1532" s="46" t="s">
        <v>1075</v>
      </c>
      <c r="BG1532" t="s">
        <v>992</v>
      </c>
      <c r="BK1532" t="s">
        <v>992</v>
      </c>
      <c r="BL1532" t="s">
        <v>1075</v>
      </c>
      <c r="BM1532" s="55" t="s">
        <v>964</v>
      </c>
      <c r="BN1532" t="str">
        <f t="shared" si="180"/>
        <v>simvastatine film-coated tablet 80mg/</v>
      </c>
      <c r="BO1532" s="55"/>
      <c r="BP1532" t="str">
        <f t="shared" si="181"/>
        <v>simvastatine film-coated tablet 80mg/</v>
      </c>
      <c r="BR1532" s="76">
        <v>10221000</v>
      </c>
      <c r="BS1532" t="s">
        <v>1220</v>
      </c>
      <c r="BU1532" s="118"/>
      <c r="BV1532" s="118"/>
      <c r="BW1532" s="61">
        <v>100000073665</v>
      </c>
      <c r="CB1532" s="87"/>
      <c r="CC1532" s="87"/>
      <c r="CF1532" t="s">
        <v>1242</v>
      </c>
      <c r="CG1532" t="s">
        <v>175</v>
      </c>
      <c r="CI1532" s="118"/>
      <c r="CJ1532" s="118"/>
      <c r="CK1532" t="s">
        <v>1239</v>
      </c>
      <c r="CM1532" t="s">
        <v>1228</v>
      </c>
      <c r="CN1532" t="s">
        <v>3382</v>
      </c>
      <c r="CO1532" s="46" t="s">
        <v>2252</v>
      </c>
      <c r="CQ1532" s="46" t="s">
        <v>2252</v>
      </c>
      <c r="CR1532" s="46" t="s">
        <v>615</v>
      </c>
      <c r="CT1532" s="46" t="s">
        <v>2252</v>
      </c>
      <c r="CU1532" s="46" t="s">
        <v>615</v>
      </c>
      <c r="CV1532" s="118"/>
      <c r="CW1532" s="147"/>
      <c r="CX1532" t="s">
        <v>615</v>
      </c>
      <c r="DG1532" s="118"/>
      <c r="DH1532" s="118"/>
      <c r="DI1532" s="118"/>
      <c r="DJ1532" s="118"/>
      <c r="DK1532" s="118"/>
      <c r="DL1532">
        <v>80</v>
      </c>
      <c r="DM1532" s="74" t="s">
        <v>164</v>
      </c>
      <c r="DN1532" s="74"/>
      <c r="DO1532" s="74"/>
      <c r="DP1532" s="74"/>
      <c r="DR1532">
        <v>80</v>
      </c>
      <c r="DS1532" s="74" t="s">
        <v>164</v>
      </c>
      <c r="DZ1532" t="s">
        <v>1263</v>
      </c>
      <c r="EA1532">
        <v>80</v>
      </c>
      <c r="EY1532" s="70" t="str">
        <f t="shared" si="182"/>
        <v>simvastatine oral 80mg/</v>
      </c>
      <c r="FK1532" s="14" t="s">
        <v>163</v>
      </c>
      <c r="FL1532" s="70" t="str">
        <f t="shared" si="183"/>
        <v>simvastatine oral 80mg/</v>
      </c>
    </row>
    <row r="1533" spans="1:168" ht="15.75" customHeight="1">
      <c r="A1533" s="83">
        <v>194679</v>
      </c>
      <c r="B1533" s="57">
        <v>194679</v>
      </c>
      <c r="C1533" s="118"/>
      <c r="D1533" s="118"/>
      <c r="E1533" s="118"/>
      <c r="F1533" s="118"/>
      <c r="G1533" s="57">
        <v>194679</v>
      </c>
      <c r="I1533" s="57">
        <v>194679</v>
      </c>
      <c r="J1533" s="5" t="str">
        <f t="shared" si="177"/>
        <v>FIN simvastatine Mylan AB film-coated tablet 30 x 80mg/</v>
      </c>
      <c r="K1533" s="5" t="str">
        <f t="shared" si="178"/>
        <v>FIN simvastatine Mylan AB film-coated tablet 30 x 80mg/</v>
      </c>
      <c r="P1533">
        <v>30</v>
      </c>
      <c r="R1533">
        <v>30</v>
      </c>
      <c r="T1533" s="118"/>
      <c r="U1533" s="118"/>
      <c r="V1533" s="118"/>
      <c r="W1533" s="118"/>
      <c r="X1533" s="56" t="s">
        <v>1349</v>
      </c>
      <c r="Y1533" t="s">
        <v>1175</v>
      </c>
      <c r="Z1533" t="s">
        <v>1175</v>
      </c>
      <c r="AA1533" t="s">
        <v>1298</v>
      </c>
      <c r="AF1533" s="61">
        <v>100000073665</v>
      </c>
      <c r="AG1533" t="s">
        <v>1220</v>
      </c>
      <c r="AI1533" t="s">
        <v>1198</v>
      </c>
      <c r="AJ1533" t="s">
        <v>1212</v>
      </c>
      <c r="AS1533" s="57">
        <v>56134</v>
      </c>
      <c r="AT1533" s="25" t="str">
        <f t="shared" si="179"/>
        <v>FIN simvastatine Mylan AB film-coated tablet 80mg/</v>
      </c>
      <c r="AU1533" s="33"/>
      <c r="AW1533" s="57">
        <v>56134</v>
      </c>
      <c r="AX1533" s="57"/>
      <c r="AZ1533" t="s">
        <v>579</v>
      </c>
      <c r="BD1533" t="s">
        <v>1220</v>
      </c>
      <c r="BF1533" s="46" t="s">
        <v>1075</v>
      </c>
      <c r="BG1533" t="s">
        <v>992</v>
      </c>
      <c r="BK1533" t="s">
        <v>992</v>
      </c>
      <c r="BL1533" t="s">
        <v>1075</v>
      </c>
      <c r="BM1533" s="55" t="s">
        <v>964</v>
      </c>
      <c r="BN1533" t="str">
        <f t="shared" si="180"/>
        <v>simvastatine film-coated tablet 80mg/</v>
      </c>
      <c r="BO1533" s="55"/>
      <c r="BP1533" t="str">
        <f t="shared" si="181"/>
        <v>simvastatine film-coated tablet 80mg/</v>
      </c>
      <c r="BR1533" s="76">
        <v>10221000</v>
      </c>
      <c r="BS1533" t="s">
        <v>1220</v>
      </c>
      <c r="BU1533" s="118"/>
      <c r="BV1533" s="118"/>
      <c r="BW1533" s="61">
        <v>100000073665</v>
      </c>
      <c r="CB1533" s="87"/>
      <c r="CC1533" s="87"/>
      <c r="CF1533" t="s">
        <v>1242</v>
      </c>
      <c r="CG1533" t="s">
        <v>175</v>
      </c>
      <c r="CI1533" s="118"/>
      <c r="CJ1533" s="118"/>
      <c r="CK1533" t="s">
        <v>1239</v>
      </c>
      <c r="CM1533" t="s">
        <v>1228</v>
      </c>
      <c r="CN1533" t="s">
        <v>3382</v>
      </c>
      <c r="CO1533" s="46" t="s">
        <v>2252</v>
      </c>
      <c r="CQ1533" s="46" t="s">
        <v>2252</v>
      </c>
      <c r="CR1533" s="46" t="s">
        <v>615</v>
      </c>
      <c r="CT1533" s="46" t="s">
        <v>2252</v>
      </c>
      <c r="CU1533" s="46" t="s">
        <v>615</v>
      </c>
      <c r="CV1533" s="118"/>
      <c r="CW1533" s="147"/>
      <c r="CX1533" t="s">
        <v>615</v>
      </c>
      <c r="DG1533" s="118"/>
      <c r="DH1533" s="118"/>
      <c r="DI1533" s="118"/>
      <c r="DJ1533" s="118"/>
      <c r="DK1533" s="118"/>
      <c r="DL1533">
        <v>80</v>
      </c>
      <c r="DM1533" s="74" t="s">
        <v>164</v>
      </c>
      <c r="DN1533" s="74"/>
      <c r="DO1533" s="74"/>
      <c r="DP1533" s="74"/>
      <c r="DR1533">
        <v>80</v>
      </c>
      <c r="DS1533" s="74" t="s">
        <v>164</v>
      </c>
      <c r="DZ1533" t="s">
        <v>1263</v>
      </c>
      <c r="EA1533">
        <v>80</v>
      </c>
      <c r="EY1533" s="70" t="str">
        <f t="shared" si="182"/>
        <v>simvastatine oral 80mg/</v>
      </c>
      <c r="FK1533" s="14" t="s">
        <v>163</v>
      </c>
      <c r="FL1533" s="70" t="str">
        <f t="shared" si="183"/>
        <v>simvastatine oral 80mg/</v>
      </c>
    </row>
    <row r="1534" spans="1:168" ht="15.75" customHeight="1">
      <c r="A1534" s="83">
        <v>194680</v>
      </c>
      <c r="B1534" s="57">
        <v>194680</v>
      </c>
      <c r="C1534" s="118"/>
      <c r="D1534" s="118"/>
      <c r="E1534" s="118"/>
      <c r="F1534" s="118"/>
      <c r="G1534" s="57">
        <v>194680</v>
      </c>
      <c r="I1534" s="57">
        <v>194680</v>
      </c>
      <c r="J1534" s="5" t="str">
        <f t="shared" si="177"/>
        <v>FIN simvastatine Mylan AB film-coated tablet 60 x 80mg/</v>
      </c>
      <c r="K1534" s="5" t="str">
        <f t="shared" si="178"/>
        <v>FIN simvastatine Mylan AB film-coated tablet 60 x 80mg/</v>
      </c>
      <c r="P1534">
        <v>60</v>
      </c>
      <c r="R1534">
        <v>60</v>
      </c>
      <c r="T1534" s="118"/>
      <c r="U1534" s="118"/>
      <c r="V1534" s="118"/>
      <c r="W1534" s="118"/>
      <c r="X1534" t="s">
        <v>1302</v>
      </c>
      <c r="Y1534" t="s">
        <v>1175</v>
      </c>
      <c r="Z1534" t="s">
        <v>1175</v>
      </c>
      <c r="AA1534" t="s">
        <v>1300</v>
      </c>
      <c r="AF1534" s="61">
        <v>100000073665</v>
      </c>
      <c r="AG1534" t="s">
        <v>1220</v>
      </c>
      <c r="AI1534" t="s">
        <v>1198</v>
      </c>
      <c r="AJ1534" t="s">
        <v>1212</v>
      </c>
      <c r="AS1534" s="57">
        <v>56134</v>
      </c>
      <c r="AT1534" s="25" t="str">
        <f t="shared" si="179"/>
        <v>FIN simvastatine Mylan AB film-coated tablet 80mg/</v>
      </c>
      <c r="AU1534" s="33"/>
      <c r="AW1534" s="57">
        <v>56134</v>
      </c>
      <c r="AX1534" s="57"/>
      <c r="AZ1534" t="s">
        <v>579</v>
      </c>
      <c r="BD1534" t="s">
        <v>1220</v>
      </c>
      <c r="BF1534" s="46" t="s">
        <v>1075</v>
      </c>
      <c r="BG1534" t="s">
        <v>992</v>
      </c>
      <c r="BK1534" t="s">
        <v>992</v>
      </c>
      <c r="BL1534" t="s">
        <v>1075</v>
      </c>
      <c r="BM1534" s="55" t="s">
        <v>964</v>
      </c>
      <c r="BN1534" t="str">
        <f t="shared" si="180"/>
        <v>simvastatine film-coated tablet 80mg/</v>
      </c>
      <c r="BO1534" s="55"/>
      <c r="BP1534" t="str">
        <f t="shared" si="181"/>
        <v>simvastatine film-coated tablet 80mg/</v>
      </c>
      <c r="BR1534" s="76">
        <v>10221000</v>
      </c>
      <c r="BS1534" t="s">
        <v>1220</v>
      </c>
      <c r="BU1534" s="118"/>
      <c r="BV1534" s="118"/>
      <c r="BW1534" s="61">
        <v>100000073665</v>
      </c>
      <c r="CB1534" s="87"/>
      <c r="CC1534" s="87"/>
      <c r="CF1534" t="s">
        <v>1242</v>
      </c>
      <c r="CG1534" t="s">
        <v>175</v>
      </c>
      <c r="CI1534" s="118"/>
      <c r="CJ1534" s="118"/>
      <c r="CK1534" t="s">
        <v>1239</v>
      </c>
      <c r="CM1534" t="s">
        <v>1228</v>
      </c>
      <c r="CN1534" t="s">
        <v>3382</v>
      </c>
      <c r="CO1534" s="46" t="s">
        <v>2252</v>
      </c>
      <c r="CQ1534" s="46" t="s">
        <v>2252</v>
      </c>
      <c r="CR1534" s="46" t="s">
        <v>615</v>
      </c>
      <c r="CT1534" s="46" t="s">
        <v>2252</v>
      </c>
      <c r="CU1534" s="46" t="s">
        <v>615</v>
      </c>
      <c r="CV1534" s="118"/>
      <c r="CW1534" s="147"/>
      <c r="CX1534" t="s">
        <v>615</v>
      </c>
      <c r="DG1534" s="118"/>
      <c r="DH1534" s="118"/>
      <c r="DI1534" s="118"/>
      <c r="DJ1534" s="118"/>
      <c r="DK1534" s="118"/>
      <c r="DL1534">
        <v>80</v>
      </c>
      <c r="DM1534" s="74" t="s">
        <v>164</v>
      </c>
      <c r="DN1534" s="74"/>
      <c r="DO1534" s="74"/>
      <c r="DP1534" s="74"/>
      <c r="DR1534">
        <v>80</v>
      </c>
      <c r="DS1534" s="74" t="s">
        <v>164</v>
      </c>
      <c r="DZ1534" t="s">
        <v>1263</v>
      </c>
      <c r="EA1534">
        <v>80</v>
      </c>
      <c r="EY1534" s="70" t="str">
        <f t="shared" si="182"/>
        <v>simvastatine oral 80mg/</v>
      </c>
      <c r="FK1534" s="14" t="s">
        <v>163</v>
      </c>
      <c r="FL1534" s="70" t="str">
        <f t="shared" si="183"/>
        <v>simvastatine oral 80mg/</v>
      </c>
    </row>
    <row r="1535" spans="1:168" ht="15.75" customHeight="1">
      <c r="A1535" s="83">
        <v>194681</v>
      </c>
      <c r="B1535" s="57">
        <v>194681</v>
      </c>
      <c r="C1535" s="118"/>
      <c r="D1535" s="118"/>
      <c r="E1535" s="118"/>
      <c r="F1535" s="118"/>
      <c r="G1535" s="57">
        <v>194681</v>
      </c>
      <c r="I1535" s="57">
        <v>194681</v>
      </c>
      <c r="J1535" s="5" t="str">
        <f t="shared" si="177"/>
        <v>FIN simvastatine Mylan AB film-coated tablet 84 x 80mg/</v>
      </c>
      <c r="K1535" s="5" t="str">
        <f t="shared" si="178"/>
        <v>FIN simvastatine Mylan AB film-coated tablet 84 x 80mg/</v>
      </c>
      <c r="P1535">
        <v>84</v>
      </c>
      <c r="R1535">
        <v>84</v>
      </c>
      <c r="T1535" s="118"/>
      <c r="U1535" s="118"/>
      <c r="V1535" s="118"/>
      <c r="W1535" s="118"/>
      <c r="X1535" t="s">
        <v>1302</v>
      </c>
      <c r="Y1535" t="s">
        <v>1175</v>
      </c>
      <c r="Z1535" t="s">
        <v>1175</v>
      </c>
      <c r="AA1535" t="s">
        <v>1313</v>
      </c>
      <c r="AF1535" s="61">
        <v>100000073665</v>
      </c>
      <c r="AG1535" t="s">
        <v>1220</v>
      </c>
      <c r="AI1535" t="s">
        <v>1198</v>
      </c>
      <c r="AJ1535" t="s">
        <v>1212</v>
      </c>
      <c r="AS1535" s="57">
        <v>56134</v>
      </c>
      <c r="AT1535" s="25" t="str">
        <f t="shared" si="179"/>
        <v>FIN simvastatine Mylan AB film-coated tablet 80mg/</v>
      </c>
      <c r="AU1535" s="33"/>
      <c r="AW1535" s="57">
        <v>56134</v>
      </c>
      <c r="AX1535" s="57"/>
      <c r="AZ1535" t="s">
        <v>579</v>
      </c>
      <c r="BD1535" t="s">
        <v>1220</v>
      </c>
      <c r="BF1535" s="46" t="s">
        <v>1075</v>
      </c>
      <c r="BG1535" t="s">
        <v>992</v>
      </c>
      <c r="BK1535" t="s">
        <v>992</v>
      </c>
      <c r="BL1535" t="s">
        <v>1075</v>
      </c>
      <c r="BM1535" s="55" t="s">
        <v>964</v>
      </c>
      <c r="BN1535" t="str">
        <f t="shared" si="180"/>
        <v>simvastatine film-coated tablet 80mg/</v>
      </c>
      <c r="BO1535" s="55"/>
      <c r="BP1535" t="str">
        <f t="shared" si="181"/>
        <v>simvastatine film-coated tablet 80mg/</v>
      </c>
      <c r="BR1535" s="76">
        <v>10221000</v>
      </c>
      <c r="BS1535" t="s">
        <v>1220</v>
      </c>
      <c r="BU1535" s="118"/>
      <c r="BV1535" s="118"/>
      <c r="BW1535" s="61">
        <v>100000073665</v>
      </c>
      <c r="CB1535" s="87"/>
      <c r="CC1535" s="87"/>
      <c r="CF1535" t="s">
        <v>1242</v>
      </c>
      <c r="CG1535" t="s">
        <v>175</v>
      </c>
      <c r="CI1535" s="118"/>
      <c r="CJ1535" s="118"/>
      <c r="CK1535" t="s">
        <v>1239</v>
      </c>
      <c r="CM1535" t="s">
        <v>1228</v>
      </c>
      <c r="CN1535" t="s">
        <v>3382</v>
      </c>
      <c r="CO1535" s="46" t="s">
        <v>2252</v>
      </c>
      <c r="CQ1535" s="46" t="s">
        <v>2252</v>
      </c>
      <c r="CR1535" s="46" t="s">
        <v>615</v>
      </c>
      <c r="CT1535" s="46" t="s">
        <v>2252</v>
      </c>
      <c r="CU1535" s="46" t="s">
        <v>615</v>
      </c>
      <c r="CV1535" s="118"/>
      <c r="CW1535" s="147"/>
      <c r="CX1535" t="s">
        <v>615</v>
      </c>
      <c r="DG1535" s="118"/>
      <c r="DH1535" s="118"/>
      <c r="DI1535" s="118"/>
      <c r="DJ1535" s="118"/>
      <c r="DK1535" s="118"/>
      <c r="DL1535">
        <v>80</v>
      </c>
      <c r="DM1535" s="74" t="s">
        <v>164</v>
      </c>
      <c r="DN1535" s="74"/>
      <c r="DO1535" s="74"/>
      <c r="DP1535" s="74"/>
      <c r="DR1535">
        <v>80</v>
      </c>
      <c r="DS1535" s="74" t="s">
        <v>164</v>
      </c>
      <c r="DZ1535" t="s">
        <v>1263</v>
      </c>
      <c r="EA1535">
        <v>80</v>
      </c>
      <c r="EY1535" s="70" t="str">
        <f t="shared" si="182"/>
        <v>simvastatine oral 80mg/</v>
      </c>
      <c r="FK1535" s="14" t="s">
        <v>163</v>
      </c>
      <c r="FL1535" s="70" t="str">
        <f t="shared" si="183"/>
        <v>simvastatine oral 80mg/</v>
      </c>
    </row>
    <row r="1536" spans="1:168" ht="15.75" customHeight="1">
      <c r="A1536" s="83">
        <v>194682</v>
      </c>
      <c r="B1536" s="57">
        <v>194682</v>
      </c>
      <c r="C1536" s="118"/>
      <c r="D1536" s="118"/>
      <c r="E1536" s="118"/>
      <c r="F1536" s="118"/>
      <c r="G1536" s="57">
        <v>194682</v>
      </c>
      <c r="I1536" s="57">
        <v>194682</v>
      </c>
      <c r="J1536" s="5" t="str">
        <f t="shared" si="177"/>
        <v>FIN simvastatine Mylan AB film-coated tablet 90 x 80mg/</v>
      </c>
      <c r="K1536" s="5" t="str">
        <f t="shared" si="178"/>
        <v>FIN simvastatine Mylan AB film-coated tablet 90 x 80mg/</v>
      </c>
      <c r="P1536">
        <v>90</v>
      </c>
      <c r="R1536">
        <v>90</v>
      </c>
      <c r="T1536" s="118"/>
      <c r="U1536" s="118"/>
      <c r="V1536" s="118"/>
      <c r="W1536" s="118"/>
      <c r="X1536" t="s">
        <v>1297</v>
      </c>
      <c r="Y1536" t="s">
        <v>1175</v>
      </c>
      <c r="Z1536" t="s">
        <v>1175</v>
      </c>
      <c r="AA1536" t="s">
        <v>1301</v>
      </c>
      <c r="AF1536" s="61">
        <v>100000073665</v>
      </c>
      <c r="AG1536" t="s">
        <v>1220</v>
      </c>
      <c r="AI1536" t="s">
        <v>1198</v>
      </c>
      <c r="AJ1536" t="s">
        <v>1212</v>
      </c>
      <c r="AS1536" s="57">
        <v>56134</v>
      </c>
      <c r="AT1536" s="25" t="str">
        <f t="shared" si="179"/>
        <v>FIN simvastatine Mylan AB film-coated tablet 80mg/</v>
      </c>
      <c r="AU1536" s="33"/>
      <c r="AW1536" s="57">
        <v>56134</v>
      </c>
      <c r="AX1536" s="57"/>
      <c r="AZ1536" t="s">
        <v>579</v>
      </c>
      <c r="BD1536" t="s">
        <v>1220</v>
      </c>
      <c r="BF1536" s="46" t="s">
        <v>1075</v>
      </c>
      <c r="BG1536" t="s">
        <v>992</v>
      </c>
      <c r="BK1536" t="s">
        <v>992</v>
      </c>
      <c r="BL1536" t="s">
        <v>1075</v>
      </c>
      <c r="BM1536" s="55" t="s">
        <v>964</v>
      </c>
      <c r="BN1536" t="str">
        <f t="shared" si="180"/>
        <v>simvastatine film-coated tablet 80mg/</v>
      </c>
      <c r="BO1536" s="55"/>
      <c r="BP1536" t="str">
        <f t="shared" si="181"/>
        <v>simvastatine film-coated tablet 80mg/</v>
      </c>
      <c r="BR1536" s="76">
        <v>10221000</v>
      </c>
      <c r="BS1536" t="s">
        <v>1220</v>
      </c>
      <c r="BU1536" s="118"/>
      <c r="BV1536" s="118"/>
      <c r="BW1536" s="61">
        <v>100000073665</v>
      </c>
      <c r="CB1536" s="87"/>
      <c r="CC1536" s="87"/>
      <c r="CF1536" t="s">
        <v>1242</v>
      </c>
      <c r="CG1536" t="s">
        <v>175</v>
      </c>
      <c r="CI1536" s="118"/>
      <c r="CJ1536" s="118"/>
      <c r="CK1536" t="s">
        <v>1239</v>
      </c>
      <c r="CM1536" t="s">
        <v>1228</v>
      </c>
      <c r="CN1536" t="s">
        <v>3382</v>
      </c>
      <c r="CO1536" s="46" t="s">
        <v>2252</v>
      </c>
      <c r="CQ1536" s="46" t="s">
        <v>2252</v>
      </c>
      <c r="CR1536" s="46" t="s">
        <v>615</v>
      </c>
      <c r="CT1536" s="46" t="s">
        <v>2252</v>
      </c>
      <c r="CU1536" s="46" t="s">
        <v>615</v>
      </c>
      <c r="CV1536" s="118"/>
      <c r="CW1536" s="147"/>
      <c r="CX1536" t="s">
        <v>615</v>
      </c>
      <c r="DG1536" s="118"/>
      <c r="DH1536" s="118"/>
      <c r="DI1536" s="118"/>
      <c r="DJ1536" s="118"/>
      <c r="DK1536" s="118"/>
      <c r="DL1536">
        <v>80</v>
      </c>
      <c r="DM1536" s="74" t="s">
        <v>164</v>
      </c>
      <c r="DN1536" s="74"/>
      <c r="DO1536" s="74"/>
      <c r="DP1536" s="74"/>
      <c r="DR1536">
        <v>80</v>
      </c>
      <c r="DS1536" s="74" t="s">
        <v>164</v>
      </c>
      <c r="DZ1536" t="s">
        <v>1263</v>
      </c>
      <c r="EA1536">
        <v>80</v>
      </c>
      <c r="EY1536" s="70" t="str">
        <f t="shared" si="182"/>
        <v>simvastatine oral 80mg/</v>
      </c>
      <c r="FK1536" s="14" t="s">
        <v>163</v>
      </c>
      <c r="FL1536" s="70" t="str">
        <f t="shared" si="183"/>
        <v>simvastatine oral 80mg/</v>
      </c>
    </row>
    <row r="1537" spans="1:168" ht="15.75" customHeight="1">
      <c r="A1537" s="83">
        <v>202702</v>
      </c>
      <c r="B1537" s="57">
        <v>202702</v>
      </c>
      <c r="C1537" s="118"/>
      <c r="D1537" s="118"/>
      <c r="E1537" s="118"/>
      <c r="F1537" s="118"/>
      <c r="G1537" s="57">
        <v>202702</v>
      </c>
      <c r="I1537" s="57">
        <v>202702</v>
      </c>
      <c r="J1537" s="5" t="str">
        <f t="shared" si="177"/>
        <v>FIN simvastatine Mylan AB film-coated tablet 28 x 80mg/</v>
      </c>
      <c r="K1537" s="5" t="str">
        <f t="shared" si="178"/>
        <v>FIN simvastatine Mylan AB film-coated tablet 28 x 80mg/</v>
      </c>
      <c r="P1537">
        <v>28</v>
      </c>
      <c r="R1537">
        <v>28</v>
      </c>
      <c r="T1537" s="118"/>
      <c r="U1537" s="118"/>
      <c r="V1537" s="118"/>
      <c r="W1537" s="118"/>
      <c r="X1537" t="s">
        <v>1297</v>
      </c>
      <c r="Y1537" t="s">
        <v>1175</v>
      </c>
      <c r="Z1537" t="s">
        <v>1175</v>
      </c>
      <c r="AA1537" t="s">
        <v>1297</v>
      </c>
      <c r="AF1537" s="61">
        <v>100000073665</v>
      </c>
      <c r="AG1537" t="s">
        <v>1220</v>
      </c>
      <c r="AI1537" t="s">
        <v>1198</v>
      </c>
      <c r="AJ1537" t="s">
        <v>1212</v>
      </c>
      <c r="AS1537" s="57">
        <v>56134</v>
      </c>
      <c r="AT1537" s="25" t="str">
        <f t="shared" si="179"/>
        <v>FIN simvastatine Mylan AB film-coated tablet 80mg/</v>
      </c>
      <c r="AU1537" s="33"/>
      <c r="AW1537" s="57">
        <v>56134</v>
      </c>
      <c r="AX1537" s="57"/>
      <c r="AZ1537" t="s">
        <v>579</v>
      </c>
      <c r="BD1537" t="s">
        <v>1220</v>
      </c>
      <c r="BF1537" s="46" t="s">
        <v>1075</v>
      </c>
      <c r="BG1537" t="s">
        <v>992</v>
      </c>
      <c r="BK1537" t="s">
        <v>992</v>
      </c>
      <c r="BL1537" t="s">
        <v>1075</v>
      </c>
      <c r="BM1537" s="55" t="s">
        <v>964</v>
      </c>
      <c r="BN1537" t="str">
        <f t="shared" si="180"/>
        <v>simvastatine film-coated tablet 80mg/</v>
      </c>
      <c r="BO1537" s="55"/>
      <c r="BP1537" t="str">
        <f t="shared" si="181"/>
        <v>simvastatine film-coated tablet 80mg/</v>
      </c>
      <c r="BR1537" s="76">
        <v>10221000</v>
      </c>
      <c r="BS1537" t="s">
        <v>1220</v>
      </c>
      <c r="BU1537" s="118"/>
      <c r="BV1537" s="118"/>
      <c r="BW1537" s="61">
        <v>100000073665</v>
      </c>
      <c r="CB1537" s="87"/>
      <c r="CC1537" s="87"/>
      <c r="CF1537" t="s">
        <v>1242</v>
      </c>
      <c r="CG1537" t="s">
        <v>175</v>
      </c>
      <c r="CI1537" s="118"/>
      <c r="CJ1537" s="118"/>
      <c r="CK1537" t="s">
        <v>1239</v>
      </c>
      <c r="CM1537" t="s">
        <v>1228</v>
      </c>
      <c r="CN1537" t="s">
        <v>3382</v>
      </c>
      <c r="CO1537" s="46" t="s">
        <v>2252</v>
      </c>
      <c r="CQ1537" s="46" t="s">
        <v>2252</v>
      </c>
      <c r="CR1537" s="46" t="s">
        <v>615</v>
      </c>
      <c r="CT1537" s="46" t="s">
        <v>2252</v>
      </c>
      <c r="CU1537" s="46" t="s">
        <v>615</v>
      </c>
      <c r="CV1537" s="118"/>
      <c r="CW1537" s="147"/>
      <c r="CX1537" t="s">
        <v>615</v>
      </c>
      <c r="DG1537" s="118"/>
      <c r="DH1537" s="118"/>
      <c r="DI1537" s="118"/>
      <c r="DJ1537" s="118"/>
      <c r="DK1537" s="118"/>
      <c r="DL1537">
        <v>80</v>
      </c>
      <c r="DM1537" s="74" t="s">
        <v>164</v>
      </c>
      <c r="DN1537" s="74"/>
      <c r="DO1537" s="74"/>
      <c r="DP1537" s="74"/>
      <c r="DR1537">
        <v>80</v>
      </c>
      <c r="DS1537" s="74" t="s">
        <v>164</v>
      </c>
      <c r="DZ1537" t="s">
        <v>1263</v>
      </c>
      <c r="EA1537">
        <v>80</v>
      </c>
      <c r="EY1537" s="70" t="str">
        <f t="shared" si="182"/>
        <v>simvastatine oral 80mg/</v>
      </c>
      <c r="FK1537" s="14" t="s">
        <v>163</v>
      </c>
      <c r="FL1537" s="70" t="str">
        <f t="shared" si="183"/>
        <v>simvastatine oral 80mg/</v>
      </c>
    </row>
    <row r="1538" spans="1:168" ht="15.75" customHeight="1">
      <c r="A1538" s="83">
        <v>78304</v>
      </c>
      <c r="B1538" s="57">
        <v>78304</v>
      </c>
      <c r="C1538" s="118"/>
      <c r="D1538" s="118"/>
      <c r="E1538" s="118"/>
      <c r="F1538" s="118"/>
      <c r="G1538" s="57">
        <v>78304</v>
      </c>
      <c r="I1538" s="57">
        <v>78304</v>
      </c>
      <c r="J1538" s="5" t="str">
        <f t="shared" si="177"/>
        <v>FIN simvastatine Orion Corporation film-coated tablet 98 x 10mg/</v>
      </c>
      <c r="K1538" s="5" t="str">
        <f t="shared" si="178"/>
        <v>FIN simvastatine Orion Corporation film-coated tablet 98 x 10mg/</v>
      </c>
      <c r="P1538">
        <v>98</v>
      </c>
      <c r="R1538">
        <v>98</v>
      </c>
      <c r="T1538" s="118"/>
      <c r="U1538" s="118"/>
      <c r="V1538" s="118"/>
      <c r="W1538" s="118"/>
      <c r="X1538" t="s">
        <v>1298</v>
      </c>
      <c r="Y1538" t="s">
        <v>1176</v>
      </c>
      <c r="Z1538" t="s">
        <v>1176</v>
      </c>
      <c r="AA1538" t="s">
        <v>1302</v>
      </c>
      <c r="AF1538" s="61">
        <v>100000073665</v>
      </c>
      <c r="AG1538" t="s">
        <v>1220</v>
      </c>
      <c r="AI1538" t="s">
        <v>1198</v>
      </c>
      <c r="AJ1538" t="s">
        <v>1212</v>
      </c>
      <c r="AS1538" s="57">
        <v>25097</v>
      </c>
      <c r="AT1538" s="25" t="str">
        <f t="shared" si="179"/>
        <v>FIN simvastatine Orion Corporation film-coated tablet 10mg/</v>
      </c>
      <c r="AU1538" s="33"/>
      <c r="AW1538" s="57">
        <v>25097</v>
      </c>
      <c r="AX1538" s="57"/>
      <c r="AZ1538" t="s">
        <v>579</v>
      </c>
      <c r="BD1538" t="s">
        <v>1220</v>
      </c>
      <c r="BF1538" s="46" t="s">
        <v>1076</v>
      </c>
      <c r="BG1538" t="s">
        <v>980</v>
      </c>
      <c r="BK1538" t="s">
        <v>980</v>
      </c>
      <c r="BL1538" t="s">
        <v>1076</v>
      </c>
      <c r="BM1538" s="55" t="s">
        <v>964</v>
      </c>
      <c r="BN1538" t="str">
        <f t="shared" si="180"/>
        <v>simvastatine film-coated tablet 10mg/</v>
      </c>
      <c r="BO1538" s="55"/>
      <c r="BP1538" t="str">
        <f t="shared" si="181"/>
        <v>simvastatine film-coated tablet 10mg/</v>
      </c>
      <c r="BR1538" s="76">
        <v>10221000</v>
      </c>
      <c r="BS1538" t="s">
        <v>1220</v>
      </c>
      <c r="BU1538" s="118"/>
      <c r="BV1538" s="118"/>
      <c r="BW1538" s="61">
        <v>100000073665</v>
      </c>
      <c r="CB1538" s="87"/>
      <c r="CC1538" s="87"/>
      <c r="CF1538" t="s">
        <v>1242</v>
      </c>
      <c r="CG1538" t="s">
        <v>175</v>
      </c>
      <c r="CI1538" s="118"/>
      <c r="CJ1538" s="118"/>
      <c r="CK1538" t="s">
        <v>1239</v>
      </c>
      <c r="CM1538" t="s">
        <v>1228</v>
      </c>
      <c r="CN1538" t="s">
        <v>3382</v>
      </c>
      <c r="CO1538" s="46" t="s">
        <v>2252</v>
      </c>
      <c r="CQ1538" s="46" t="s">
        <v>2252</v>
      </c>
      <c r="CR1538" s="46" t="s">
        <v>615</v>
      </c>
      <c r="CT1538" s="46" t="s">
        <v>2252</v>
      </c>
      <c r="CU1538" s="46" t="s">
        <v>615</v>
      </c>
      <c r="CV1538" s="118"/>
      <c r="CW1538" s="147"/>
      <c r="CX1538" t="s">
        <v>615</v>
      </c>
      <c r="DG1538" s="118"/>
      <c r="DH1538" s="118"/>
      <c r="DI1538" s="118"/>
      <c r="DJ1538" s="118"/>
      <c r="DK1538" s="118"/>
      <c r="DL1538">
        <v>10</v>
      </c>
      <c r="DM1538" s="74" t="s">
        <v>164</v>
      </c>
      <c r="DN1538" s="74"/>
      <c r="DO1538" s="74"/>
      <c r="DP1538" s="74"/>
      <c r="DR1538">
        <v>10</v>
      </c>
      <c r="DS1538" s="74" t="s">
        <v>164</v>
      </c>
      <c r="DZ1538" t="s">
        <v>1246</v>
      </c>
      <c r="EA1538">
        <v>10</v>
      </c>
      <c r="EY1538" s="70" t="str">
        <f t="shared" si="182"/>
        <v>simvastatine oral 10mg/</v>
      </c>
      <c r="FK1538" s="14" t="s">
        <v>163</v>
      </c>
      <c r="FL1538" s="70" t="str">
        <f t="shared" si="183"/>
        <v>simvastatine oral 10mg/</v>
      </c>
    </row>
    <row r="1539" spans="1:168" ht="15.75" customHeight="1">
      <c r="A1539" s="83">
        <v>78305</v>
      </c>
      <c r="B1539" s="57">
        <v>78305</v>
      </c>
      <c r="C1539" s="118"/>
      <c r="D1539" s="118"/>
      <c r="E1539" s="118"/>
      <c r="F1539" s="118"/>
      <c r="G1539" s="57">
        <v>78305</v>
      </c>
      <c r="I1539" s="57">
        <v>78305</v>
      </c>
      <c r="J1539" s="5" t="str">
        <f t="shared" si="177"/>
        <v>FIN simvastatine Orion Corporation film-coated tablet 98 x 10mg/</v>
      </c>
      <c r="K1539" s="5" t="str">
        <f t="shared" si="178"/>
        <v>FIN simvastatine Orion Corporation film-coated tablet 98 x 10mg/</v>
      </c>
      <c r="P1539">
        <v>98</v>
      </c>
      <c r="R1539">
        <v>98</v>
      </c>
      <c r="T1539" s="118"/>
      <c r="U1539" s="118"/>
      <c r="V1539" s="118"/>
      <c r="W1539" s="118"/>
      <c r="X1539" t="s">
        <v>1289</v>
      </c>
      <c r="Y1539" t="s">
        <v>1176</v>
      </c>
      <c r="Z1539" t="s">
        <v>1176</v>
      </c>
      <c r="AA1539" t="s">
        <v>1302</v>
      </c>
      <c r="AF1539" s="61">
        <v>100000073665</v>
      </c>
      <c r="AG1539" t="s">
        <v>1220</v>
      </c>
      <c r="AI1539" t="s">
        <v>1198</v>
      </c>
      <c r="AJ1539" t="s">
        <v>1212</v>
      </c>
      <c r="AS1539" s="57">
        <v>25097</v>
      </c>
      <c r="AT1539" s="25" t="str">
        <f t="shared" si="179"/>
        <v>FIN simvastatine Orion Corporation film-coated tablet 10mg/</v>
      </c>
      <c r="AU1539" s="33"/>
      <c r="AW1539" s="57">
        <v>25097</v>
      </c>
      <c r="AX1539" s="57"/>
      <c r="AZ1539" t="s">
        <v>579</v>
      </c>
      <c r="BD1539" t="s">
        <v>1220</v>
      </c>
      <c r="BF1539" s="46" t="s">
        <v>1076</v>
      </c>
      <c r="BG1539" t="s">
        <v>980</v>
      </c>
      <c r="BK1539" t="s">
        <v>980</v>
      </c>
      <c r="BL1539" t="s">
        <v>1076</v>
      </c>
      <c r="BM1539" s="55" t="s">
        <v>964</v>
      </c>
      <c r="BN1539" t="str">
        <f t="shared" si="180"/>
        <v>simvastatine film-coated tablet 10mg/</v>
      </c>
      <c r="BO1539" s="55"/>
      <c r="BP1539" t="str">
        <f t="shared" si="181"/>
        <v>simvastatine film-coated tablet 10mg/</v>
      </c>
      <c r="BR1539" s="76">
        <v>10221000</v>
      </c>
      <c r="BS1539" t="s">
        <v>1220</v>
      </c>
      <c r="BU1539" s="118"/>
      <c r="BV1539" s="118"/>
      <c r="BW1539" s="61">
        <v>100000073665</v>
      </c>
      <c r="CB1539" s="87"/>
      <c r="CC1539" s="87"/>
      <c r="CF1539" t="s">
        <v>1242</v>
      </c>
      <c r="CG1539" t="s">
        <v>175</v>
      </c>
      <c r="CI1539" s="118"/>
      <c r="CJ1539" s="118"/>
      <c r="CK1539" t="s">
        <v>1239</v>
      </c>
      <c r="CM1539" t="s">
        <v>1228</v>
      </c>
      <c r="CN1539" t="s">
        <v>3382</v>
      </c>
      <c r="CO1539" s="46" t="s">
        <v>2252</v>
      </c>
      <c r="CQ1539" s="46" t="s">
        <v>2252</v>
      </c>
      <c r="CR1539" s="46" t="s">
        <v>615</v>
      </c>
      <c r="CT1539" s="46" t="s">
        <v>2252</v>
      </c>
      <c r="CU1539" s="46" t="s">
        <v>615</v>
      </c>
      <c r="CV1539" s="118"/>
      <c r="CW1539" s="147"/>
      <c r="CX1539" t="s">
        <v>615</v>
      </c>
      <c r="DG1539" s="118"/>
      <c r="DH1539" s="118"/>
      <c r="DI1539" s="118"/>
      <c r="DJ1539" s="118"/>
      <c r="DK1539" s="118"/>
      <c r="DL1539">
        <v>10</v>
      </c>
      <c r="DM1539" s="74" t="s">
        <v>164</v>
      </c>
      <c r="DN1539" s="74"/>
      <c r="DO1539" s="74"/>
      <c r="DP1539" s="74"/>
      <c r="DR1539">
        <v>10</v>
      </c>
      <c r="DS1539" s="74" t="s">
        <v>164</v>
      </c>
      <c r="DZ1539" t="s">
        <v>1246</v>
      </c>
      <c r="EA1539">
        <v>10</v>
      </c>
      <c r="EY1539" s="70" t="str">
        <f t="shared" si="182"/>
        <v>simvastatine oral 10mg/</v>
      </c>
      <c r="FK1539" s="14" t="s">
        <v>163</v>
      </c>
      <c r="FL1539" s="70" t="str">
        <f t="shared" si="183"/>
        <v>simvastatine oral 10mg/</v>
      </c>
    </row>
    <row r="1540" spans="1:168" ht="15.75" customHeight="1">
      <c r="A1540" s="83">
        <v>78306</v>
      </c>
      <c r="B1540" s="57">
        <v>78306</v>
      </c>
      <c r="C1540" s="118"/>
      <c r="D1540" s="118"/>
      <c r="E1540" s="118"/>
      <c r="F1540" s="118"/>
      <c r="G1540" s="57">
        <v>78306</v>
      </c>
      <c r="I1540" s="57">
        <v>78306</v>
      </c>
      <c r="J1540" s="5" t="str">
        <f t="shared" si="177"/>
        <v>FIN simvastatine Orion Corporation film-coated tablet 28 x 10mg/</v>
      </c>
      <c r="K1540" s="5" t="str">
        <f t="shared" si="178"/>
        <v>FIN simvastatine Orion Corporation film-coated tablet 28 x 10mg/</v>
      </c>
      <c r="P1540">
        <v>28</v>
      </c>
      <c r="R1540">
        <v>28</v>
      </c>
      <c r="T1540" s="118"/>
      <c r="U1540" s="118"/>
      <c r="V1540" s="118"/>
      <c r="W1540" s="118"/>
      <c r="X1540" s="56" t="s">
        <v>1303</v>
      </c>
      <c r="Y1540" t="s">
        <v>1176</v>
      </c>
      <c r="Z1540" t="s">
        <v>1176</v>
      </c>
      <c r="AA1540" t="s">
        <v>1297</v>
      </c>
      <c r="AF1540" s="61">
        <v>100000073665</v>
      </c>
      <c r="AG1540" t="s">
        <v>1220</v>
      </c>
      <c r="AI1540" t="s">
        <v>1198</v>
      </c>
      <c r="AJ1540" t="s">
        <v>1212</v>
      </c>
      <c r="AS1540" s="57">
        <v>25097</v>
      </c>
      <c r="AT1540" s="25" t="str">
        <f t="shared" si="179"/>
        <v>FIN simvastatine Orion Corporation film-coated tablet 10mg/</v>
      </c>
      <c r="AU1540" s="33"/>
      <c r="AW1540" s="57">
        <v>25097</v>
      </c>
      <c r="AX1540" s="57"/>
      <c r="AZ1540" t="s">
        <v>579</v>
      </c>
      <c r="BD1540" t="s">
        <v>1220</v>
      </c>
      <c r="BF1540" s="46" t="s">
        <v>1076</v>
      </c>
      <c r="BG1540" t="s">
        <v>980</v>
      </c>
      <c r="BK1540" t="s">
        <v>980</v>
      </c>
      <c r="BL1540" t="s">
        <v>1076</v>
      </c>
      <c r="BM1540" s="55" t="s">
        <v>964</v>
      </c>
      <c r="BN1540" t="str">
        <f t="shared" si="180"/>
        <v>simvastatine film-coated tablet 10mg/</v>
      </c>
      <c r="BO1540" s="55"/>
      <c r="BP1540" t="str">
        <f t="shared" si="181"/>
        <v>simvastatine film-coated tablet 10mg/</v>
      </c>
      <c r="BR1540" s="76">
        <v>10221000</v>
      </c>
      <c r="BS1540" t="s">
        <v>1220</v>
      </c>
      <c r="BU1540" s="118"/>
      <c r="BV1540" s="118"/>
      <c r="BW1540" s="61">
        <v>100000073665</v>
      </c>
      <c r="CB1540" s="87"/>
      <c r="CC1540" s="87"/>
      <c r="CF1540" t="s">
        <v>1242</v>
      </c>
      <c r="CG1540" t="s">
        <v>175</v>
      </c>
      <c r="CI1540" s="118"/>
      <c r="CJ1540" s="118"/>
      <c r="CK1540" t="s">
        <v>1239</v>
      </c>
      <c r="CM1540" t="s">
        <v>1228</v>
      </c>
      <c r="CN1540" t="s">
        <v>3382</v>
      </c>
      <c r="CO1540" s="46" t="s">
        <v>2252</v>
      </c>
      <c r="CQ1540" s="46" t="s">
        <v>2252</v>
      </c>
      <c r="CR1540" s="46" t="s">
        <v>615</v>
      </c>
      <c r="CT1540" s="46" t="s">
        <v>2252</v>
      </c>
      <c r="CU1540" s="46" t="s">
        <v>615</v>
      </c>
      <c r="CV1540" s="118"/>
      <c r="CW1540" s="147"/>
      <c r="CX1540" t="s">
        <v>615</v>
      </c>
      <c r="DG1540" s="118"/>
      <c r="DH1540" s="118"/>
      <c r="DI1540" s="118"/>
      <c r="DJ1540" s="118"/>
      <c r="DK1540" s="118"/>
      <c r="DL1540">
        <v>10</v>
      </c>
      <c r="DM1540" s="74" t="s">
        <v>164</v>
      </c>
      <c r="DN1540" s="74"/>
      <c r="DO1540" s="74"/>
      <c r="DP1540" s="74"/>
      <c r="DR1540">
        <v>10</v>
      </c>
      <c r="DS1540" s="74" t="s">
        <v>164</v>
      </c>
      <c r="DZ1540" t="s">
        <v>1246</v>
      </c>
      <c r="EA1540">
        <v>10</v>
      </c>
      <c r="EY1540" s="70" t="str">
        <f t="shared" si="182"/>
        <v>simvastatine oral 10mg/</v>
      </c>
      <c r="FK1540" s="14" t="s">
        <v>163</v>
      </c>
      <c r="FL1540" s="70" t="str">
        <f t="shared" si="183"/>
        <v>simvastatine oral 10mg/</v>
      </c>
    </row>
    <row r="1541" spans="1:168" ht="15.75" customHeight="1">
      <c r="A1541" s="83">
        <v>78307</v>
      </c>
      <c r="B1541" s="57">
        <v>78307</v>
      </c>
      <c r="C1541" s="118"/>
      <c r="D1541" s="118"/>
      <c r="E1541" s="118"/>
      <c r="F1541" s="118"/>
      <c r="G1541" s="57">
        <v>78307</v>
      </c>
      <c r="I1541" s="57">
        <v>78307</v>
      </c>
      <c r="J1541" s="5" t="str">
        <f t="shared" si="177"/>
        <v>FIN simvastatine Orion Corporation film-coated tablet 28 x 10mg/</v>
      </c>
      <c r="K1541" s="5" t="str">
        <f t="shared" si="178"/>
        <v>FIN simvastatine Orion Corporation film-coated tablet 28 x 10mg/</v>
      </c>
      <c r="P1541">
        <v>28</v>
      </c>
      <c r="R1541">
        <v>28</v>
      </c>
      <c r="T1541" s="118"/>
      <c r="U1541" s="118"/>
      <c r="V1541" s="118"/>
      <c r="W1541" s="118"/>
      <c r="X1541" s="56" t="s">
        <v>1304</v>
      </c>
      <c r="Y1541" t="s">
        <v>1176</v>
      </c>
      <c r="Z1541" t="s">
        <v>1176</v>
      </c>
      <c r="AA1541" t="s">
        <v>1297</v>
      </c>
      <c r="AF1541" s="61">
        <v>100000073665</v>
      </c>
      <c r="AG1541" t="s">
        <v>1220</v>
      </c>
      <c r="AI1541" t="s">
        <v>1198</v>
      </c>
      <c r="AJ1541" t="s">
        <v>1212</v>
      </c>
      <c r="AS1541" s="57">
        <v>25097</v>
      </c>
      <c r="AT1541" s="25" t="str">
        <f t="shared" si="179"/>
        <v>FIN simvastatine Orion Corporation film-coated tablet 10mg/</v>
      </c>
      <c r="AU1541" s="33"/>
      <c r="AW1541" s="57">
        <v>25097</v>
      </c>
      <c r="AX1541" s="57"/>
      <c r="AZ1541" t="s">
        <v>579</v>
      </c>
      <c r="BD1541" t="s">
        <v>1220</v>
      </c>
      <c r="BF1541" s="46" t="s">
        <v>1076</v>
      </c>
      <c r="BG1541" t="s">
        <v>980</v>
      </c>
      <c r="BK1541" t="s">
        <v>980</v>
      </c>
      <c r="BL1541" t="s">
        <v>1076</v>
      </c>
      <c r="BM1541" s="55" t="s">
        <v>964</v>
      </c>
      <c r="BN1541" t="str">
        <f t="shared" si="180"/>
        <v>simvastatine film-coated tablet 10mg/</v>
      </c>
      <c r="BO1541" s="55"/>
      <c r="BP1541" t="str">
        <f t="shared" si="181"/>
        <v>simvastatine film-coated tablet 10mg/</v>
      </c>
      <c r="BR1541" s="76">
        <v>10221000</v>
      </c>
      <c r="BS1541" t="s">
        <v>1220</v>
      </c>
      <c r="BU1541" s="118"/>
      <c r="BV1541" s="118"/>
      <c r="BW1541" s="61">
        <v>100000073665</v>
      </c>
      <c r="CB1541" s="87"/>
      <c r="CC1541" s="87"/>
      <c r="CF1541" t="s">
        <v>1242</v>
      </c>
      <c r="CG1541" t="s">
        <v>175</v>
      </c>
      <c r="CI1541" s="118"/>
      <c r="CJ1541" s="118"/>
      <c r="CK1541" t="s">
        <v>1239</v>
      </c>
      <c r="CM1541" t="s">
        <v>1228</v>
      </c>
      <c r="CN1541" t="s">
        <v>3382</v>
      </c>
      <c r="CO1541" s="46" t="s">
        <v>2252</v>
      </c>
      <c r="CQ1541" s="46" t="s">
        <v>2252</v>
      </c>
      <c r="CR1541" s="46" t="s">
        <v>615</v>
      </c>
      <c r="CT1541" s="46" t="s">
        <v>2252</v>
      </c>
      <c r="CU1541" s="46" t="s">
        <v>615</v>
      </c>
      <c r="CV1541" s="118"/>
      <c r="CW1541" s="147"/>
      <c r="CX1541" t="s">
        <v>615</v>
      </c>
      <c r="DG1541" s="118"/>
      <c r="DH1541" s="118"/>
      <c r="DI1541" s="118"/>
      <c r="DJ1541" s="118"/>
      <c r="DK1541" s="118"/>
      <c r="DL1541">
        <v>10</v>
      </c>
      <c r="DM1541" s="74" t="s">
        <v>164</v>
      </c>
      <c r="DN1541" s="74"/>
      <c r="DO1541" s="74"/>
      <c r="DP1541" s="74"/>
      <c r="DR1541">
        <v>10</v>
      </c>
      <c r="DS1541" s="74" t="s">
        <v>164</v>
      </c>
      <c r="DZ1541" t="s">
        <v>1246</v>
      </c>
      <c r="EA1541">
        <v>10</v>
      </c>
      <c r="EY1541" s="70" t="str">
        <f t="shared" si="182"/>
        <v>simvastatine oral 10mg/</v>
      </c>
      <c r="FK1541" s="14" t="s">
        <v>163</v>
      </c>
      <c r="FL1541" s="70" t="str">
        <f t="shared" si="183"/>
        <v>simvastatine oral 10mg/</v>
      </c>
    </row>
    <row r="1542" spans="1:168" ht="15.75" customHeight="1">
      <c r="A1542" s="83">
        <v>166854</v>
      </c>
      <c r="B1542" s="57">
        <v>166854</v>
      </c>
      <c r="C1542" s="118"/>
      <c r="D1542" s="118"/>
      <c r="E1542" s="118"/>
      <c r="F1542" s="118"/>
      <c r="G1542" s="57">
        <v>166854</v>
      </c>
      <c r="I1542" s="57">
        <v>166854</v>
      </c>
      <c r="J1542" s="5" t="str">
        <f t="shared" si="177"/>
        <v>FIN simvastatine Orion Corporation film-coated tablet 30 x 10mg/</v>
      </c>
      <c r="K1542" s="5" t="str">
        <f t="shared" si="178"/>
        <v>FIN simvastatine Orion Corporation film-coated tablet 30 x 10mg/</v>
      </c>
      <c r="P1542">
        <v>30</v>
      </c>
      <c r="R1542">
        <v>30</v>
      </c>
      <c r="T1542" s="118"/>
      <c r="U1542" s="118"/>
      <c r="V1542" s="118"/>
      <c r="W1542" s="118"/>
      <c r="X1542" s="56" t="s">
        <v>1349</v>
      </c>
      <c r="Y1542" t="s">
        <v>1176</v>
      </c>
      <c r="Z1542" t="s">
        <v>1176</v>
      </c>
      <c r="AA1542" t="s">
        <v>1298</v>
      </c>
      <c r="AF1542" s="61">
        <v>100000073665</v>
      </c>
      <c r="AG1542" t="s">
        <v>1220</v>
      </c>
      <c r="AI1542" t="s">
        <v>1198</v>
      </c>
      <c r="AJ1542" t="s">
        <v>1212</v>
      </c>
      <c r="AS1542" s="57">
        <v>25097</v>
      </c>
      <c r="AT1542" s="25" t="str">
        <f t="shared" si="179"/>
        <v>FIN simvastatine Orion Corporation film-coated tablet 10mg/</v>
      </c>
      <c r="AU1542" s="33"/>
      <c r="AW1542" s="57">
        <v>25097</v>
      </c>
      <c r="AX1542" s="57"/>
      <c r="AZ1542" t="s">
        <v>579</v>
      </c>
      <c r="BD1542" t="s">
        <v>1220</v>
      </c>
      <c r="BF1542" s="46" t="s">
        <v>1076</v>
      </c>
      <c r="BG1542" t="s">
        <v>980</v>
      </c>
      <c r="BK1542" t="s">
        <v>980</v>
      </c>
      <c r="BL1542" t="s">
        <v>1076</v>
      </c>
      <c r="BM1542" s="55" t="s">
        <v>964</v>
      </c>
      <c r="BN1542" t="str">
        <f t="shared" si="180"/>
        <v>simvastatine film-coated tablet 10mg/</v>
      </c>
      <c r="BO1542" s="55"/>
      <c r="BP1542" t="str">
        <f t="shared" si="181"/>
        <v>simvastatine film-coated tablet 10mg/</v>
      </c>
      <c r="BR1542" s="76">
        <v>10221000</v>
      </c>
      <c r="BS1542" t="s">
        <v>1220</v>
      </c>
      <c r="BU1542" s="118"/>
      <c r="BV1542" s="118"/>
      <c r="BW1542" s="61">
        <v>100000073665</v>
      </c>
      <c r="CB1542" s="87"/>
      <c r="CC1542" s="87"/>
      <c r="CF1542" t="s">
        <v>1242</v>
      </c>
      <c r="CG1542" t="s">
        <v>175</v>
      </c>
      <c r="CI1542" s="118"/>
      <c r="CJ1542" s="118"/>
      <c r="CK1542" t="s">
        <v>1239</v>
      </c>
      <c r="CM1542" t="s">
        <v>1228</v>
      </c>
      <c r="CN1542" t="s">
        <v>3382</v>
      </c>
      <c r="CO1542" s="46" t="s">
        <v>2252</v>
      </c>
      <c r="CQ1542" s="46" t="s">
        <v>2252</v>
      </c>
      <c r="CR1542" s="46" t="s">
        <v>615</v>
      </c>
      <c r="CT1542" s="46" t="s">
        <v>2252</v>
      </c>
      <c r="CU1542" s="46" t="s">
        <v>615</v>
      </c>
      <c r="CV1542" s="118"/>
      <c r="CW1542" s="147"/>
      <c r="CX1542" t="s">
        <v>615</v>
      </c>
      <c r="DG1542" s="118"/>
      <c r="DH1542" s="118"/>
      <c r="DI1542" s="118"/>
      <c r="DJ1542" s="118"/>
      <c r="DK1542" s="118"/>
      <c r="DL1542">
        <v>10</v>
      </c>
      <c r="DM1542" s="74" t="s">
        <v>164</v>
      </c>
      <c r="DN1542" s="74"/>
      <c r="DO1542" s="74"/>
      <c r="DP1542" s="74"/>
      <c r="DR1542">
        <v>10</v>
      </c>
      <c r="DS1542" s="74" t="s">
        <v>164</v>
      </c>
      <c r="DZ1542" t="s">
        <v>1246</v>
      </c>
      <c r="EA1542">
        <v>10</v>
      </c>
      <c r="EY1542" s="70" t="str">
        <f t="shared" si="182"/>
        <v>simvastatine oral 10mg/</v>
      </c>
      <c r="FK1542" s="14" t="s">
        <v>163</v>
      </c>
      <c r="FL1542" s="70" t="str">
        <f t="shared" si="183"/>
        <v>simvastatine oral 10mg/</v>
      </c>
    </row>
    <row r="1543" spans="1:168" ht="15.75" customHeight="1">
      <c r="A1543" s="83">
        <v>166855</v>
      </c>
      <c r="B1543" s="57">
        <v>166855</v>
      </c>
      <c r="C1543" s="118"/>
      <c r="D1543" s="118"/>
      <c r="E1543" s="118"/>
      <c r="F1543" s="118"/>
      <c r="G1543" s="57">
        <v>166855</v>
      </c>
      <c r="I1543" s="57">
        <v>166855</v>
      </c>
      <c r="J1543" s="5" t="str">
        <f t="shared" si="177"/>
        <v>FIN simvastatine Orion Corporation film-coated tablet 100 x 10mg/</v>
      </c>
      <c r="K1543" s="5" t="str">
        <f t="shared" si="178"/>
        <v>FIN simvastatine Orion Corporation film-coated tablet 100 x 10mg/</v>
      </c>
      <c r="P1543">
        <v>100</v>
      </c>
      <c r="R1543">
        <v>100</v>
      </c>
      <c r="T1543" s="118"/>
      <c r="U1543" s="118"/>
      <c r="V1543" s="118"/>
      <c r="W1543" s="118"/>
      <c r="X1543" t="s">
        <v>1302</v>
      </c>
      <c r="Y1543" t="s">
        <v>1176</v>
      </c>
      <c r="Z1543" t="s">
        <v>1176</v>
      </c>
      <c r="AA1543" t="s">
        <v>1289</v>
      </c>
      <c r="AF1543" s="61">
        <v>100000073665</v>
      </c>
      <c r="AG1543" t="s">
        <v>1220</v>
      </c>
      <c r="AI1543" t="s">
        <v>1198</v>
      </c>
      <c r="AJ1543" t="s">
        <v>1212</v>
      </c>
      <c r="AS1543" s="57">
        <v>25097</v>
      </c>
      <c r="AT1543" s="25" t="str">
        <f t="shared" si="179"/>
        <v>FIN simvastatine Orion Corporation film-coated tablet 10mg/</v>
      </c>
      <c r="AU1543" s="33"/>
      <c r="AW1543" s="57">
        <v>25097</v>
      </c>
      <c r="AX1543" s="57"/>
      <c r="AZ1543" t="s">
        <v>579</v>
      </c>
      <c r="BD1543" t="s">
        <v>1220</v>
      </c>
      <c r="BF1543" s="46" t="s">
        <v>1076</v>
      </c>
      <c r="BG1543" t="s">
        <v>980</v>
      </c>
      <c r="BK1543" t="s">
        <v>980</v>
      </c>
      <c r="BL1543" t="s">
        <v>1076</v>
      </c>
      <c r="BM1543" s="55" t="s">
        <v>964</v>
      </c>
      <c r="BN1543" t="str">
        <f t="shared" si="180"/>
        <v>simvastatine film-coated tablet 10mg/</v>
      </c>
      <c r="BO1543" s="55"/>
      <c r="BP1543" t="str">
        <f t="shared" si="181"/>
        <v>simvastatine film-coated tablet 10mg/</v>
      </c>
      <c r="BR1543" s="76">
        <v>10221000</v>
      </c>
      <c r="BS1543" t="s">
        <v>1220</v>
      </c>
      <c r="BU1543" s="118"/>
      <c r="BV1543" s="118"/>
      <c r="BW1543" s="61">
        <v>100000073665</v>
      </c>
      <c r="CB1543" s="87"/>
      <c r="CC1543" s="87"/>
      <c r="CF1543" t="s">
        <v>1242</v>
      </c>
      <c r="CG1543" t="s">
        <v>175</v>
      </c>
      <c r="CI1543" s="118"/>
      <c r="CJ1543" s="118"/>
      <c r="CK1543" t="s">
        <v>1239</v>
      </c>
      <c r="CM1543" t="s">
        <v>1228</v>
      </c>
      <c r="CN1543" t="s">
        <v>3382</v>
      </c>
      <c r="CO1543" s="46" t="s">
        <v>2252</v>
      </c>
      <c r="CQ1543" s="46" t="s">
        <v>2252</v>
      </c>
      <c r="CR1543" s="46" t="s">
        <v>615</v>
      </c>
      <c r="CT1543" s="46" t="s">
        <v>2252</v>
      </c>
      <c r="CU1543" s="46" t="s">
        <v>615</v>
      </c>
      <c r="CV1543" s="118"/>
      <c r="CW1543" s="147"/>
      <c r="CX1543" t="s">
        <v>615</v>
      </c>
      <c r="DG1543" s="118"/>
      <c r="DH1543" s="118"/>
      <c r="DI1543" s="118"/>
      <c r="DJ1543" s="118"/>
      <c r="DK1543" s="118"/>
      <c r="DL1543">
        <v>10</v>
      </c>
      <c r="DM1543" s="74" t="s">
        <v>164</v>
      </c>
      <c r="DN1543" s="74"/>
      <c r="DO1543" s="74"/>
      <c r="DP1543" s="74"/>
      <c r="DR1543">
        <v>10</v>
      </c>
      <c r="DS1543" s="74" t="s">
        <v>164</v>
      </c>
      <c r="DZ1543" t="s">
        <v>1246</v>
      </c>
      <c r="EA1543">
        <v>10</v>
      </c>
      <c r="EY1543" s="70" t="str">
        <f t="shared" si="182"/>
        <v>simvastatine oral 10mg/</v>
      </c>
      <c r="FK1543" s="14" t="s">
        <v>163</v>
      </c>
      <c r="FL1543" s="70" t="str">
        <f t="shared" si="183"/>
        <v>simvastatine oral 10mg/</v>
      </c>
    </row>
    <row r="1544" spans="1:168" ht="15.75" customHeight="1">
      <c r="A1544" s="83">
        <v>166856</v>
      </c>
      <c r="B1544" s="57">
        <v>166856</v>
      </c>
      <c r="C1544" s="118"/>
      <c r="D1544" s="118"/>
      <c r="E1544" s="118"/>
      <c r="F1544" s="118"/>
      <c r="G1544" s="57">
        <v>166856</v>
      </c>
      <c r="I1544" s="57">
        <v>166856</v>
      </c>
      <c r="J1544" s="5" t="str">
        <f t="shared" si="177"/>
        <v>FIN simvastatine Orion Corporation film-coated tablet 250 x 10mg/</v>
      </c>
      <c r="K1544" s="5" t="str">
        <f t="shared" si="178"/>
        <v>FIN simvastatine Orion Corporation film-coated tablet 250 x 10mg/</v>
      </c>
      <c r="P1544">
        <v>250</v>
      </c>
      <c r="R1544">
        <v>250</v>
      </c>
      <c r="T1544" s="118"/>
      <c r="U1544" s="118"/>
      <c r="V1544" s="118"/>
      <c r="W1544" s="118"/>
      <c r="X1544" t="s">
        <v>1302</v>
      </c>
      <c r="Y1544" t="s">
        <v>1176</v>
      </c>
      <c r="Z1544" t="s">
        <v>1176</v>
      </c>
      <c r="AA1544" t="s">
        <v>1303</v>
      </c>
      <c r="AF1544" s="61">
        <v>100000073665</v>
      </c>
      <c r="AG1544" t="s">
        <v>1220</v>
      </c>
      <c r="AI1544" t="s">
        <v>1198</v>
      </c>
      <c r="AJ1544" t="s">
        <v>1212</v>
      </c>
      <c r="AS1544" s="57">
        <v>25097</v>
      </c>
      <c r="AT1544" s="25" t="str">
        <f t="shared" si="179"/>
        <v>FIN simvastatine Orion Corporation film-coated tablet 10mg/</v>
      </c>
      <c r="AU1544" s="33"/>
      <c r="AW1544" s="57">
        <v>25097</v>
      </c>
      <c r="AX1544" s="57"/>
      <c r="AZ1544" t="s">
        <v>579</v>
      </c>
      <c r="BD1544" t="s">
        <v>1220</v>
      </c>
      <c r="BF1544" s="46" t="s">
        <v>1076</v>
      </c>
      <c r="BG1544" t="s">
        <v>980</v>
      </c>
      <c r="BK1544" t="s">
        <v>980</v>
      </c>
      <c r="BL1544" t="s">
        <v>1076</v>
      </c>
      <c r="BM1544" s="55" t="s">
        <v>964</v>
      </c>
      <c r="BN1544" t="str">
        <f t="shared" si="180"/>
        <v>simvastatine film-coated tablet 10mg/</v>
      </c>
      <c r="BO1544" s="55"/>
      <c r="BP1544" t="str">
        <f t="shared" si="181"/>
        <v>simvastatine film-coated tablet 10mg/</v>
      </c>
      <c r="BR1544" s="76">
        <v>10221000</v>
      </c>
      <c r="BS1544" t="s">
        <v>1220</v>
      </c>
      <c r="BU1544" s="118"/>
      <c r="BV1544" s="118"/>
      <c r="BW1544" s="61">
        <v>100000073665</v>
      </c>
      <c r="CB1544" s="87"/>
      <c r="CC1544" s="87"/>
      <c r="CF1544" t="s">
        <v>1242</v>
      </c>
      <c r="CG1544" t="s">
        <v>175</v>
      </c>
      <c r="CI1544" s="118"/>
      <c r="CJ1544" s="118"/>
      <c r="CK1544" t="s">
        <v>1239</v>
      </c>
      <c r="CM1544" t="s">
        <v>1228</v>
      </c>
      <c r="CN1544" t="s">
        <v>3382</v>
      </c>
      <c r="CO1544" s="46" t="s">
        <v>2252</v>
      </c>
      <c r="CQ1544" s="46" t="s">
        <v>2252</v>
      </c>
      <c r="CR1544" s="46" t="s">
        <v>615</v>
      </c>
      <c r="CT1544" s="46" t="s">
        <v>2252</v>
      </c>
      <c r="CU1544" s="46" t="s">
        <v>615</v>
      </c>
      <c r="CV1544" s="118"/>
      <c r="CW1544" s="147"/>
      <c r="CX1544" t="s">
        <v>615</v>
      </c>
      <c r="DG1544" s="118"/>
      <c r="DH1544" s="118"/>
      <c r="DI1544" s="118"/>
      <c r="DJ1544" s="118"/>
      <c r="DK1544" s="118"/>
      <c r="DL1544">
        <v>10</v>
      </c>
      <c r="DM1544" s="74" t="s">
        <v>164</v>
      </c>
      <c r="DN1544" s="74"/>
      <c r="DO1544" s="74"/>
      <c r="DP1544" s="74"/>
      <c r="DR1544">
        <v>10</v>
      </c>
      <c r="DS1544" s="74" t="s">
        <v>164</v>
      </c>
      <c r="DZ1544" t="s">
        <v>1246</v>
      </c>
      <c r="EA1544">
        <v>10</v>
      </c>
      <c r="EY1544" s="70" t="str">
        <f t="shared" si="182"/>
        <v>simvastatine oral 10mg/</v>
      </c>
      <c r="FK1544" s="14" t="s">
        <v>163</v>
      </c>
      <c r="FL1544" s="70" t="str">
        <f t="shared" si="183"/>
        <v>simvastatine oral 10mg/</v>
      </c>
    </row>
    <row r="1545" spans="1:168" ht="15.75" customHeight="1">
      <c r="A1545" s="83">
        <v>166857</v>
      </c>
      <c r="B1545" s="57">
        <v>166857</v>
      </c>
      <c r="C1545" s="118"/>
      <c r="D1545" s="118"/>
      <c r="E1545" s="118"/>
      <c r="F1545" s="118"/>
      <c r="G1545" s="57">
        <v>166857</v>
      </c>
      <c r="I1545" s="57">
        <v>166857</v>
      </c>
      <c r="J1545" s="5" t="str">
        <f t="shared" si="177"/>
        <v>FIN simvastatine Orion Corporation film-coated tablet 500 x 10mg/</v>
      </c>
      <c r="K1545" s="5" t="str">
        <f t="shared" si="178"/>
        <v>FIN simvastatine Orion Corporation film-coated tablet 500 x 10mg/</v>
      </c>
      <c r="P1545">
        <v>500</v>
      </c>
      <c r="R1545">
        <v>500</v>
      </c>
      <c r="T1545" s="118"/>
      <c r="U1545" s="118"/>
      <c r="V1545" s="118"/>
      <c r="W1545" s="118"/>
      <c r="X1545" t="s">
        <v>1297</v>
      </c>
      <c r="Y1545" t="s">
        <v>1176</v>
      </c>
      <c r="Z1545" t="s">
        <v>1176</v>
      </c>
      <c r="AA1545" t="s">
        <v>1304</v>
      </c>
      <c r="AF1545" s="61">
        <v>100000073665</v>
      </c>
      <c r="AG1545" t="s">
        <v>1220</v>
      </c>
      <c r="AI1545" t="s">
        <v>1198</v>
      </c>
      <c r="AJ1545" t="s">
        <v>1212</v>
      </c>
      <c r="AS1545" s="57">
        <v>25097</v>
      </c>
      <c r="AT1545" s="25" t="str">
        <f t="shared" si="179"/>
        <v>FIN simvastatine Orion Corporation film-coated tablet 10mg/</v>
      </c>
      <c r="AU1545" s="33"/>
      <c r="AW1545" s="57">
        <v>25097</v>
      </c>
      <c r="AX1545" s="57"/>
      <c r="AZ1545" t="s">
        <v>579</v>
      </c>
      <c r="BD1545" t="s">
        <v>1220</v>
      </c>
      <c r="BF1545" s="46" t="s">
        <v>1076</v>
      </c>
      <c r="BG1545" t="s">
        <v>980</v>
      </c>
      <c r="BK1545" t="s">
        <v>980</v>
      </c>
      <c r="BL1545" t="s">
        <v>1076</v>
      </c>
      <c r="BM1545" s="55" t="s">
        <v>964</v>
      </c>
      <c r="BN1545" t="str">
        <f t="shared" si="180"/>
        <v>simvastatine film-coated tablet 10mg/</v>
      </c>
      <c r="BO1545" s="55"/>
      <c r="BP1545" t="str">
        <f t="shared" si="181"/>
        <v>simvastatine film-coated tablet 10mg/</v>
      </c>
      <c r="BR1545" s="76">
        <v>10221000</v>
      </c>
      <c r="BS1545" t="s">
        <v>1220</v>
      </c>
      <c r="BU1545" s="118"/>
      <c r="BV1545" s="118"/>
      <c r="BW1545" s="61">
        <v>100000073665</v>
      </c>
      <c r="CB1545" s="87"/>
      <c r="CC1545" s="87"/>
      <c r="CF1545" t="s">
        <v>1242</v>
      </c>
      <c r="CG1545" t="s">
        <v>175</v>
      </c>
      <c r="CI1545" s="118"/>
      <c r="CJ1545" s="118"/>
      <c r="CK1545" t="s">
        <v>1239</v>
      </c>
      <c r="CM1545" t="s">
        <v>1228</v>
      </c>
      <c r="CN1545" t="s">
        <v>3382</v>
      </c>
      <c r="CO1545" s="46" t="s">
        <v>2252</v>
      </c>
      <c r="CQ1545" s="46" t="s">
        <v>2252</v>
      </c>
      <c r="CR1545" s="46" t="s">
        <v>615</v>
      </c>
      <c r="CT1545" s="46" t="s">
        <v>2252</v>
      </c>
      <c r="CU1545" s="46" t="s">
        <v>615</v>
      </c>
      <c r="CV1545" s="118"/>
      <c r="CW1545" s="147"/>
      <c r="CX1545" t="s">
        <v>615</v>
      </c>
      <c r="DG1545" s="118"/>
      <c r="DH1545" s="118"/>
      <c r="DI1545" s="118"/>
      <c r="DJ1545" s="118"/>
      <c r="DK1545" s="118"/>
      <c r="DL1545">
        <v>10</v>
      </c>
      <c r="DM1545" s="74" t="s">
        <v>164</v>
      </c>
      <c r="DN1545" s="74"/>
      <c r="DO1545" s="74"/>
      <c r="DP1545" s="74"/>
      <c r="DR1545">
        <v>10</v>
      </c>
      <c r="DS1545" s="74" t="s">
        <v>164</v>
      </c>
      <c r="DZ1545" t="s">
        <v>1246</v>
      </c>
      <c r="EA1545">
        <v>10</v>
      </c>
      <c r="EY1545" s="70" t="str">
        <f t="shared" si="182"/>
        <v>simvastatine oral 10mg/</v>
      </c>
      <c r="FK1545" s="14" t="s">
        <v>163</v>
      </c>
      <c r="FL1545" s="70" t="str">
        <f t="shared" si="183"/>
        <v>simvastatine oral 10mg/</v>
      </c>
    </row>
    <row r="1546" spans="1:168" ht="15.75" customHeight="1">
      <c r="A1546" s="83">
        <v>166858</v>
      </c>
      <c r="B1546" s="57">
        <v>166858</v>
      </c>
      <c r="C1546" s="118"/>
      <c r="D1546" s="118"/>
      <c r="E1546" s="118"/>
      <c r="F1546" s="118"/>
      <c r="G1546" s="57">
        <v>166858</v>
      </c>
      <c r="I1546" s="57">
        <v>166858</v>
      </c>
      <c r="J1546" s="5" t="str">
        <f t="shared" si="177"/>
        <v>FIN simvastatine Orion Corporation film-coated tablet 1000 x 10mg/</v>
      </c>
      <c r="K1546" s="5" t="str">
        <f t="shared" si="178"/>
        <v>FIN simvastatine Orion Corporation film-coated tablet 1000 x 10mg/</v>
      </c>
      <c r="P1546" s="56">
        <v>1000</v>
      </c>
      <c r="R1546" s="56">
        <v>1000</v>
      </c>
      <c r="T1546" s="118"/>
      <c r="U1546" s="118"/>
      <c r="V1546" s="118"/>
      <c r="W1546" s="118"/>
      <c r="X1546" t="s">
        <v>1297</v>
      </c>
      <c r="Y1546" t="s">
        <v>1176</v>
      </c>
      <c r="Z1546" t="s">
        <v>1176</v>
      </c>
      <c r="AA1546" s="56" t="s">
        <v>1349</v>
      </c>
      <c r="AF1546" s="61">
        <v>100000073665</v>
      </c>
      <c r="AG1546" t="s">
        <v>1220</v>
      </c>
      <c r="AI1546" t="s">
        <v>1198</v>
      </c>
      <c r="AJ1546" t="s">
        <v>1212</v>
      </c>
      <c r="AS1546" s="57">
        <v>25097</v>
      </c>
      <c r="AT1546" s="25" t="str">
        <f t="shared" si="179"/>
        <v>FIN simvastatine Orion Corporation film-coated tablet 10mg/</v>
      </c>
      <c r="AU1546" s="33"/>
      <c r="AW1546" s="57">
        <v>25097</v>
      </c>
      <c r="AX1546" s="57"/>
      <c r="AZ1546" t="s">
        <v>579</v>
      </c>
      <c r="BD1546" t="s">
        <v>1220</v>
      </c>
      <c r="BF1546" s="46" t="s">
        <v>1076</v>
      </c>
      <c r="BG1546" t="s">
        <v>980</v>
      </c>
      <c r="BK1546" t="s">
        <v>980</v>
      </c>
      <c r="BL1546" t="s">
        <v>1076</v>
      </c>
      <c r="BM1546" s="55" t="s">
        <v>964</v>
      </c>
      <c r="BN1546" t="str">
        <f t="shared" si="180"/>
        <v>simvastatine film-coated tablet 10mg/</v>
      </c>
      <c r="BO1546" s="55"/>
      <c r="BP1546" t="str">
        <f t="shared" si="181"/>
        <v>simvastatine film-coated tablet 10mg/</v>
      </c>
      <c r="BR1546" s="76">
        <v>10221000</v>
      </c>
      <c r="BS1546" t="s">
        <v>1220</v>
      </c>
      <c r="BU1546" s="118"/>
      <c r="BV1546" s="118"/>
      <c r="BW1546" s="61">
        <v>100000073665</v>
      </c>
      <c r="CB1546" s="87"/>
      <c r="CC1546" s="87"/>
      <c r="CF1546" t="s">
        <v>1242</v>
      </c>
      <c r="CG1546" t="s">
        <v>175</v>
      </c>
      <c r="CI1546" s="118"/>
      <c r="CJ1546" s="118"/>
      <c r="CK1546" t="s">
        <v>1239</v>
      </c>
      <c r="CM1546" t="s">
        <v>1228</v>
      </c>
      <c r="CN1546" t="s">
        <v>3382</v>
      </c>
      <c r="CO1546" s="46" t="s">
        <v>2252</v>
      </c>
      <c r="CQ1546" s="46" t="s">
        <v>2252</v>
      </c>
      <c r="CR1546" s="46" t="s">
        <v>615</v>
      </c>
      <c r="CT1546" s="46" t="s">
        <v>2252</v>
      </c>
      <c r="CU1546" s="46" t="s">
        <v>615</v>
      </c>
      <c r="CV1546" s="118"/>
      <c r="CW1546" s="147"/>
      <c r="CX1546" t="s">
        <v>615</v>
      </c>
      <c r="DG1546" s="118"/>
      <c r="DH1546" s="118"/>
      <c r="DI1546" s="118"/>
      <c r="DJ1546" s="118"/>
      <c r="DK1546" s="118"/>
      <c r="DL1546">
        <v>10</v>
      </c>
      <c r="DM1546" s="74" t="s">
        <v>164</v>
      </c>
      <c r="DN1546" s="74"/>
      <c r="DO1546" s="74"/>
      <c r="DP1546" s="74"/>
      <c r="DR1546">
        <v>10</v>
      </c>
      <c r="DS1546" s="74" t="s">
        <v>164</v>
      </c>
      <c r="DZ1546" t="s">
        <v>1246</v>
      </c>
      <c r="EA1546">
        <v>10</v>
      </c>
      <c r="EY1546" s="70" t="str">
        <f t="shared" si="182"/>
        <v>simvastatine oral 10mg/</v>
      </c>
      <c r="FK1546" s="14" t="s">
        <v>163</v>
      </c>
      <c r="FL1546" s="70" t="str">
        <f t="shared" si="183"/>
        <v>simvastatine oral 10mg/</v>
      </c>
    </row>
    <row r="1547" spans="1:168" ht="15.75" customHeight="1">
      <c r="A1547" s="83">
        <v>78308</v>
      </c>
      <c r="B1547" s="57">
        <v>78308</v>
      </c>
      <c r="C1547" s="118"/>
      <c r="D1547" s="118"/>
      <c r="E1547" s="118"/>
      <c r="F1547" s="118"/>
      <c r="G1547" s="57">
        <v>78308</v>
      </c>
      <c r="I1547" s="57">
        <v>78308</v>
      </c>
      <c r="J1547" s="5" t="str">
        <f t="shared" si="177"/>
        <v>FIN simvastatine Orion Corporation film-coated tablet 98 x 20mg/</v>
      </c>
      <c r="K1547" s="5" t="str">
        <f t="shared" si="178"/>
        <v>FIN simvastatine Orion Corporation film-coated tablet 98 x 20mg/</v>
      </c>
      <c r="P1547">
        <v>98</v>
      </c>
      <c r="R1547">
        <v>98</v>
      </c>
      <c r="T1547" s="118"/>
      <c r="U1547" s="118"/>
      <c r="V1547" s="118"/>
      <c r="W1547" s="118"/>
      <c r="X1547" t="s">
        <v>1292</v>
      </c>
      <c r="Y1547" t="s">
        <v>1177</v>
      </c>
      <c r="Z1547" t="s">
        <v>1177</v>
      </c>
      <c r="AA1547" t="s">
        <v>1302</v>
      </c>
      <c r="AF1547" s="61">
        <v>100000073665</v>
      </c>
      <c r="AG1547" t="s">
        <v>1220</v>
      </c>
      <c r="AI1547" t="s">
        <v>1198</v>
      </c>
      <c r="AJ1547" t="s">
        <v>1212</v>
      </c>
      <c r="AS1547" s="57">
        <v>25099</v>
      </c>
      <c r="AT1547" s="25" t="str">
        <f t="shared" si="179"/>
        <v>FIN simvastatine Orion Corporation film-coated tablet 20mg/</v>
      </c>
      <c r="AU1547" s="33"/>
      <c r="AW1547" s="57">
        <v>25099</v>
      </c>
      <c r="AX1547" s="57"/>
      <c r="AZ1547" t="s">
        <v>579</v>
      </c>
      <c r="BD1547" t="s">
        <v>1220</v>
      </c>
      <c r="BF1547" s="46" t="s">
        <v>1077</v>
      </c>
      <c r="BG1547" t="s">
        <v>980</v>
      </c>
      <c r="BK1547" t="s">
        <v>980</v>
      </c>
      <c r="BL1547" t="s">
        <v>1077</v>
      </c>
      <c r="BM1547" s="55" t="s">
        <v>964</v>
      </c>
      <c r="BN1547" t="str">
        <f t="shared" si="180"/>
        <v>simvastatine film-coated tablet 20mg/</v>
      </c>
      <c r="BO1547" s="55"/>
      <c r="BP1547" t="str">
        <f t="shared" si="181"/>
        <v>simvastatine film-coated tablet 20mg/</v>
      </c>
      <c r="BR1547" s="76">
        <v>10221000</v>
      </c>
      <c r="BS1547" t="s">
        <v>1220</v>
      </c>
      <c r="BU1547" s="118"/>
      <c r="BV1547" s="118"/>
      <c r="BW1547" s="61">
        <v>100000073665</v>
      </c>
      <c r="CB1547" s="87"/>
      <c r="CC1547" s="87"/>
      <c r="CF1547" t="s">
        <v>1242</v>
      </c>
      <c r="CG1547" t="s">
        <v>175</v>
      </c>
      <c r="CI1547" s="118"/>
      <c r="CJ1547" s="118"/>
      <c r="CK1547" t="s">
        <v>1239</v>
      </c>
      <c r="CM1547" t="s">
        <v>1228</v>
      </c>
      <c r="CN1547" t="s">
        <v>3382</v>
      </c>
      <c r="CO1547" s="46" t="s">
        <v>2252</v>
      </c>
      <c r="CQ1547" s="46" t="s">
        <v>2252</v>
      </c>
      <c r="CR1547" s="46" t="s">
        <v>615</v>
      </c>
      <c r="CT1547" s="46" t="s">
        <v>2252</v>
      </c>
      <c r="CU1547" s="46" t="s">
        <v>615</v>
      </c>
      <c r="CV1547" s="118"/>
      <c r="CW1547" s="147"/>
      <c r="CX1547" t="s">
        <v>615</v>
      </c>
      <c r="DG1547" s="118"/>
      <c r="DH1547" s="118"/>
      <c r="DI1547" s="118"/>
      <c r="DJ1547" s="118"/>
      <c r="DK1547" s="118"/>
      <c r="DL1547">
        <v>20</v>
      </c>
      <c r="DM1547" s="74" t="s">
        <v>164</v>
      </c>
      <c r="DN1547" s="74"/>
      <c r="DO1547" s="74"/>
      <c r="DP1547" s="74"/>
      <c r="DR1547">
        <v>20</v>
      </c>
      <c r="DS1547" s="74" t="s">
        <v>164</v>
      </c>
      <c r="DZ1547" t="s">
        <v>1260</v>
      </c>
      <c r="EA1547">
        <v>20</v>
      </c>
      <c r="EY1547" s="70" t="str">
        <f t="shared" si="182"/>
        <v>simvastatine oral 20mg/</v>
      </c>
      <c r="FK1547" s="14" t="s">
        <v>163</v>
      </c>
      <c r="FL1547" s="70" t="str">
        <f t="shared" si="183"/>
        <v>simvastatine oral 20mg/</v>
      </c>
    </row>
    <row r="1548" spans="1:168" ht="15.75" customHeight="1">
      <c r="A1548" s="83">
        <v>78309</v>
      </c>
      <c r="B1548" s="57">
        <v>78309</v>
      </c>
      <c r="C1548" s="118"/>
      <c r="D1548" s="118"/>
      <c r="E1548" s="118"/>
      <c r="F1548" s="118"/>
      <c r="G1548" s="57">
        <v>78309</v>
      </c>
      <c r="I1548" s="57">
        <v>78309</v>
      </c>
      <c r="J1548" s="5" t="str">
        <f t="shared" si="177"/>
        <v>FIN simvastatine Orion Corporation film-coated tablet 98 x 20mg/</v>
      </c>
      <c r="K1548" s="5" t="str">
        <f t="shared" si="178"/>
        <v>FIN simvastatine Orion Corporation film-coated tablet 98 x 20mg/</v>
      </c>
      <c r="P1548">
        <v>98</v>
      </c>
      <c r="R1548">
        <v>98</v>
      </c>
      <c r="T1548" s="118"/>
      <c r="U1548" s="118"/>
      <c r="V1548" s="118"/>
      <c r="W1548" s="118"/>
      <c r="X1548" t="s">
        <v>1296</v>
      </c>
      <c r="Y1548" t="s">
        <v>1177</v>
      </c>
      <c r="Z1548" t="s">
        <v>1177</v>
      </c>
      <c r="AA1548" t="s">
        <v>1302</v>
      </c>
      <c r="AF1548" s="61">
        <v>100000073665</v>
      </c>
      <c r="AG1548" t="s">
        <v>1220</v>
      </c>
      <c r="AI1548" t="s">
        <v>1198</v>
      </c>
      <c r="AJ1548" t="s">
        <v>1212</v>
      </c>
      <c r="AS1548" s="57">
        <v>25099</v>
      </c>
      <c r="AT1548" s="25" t="str">
        <f t="shared" si="179"/>
        <v>FIN simvastatine Orion Corporation film-coated tablet 20mg/</v>
      </c>
      <c r="AU1548" s="33"/>
      <c r="AW1548" s="57">
        <v>25099</v>
      </c>
      <c r="AX1548" s="57"/>
      <c r="AZ1548" t="s">
        <v>579</v>
      </c>
      <c r="BD1548" t="s">
        <v>1220</v>
      </c>
      <c r="BF1548" s="46" t="s">
        <v>1077</v>
      </c>
      <c r="BG1548" t="s">
        <v>980</v>
      </c>
      <c r="BK1548" t="s">
        <v>980</v>
      </c>
      <c r="BL1548" t="s">
        <v>1077</v>
      </c>
      <c r="BM1548" s="55" t="s">
        <v>964</v>
      </c>
      <c r="BN1548" t="str">
        <f t="shared" si="180"/>
        <v>simvastatine film-coated tablet 20mg/</v>
      </c>
      <c r="BO1548" s="55"/>
      <c r="BP1548" t="str">
        <f t="shared" si="181"/>
        <v>simvastatine film-coated tablet 20mg/</v>
      </c>
      <c r="BR1548" s="76">
        <v>10221000</v>
      </c>
      <c r="BS1548" t="s">
        <v>1220</v>
      </c>
      <c r="BU1548" s="118"/>
      <c r="BV1548" s="118"/>
      <c r="BW1548" s="61">
        <v>100000073665</v>
      </c>
      <c r="CB1548" s="87"/>
      <c r="CC1548" s="87"/>
      <c r="CF1548" t="s">
        <v>1242</v>
      </c>
      <c r="CG1548" t="s">
        <v>175</v>
      </c>
      <c r="CI1548" s="118"/>
      <c r="CJ1548" s="118"/>
      <c r="CK1548" t="s">
        <v>1239</v>
      </c>
      <c r="CM1548" t="s">
        <v>1228</v>
      </c>
      <c r="CN1548" t="s">
        <v>3382</v>
      </c>
      <c r="CO1548" s="46" t="s">
        <v>2252</v>
      </c>
      <c r="CQ1548" s="46" t="s">
        <v>2252</v>
      </c>
      <c r="CR1548" s="46" t="s">
        <v>615</v>
      </c>
      <c r="CT1548" s="46" t="s">
        <v>2252</v>
      </c>
      <c r="CU1548" s="46" t="s">
        <v>615</v>
      </c>
      <c r="CV1548" s="118"/>
      <c r="CW1548" s="147"/>
      <c r="CX1548" t="s">
        <v>615</v>
      </c>
      <c r="DG1548" s="118"/>
      <c r="DH1548" s="118"/>
      <c r="DI1548" s="118"/>
      <c r="DJ1548" s="118"/>
      <c r="DK1548" s="118"/>
      <c r="DL1548">
        <v>20</v>
      </c>
      <c r="DM1548" s="74" t="s">
        <v>164</v>
      </c>
      <c r="DN1548" s="74"/>
      <c r="DO1548" s="74"/>
      <c r="DP1548" s="74"/>
      <c r="DR1548">
        <v>20</v>
      </c>
      <c r="DS1548" s="74" t="s">
        <v>164</v>
      </c>
      <c r="DZ1548" t="s">
        <v>1260</v>
      </c>
      <c r="EA1548">
        <v>20</v>
      </c>
      <c r="EY1548" s="70" t="str">
        <f t="shared" si="182"/>
        <v>simvastatine oral 20mg/</v>
      </c>
      <c r="FK1548" s="14" t="s">
        <v>163</v>
      </c>
      <c r="FL1548" s="70" t="str">
        <f t="shared" si="183"/>
        <v>simvastatine oral 20mg/</v>
      </c>
    </row>
    <row r="1549" spans="1:168" ht="15.75" customHeight="1">
      <c r="A1549" s="83">
        <v>78310</v>
      </c>
      <c r="B1549" s="57">
        <v>78310</v>
      </c>
      <c r="C1549" s="118"/>
      <c r="D1549" s="118"/>
      <c r="E1549" s="118"/>
      <c r="F1549" s="118"/>
      <c r="G1549" s="57">
        <v>78310</v>
      </c>
      <c r="I1549" s="57">
        <v>78310</v>
      </c>
      <c r="J1549" s="5" t="str">
        <f t="shared" si="177"/>
        <v>FIN simvastatine Orion Corporation film-coated tablet 28 x 20mg/</v>
      </c>
      <c r="K1549" s="5" t="str">
        <f t="shared" si="178"/>
        <v>FIN simvastatine Orion Corporation film-coated tablet 28 x 20mg/</v>
      </c>
      <c r="P1549">
        <v>28</v>
      </c>
      <c r="R1549">
        <v>28</v>
      </c>
      <c r="T1549" s="118"/>
      <c r="U1549" s="118"/>
      <c r="V1549" s="118"/>
      <c r="W1549" s="118"/>
      <c r="X1549" t="s">
        <v>1291</v>
      </c>
      <c r="Y1549" t="s">
        <v>1177</v>
      </c>
      <c r="Z1549" t="s">
        <v>1177</v>
      </c>
      <c r="AA1549" t="s">
        <v>1297</v>
      </c>
      <c r="AF1549" s="61">
        <v>100000073665</v>
      </c>
      <c r="AG1549" t="s">
        <v>1220</v>
      </c>
      <c r="AI1549" t="s">
        <v>1198</v>
      </c>
      <c r="AJ1549" t="s">
        <v>1212</v>
      </c>
      <c r="AS1549" s="57">
        <v>25099</v>
      </c>
      <c r="AT1549" s="25" t="str">
        <f t="shared" si="179"/>
        <v>FIN simvastatine Orion Corporation film-coated tablet 20mg/</v>
      </c>
      <c r="AU1549" s="33"/>
      <c r="AW1549" s="57">
        <v>25099</v>
      </c>
      <c r="AX1549" s="57"/>
      <c r="AZ1549" t="s">
        <v>579</v>
      </c>
      <c r="BD1549" t="s">
        <v>1220</v>
      </c>
      <c r="BF1549" s="46" t="s">
        <v>1077</v>
      </c>
      <c r="BG1549" t="s">
        <v>980</v>
      </c>
      <c r="BK1549" t="s">
        <v>980</v>
      </c>
      <c r="BL1549" t="s">
        <v>1077</v>
      </c>
      <c r="BM1549" s="55" t="s">
        <v>964</v>
      </c>
      <c r="BN1549" t="str">
        <f t="shared" si="180"/>
        <v>simvastatine film-coated tablet 20mg/</v>
      </c>
      <c r="BO1549" s="55"/>
      <c r="BP1549" t="str">
        <f t="shared" si="181"/>
        <v>simvastatine film-coated tablet 20mg/</v>
      </c>
      <c r="BR1549" s="76">
        <v>10221000</v>
      </c>
      <c r="BS1549" t="s">
        <v>1220</v>
      </c>
      <c r="BU1549" s="118"/>
      <c r="BV1549" s="118"/>
      <c r="BW1549" s="61">
        <v>100000073665</v>
      </c>
      <c r="CB1549" s="87"/>
      <c r="CC1549" s="87"/>
      <c r="CF1549" t="s">
        <v>1242</v>
      </c>
      <c r="CG1549" t="s">
        <v>175</v>
      </c>
      <c r="CI1549" s="118"/>
      <c r="CJ1549" s="118"/>
      <c r="CK1549" t="s">
        <v>1239</v>
      </c>
      <c r="CM1549" t="s">
        <v>1228</v>
      </c>
      <c r="CN1549" t="s">
        <v>3382</v>
      </c>
      <c r="CO1549" s="46" t="s">
        <v>2252</v>
      </c>
      <c r="CQ1549" s="46" t="s">
        <v>2252</v>
      </c>
      <c r="CR1549" s="46" t="s">
        <v>615</v>
      </c>
      <c r="CT1549" s="46" t="s">
        <v>2252</v>
      </c>
      <c r="CU1549" s="46" t="s">
        <v>615</v>
      </c>
      <c r="CV1549" s="118"/>
      <c r="CW1549" s="147"/>
      <c r="CX1549" t="s">
        <v>615</v>
      </c>
      <c r="DG1549" s="118"/>
      <c r="DH1549" s="118"/>
      <c r="DI1549" s="118"/>
      <c r="DJ1549" s="118"/>
      <c r="DK1549" s="118"/>
      <c r="DL1549">
        <v>20</v>
      </c>
      <c r="DM1549" s="74" t="s">
        <v>164</v>
      </c>
      <c r="DN1549" s="74"/>
      <c r="DO1549" s="74"/>
      <c r="DP1549" s="74"/>
      <c r="DR1549">
        <v>20</v>
      </c>
      <c r="DS1549" s="74" t="s">
        <v>164</v>
      </c>
      <c r="DZ1549" t="s">
        <v>1260</v>
      </c>
      <c r="EA1549">
        <v>20</v>
      </c>
      <c r="EY1549" s="70" t="str">
        <f t="shared" si="182"/>
        <v>simvastatine oral 20mg/</v>
      </c>
      <c r="FK1549" s="14" t="s">
        <v>163</v>
      </c>
      <c r="FL1549" s="70" t="str">
        <f t="shared" si="183"/>
        <v>simvastatine oral 20mg/</v>
      </c>
    </row>
    <row r="1550" spans="1:168" ht="15.75" customHeight="1">
      <c r="A1550" s="83">
        <v>78311</v>
      </c>
      <c r="B1550" s="57">
        <v>78311</v>
      </c>
      <c r="C1550" s="118"/>
      <c r="D1550" s="118"/>
      <c r="E1550" s="118"/>
      <c r="F1550" s="118"/>
      <c r="G1550" s="57">
        <v>78311</v>
      </c>
      <c r="I1550" s="57">
        <v>78311</v>
      </c>
      <c r="J1550" s="5" t="str">
        <f t="shared" si="177"/>
        <v>FIN simvastatine Orion Corporation film-coated tablet 28 x 20mg/</v>
      </c>
      <c r="K1550" s="5" t="str">
        <f t="shared" si="178"/>
        <v>FIN simvastatine Orion Corporation film-coated tablet 28 x 20mg/</v>
      </c>
      <c r="P1550">
        <v>28</v>
      </c>
      <c r="R1550">
        <v>28</v>
      </c>
      <c r="T1550" s="118"/>
      <c r="U1550" s="118"/>
      <c r="V1550" s="118"/>
      <c r="W1550" s="118"/>
      <c r="X1550" t="s">
        <v>1297</v>
      </c>
      <c r="Y1550" t="s">
        <v>1177</v>
      </c>
      <c r="Z1550" t="s">
        <v>1177</v>
      </c>
      <c r="AA1550" t="s">
        <v>1297</v>
      </c>
      <c r="AF1550" s="61">
        <v>100000073665</v>
      </c>
      <c r="AG1550" t="s">
        <v>1220</v>
      </c>
      <c r="AI1550" t="s">
        <v>1198</v>
      </c>
      <c r="AJ1550" t="s">
        <v>1212</v>
      </c>
      <c r="AS1550" s="57">
        <v>25099</v>
      </c>
      <c r="AT1550" s="25" t="str">
        <f t="shared" si="179"/>
        <v>FIN simvastatine Orion Corporation film-coated tablet 20mg/</v>
      </c>
      <c r="AU1550" s="33"/>
      <c r="AW1550" s="57">
        <v>25099</v>
      </c>
      <c r="AX1550" s="57"/>
      <c r="AZ1550" t="s">
        <v>579</v>
      </c>
      <c r="BD1550" t="s">
        <v>1220</v>
      </c>
      <c r="BF1550" s="46" t="s">
        <v>1077</v>
      </c>
      <c r="BG1550" t="s">
        <v>980</v>
      </c>
      <c r="BK1550" t="s">
        <v>980</v>
      </c>
      <c r="BL1550" t="s">
        <v>1077</v>
      </c>
      <c r="BM1550" s="55" t="s">
        <v>964</v>
      </c>
      <c r="BN1550" t="str">
        <f t="shared" si="180"/>
        <v>simvastatine film-coated tablet 20mg/</v>
      </c>
      <c r="BO1550" s="55"/>
      <c r="BP1550" t="str">
        <f t="shared" si="181"/>
        <v>simvastatine film-coated tablet 20mg/</v>
      </c>
      <c r="BR1550" s="76">
        <v>10221000</v>
      </c>
      <c r="BS1550" t="s">
        <v>1220</v>
      </c>
      <c r="BU1550" s="118"/>
      <c r="BV1550" s="118"/>
      <c r="BW1550" s="61">
        <v>100000073665</v>
      </c>
      <c r="CB1550" s="87"/>
      <c r="CC1550" s="87"/>
      <c r="CF1550" t="s">
        <v>1242</v>
      </c>
      <c r="CG1550" t="s">
        <v>175</v>
      </c>
      <c r="CI1550" s="118"/>
      <c r="CJ1550" s="118"/>
      <c r="CK1550" t="s">
        <v>1239</v>
      </c>
      <c r="CM1550" t="s">
        <v>1228</v>
      </c>
      <c r="CN1550" t="s">
        <v>3382</v>
      </c>
      <c r="CO1550" s="46" t="s">
        <v>2252</v>
      </c>
      <c r="CQ1550" s="46" t="s">
        <v>2252</v>
      </c>
      <c r="CR1550" s="46" t="s">
        <v>615</v>
      </c>
      <c r="CT1550" s="46" t="s">
        <v>2252</v>
      </c>
      <c r="CU1550" s="46" t="s">
        <v>615</v>
      </c>
      <c r="CV1550" s="118"/>
      <c r="CW1550" s="147"/>
      <c r="CX1550" t="s">
        <v>615</v>
      </c>
      <c r="DG1550" s="118"/>
      <c r="DH1550" s="118"/>
      <c r="DI1550" s="118"/>
      <c r="DJ1550" s="118"/>
      <c r="DK1550" s="118"/>
      <c r="DL1550">
        <v>20</v>
      </c>
      <c r="DM1550" s="74" t="s">
        <v>164</v>
      </c>
      <c r="DN1550" s="74"/>
      <c r="DO1550" s="74"/>
      <c r="DP1550" s="74"/>
      <c r="DR1550">
        <v>20</v>
      </c>
      <c r="DS1550" s="74" t="s">
        <v>164</v>
      </c>
      <c r="DZ1550" t="s">
        <v>1260</v>
      </c>
      <c r="EA1550">
        <v>20</v>
      </c>
      <c r="EY1550" s="70" t="str">
        <f t="shared" si="182"/>
        <v>simvastatine oral 20mg/</v>
      </c>
      <c r="FK1550" s="14" t="s">
        <v>163</v>
      </c>
      <c r="FL1550" s="70" t="str">
        <f t="shared" si="183"/>
        <v>simvastatine oral 20mg/</v>
      </c>
    </row>
    <row r="1551" spans="1:168" ht="15.75" customHeight="1">
      <c r="A1551" s="83">
        <v>166859</v>
      </c>
      <c r="B1551" s="57">
        <v>166859</v>
      </c>
      <c r="C1551" s="118"/>
      <c r="D1551" s="118"/>
      <c r="E1551" s="118"/>
      <c r="F1551" s="118"/>
      <c r="G1551" s="57">
        <v>166859</v>
      </c>
      <c r="I1551" s="57">
        <v>166859</v>
      </c>
      <c r="J1551" s="5" t="str">
        <f t="shared" si="177"/>
        <v>FIN simvastatine Orion Corporation film-coated tablet 30 x 20mg/</v>
      </c>
      <c r="K1551" s="5" t="str">
        <f t="shared" si="178"/>
        <v>FIN simvastatine Orion Corporation film-coated tablet 30 x 20mg/</v>
      </c>
      <c r="P1551">
        <v>30</v>
      </c>
      <c r="R1551">
        <v>30</v>
      </c>
      <c r="T1551" s="118"/>
      <c r="U1551" s="118"/>
      <c r="V1551" s="118"/>
      <c r="W1551" s="118"/>
      <c r="X1551" t="s">
        <v>1298</v>
      </c>
      <c r="Y1551" t="s">
        <v>1177</v>
      </c>
      <c r="Z1551" t="s">
        <v>1177</v>
      </c>
      <c r="AA1551" t="s">
        <v>1298</v>
      </c>
      <c r="AF1551" s="61">
        <v>100000073665</v>
      </c>
      <c r="AG1551" t="s">
        <v>1220</v>
      </c>
      <c r="AI1551" t="s">
        <v>1198</v>
      </c>
      <c r="AJ1551" t="s">
        <v>1212</v>
      </c>
      <c r="AS1551" s="57">
        <v>25099</v>
      </c>
      <c r="AT1551" s="25" t="str">
        <f t="shared" si="179"/>
        <v>FIN simvastatine Orion Corporation film-coated tablet 20mg/</v>
      </c>
      <c r="AU1551" s="33"/>
      <c r="AW1551" s="57">
        <v>25099</v>
      </c>
      <c r="AX1551" s="57"/>
      <c r="AZ1551" t="s">
        <v>579</v>
      </c>
      <c r="BD1551" t="s">
        <v>1220</v>
      </c>
      <c r="BF1551" s="46" t="s">
        <v>1077</v>
      </c>
      <c r="BG1551" t="s">
        <v>980</v>
      </c>
      <c r="BK1551" t="s">
        <v>980</v>
      </c>
      <c r="BL1551" t="s">
        <v>1077</v>
      </c>
      <c r="BM1551" s="55" t="s">
        <v>964</v>
      </c>
      <c r="BN1551" t="str">
        <f t="shared" si="180"/>
        <v>simvastatine film-coated tablet 20mg/</v>
      </c>
      <c r="BO1551" s="55"/>
      <c r="BP1551" t="str">
        <f t="shared" si="181"/>
        <v>simvastatine film-coated tablet 20mg/</v>
      </c>
      <c r="BR1551" s="76">
        <v>10221000</v>
      </c>
      <c r="BS1551" t="s">
        <v>1220</v>
      </c>
      <c r="BU1551" s="118"/>
      <c r="BV1551" s="118"/>
      <c r="BW1551" s="61">
        <v>100000073665</v>
      </c>
      <c r="CB1551" s="87"/>
      <c r="CC1551" s="87"/>
      <c r="CF1551" t="s">
        <v>1242</v>
      </c>
      <c r="CG1551" t="s">
        <v>175</v>
      </c>
      <c r="CI1551" s="118"/>
      <c r="CJ1551" s="118"/>
      <c r="CK1551" t="s">
        <v>1239</v>
      </c>
      <c r="CM1551" t="s">
        <v>1228</v>
      </c>
      <c r="CN1551" t="s">
        <v>3382</v>
      </c>
      <c r="CO1551" s="46" t="s">
        <v>2252</v>
      </c>
      <c r="CQ1551" s="46" t="s">
        <v>2252</v>
      </c>
      <c r="CR1551" s="46" t="s">
        <v>615</v>
      </c>
      <c r="CT1551" s="46" t="s">
        <v>2252</v>
      </c>
      <c r="CU1551" s="46" t="s">
        <v>615</v>
      </c>
      <c r="CV1551" s="118"/>
      <c r="CW1551" s="147"/>
      <c r="CX1551" t="s">
        <v>615</v>
      </c>
      <c r="DG1551" s="118"/>
      <c r="DH1551" s="118"/>
      <c r="DI1551" s="118"/>
      <c r="DJ1551" s="118"/>
      <c r="DK1551" s="118"/>
      <c r="DL1551">
        <v>20</v>
      </c>
      <c r="DM1551" s="74" t="s">
        <v>164</v>
      </c>
      <c r="DN1551" s="74"/>
      <c r="DO1551" s="74"/>
      <c r="DP1551" s="74"/>
      <c r="DR1551">
        <v>20</v>
      </c>
      <c r="DS1551" s="74" t="s">
        <v>164</v>
      </c>
      <c r="DZ1551" t="s">
        <v>1260</v>
      </c>
      <c r="EA1551">
        <v>20</v>
      </c>
      <c r="EY1551" s="70" t="str">
        <f t="shared" si="182"/>
        <v>simvastatine oral 20mg/</v>
      </c>
      <c r="FK1551" s="14" t="s">
        <v>163</v>
      </c>
      <c r="FL1551" s="70" t="str">
        <f t="shared" si="183"/>
        <v>simvastatine oral 20mg/</v>
      </c>
    </row>
    <row r="1552" spans="1:168" ht="15.75" customHeight="1">
      <c r="A1552" s="83">
        <v>166860</v>
      </c>
      <c r="B1552" s="57">
        <v>166860</v>
      </c>
      <c r="C1552" s="118"/>
      <c r="D1552" s="118"/>
      <c r="E1552" s="118"/>
      <c r="F1552" s="118"/>
      <c r="G1552" s="57">
        <v>166860</v>
      </c>
      <c r="I1552" s="57">
        <v>166860</v>
      </c>
      <c r="J1552" s="5" t="str">
        <f t="shared" si="177"/>
        <v>FIN simvastatine Orion Corporation film-coated tablet 100 x 20mg/</v>
      </c>
      <c r="K1552" s="5" t="str">
        <f t="shared" si="178"/>
        <v>FIN simvastatine Orion Corporation film-coated tablet 100 x 20mg/</v>
      </c>
      <c r="P1552">
        <v>100</v>
      </c>
      <c r="R1552">
        <v>100</v>
      </c>
      <c r="T1552" s="118"/>
      <c r="U1552" s="118"/>
      <c r="V1552" s="118"/>
      <c r="W1552" s="118"/>
      <c r="X1552" t="s">
        <v>1299</v>
      </c>
      <c r="Y1552" t="s">
        <v>1177</v>
      </c>
      <c r="Z1552" t="s">
        <v>1177</v>
      </c>
      <c r="AA1552" t="s">
        <v>1289</v>
      </c>
      <c r="AF1552" s="61">
        <v>100000073665</v>
      </c>
      <c r="AG1552" t="s">
        <v>1220</v>
      </c>
      <c r="AI1552" t="s">
        <v>1198</v>
      </c>
      <c r="AJ1552" t="s">
        <v>1212</v>
      </c>
      <c r="AS1552" s="57">
        <v>25099</v>
      </c>
      <c r="AT1552" s="25" t="str">
        <f t="shared" si="179"/>
        <v>FIN simvastatine Orion Corporation film-coated tablet 20mg/</v>
      </c>
      <c r="AU1552" s="33"/>
      <c r="AW1552" s="57">
        <v>25099</v>
      </c>
      <c r="AX1552" s="57"/>
      <c r="AZ1552" t="s">
        <v>579</v>
      </c>
      <c r="BD1552" t="s">
        <v>1220</v>
      </c>
      <c r="BF1552" s="46" t="s">
        <v>1077</v>
      </c>
      <c r="BG1552" t="s">
        <v>980</v>
      </c>
      <c r="BK1552" t="s">
        <v>980</v>
      </c>
      <c r="BL1552" t="s">
        <v>1077</v>
      </c>
      <c r="BM1552" s="55" t="s">
        <v>964</v>
      </c>
      <c r="BN1552" t="str">
        <f t="shared" si="180"/>
        <v>simvastatine film-coated tablet 20mg/</v>
      </c>
      <c r="BO1552" s="55"/>
      <c r="BP1552" t="str">
        <f t="shared" si="181"/>
        <v>simvastatine film-coated tablet 20mg/</v>
      </c>
      <c r="BR1552" s="76">
        <v>10221000</v>
      </c>
      <c r="BS1552" t="s">
        <v>1220</v>
      </c>
      <c r="BU1552" s="118"/>
      <c r="BV1552" s="118"/>
      <c r="BW1552" s="61">
        <v>100000073665</v>
      </c>
      <c r="CB1552" s="87"/>
      <c r="CC1552" s="87"/>
      <c r="CF1552" t="s">
        <v>1242</v>
      </c>
      <c r="CG1552" t="s">
        <v>175</v>
      </c>
      <c r="CI1552" s="118"/>
      <c r="CJ1552" s="118"/>
      <c r="CK1552" t="s">
        <v>1239</v>
      </c>
      <c r="CM1552" t="s">
        <v>1228</v>
      </c>
      <c r="CN1552" t="s">
        <v>3382</v>
      </c>
      <c r="CO1552" s="46" t="s">
        <v>2252</v>
      </c>
      <c r="CQ1552" s="46" t="s">
        <v>2252</v>
      </c>
      <c r="CR1552" s="46" t="s">
        <v>615</v>
      </c>
      <c r="CT1552" s="46" t="s">
        <v>2252</v>
      </c>
      <c r="CU1552" s="46" t="s">
        <v>615</v>
      </c>
      <c r="CV1552" s="118"/>
      <c r="CW1552" s="147"/>
      <c r="CX1552" t="s">
        <v>615</v>
      </c>
      <c r="DG1552" s="118"/>
      <c r="DH1552" s="118"/>
      <c r="DI1552" s="118"/>
      <c r="DJ1552" s="118"/>
      <c r="DK1552" s="118"/>
      <c r="DL1552">
        <v>20</v>
      </c>
      <c r="DM1552" s="74" t="s">
        <v>164</v>
      </c>
      <c r="DN1552" s="74"/>
      <c r="DO1552" s="74"/>
      <c r="DP1552" s="74"/>
      <c r="DR1552">
        <v>20</v>
      </c>
      <c r="DS1552" s="74" t="s">
        <v>164</v>
      </c>
      <c r="DZ1552" t="s">
        <v>1260</v>
      </c>
      <c r="EA1552">
        <v>20</v>
      </c>
      <c r="EY1552" s="70" t="str">
        <f t="shared" si="182"/>
        <v>simvastatine oral 20mg/</v>
      </c>
      <c r="FK1552" s="14" t="s">
        <v>163</v>
      </c>
      <c r="FL1552" s="70" t="str">
        <f t="shared" si="183"/>
        <v>simvastatine oral 20mg/</v>
      </c>
    </row>
    <row r="1553" spans="1:168" ht="15.75" customHeight="1">
      <c r="A1553" s="83">
        <v>166861</v>
      </c>
      <c r="B1553" s="57">
        <v>166861</v>
      </c>
      <c r="C1553" s="118"/>
      <c r="D1553" s="118"/>
      <c r="E1553" s="118"/>
      <c r="F1553" s="118"/>
      <c r="G1553" s="57">
        <v>166861</v>
      </c>
      <c r="I1553" s="57">
        <v>166861</v>
      </c>
      <c r="J1553" s="5" t="str">
        <f t="shared" si="177"/>
        <v>FIN simvastatine Orion Corporation film-coated tablet 250 x 20mg/</v>
      </c>
      <c r="K1553" s="5" t="str">
        <f t="shared" si="178"/>
        <v>FIN simvastatine Orion Corporation film-coated tablet 250 x 20mg/</v>
      </c>
      <c r="P1553" s="56">
        <v>250</v>
      </c>
      <c r="R1553" s="56">
        <v>250</v>
      </c>
      <c r="T1553" s="118"/>
      <c r="U1553" s="118"/>
      <c r="V1553" s="118"/>
      <c r="W1553" s="118"/>
      <c r="X1553" t="s">
        <v>1307</v>
      </c>
      <c r="Y1553" t="s">
        <v>1177</v>
      </c>
      <c r="Z1553" t="s">
        <v>1177</v>
      </c>
      <c r="AA1553" s="56" t="s">
        <v>1303</v>
      </c>
      <c r="AF1553" s="61">
        <v>100000073665</v>
      </c>
      <c r="AG1553" t="s">
        <v>1220</v>
      </c>
      <c r="AI1553" t="s">
        <v>1198</v>
      </c>
      <c r="AJ1553" t="s">
        <v>1212</v>
      </c>
      <c r="AS1553" s="57">
        <v>25099</v>
      </c>
      <c r="AT1553" s="25" t="str">
        <f t="shared" si="179"/>
        <v>FIN simvastatine Orion Corporation film-coated tablet 20mg/</v>
      </c>
      <c r="AU1553" s="33"/>
      <c r="AW1553" s="57">
        <v>25099</v>
      </c>
      <c r="AX1553" s="57"/>
      <c r="AZ1553" t="s">
        <v>579</v>
      </c>
      <c r="BD1553" t="s">
        <v>1220</v>
      </c>
      <c r="BF1553" s="46" t="s">
        <v>1077</v>
      </c>
      <c r="BG1553" t="s">
        <v>980</v>
      </c>
      <c r="BK1553" t="s">
        <v>980</v>
      </c>
      <c r="BL1553" t="s">
        <v>1077</v>
      </c>
      <c r="BM1553" s="55" t="s">
        <v>964</v>
      </c>
      <c r="BN1553" t="str">
        <f t="shared" si="180"/>
        <v>simvastatine film-coated tablet 20mg/</v>
      </c>
      <c r="BO1553" s="55"/>
      <c r="BP1553" t="str">
        <f t="shared" si="181"/>
        <v>simvastatine film-coated tablet 20mg/</v>
      </c>
      <c r="BR1553" s="76">
        <v>10221000</v>
      </c>
      <c r="BS1553" t="s">
        <v>1220</v>
      </c>
      <c r="BU1553" s="118"/>
      <c r="BV1553" s="118"/>
      <c r="BW1553" s="61">
        <v>100000073665</v>
      </c>
      <c r="CB1553" s="87"/>
      <c r="CC1553" s="87"/>
      <c r="CF1553" t="s">
        <v>1242</v>
      </c>
      <c r="CG1553" t="s">
        <v>175</v>
      </c>
      <c r="CI1553" s="118"/>
      <c r="CJ1553" s="118"/>
      <c r="CK1553" t="s">
        <v>1239</v>
      </c>
      <c r="CM1553" t="s">
        <v>1228</v>
      </c>
      <c r="CN1553" t="s">
        <v>3382</v>
      </c>
      <c r="CO1553" s="46" t="s">
        <v>2252</v>
      </c>
      <c r="CQ1553" s="46" t="s">
        <v>2252</v>
      </c>
      <c r="CR1553" s="46" t="s">
        <v>615</v>
      </c>
      <c r="CT1553" s="46" t="s">
        <v>2252</v>
      </c>
      <c r="CU1553" s="46" t="s">
        <v>615</v>
      </c>
      <c r="CV1553" s="118"/>
      <c r="CW1553" s="147"/>
      <c r="CX1553" t="s">
        <v>615</v>
      </c>
      <c r="DG1553" s="118"/>
      <c r="DH1553" s="118"/>
      <c r="DI1553" s="118"/>
      <c r="DJ1553" s="118"/>
      <c r="DK1553" s="118"/>
      <c r="DL1553">
        <v>20</v>
      </c>
      <c r="DM1553" s="74" t="s">
        <v>164</v>
      </c>
      <c r="DN1553" s="74"/>
      <c r="DO1553" s="74"/>
      <c r="DP1553" s="74"/>
      <c r="DR1553">
        <v>20</v>
      </c>
      <c r="DS1553" s="74" t="s">
        <v>164</v>
      </c>
      <c r="DZ1553" t="s">
        <v>1260</v>
      </c>
      <c r="EA1553">
        <v>20</v>
      </c>
      <c r="EY1553" s="70" t="str">
        <f t="shared" si="182"/>
        <v>simvastatine oral 20mg/</v>
      </c>
      <c r="FK1553" s="14" t="s">
        <v>163</v>
      </c>
      <c r="FL1553" s="70" t="str">
        <f t="shared" si="183"/>
        <v>simvastatine oral 20mg/</v>
      </c>
    </row>
    <row r="1554" spans="1:168" ht="15.75" customHeight="1">
      <c r="A1554" s="83">
        <v>166862</v>
      </c>
      <c r="B1554" s="57">
        <v>166862</v>
      </c>
      <c r="C1554" s="118"/>
      <c r="D1554" s="118"/>
      <c r="E1554" s="118"/>
      <c r="F1554" s="118"/>
      <c r="G1554" s="57">
        <v>166862</v>
      </c>
      <c r="I1554" s="57">
        <v>166862</v>
      </c>
      <c r="J1554" s="5" t="str">
        <f t="shared" si="177"/>
        <v>FIN simvastatine Orion Corporation film-coated tablet 500 x 20mg/</v>
      </c>
      <c r="K1554" s="5" t="str">
        <f t="shared" si="178"/>
        <v>FIN simvastatine Orion Corporation film-coated tablet 500 x 20mg/</v>
      </c>
      <c r="P1554" s="56">
        <v>500</v>
      </c>
      <c r="R1554" s="56">
        <v>500</v>
      </c>
      <c r="T1554" s="118"/>
      <c r="U1554" s="118"/>
      <c r="V1554" s="118"/>
      <c r="W1554" s="118"/>
      <c r="X1554" t="s">
        <v>1300</v>
      </c>
      <c r="Y1554" t="s">
        <v>1177</v>
      </c>
      <c r="Z1554" t="s">
        <v>1177</v>
      </c>
      <c r="AA1554" s="56" t="s">
        <v>1304</v>
      </c>
      <c r="AF1554" s="61">
        <v>100000073665</v>
      </c>
      <c r="AG1554" t="s">
        <v>1220</v>
      </c>
      <c r="AI1554" t="s">
        <v>1198</v>
      </c>
      <c r="AJ1554" t="s">
        <v>1212</v>
      </c>
      <c r="AS1554" s="57">
        <v>25099</v>
      </c>
      <c r="AT1554" s="25" t="str">
        <f t="shared" si="179"/>
        <v>FIN simvastatine Orion Corporation film-coated tablet 20mg/</v>
      </c>
      <c r="AU1554" s="33"/>
      <c r="AW1554" s="57">
        <v>25099</v>
      </c>
      <c r="AX1554" s="57"/>
      <c r="AZ1554" t="s">
        <v>579</v>
      </c>
      <c r="BD1554" t="s">
        <v>1220</v>
      </c>
      <c r="BF1554" s="46" t="s">
        <v>1077</v>
      </c>
      <c r="BG1554" t="s">
        <v>980</v>
      </c>
      <c r="BK1554" t="s">
        <v>980</v>
      </c>
      <c r="BL1554" t="s">
        <v>1077</v>
      </c>
      <c r="BM1554" s="55" t="s">
        <v>964</v>
      </c>
      <c r="BN1554" t="str">
        <f t="shared" si="180"/>
        <v>simvastatine film-coated tablet 20mg/</v>
      </c>
      <c r="BO1554" s="55"/>
      <c r="BP1554" t="str">
        <f t="shared" si="181"/>
        <v>simvastatine film-coated tablet 20mg/</v>
      </c>
      <c r="BR1554" s="76">
        <v>10221000</v>
      </c>
      <c r="BS1554" t="s">
        <v>1220</v>
      </c>
      <c r="BU1554" s="118"/>
      <c r="BV1554" s="118"/>
      <c r="BW1554" s="61">
        <v>100000073665</v>
      </c>
      <c r="CB1554" s="87"/>
      <c r="CC1554" s="87"/>
      <c r="CF1554" t="s">
        <v>1242</v>
      </c>
      <c r="CG1554" t="s">
        <v>175</v>
      </c>
      <c r="CI1554" s="118"/>
      <c r="CJ1554" s="118"/>
      <c r="CK1554" t="s">
        <v>1239</v>
      </c>
      <c r="CM1554" t="s">
        <v>1228</v>
      </c>
      <c r="CN1554" t="s">
        <v>3382</v>
      </c>
      <c r="CO1554" s="46" t="s">
        <v>2252</v>
      </c>
      <c r="CQ1554" s="46" t="s">
        <v>2252</v>
      </c>
      <c r="CR1554" s="46" t="s">
        <v>615</v>
      </c>
      <c r="CT1554" s="46" t="s">
        <v>2252</v>
      </c>
      <c r="CU1554" s="46" t="s">
        <v>615</v>
      </c>
      <c r="CV1554" s="118"/>
      <c r="CW1554" s="147"/>
      <c r="CX1554" t="s">
        <v>615</v>
      </c>
      <c r="DG1554" s="118"/>
      <c r="DH1554" s="118"/>
      <c r="DI1554" s="118"/>
      <c r="DJ1554" s="118"/>
      <c r="DK1554" s="118"/>
      <c r="DL1554">
        <v>20</v>
      </c>
      <c r="DM1554" s="74" t="s">
        <v>164</v>
      </c>
      <c r="DN1554" s="74"/>
      <c r="DO1554" s="74"/>
      <c r="DP1554" s="74"/>
      <c r="DR1554">
        <v>20</v>
      </c>
      <c r="DS1554" s="74" t="s">
        <v>164</v>
      </c>
      <c r="DZ1554" t="s">
        <v>1260</v>
      </c>
      <c r="EA1554">
        <v>20</v>
      </c>
      <c r="EY1554" s="70" t="str">
        <f t="shared" si="182"/>
        <v>simvastatine oral 20mg/</v>
      </c>
      <c r="FK1554" s="14" t="s">
        <v>163</v>
      </c>
      <c r="FL1554" s="70" t="str">
        <f t="shared" si="183"/>
        <v>simvastatine oral 20mg/</v>
      </c>
    </row>
    <row r="1555" spans="1:168" ht="15.75" customHeight="1">
      <c r="A1555" s="83">
        <v>166863</v>
      </c>
      <c r="B1555" s="57">
        <v>166863</v>
      </c>
      <c r="C1555" s="118"/>
      <c r="D1555" s="118"/>
      <c r="E1555" s="118"/>
      <c r="F1555" s="118"/>
      <c r="G1555" s="57">
        <v>166863</v>
      </c>
      <c r="I1555" s="57">
        <v>166863</v>
      </c>
      <c r="J1555" s="5" t="str">
        <f t="shared" si="177"/>
        <v>FIN simvastatine Orion Corporation film-coated tablet 1000 x 20mg/</v>
      </c>
      <c r="K1555" s="5" t="str">
        <f t="shared" si="178"/>
        <v>FIN simvastatine Orion Corporation film-coated tablet 1000 x 20mg/</v>
      </c>
      <c r="P1555" s="56">
        <v>1000</v>
      </c>
      <c r="R1555" s="56">
        <v>1000</v>
      </c>
      <c r="T1555" s="118"/>
      <c r="U1555" s="118"/>
      <c r="V1555" s="118"/>
      <c r="W1555" s="118"/>
      <c r="X1555" t="s">
        <v>1313</v>
      </c>
      <c r="Y1555" t="s">
        <v>1177</v>
      </c>
      <c r="Z1555" t="s">
        <v>1177</v>
      </c>
      <c r="AA1555" s="56" t="s">
        <v>1349</v>
      </c>
      <c r="AF1555" s="61">
        <v>100000073665</v>
      </c>
      <c r="AG1555" t="s">
        <v>1220</v>
      </c>
      <c r="AI1555" t="s">
        <v>1198</v>
      </c>
      <c r="AJ1555" t="s">
        <v>1212</v>
      </c>
      <c r="AS1555" s="57">
        <v>25099</v>
      </c>
      <c r="AT1555" s="25" t="str">
        <f t="shared" si="179"/>
        <v>FIN simvastatine Orion Corporation film-coated tablet 20mg/</v>
      </c>
      <c r="AU1555" s="33"/>
      <c r="AW1555" s="57">
        <v>25099</v>
      </c>
      <c r="AX1555" s="57"/>
      <c r="AZ1555" t="s">
        <v>579</v>
      </c>
      <c r="BD1555" t="s">
        <v>1220</v>
      </c>
      <c r="BF1555" s="46" t="s">
        <v>1077</v>
      </c>
      <c r="BG1555" t="s">
        <v>980</v>
      </c>
      <c r="BK1555" t="s">
        <v>980</v>
      </c>
      <c r="BL1555" t="s">
        <v>1077</v>
      </c>
      <c r="BM1555" s="55" t="s">
        <v>964</v>
      </c>
      <c r="BN1555" t="str">
        <f t="shared" si="180"/>
        <v>simvastatine film-coated tablet 20mg/</v>
      </c>
      <c r="BO1555" s="55"/>
      <c r="BP1555" t="str">
        <f t="shared" si="181"/>
        <v>simvastatine film-coated tablet 20mg/</v>
      </c>
      <c r="BR1555" s="76">
        <v>10221000</v>
      </c>
      <c r="BS1555" t="s">
        <v>1220</v>
      </c>
      <c r="BU1555" s="118"/>
      <c r="BV1555" s="118"/>
      <c r="BW1555" s="61">
        <v>100000073665</v>
      </c>
      <c r="CB1555" s="87"/>
      <c r="CC1555" s="87"/>
      <c r="CF1555" t="s">
        <v>1242</v>
      </c>
      <c r="CG1555" t="s">
        <v>175</v>
      </c>
      <c r="CI1555" s="118"/>
      <c r="CJ1555" s="118"/>
      <c r="CK1555" t="s">
        <v>1239</v>
      </c>
      <c r="CM1555" t="s">
        <v>1228</v>
      </c>
      <c r="CN1555" t="s">
        <v>3382</v>
      </c>
      <c r="CO1555" s="46" t="s">
        <v>2252</v>
      </c>
      <c r="CQ1555" s="46" t="s">
        <v>2252</v>
      </c>
      <c r="CR1555" s="46" t="s">
        <v>615</v>
      </c>
      <c r="CT1555" s="46" t="s">
        <v>2252</v>
      </c>
      <c r="CU1555" s="46" t="s">
        <v>615</v>
      </c>
      <c r="CV1555" s="118"/>
      <c r="CW1555" s="147"/>
      <c r="CX1555" t="s">
        <v>615</v>
      </c>
      <c r="DG1555" s="118"/>
      <c r="DH1555" s="118"/>
      <c r="DI1555" s="118"/>
      <c r="DJ1555" s="118"/>
      <c r="DK1555" s="118"/>
      <c r="DL1555">
        <v>20</v>
      </c>
      <c r="DM1555" s="74" t="s">
        <v>164</v>
      </c>
      <c r="DN1555" s="74"/>
      <c r="DO1555" s="74"/>
      <c r="DP1555" s="74"/>
      <c r="DR1555">
        <v>20</v>
      </c>
      <c r="DS1555" s="74" t="s">
        <v>164</v>
      </c>
      <c r="DZ1555" t="s">
        <v>1260</v>
      </c>
      <c r="EA1555">
        <v>20</v>
      </c>
      <c r="EY1555" s="70" t="str">
        <f t="shared" si="182"/>
        <v>simvastatine oral 20mg/</v>
      </c>
      <c r="FK1555" s="14" t="s">
        <v>163</v>
      </c>
      <c r="FL1555" s="70" t="str">
        <f t="shared" si="183"/>
        <v>simvastatine oral 20mg/</v>
      </c>
    </row>
    <row r="1556" spans="1:168" ht="15.75" customHeight="1">
      <c r="A1556" s="83">
        <v>78312</v>
      </c>
      <c r="B1556" s="57">
        <v>78312</v>
      </c>
      <c r="C1556" s="118"/>
      <c r="D1556" s="118"/>
      <c r="E1556" s="118"/>
      <c r="F1556" s="118"/>
      <c r="G1556" s="57">
        <v>78312</v>
      </c>
      <c r="I1556" s="57">
        <v>78312</v>
      </c>
      <c r="J1556" s="5" t="str">
        <f t="shared" si="177"/>
        <v>FIN simvastatine Orion Corporation film-coated tablet 98 x 40mg/</v>
      </c>
      <c r="K1556" s="5" t="str">
        <f t="shared" si="178"/>
        <v>FIN simvastatine Orion Corporation film-coated tablet 98 x 40mg/</v>
      </c>
      <c r="P1556">
        <v>98</v>
      </c>
      <c r="R1556">
        <v>98</v>
      </c>
      <c r="T1556" s="118"/>
      <c r="U1556" s="118"/>
      <c r="V1556" s="118"/>
      <c r="W1556" s="118"/>
      <c r="X1556" t="s">
        <v>1302</v>
      </c>
      <c r="Y1556" t="s">
        <v>1178</v>
      </c>
      <c r="Z1556" t="s">
        <v>1178</v>
      </c>
      <c r="AA1556" t="s">
        <v>1302</v>
      </c>
      <c r="AF1556" s="61">
        <v>100000073665</v>
      </c>
      <c r="AG1556" t="s">
        <v>1220</v>
      </c>
      <c r="AI1556" t="s">
        <v>1198</v>
      </c>
      <c r="AJ1556" t="s">
        <v>1212</v>
      </c>
      <c r="AS1556" s="57">
        <v>25103</v>
      </c>
      <c r="AT1556" s="25" t="str">
        <f t="shared" si="179"/>
        <v>FIN simvastatine Orion Corporation film-coated tablet 40mg/</v>
      </c>
      <c r="AU1556" s="33"/>
      <c r="AW1556" s="57">
        <v>25103</v>
      </c>
      <c r="AX1556" s="57"/>
      <c r="AZ1556" t="s">
        <v>579</v>
      </c>
      <c r="BD1556" t="s">
        <v>1220</v>
      </c>
      <c r="BF1556" s="46" t="s">
        <v>1078</v>
      </c>
      <c r="BG1556" t="s">
        <v>980</v>
      </c>
      <c r="BK1556" t="s">
        <v>980</v>
      </c>
      <c r="BL1556" t="s">
        <v>1078</v>
      </c>
      <c r="BM1556" s="55" t="s">
        <v>964</v>
      </c>
      <c r="BN1556" t="str">
        <f t="shared" si="180"/>
        <v>simvastatine film-coated tablet 40mg/</v>
      </c>
      <c r="BO1556" s="55"/>
      <c r="BP1556" t="str">
        <f t="shared" si="181"/>
        <v>simvastatine film-coated tablet 40mg/</v>
      </c>
      <c r="BR1556" s="76">
        <v>10221000</v>
      </c>
      <c r="BS1556" t="s">
        <v>1220</v>
      </c>
      <c r="BU1556" s="118"/>
      <c r="BV1556" s="118"/>
      <c r="BW1556" s="61">
        <v>100000073665</v>
      </c>
      <c r="CB1556" s="87"/>
      <c r="CC1556" s="87"/>
      <c r="CF1556" t="s">
        <v>1242</v>
      </c>
      <c r="CG1556" t="s">
        <v>175</v>
      </c>
      <c r="CI1556" s="118"/>
      <c r="CJ1556" s="118"/>
      <c r="CK1556" t="s">
        <v>1239</v>
      </c>
      <c r="CM1556" t="s">
        <v>1228</v>
      </c>
      <c r="CN1556" t="s">
        <v>3382</v>
      </c>
      <c r="CO1556" s="46" t="s">
        <v>2252</v>
      </c>
      <c r="CQ1556" s="46" t="s">
        <v>2252</v>
      </c>
      <c r="CR1556" s="46" t="s">
        <v>615</v>
      </c>
      <c r="CT1556" s="46" t="s">
        <v>2252</v>
      </c>
      <c r="CU1556" s="46" t="s">
        <v>615</v>
      </c>
      <c r="CV1556" s="118"/>
      <c r="CW1556" s="147"/>
      <c r="CX1556" t="s">
        <v>615</v>
      </c>
      <c r="DG1556" s="118"/>
      <c r="DH1556" s="118"/>
      <c r="DI1556" s="118"/>
      <c r="DJ1556" s="118"/>
      <c r="DK1556" s="118"/>
      <c r="DL1556">
        <v>40</v>
      </c>
      <c r="DM1556" s="74" t="s">
        <v>164</v>
      </c>
      <c r="DN1556" s="74"/>
      <c r="DO1556" s="74"/>
      <c r="DP1556" s="74"/>
      <c r="DR1556">
        <v>40</v>
      </c>
      <c r="DS1556" s="74" t="s">
        <v>164</v>
      </c>
      <c r="DZ1556" t="s">
        <v>1262</v>
      </c>
      <c r="EA1556">
        <v>40</v>
      </c>
      <c r="EY1556" s="70" t="str">
        <f t="shared" si="182"/>
        <v>simvastatine oral 40mg/</v>
      </c>
      <c r="FK1556" s="14" t="s">
        <v>163</v>
      </c>
      <c r="FL1556" s="70" t="str">
        <f t="shared" si="183"/>
        <v>simvastatine oral 40mg/</v>
      </c>
    </row>
    <row r="1557" spans="1:168" ht="15.75" customHeight="1">
      <c r="A1557" s="83">
        <v>78313</v>
      </c>
      <c r="B1557" s="57">
        <v>78313</v>
      </c>
      <c r="C1557" s="118"/>
      <c r="D1557" s="118"/>
      <c r="E1557" s="118"/>
      <c r="F1557" s="118"/>
      <c r="G1557" s="57">
        <v>78313</v>
      </c>
      <c r="I1557" s="57">
        <v>78313</v>
      </c>
      <c r="J1557" s="5" t="str">
        <f t="shared" si="177"/>
        <v>FIN simvastatine Orion Corporation film-coated tablet 98 x 40mg/</v>
      </c>
      <c r="K1557" s="5" t="str">
        <f t="shared" si="178"/>
        <v>FIN simvastatine Orion Corporation film-coated tablet 98 x 40mg/</v>
      </c>
      <c r="P1557">
        <v>98</v>
      </c>
      <c r="R1557">
        <v>98</v>
      </c>
      <c r="T1557" s="118"/>
      <c r="U1557" s="118"/>
      <c r="V1557" s="118"/>
      <c r="W1557" s="118"/>
      <c r="X1557" t="s">
        <v>1289</v>
      </c>
      <c r="Y1557" t="s">
        <v>1178</v>
      </c>
      <c r="Z1557" t="s">
        <v>1178</v>
      </c>
      <c r="AA1557" t="s">
        <v>1302</v>
      </c>
      <c r="AF1557" s="61">
        <v>100000073665</v>
      </c>
      <c r="AG1557" t="s">
        <v>1220</v>
      </c>
      <c r="AI1557" t="s">
        <v>1198</v>
      </c>
      <c r="AJ1557" t="s">
        <v>1212</v>
      </c>
      <c r="AS1557" s="57">
        <v>25103</v>
      </c>
      <c r="AT1557" s="25" t="str">
        <f t="shared" si="179"/>
        <v>FIN simvastatine Orion Corporation film-coated tablet 40mg/</v>
      </c>
      <c r="AU1557" s="33"/>
      <c r="AW1557" s="57">
        <v>25103</v>
      </c>
      <c r="AX1557" s="57"/>
      <c r="AZ1557" t="s">
        <v>579</v>
      </c>
      <c r="BD1557" t="s">
        <v>1220</v>
      </c>
      <c r="BF1557" s="46" t="s">
        <v>1078</v>
      </c>
      <c r="BG1557" t="s">
        <v>980</v>
      </c>
      <c r="BK1557" t="s">
        <v>980</v>
      </c>
      <c r="BL1557" t="s">
        <v>1078</v>
      </c>
      <c r="BM1557" s="55" t="s">
        <v>964</v>
      </c>
      <c r="BN1557" t="str">
        <f t="shared" si="180"/>
        <v>simvastatine film-coated tablet 40mg/</v>
      </c>
      <c r="BO1557" s="55"/>
      <c r="BP1557" t="str">
        <f t="shared" si="181"/>
        <v>simvastatine film-coated tablet 40mg/</v>
      </c>
      <c r="BR1557" s="76">
        <v>10221000</v>
      </c>
      <c r="BS1557" t="s">
        <v>1220</v>
      </c>
      <c r="BU1557" s="118"/>
      <c r="BV1557" s="118"/>
      <c r="BW1557" s="61">
        <v>100000073665</v>
      </c>
      <c r="CB1557" s="87"/>
      <c r="CC1557" s="87"/>
      <c r="CF1557" t="s">
        <v>1242</v>
      </c>
      <c r="CG1557" t="s">
        <v>175</v>
      </c>
      <c r="CI1557" s="118"/>
      <c r="CJ1557" s="118"/>
      <c r="CK1557" t="s">
        <v>1239</v>
      </c>
      <c r="CM1557" t="s">
        <v>1228</v>
      </c>
      <c r="CN1557" t="s">
        <v>3382</v>
      </c>
      <c r="CO1557" s="46" t="s">
        <v>2252</v>
      </c>
      <c r="CQ1557" s="46" t="s">
        <v>2252</v>
      </c>
      <c r="CR1557" s="46" t="s">
        <v>615</v>
      </c>
      <c r="CT1557" s="46" t="s">
        <v>2252</v>
      </c>
      <c r="CU1557" s="46" t="s">
        <v>615</v>
      </c>
      <c r="CV1557" s="118"/>
      <c r="CW1557" s="147"/>
      <c r="CX1557" t="s">
        <v>615</v>
      </c>
      <c r="DG1557" s="118"/>
      <c r="DH1557" s="118"/>
      <c r="DI1557" s="118"/>
      <c r="DJ1557" s="118"/>
      <c r="DK1557" s="118"/>
      <c r="DL1557">
        <v>40</v>
      </c>
      <c r="DM1557" s="74" t="s">
        <v>164</v>
      </c>
      <c r="DN1557" s="74"/>
      <c r="DO1557" s="74"/>
      <c r="DP1557" s="74"/>
      <c r="DR1557">
        <v>40</v>
      </c>
      <c r="DS1557" s="74" t="s">
        <v>164</v>
      </c>
      <c r="DZ1557" t="s">
        <v>1262</v>
      </c>
      <c r="EA1557">
        <v>40</v>
      </c>
      <c r="EY1557" s="70" t="str">
        <f t="shared" si="182"/>
        <v>simvastatine oral 40mg/</v>
      </c>
      <c r="FK1557" s="14" t="s">
        <v>163</v>
      </c>
      <c r="FL1557" s="70" t="str">
        <f t="shared" si="183"/>
        <v>simvastatine oral 40mg/</v>
      </c>
    </row>
    <row r="1558" spans="1:168" ht="15.75" customHeight="1">
      <c r="A1558" s="83">
        <v>78314</v>
      </c>
      <c r="B1558" s="57">
        <v>78314</v>
      </c>
      <c r="C1558" s="118"/>
      <c r="D1558" s="118"/>
      <c r="E1558" s="118"/>
      <c r="F1558" s="118"/>
      <c r="G1558" s="57">
        <v>78314</v>
      </c>
      <c r="I1558" s="57">
        <v>78314</v>
      </c>
      <c r="J1558" s="5" t="str">
        <f t="shared" si="177"/>
        <v>FIN simvastatine Orion Corporation film-coated tablet 28 x 40mg/</v>
      </c>
      <c r="K1558" s="5" t="str">
        <f t="shared" si="178"/>
        <v>FIN simvastatine Orion Corporation film-coated tablet 28 x 40mg/</v>
      </c>
      <c r="P1558">
        <v>28</v>
      </c>
      <c r="R1558">
        <v>28</v>
      </c>
      <c r="T1558" s="118"/>
      <c r="U1558" s="118"/>
      <c r="V1558" s="118"/>
      <c r="W1558" s="118"/>
      <c r="X1558" t="s">
        <v>1343</v>
      </c>
      <c r="Y1558" t="s">
        <v>1178</v>
      </c>
      <c r="Z1558" t="s">
        <v>1178</v>
      </c>
      <c r="AA1558" t="s">
        <v>1297</v>
      </c>
      <c r="AF1558" s="61">
        <v>100000073665</v>
      </c>
      <c r="AG1558" t="s">
        <v>1220</v>
      </c>
      <c r="AI1558" t="s">
        <v>1198</v>
      </c>
      <c r="AJ1558" t="s">
        <v>1212</v>
      </c>
      <c r="AS1558" s="57">
        <v>25103</v>
      </c>
      <c r="AT1558" s="25" t="str">
        <f t="shared" si="179"/>
        <v>FIN simvastatine Orion Corporation film-coated tablet 40mg/</v>
      </c>
      <c r="AU1558" s="33"/>
      <c r="AW1558" s="57">
        <v>25103</v>
      </c>
      <c r="AX1558" s="57"/>
      <c r="AZ1558" t="s">
        <v>579</v>
      </c>
      <c r="BD1558" t="s">
        <v>1220</v>
      </c>
      <c r="BF1558" s="46" t="s">
        <v>1078</v>
      </c>
      <c r="BG1558" t="s">
        <v>980</v>
      </c>
      <c r="BK1558" t="s">
        <v>980</v>
      </c>
      <c r="BL1558" t="s">
        <v>1078</v>
      </c>
      <c r="BM1558" s="55" t="s">
        <v>964</v>
      </c>
      <c r="BN1558" t="str">
        <f t="shared" si="180"/>
        <v>simvastatine film-coated tablet 40mg/</v>
      </c>
      <c r="BO1558" s="55"/>
      <c r="BP1558" t="str">
        <f t="shared" si="181"/>
        <v>simvastatine film-coated tablet 40mg/</v>
      </c>
      <c r="BR1558" s="76">
        <v>10221000</v>
      </c>
      <c r="BS1558" t="s">
        <v>1220</v>
      </c>
      <c r="BU1558" s="118"/>
      <c r="BV1558" s="118"/>
      <c r="BW1558" s="61">
        <v>100000073665</v>
      </c>
      <c r="CB1558" s="87"/>
      <c r="CC1558" s="87"/>
      <c r="CF1558" t="s">
        <v>1242</v>
      </c>
      <c r="CG1558" t="s">
        <v>175</v>
      </c>
      <c r="CI1558" s="118"/>
      <c r="CJ1558" s="118"/>
      <c r="CK1558" t="s">
        <v>1239</v>
      </c>
      <c r="CM1558" t="s">
        <v>1228</v>
      </c>
      <c r="CN1558" t="s">
        <v>3382</v>
      </c>
      <c r="CO1558" s="46" t="s">
        <v>2252</v>
      </c>
      <c r="CQ1558" s="46" t="s">
        <v>2252</v>
      </c>
      <c r="CR1558" s="46" t="s">
        <v>615</v>
      </c>
      <c r="CT1558" s="46" t="s">
        <v>2252</v>
      </c>
      <c r="CU1558" s="46" t="s">
        <v>615</v>
      </c>
      <c r="CV1558" s="118"/>
      <c r="CW1558" s="147"/>
      <c r="CX1558" t="s">
        <v>615</v>
      </c>
      <c r="DG1558" s="118"/>
      <c r="DH1558" s="118"/>
      <c r="DI1558" s="118"/>
      <c r="DJ1558" s="118"/>
      <c r="DK1558" s="118"/>
      <c r="DL1558">
        <v>40</v>
      </c>
      <c r="DM1558" s="74" t="s">
        <v>164</v>
      </c>
      <c r="DN1558" s="74"/>
      <c r="DO1558" s="74"/>
      <c r="DP1558" s="74"/>
      <c r="DR1558">
        <v>40</v>
      </c>
      <c r="DS1558" s="74" t="s">
        <v>164</v>
      </c>
      <c r="DZ1558" t="s">
        <v>1262</v>
      </c>
      <c r="EA1558">
        <v>40</v>
      </c>
      <c r="EY1558" s="70" t="str">
        <f t="shared" si="182"/>
        <v>simvastatine oral 40mg/</v>
      </c>
      <c r="FK1558" s="14" t="s">
        <v>163</v>
      </c>
      <c r="FL1558" s="70" t="str">
        <f t="shared" si="183"/>
        <v>simvastatine oral 40mg/</v>
      </c>
    </row>
    <row r="1559" spans="1:168" ht="15.75" customHeight="1">
      <c r="A1559" s="83">
        <v>78315</v>
      </c>
      <c r="B1559" s="57">
        <v>78315</v>
      </c>
      <c r="C1559" s="118"/>
      <c r="D1559" s="118"/>
      <c r="E1559" s="118"/>
      <c r="F1559" s="118"/>
      <c r="G1559" s="57">
        <v>78315</v>
      </c>
      <c r="I1559" s="57">
        <v>78315</v>
      </c>
      <c r="J1559" s="5" t="str">
        <f t="shared" ref="J1559:J1622" si="184">CONCATENATE(BM1559," ",CR1560," ",BG1559," ",BS1559," ",R1559,S1559," x ",DR1559,DS1559,"/",DU1559,DV1559)</f>
        <v>FIN simvastatine Orion Corporation film-coated tablet 28 x 40mg/</v>
      </c>
      <c r="K1559" s="5" t="str">
        <f t="shared" ref="K1559:K1622" si="185">CONCATENATE(BM1559," ",CR1560," ",BG1559," ",BS1559," ",R1559,S1559," x ",DR1559,DS1559,"/",DU1559,DV1559)</f>
        <v>FIN simvastatine Orion Corporation film-coated tablet 28 x 40mg/</v>
      </c>
      <c r="P1559">
        <v>28</v>
      </c>
      <c r="R1559">
        <v>28</v>
      </c>
      <c r="T1559" s="118"/>
      <c r="U1559" s="118"/>
      <c r="V1559" s="118"/>
      <c r="W1559" s="118"/>
      <c r="X1559" t="s">
        <v>1289</v>
      </c>
      <c r="Y1559" t="s">
        <v>1178</v>
      </c>
      <c r="Z1559" t="s">
        <v>1178</v>
      </c>
      <c r="AA1559" t="s">
        <v>1297</v>
      </c>
      <c r="AF1559" s="61">
        <v>100000073665</v>
      </c>
      <c r="AG1559" t="s">
        <v>1220</v>
      </c>
      <c r="AI1559" t="s">
        <v>1198</v>
      </c>
      <c r="AJ1559" t="s">
        <v>1212</v>
      </c>
      <c r="AS1559" s="57">
        <v>25103</v>
      </c>
      <c r="AT1559" s="25" t="str">
        <f t="shared" ref="AT1559:AT1622" si="186">CONCATENATE(BM1559," ",CR1560," ",BG1559," ",BS1559," ",DR1559,DS1559,"/",DU1559,DV1559)</f>
        <v>FIN simvastatine Orion Corporation film-coated tablet 40mg/</v>
      </c>
      <c r="AU1559" s="33"/>
      <c r="AW1559" s="57">
        <v>25103</v>
      </c>
      <c r="AX1559" s="57"/>
      <c r="AZ1559" t="s">
        <v>579</v>
      </c>
      <c r="BD1559" t="s">
        <v>1220</v>
      </c>
      <c r="BF1559" s="46" t="s">
        <v>1078</v>
      </c>
      <c r="BG1559" t="s">
        <v>980</v>
      </c>
      <c r="BK1559" t="s">
        <v>980</v>
      </c>
      <c r="BL1559" t="s">
        <v>1078</v>
      </c>
      <c r="BM1559" s="55" t="s">
        <v>964</v>
      </c>
      <c r="BN1559" t="str">
        <f t="shared" ref="BN1559:BN1622" si="187">CONCATENATE(CR1560," ",BS1559," ",DR1559,DS1559,"/",DU1559,DV1559)</f>
        <v>simvastatine film-coated tablet 40mg/</v>
      </c>
      <c r="BO1559" s="55"/>
      <c r="BP1559" t="str">
        <f t="shared" ref="BP1559:BP1622" si="188">CONCATENATE(CR1560," ",BS1559," ",DR1559,DS1559,"/",DU1559,DV1559)</f>
        <v>simvastatine film-coated tablet 40mg/</v>
      </c>
      <c r="BR1559" s="76">
        <v>10221000</v>
      </c>
      <c r="BS1559" t="s">
        <v>1220</v>
      </c>
      <c r="BU1559" s="118"/>
      <c r="BV1559" s="118"/>
      <c r="BW1559" s="61">
        <v>100000073665</v>
      </c>
      <c r="CB1559" s="87"/>
      <c r="CC1559" s="87"/>
      <c r="CF1559" t="s">
        <v>1242</v>
      </c>
      <c r="CG1559" t="s">
        <v>175</v>
      </c>
      <c r="CI1559" s="118"/>
      <c r="CJ1559" s="118"/>
      <c r="CK1559" t="s">
        <v>1239</v>
      </c>
      <c r="CM1559" t="s">
        <v>1228</v>
      </c>
      <c r="CN1559" t="s">
        <v>3382</v>
      </c>
      <c r="CO1559" s="46" t="s">
        <v>2252</v>
      </c>
      <c r="CQ1559" s="46" t="s">
        <v>2252</v>
      </c>
      <c r="CR1559" s="46" t="s">
        <v>615</v>
      </c>
      <c r="CT1559" s="46" t="s">
        <v>2252</v>
      </c>
      <c r="CU1559" s="46" t="s">
        <v>615</v>
      </c>
      <c r="CV1559" s="118"/>
      <c r="CW1559" s="147"/>
      <c r="CX1559" t="s">
        <v>615</v>
      </c>
      <c r="DG1559" s="118"/>
      <c r="DH1559" s="118"/>
      <c r="DI1559" s="118"/>
      <c r="DJ1559" s="118"/>
      <c r="DK1559" s="118"/>
      <c r="DL1559">
        <v>40</v>
      </c>
      <c r="DM1559" s="74" t="s">
        <v>164</v>
      </c>
      <c r="DN1559" s="74"/>
      <c r="DO1559" s="74"/>
      <c r="DP1559" s="74"/>
      <c r="DR1559">
        <v>40</v>
      </c>
      <c r="DS1559" s="74" t="s">
        <v>164</v>
      </c>
      <c r="DZ1559" t="s">
        <v>1262</v>
      </c>
      <c r="EA1559">
        <v>40</v>
      </c>
      <c r="EY1559" s="70" t="str">
        <f t="shared" ref="EY1559:EY1622" si="189">CONCATENATE(CU1561," ",FK1559," ",DR1559,DS1559,"/",DU1559,DV1559)</f>
        <v>simvastatine oral 40mg/</v>
      </c>
      <c r="FK1559" s="14" t="s">
        <v>163</v>
      </c>
      <c r="FL1559" s="70" t="str">
        <f t="shared" ref="FL1559:FL1622" si="190">CONCATENATE(CU1561," ",FK1559," ",DR1559,DS1559,"/",DU1559,DV1559)</f>
        <v>simvastatine oral 40mg/</v>
      </c>
    </row>
    <row r="1560" spans="1:168" ht="15.75" customHeight="1">
      <c r="A1560" s="83">
        <v>166864</v>
      </c>
      <c r="B1560" s="57">
        <v>166864</v>
      </c>
      <c r="C1560" s="118"/>
      <c r="D1560" s="118"/>
      <c r="E1560" s="118"/>
      <c r="F1560" s="118"/>
      <c r="G1560" s="57">
        <v>166864</v>
      </c>
      <c r="I1560" s="57">
        <v>166864</v>
      </c>
      <c r="J1560" s="5" t="str">
        <f t="shared" si="184"/>
        <v>FIN simvastatine Orion Corporation film-coated tablet 30 x 40mg/</v>
      </c>
      <c r="K1560" s="5" t="str">
        <f t="shared" si="185"/>
        <v>FIN simvastatine Orion Corporation film-coated tablet 30 x 40mg/</v>
      </c>
      <c r="P1560">
        <v>30</v>
      </c>
      <c r="R1560">
        <v>30</v>
      </c>
      <c r="T1560" s="118"/>
      <c r="U1560" s="118"/>
      <c r="V1560" s="118"/>
      <c r="W1560" s="118"/>
      <c r="X1560" t="s">
        <v>1303</v>
      </c>
      <c r="Y1560" t="s">
        <v>1178</v>
      </c>
      <c r="Z1560" t="s">
        <v>1178</v>
      </c>
      <c r="AA1560" t="s">
        <v>1298</v>
      </c>
      <c r="AF1560" s="61">
        <v>100000073665</v>
      </c>
      <c r="AG1560" t="s">
        <v>1220</v>
      </c>
      <c r="AI1560" t="s">
        <v>1198</v>
      </c>
      <c r="AJ1560" t="s">
        <v>1212</v>
      </c>
      <c r="AS1560" s="57">
        <v>25103</v>
      </c>
      <c r="AT1560" s="25" t="str">
        <f t="shared" si="186"/>
        <v>FIN simvastatine Orion Corporation film-coated tablet 40mg/</v>
      </c>
      <c r="AU1560" s="33"/>
      <c r="AW1560" s="57">
        <v>25103</v>
      </c>
      <c r="AX1560" s="57"/>
      <c r="AZ1560" t="s">
        <v>579</v>
      </c>
      <c r="BD1560" t="s">
        <v>1220</v>
      </c>
      <c r="BF1560" s="46" t="s">
        <v>1078</v>
      </c>
      <c r="BG1560" t="s">
        <v>980</v>
      </c>
      <c r="BK1560" t="s">
        <v>980</v>
      </c>
      <c r="BL1560" t="s">
        <v>1078</v>
      </c>
      <c r="BM1560" s="55" t="s">
        <v>964</v>
      </c>
      <c r="BN1560" t="str">
        <f t="shared" si="187"/>
        <v>simvastatine film-coated tablet 40mg/</v>
      </c>
      <c r="BO1560" s="55"/>
      <c r="BP1560" t="str">
        <f t="shared" si="188"/>
        <v>simvastatine film-coated tablet 40mg/</v>
      </c>
      <c r="BR1560" s="76">
        <v>10221000</v>
      </c>
      <c r="BS1560" t="s">
        <v>1220</v>
      </c>
      <c r="BU1560" s="118"/>
      <c r="BV1560" s="118"/>
      <c r="BW1560" s="61">
        <v>100000073665</v>
      </c>
      <c r="CB1560" s="87"/>
      <c r="CC1560" s="87"/>
      <c r="CF1560" t="s">
        <v>1242</v>
      </c>
      <c r="CG1560" t="s">
        <v>175</v>
      </c>
      <c r="CI1560" s="118"/>
      <c r="CJ1560" s="118"/>
      <c r="CK1560" t="s">
        <v>1239</v>
      </c>
      <c r="CM1560" t="s">
        <v>1228</v>
      </c>
      <c r="CN1560" t="s">
        <v>3382</v>
      </c>
      <c r="CO1560" s="46" t="s">
        <v>2252</v>
      </c>
      <c r="CQ1560" s="46" t="s">
        <v>2252</v>
      </c>
      <c r="CR1560" s="46" t="s">
        <v>615</v>
      </c>
      <c r="CT1560" s="46" t="s">
        <v>2252</v>
      </c>
      <c r="CU1560" s="46" t="s">
        <v>615</v>
      </c>
      <c r="CV1560" s="118"/>
      <c r="CW1560" s="147"/>
      <c r="CX1560" t="s">
        <v>615</v>
      </c>
      <c r="DG1560" s="118"/>
      <c r="DH1560" s="118"/>
      <c r="DI1560" s="118"/>
      <c r="DJ1560" s="118"/>
      <c r="DK1560" s="118"/>
      <c r="DL1560">
        <v>40</v>
      </c>
      <c r="DM1560" s="74" t="s">
        <v>164</v>
      </c>
      <c r="DN1560" s="74"/>
      <c r="DO1560" s="74"/>
      <c r="DP1560" s="74"/>
      <c r="DR1560">
        <v>40</v>
      </c>
      <c r="DS1560" s="74" t="s">
        <v>164</v>
      </c>
      <c r="DZ1560" t="s">
        <v>1262</v>
      </c>
      <c r="EA1560">
        <v>40</v>
      </c>
      <c r="EY1560" s="70" t="str">
        <f t="shared" si="189"/>
        <v>simvastatine oral 40mg/</v>
      </c>
      <c r="FK1560" s="14" t="s">
        <v>163</v>
      </c>
      <c r="FL1560" s="70" t="str">
        <f t="shared" si="190"/>
        <v>simvastatine oral 40mg/</v>
      </c>
    </row>
    <row r="1561" spans="1:168" ht="15.75" customHeight="1">
      <c r="A1561" s="83">
        <v>166865</v>
      </c>
      <c r="B1561" s="57">
        <v>166865</v>
      </c>
      <c r="C1561" s="118"/>
      <c r="D1561" s="118"/>
      <c r="E1561" s="118"/>
      <c r="F1561" s="118"/>
      <c r="G1561" s="57">
        <v>166865</v>
      </c>
      <c r="I1561" s="57">
        <v>166865</v>
      </c>
      <c r="J1561" s="5" t="str">
        <f t="shared" si="184"/>
        <v>FIN simvastatine Orion Corporation film-coated tablet 100 x 40mg/</v>
      </c>
      <c r="K1561" s="5" t="str">
        <f t="shared" si="185"/>
        <v>FIN simvastatine Orion Corporation film-coated tablet 100 x 40mg/</v>
      </c>
      <c r="P1561">
        <v>100</v>
      </c>
      <c r="R1561">
        <v>100</v>
      </c>
      <c r="T1561" s="118"/>
      <c r="U1561" s="118"/>
      <c r="V1561" s="118"/>
      <c r="W1561" s="118"/>
      <c r="X1561" t="s">
        <v>1314</v>
      </c>
      <c r="Y1561" t="s">
        <v>1178</v>
      </c>
      <c r="Z1561" t="s">
        <v>1178</v>
      </c>
      <c r="AA1561" t="s">
        <v>1289</v>
      </c>
      <c r="AF1561" s="61">
        <v>100000073665</v>
      </c>
      <c r="AG1561" t="s">
        <v>1220</v>
      </c>
      <c r="AI1561" t="s">
        <v>1198</v>
      </c>
      <c r="AJ1561" t="s">
        <v>1212</v>
      </c>
      <c r="AS1561" s="57">
        <v>25103</v>
      </c>
      <c r="AT1561" s="25" t="str">
        <f t="shared" si="186"/>
        <v>FIN simvastatine Orion Corporation film-coated tablet 40mg/</v>
      </c>
      <c r="AU1561" s="33"/>
      <c r="AW1561" s="57">
        <v>25103</v>
      </c>
      <c r="AX1561" s="57"/>
      <c r="AZ1561" t="s">
        <v>579</v>
      </c>
      <c r="BD1561" t="s">
        <v>1220</v>
      </c>
      <c r="BF1561" s="46" t="s">
        <v>1078</v>
      </c>
      <c r="BG1561" t="s">
        <v>980</v>
      </c>
      <c r="BK1561" t="s">
        <v>980</v>
      </c>
      <c r="BL1561" t="s">
        <v>1078</v>
      </c>
      <c r="BM1561" s="55" t="s">
        <v>964</v>
      </c>
      <c r="BN1561" t="str">
        <f t="shared" si="187"/>
        <v>simvastatine film-coated tablet 40mg/</v>
      </c>
      <c r="BO1561" s="55"/>
      <c r="BP1561" t="str">
        <f t="shared" si="188"/>
        <v>simvastatine film-coated tablet 40mg/</v>
      </c>
      <c r="BR1561" s="76">
        <v>10221000</v>
      </c>
      <c r="BS1561" t="s">
        <v>1220</v>
      </c>
      <c r="BU1561" s="118"/>
      <c r="BV1561" s="118"/>
      <c r="BW1561" s="61">
        <v>100000073665</v>
      </c>
      <c r="CB1561" s="87"/>
      <c r="CC1561" s="87"/>
      <c r="CF1561" t="s">
        <v>1242</v>
      </c>
      <c r="CG1561" t="s">
        <v>175</v>
      </c>
      <c r="CI1561" s="118"/>
      <c r="CJ1561" s="118"/>
      <c r="CK1561" t="s">
        <v>1239</v>
      </c>
      <c r="CM1561" t="s">
        <v>1228</v>
      </c>
      <c r="CN1561" t="s">
        <v>3382</v>
      </c>
      <c r="CO1561" s="46" t="s">
        <v>2252</v>
      </c>
      <c r="CQ1561" s="46" t="s">
        <v>2252</v>
      </c>
      <c r="CR1561" s="46" t="s">
        <v>615</v>
      </c>
      <c r="CT1561" s="46" t="s">
        <v>2252</v>
      </c>
      <c r="CU1561" s="46" t="s">
        <v>615</v>
      </c>
      <c r="CV1561" s="118"/>
      <c r="CW1561" s="147"/>
      <c r="CX1561" t="s">
        <v>615</v>
      </c>
      <c r="DG1561" s="118"/>
      <c r="DH1561" s="118"/>
      <c r="DI1561" s="118"/>
      <c r="DJ1561" s="118"/>
      <c r="DK1561" s="118"/>
      <c r="DL1561">
        <v>40</v>
      </c>
      <c r="DM1561" s="74" t="s">
        <v>164</v>
      </c>
      <c r="DN1561" s="74"/>
      <c r="DO1561" s="74"/>
      <c r="DP1561" s="74"/>
      <c r="DR1561">
        <v>40</v>
      </c>
      <c r="DS1561" s="74" t="s">
        <v>164</v>
      </c>
      <c r="DZ1561" t="s">
        <v>1262</v>
      </c>
      <c r="EA1561">
        <v>40</v>
      </c>
      <c r="EY1561" s="70" t="str">
        <f t="shared" si="189"/>
        <v>simvastatine oral 40mg/</v>
      </c>
      <c r="FK1561" s="14" t="s">
        <v>163</v>
      </c>
      <c r="FL1561" s="70" t="str">
        <f t="shared" si="190"/>
        <v>simvastatine oral 40mg/</v>
      </c>
    </row>
    <row r="1562" spans="1:168" ht="15.75" customHeight="1">
      <c r="A1562" s="83">
        <v>166866</v>
      </c>
      <c r="B1562" s="57">
        <v>166866</v>
      </c>
      <c r="C1562" s="118"/>
      <c r="D1562" s="118"/>
      <c r="E1562" s="118"/>
      <c r="F1562" s="118"/>
      <c r="G1562" s="57">
        <v>166866</v>
      </c>
      <c r="I1562" s="57">
        <v>166866</v>
      </c>
      <c r="J1562" s="5" t="str">
        <f t="shared" si="184"/>
        <v>FIN simvastatine Orion Corporation film-coated tablet 250 x 40mg/</v>
      </c>
      <c r="K1562" s="5" t="str">
        <f t="shared" si="185"/>
        <v>FIN simvastatine Orion Corporation film-coated tablet 250 x 40mg/</v>
      </c>
      <c r="P1562" s="56">
        <v>250</v>
      </c>
      <c r="R1562" s="56">
        <v>250</v>
      </c>
      <c r="T1562" s="118"/>
      <c r="U1562" s="118"/>
      <c r="V1562" s="118"/>
      <c r="W1562" s="118"/>
      <c r="X1562" t="s">
        <v>1299</v>
      </c>
      <c r="Y1562" t="s">
        <v>1178</v>
      </c>
      <c r="Z1562" t="s">
        <v>1178</v>
      </c>
      <c r="AA1562" s="56" t="s">
        <v>1303</v>
      </c>
      <c r="AF1562" s="61">
        <v>100000073665</v>
      </c>
      <c r="AG1562" t="s">
        <v>1220</v>
      </c>
      <c r="AI1562" t="s">
        <v>1198</v>
      </c>
      <c r="AJ1562" t="s">
        <v>1212</v>
      </c>
      <c r="AS1562" s="57">
        <v>25103</v>
      </c>
      <c r="AT1562" s="25" t="str">
        <f t="shared" si="186"/>
        <v>FIN simvastatine Orion Corporation film-coated tablet 40mg/</v>
      </c>
      <c r="AU1562" s="33"/>
      <c r="AW1562" s="57">
        <v>25103</v>
      </c>
      <c r="AX1562" s="57"/>
      <c r="AZ1562" t="s">
        <v>579</v>
      </c>
      <c r="BD1562" t="s">
        <v>1220</v>
      </c>
      <c r="BF1562" s="46" t="s">
        <v>1078</v>
      </c>
      <c r="BG1562" t="s">
        <v>980</v>
      </c>
      <c r="BK1562" t="s">
        <v>980</v>
      </c>
      <c r="BL1562" t="s">
        <v>1078</v>
      </c>
      <c r="BM1562" s="55" t="s">
        <v>964</v>
      </c>
      <c r="BN1562" t="str">
        <f t="shared" si="187"/>
        <v>simvastatine film-coated tablet 40mg/</v>
      </c>
      <c r="BO1562" s="55"/>
      <c r="BP1562" t="str">
        <f t="shared" si="188"/>
        <v>simvastatine film-coated tablet 40mg/</v>
      </c>
      <c r="BR1562" s="76">
        <v>10221000</v>
      </c>
      <c r="BS1562" t="s">
        <v>1220</v>
      </c>
      <c r="BU1562" s="118"/>
      <c r="BV1562" s="118"/>
      <c r="BW1562" s="61">
        <v>100000073665</v>
      </c>
      <c r="CB1562" s="87"/>
      <c r="CC1562" s="87"/>
      <c r="CF1562" t="s">
        <v>1242</v>
      </c>
      <c r="CG1562" t="s">
        <v>175</v>
      </c>
      <c r="CI1562" s="118"/>
      <c r="CJ1562" s="118"/>
      <c r="CK1562" t="s">
        <v>1239</v>
      </c>
      <c r="CM1562" t="s">
        <v>1228</v>
      </c>
      <c r="CN1562" t="s">
        <v>3382</v>
      </c>
      <c r="CO1562" s="46" t="s">
        <v>2252</v>
      </c>
      <c r="CQ1562" s="46" t="s">
        <v>2252</v>
      </c>
      <c r="CR1562" s="46" t="s">
        <v>615</v>
      </c>
      <c r="CT1562" s="46" t="s">
        <v>2252</v>
      </c>
      <c r="CU1562" s="46" t="s">
        <v>615</v>
      </c>
      <c r="CV1562" s="118"/>
      <c r="CW1562" s="147"/>
      <c r="CX1562" t="s">
        <v>615</v>
      </c>
      <c r="DG1562" s="118"/>
      <c r="DH1562" s="118"/>
      <c r="DI1562" s="118"/>
      <c r="DJ1562" s="118"/>
      <c r="DK1562" s="118"/>
      <c r="DL1562">
        <v>40</v>
      </c>
      <c r="DM1562" s="74" t="s">
        <v>164</v>
      </c>
      <c r="DN1562" s="74"/>
      <c r="DO1562" s="74"/>
      <c r="DP1562" s="74"/>
      <c r="DR1562">
        <v>40</v>
      </c>
      <c r="DS1562" s="74" t="s">
        <v>164</v>
      </c>
      <c r="DZ1562" t="s">
        <v>1262</v>
      </c>
      <c r="EA1562">
        <v>40</v>
      </c>
      <c r="EY1562" s="70" t="str">
        <f t="shared" si="189"/>
        <v>simvastatine oral 40mg/</v>
      </c>
      <c r="FK1562" s="14" t="s">
        <v>163</v>
      </c>
      <c r="FL1562" s="70" t="str">
        <f t="shared" si="190"/>
        <v>simvastatine oral 40mg/</v>
      </c>
    </row>
    <row r="1563" spans="1:168" ht="15.75" customHeight="1">
      <c r="A1563" s="83">
        <v>166867</v>
      </c>
      <c r="B1563" s="57">
        <v>166867</v>
      </c>
      <c r="C1563" s="118"/>
      <c r="D1563" s="118"/>
      <c r="E1563" s="118"/>
      <c r="F1563" s="118"/>
      <c r="G1563" s="57">
        <v>166867</v>
      </c>
      <c r="I1563" s="57">
        <v>166867</v>
      </c>
      <c r="J1563" s="5" t="str">
        <f t="shared" si="184"/>
        <v>FIN simvastatine Orion Corporation film-coated tablet 500 x 40mg/</v>
      </c>
      <c r="K1563" s="5" t="str">
        <f t="shared" si="185"/>
        <v>FIN simvastatine Orion Corporation film-coated tablet 500 x 40mg/</v>
      </c>
      <c r="P1563" s="56">
        <v>500</v>
      </c>
      <c r="R1563" s="56">
        <v>500</v>
      </c>
      <c r="T1563" s="118"/>
      <c r="U1563" s="118"/>
      <c r="V1563" s="118"/>
      <c r="W1563" s="118"/>
      <c r="X1563" t="s">
        <v>1307</v>
      </c>
      <c r="Y1563" t="s">
        <v>1178</v>
      </c>
      <c r="Z1563" t="s">
        <v>1178</v>
      </c>
      <c r="AA1563" s="56" t="s">
        <v>1304</v>
      </c>
      <c r="AF1563" s="61">
        <v>100000073665</v>
      </c>
      <c r="AG1563" t="s">
        <v>1220</v>
      </c>
      <c r="AI1563" t="s">
        <v>1198</v>
      </c>
      <c r="AJ1563" t="s">
        <v>1212</v>
      </c>
      <c r="AS1563" s="57">
        <v>25103</v>
      </c>
      <c r="AT1563" s="25" t="str">
        <f t="shared" si="186"/>
        <v>FIN simvastatine Orion Corporation film-coated tablet 40mg/</v>
      </c>
      <c r="AU1563" s="33"/>
      <c r="AW1563" s="57">
        <v>25103</v>
      </c>
      <c r="AX1563" s="57"/>
      <c r="AZ1563" t="s">
        <v>579</v>
      </c>
      <c r="BD1563" t="s">
        <v>1220</v>
      </c>
      <c r="BF1563" s="46" t="s">
        <v>1078</v>
      </c>
      <c r="BG1563" t="s">
        <v>980</v>
      </c>
      <c r="BK1563" t="s">
        <v>980</v>
      </c>
      <c r="BL1563" t="s">
        <v>1078</v>
      </c>
      <c r="BM1563" s="55" t="s">
        <v>964</v>
      </c>
      <c r="BN1563" t="str">
        <f t="shared" si="187"/>
        <v>simvastatine film-coated tablet 40mg/</v>
      </c>
      <c r="BO1563" s="55"/>
      <c r="BP1563" t="str">
        <f t="shared" si="188"/>
        <v>simvastatine film-coated tablet 40mg/</v>
      </c>
      <c r="BR1563" s="76">
        <v>10221000</v>
      </c>
      <c r="BS1563" t="s">
        <v>1220</v>
      </c>
      <c r="BU1563" s="118"/>
      <c r="BV1563" s="118"/>
      <c r="BW1563" s="61">
        <v>100000073665</v>
      </c>
      <c r="CB1563" s="87"/>
      <c r="CC1563" s="87"/>
      <c r="CF1563" t="s">
        <v>1242</v>
      </c>
      <c r="CG1563" t="s">
        <v>175</v>
      </c>
      <c r="CI1563" s="118"/>
      <c r="CJ1563" s="118"/>
      <c r="CK1563" t="s">
        <v>1239</v>
      </c>
      <c r="CM1563" t="s">
        <v>1228</v>
      </c>
      <c r="CN1563" t="s">
        <v>3382</v>
      </c>
      <c r="CO1563" s="46" t="s">
        <v>2252</v>
      </c>
      <c r="CQ1563" s="46" t="s">
        <v>2252</v>
      </c>
      <c r="CR1563" s="46" t="s">
        <v>615</v>
      </c>
      <c r="CT1563" s="46" t="s">
        <v>2252</v>
      </c>
      <c r="CU1563" s="46" t="s">
        <v>615</v>
      </c>
      <c r="CV1563" s="118"/>
      <c r="CW1563" s="147"/>
      <c r="CX1563" t="s">
        <v>615</v>
      </c>
      <c r="DG1563" s="118"/>
      <c r="DH1563" s="118"/>
      <c r="DI1563" s="118"/>
      <c r="DJ1563" s="118"/>
      <c r="DK1563" s="118"/>
      <c r="DL1563">
        <v>40</v>
      </c>
      <c r="DM1563" s="74" t="s">
        <v>164</v>
      </c>
      <c r="DN1563" s="74"/>
      <c r="DO1563" s="74"/>
      <c r="DP1563" s="74"/>
      <c r="DR1563">
        <v>40</v>
      </c>
      <c r="DS1563" s="74" t="s">
        <v>164</v>
      </c>
      <c r="DZ1563" t="s">
        <v>1262</v>
      </c>
      <c r="EA1563">
        <v>40</v>
      </c>
      <c r="EY1563" s="70" t="str">
        <f t="shared" si="189"/>
        <v>simvastatine oral 40mg/</v>
      </c>
      <c r="FK1563" s="14" t="s">
        <v>163</v>
      </c>
      <c r="FL1563" s="70" t="str">
        <f t="shared" si="190"/>
        <v>simvastatine oral 40mg/</v>
      </c>
    </row>
    <row r="1564" spans="1:168" ht="15.75" customHeight="1">
      <c r="A1564" s="83">
        <v>166868</v>
      </c>
      <c r="B1564" s="57">
        <v>166868</v>
      </c>
      <c r="C1564" s="118"/>
      <c r="D1564" s="118"/>
      <c r="E1564" s="118"/>
      <c r="F1564" s="118"/>
      <c r="G1564" s="57">
        <v>166868</v>
      </c>
      <c r="I1564" s="57">
        <v>166868</v>
      </c>
      <c r="J1564" s="5" t="str">
        <f t="shared" si="184"/>
        <v>FIN simvastatine Orion Corporation film-coated tablet 1000 x 40mg/</v>
      </c>
      <c r="K1564" s="5" t="str">
        <f t="shared" si="185"/>
        <v>FIN simvastatine Orion Corporation film-coated tablet 1000 x 40mg/</v>
      </c>
      <c r="P1564" s="56">
        <v>1000</v>
      </c>
      <c r="R1564" s="56">
        <v>1000</v>
      </c>
      <c r="T1564" s="118"/>
      <c r="U1564" s="118"/>
      <c r="V1564" s="118"/>
      <c r="W1564" s="118"/>
      <c r="X1564" t="s">
        <v>1289</v>
      </c>
      <c r="Y1564" t="s">
        <v>1178</v>
      </c>
      <c r="Z1564" t="s">
        <v>1178</v>
      </c>
      <c r="AA1564" s="56" t="s">
        <v>1349</v>
      </c>
      <c r="AF1564" s="61">
        <v>100000073665</v>
      </c>
      <c r="AG1564" t="s">
        <v>1220</v>
      </c>
      <c r="AI1564" t="s">
        <v>1198</v>
      </c>
      <c r="AJ1564" t="s">
        <v>1212</v>
      </c>
      <c r="AS1564" s="57">
        <v>25103</v>
      </c>
      <c r="AT1564" s="25" t="str">
        <f t="shared" si="186"/>
        <v>FIN simvastatine Orion Corporation film-coated tablet 40mg/</v>
      </c>
      <c r="AU1564" s="33"/>
      <c r="AW1564" s="57">
        <v>25103</v>
      </c>
      <c r="AX1564" s="57"/>
      <c r="AZ1564" t="s">
        <v>579</v>
      </c>
      <c r="BD1564" t="s">
        <v>1220</v>
      </c>
      <c r="BF1564" s="46" t="s">
        <v>1078</v>
      </c>
      <c r="BG1564" t="s">
        <v>980</v>
      </c>
      <c r="BK1564" t="s">
        <v>980</v>
      </c>
      <c r="BL1564" t="s">
        <v>1078</v>
      </c>
      <c r="BM1564" s="55" t="s">
        <v>964</v>
      </c>
      <c r="BN1564" t="str">
        <f t="shared" si="187"/>
        <v>simvastatine film-coated tablet 40mg/</v>
      </c>
      <c r="BO1564" s="55"/>
      <c r="BP1564" t="str">
        <f t="shared" si="188"/>
        <v>simvastatine film-coated tablet 40mg/</v>
      </c>
      <c r="BR1564" s="76">
        <v>10221000</v>
      </c>
      <c r="BS1564" t="s">
        <v>1220</v>
      </c>
      <c r="BU1564" s="118"/>
      <c r="BV1564" s="118"/>
      <c r="BW1564" s="61">
        <v>100000073665</v>
      </c>
      <c r="CB1564" s="87"/>
      <c r="CC1564" s="87"/>
      <c r="CF1564" t="s">
        <v>1242</v>
      </c>
      <c r="CG1564" t="s">
        <v>175</v>
      </c>
      <c r="CI1564" s="118"/>
      <c r="CJ1564" s="118"/>
      <c r="CK1564" t="s">
        <v>1239</v>
      </c>
      <c r="CM1564" t="s">
        <v>1228</v>
      </c>
      <c r="CN1564" t="s">
        <v>3382</v>
      </c>
      <c r="CO1564" s="46" t="s">
        <v>2252</v>
      </c>
      <c r="CQ1564" s="46" t="s">
        <v>2252</v>
      </c>
      <c r="CR1564" s="46" t="s">
        <v>615</v>
      </c>
      <c r="CT1564" s="46" t="s">
        <v>2252</v>
      </c>
      <c r="CU1564" s="46" t="s">
        <v>615</v>
      </c>
      <c r="CV1564" s="118"/>
      <c r="CW1564" s="147"/>
      <c r="CX1564" t="s">
        <v>615</v>
      </c>
      <c r="DG1564" s="118"/>
      <c r="DH1564" s="118"/>
      <c r="DI1564" s="118"/>
      <c r="DJ1564" s="118"/>
      <c r="DK1564" s="118"/>
      <c r="DL1564">
        <v>40</v>
      </c>
      <c r="DM1564" s="74" t="s">
        <v>164</v>
      </c>
      <c r="DN1564" s="74"/>
      <c r="DO1564" s="74"/>
      <c r="DP1564" s="74"/>
      <c r="DR1564">
        <v>40</v>
      </c>
      <c r="DS1564" s="74" t="s">
        <v>164</v>
      </c>
      <c r="DZ1564" t="s">
        <v>1262</v>
      </c>
      <c r="EA1564">
        <v>40</v>
      </c>
      <c r="EY1564" s="70" t="str">
        <f t="shared" si="189"/>
        <v>simvastatine oral 40mg/</v>
      </c>
      <c r="FK1564" s="14" t="s">
        <v>163</v>
      </c>
      <c r="FL1564" s="70" t="str">
        <f t="shared" si="190"/>
        <v>simvastatine oral 40mg/</v>
      </c>
    </row>
    <row r="1565" spans="1:168" ht="15.75" customHeight="1">
      <c r="A1565" s="83">
        <v>78316</v>
      </c>
      <c r="B1565" s="57">
        <v>78316</v>
      </c>
      <c r="C1565" s="118"/>
      <c r="D1565" s="118"/>
      <c r="E1565" s="118"/>
      <c r="F1565" s="118"/>
      <c r="G1565" s="57">
        <v>78316</v>
      </c>
      <c r="I1565" s="57">
        <v>78316</v>
      </c>
      <c r="J1565" s="5" t="str">
        <f t="shared" si="184"/>
        <v>FIN simvastatine Orion Corporation film-coated tablet 98 x 80mg/</v>
      </c>
      <c r="K1565" s="5" t="str">
        <f t="shared" si="185"/>
        <v>FIN simvastatine Orion Corporation film-coated tablet 98 x 80mg/</v>
      </c>
      <c r="P1565">
        <v>98</v>
      </c>
      <c r="R1565">
        <v>98</v>
      </c>
      <c r="T1565" s="118"/>
      <c r="U1565" s="118"/>
      <c r="V1565" s="118"/>
      <c r="W1565" s="118"/>
      <c r="X1565" t="s">
        <v>1303</v>
      </c>
      <c r="Y1565" t="s">
        <v>1179</v>
      </c>
      <c r="Z1565" t="s">
        <v>1179</v>
      </c>
      <c r="AA1565" t="s">
        <v>1302</v>
      </c>
      <c r="AF1565" s="61">
        <v>100000073665</v>
      </c>
      <c r="AG1565" t="s">
        <v>1220</v>
      </c>
      <c r="AI1565" t="s">
        <v>1198</v>
      </c>
      <c r="AJ1565" t="s">
        <v>1212</v>
      </c>
      <c r="AS1565" s="57">
        <v>25105</v>
      </c>
      <c r="AT1565" s="25" t="str">
        <f t="shared" si="186"/>
        <v>FIN simvastatine Orion Corporation film-coated tablet 80mg/</v>
      </c>
      <c r="AU1565" s="33"/>
      <c r="AW1565" s="57">
        <v>25105</v>
      </c>
      <c r="AX1565" s="57"/>
      <c r="AZ1565" t="s">
        <v>579</v>
      </c>
      <c r="BD1565" t="s">
        <v>1220</v>
      </c>
      <c r="BF1565" s="46" t="s">
        <v>1079</v>
      </c>
      <c r="BG1565" t="s">
        <v>980</v>
      </c>
      <c r="BK1565" t="s">
        <v>980</v>
      </c>
      <c r="BL1565" t="s">
        <v>1079</v>
      </c>
      <c r="BM1565" s="55" t="s">
        <v>964</v>
      </c>
      <c r="BN1565" t="str">
        <f t="shared" si="187"/>
        <v>simvastatine film-coated tablet 80mg/</v>
      </c>
      <c r="BO1565" s="55"/>
      <c r="BP1565" t="str">
        <f t="shared" si="188"/>
        <v>simvastatine film-coated tablet 80mg/</v>
      </c>
      <c r="BR1565" s="76">
        <v>10221000</v>
      </c>
      <c r="BS1565" t="s">
        <v>1220</v>
      </c>
      <c r="BU1565" s="118"/>
      <c r="BV1565" s="118"/>
      <c r="BW1565" s="61">
        <v>100000073665</v>
      </c>
      <c r="CB1565" s="87"/>
      <c r="CC1565" s="87"/>
      <c r="CF1565" t="s">
        <v>1242</v>
      </c>
      <c r="CG1565" t="s">
        <v>175</v>
      </c>
      <c r="CI1565" s="118"/>
      <c r="CJ1565" s="118"/>
      <c r="CK1565" t="s">
        <v>1239</v>
      </c>
      <c r="CM1565" t="s">
        <v>1228</v>
      </c>
      <c r="CN1565" t="s">
        <v>3382</v>
      </c>
      <c r="CO1565" s="46" t="s">
        <v>2252</v>
      </c>
      <c r="CQ1565" s="46" t="s">
        <v>2252</v>
      </c>
      <c r="CR1565" s="46" t="s">
        <v>615</v>
      </c>
      <c r="CT1565" s="46" t="s">
        <v>2252</v>
      </c>
      <c r="CU1565" s="46" t="s">
        <v>615</v>
      </c>
      <c r="CV1565" s="118"/>
      <c r="CW1565" s="147"/>
      <c r="CX1565" t="s">
        <v>615</v>
      </c>
      <c r="DG1565" s="118"/>
      <c r="DH1565" s="118"/>
      <c r="DI1565" s="118"/>
      <c r="DJ1565" s="118"/>
      <c r="DK1565" s="118"/>
      <c r="DL1565">
        <v>80</v>
      </c>
      <c r="DM1565" s="74" t="s">
        <v>164</v>
      </c>
      <c r="DN1565" s="74"/>
      <c r="DO1565" s="74"/>
      <c r="DP1565" s="74"/>
      <c r="DR1565">
        <v>80</v>
      </c>
      <c r="DS1565" s="74" t="s">
        <v>164</v>
      </c>
      <c r="DZ1565" t="s">
        <v>1263</v>
      </c>
      <c r="EA1565">
        <v>80</v>
      </c>
      <c r="EY1565" s="70" t="str">
        <f t="shared" si="189"/>
        <v>simvastatine oral 80mg/</v>
      </c>
      <c r="FK1565" s="14" t="s">
        <v>163</v>
      </c>
      <c r="FL1565" s="70" t="str">
        <f t="shared" si="190"/>
        <v>simvastatine oral 80mg/</v>
      </c>
    </row>
    <row r="1566" spans="1:168" ht="15.75" customHeight="1">
      <c r="A1566" s="83">
        <v>78317</v>
      </c>
      <c r="B1566" s="57">
        <v>78317</v>
      </c>
      <c r="C1566" s="118"/>
      <c r="D1566" s="118"/>
      <c r="E1566" s="118"/>
      <c r="F1566" s="118"/>
      <c r="G1566" s="57">
        <v>78317</v>
      </c>
      <c r="I1566" s="57">
        <v>78317</v>
      </c>
      <c r="J1566" s="5" t="str">
        <f t="shared" si="184"/>
        <v>FIN simvastatine Orion Corporation film-coated tablet 98 x 80mg/</v>
      </c>
      <c r="K1566" s="5" t="str">
        <f t="shared" si="185"/>
        <v>FIN simvastatine Orion Corporation film-coated tablet 98 x 80mg/</v>
      </c>
      <c r="P1566">
        <v>98</v>
      </c>
      <c r="R1566">
        <v>98</v>
      </c>
      <c r="T1566" s="118"/>
      <c r="U1566" s="118"/>
      <c r="V1566" s="118"/>
      <c r="W1566" s="118"/>
      <c r="X1566" t="s">
        <v>1292</v>
      </c>
      <c r="Y1566" t="s">
        <v>1179</v>
      </c>
      <c r="Z1566" t="s">
        <v>1179</v>
      </c>
      <c r="AA1566" t="s">
        <v>1302</v>
      </c>
      <c r="AF1566" s="61">
        <v>100000073665</v>
      </c>
      <c r="AG1566" t="s">
        <v>1220</v>
      </c>
      <c r="AI1566" t="s">
        <v>1198</v>
      </c>
      <c r="AJ1566" t="s">
        <v>1212</v>
      </c>
      <c r="AS1566" s="57">
        <v>25105</v>
      </c>
      <c r="AT1566" s="25" t="str">
        <f t="shared" si="186"/>
        <v>FIN simvastatine Orion Corporation film-coated tablet 80mg/</v>
      </c>
      <c r="AU1566" s="33"/>
      <c r="AW1566" s="57">
        <v>25105</v>
      </c>
      <c r="AX1566" s="57"/>
      <c r="AZ1566" t="s">
        <v>579</v>
      </c>
      <c r="BD1566" t="s">
        <v>1220</v>
      </c>
      <c r="BF1566" s="46" t="s">
        <v>1079</v>
      </c>
      <c r="BG1566" t="s">
        <v>980</v>
      </c>
      <c r="BK1566" t="s">
        <v>980</v>
      </c>
      <c r="BL1566" t="s">
        <v>1079</v>
      </c>
      <c r="BM1566" s="55" t="s">
        <v>964</v>
      </c>
      <c r="BN1566" t="str">
        <f t="shared" si="187"/>
        <v>simvastatine film-coated tablet 80mg/</v>
      </c>
      <c r="BO1566" s="55"/>
      <c r="BP1566" t="str">
        <f t="shared" si="188"/>
        <v>simvastatine film-coated tablet 80mg/</v>
      </c>
      <c r="BR1566" s="76">
        <v>10221000</v>
      </c>
      <c r="BS1566" t="s">
        <v>1220</v>
      </c>
      <c r="BU1566" s="118"/>
      <c r="BV1566" s="118"/>
      <c r="BW1566" s="61">
        <v>100000073665</v>
      </c>
      <c r="CB1566" s="87"/>
      <c r="CC1566" s="87"/>
      <c r="CF1566" t="s">
        <v>1242</v>
      </c>
      <c r="CG1566" t="s">
        <v>175</v>
      </c>
      <c r="CI1566" s="118"/>
      <c r="CJ1566" s="118"/>
      <c r="CK1566" t="s">
        <v>1239</v>
      </c>
      <c r="CM1566" t="s">
        <v>1228</v>
      </c>
      <c r="CN1566" t="s">
        <v>3382</v>
      </c>
      <c r="CO1566" s="46" t="s">
        <v>2252</v>
      </c>
      <c r="CQ1566" s="46" t="s">
        <v>2252</v>
      </c>
      <c r="CR1566" s="46" t="s">
        <v>615</v>
      </c>
      <c r="CT1566" s="46" t="s">
        <v>2252</v>
      </c>
      <c r="CU1566" s="46" t="s">
        <v>615</v>
      </c>
      <c r="CV1566" s="118"/>
      <c r="CW1566" s="147"/>
      <c r="CX1566" t="s">
        <v>615</v>
      </c>
      <c r="DG1566" s="118"/>
      <c r="DH1566" s="118"/>
      <c r="DI1566" s="118"/>
      <c r="DJ1566" s="118"/>
      <c r="DK1566" s="118"/>
      <c r="DL1566">
        <v>80</v>
      </c>
      <c r="DM1566" s="74" t="s">
        <v>164</v>
      </c>
      <c r="DN1566" s="74"/>
      <c r="DO1566" s="74"/>
      <c r="DP1566" s="74"/>
      <c r="DR1566">
        <v>80</v>
      </c>
      <c r="DS1566" s="74" t="s">
        <v>164</v>
      </c>
      <c r="DZ1566" t="s">
        <v>1263</v>
      </c>
      <c r="EA1566">
        <v>80</v>
      </c>
      <c r="EY1566" s="70" t="str">
        <f t="shared" si="189"/>
        <v>simvastatine oral 80mg/</v>
      </c>
      <c r="FK1566" s="14" t="s">
        <v>163</v>
      </c>
      <c r="FL1566" s="70" t="str">
        <f t="shared" si="190"/>
        <v>simvastatine oral 80mg/</v>
      </c>
    </row>
    <row r="1567" spans="1:168" ht="15.75" customHeight="1">
      <c r="A1567" s="83">
        <v>78318</v>
      </c>
      <c r="B1567" s="57">
        <v>78318</v>
      </c>
      <c r="C1567" s="118"/>
      <c r="D1567" s="118"/>
      <c r="E1567" s="118"/>
      <c r="F1567" s="118"/>
      <c r="G1567" s="57">
        <v>78318</v>
      </c>
      <c r="I1567" s="57">
        <v>78318</v>
      </c>
      <c r="J1567" s="5" t="str">
        <f t="shared" si="184"/>
        <v>FIN simvastatine Orion Corporation film-coated tablet 28 x 80mg/</v>
      </c>
      <c r="K1567" s="5" t="str">
        <f t="shared" si="185"/>
        <v>FIN simvastatine Orion Corporation film-coated tablet 28 x 80mg/</v>
      </c>
      <c r="P1567">
        <v>28</v>
      </c>
      <c r="R1567">
        <v>28</v>
      </c>
      <c r="T1567" s="118"/>
      <c r="U1567" s="118"/>
      <c r="V1567" s="118"/>
      <c r="W1567" s="118"/>
      <c r="X1567" t="s">
        <v>1296</v>
      </c>
      <c r="Y1567" t="s">
        <v>1179</v>
      </c>
      <c r="Z1567" t="s">
        <v>1179</v>
      </c>
      <c r="AA1567" t="s">
        <v>1297</v>
      </c>
      <c r="AF1567" s="61">
        <v>100000073665</v>
      </c>
      <c r="AG1567" t="s">
        <v>1220</v>
      </c>
      <c r="AI1567" t="s">
        <v>1198</v>
      </c>
      <c r="AJ1567" t="s">
        <v>1212</v>
      </c>
      <c r="AS1567" s="57">
        <v>25105</v>
      </c>
      <c r="AT1567" s="25" t="str">
        <f t="shared" si="186"/>
        <v>FIN simvastatine Orion Corporation film-coated tablet 80mg/</v>
      </c>
      <c r="AU1567" s="33"/>
      <c r="AW1567" s="57">
        <v>25105</v>
      </c>
      <c r="AX1567" s="57"/>
      <c r="AZ1567" t="s">
        <v>579</v>
      </c>
      <c r="BD1567" t="s">
        <v>1220</v>
      </c>
      <c r="BF1567" s="46" t="s">
        <v>1079</v>
      </c>
      <c r="BG1567" t="s">
        <v>980</v>
      </c>
      <c r="BK1567" t="s">
        <v>980</v>
      </c>
      <c r="BL1567" t="s">
        <v>1079</v>
      </c>
      <c r="BM1567" s="55" t="s">
        <v>964</v>
      </c>
      <c r="BN1567" t="str">
        <f t="shared" si="187"/>
        <v>simvastatine film-coated tablet 80mg/</v>
      </c>
      <c r="BO1567" s="55"/>
      <c r="BP1567" t="str">
        <f t="shared" si="188"/>
        <v>simvastatine film-coated tablet 80mg/</v>
      </c>
      <c r="BR1567" s="76">
        <v>10221000</v>
      </c>
      <c r="BS1567" t="s">
        <v>1220</v>
      </c>
      <c r="BU1567" s="118"/>
      <c r="BV1567" s="118"/>
      <c r="BW1567" s="61">
        <v>100000073665</v>
      </c>
      <c r="CB1567" s="87"/>
      <c r="CC1567" s="87"/>
      <c r="CF1567" t="s">
        <v>1242</v>
      </c>
      <c r="CG1567" t="s">
        <v>175</v>
      </c>
      <c r="CI1567" s="118"/>
      <c r="CJ1567" s="118"/>
      <c r="CK1567" t="s">
        <v>1239</v>
      </c>
      <c r="CM1567" t="s">
        <v>1228</v>
      </c>
      <c r="CN1567" t="s">
        <v>3382</v>
      </c>
      <c r="CO1567" s="46" t="s">
        <v>2252</v>
      </c>
      <c r="CQ1567" s="46" t="s">
        <v>2252</v>
      </c>
      <c r="CR1567" s="46" t="s">
        <v>615</v>
      </c>
      <c r="CT1567" s="46" t="s">
        <v>2252</v>
      </c>
      <c r="CU1567" s="46" t="s">
        <v>615</v>
      </c>
      <c r="CV1567" s="118"/>
      <c r="CW1567" s="147"/>
      <c r="CX1567" t="s">
        <v>615</v>
      </c>
      <c r="DG1567" s="118"/>
      <c r="DH1567" s="118"/>
      <c r="DI1567" s="118"/>
      <c r="DJ1567" s="118"/>
      <c r="DK1567" s="118"/>
      <c r="DL1567">
        <v>80</v>
      </c>
      <c r="DM1567" s="74" t="s">
        <v>164</v>
      </c>
      <c r="DN1567" s="74"/>
      <c r="DO1567" s="74"/>
      <c r="DP1567" s="74"/>
      <c r="DR1567">
        <v>80</v>
      </c>
      <c r="DS1567" s="74" t="s">
        <v>164</v>
      </c>
      <c r="DZ1567" t="s">
        <v>1263</v>
      </c>
      <c r="EA1567">
        <v>80</v>
      </c>
      <c r="EY1567" s="70" t="str">
        <f t="shared" si="189"/>
        <v>simvastatine oral 80mg/</v>
      </c>
      <c r="FK1567" s="14" t="s">
        <v>163</v>
      </c>
      <c r="FL1567" s="70" t="str">
        <f t="shared" si="190"/>
        <v>simvastatine oral 80mg/</v>
      </c>
    </row>
    <row r="1568" spans="1:168" ht="15.75" customHeight="1">
      <c r="A1568" s="83">
        <v>78319</v>
      </c>
      <c r="B1568" s="57">
        <v>78319</v>
      </c>
      <c r="C1568" s="118"/>
      <c r="D1568" s="118"/>
      <c r="E1568" s="118"/>
      <c r="F1568" s="118"/>
      <c r="G1568" s="57">
        <v>78319</v>
      </c>
      <c r="I1568" s="57">
        <v>78319</v>
      </c>
      <c r="J1568" s="5" t="str">
        <f t="shared" si="184"/>
        <v>FIN simvastatine Orion Corporation film-coated tablet 28 x 80mg/</v>
      </c>
      <c r="K1568" s="5" t="str">
        <f t="shared" si="185"/>
        <v>FIN simvastatine Orion Corporation film-coated tablet 28 x 80mg/</v>
      </c>
      <c r="P1568">
        <v>28</v>
      </c>
      <c r="R1568">
        <v>28</v>
      </c>
      <c r="T1568" s="118"/>
      <c r="U1568" s="118"/>
      <c r="V1568" s="118"/>
      <c r="W1568" s="118"/>
      <c r="X1568" t="s">
        <v>1291</v>
      </c>
      <c r="Y1568" t="s">
        <v>1179</v>
      </c>
      <c r="Z1568" t="s">
        <v>1179</v>
      </c>
      <c r="AA1568" t="s">
        <v>1297</v>
      </c>
      <c r="AF1568" s="61">
        <v>100000073665</v>
      </c>
      <c r="AG1568" t="s">
        <v>1220</v>
      </c>
      <c r="AI1568" t="s">
        <v>1198</v>
      </c>
      <c r="AJ1568" t="s">
        <v>1212</v>
      </c>
      <c r="AS1568" s="57">
        <v>25105</v>
      </c>
      <c r="AT1568" s="25" t="str">
        <f t="shared" si="186"/>
        <v>FIN simvastatine Orion Corporation film-coated tablet 80mg/</v>
      </c>
      <c r="AU1568" s="33"/>
      <c r="AW1568" s="57">
        <v>25105</v>
      </c>
      <c r="AX1568" s="57"/>
      <c r="AZ1568" t="s">
        <v>579</v>
      </c>
      <c r="BD1568" t="s">
        <v>1220</v>
      </c>
      <c r="BF1568" s="46" t="s">
        <v>1079</v>
      </c>
      <c r="BG1568" t="s">
        <v>980</v>
      </c>
      <c r="BK1568" t="s">
        <v>980</v>
      </c>
      <c r="BL1568" t="s">
        <v>1079</v>
      </c>
      <c r="BM1568" s="55" t="s">
        <v>964</v>
      </c>
      <c r="BN1568" t="str">
        <f t="shared" si="187"/>
        <v>simvastatine film-coated tablet 80mg/</v>
      </c>
      <c r="BO1568" s="55"/>
      <c r="BP1568" t="str">
        <f t="shared" si="188"/>
        <v>simvastatine film-coated tablet 80mg/</v>
      </c>
      <c r="BR1568" s="76">
        <v>10221000</v>
      </c>
      <c r="BS1568" t="s">
        <v>1220</v>
      </c>
      <c r="BU1568" s="118"/>
      <c r="BV1568" s="118"/>
      <c r="BW1568" s="61">
        <v>100000073665</v>
      </c>
      <c r="CB1568" s="87"/>
      <c r="CC1568" s="87"/>
      <c r="CF1568" t="s">
        <v>1242</v>
      </c>
      <c r="CG1568" t="s">
        <v>175</v>
      </c>
      <c r="CI1568" s="118"/>
      <c r="CJ1568" s="118"/>
      <c r="CK1568" t="s">
        <v>1239</v>
      </c>
      <c r="CM1568" t="s">
        <v>1228</v>
      </c>
      <c r="CN1568" t="s">
        <v>3382</v>
      </c>
      <c r="CO1568" s="46" t="s">
        <v>2252</v>
      </c>
      <c r="CQ1568" s="46" t="s">
        <v>2252</v>
      </c>
      <c r="CR1568" s="46" t="s">
        <v>615</v>
      </c>
      <c r="CT1568" s="46" t="s">
        <v>2252</v>
      </c>
      <c r="CU1568" s="46" t="s">
        <v>615</v>
      </c>
      <c r="CV1568" s="118"/>
      <c r="CW1568" s="147"/>
      <c r="CX1568" t="s">
        <v>615</v>
      </c>
      <c r="DG1568" s="118"/>
      <c r="DH1568" s="118"/>
      <c r="DI1568" s="118"/>
      <c r="DJ1568" s="118"/>
      <c r="DK1568" s="118"/>
      <c r="DL1568">
        <v>80</v>
      </c>
      <c r="DM1568" s="74" t="s">
        <v>164</v>
      </c>
      <c r="DN1568" s="74"/>
      <c r="DO1568" s="74"/>
      <c r="DP1568" s="74"/>
      <c r="DR1568">
        <v>80</v>
      </c>
      <c r="DS1568" s="74" t="s">
        <v>164</v>
      </c>
      <c r="DZ1568" t="s">
        <v>1263</v>
      </c>
      <c r="EA1568">
        <v>80</v>
      </c>
      <c r="EY1568" s="70" t="str">
        <f t="shared" si="189"/>
        <v>simvastatine oral 80mg/</v>
      </c>
      <c r="FK1568" s="14" t="s">
        <v>163</v>
      </c>
      <c r="FL1568" s="70" t="str">
        <f t="shared" si="190"/>
        <v>simvastatine oral 80mg/</v>
      </c>
    </row>
    <row r="1569" spans="1:168" ht="15.75" customHeight="1">
      <c r="A1569" s="83">
        <v>32706</v>
      </c>
      <c r="B1569" s="57">
        <v>32706</v>
      </c>
      <c r="C1569" s="118"/>
      <c r="D1569" s="118"/>
      <c r="E1569" s="118"/>
      <c r="F1569" s="118"/>
      <c r="G1569" s="57">
        <v>32706</v>
      </c>
      <c r="I1569" s="57">
        <v>32706</v>
      </c>
      <c r="J1569" s="5" t="str">
        <f t="shared" si="184"/>
        <v>FIN simvastatine ratiopharm GmbH film-coated tablet 10 x 10mg/</v>
      </c>
      <c r="K1569" s="5" t="str">
        <f t="shared" si="185"/>
        <v>FIN simvastatine ratiopharm GmbH film-coated tablet 10 x 10mg/</v>
      </c>
      <c r="P1569">
        <v>10</v>
      </c>
      <c r="R1569">
        <v>10</v>
      </c>
      <c r="T1569" s="118"/>
      <c r="U1569" s="118"/>
      <c r="V1569" s="118"/>
      <c r="W1569" s="118"/>
      <c r="X1569" t="s">
        <v>1297</v>
      </c>
      <c r="Y1569" t="s">
        <v>1180</v>
      </c>
      <c r="Z1569" t="s">
        <v>1180</v>
      </c>
      <c r="AA1569" t="s">
        <v>1292</v>
      </c>
      <c r="AF1569" s="61">
        <v>100000073665</v>
      </c>
      <c r="AG1569" t="s">
        <v>1220</v>
      </c>
      <c r="AI1569" t="s">
        <v>1198</v>
      </c>
      <c r="AJ1569" t="s">
        <v>1212</v>
      </c>
      <c r="AS1569" s="57">
        <v>17207</v>
      </c>
      <c r="AT1569" s="25" t="str">
        <f t="shared" si="186"/>
        <v>FIN simvastatine ratiopharm GmbH film-coated tablet 10mg/</v>
      </c>
      <c r="AU1569" s="33"/>
      <c r="AW1569" s="57">
        <v>17207</v>
      </c>
      <c r="AX1569" s="57"/>
      <c r="AZ1569" t="s">
        <v>579</v>
      </c>
      <c r="BD1569" t="s">
        <v>1220</v>
      </c>
      <c r="BF1569" s="46" t="s">
        <v>1080</v>
      </c>
      <c r="BG1569" t="s">
        <v>982</v>
      </c>
      <c r="BK1569" t="s">
        <v>982</v>
      </c>
      <c r="BL1569" t="s">
        <v>1080</v>
      </c>
      <c r="BM1569" s="55" t="s">
        <v>964</v>
      </c>
      <c r="BN1569" t="str">
        <f t="shared" si="187"/>
        <v>simvastatine film-coated tablet 10mg/</v>
      </c>
      <c r="BO1569" s="55"/>
      <c r="BP1569" t="str">
        <f t="shared" si="188"/>
        <v>simvastatine film-coated tablet 10mg/</v>
      </c>
      <c r="BR1569" s="76">
        <v>10221000</v>
      </c>
      <c r="BS1569" t="s">
        <v>1220</v>
      </c>
      <c r="BU1569" s="118"/>
      <c r="BV1569" s="118"/>
      <c r="BW1569" s="61">
        <v>100000073665</v>
      </c>
      <c r="CB1569" s="87"/>
      <c r="CC1569" s="87"/>
      <c r="CF1569" t="s">
        <v>1242</v>
      </c>
      <c r="CG1569" t="s">
        <v>175</v>
      </c>
      <c r="CI1569" s="118"/>
      <c r="CJ1569" s="118"/>
      <c r="CK1569" t="s">
        <v>1239</v>
      </c>
      <c r="CM1569" t="s">
        <v>1228</v>
      </c>
      <c r="CN1569" t="s">
        <v>3382</v>
      </c>
      <c r="CO1569" s="46" t="s">
        <v>2252</v>
      </c>
      <c r="CQ1569" s="46" t="s">
        <v>2252</v>
      </c>
      <c r="CR1569" s="46" t="s">
        <v>615</v>
      </c>
      <c r="CT1569" s="46" t="s">
        <v>2252</v>
      </c>
      <c r="CU1569" s="46" t="s">
        <v>615</v>
      </c>
      <c r="CV1569" s="118"/>
      <c r="CW1569" s="147"/>
      <c r="CX1569" t="s">
        <v>615</v>
      </c>
      <c r="DG1569" s="118"/>
      <c r="DH1569" s="118"/>
      <c r="DI1569" s="118"/>
      <c r="DJ1569" s="118"/>
      <c r="DK1569" s="118"/>
      <c r="DL1569">
        <v>10</v>
      </c>
      <c r="DM1569" s="74" t="s">
        <v>164</v>
      </c>
      <c r="DN1569" s="74"/>
      <c r="DO1569" s="74"/>
      <c r="DP1569" s="74"/>
      <c r="DR1569">
        <v>10</v>
      </c>
      <c r="DS1569" s="74" t="s">
        <v>164</v>
      </c>
      <c r="DZ1569" t="s">
        <v>1246</v>
      </c>
      <c r="EA1569">
        <v>10</v>
      </c>
      <c r="EY1569" s="70" t="str">
        <f t="shared" si="189"/>
        <v>simvastatine oral 10mg/</v>
      </c>
      <c r="FK1569" s="14" t="s">
        <v>163</v>
      </c>
      <c r="FL1569" s="70" t="str">
        <f t="shared" si="190"/>
        <v>simvastatine oral 10mg/</v>
      </c>
    </row>
    <row r="1570" spans="1:168" ht="15.75" customHeight="1">
      <c r="A1570" s="83">
        <v>32707</v>
      </c>
      <c r="B1570" s="57">
        <v>32707</v>
      </c>
      <c r="C1570" s="118"/>
      <c r="D1570" s="118"/>
      <c r="E1570" s="118"/>
      <c r="F1570" s="118"/>
      <c r="G1570" s="57">
        <v>32707</v>
      </c>
      <c r="I1570" s="57">
        <v>32707</v>
      </c>
      <c r="J1570" s="5" t="str">
        <f t="shared" si="184"/>
        <v>FIN simvastatine ratiopharm GmbH film-coated tablet 14 x 10mg/</v>
      </c>
      <c r="K1570" s="5" t="str">
        <f t="shared" si="185"/>
        <v>FIN simvastatine ratiopharm GmbH film-coated tablet 14 x 10mg/</v>
      </c>
      <c r="P1570">
        <v>14</v>
      </c>
      <c r="R1570">
        <v>14</v>
      </c>
      <c r="T1570" s="118"/>
      <c r="U1570" s="118"/>
      <c r="V1570" s="118"/>
      <c r="W1570" s="118"/>
      <c r="X1570" t="s">
        <v>1298</v>
      </c>
      <c r="Y1570" t="s">
        <v>1180</v>
      </c>
      <c r="Z1570" t="s">
        <v>1180</v>
      </c>
      <c r="AA1570" t="s">
        <v>1296</v>
      </c>
      <c r="AF1570" s="61">
        <v>100000073665</v>
      </c>
      <c r="AG1570" t="s">
        <v>1220</v>
      </c>
      <c r="AI1570" t="s">
        <v>1198</v>
      </c>
      <c r="AJ1570" t="s">
        <v>1212</v>
      </c>
      <c r="AS1570" s="57">
        <v>17207</v>
      </c>
      <c r="AT1570" s="25" t="str">
        <f t="shared" si="186"/>
        <v>FIN simvastatine ratiopharm GmbH film-coated tablet 10mg/</v>
      </c>
      <c r="AU1570" s="33"/>
      <c r="AW1570" s="57">
        <v>17207</v>
      </c>
      <c r="AX1570" s="57"/>
      <c r="AZ1570" t="s">
        <v>579</v>
      </c>
      <c r="BD1570" t="s">
        <v>1220</v>
      </c>
      <c r="BF1570" s="46" t="s">
        <v>1080</v>
      </c>
      <c r="BG1570" t="s">
        <v>982</v>
      </c>
      <c r="BK1570" t="s">
        <v>982</v>
      </c>
      <c r="BL1570" t="s">
        <v>1080</v>
      </c>
      <c r="BM1570" s="55" t="s">
        <v>964</v>
      </c>
      <c r="BN1570" t="str">
        <f t="shared" si="187"/>
        <v>simvastatine film-coated tablet 10mg/</v>
      </c>
      <c r="BO1570" s="55"/>
      <c r="BP1570" t="str">
        <f t="shared" si="188"/>
        <v>simvastatine film-coated tablet 10mg/</v>
      </c>
      <c r="BR1570" s="76">
        <v>10221000</v>
      </c>
      <c r="BS1570" t="s">
        <v>1220</v>
      </c>
      <c r="BU1570" s="118"/>
      <c r="BV1570" s="118"/>
      <c r="BW1570" s="61">
        <v>100000073665</v>
      </c>
      <c r="CB1570" s="87"/>
      <c r="CC1570" s="87"/>
      <c r="CF1570" t="s">
        <v>1242</v>
      </c>
      <c r="CG1570" t="s">
        <v>175</v>
      </c>
      <c r="CI1570" s="118"/>
      <c r="CJ1570" s="118"/>
      <c r="CK1570" t="s">
        <v>1239</v>
      </c>
      <c r="CM1570" t="s">
        <v>1228</v>
      </c>
      <c r="CN1570" t="s">
        <v>3382</v>
      </c>
      <c r="CO1570" s="46" t="s">
        <v>2252</v>
      </c>
      <c r="CQ1570" s="46" t="s">
        <v>2252</v>
      </c>
      <c r="CR1570" s="46" t="s">
        <v>615</v>
      </c>
      <c r="CT1570" s="46" t="s">
        <v>2252</v>
      </c>
      <c r="CU1570" s="46" t="s">
        <v>615</v>
      </c>
      <c r="CV1570" s="118"/>
      <c r="CW1570" s="147"/>
      <c r="CX1570" t="s">
        <v>615</v>
      </c>
      <c r="DG1570" s="118"/>
      <c r="DH1570" s="118"/>
      <c r="DI1570" s="118"/>
      <c r="DJ1570" s="118"/>
      <c r="DK1570" s="118"/>
      <c r="DL1570">
        <v>10</v>
      </c>
      <c r="DM1570" s="74" t="s">
        <v>164</v>
      </c>
      <c r="DN1570" s="74"/>
      <c r="DO1570" s="74"/>
      <c r="DP1570" s="74"/>
      <c r="DR1570">
        <v>10</v>
      </c>
      <c r="DS1570" s="74" t="s">
        <v>164</v>
      </c>
      <c r="DZ1570" t="s">
        <v>1246</v>
      </c>
      <c r="EA1570">
        <v>10</v>
      </c>
      <c r="EY1570" s="70" t="str">
        <f t="shared" si="189"/>
        <v>simvastatine oral 10mg/</v>
      </c>
      <c r="FK1570" s="14" t="s">
        <v>163</v>
      </c>
      <c r="FL1570" s="70" t="str">
        <f t="shared" si="190"/>
        <v>simvastatine oral 10mg/</v>
      </c>
    </row>
    <row r="1571" spans="1:168" ht="15.75" customHeight="1">
      <c r="A1571" s="83">
        <v>32708</v>
      </c>
      <c r="B1571" s="57">
        <v>32708</v>
      </c>
      <c r="C1571" s="118"/>
      <c r="D1571" s="118"/>
      <c r="E1571" s="118"/>
      <c r="F1571" s="118"/>
      <c r="G1571" s="57">
        <v>32708</v>
      </c>
      <c r="I1571" s="57">
        <v>32708</v>
      </c>
      <c r="J1571" s="5" t="str">
        <f t="shared" si="184"/>
        <v>FIN simvastatine ratiopharm GmbH film-coated tablet 20 x 10mg/</v>
      </c>
      <c r="K1571" s="5" t="str">
        <f t="shared" si="185"/>
        <v>FIN simvastatine ratiopharm GmbH film-coated tablet 20 x 10mg/</v>
      </c>
      <c r="P1571">
        <v>20</v>
      </c>
      <c r="R1571">
        <v>20</v>
      </c>
      <c r="T1571" s="118"/>
      <c r="U1571" s="118"/>
      <c r="V1571" s="118"/>
      <c r="W1571" s="118"/>
      <c r="X1571" t="s">
        <v>1299</v>
      </c>
      <c r="Y1571" t="s">
        <v>1180</v>
      </c>
      <c r="Z1571" t="s">
        <v>1180</v>
      </c>
      <c r="AA1571" t="s">
        <v>1291</v>
      </c>
      <c r="AF1571" s="61">
        <v>100000073665</v>
      </c>
      <c r="AG1571" t="s">
        <v>1220</v>
      </c>
      <c r="AI1571" t="s">
        <v>1198</v>
      </c>
      <c r="AJ1571" t="s">
        <v>1212</v>
      </c>
      <c r="AS1571" s="57">
        <v>17207</v>
      </c>
      <c r="AT1571" s="25" t="str">
        <f t="shared" si="186"/>
        <v>FIN simvastatine ratiopharm GmbH film-coated tablet 10mg/</v>
      </c>
      <c r="AU1571" s="33"/>
      <c r="AW1571" s="57">
        <v>17207</v>
      </c>
      <c r="AX1571" s="57"/>
      <c r="AZ1571" t="s">
        <v>579</v>
      </c>
      <c r="BD1571" t="s">
        <v>1220</v>
      </c>
      <c r="BF1571" s="46" t="s">
        <v>1080</v>
      </c>
      <c r="BG1571" t="s">
        <v>982</v>
      </c>
      <c r="BK1571" t="s">
        <v>982</v>
      </c>
      <c r="BL1571" t="s">
        <v>1080</v>
      </c>
      <c r="BM1571" s="55" t="s">
        <v>964</v>
      </c>
      <c r="BN1571" t="str">
        <f t="shared" si="187"/>
        <v>simvastatine film-coated tablet 10mg/</v>
      </c>
      <c r="BO1571" s="55"/>
      <c r="BP1571" t="str">
        <f t="shared" si="188"/>
        <v>simvastatine film-coated tablet 10mg/</v>
      </c>
      <c r="BR1571" s="76">
        <v>10221000</v>
      </c>
      <c r="BS1571" t="s">
        <v>1220</v>
      </c>
      <c r="BU1571" s="118"/>
      <c r="BV1571" s="118"/>
      <c r="BW1571" s="61">
        <v>100000073665</v>
      </c>
      <c r="CB1571" s="87"/>
      <c r="CC1571" s="87"/>
      <c r="CF1571" t="s">
        <v>1242</v>
      </c>
      <c r="CG1571" t="s">
        <v>175</v>
      </c>
      <c r="CI1571" s="118"/>
      <c r="CJ1571" s="118"/>
      <c r="CK1571" t="s">
        <v>1239</v>
      </c>
      <c r="CM1571" t="s">
        <v>1228</v>
      </c>
      <c r="CN1571" t="s">
        <v>3382</v>
      </c>
      <c r="CO1571" s="46" t="s">
        <v>2252</v>
      </c>
      <c r="CQ1571" s="46" t="s">
        <v>2252</v>
      </c>
      <c r="CR1571" s="46" t="s">
        <v>615</v>
      </c>
      <c r="CT1571" s="46" t="s">
        <v>2252</v>
      </c>
      <c r="CU1571" s="46" t="s">
        <v>615</v>
      </c>
      <c r="CV1571" s="118"/>
      <c r="CW1571" s="147"/>
      <c r="CX1571" t="s">
        <v>615</v>
      </c>
      <c r="DG1571" s="118"/>
      <c r="DH1571" s="118"/>
      <c r="DI1571" s="118"/>
      <c r="DJ1571" s="118"/>
      <c r="DK1571" s="118"/>
      <c r="DL1571">
        <v>10</v>
      </c>
      <c r="DM1571" s="74" t="s">
        <v>164</v>
      </c>
      <c r="DN1571" s="74"/>
      <c r="DO1571" s="74"/>
      <c r="DP1571" s="74"/>
      <c r="DR1571">
        <v>10</v>
      </c>
      <c r="DS1571" s="74" t="s">
        <v>164</v>
      </c>
      <c r="DZ1571" t="s">
        <v>1246</v>
      </c>
      <c r="EA1571">
        <v>10</v>
      </c>
      <c r="EY1571" s="70" t="str">
        <f t="shared" si="189"/>
        <v>simvastatine oral 10mg/</v>
      </c>
      <c r="FK1571" s="14" t="s">
        <v>163</v>
      </c>
      <c r="FL1571" s="70" t="str">
        <f t="shared" si="190"/>
        <v>simvastatine oral 10mg/</v>
      </c>
    </row>
    <row r="1572" spans="1:168" ht="15.75" customHeight="1">
      <c r="A1572" s="83">
        <v>32709</v>
      </c>
      <c r="B1572" s="57">
        <v>32709</v>
      </c>
      <c r="C1572" s="118"/>
      <c r="D1572" s="118"/>
      <c r="E1572" s="118"/>
      <c r="F1572" s="118"/>
      <c r="G1572" s="57">
        <v>32709</v>
      </c>
      <c r="I1572" s="57">
        <v>32709</v>
      </c>
      <c r="J1572" s="5" t="str">
        <f t="shared" si="184"/>
        <v>FIN simvastatine ratiopharm GmbH film-coated tablet 28 x 10mg/</v>
      </c>
      <c r="K1572" s="5" t="str">
        <f t="shared" si="185"/>
        <v>FIN simvastatine ratiopharm GmbH film-coated tablet 28 x 10mg/</v>
      </c>
      <c r="P1572">
        <v>28</v>
      </c>
      <c r="R1572">
        <v>28</v>
      </c>
      <c r="T1572" s="118"/>
      <c r="U1572" s="118"/>
      <c r="V1572" s="118"/>
      <c r="W1572" s="118"/>
      <c r="X1572" t="s">
        <v>1307</v>
      </c>
      <c r="Y1572" t="s">
        <v>1180</v>
      </c>
      <c r="Z1572" t="s">
        <v>1180</v>
      </c>
      <c r="AA1572" t="s">
        <v>1297</v>
      </c>
      <c r="AF1572" s="61">
        <v>100000073665</v>
      </c>
      <c r="AG1572" t="s">
        <v>1220</v>
      </c>
      <c r="AI1572" t="s">
        <v>1198</v>
      </c>
      <c r="AJ1572" t="s">
        <v>1212</v>
      </c>
      <c r="AS1572" s="57">
        <v>17207</v>
      </c>
      <c r="AT1572" s="25" t="str">
        <f t="shared" si="186"/>
        <v>FIN simvastatine ratiopharm GmbH film-coated tablet 10mg/</v>
      </c>
      <c r="AU1572" s="33"/>
      <c r="AW1572" s="57">
        <v>17207</v>
      </c>
      <c r="AX1572" s="57"/>
      <c r="AZ1572" t="s">
        <v>579</v>
      </c>
      <c r="BD1572" t="s">
        <v>1220</v>
      </c>
      <c r="BF1572" s="46" t="s">
        <v>1080</v>
      </c>
      <c r="BG1572" t="s">
        <v>982</v>
      </c>
      <c r="BK1572" t="s">
        <v>982</v>
      </c>
      <c r="BL1572" t="s">
        <v>1080</v>
      </c>
      <c r="BM1572" s="55" t="s">
        <v>964</v>
      </c>
      <c r="BN1572" t="str">
        <f t="shared" si="187"/>
        <v>simvastatine film-coated tablet 10mg/</v>
      </c>
      <c r="BO1572" s="55"/>
      <c r="BP1572" t="str">
        <f t="shared" si="188"/>
        <v>simvastatine film-coated tablet 10mg/</v>
      </c>
      <c r="BR1572" s="76">
        <v>10221000</v>
      </c>
      <c r="BS1572" t="s">
        <v>1220</v>
      </c>
      <c r="BU1572" s="118"/>
      <c r="BV1572" s="118"/>
      <c r="BW1572" s="61">
        <v>100000073665</v>
      </c>
      <c r="CB1572" s="87"/>
      <c r="CC1572" s="87"/>
      <c r="CF1572" t="s">
        <v>1242</v>
      </c>
      <c r="CG1572" t="s">
        <v>175</v>
      </c>
      <c r="CI1572" s="118"/>
      <c r="CJ1572" s="118"/>
      <c r="CK1572" t="s">
        <v>1239</v>
      </c>
      <c r="CM1572" t="s">
        <v>1228</v>
      </c>
      <c r="CN1572" t="s">
        <v>3382</v>
      </c>
      <c r="CO1572" s="46" t="s">
        <v>2252</v>
      </c>
      <c r="CQ1572" s="46" t="s">
        <v>2252</v>
      </c>
      <c r="CR1572" s="46" t="s">
        <v>615</v>
      </c>
      <c r="CT1572" s="46" t="s">
        <v>2252</v>
      </c>
      <c r="CU1572" s="46" t="s">
        <v>615</v>
      </c>
      <c r="CV1572" s="118"/>
      <c r="CW1572" s="147"/>
      <c r="CX1572" t="s">
        <v>615</v>
      </c>
      <c r="DG1572" s="118"/>
      <c r="DH1572" s="118"/>
      <c r="DI1572" s="118"/>
      <c r="DJ1572" s="118"/>
      <c r="DK1572" s="118"/>
      <c r="DL1572">
        <v>10</v>
      </c>
      <c r="DM1572" s="74" t="s">
        <v>164</v>
      </c>
      <c r="DN1572" s="74"/>
      <c r="DO1572" s="74"/>
      <c r="DP1572" s="74"/>
      <c r="DR1572">
        <v>10</v>
      </c>
      <c r="DS1572" s="74" t="s">
        <v>164</v>
      </c>
      <c r="DZ1572" t="s">
        <v>1246</v>
      </c>
      <c r="EA1572">
        <v>10</v>
      </c>
      <c r="EY1572" s="70" t="str">
        <f t="shared" si="189"/>
        <v>simvastatine oral 10mg/</v>
      </c>
      <c r="FK1572" s="14" t="s">
        <v>163</v>
      </c>
      <c r="FL1572" s="70" t="str">
        <f t="shared" si="190"/>
        <v>simvastatine oral 10mg/</v>
      </c>
    </row>
    <row r="1573" spans="1:168" ht="15.75" customHeight="1">
      <c r="A1573" s="83">
        <v>32710</v>
      </c>
      <c r="B1573" s="57">
        <v>32710</v>
      </c>
      <c r="C1573" s="118"/>
      <c r="D1573" s="118"/>
      <c r="E1573" s="118"/>
      <c r="F1573" s="118"/>
      <c r="G1573" s="57">
        <v>32710</v>
      </c>
      <c r="I1573" s="57">
        <v>32710</v>
      </c>
      <c r="J1573" s="5" t="str">
        <f t="shared" si="184"/>
        <v>FIN simvastatine ratiopharm GmbH film-coated tablet 30 x 10mg/</v>
      </c>
      <c r="K1573" s="5" t="str">
        <f t="shared" si="185"/>
        <v>FIN simvastatine ratiopharm GmbH film-coated tablet 30 x 10mg/</v>
      </c>
      <c r="P1573">
        <v>30</v>
      </c>
      <c r="R1573">
        <v>30</v>
      </c>
      <c r="T1573" s="118"/>
      <c r="U1573" s="118"/>
      <c r="V1573" s="118"/>
      <c r="W1573" s="118"/>
      <c r="X1573" t="s">
        <v>1300</v>
      </c>
      <c r="Y1573" t="s">
        <v>1180</v>
      </c>
      <c r="Z1573" t="s">
        <v>1180</v>
      </c>
      <c r="AA1573" t="s">
        <v>1298</v>
      </c>
      <c r="AF1573" s="61">
        <v>100000073665</v>
      </c>
      <c r="AG1573" t="s">
        <v>1220</v>
      </c>
      <c r="AI1573" t="s">
        <v>1198</v>
      </c>
      <c r="AJ1573" t="s">
        <v>1212</v>
      </c>
      <c r="AS1573" s="57">
        <v>17207</v>
      </c>
      <c r="AT1573" s="25" t="str">
        <f t="shared" si="186"/>
        <v>FIN simvastatine ratiopharm GmbH film-coated tablet 10mg/</v>
      </c>
      <c r="AU1573" s="33"/>
      <c r="AW1573" s="57">
        <v>17207</v>
      </c>
      <c r="AX1573" s="57"/>
      <c r="AZ1573" t="s">
        <v>579</v>
      </c>
      <c r="BD1573" t="s">
        <v>1220</v>
      </c>
      <c r="BF1573" s="46" t="s">
        <v>1080</v>
      </c>
      <c r="BG1573" t="s">
        <v>982</v>
      </c>
      <c r="BK1573" t="s">
        <v>982</v>
      </c>
      <c r="BL1573" t="s">
        <v>1080</v>
      </c>
      <c r="BM1573" s="55" t="s">
        <v>964</v>
      </c>
      <c r="BN1573" t="str">
        <f t="shared" si="187"/>
        <v>simvastatine film-coated tablet 10mg/</v>
      </c>
      <c r="BO1573" s="55"/>
      <c r="BP1573" t="str">
        <f t="shared" si="188"/>
        <v>simvastatine film-coated tablet 10mg/</v>
      </c>
      <c r="BR1573" s="76">
        <v>10221000</v>
      </c>
      <c r="BS1573" t="s">
        <v>1220</v>
      </c>
      <c r="BU1573" s="118"/>
      <c r="BV1573" s="118"/>
      <c r="BW1573" s="61">
        <v>100000073665</v>
      </c>
      <c r="CB1573" s="87"/>
      <c r="CC1573" s="87"/>
      <c r="CF1573" t="s">
        <v>1242</v>
      </c>
      <c r="CG1573" t="s">
        <v>175</v>
      </c>
      <c r="CI1573" s="118"/>
      <c r="CJ1573" s="118"/>
      <c r="CK1573" t="s">
        <v>1239</v>
      </c>
      <c r="CM1573" t="s">
        <v>1228</v>
      </c>
      <c r="CN1573" t="s">
        <v>3382</v>
      </c>
      <c r="CO1573" s="46" t="s">
        <v>2252</v>
      </c>
      <c r="CQ1573" s="46" t="s">
        <v>2252</v>
      </c>
      <c r="CR1573" s="46" t="s">
        <v>615</v>
      </c>
      <c r="CT1573" s="46" t="s">
        <v>2252</v>
      </c>
      <c r="CU1573" s="46" t="s">
        <v>615</v>
      </c>
      <c r="CV1573" s="118"/>
      <c r="CW1573" s="147"/>
      <c r="CX1573" t="s">
        <v>615</v>
      </c>
      <c r="DG1573" s="118"/>
      <c r="DH1573" s="118"/>
      <c r="DI1573" s="118"/>
      <c r="DJ1573" s="118"/>
      <c r="DK1573" s="118"/>
      <c r="DL1573">
        <v>10</v>
      </c>
      <c r="DM1573" s="74" t="s">
        <v>164</v>
      </c>
      <c r="DN1573" s="74"/>
      <c r="DO1573" s="74"/>
      <c r="DP1573" s="74"/>
      <c r="DR1573">
        <v>10</v>
      </c>
      <c r="DS1573" s="74" t="s">
        <v>164</v>
      </c>
      <c r="DZ1573" t="s">
        <v>1246</v>
      </c>
      <c r="EA1573">
        <v>10</v>
      </c>
      <c r="EY1573" s="70" t="str">
        <f t="shared" si="189"/>
        <v>simvastatine oral 10mg/</v>
      </c>
      <c r="FK1573" s="14" t="s">
        <v>163</v>
      </c>
      <c r="FL1573" s="70" t="str">
        <f t="shared" si="190"/>
        <v>simvastatine oral 10mg/</v>
      </c>
    </row>
    <row r="1574" spans="1:168" ht="15.75" customHeight="1">
      <c r="A1574" s="83">
        <v>32711</v>
      </c>
      <c r="B1574" s="57">
        <v>32711</v>
      </c>
      <c r="C1574" s="118"/>
      <c r="D1574" s="118"/>
      <c r="E1574" s="118"/>
      <c r="F1574" s="118"/>
      <c r="G1574" s="57">
        <v>32711</v>
      </c>
      <c r="I1574" s="57">
        <v>32711</v>
      </c>
      <c r="J1574" s="5" t="str">
        <f t="shared" si="184"/>
        <v>FIN simvastatine ratiopharm GmbH film-coated tablet 50 x 10mg/</v>
      </c>
      <c r="K1574" s="5" t="str">
        <f t="shared" si="185"/>
        <v>FIN simvastatine ratiopharm GmbH film-coated tablet 50 x 10mg/</v>
      </c>
      <c r="P1574">
        <v>50</v>
      </c>
      <c r="R1574">
        <v>50</v>
      </c>
      <c r="T1574" s="118"/>
      <c r="U1574" s="118"/>
      <c r="V1574" s="118"/>
      <c r="W1574" s="118"/>
      <c r="X1574" t="s">
        <v>1313</v>
      </c>
      <c r="Y1574" t="s">
        <v>1180</v>
      </c>
      <c r="Z1574" t="s">
        <v>1180</v>
      </c>
      <c r="AA1574" t="s">
        <v>1299</v>
      </c>
      <c r="AF1574" s="61">
        <v>100000073665</v>
      </c>
      <c r="AG1574" t="s">
        <v>1220</v>
      </c>
      <c r="AI1574" t="s">
        <v>1198</v>
      </c>
      <c r="AJ1574" t="s">
        <v>1212</v>
      </c>
      <c r="AS1574" s="57">
        <v>17207</v>
      </c>
      <c r="AT1574" s="25" t="str">
        <f t="shared" si="186"/>
        <v>FIN simvastatine ratiopharm GmbH film-coated tablet 10mg/</v>
      </c>
      <c r="AU1574" s="33"/>
      <c r="AW1574" s="57">
        <v>17207</v>
      </c>
      <c r="AX1574" s="57"/>
      <c r="AZ1574" t="s">
        <v>579</v>
      </c>
      <c r="BD1574" t="s">
        <v>1220</v>
      </c>
      <c r="BF1574" s="46" t="s">
        <v>1080</v>
      </c>
      <c r="BG1574" t="s">
        <v>982</v>
      </c>
      <c r="BK1574" t="s">
        <v>982</v>
      </c>
      <c r="BL1574" t="s">
        <v>1080</v>
      </c>
      <c r="BM1574" s="55" t="s">
        <v>964</v>
      </c>
      <c r="BN1574" t="str">
        <f t="shared" si="187"/>
        <v>simvastatine film-coated tablet 10mg/</v>
      </c>
      <c r="BO1574" s="55"/>
      <c r="BP1574" t="str">
        <f t="shared" si="188"/>
        <v>simvastatine film-coated tablet 10mg/</v>
      </c>
      <c r="BR1574" s="76">
        <v>10221000</v>
      </c>
      <c r="BS1574" t="s">
        <v>1220</v>
      </c>
      <c r="BU1574" s="118"/>
      <c r="BV1574" s="118"/>
      <c r="BW1574" s="61">
        <v>100000073665</v>
      </c>
      <c r="CB1574" s="87"/>
      <c r="CC1574" s="87"/>
      <c r="CF1574" t="s">
        <v>1242</v>
      </c>
      <c r="CG1574" t="s">
        <v>175</v>
      </c>
      <c r="CI1574" s="118"/>
      <c r="CJ1574" s="118"/>
      <c r="CK1574" t="s">
        <v>1239</v>
      </c>
      <c r="CM1574" t="s">
        <v>1228</v>
      </c>
      <c r="CN1574" t="s">
        <v>3382</v>
      </c>
      <c r="CO1574" s="46" t="s">
        <v>2252</v>
      </c>
      <c r="CQ1574" s="46" t="s">
        <v>2252</v>
      </c>
      <c r="CR1574" s="46" t="s">
        <v>615</v>
      </c>
      <c r="CT1574" s="46" t="s">
        <v>2252</v>
      </c>
      <c r="CU1574" s="46" t="s">
        <v>615</v>
      </c>
      <c r="CV1574" s="118"/>
      <c r="CW1574" s="147"/>
      <c r="CX1574" t="s">
        <v>615</v>
      </c>
      <c r="DG1574" s="118"/>
      <c r="DH1574" s="118"/>
      <c r="DI1574" s="118"/>
      <c r="DJ1574" s="118"/>
      <c r="DK1574" s="118"/>
      <c r="DL1574">
        <v>10</v>
      </c>
      <c r="DM1574" s="74" t="s">
        <v>164</v>
      </c>
      <c r="DN1574" s="74"/>
      <c r="DO1574" s="74"/>
      <c r="DP1574" s="74"/>
      <c r="DR1574">
        <v>10</v>
      </c>
      <c r="DS1574" s="74" t="s">
        <v>164</v>
      </c>
      <c r="DZ1574" t="s">
        <v>1246</v>
      </c>
      <c r="EA1574">
        <v>10</v>
      </c>
      <c r="EY1574" s="70" t="str">
        <f t="shared" si="189"/>
        <v>simvastatine oral 10mg/</v>
      </c>
      <c r="FK1574" s="14" t="s">
        <v>163</v>
      </c>
      <c r="FL1574" s="70" t="str">
        <f t="shared" si="190"/>
        <v>simvastatine oral 10mg/</v>
      </c>
    </row>
    <row r="1575" spans="1:168" ht="15.75" customHeight="1">
      <c r="A1575" s="83">
        <v>32712</v>
      </c>
      <c r="B1575" s="57">
        <v>32712</v>
      </c>
      <c r="C1575" s="118"/>
      <c r="D1575" s="118"/>
      <c r="E1575" s="118"/>
      <c r="F1575" s="118"/>
      <c r="G1575" s="57">
        <v>32712</v>
      </c>
      <c r="I1575" s="57">
        <v>32712</v>
      </c>
      <c r="J1575" s="5" t="str">
        <f t="shared" si="184"/>
        <v>FIN simvastatine ratiopharm GmbH film-coated tablet 56 x 10mg/</v>
      </c>
      <c r="K1575" s="5" t="str">
        <f t="shared" si="185"/>
        <v>FIN simvastatine ratiopharm GmbH film-coated tablet 56 x 10mg/</v>
      </c>
      <c r="P1575">
        <v>56</v>
      </c>
      <c r="R1575">
        <v>56</v>
      </c>
      <c r="T1575" s="118"/>
      <c r="U1575" s="118"/>
      <c r="V1575" s="118"/>
      <c r="W1575" s="118"/>
      <c r="X1575" t="s">
        <v>1302</v>
      </c>
      <c r="Y1575" t="s">
        <v>1180</v>
      </c>
      <c r="Z1575" t="s">
        <v>1180</v>
      </c>
      <c r="AA1575" t="s">
        <v>1307</v>
      </c>
      <c r="AF1575" s="61">
        <v>100000073665</v>
      </c>
      <c r="AG1575" t="s">
        <v>1220</v>
      </c>
      <c r="AI1575" t="s">
        <v>1198</v>
      </c>
      <c r="AJ1575" t="s">
        <v>1212</v>
      </c>
      <c r="AS1575" s="57">
        <v>17207</v>
      </c>
      <c r="AT1575" s="25" t="str">
        <f t="shared" si="186"/>
        <v>FIN simvastatine ratiopharm GmbH film-coated tablet 10mg/</v>
      </c>
      <c r="AU1575" s="33"/>
      <c r="AW1575" s="57">
        <v>17207</v>
      </c>
      <c r="AX1575" s="57"/>
      <c r="AZ1575" t="s">
        <v>579</v>
      </c>
      <c r="BD1575" t="s">
        <v>1220</v>
      </c>
      <c r="BF1575" s="46" t="s">
        <v>1080</v>
      </c>
      <c r="BG1575" t="s">
        <v>982</v>
      </c>
      <c r="BK1575" t="s">
        <v>982</v>
      </c>
      <c r="BL1575" t="s">
        <v>1080</v>
      </c>
      <c r="BM1575" s="55" t="s">
        <v>964</v>
      </c>
      <c r="BN1575" t="str">
        <f t="shared" si="187"/>
        <v>simvastatine film-coated tablet 10mg/</v>
      </c>
      <c r="BO1575" s="55"/>
      <c r="BP1575" t="str">
        <f t="shared" si="188"/>
        <v>simvastatine film-coated tablet 10mg/</v>
      </c>
      <c r="BR1575" s="76">
        <v>10221000</v>
      </c>
      <c r="BS1575" t="s">
        <v>1220</v>
      </c>
      <c r="BU1575" s="118"/>
      <c r="BV1575" s="118"/>
      <c r="BW1575" s="61">
        <v>100000073665</v>
      </c>
      <c r="CB1575" s="87"/>
      <c r="CC1575" s="87"/>
      <c r="CF1575" t="s">
        <v>1242</v>
      </c>
      <c r="CG1575" t="s">
        <v>175</v>
      </c>
      <c r="CI1575" s="118"/>
      <c r="CJ1575" s="118"/>
      <c r="CK1575" t="s">
        <v>1239</v>
      </c>
      <c r="CM1575" t="s">
        <v>1228</v>
      </c>
      <c r="CN1575" t="s">
        <v>3382</v>
      </c>
      <c r="CO1575" s="46" t="s">
        <v>2252</v>
      </c>
      <c r="CQ1575" s="46" t="s">
        <v>2252</v>
      </c>
      <c r="CR1575" s="46" t="s">
        <v>615</v>
      </c>
      <c r="CT1575" s="46" t="s">
        <v>2252</v>
      </c>
      <c r="CU1575" s="46" t="s">
        <v>615</v>
      </c>
      <c r="CV1575" s="118"/>
      <c r="CW1575" s="147"/>
      <c r="CX1575" t="s">
        <v>615</v>
      </c>
      <c r="DG1575" s="118"/>
      <c r="DH1575" s="118"/>
      <c r="DI1575" s="118"/>
      <c r="DJ1575" s="118"/>
      <c r="DK1575" s="118"/>
      <c r="DL1575">
        <v>10</v>
      </c>
      <c r="DM1575" s="74" t="s">
        <v>164</v>
      </c>
      <c r="DN1575" s="74"/>
      <c r="DO1575" s="74"/>
      <c r="DP1575" s="74"/>
      <c r="DR1575">
        <v>10</v>
      </c>
      <c r="DS1575" s="74" t="s">
        <v>164</v>
      </c>
      <c r="DZ1575" t="s">
        <v>1246</v>
      </c>
      <c r="EA1575">
        <v>10</v>
      </c>
      <c r="EY1575" s="70" t="str">
        <f t="shared" si="189"/>
        <v>simvastatine oral 10mg/</v>
      </c>
      <c r="FK1575" s="14" t="s">
        <v>163</v>
      </c>
      <c r="FL1575" s="70" t="str">
        <f t="shared" si="190"/>
        <v>simvastatine oral 10mg/</v>
      </c>
    </row>
    <row r="1576" spans="1:168" ht="15.75" customHeight="1">
      <c r="A1576" s="83">
        <v>32713</v>
      </c>
      <c r="B1576" s="57">
        <v>32713</v>
      </c>
      <c r="C1576" s="118"/>
      <c r="D1576" s="118"/>
      <c r="E1576" s="118"/>
      <c r="F1576" s="118"/>
      <c r="G1576" s="57">
        <v>32713</v>
      </c>
      <c r="I1576" s="57">
        <v>32713</v>
      </c>
      <c r="J1576" s="5" t="str">
        <f t="shared" si="184"/>
        <v>FIN simvastatine ratiopharm GmbH film-coated tablet 60 x 10mg/</v>
      </c>
      <c r="K1576" s="5" t="str">
        <f t="shared" si="185"/>
        <v>FIN simvastatine ratiopharm GmbH film-coated tablet 60 x 10mg/</v>
      </c>
      <c r="P1576">
        <v>60</v>
      </c>
      <c r="R1576">
        <v>60</v>
      </c>
      <c r="T1576" s="118"/>
      <c r="U1576" s="118"/>
      <c r="V1576" s="118"/>
      <c r="W1576" s="118"/>
      <c r="X1576" t="s">
        <v>1289</v>
      </c>
      <c r="Y1576" t="s">
        <v>1180</v>
      </c>
      <c r="Z1576" t="s">
        <v>1180</v>
      </c>
      <c r="AA1576" t="s">
        <v>1300</v>
      </c>
      <c r="AF1576" s="61">
        <v>100000073665</v>
      </c>
      <c r="AG1576" t="s">
        <v>1220</v>
      </c>
      <c r="AI1576" t="s">
        <v>1198</v>
      </c>
      <c r="AJ1576" t="s">
        <v>1212</v>
      </c>
      <c r="AS1576" s="57">
        <v>17207</v>
      </c>
      <c r="AT1576" s="25" t="str">
        <f t="shared" si="186"/>
        <v>FIN simvastatine ratiopharm GmbH film-coated tablet 10mg/</v>
      </c>
      <c r="AU1576" s="33"/>
      <c r="AW1576" s="57">
        <v>17207</v>
      </c>
      <c r="AX1576" s="57"/>
      <c r="AZ1576" t="s">
        <v>579</v>
      </c>
      <c r="BD1576" t="s">
        <v>1220</v>
      </c>
      <c r="BF1576" s="46" t="s">
        <v>1080</v>
      </c>
      <c r="BG1576" t="s">
        <v>982</v>
      </c>
      <c r="BK1576" t="s">
        <v>982</v>
      </c>
      <c r="BL1576" t="s">
        <v>1080</v>
      </c>
      <c r="BM1576" s="55" t="s">
        <v>964</v>
      </c>
      <c r="BN1576" t="str">
        <f t="shared" si="187"/>
        <v>simvastatine film-coated tablet 10mg/</v>
      </c>
      <c r="BO1576" s="55"/>
      <c r="BP1576" t="str">
        <f t="shared" si="188"/>
        <v>simvastatine film-coated tablet 10mg/</v>
      </c>
      <c r="BR1576" s="76">
        <v>10221000</v>
      </c>
      <c r="BS1576" t="s">
        <v>1220</v>
      </c>
      <c r="BU1576" s="118"/>
      <c r="BV1576" s="118"/>
      <c r="BW1576" s="61">
        <v>100000073665</v>
      </c>
      <c r="CB1576" s="87"/>
      <c r="CC1576" s="87"/>
      <c r="CF1576" t="s">
        <v>1242</v>
      </c>
      <c r="CG1576" t="s">
        <v>175</v>
      </c>
      <c r="CI1576" s="118"/>
      <c r="CJ1576" s="118"/>
      <c r="CK1576" t="s">
        <v>1239</v>
      </c>
      <c r="CM1576" t="s">
        <v>1228</v>
      </c>
      <c r="CN1576" t="s">
        <v>3382</v>
      </c>
      <c r="CO1576" s="46" t="s">
        <v>2252</v>
      </c>
      <c r="CQ1576" s="46" t="s">
        <v>2252</v>
      </c>
      <c r="CR1576" s="46" t="s">
        <v>615</v>
      </c>
      <c r="CT1576" s="46" t="s">
        <v>2252</v>
      </c>
      <c r="CU1576" s="46" t="s">
        <v>615</v>
      </c>
      <c r="CV1576" s="118"/>
      <c r="CW1576" s="147"/>
      <c r="CX1576" t="s">
        <v>615</v>
      </c>
      <c r="DG1576" s="118"/>
      <c r="DH1576" s="118"/>
      <c r="DI1576" s="118"/>
      <c r="DJ1576" s="118"/>
      <c r="DK1576" s="118"/>
      <c r="DL1576">
        <v>10</v>
      </c>
      <c r="DM1576" s="74" t="s">
        <v>164</v>
      </c>
      <c r="DN1576" s="74"/>
      <c r="DO1576" s="74"/>
      <c r="DP1576" s="74"/>
      <c r="DR1576">
        <v>10</v>
      </c>
      <c r="DS1576" s="74" t="s">
        <v>164</v>
      </c>
      <c r="DZ1576" t="s">
        <v>1246</v>
      </c>
      <c r="EA1576">
        <v>10</v>
      </c>
      <c r="EY1576" s="70" t="str">
        <f t="shared" si="189"/>
        <v>simvastatine oral 10mg/</v>
      </c>
      <c r="FK1576" s="14" t="s">
        <v>163</v>
      </c>
      <c r="FL1576" s="70" t="str">
        <f t="shared" si="190"/>
        <v>simvastatine oral 10mg/</v>
      </c>
    </row>
    <row r="1577" spans="1:168" ht="15.75" customHeight="1">
      <c r="A1577" s="83">
        <v>32714</v>
      </c>
      <c r="B1577" s="57">
        <v>32714</v>
      </c>
      <c r="C1577" s="118"/>
      <c r="D1577" s="118"/>
      <c r="E1577" s="118"/>
      <c r="F1577" s="118"/>
      <c r="G1577" s="57">
        <v>32714</v>
      </c>
      <c r="I1577" s="57">
        <v>32714</v>
      </c>
      <c r="J1577" s="5" t="str">
        <f t="shared" si="184"/>
        <v>FIN simvastatine ratiopharm GmbH film-coated tablet 84 x 10mg/</v>
      </c>
      <c r="K1577" s="5" t="str">
        <f t="shared" si="185"/>
        <v>FIN simvastatine ratiopharm GmbH film-coated tablet 84 x 10mg/</v>
      </c>
      <c r="P1577">
        <v>84</v>
      </c>
      <c r="R1577">
        <v>84</v>
      </c>
      <c r="T1577" s="118"/>
      <c r="U1577" s="118"/>
      <c r="V1577" s="118"/>
      <c r="W1577" s="118"/>
      <c r="X1577" t="s">
        <v>1343</v>
      </c>
      <c r="Y1577" t="s">
        <v>1180</v>
      </c>
      <c r="Z1577" t="s">
        <v>1180</v>
      </c>
      <c r="AA1577" t="s">
        <v>1313</v>
      </c>
      <c r="AF1577" s="61">
        <v>100000073665</v>
      </c>
      <c r="AG1577" t="s">
        <v>1220</v>
      </c>
      <c r="AI1577" t="s">
        <v>1198</v>
      </c>
      <c r="AJ1577" t="s">
        <v>1212</v>
      </c>
      <c r="AS1577" s="57">
        <v>17207</v>
      </c>
      <c r="AT1577" s="25" t="str">
        <f t="shared" si="186"/>
        <v>FIN simvastatine ratiopharm GmbH film-coated tablet 10mg/</v>
      </c>
      <c r="AU1577" s="33"/>
      <c r="AW1577" s="57">
        <v>17207</v>
      </c>
      <c r="AX1577" s="57"/>
      <c r="AZ1577" t="s">
        <v>579</v>
      </c>
      <c r="BD1577" t="s">
        <v>1220</v>
      </c>
      <c r="BF1577" s="46" t="s">
        <v>1080</v>
      </c>
      <c r="BG1577" t="s">
        <v>982</v>
      </c>
      <c r="BK1577" t="s">
        <v>982</v>
      </c>
      <c r="BL1577" t="s">
        <v>1080</v>
      </c>
      <c r="BM1577" s="55" t="s">
        <v>964</v>
      </c>
      <c r="BN1577" t="str">
        <f t="shared" si="187"/>
        <v>simvastatine film-coated tablet 10mg/</v>
      </c>
      <c r="BO1577" s="55"/>
      <c r="BP1577" t="str">
        <f t="shared" si="188"/>
        <v>simvastatine film-coated tablet 10mg/</v>
      </c>
      <c r="BR1577" s="76">
        <v>10221000</v>
      </c>
      <c r="BS1577" t="s">
        <v>1220</v>
      </c>
      <c r="BU1577" s="118"/>
      <c r="BV1577" s="118"/>
      <c r="BW1577" s="61">
        <v>100000073665</v>
      </c>
      <c r="CB1577" s="87"/>
      <c r="CC1577" s="87"/>
      <c r="CF1577" t="s">
        <v>1242</v>
      </c>
      <c r="CG1577" t="s">
        <v>175</v>
      </c>
      <c r="CI1577" s="118"/>
      <c r="CJ1577" s="118"/>
      <c r="CK1577" t="s">
        <v>1239</v>
      </c>
      <c r="CM1577" t="s">
        <v>1228</v>
      </c>
      <c r="CN1577" t="s">
        <v>3382</v>
      </c>
      <c r="CO1577" s="46" t="s">
        <v>2252</v>
      </c>
      <c r="CQ1577" s="46" t="s">
        <v>2252</v>
      </c>
      <c r="CR1577" s="46" t="s">
        <v>615</v>
      </c>
      <c r="CT1577" s="46" t="s">
        <v>2252</v>
      </c>
      <c r="CU1577" s="46" t="s">
        <v>615</v>
      </c>
      <c r="CV1577" s="118"/>
      <c r="CW1577" s="147"/>
      <c r="CX1577" t="s">
        <v>615</v>
      </c>
      <c r="DG1577" s="118"/>
      <c r="DH1577" s="118"/>
      <c r="DI1577" s="118"/>
      <c r="DJ1577" s="118"/>
      <c r="DK1577" s="118"/>
      <c r="DL1577">
        <v>10</v>
      </c>
      <c r="DM1577" s="74" t="s">
        <v>164</v>
      </c>
      <c r="DN1577" s="74"/>
      <c r="DO1577" s="74"/>
      <c r="DP1577" s="74"/>
      <c r="DR1577">
        <v>10</v>
      </c>
      <c r="DS1577" s="74" t="s">
        <v>164</v>
      </c>
      <c r="DZ1577" t="s">
        <v>1246</v>
      </c>
      <c r="EA1577">
        <v>10</v>
      </c>
      <c r="EY1577" s="70" t="str">
        <f t="shared" si="189"/>
        <v>simvastatine oral 10mg/</v>
      </c>
      <c r="FK1577" s="14" t="s">
        <v>163</v>
      </c>
      <c r="FL1577" s="70" t="str">
        <f t="shared" si="190"/>
        <v>simvastatine oral 10mg/</v>
      </c>
    </row>
    <row r="1578" spans="1:168" ht="15.75" customHeight="1">
      <c r="A1578" s="83">
        <v>32715</v>
      </c>
      <c r="B1578" s="57">
        <v>32715</v>
      </c>
      <c r="C1578" s="118"/>
      <c r="D1578" s="118"/>
      <c r="E1578" s="118"/>
      <c r="F1578" s="118"/>
      <c r="G1578" s="57">
        <v>32715</v>
      </c>
      <c r="I1578" s="57">
        <v>32715</v>
      </c>
      <c r="J1578" s="5" t="str">
        <f t="shared" si="184"/>
        <v>FIN simvastatine ratiopharm GmbH film-coated tablet 98 x 10mg/</v>
      </c>
      <c r="K1578" s="5" t="str">
        <f t="shared" si="185"/>
        <v>FIN simvastatine ratiopharm GmbH film-coated tablet 98 x 10mg/</v>
      </c>
      <c r="P1578">
        <v>98</v>
      </c>
      <c r="R1578">
        <v>98</v>
      </c>
      <c r="T1578" s="118"/>
      <c r="U1578" s="118"/>
      <c r="V1578" s="118"/>
      <c r="W1578" s="118"/>
      <c r="X1578" t="s">
        <v>1289</v>
      </c>
      <c r="Y1578" t="s">
        <v>1180</v>
      </c>
      <c r="Z1578" t="s">
        <v>1180</v>
      </c>
      <c r="AA1578" t="s">
        <v>1302</v>
      </c>
      <c r="AF1578" s="61">
        <v>100000073665</v>
      </c>
      <c r="AG1578" t="s">
        <v>1220</v>
      </c>
      <c r="AI1578" t="s">
        <v>1198</v>
      </c>
      <c r="AJ1578" t="s">
        <v>1212</v>
      </c>
      <c r="AS1578" s="57">
        <v>17207</v>
      </c>
      <c r="AT1578" s="25" t="str">
        <f t="shared" si="186"/>
        <v>FIN simvastatine ratiopharm GmbH film-coated tablet 10mg/</v>
      </c>
      <c r="AU1578" s="33"/>
      <c r="AW1578" s="57">
        <v>17207</v>
      </c>
      <c r="AX1578" s="57"/>
      <c r="AZ1578" t="s">
        <v>579</v>
      </c>
      <c r="BD1578" t="s">
        <v>1220</v>
      </c>
      <c r="BF1578" s="46" t="s">
        <v>1080</v>
      </c>
      <c r="BG1578" t="s">
        <v>982</v>
      </c>
      <c r="BK1578" t="s">
        <v>982</v>
      </c>
      <c r="BL1578" t="s">
        <v>1080</v>
      </c>
      <c r="BM1578" s="55" t="s">
        <v>964</v>
      </c>
      <c r="BN1578" t="str">
        <f t="shared" si="187"/>
        <v>simvastatine film-coated tablet 10mg/</v>
      </c>
      <c r="BO1578" s="55"/>
      <c r="BP1578" t="str">
        <f t="shared" si="188"/>
        <v>simvastatine film-coated tablet 10mg/</v>
      </c>
      <c r="BR1578" s="76">
        <v>10221000</v>
      </c>
      <c r="BS1578" t="s">
        <v>1220</v>
      </c>
      <c r="BU1578" s="118"/>
      <c r="BV1578" s="118"/>
      <c r="BW1578" s="61">
        <v>100000073665</v>
      </c>
      <c r="CB1578" s="87"/>
      <c r="CC1578" s="87"/>
      <c r="CF1578" t="s">
        <v>1242</v>
      </c>
      <c r="CG1578" t="s">
        <v>175</v>
      </c>
      <c r="CI1578" s="118"/>
      <c r="CJ1578" s="118"/>
      <c r="CK1578" t="s">
        <v>1239</v>
      </c>
      <c r="CM1578" t="s">
        <v>1228</v>
      </c>
      <c r="CN1578" t="s">
        <v>3382</v>
      </c>
      <c r="CO1578" s="46" t="s">
        <v>2252</v>
      </c>
      <c r="CQ1578" s="46" t="s">
        <v>2252</v>
      </c>
      <c r="CR1578" s="46" t="s">
        <v>615</v>
      </c>
      <c r="CT1578" s="46" t="s">
        <v>2252</v>
      </c>
      <c r="CU1578" s="46" t="s">
        <v>615</v>
      </c>
      <c r="CV1578" s="118"/>
      <c r="CW1578" s="147"/>
      <c r="CX1578" t="s">
        <v>615</v>
      </c>
      <c r="DG1578" s="118"/>
      <c r="DH1578" s="118"/>
      <c r="DI1578" s="118"/>
      <c r="DJ1578" s="118"/>
      <c r="DK1578" s="118"/>
      <c r="DL1578">
        <v>10</v>
      </c>
      <c r="DM1578" s="74" t="s">
        <v>164</v>
      </c>
      <c r="DN1578" s="74"/>
      <c r="DO1578" s="74"/>
      <c r="DP1578" s="74"/>
      <c r="DR1578">
        <v>10</v>
      </c>
      <c r="DS1578" s="74" t="s">
        <v>164</v>
      </c>
      <c r="DZ1578" t="s">
        <v>1246</v>
      </c>
      <c r="EA1578">
        <v>10</v>
      </c>
      <c r="EY1578" s="70" t="str">
        <f t="shared" si="189"/>
        <v>simvastatine oral 10mg/</v>
      </c>
      <c r="FK1578" s="14" t="s">
        <v>163</v>
      </c>
      <c r="FL1578" s="70" t="str">
        <f t="shared" si="190"/>
        <v>simvastatine oral 10mg/</v>
      </c>
    </row>
    <row r="1579" spans="1:168" ht="15.75" customHeight="1">
      <c r="A1579" s="83">
        <v>32716</v>
      </c>
      <c r="B1579" s="57">
        <v>32716</v>
      </c>
      <c r="C1579" s="118"/>
      <c r="D1579" s="118"/>
      <c r="E1579" s="118"/>
      <c r="F1579" s="118"/>
      <c r="G1579" s="57">
        <v>32716</v>
      </c>
      <c r="I1579" s="57">
        <v>32716</v>
      </c>
      <c r="J1579" s="5" t="str">
        <f t="shared" si="184"/>
        <v>FIN simvastatine ratiopharm GmbH film-coated tablet 100 x 10mg/</v>
      </c>
      <c r="K1579" s="5" t="str">
        <f t="shared" si="185"/>
        <v>FIN simvastatine ratiopharm GmbH film-coated tablet 100 x 10mg/</v>
      </c>
      <c r="P1579">
        <v>100</v>
      </c>
      <c r="R1579">
        <v>100</v>
      </c>
      <c r="T1579" s="118"/>
      <c r="U1579" s="118"/>
      <c r="V1579" s="118"/>
      <c r="W1579" s="118"/>
      <c r="X1579" s="56" t="s">
        <v>1303</v>
      </c>
      <c r="Y1579" t="s">
        <v>1180</v>
      </c>
      <c r="Z1579" t="s">
        <v>1180</v>
      </c>
      <c r="AA1579" t="s">
        <v>1289</v>
      </c>
      <c r="AF1579" s="61">
        <v>100000073665</v>
      </c>
      <c r="AG1579" t="s">
        <v>1220</v>
      </c>
      <c r="AI1579" t="s">
        <v>1198</v>
      </c>
      <c r="AJ1579" t="s">
        <v>1212</v>
      </c>
      <c r="AS1579" s="57">
        <v>17207</v>
      </c>
      <c r="AT1579" s="25" t="str">
        <f t="shared" si="186"/>
        <v>FIN simvastatine ratiopharm GmbH film-coated tablet 10mg/</v>
      </c>
      <c r="AU1579" s="33"/>
      <c r="AW1579" s="57">
        <v>17207</v>
      </c>
      <c r="AX1579" s="57"/>
      <c r="AZ1579" t="s">
        <v>579</v>
      </c>
      <c r="BD1579" t="s">
        <v>1220</v>
      </c>
      <c r="BF1579" s="46" t="s">
        <v>1080</v>
      </c>
      <c r="BG1579" t="s">
        <v>982</v>
      </c>
      <c r="BK1579" t="s">
        <v>982</v>
      </c>
      <c r="BL1579" t="s">
        <v>1080</v>
      </c>
      <c r="BM1579" s="55" t="s">
        <v>964</v>
      </c>
      <c r="BN1579" t="str">
        <f t="shared" si="187"/>
        <v>simvastatine film-coated tablet 10mg/</v>
      </c>
      <c r="BO1579" s="55"/>
      <c r="BP1579" t="str">
        <f t="shared" si="188"/>
        <v>simvastatine film-coated tablet 10mg/</v>
      </c>
      <c r="BR1579" s="76">
        <v>10221000</v>
      </c>
      <c r="BS1579" t="s">
        <v>1220</v>
      </c>
      <c r="BU1579" s="118"/>
      <c r="BV1579" s="118"/>
      <c r="BW1579" s="61">
        <v>100000073665</v>
      </c>
      <c r="CB1579" s="87"/>
      <c r="CC1579" s="87"/>
      <c r="CF1579" t="s">
        <v>1242</v>
      </c>
      <c r="CG1579" t="s">
        <v>175</v>
      </c>
      <c r="CI1579" s="118"/>
      <c r="CJ1579" s="118"/>
      <c r="CK1579" t="s">
        <v>1239</v>
      </c>
      <c r="CM1579" t="s">
        <v>1228</v>
      </c>
      <c r="CN1579" t="s">
        <v>3382</v>
      </c>
      <c r="CO1579" s="46" t="s">
        <v>2252</v>
      </c>
      <c r="CQ1579" s="46" t="s">
        <v>2252</v>
      </c>
      <c r="CR1579" s="46" t="s">
        <v>615</v>
      </c>
      <c r="CT1579" s="46" t="s">
        <v>2252</v>
      </c>
      <c r="CU1579" s="46" t="s">
        <v>615</v>
      </c>
      <c r="CV1579" s="118"/>
      <c r="CW1579" s="147"/>
      <c r="CX1579" t="s">
        <v>615</v>
      </c>
      <c r="DG1579" s="118"/>
      <c r="DH1579" s="118"/>
      <c r="DI1579" s="118"/>
      <c r="DJ1579" s="118"/>
      <c r="DK1579" s="118"/>
      <c r="DL1579">
        <v>10</v>
      </c>
      <c r="DM1579" s="74" t="s">
        <v>164</v>
      </c>
      <c r="DN1579" s="74"/>
      <c r="DO1579" s="74"/>
      <c r="DP1579" s="74"/>
      <c r="DR1579">
        <v>10</v>
      </c>
      <c r="DS1579" s="74" t="s">
        <v>164</v>
      </c>
      <c r="DZ1579" t="s">
        <v>1246</v>
      </c>
      <c r="EA1579">
        <v>10</v>
      </c>
      <c r="EY1579" s="70" t="str">
        <f t="shared" si="189"/>
        <v>simvastatine oral 10mg/</v>
      </c>
      <c r="FK1579" s="14" t="s">
        <v>163</v>
      </c>
      <c r="FL1579" s="70" t="str">
        <f t="shared" si="190"/>
        <v>simvastatine oral 10mg/</v>
      </c>
    </row>
    <row r="1580" spans="1:168" ht="15.75" customHeight="1">
      <c r="A1580" s="83">
        <v>32717</v>
      </c>
      <c r="B1580" s="57">
        <v>32717</v>
      </c>
      <c r="C1580" s="118"/>
      <c r="D1580" s="118"/>
      <c r="E1580" s="118"/>
      <c r="F1580" s="118"/>
      <c r="G1580" s="57">
        <v>32717</v>
      </c>
      <c r="I1580" s="57">
        <v>32717</v>
      </c>
      <c r="J1580" s="5" t="str">
        <f t="shared" si="184"/>
        <v>FIN simvastatine ratiopharm GmbH film-coated tablet 49 x 10mg/</v>
      </c>
      <c r="K1580" s="5" t="str">
        <f t="shared" si="185"/>
        <v>FIN simvastatine ratiopharm GmbH film-coated tablet 49 x 10mg/</v>
      </c>
      <c r="P1580">
        <v>49</v>
      </c>
      <c r="R1580">
        <v>49</v>
      </c>
      <c r="T1580" s="118"/>
      <c r="U1580" s="118"/>
      <c r="V1580" s="118"/>
      <c r="W1580" s="118"/>
      <c r="X1580" s="56" t="s">
        <v>1314</v>
      </c>
      <c r="Y1580" t="s">
        <v>1180</v>
      </c>
      <c r="Z1580" t="s">
        <v>1180</v>
      </c>
      <c r="AA1580" t="s">
        <v>1343</v>
      </c>
      <c r="AF1580" s="61">
        <v>100000073665</v>
      </c>
      <c r="AG1580" t="s">
        <v>1220</v>
      </c>
      <c r="AI1580" t="s">
        <v>1198</v>
      </c>
      <c r="AJ1580" t="s">
        <v>1212</v>
      </c>
      <c r="AS1580" s="57">
        <v>17207</v>
      </c>
      <c r="AT1580" s="25" t="str">
        <f t="shared" si="186"/>
        <v>FIN simvastatine ratiopharm GmbH film-coated tablet 10mg/</v>
      </c>
      <c r="AU1580" s="33"/>
      <c r="AW1580" s="57">
        <v>17207</v>
      </c>
      <c r="AX1580" s="57"/>
      <c r="AZ1580" t="s">
        <v>579</v>
      </c>
      <c r="BD1580" t="s">
        <v>1220</v>
      </c>
      <c r="BF1580" s="46" t="s">
        <v>1080</v>
      </c>
      <c r="BG1580" t="s">
        <v>982</v>
      </c>
      <c r="BK1580" t="s">
        <v>982</v>
      </c>
      <c r="BL1580" t="s">
        <v>1080</v>
      </c>
      <c r="BM1580" s="55" t="s">
        <v>964</v>
      </c>
      <c r="BN1580" t="str">
        <f t="shared" si="187"/>
        <v>simvastatine film-coated tablet 10mg/</v>
      </c>
      <c r="BO1580" s="55"/>
      <c r="BP1580" t="str">
        <f t="shared" si="188"/>
        <v>simvastatine film-coated tablet 10mg/</v>
      </c>
      <c r="BR1580" s="76">
        <v>10221000</v>
      </c>
      <c r="BS1580" t="s">
        <v>1220</v>
      </c>
      <c r="BU1580" s="118"/>
      <c r="BV1580" s="118"/>
      <c r="BW1580" s="61">
        <v>100000073665</v>
      </c>
      <c r="CB1580" s="87"/>
      <c r="CC1580" s="87"/>
      <c r="CF1580" t="s">
        <v>1242</v>
      </c>
      <c r="CG1580" t="s">
        <v>175</v>
      </c>
      <c r="CI1580" s="118"/>
      <c r="CJ1580" s="118"/>
      <c r="CK1580" t="s">
        <v>1239</v>
      </c>
      <c r="CM1580" t="s">
        <v>1228</v>
      </c>
      <c r="CN1580" t="s">
        <v>3382</v>
      </c>
      <c r="CO1580" s="46" t="s">
        <v>2252</v>
      </c>
      <c r="CQ1580" s="46" t="s">
        <v>2252</v>
      </c>
      <c r="CR1580" s="46" t="s">
        <v>615</v>
      </c>
      <c r="CT1580" s="46" t="s">
        <v>2252</v>
      </c>
      <c r="CU1580" s="46" t="s">
        <v>615</v>
      </c>
      <c r="CV1580" s="118"/>
      <c r="CW1580" s="147"/>
      <c r="CX1580" t="s">
        <v>615</v>
      </c>
      <c r="DG1580" s="118"/>
      <c r="DH1580" s="118"/>
      <c r="DI1580" s="118"/>
      <c r="DJ1580" s="118"/>
      <c r="DK1580" s="118"/>
      <c r="DL1580">
        <v>10</v>
      </c>
      <c r="DM1580" s="74" t="s">
        <v>164</v>
      </c>
      <c r="DN1580" s="74"/>
      <c r="DO1580" s="74"/>
      <c r="DP1580" s="74"/>
      <c r="DR1580">
        <v>10</v>
      </c>
      <c r="DS1580" s="74" t="s">
        <v>164</v>
      </c>
      <c r="DZ1580" t="s">
        <v>1246</v>
      </c>
      <c r="EA1580">
        <v>10</v>
      </c>
      <c r="EY1580" s="70" t="str">
        <f t="shared" si="189"/>
        <v>simvastatine oral 10mg/</v>
      </c>
      <c r="FK1580" s="14" t="s">
        <v>163</v>
      </c>
      <c r="FL1580" s="70" t="str">
        <f t="shared" si="190"/>
        <v>simvastatine oral 10mg/</v>
      </c>
    </row>
    <row r="1581" spans="1:168" ht="15.75" customHeight="1">
      <c r="A1581" s="83">
        <v>32722</v>
      </c>
      <c r="B1581" s="57">
        <v>32722</v>
      </c>
      <c r="C1581" s="118"/>
      <c r="D1581" s="118"/>
      <c r="E1581" s="118"/>
      <c r="F1581" s="118"/>
      <c r="G1581" s="57">
        <v>32722</v>
      </c>
      <c r="I1581" s="57">
        <v>32722</v>
      </c>
      <c r="J1581" s="5" t="str">
        <f t="shared" si="184"/>
        <v>FIN simvastatine ratiopharm GmbH film-coated tablet 100 x 10mg/</v>
      </c>
      <c r="K1581" s="5" t="str">
        <f t="shared" si="185"/>
        <v>FIN simvastatine ratiopharm GmbH film-coated tablet 100 x 10mg/</v>
      </c>
      <c r="P1581">
        <v>100</v>
      </c>
      <c r="R1581">
        <v>100</v>
      </c>
      <c r="T1581" s="118"/>
      <c r="U1581" s="118"/>
      <c r="V1581" s="118"/>
      <c r="W1581" s="118"/>
      <c r="X1581" t="s">
        <v>1299</v>
      </c>
      <c r="Y1581" t="s">
        <v>1180</v>
      </c>
      <c r="Z1581" t="s">
        <v>1180</v>
      </c>
      <c r="AA1581" t="s">
        <v>1289</v>
      </c>
      <c r="AF1581" s="61">
        <v>100000073665</v>
      </c>
      <c r="AG1581" t="s">
        <v>1220</v>
      </c>
      <c r="AI1581" t="s">
        <v>1198</v>
      </c>
      <c r="AJ1581" t="s">
        <v>1212</v>
      </c>
      <c r="AS1581" s="57">
        <v>17207</v>
      </c>
      <c r="AT1581" s="25" t="str">
        <f t="shared" si="186"/>
        <v>FIN simvastatine ratiopharm GmbH film-coated tablet 10mg/</v>
      </c>
      <c r="AU1581" s="33"/>
      <c r="AW1581" s="57">
        <v>17207</v>
      </c>
      <c r="AX1581" s="57"/>
      <c r="AZ1581" t="s">
        <v>579</v>
      </c>
      <c r="BD1581" t="s">
        <v>1220</v>
      </c>
      <c r="BF1581" s="46" t="s">
        <v>1080</v>
      </c>
      <c r="BG1581" t="s">
        <v>982</v>
      </c>
      <c r="BK1581" t="s">
        <v>982</v>
      </c>
      <c r="BL1581" t="s">
        <v>1080</v>
      </c>
      <c r="BM1581" s="55" t="s">
        <v>964</v>
      </c>
      <c r="BN1581" t="str">
        <f t="shared" si="187"/>
        <v>simvastatine film-coated tablet 10mg/</v>
      </c>
      <c r="BO1581" s="55"/>
      <c r="BP1581" t="str">
        <f t="shared" si="188"/>
        <v>simvastatine film-coated tablet 10mg/</v>
      </c>
      <c r="BR1581" s="76">
        <v>10221000</v>
      </c>
      <c r="BS1581" t="s">
        <v>1220</v>
      </c>
      <c r="BU1581" s="118"/>
      <c r="BV1581" s="118"/>
      <c r="BW1581" s="61">
        <v>100000073665</v>
      </c>
      <c r="CB1581" s="87"/>
      <c r="CC1581" s="87"/>
      <c r="CF1581" t="s">
        <v>1242</v>
      </c>
      <c r="CG1581" t="s">
        <v>175</v>
      </c>
      <c r="CI1581" s="118"/>
      <c r="CJ1581" s="118"/>
      <c r="CK1581" t="s">
        <v>1239</v>
      </c>
      <c r="CM1581" t="s">
        <v>1228</v>
      </c>
      <c r="CN1581" t="s">
        <v>3382</v>
      </c>
      <c r="CO1581" s="46" t="s">
        <v>2252</v>
      </c>
      <c r="CQ1581" s="46" t="s">
        <v>2252</v>
      </c>
      <c r="CR1581" s="46" t="s">
        <v>615</v>
      </c>
      <c r="CT1581" s="46" t="s">
        <v>2252</v>
      </c>
      <c r="CU1581" s="46" t="s">
        <v>615</v>
      </c>
      <c r="CV1581" s="118"/>
      <c r="CW1581" s="147"/>
      <c r="CX1581" t="s">
        <v>615</v>
      </c>
      <c r="DG1581" s="118"/>
      <c r="DH1581" s="118"/>
      <c r="DI1581" s="118"/>
      <c r="DJ1581" s="118"/>
      <c r="DK1581" s="118"/>
      <c r="DL1581">
        <v>10</v>
      </c>
      <c r="DM1581" s="74" t="s">
        <v>164</v>
      </c>
      <c r="DN1581" s="74"/>
      <c r="DO1581" s="74"/>
      <c r="DP1581" s="74"/>
      <c r="DR1581">
        <v>10</v>
      </c>
      <c r="DS1581" s="74" t="s">
        <v>164</v>
      </c>
      <c r="DZ1581" t="s">
        <v>1246</v>
      </c>
      <c r="EA1581">
        <v>10</v>
      </c>
      <c r="EY1581" s="70" t="str">
        <f t="shared" si="189"/>
        <v>simvastatine oral 10mg/</v>
      </c>
      <c r="FK1581" s="14" t="s">
        <v>163</v>
      </c>
      <c r="FL1581" s="70" t="str">
        <f t="shared" si="190"/>
        <v>simvastatine oral 10mg/</v>
      </c>
    </row>
    <row r="1582" spans="1:168" ht="15.75" customHeight="1">
      <c r="A1582" s="83">
        <v>32723</v>
      </c>
      <c r="B1582" s="57">
        <v>32723</v>
      </c>
      <c r="C1582" s="118"/>
      <c r="D1582" s="118"/>
      <c r="E1582" s="118"/>
      <c r="F1582" s="118"/>
      <c r="G1582" s="57">
        <v>32723</v>
      </c>
      <c r="I1582" s="57">
        <v>32723</v>
      </c>
      <c r="J1582" s="5" t="str">
        <f t="shared" si="184"/>
        <v>FIN simvastatine ratiopharm GmbH film-coated tablet 250 x 10mg/</v>
      </c>
      <c r="K1582" s="5" t="str">
        <f t="shared" si="185"/>
        <v>FIN simvastatine ratiopharm GmbH film-coated tablet 250 x 10mg/</v>
      </c>
      <c r="P1582">
        <v>250</v>
      </c>
      <c r="R1582">
        <v>250</v>
      </c>
      <c r="T1582" s="118"/>
      <c r="U1582" s="118"/>
      <c r="V1582" s="118"/>
      <c r="W1582" s="118"/>
      <c r="X1582" t="s">
        <v>1307</v>
      </c>
      <c r="Y1582" t="s">
        <v>1180</v>
      </c>
      <c r="Z1582" t="s">
        <v>1180</v>
      </c>
      <c r="AA1582" t="s">
        <v>1303</v>
      </c>
      <c r="AF1582" s="61">
        <v>100000073665</v>
      </c>
      <c r="AG1582" t="s">
        <v>1220</v>
      </c>
      <c r="AI1582" t="s">
        <v>1198</v>
      </c>
      <c r="AJ1582" t="s">
        <v>1212</v>
      </c>
      <c r="AS1582" s="57">
        <v>17207</v>
      </c>
      <c r="AT1582" s="25" t="str">
        <f t="shared" si="186"/>
        <v>FIN simvastatine ratiopharm GmbH film-coated tablet 10mg/</v>
      </c>
      <c r="AU1582" s="33"/>
      <c r="AW1582" s="57">
        <v>17207</v>
      </c>
      <c r="AX1582" s="57"/>
      <c r="AZ1582" t="s">
        <v>579</v>
      </c>
      <c r="BD1582" t="s">
        <v>1220</v>
      </c>
      <c r="BF1582" s="46" t="s">
        <v>1080</v>
      </c>
      <c r="BG1582" t="s">
        <v>982</v>
      </c>
      <c r="BK1582" t="s">
        <v>982</v>
      </c>
      <c r="BL1582" t="s">
        <v>1080</v>
      </c>
      <c r="BM1582" s="55" t="s">
        <v>964</v>
      </c>
      <c r="BN1582" t="str">
        <f t="shared" si="187"/>
        <v>simvastatine film-coated tablet 10mg/</v>
      </c>
      <c r="BO1582" s="55"/>
      <c r="BP1582" t="str">
        <f t="shared" si="188"/>
        <v>simvastatine film-coated tablet 10mg/</v>
      </c>
      <c r="BR1582" s="76">
        <v>10221000</v>
      </c>
      <c r="BS1582" t="s">
        <v>1220</v>
      </c>
      <c r="BU1582" s="118"/>
      <c r="BV1582" s="118"/>
      <c r="BW1582" s="61">
        <v>100000073665</v>
      </c>
      <c r="CB1582" s="87"/>
      <c r="CC1582" s="87"/>
      <c r="CF1582" t="s">
        <v>1242</v>
      </c>
      <c r="CG1582" t="s">
        <v>175</v>
      </c>
      <c r="CI1582" s="118"/>
      <c r="CJ1582" s="118"/>
      <c r="CK1582" t="s">
        <v>1239</v>
      </c>
      <c r="CM1582" t="s">
        <v>1228</v>
      </c>
      <c r="CN1582" t="s">
        <v>3382</v>
      </c>
      <c r="CO1582" s="46" t="s">
        <v>2252</v>
      </c>
      <c r="CQ1582" s="46" t="s">
        <v>2252</v>
      </c>
      <c r="CR1582" s="46" t="s">
        <v>615</v>
      </c>
      <c r="CT1582" s="46" t="s">
        <v>2252</v>
      </c>
      <c r="CU1582" s="46" t="s">
        <v>615</v>
      </c>
      <c r="CV1582" s="118"/>
      <c r="CW1582" s="147"/>
      <c r="CX1582" t="s">
        <v>615</v>
      </c>
      <c r="DG1582" s="118"/>
      <c r="DH1582" s="118"/>
      <c r="DI1582" s="118"/>
      <c r="DJ1582" s="118"/>
      <c r="DK1582" s="118"/>
      <c r="DL1582">
        <v>10</v>
      </c>
      <c r="DM1582" s="74" t="s">
        <v>164</v>
      </c>
      <c r="DN1582" s="74"/>
      <c r="DO1582" s="74"/>
      <c r="DP1582" s="74"/>
      <c r="DR1582">
        <v>10</v>
      </c>
      <c r="DS1582" s="74" t="s">
        <v>164</v>
      </c>
      <c r="DZ1582" t="s">
        <v>1246</v>
      </c>
      <c r="EA1582">
        <v>10</v>
      </c>
      <c r="EY1582" s="70" t="str">
        <f t="shared" si="189"/>
        <v>simvastatine oral 10mg/</v>
      </c>
      <c r="FK1582" s="14" t="s">
        <v>163</v>
      </c>
      <c r="FL1582" s="70" t="str">
        <f t="shared" si="190"/>
        <v>simvastatine oral 10mg/</v>
      </c>
    </row>
    <row r="1583" spans="1:168" ht="15.75" customHeight="1">
      <c r="A1583" s="83">
        <v>32724</v>
      </c>
      <c r="B1583" s="57">
        <v>32724</v>
      </c>
      <c r="C1583" s="118"/>
      <c r="D1583" s="118"/>
      <c r="E1583" s="118"/>
      <c r="F1583" s="118"/>
      <c r="G1583" s="57">
        <v>32724</v>
      </c>
      <c r="I1583" s="57">
        <v>32724</v>
      </c>
      <c r="J1583" s="5" t="str">
        <f t="shared" si="184"/>
        <v>FIN simvastatine ratiopharm GmbH film-coated tablet 300 x 10mg/</v>
      </c>
      <c r="K1583" s="5" t="str">
        <f t="shared" si="185"/>
        <v>FIN simvastatine ratiopharm GmbH film-coated tablet 300 x 10mg/</v>
      </c>
      <c r="P1583">
        <v>300</v>
      </c>
      <c r="R1583">
        <v>300</v>
      </c>
      <c r="T1583" s="118"/>
      <c r="U1583" s="118"/>
      <c r="V1583" s="118"/>
      <c r="W1583" s="118"/>
      <c r="X1583" t="s">
        <v>1289</v>
      </c>
      <c r="Y1583" t="s">
        <v>1180</v>
      </c>
      <c r="Z1583" t="s">
        <v>1180</v>
      </c>
      <c r="AA1583" t="s">
        <v>1314</v>
      </c>
      <c r="AF1583" s="61">
        <v>100000073665</v>
      </c>
      <c r="AG1583" t="s">
        <v>1220</v>
      </c>
      <c r="AI1583" t="s">
        <v>1198</v>
      </c>
      <c r="AJ1583" t="s">
        <v>1212</v>
      </c>
      <c r="AS1583" s="57">
        <v>17207</v>
      </c>
      <c r="AT1583" s="25" t="str">
        <f t="shared" si="186"/>
        <v>FIN simvastatine ratiopharm GmbH film-coated tablet 10mg/</v>
      </c>
      <c r="AU1583" s="33"/>
      <c r="AW1583" s="57">
        <v>17207</v>
      </c>
      <c r="AX1583" s="57"/>
      <c r="AZ1583" t="s">
        <v>579</v>
      </c>
      <c r="BD1583" t="s">
        <v>1220</v>
      </c>
      <c r="BF1583" s="46" t="s">
        <v>1080</v>
      </c>
      <c r="BG1583" t="s">
        <v>982</v>
      </c>
      <c r="BK1583" t="s">
        <v>982</v>
      </c>
      <c r="BL1583" t="s">
        <v>1080</v>
      </c>
      <c r="BM1583" s="55" t="s">
        <v>964</v>
      </c>
      <c r="BN1583" t="str">
        <f t="shared" si="187"/>
        <v>simvastatine film-coated tablet 10mg/</v>
      </c>
      <c r="BO1583" s="55"/>
      <c r="BP1583" t="str">
        <f t="shared" si="188"/>
        <v>simvastatine film-coated tablet 10mg/</v>
      </c>
      <c r="BR1583" s="76">
        <v>10221000</v>
      </c>
      <c r="BS1583" t="s">
        <v>1220</v>
      </c>
      <c r="BU1583" s="118"/>
      <c r="BV1583" s="118"/>
      <c r="BW1583" s="61">
        <v>100000073665</v>
      </c>
      <c r="CB1583" s="87"/>
      <c r="CC1583" s="87"/>
      <c r="CF1583" t="s">
        <v>1242</v>
      </c>
      <c r="CG1583" t="s">
        <v>175</v>
      </c>
      <c r="CI1583" s="118"/>
      <c r="CJ1583" s="118"/>
      <c r="CK1583" t="s">
        <v>1239</v>
      </c>
      <c r="CM1583" t="s">
        <v>1228</v>
      </c>
      <c r="CN1583" t="s">
        <v>3382</v>
      </c>
      <c r="CO1583" s="46" t="s">
        <v>2252</v>
      </c>
      <c r="CQ1583" s="46" t="s">
        <v>2252</v>
      </c>
      <c r="CR1583" s="46" t="s">
        <v>615</v>
      </c>
      <c r="CT1583" s="46" t="s">
        <v>2252</v>
      </c>
      <c r="CU1583" s="46" t="s">
        <v>615</v>
      </c>
      <c r="CV1583" s="118"/>
      <c r="CW1583" s="147"/>
      <c r="CX1583" t="s">
        <v>615</v>
      </c>
      <c r="DG1583" s="118"/>
      <c r="DH1583" s="118"/>
      <c r="DI1583" s="118"/>
      <c r="DJ1583" s="118"/>
      <c r="DK1583" s="118"/>
      <c r="DL1583">
        <v>10</v>
      </c>
      <c r="DM1583" s="74" t="s">
        <v>164</v>
      </c>
      <c r="DN1583" s="74"/>
      <c r="DO1583" s="74"/>
      <c r="DP1583" s="74"/>
      <c r="DR1583">
        <v>10</v>
      </c>
      <c r="DS1583" s="74" t="s">
        <v>164</v>
      </c>
      <c r="DZ1583" t="s">
        <v>1246</v>
      </c>
      <c r="EA1583">
        <v>10</v>
      </c>
      <c r="EY1583" s="70" t="str">
        <f t="shared" si="189"/>
        <v>simvastatine oral 10mg/</v>
      </c>
      <c r="FK1583" s="14" t="s">
        <v>163</v>
      </c>
      <c r="FL1583" s="70" t="str">
        <f t="shared" si="190"/>
        <v>simvastatine oral 10mg/</v>
      </c>
    </row>
    <row r="1584" spans="1:168" ht="15.75" customHeight="1">
      <c r="A1584" s="83">
        <v>37230</v>
      </c>
      <c r="B1584" s="57">
        <v>37230</v>
      </c>
      <c r="C1584" s="118"/>
      <c r="D1584" s="118"/>
      <c r="E1584" s="118"/>
      <c r="F1584" s="118"/>
      <c r="G1584" s="57">
        <v>37230</v>
      </c>
      <c r="I1584" s="57">
        <v>37230</v>
      </c>
      <c r="J1584" s="5" t="str">
        <f t="shared" si="184"/>
        <v>FIN simvastatine ratiopharm GmbH film-coated tablet 50 x 10mg/</v>
      </c>
      <c r="K1584" s="5" t="str">
        <f t="shared" si="185"/>
        <v>FIN simvastatine ratiopharm GmbH film-coated tablet 50 x 10mg/</v>
      </c>
      <c r="P1584">
        <v>50</v>
      </c>
      <c r="R1584">
        <v>50</v>
      </c>
      <c r="T1584" s="118"/>
      <c r="U1584" s="118"/>
      <c r="V1584" s="118"/>
      <c r="W1584" s="118"/>
      <c r="X1584" s="56" t="s">
        <v>1303</v>
      </c>
      <c r="Y1584" t="s">
        <v>1180</v>
      </c>
      <c r="Z1584" t="s">
        <v>1180</v>
      </c>
      <c r="AA1584" t="s">
        <v>1299</v>
      </c>
      <c r="AF1584" s="61">
        <v>100000073665</v>
      </c>
      <c r="AG1584" t="s">
        <v>1220</v>
      </c>
      <c r="AI1584" t="s">
        <v>1198</v>
      </c>
      <c r="AJ1584" t="s">
        <v>1212</v>
      </c>
      <c r="AS1584" s="57">
        <v>17207</v>
      </c>
      <c r="AT1584" s="25" t="str">
        <f t="shared" si="186"/>
        <v>FIN simvastatine ratiopharm GmbH film-coated tablet 10mg/</v>
      </c>
      <c r="AU1584" s="33"/>
      <c r="AW1584" s="57">
        <v>17207</v>
      </c>
      <c r="AX1584" s="57"/>
      <c r="AZ1584" t="s">
        <v>579</v>
      </c>
      <c r="BD1584" t="s">
        <v>1220</v>
      </c>
      <c r="BF1584" s="46" t="s">
        <v>1080</v>
      </c>
      <c r="BG1584" t="s">
        <v>982</v>
      </c>
      <c r="BK1584" t="s">
        <v>982</v>
      </c>
      <c r="BL1584" t="s">
        <v>1080</v>
      </c>
      <c r="BM1584" s="55" t="s">
        <v>964</v>
      </c>
      <c r="BN1584" t="str">
        <f t="shared" si="187"/>
        <v>simvastatine film-coated tablet 10mg/</v>
      </c>
      <c r="BO1584" s="55"/>
      <c r="BP1584" t="str">
        <f t="shared" si="188"/>
        <v>simvastatine film-coated tablet 10mg/</v>
      </c>
      <c r="BR1584" s="76">
        <v>10221000</v>
      </c>
      <c r="BS1584" t="s">
        <v>1220</v>
      </c>
      <c r="BU1584" s="118"/>
      <c r="BV1584" s="118"/>
      <c r="BW1584" s="61">
        <v>100000073665</v>
      </c>
      <c r="CB1584" s="87"/>
      <c r="CC1584" s="87"/>
      <c r="CF1584" t="s">
        <v>1242</v>
      </c>
      <c r="CG1584" t="s">
        <v>175</v>
      </c>
      <c r="CI1584" s="118"/>
      <c r="CJ1584" s="118"/>
      <c r="CK1584" t="s">
        <v>1239</v>
      </c>
      <c r="CM1584" t="s">
        <v>1228</v>
      </c>
      <c r="CN1584" t="s">
        <v>3382</v>
      </c>
      <c r="CO1584" s="46" t="s">
        <v>2252</v>
      </c>
      <c r="CQ1584" s="46" t="s">
        <v>2252</v>
      </c>
      <c r="CR1584" s="46" t="s">
        <v>615</v>
      </c>
      <c r="CT1584" s="46" t="s">
        <v>2252</v>
      </c>
      <c r="CU1584" s="46" t="s">
        <v>615</v>
      </c>
      <c r="CV1584" s="118"/>
      <c r="CW1584" s="147"/>
      <c r="CX1584" t="s">
        <v>615</v>
      </c>
      <c r="DG1584" s="118"/>
      <c r="DH1584" s="118"/>
      <c r="DI1584" s="118"/>
      <c r="DJ1584" s="118"/>
      <c r="DK1584" s="118"/>
      <c r="DL1584">
        <v>10</v>
      </c>
      <c r="DM1584" s="74" t="s">
        <v>164</v>
      </c>
      <c r="DN1584" s="74"/>
      <c r="DO1584" s="74"/>
      <c r="DP1584" s="74"/>
      <c r="DR1584">
        <v>10</v>
      </c>
      <c r="DS1584" s="74" t="s">
        <v>164</v>
      </c>
      <c r="DZ1584" t="s">
        <v>1246</v>
      </c>
      <c r="EA1584">
        <v>10</v>
      </c>
      <c r="EY1584" s="70" t="str">
        <f t="shared" si="189"/>
        <v>simvastatine oral 10mg/</v>
      </c>
      <c r="FK1584" s="14" t="s">
        <v>163</v>
      </c>
      <c r="FL1584" s="70" t="str">
        <f t="shared" si="190"/>
        <v>simvastatine oral 10mg/</v>
      </c>
    </row>
    <row r="1585" spans="1:168" ht="15.75" customHeight="1">
      <c r="A1585" s="83">
        <v>37231</v>
      </c>
      <c r="B1585" s="57">
        <v>37231</v>
      </c>
      <c r="C1585" s="118"/>
      <c r="D1585" s="118"/>
      <c r="E1585" s="118"/>
      <c r="F1585" s="118"/>
      <c r="G1585" s="57">
        <v>37231</v>
      </c>
      <c r="I1585" s="57">
        <v>37231</v>
      </c>
      <c r="J1585" s="5" t="str">
        <f t="shared" si="184"/>
        <v>FIN simvastatine ratiopharm GmbH film-coated tablet 56 x 10mg/</v>
      </c>
      <c r="K1585" s="5" t="str">
        <f t="shared" si="185"/>
        <v>FIN simvastatine ratiopharm GmbH film-coated tablet 56 x 10mg/</v>
      </c>
      <c r="P1585">
        <v>56</v>
      </c>
      <c r="R1585">
        <v>56</v>
      </c>
      <c r="T1585" s="118"/>
      <c r="U1585" s="118"/>
      <c r="V1585" s="118"/>
      <c r="W1585" s="118"/>
      <c r="X1585" t="s">
        <v>1292</v>
      </c>
      <c r="Y1585" t="s">
        <v>1180</v>
      </c>
      <c r="Z1585" t="s">
        <v>1180</v>
      </c>
      <c r="AA1585" t="s">
        <v>1307</v>
      </c>
      <c r="AF1585" s="61">
        <v>100000073665</v>
      </c>
      <c r="AG1585" t="s">
        <v>1220</v>
      </c>
      <c r="AI1585" t="s">
        <v>1198</v>
      </c>
      <c r="AJ1585" t="s">
        <v>1212</v>
      </c>
      <c r="AS1585" s="57">
        <v>17207</v>
      </c>
      <c r="AT1585" s="25" t="str">
        <f t="shared" si="186"/>
        <v>FIN simvastatine ratiopharm GmbH film-coated tablet 10mg/</v>
      </c>
      <c r="AU1585" s="33"/>
      <c r="AW1585" s="57">
        <v>17207</v>
      </c>
      <c r="AX1585" s="57"/>
      <c r="AZ1585" t="s">
        <v>579</v>
      </c>
      <c r="BD1585" t="s">
        <v>1220</v>
      </c>
      <c r="BF1585" s="46" t="s">
        <v>1080</v>
      </c>
      <c r="BG1585" t="s">
        <v>982</v>
      </c>
      <c r="BK1585" t="s">
        <v>982</v>
      </c>
      <c r="BL1585" t="s">
        <v>1080</v>
      </c>
      <c r="BM1585" s="55" t="s">
        <v>964</v>
      </c>
      <c r="BN1585" t="str">
        <f t="shared" si="187"/>
        <v>simvastatine film-coated tablet 10mg/</v>
      </c>
      <c r="BO1585" s="55"/>
      <c r="BP1585" t="str">
        <f t="shared" si="188"/>
        <v>simvastatine film-coated tablet 10mg/</v>
      </c>
      <c r="BR1585" s="76">
        <v>10221000</v>
      </c>
      <c r="BS1585" t="s">
        <v>1220</v>
      </c>
      <c r="BU1585" s="118"/>
      <c r="BV1585" s="118"/>
      <c r="BW1585" s="61">
        <v>100000073665</v>
      </c>
      <c r="CB1585" s="87"/>
      <c r="CC1585" s="87"/>
      <c r="CF1585" t="s">
        <v>1242</v>
      </c>
      <c r="CG1585" t="s">
        <v>175</v>
      </c>
      <c r="CI1585" s="118"/>
      <c r="CJ1585" s="118"/>
      <c r="CK1585" t="s">
        <v>1239</v>
      </c>
      <c r="CM1585" t="s">
        <v>1228</v>
      </c>
      <c r="CN1585" t="s">
        <v>3382</v>
      </c>
      <c r="CO1585" s="46" t="s">
        <v>2252</v>
      </c>
      <c r="CQ1585" s="46" t="s">
        <v>2252</v>
      </c>
      <c r="CR1585" s="46" t="s">
        <v>615</v>
      </c>
      <c r="CT1585" s="46" t="s">
        <v>2252</v>
      </c>
      <c r="CU1585" s="46" t="s">
        <v>615</v>
      </c>
      <c r="CV1585" s="118"/>
      <c r="CW1585" s="147"/>
      <c r="CX1585" t="s">
        <v>615</v>
      </c>
      <c r="DG1585" s="118"/>
      <c r="DH1585" s="118"/>
      <c r="DI1585" s="118"/>
      <c r="DJ1585" s="118"/>
      <c r="DK1585" s="118"/>
      <c r="DL1585">
        <v>10</v>
      </c>
      <c r="DM1585" s="74" t="s">
        <v>164</v>
      </c>
      <c r="DN1585" s="74"/>
      <c r="DO1585" s="74"/>
      <c r="DP1585" s="74"/>
      <c r="DR1585">
        <v>10</v>
      </c>
      <c r="DS1585" s="74" t="s">
        <v>164</v>
      </c>
      <c r="DZ1585" t="s">
        <v>1246</v>
      </c>
      <c r="EA1585">
        <v>10</v>
      </c>
      <c r="EY1585" s="70" t="str">
        <f t="shared" si="189"/>
        <v>simvastatine oral 10mg/</v>
      </c>
      <c r="FK1585" s="14" t="s">
        <v>163</v>
      </c>
      <c r="FL1585" s="70" t="str">
        <f t="shared" si="190"/>
        <v>simvastatine oral 10mg/</v>
      </c>
    </row>
    <row r="1586" spans="1:168" ht="15.75" customHeight="1">
      <c r="A1586" s="83">
        <v>37232</v>
      </c>
      <c r="B1586" s="57">
        <v>37232</v>
      </c>
      <c r="C1586" s="118"/>
      <c r="D1586" s="118"/>
      <c r="E1586" s="118"/>
      <c r="F1586" s="118"/>
      <c r="G1586" s="57">
        <v>37232</v>
      </c>
      <c r="I1586" s="57">
        <v>37232</v>
      </c>
      <c r="J1586" s="5" t="str">
        <f t="shared" si="184"/>
        <v>FIN simvastatine ratiopharm GmbH film-coated tablet 100 x 10mg/</v>
      </c>
      <c r="K1586" s="5" t="str">
        <f t="shared" si="185"/>
        <v>FIN simvastatine ratiopharm GmbH film-coated tablet 100 x 10mg/</v>
      </c>
      <c r="P1586">
        <v>100</v>
      </c>
      <c r="R1586">
        <v>100</v>
      </c>
      <c r="T1586" s="118"/>
      <c r="U1586" s="118"/>
      <c r="V1586" s="118"/>
      <c r="W1586" s="118"/>
      <c r="X1586" t="s">
        <v>1296</v>
      </c>
      <c r="Y1586" t="s">
        <v>1180</v>
      </c>
      <c r="Z1586" t="s">
        <v>1180</v>
      </c>
      <c r="AA1586" t="s">
        <v>1289</v>
      </c>
      <c r="AF1586" s="61">
        <v>100000073665</v>
      </c>
      <c r="AG1586" t="s">
        <v>1220</v>
      </c>
      <c r="AI1586" t="s">
        <v>1198</v>
      </c>
      <c r="AJ1586" t="s">
        <v>1212</v>
      </c>
      <c r="AS1586" s="57">
        <v>17207</v>
      </c>
      <c r="AT1586" s="25" t="str">
        <f t="shared" si="186"/>
        <v>FIN simvastatine ratiopharm GmbH film-coated tablet 10mg/</v>
      </c>
      <c r="AU1586" s="33"/>
      <c r="AW1586" s="57">
        <v>17207</v>
      </c>
      <c r="AX1586" s="57"/>
      <c r="AZ1586" t="s">
        <v>579</v>
      </c>
      <c r="BD1586" t="s">
        <v>1220</v>
      </c>
      <c r="BF1586" s="46" t="s">
        <v>1080</v>
      </c>
      <c r="BG1586" t="s">
        <v>982</v>
      </c>
      <c r="BK1586" t="s">
        <v>982</v>
      </c>
      <c r="BL1586" t="s">
        <v>1080</v>
      </c>
      <c r="BM1586" s="55" t="s">
        <v>964</v>
      </c>
      <c r="BN1586" t="str">
        <f t="shared" si="187"/>
        <v>simvastatine film-coated tablet 10mg/</v>
      </c>
      <c r="BO1586" s="55"/>
      <c r="BP1586" t="str">
        <f t="shared" si="188"/>
        <v>simvastatine film-coated tablet 10mg/</v>
      </c>
      <c r="BR1586" s="76">
        <v>10221000</v>
      </c>
      <c r="BS1586" t="s">
        <v>1220</v>
      </c>
      <c r="BU1586" s="118"/>
      <c r="BV1586" s="118"/>
      <c r="BW1586" s="61">
        <v>100000073665</v>
      </c>
      <c r="CB1586" s="87"/>
      <c r="CC1586" s="87"/>
      <c r="CF1586" t="s">
        <v>1242</v>
      </c>
      <c r="CG1586" t="s">
        <v>175</v>
      </c>
      <c r="CI1586" s="118"/>
      <c r="CJ1586" s="118"/>
      <c r="CK1586" t="s">
        <v>1239</v>
      </c>
      <c r="CM1586" t="s">
        <v>1228</v>
      </c>
      <c r="CN1586" t="s">
        <v>3382</v>
      </c>
      <c r="CO1586" s="46" t="s">
        <v>2252</v>
      </c>
      <c r="CQ1586" s="46" t="s">
        <v>2252</v>
      </c>
      <c r="CR1586" s="46" t="s">
        <v>615</v>
      </c>
      <c r="CT1586" s="46" t="s">
        <v>2252</v>
      </c>
      <c r="CU1586" s="46" t="s">
        <v>615</v>
      </c>
      <c r="CV1586" s="118"/>
      <c r="CW1586" s="147"/>
      <c r="CX1586" t="s">
        <v>615</v>
      </c>
      <c r="DG1586" s="118"/>
      <c r="DH1586" s="118"/>
      <c r="DI1586" s="118"/>
      <c r="DJ1586" s="118"/>
      <c r="DK1586" s="118"/>
      <c r="DL1586">
        <v>10</v>
      </c>
      <c r="DM1586" s="74" t="s">
        <v>164</v>
      </c>
      <c r="DN1586" s="74"/>
      <c r="DO1586" s="74"/>
      <c r="DP1586" s="74"/>
      <c r="DR1586">
        <v>10</v>
      </c>
      <c r="DS1586" s="74" t="s">
        <v>164</v>
      </c>
      <c r="DZ1586" t="s">
        <v>1246</v>
      </c>
      <c r="EA1586">
        <v>10</v>
      </c>
      <c r="EY1586" s="70" t="str">
        <f t="shared" si="189"/>
        <v>simvastatine oral 10mg/</v>
      </c>
      <c r="FK1586" s="14" t="s">
        <v>163</v>
      </c>
      <c r="FL1586" s="70" t="str">
        <f t="shared" si="190"/>
        <v>simvastatine oral 10mg/</v>
      </c>
    </row>
    <row r="1587" spans="1:168" ht="15.75" customHeight="1">
      <c r="A1587" s="83">
        <v>188581</v>
      </c>
      <c r="B1587" s="57">
        <v>188581</v>
      </c>
      <c r="C1587" s="118"/>
      <c r="D1587" s="118"/>
      <c r="E1587" s="118"/>
      <c r="F1587" s="118"/>
      <c r="G1587" s="57">
        <v>188581</v>
      </c>
      <c r="I1587" s="57">
        <v>188581</v>
      </c>
      <c r="J1587" s="5" t="str">
        <f t="shared" si="184"/>
        <v>FIN simvastatine ratiopharm GmbH film-coated tablet 250 x 10mg/</v>
      </c>
      <c r="K1587" s="5" t="str">
        <f t="shared" si="185"/>
        <v>FIN simvastatine ratiopharm GmbH film-coated tablet 250 x 10mg/</v>
      </c>
      <c r="P1587">
        <v>250</v>
      </c>
      <c r="R1587">
        <v>250</v>
      </c>
      <c r="T1587" s="118"/>
      <c r="U1587" s="118"/>
      <c r="V1587" s="118"/>
      <c r="W1587" s="118"/>
      <c r="X1587" t="s">
        <v>1291</v>
      </c>
      <c r="Y1587" t="s">
        <v>1180</v>
      </c>
      <c r="Z1587" t="s">
        <v>1180</v>
      </c>
      <c r="AA1587" t="s">
        <v>1303</v>
      </c>
      <c r="AF1587" s="61">
        <v>100000073665</v>
      </c>
      <c r="AG1587" t="s">
        <v>1220</v>
      </c>
      <c r="AI1587" t="s">
        <v>1198</v>
      </c>
      <c r="AJ1587" t="s">
        <v>1212</v>
      </c>
      <c r="AS1587" s="57">
        <v>17207</v>
      </c>
      <c r="AT1587" s="25" t="str">
        <f t="shared" si="186"/>
        <v>FIN simvastatine ratiopharm GmbH film-coated tablet 10mg/</v>
      </c>
      <c r="AU1587" s="33"/>
      <c r="AW1587" s="57">
        <v>17207</v>
      </c>
      <c r="AX1587" s="57"/>
      <c r="AZ1587" t="s">
        <v>579</v>
      </c>
      <c r="BD1587" t="s">
        <v>1220</v>
      </c>
      <c r="BF1587" s="46" t="s">
        <v>1080</v>
      </c>
      <c r="BG1587" t="s">
        <v>982</v>
      </c>
      <c r="BK1587" t="s">
        <v>982</v>
      </c>
      <c r="BL1587" t="s">
        <v>1080</v>
      </c>
      <c r="BM1587" s="55" t="s">
        <v>964</v>
      </c>
      <c r="BN1587" t="str">
        <f t="shared" si="187"/>
        <v>simvastatine film-coated tablet 10mg/</v>
      </c>
      <c r="BO1587" s="55"/>
      <c r="BP1587" t="str">
        <f t="shared" si="188"/>
        <v>simvastatine film-coated tablet 10mg/</v>
      </c>
      <c r="BR1587" s="76">
        <v>10221000</v>
      </c>
      <c r="BS1587" t="s">
        <v>1220</v>
      </c>
      <c r="BU1587" s="118"/>
      <c r="BV1587" s="118"/>
      <c r="BW1587" s="61">
        <v>100000073665</v>
      </c>
      <c r="CB1587" s="87"/>
      <c r="CC1587" s="87"/>
      <c r="CF1587" t="s">
        <v>1242</v>
      </c>
      <c r="CG1587" t="s">
        <v>175</v>
      </c>
      <c r="CI1587" s="118"/>
      <c r="CJ1587" s="118"/>
      <c r="CK1587" t="s">
        <v>1239</v>
      </c>
      <c r="CM1587" t="s">
        <v>1228</v>
      </c>
      <c r="CN1587" t="s">
        <v>3382</v>
      </c>
      <c r="CO1587" s="46" t="s">
        <v>2252</v>
      </c>
      <c r="CQ1587" s="46" t="s">
        <v>2252</v>
      </c>
      <c r="CR1587" s="46" t="s">
        <v>615</v>
      </c>
      <c r="CT1587" s="46" t="s">
        <v>2252</v>
      </c>
      <c r="CU1587" s="46" t="s">
        <v>615</v>
      </c>
      <c r="CV1587" s="118"/>
      <c r="CW1587" s="147"/>
      <c r="CX1587" t="s">
        <v>615</v>
      </c>
      <c r="DG1587" s="118"/>
      <c r="DH1587" s="118"/>
      <c r="DI1587" s="118"/>
      <c r="DJ1587" s="118"/>
      <c r="DK1587" s="118"/>
      <c r="DL1587">
        <v>10</v>
      </c>
      <c r="DM1587" s="74" t="s">
        <v>164</v>
      </c>
      <c r="DN1587" s="74"/>
      <c r="DO1587" s="74"/>
      <c r="DP1587" s="74"/>
      <c r="DR1587">
        <v>10</v>
      </c>
      <c r="DS1587" s="74" t="s">
        <v>164</v>
      </c>
      <c r="DZ1587" t="s">
        <v>1246</v>
      </c>
      <c r="EA1587">
        <v>10</v>
      </c>
      <c r="EY1587" s="70" t="str">
        <f t="shared" si="189"/>
        <v>simvastatine oral 10mg/</v>
      </c>
      <c r="FK1587" s="14" t="s">
        <v>163</v>
      </c>
      <c r="FL1587" s="70" t="str">
        <f t="shared" si="190"/>
        <v>simvastatine oral 10mg/</v>
      </c>
    </row>
    <row r="1588" spans="1:168" ht="15.75" customHeight="1">
      <c r="A1588" s="83">
        <v>32740</v>
      </c>
      <c r="B1588" s="57">
        <v>32740</v>
      </c>
      <c r="C1588" s="118"/>
      <c r="D1588" s="118"/>
      <c r="E1588" s="118"/>
      <c r="F1588" s="118"/>
      <c r="G1588" s="57">
        <v>32740</v>
      </c>
      <c r="I1588" s="57">
        <v>32740</v>
      </c>
      <c r="J1588" s="5" t="str">
        <f t="shared" si="184"/>
        <v>FIN simvastatine ratiopharm GmbH film-coated tablet 10 x 20mg/</v>
      </c>
      <c r="K1588" s="5" t="str">
        <f t="shared" si="185"/>
        <v>FIN simvastatine ratiopharm GmbH film-coated tablet 10 x 20mg/</v>
      </c>
      <c r="P1588">
        <v>10</v>
      </c>
      <c r="R1588">
        <v>10</v>
      </c>
      <c r="T1588" s="118"/>
      <c r="U1588" s="118"/>
      <c r="V1588" s="118"/>
      <c r="W1588" s="118"/>
      <c r="X1588" t="s">
        <v>1297</v>
      </c>
      <c r="Y1588" t="s">
        <v>1181</v>
      </c>
      <c r="Z1588" t="s">
        <v>1181</v>
      </c>
      <c r="AA1588" t="s">
        <v>1292</v>
      </c>
      <c r="AF1588" s="61">
        <v>100000073665</v>
      </c>
      <c r="AG1588" t="s">
        <v>1220</v>
      </c>
      <c r="AI1588" t="s">
        <v>1198</v>
      </c>
      <c r="AJ1588" t="s">
        <v>1212</v>
      </c>
      <c r="AS1588" s="57">
        <v>17208</v>
      </c>
      <c r="AT1588" s="25" t="str">
        <f t="shared" si="186"/>
        <v>FIN simvastatine ratiopharm GmbH film-coated tablet 20mg/</v>
      </c>
      <c r="AU1588" s="33"/>
      <c r="AW1588" s="57">
        <v>17208</v>
      </c>
      <c r="AX1588" s="57"/>
      <c r="AZ1588" t="s">
        <v>579</v>
      </c>
      <c r="BD1588" t="s">
        <v>1220</v>
      </c>
      <c r="BF1588" s="46" t="s">
        <v>1081</v>
      </c>
      <c r="BG1588" t="s">
        <v>982</v>
      </c>
      <c r="BK1588" t="s">
        <v>982</v>
      </c>
      <c r="BL1588" t="s">
        <v>1081</v>
      </c>
      <c r="BM1588" s="55" t="s">
        <v>964</v>
      </c>
      <c r="BN1588" t="str">
        <f t="shared" si="187"/>
        <v>simvastatine film-coated tablet 20mg/</v>
      </c>
      <c r="BO1588" s="55"/>
      <c r="BP1588" t="str">
        <f t="shared" si="188"/>
        <v>simvastatine film-coated tablet 20mg/</v>
      </c>
      <c r="BR1588" s="76">
        <v>10221000</v>
      </c>
      <c r="BS1588" t="s">
        <v>1220</v>
      </c>
      <c r="BU1588" s="118"/>
      <c r="BV1588" s="118"/>
      <c r="BW1588" s="61">
        <v>100000073665</v>
      </c>
      <c r="CB1588" s="87"/>
      <c r="CC1588" s="87"/>
      <c r="CF1588" t="s">
        <v>1242</v>
      </c>
      <c r="CG1588" t="s">
        <v>175</v>
      </c>
      <c r="CI1588" s="118"/>
      <c r="CJ1588" s="118"/>
      <c r="CK1588" t="s">
        <v>1239</v>
      </c>
      <c r="CM1588" t="s">
        <v>1228</v>
      </c>
      <c r="CN1588" t="s">
        <v>3382</v>
      </c>
      <c r="CO1588" s="46" t="s">
        <v>2252</v>
      </c>
      <c r="CQ1588" s="46" t="s">
        <v>2252</v>
      </c>
      <c r="CR1588" s="46" t="s">
        <v>615</v>
      </c>
      <c r="CT1588" s="46" t="s">
        <v>2252</v>
      </c>
      <c r="CU1588" s="46" t="s">
        <v>615</v>
      </c>
      <c r="CV1588" s="118"/>
      <c r="CW1588" s="147"/>
      <c r="CX1588" t="s">
        <v>615</v>
      </c>
      <c r="DG1588" s="118"/>
      <c r="DH1588" s="118"/>
      <c r="DI1588" s="118"/>
      <c r="DJ1588" s="118"/>
      <c r="DK1588" s="118"/>
      <c r="DL1588">
        <v>20</v>
      </c>
      <c r="DM1588" s="74" t="s">
        <v>164</v>
      </c>
      <c r="DN1588" s="74"/>
      <c r="DO1588" s="74"/>
      <c r="DP1588" s="74"/>
      <c r="DR1588">
        <v>20</v>
      </c>
      <c r="DS1588" s="74" t="s">
        <v>164</v>
      </c>
      <c r="DZ1588" t="s">
        <v>1260</v>
      </c>
      <c r="EA1588">
        <v>20</v>
      </c>
      <c r="EY1588" s="70" t="str">
        <f t="shared" si="189"/>
        <v>simvastatine oral 20mg/</v>
      </c>
      <c r="FK1588" s="14" t="s">
        <v>163</v>
      </c>
      <c r="FL1588" s="70" t="str">
        <f t="shared" si="190"/>
        <v>simvastatine oral 20mg/</v>
      </c>
    </row>
    <row r="1589" spans="1:168" ht="15.75" customHeight="1">
      <c r="A1589" s="83">
        <v>32741</v>
      </c>
      <c r="B1589" s="57">
        <v>32741</v>
      </c>
      <c r="C1589" s="118"/>
      <c r="D1589" s="118"/>
      <c r="E1589" s="118"/>
      <c r="F1589" s="118"/>
      <c r="G1589" s="57">
        <v>32741</v>
      </c>
      <c r="I1589" s="57">
        <v>32741</v>
      </c>
      <c r="J1589" s="5" t="str">
        <f t="shared" si="184"/>
        <v>FIN simvastatine ratiopharm GmbH film-coated tablet 14 x 20mg/</v>
      </c>
      <c r="K1589" s="5" t="str">
        <f t="shared" si="185"/>
        <v>FIN simvastatine ratiopharm GmbH film-coated tablet 14 x 20mg/</v>
      </c>
      <c r="P1589">
        <v>14</v>
      </c>
      <c r="R1589">
        <v>14</v>
      </c>
      <c r="T1589" s="118"/>
      <c r="U1589" s="118"/>
      <c r="V1589" s="118"/>
      <c r="W1589" s="118"/>
      <c r="X1589" t="s">
        <v>1298</v>
      </c>
      <c r="Y1589" t="s">
        <v>1181</v>
      </c>
      <c r="Z1589" t="s">
        <v>1181</v>
      </c>
      <c r="AA1589" t="s">
        <v>1296</v>
      </c>
      <c r="AF1589" s="61">
        <v>100000073665</v>
      </c>
      <c r="AG1589" t="s">
        <v>1220</v>
      </c>
      <c r="AI1589" t="s">
        <v>1198</v>
      </c>
      <c r="AJ1589" t="s">
        <v>1212</v>
      </c>
      <c r="AS1589" s="57">
        <v>17208</v>
      </c>
      <c r="AT1589" s="25" t="str">
        <f t="shared" si="186"/>
        <v>FIN simvastatine ratiopharm GmbH film-coated tablet 20mg/</v>
      </c>
      <c r="AU1589" s="33"/>
      <c r="AW1589" s="57">
        <v>17208</v>
      </c>
      <c r="AX1589" s="57"/>
      <c r="AZ1589" t="s">
        <v>579</v>
      </c>
      <c r="BD1589" t="s">
        <v>1220</v>
      </c>
      <c r="BF1589" s="46" t="s">
        <v>1081</v>
      </c>
      <c r="BG1589" t="s">
        <v>982</v>
      </c>
      <c r="BK1589" t="s">
        <v>982</v>
      </c>
      <c r="BL1589" t="s">
        <v>1081</v>
      </c>
      <c r="BM1589" s="55" t="s">
        <v>964</v>
      </c>
      <c r="BN1589" t="str">
        <f t="shared" si="187"/>
        <v>simvastatine film-coated tablet 20mg/</v>
      </c>
      <c r="BO1589" s="55"/>
      <c r="BP1589" t="str">
        <f t="shared" si="188"/>
        <v>simvastatine film-coated tablet 20mg/</v>
      </c>
      <c r="BR1589" s="76">
        <v>10221000</v>
      </c>
      <c r="BS1589" t="s">
        <v>1220</v>
      </c>
      <c r="BU1589" s="118"/>
      <c r="BV1589" s="118"/>
      <c r="BW1589" s="61">
        <v>100000073665</v>
      </c>
      <c r="CB1589" s="87"/>
      <c r="CC1589" s="87"/>
      <c r="CF1589" t="s">
        <v>1242</v>
      </c>
      <c r="CG1589" t="s">
        <v>175</v>
      </c>
      <c r="CI1589" s="118"/>
      <c r="CJ1589" s="118"/>
      <c r="CK1589" t="s">
        <v>1239</v>
      </c>
      <c r="CM1589" t="s">
        <v>1228</v>
      </c>
      <c r="CN1589" t="s">
        <v>3382</v>
      </c>
      <c r="CO1589" s="46" t="s">
        <v>2252</v>
      </c>
      <c r="CQ1589" s="46" t="s">
        <v>2252</v>
      </c>
      <c r="CR1589" s="46" t="s">
        <v>615</v>
      </c>
      <c r="CT1589" s="46" t="s">
        <v>2252</v>
      </c>
      <c r="CU1589" s="46" t="s">
        <v>615</v>
      </c>
      <c r="CV1589" s="118"/>
      <c r="CW1589" s="147"/>
      <c r="CX1589" t="s">
        <v>615</v>
      </c>
      <c r="DG1589" s="118"/>
      <c r="DH1589" s="118"/>
      <c r="DI1589" s="118"/>
      <c r="DJ1589" s="118"/>
      <c r="DK1589" s="118"/>
      <c r="DL1589">
        <v>20</v>
      </c>
      <c r="DM1589" s="74" t="s">
        <v>164</v>
      </c>
      <c r="DN1589" s="74"/>
      <c r="DO1589" s="74"/>
      <c r="DP1589" s="74"/>
      <c r="DR1589">
        <v>20</v>
      </c>
      <c r="DS1589" s="74" t="s">
        <v>164</v>
      </c>
      <c r="DZ1589" t="s">
        <v>1260</v>
      </c>
      <c r="EA1589">
        <v>20</v>
      </c>
      <c r="EY1589" s="70" t="str">
        <f t="shared" si="189"/>
        <v>simvastatine oral 20mg/</v>
      </c>
      <c r="FK1589" s="14" t="s">
        <v>163</v>
      </c>
      <c r="FL1589" s="70" t="str">
        <f t="shared" si="190"/>
        <v>simvastatine oral 20mg/</v>
      </c>
    </row>
    <row r="1590" spans="1:168" ht="15.75" customHeight="1">
      <c r="A1590" s="83">
        <v>32742</v>
      </c>
      <c r="B1590" s="57">
        <v>32742</v>
      </c>
      <c r="C1590" s="118"/>
      <c r="D1590" s="118"/>
      <c r="E1590" s="118"/>
      <c r="F1590" s="118"/>
      <c r="G1590" s="57">
        <v>32742</v>
      </c>
      <c r="I1590" s="57">
        <v>32742</v>
      </c>
      <c r="J1590" s="5" t="str">
        <f t="shared" si="184"/>
        <v>FIN simvastatine ratiopharm GmbH film-coated tablet 20 x 20mg/</v>
      </c>
      <c r="K1590" s="5" t="str">
        <f t="shared" si="185"/>
        <v>FIN simvastatine ratiopharm GmbH film-coated tablet 20 x 20mg/</v>
      </c>
      <c r="P1590">
        <v>20</v>
      </c>
      <c r="R1590">
        <v>20</v>
      </c>
      <c r="T1590" s="118"/>
      <c r="U1590" s="118"/>
      <c r="V1590" s="118"/>
      <c r="W1590" s="118"/>
      <c r="X1590" t="s">
        <v>1299</v>
      </c>
      <c r="Y1590" t="s">
        <v>1181</v>
      </c>
      <c r="Z1590" t="s">
        <v>1181</v>
      </c>
      <c r="AA1590" t="s">
        <v>1291</v>
      </c>
      <c r="AF1590" s="61">
        <v>100000073665</v>
      </c>
      <c r="AG1590" t="s">
        <v>1220</v>
      </c>
      <c r="AI1590" t="s">
        <v>1198</v>
      </c>
      <c r="AJ1590" t="s">
        <v>1212</v>
      </c>
      <c r="AS1590" s="57">
        <v>17208</v>
      </c>
      <c r="AT1590" s="25" t="str">
        <f t="shared" si="186"/>
        <v>FIN simvastatine ratiopharm GmbH film-coated tablet 20mg/</v>
      </c>
      <c r="AU1590" s="33"/>
      <c r="AW1590" s="57">
        <v>17208</v>
      </c>
      <c r="AX1590" s="57"/>
      <c r="AZ1590" t="s">
        <v>579</v>
      </c>
      <c r="BD1590" t="s">
        <v>1220</v>
      </c>
      <c r="BF1590" s="46" t="s">
        <v>1081</v>
      </c>
      <c r="BG1590" t="s">
        <v>982</v>
      </c>
      <c r="BK1590" t="s">
        <v>982</v>
      </c>
      <c r="BL1590" t="s">
        <v>1081</v>
      </c>
      <c r="BM1590" s="55" t="s">
        <v>964</v>
      </c>
      <c r="BN1590" t="str">
        <f t="shared" si="187"/>
        <v>simvastatine film-coated tablet 20mg/</v>
      </c>
      <c r="BO1590" s="55"/>
      <c r="BP1590" t="str">
        <f t="shared" si="188"/>
        <v>simvastatine film-coated tablet 20mg/</v>
      </c>
      <c r="BR1590" s="76">
        <v>10221000</v>
      </c>
      <c r="BS1590" t="s">
        <v>1220</v>
      </c>
      <c r="BU1590" s="118"/>
      <c r="BV1590" s="118"/>
      <c r="BW1590" s="61">
        <v>100000073665</v>
      </c>
      <c r="CB1590" s="87"/>
      <c r="CC1590" s="87"/>
      <c r="CF1590" t="s">
        <v>1242</v>
      </c>
      <c r="CG1590" t="s">
        <v>175</v>
      </c>
      <c r="CI1590" s="118"/>
      <c r="CJ1590" s="118"/>
      <c r="CK1590" t="s">
        <v>1239</v>
      </c>
      <c r="CM1590" t="s">
        <v>1228</v>
      </c>
      <c r="CN1590" t="s">
        <v>3382</v>
      </c>
      <c r="CO1590" s="46" t="s">
        <v>2252</v>
      </c>
      <c r="CQ1590" s="46" t="s">
        <v>2252</v>
      </c>
      <c r="CR1590" s="46" t="s">
        <v>615</v>
      </c>
      <c r="CT1590" s="46" t="s">
        <v>2252</v>
      </c>
      <c r="CU1590" s="46" t="s">
        <v>615</v>
      </c>
      <c r="CV1590" s="118"/>
      <c r="CW1590" s="147"/>
      <c r="CX1590" t="s">
        <v>615</v>
      </c>
      <c r="DG1590" s="118"/>
      <c r="DH1590" s="118"/>
      <c r="DI1590" s="118"/>
      <c r="DJ1590" s="118"/>
      <c r="DK1590" s="118"/>
      <c r="DL1590">
        <v>20</v>
      </c>
      <c r="DM1590" s="74" t="s">
        <v>164</v>
      </c>
      <c r="DN1590" s="74"/>
      <c r="DO1590" s="74"/>
      <c r="DP1590" s="74"/>
      <c r="DR1590">
        <v>20</v>
      </c>
      <c r="DS1590" s="74" t="s">
        <v>164</v>
      </c>
      <c r="DZ1590" t="s">
        <v>1260</v>
      </c>
      <c r="EA1590">
        <v>20</v>
      </c>
      <c r="EY1590" s="70" t="str">
        <f t="shared" si="189"/>
        <v>simvastatine oral 20mg/</v>
      </c>
      <c r="FK1590" s="14" t="s">
        <v>163</v>
      </c>
      <c r="FL1590" s="70" t="str">
        <f t="shared" si="190"/>
        <v>simvastatine oral 20mg/</v>
      </c>
    </row>
    <row r="1591" spans="1:168" ht="15.75" customHeight="1">
      <c r="A1591" s="83">
        <v>32743</v>
      </c>
      <c r="B1591" s="57">
        <v>32743</v>
      </c>
      <c r="C1591" s="118"/>
      <c r="D1591" s="118"/>
      <c r="E1591" s="118"/>
      <c r="F1591" s="118"/>
      <c r="G1591" s="57">
        <v>32743</v>
      </c>
      <c r="I1591" s="57">
        <v>32743</v>
      </c>
      <c r="J1591" s="5" t="str">
        <f t="shared" si="184"/>
        <v>FIN simvastatine ratiopharm GmbH film-coated tablet 28 x 20mg/</v>
      </c>
      <c r="K1591" s="5" t="str">
        <f t="shared" si="185"/>
        <v>FIN simvastatine ratiopharm GmbH film-coated tablet 28 x 20mg/</v>
      </c>
      <c r="P1591">
        <v>28</v>
      </c>
      <c r="R1591">
        <v>28</v>
      </c>
      <c r="T1591" s="118"/>
      <c r="U1591" s="118"/>
      <c r="V1591" s="118"/>
      <c r="W1591" s="118"/>
      <c r="X1591" t="s">
        <v>1307</v>
      </c>
      <c r="Y1591" t="s">
        <v>1181</v>
      </c>
      <c r="Z1591" t="s">
        <v>1181</v>
      </c>
      <c r="AA1591" t="s">
        <v>1297</v>
      </c>
      <c r="AF1591" s="61">
        <v>100000073665</v>
      </c>
      <c r="AG1591" t="s">
        <v>1220</v>
      </c>
      <c r="AI1591" t="s">
        <v>1198</v>
      </c>
      <c r="AJ1591" t="s">
        <v>1212</v>
      </c>
      <c r="AS1591" s="57">
        <v>17208</v>
      </c>
      <c r="AT1591" s="25" t="str">
        <f t="shared" si="186"/>
        <v>FIN simvastatine ratiopharm GmbH film-coated tablet 20mg/</v>
      </c>
      <c r="AU1591" s="33"/>
      <c r="AW1591" s="57">
        <v>17208</v>
      </c>
      <c r="AX1591" s="57"/>
      <c r="AZ1591" t="s">
        <v>579</v>
      </c>
      <c r="BD1591" t="s">
        <v>1220</v>
      </c>
      <c r="BF1591" s="46" t="s">
        <v>1081</v>
      </c>
      <c r="BG1591" t="s">
        <v>982</v>
      </c>
      <c r="BK1591" t="s">
        <v>982</v>
      </c>
      <c r="BL1591" t="s">
        <v>1081</v>
      </c>
      <c r="BM1591" s="55" t="s">
        <v>964</v>
      </c>
      <c r="BN1591" t="str">
        <f t="shared" si="187"/>
        <v>simvastatine film-coated tablet 20mg/</v>
      </c>
      <c r="BO1591" s="55"/>
      <c r="BP1591" t="str">
        <f t="shared" si="188"/>
        <v>simvastatine film-coated tablet 20mg/</v>
      </c>
      <c r="BR1591" s="76">
        <v>10221000</v>
      </c>
      <c r="BS1591" t="s">
        <v>1220</v>
      </c>
      <c r="BU1591" s="118"/>
      <c r="BV1591" s="118"/>
      <c r="BW1591" s="61">
        <v>100000073665</v>
      </c>
      <c r="CB1591" s="87"/>
      <c r="CC1591" s="87"/>
      <c r="CF1591" t="s">
        <v>1242</v>
      </c>
      <c r="CG1591" t="s">
        <v>175</v>
      </c>
      <c r="CI1591" s="118"/>
      <c r="CJ1591" s="118"/>
      <c r="CK1591" t="s">
        <v>1239</v>
      </c>
      <c r="CM1591" t="s">
        <v>1228</v>
      </c>
      <c r="CN1591" t="s">
        <v>3382</v>
      </c>
      <c r="CO1591" s="46" t="s">
        <v>2252</v>
      </c>
      <c r="CQ1591" s="46" t="s">
        <v>2252</v>
      </c>
      <c r="CR1591" s="46" t="s">
        <v>615</v>
      </c>
      <c r="CT1591" s="46" t="s">
        <v>2252</v>
      </c>
      <c r="CU1591" s="46" t="s">
        <v>615</v>
      </c>
      <c r="CV1591" s="118"/>
      <c r="CW1591" s="147"/>
      <c r="CX1591" t="s">
        <v>615</v>
      </c>
      <c r="DG1591" s="118"/>
      <c r="DH1591" s="118"/>
      <c r="DI1591" s="118"/>
      <c r="DJ1591" s="118"/>
      <c r="DK1591" s="118"/>
      <c r="DL1591">
        <v>20</v>
      </c>
      <c r="DM1591" s="74" t="s">
        <v>164</v>
      </c>
      <c r="DN1591" s="74"/>
      <c r="DO1591" s="74"/>
      <c r="DP1591" s="74"/>
      <c r="DR1591">
        <v>20</v>
      </c>
      <c r="DS1591" s="74" t="s">
        <v>164</v>
      </c>
      <c r="DZ1591" t="s">
        <v>1260</v>
      </c>
      <c r="EA1591">
        <v>20</v>
      </c>
      <c r="EY1591" s="70" t="str">
        <f t="shared" si="189"/>
        <v>simvastatine oral 20mg/</v>
      </c>
      <c r="FK1591" s="14" t="s">
        <v>163</v>
      </c>
      <c r="FL1591" s="70" t="str">
        <f t="shared" si="190"/>
        <v>simvastatine oral 20mg/</v>
      </c>
    </row>
    <row r="1592" spans="1:168" ht="15.75" customHeight="1">
      <c r="A1592" s="83">
        <v>32744</v>
      </c>
      <c r="B1592" s="57">
        <v>32744</v>
      </c>
      <c r="C1592" s="118"/>
      <c r="D1592" s="118"/>
      <c r="E1592" s="118"/>
      <c r="F1592" s="118"/>
      <c r="G1592" s="57">
        <v>32744</v>
      </c>
      <c r="I1592" s="57">
        <v>32744</v>
      </c>
      <c r="J1592" s="5" t="str">
        <f t="shared" si="184"/>
        <v>FIN simvastatine ratiopharm GmbH film-coated tablet 30 x 20mg/</v>
      </c>
      <c r="K1592" s="5" t="str">
        <f t="shared" si="185"/>
        <v>FIN simvastatine ratiopharm GmbH film-coated tablet 30 x 20mg/</v>
      </c>
      <c r="P1592">
        <v>30</v>
      </c>
      <c r="R1592">
        <v>30</v>
      </c>
      <c r="T1592" s="118"/>
      <c r="U1592" s="118"/>
      <c r="V1592" s="118"/>
      <c r="W1592" s="118"/>
      <c r="X1592" t="s">
        <v>1300</v>
      </c>
      <c r="Y1592" t="s">
        <v>1181</v>
      </c>
      <c r="Z1592" t="s">
        <v>1181</v>
      </c>
      <c r="AA1592" t="s">
        <v>1298</v>
      </c>
      <c r="AF1592" s="61">
        <v>100000073665</v>
      </c>
      <c r="AG1592" t="s">
        <v>1220</v>
      </c>
      <c r="AI1592" t="s">
        <v>1198</v>
      </c>
      <c r="AJ1592" t="s">
        <v>1212</v>
      </c>
      <c r="AS1592" s="57">
        <v>17208</v>
      </c>
      <c r="AT1592" s="25" t="str">
        <f t="shared" si="186"/>
        <v>FIN simvastatine ratiopharm GmbH film-coated tablet 20mg/</v>
      </c>
      <c r="AU1592" s="33"/>
      <c r="AW1592" s="57">
        <v>17208</v>
      </c>
      <c r="AX1592" s="57"/>
      <c r="AZ1592" t="s">
        <v>579</v>
      </c>
      <c r="BD1592" t="s">
        <v>1220</v>
      </c>
      <c r="BF1592" s="46" t="s">
        <v>1081</v>
      </c>
      <c r="BG1592" t="s">
        <v>982</v>
      </c>
      <c r="BK1592" t="s">
        <v>982</v>
      </c>
      <c r="BL1592" t="s">
        <v>1081</v>
      </c>
      <c r="BM1592" s="55" t="s">
        <v>964</v>
      </c>
      <c r="BN1592" t="str">
        <f t="shared" si="187"/>
        <v>simvastatine film-coated tablet 20mg/</v>
      </c>
      <c r="BO1592" s="55"/>
      <c r="BP1592" t="str">
        <f t="shared" si="188"/>
        <v>simvastatine film-coated tablet 20mg/</v>
      </c>
      <c r="BR1592" s="76">
        <v>10221000</v>
      </c>
      <c r="BS1592" t="s">
        <v>1220</v>
      </c>
      <c r="BU1592" s="118"/>
      <c r="BV1592" s="118"/>
      <c r="BW1592" s="61">
        <v>100000073665</v>
      </c>
      <c r="CB1592" s="87"/>
      <c r="CC1592" s="87"/>
      <c r="CF1592" t="s">
        <v>1242</v>
      </c>
      <c r="CG1592" t="s">
        <v>175</v>
      </c>
      <c r="CI1592" s="118"/>
      <c r="CJ1592" s="118"/>
      <c r="CK1592" t="s">
        <v>1239</v>
      </c>
      <c r="CM1592" t="s">
        <v>1228</v>
      </c>
      <c r="CN1592" t="s">
        <v>3382</v>
      </c>
      <c r="CO1592" s="46" t="s">
        <v>2252</v>
      </c>
      <c r="CQ1592" s="46" t="s">
        <v>2252</v>
      </c>
      <c r="CR1592" s="46" t="s">
        <v>615</v>
      </c>
      <c r="CT1592" s="46" t="s">
        <v>2252</v>
      </c>
      <c r="CU1592" s="46" t="s">
        <v>615</v>
      </c>
      <c r="CV1592" s="118"/>
      <c r="CW1592" s="147"/>
      <c r="CX1592" t="s">
        <v>615</v>
      </c>
      <c r="DG1592" s="118"/>
      <c r="DH1592" s="118"/>
      <c r="DI1592" s="118"/>
      <c r="DJ1592" s="118"/>
      <c r="DK1592" s="118"/>
      <c r="DL1592">
        <v>20</v>
      </c>
      <c r="DM1592" s="74" t="s">
        <v>164</v>
      </c>
      <c r="DN1592" s="74"/>
      <c r="DO1592" s="74"/>
      <c r="DP1592" s="74"/>
      <c r="DR1592">
        <v>20</v>
      </c>
      <c r="DS1592" s="74" t="s">
        <v>164</v>
      </c>
      <c r="DZ1592" t="s">
        <v>1260</v>
      </c>
      <c r="EA1592">
        <v>20</v>
      </c>
      <c r="EY1592" s="70" t="str">
        <f t="shared" si="189"/>
        <v>simvastatine oral 20mg/</v>
      </c>
      <c r="FK1592" s="14" t="s">
        <v>163</v>
      </c>
      <c r="FL1592" s="70" t="str">
        <f t="shared" si="190"/>
        <v>simvastatine oral 20mg/</v>
      </c>
    </row>
    <row r="1593" spans="1:168" ht="15.75" customHeight="1">
      <c r="A1593" s="83">
        <v>32745</v>
      </c>
      <c r="B1593" s="57">
        <v>32745</v>
      </c>
      <c r="C1593" s="118"/>
      <c r="D1593" s="118"/>
      <c r="E1593" s="118"/>
      <c r="F1593" s="118"/>
      <c r="G1593" s="57">
        <v>32745</v>
      </c>
      <c r="I1593" s="57">
        <v>32745</v>
      </c>
      <c r="J1593" s="5" t="str">
        <f t="shared" si="184"/>
        <v>FIN simvastatine ratiopharm GmbH film-coated tablet 50 x 20mg/</v>
      </c>
      <c r="K1593" s="5" t="str">
        <f t="shared" si="185"/>
        <v>FIN simvastatine ratiopharm GmbH film-coated tablet 50 x 20mg/</v>
      </c>
      <c r="P1593">
        <v>50</v>
      </c>
      <c r="R1593">
        <v>50</v>
      </c>
      <c r="T1593" s="118"/>
      <c r="U1593" s="118"/>
      <c r="V1593" s="118"/>
      <c r="W1593" s="118"/>
      <c r="X1593" t="s">
        <v>1313</v>
      </c>
      <c r="Y1593" t="s">
        <v>1181</v>
      </c>
      <c r="Z1593" t="s">
        <v>1181</v>
      </c>
      <c r="AA1593" t="s">
        <v>1299</v>
      </c>
      <c r="AF1593" s="61">
        <v>100000073665</v>
      </c>
      <c r="AG1593" t="s">
        <v>1220</v>
      </c>
      <c r="AI1593" t="s">
        <v>1198</v>
      </c>
      <c r="AJ1593" t="s">
        <v>1212</v>
      </c>
      <c r="AS1593" s="57">
        <v>17208</v>
      </c>
      <c r="AT1593" s="25" t="str">
        <f t="shared" si="186"/>
        <v>FIN simvastatine ratiopharm GmbH film-coated tablet 20mg/</v>
      </c>
      <c r="AU1593" s="33"/>
      <c r="AW1593" s="57">
        <v>17208</v>
      </c>
      <c r="AX1593" s="57"/>
      <c r="AZ1593" t="s">
        <v>579</v>
      </c>
      <c r="BD1593" t="s">
        <v>1220</v>
      </c>
      <c r="BF1593" s="46" t="s">
        <v>1081</v>
      </c>
      <c r="BG1593" t="s">
        <v>982</v>
      </c>
      <c r="BK1593" t="s">
        <v>982</v>
      </c>
      <c r="BL1593" t="s">
        <v>1081</v>
      </c>
      <c r="BM1593" s="55" t="s">
        <v>964</v>
      </c>
      <c r="BN1593" t="str">
        <f t="shared" si="187"/>
        <v>simvastatine film-coated tablet 20mg/</v>
      </c>
      <c r="BO1593" s="55"/>
      <c r="BP1593" t="str">
        <f t="shared" si="188"/>
        <v>simvastatine film-coated tablet 20mg/</v>
      </c>
      <c r="BR1593" s="76">
        <v>10221000</v>
      </c>
      <c r="BS1593" t="s">
        <v>1220</v>
      </c>
      <c r="BU1593" s="118"/>
      <c r="BV1593" s="118"/>
      <c r="BW1593" s="61">
        <v>100000073665</v>
      </c>
      <c r="CB1593" s="87"/>
      <c r="CC1593" s="87"/>
      <c r="CF1593" t="s">
        <v>1242</v>
      </c>
      <c r="CG1593" t="s">
        <v>175</v>
      </c>
      <c r="CI1593" s="118"/>
      <c r="CJ1593" s="118"/>
      <c r="CK1593" t="s">
        <v>1239</v>
      </c>
      <c r="CM1593" t="s">
        <v>1228</v>
      </c>
      <c r="CN1593" t="s">
        <v>3382</v>
      </c>
      <c r="CO1593" s="46" t="s">
        <v>2252</v>
      </c>
      <c r="CQ1593" s="46" t="s">
        <v>2252</v>
      </c>
      <c r="CR1593" s="46" t="s">
        <v>615</v>
      </c>
      <c r="CT1593" s="46" t="s">
        <v>2252</v>
      </c>
      <c r="CU1593" s="46" t="s">
        <v>615</v>
      </c>
      <c r="CV1593" s="118"/>
      <c r="CW1593" s="147"/>
      <c r="CX1593" t="s">
        <v>615</v>
      </c>
      <c r="DG1593" s="118"/>
      <c r="DH1593" s="118"/>
      <c r="DI1593" s="118"/>
      <c r="DJ1593" s="118"/>
      <c r="DK1593" s="118"/>
      <c r="DL1593">
        <v>20</v>
      </c>
      <c r="DM1593" s="74" t="s">
        <v>164</v>
      </c>
      <c r="DN1593" s="74"/>
      <c r="DO1593" s="74"/>
      <c r="DP1593" s="74"/>
      <c r="DR1593">
        <v>20</v>
      </c>
      <c r="DS1593" s="74" t="s">
        <v>164</v>
      </c>
      <c r="DZ1593" t="s">
        <v>1260</v>
      </c>
      <c r="EA1593">
        <v>20</v>
      </c>
      <c r="EY1593" s="70" t="str">
        <f t="shared" si="189"/>
        <v>simvastatine oral 20mg/</v>
      </c>
      <c r="FK1593" s="14" t="s">
        <v>163</v>
      </c>
      <c r="FL1593" s="70" t="str">
        <f t="shared" si="190"/>
        <v>simvastatine oral 20mg/</v>
      </c>
    </row>
    <row r="1594" spans="1:168" ht="15.75" customHeight="1">
      <c r="A1594" s="83">
        <v>32746</v>
      </c>
      <c r="B1594" s="57">
        <v>32746</v>
      </c>
      <c r="C1594" s="118"/>
      <c r="D1594" s="118"/>
      <c r="E1594" s="118"/>
      <c r="F1594" s="118"/>
      <c r="G1594" s="57">
        <v>32746</v>
      </c>
      <c r="I1594" s="57">
        <v>32746</v>
      </c>
      <c r="J1594" s="5" t="str">
        <f t="shared" si="184"/>
        <v>FIN simvastatine ratiopharm GmbH film-coated tablet 56 x 20mg/</v>
      </c>
      <c r="K1594" s="5" t="str">
        <f t="shared" si="185"/>
        <v>FIN simvastatine ratiopharm GmbH film-coated tablet 56 x 20mg/</v>
      </c>
      <c r="P1594">
        <v>56</v>
      </c>
      <c r="R1594">
        <v>56</v>
      </c>
      <c r="T1594" s="118"/>
      <c r="U1594" s="118"/>
      <c r="V1594" s="118"/>
      <c r="W1594" s="118"/>
      <c r="X1594" t="s">
        <v>1302</v>
      </c>
      <c r="Y1594" t="s">
        <v>1181</v>
      </c>
      <c r="Z1594" t="s">
        <v>1181</v>
      </c>
      <c r="AA1594" t="s">
        <v>1307</v>
      </c>
      <c r="AF1594" s="61">
        <v>100000073665</v>
      </c>
      <c r="AG1594" t="s">
        <v>1220</v>
      </c>
      <c r="AI1594" t="s">
        <v>1198</v>
      </c>
      <c r="AJ1594" t="s">
        <v>1212</v>
      </c>
      <c r="AS1594" s="57">
        <v>17208</v>
      </c>
      <c r="AT1594" s="25" t="str">
        <f t="shared" si="186"/>
        <v>FIN simvastatine ratiopharm GmbH film-coated tablet 20mg/</v>
      </c>
      <c r="AU1594" s="33"/>
      <c r="AW1594" s="57">
        <v>17208</v>
      </c>
      <c r="AX1594" s="57"/>
      <c r="AZ1594" t="s">
        <v>579</v>
      </c>
      <c r="BD1594" t="s">
        <v>1220</v>
      </c>
      <c r="BF1594" s="46" t="s">
        <v>1081</v>
      </c>
      <c r="BG1594" t="s">
        <v>982</v>
      </c>
      <c r="BK1594" t="s">
        <v>982</v>
      </c>
      <c r="BL1594" t="s">
        <v>1081</v>
      </c>
      <c r="BM1594" s="55" t="s">
        <v>964</v>
      </c>
      <c r="BN1594" t="str">
        <f t="shared" si="187"/>
        <v>simvastatine film-coated tablet 20mg/</v>
      </c>
      <c r="BO1594" s="55"/>
      <c r="BP1594" t="str">
        <f t="shared" si="188"/>
        <v>simvastatine film-coated tablet 20mg/</v>
      </c>
      <c r="BR1594" s="76">
        <v>10221000</v>
      </c>
      <c r="BS1594" t="s">
        <v>1220</v>
      </c>
      <c r="BU1594" s="118"/>
      <c r="BV1594" s="118"/>
      <c r="BW1594" s="61">
        <v>100000073665</v>
      </c>
      <c r="CB1594" s="87"/>
      <c r="CC1594" s="87"/>
      <c r="CF1594" t="s">
        <v>1242</v>
      </c>
      <c r="CG1594" t="s">
        <v>175</v>
      </c>
      <c r="CI1594" s="118"/>
      <c r="CJ1594" s="118"/>
      <c r="CK1594" t="s">
        <v>1239</v>
      </c>
      <c r="CM1594" t="s">
        <v>1228</v>
      </c>
      <c r="CN1594" t="s">
        <v>3382</v>
      </c>
      <c r="CO1594" s="46" t="s">
        <v>2252</v>
      </c>
      <c r="CQ1594" s="46" t="s">
        <v>2252</v>
      </c>
      <c r="CR1594" s="46" t="s">
        <v>615</v>
      </c>
      <c r="CT1594" s="46" t="s">
        <v>2252</v>
      </c>
      <c r="CU1594" s="46" t="s">
        <v>615</v>
      </c>
      <c r="CV1594" s="118"/>
      <c r="CW1594" s="147"/>
      <c r="CX1594" t="s">
        <v>615</v>
      </c>
      <c r="DG1594" s="118"/>
      <c r="DH1594" s="118"/>
      <c r="DI1594" s="118"/>
      <c r="DJ1594" s="118"/>
      <c r="DK1594" s="118"/>
      <c r="DL1594">
        <v>20</v>
      </c>
      <c r="DM1594" s="74" t="s">
        <v>164</v>
      </c>
      <c r="DN1594" s="74"/>
      <c r="DO1594" s="74"/>
      <c r="DP1594" s="74"/>
      <c r="DR1594">
        <v>20</v>
      </c>
      <c r="DS1594" s="74" t="s">
        <v>164</v>
      </c>
      <c r="DZ1594" t="s">
        <v>1260</v>
      </c>
      <c r="EA1594">
        <v>20</v>
      </c>
      <c r="EY1594" s="70" t="str">
        <f t="shared" si="189"/>
        <v>simvastatine oral 20mg/</v>
      </c>
      <c r="FK1594" s="14" t="s">
        <v>163</v>
      </c>
      <c r="FL1594" s="70" t="str">
        <f t="shared" si="190"/>
        <v>simvastatine oral 20mg/</v>
      </c>
    </row>
    <row r="1595" spans="1:168" ht="15.75" customHeight="1">
      <c r="A1595" s="83">
        <v>32747</v>
      </c>
      <c r="B1595" s="57">
        <v>32747</v>
      </c>
      <c r="C1595" s="118"/>
      <c r="D1595" s="118"/>
      <c r="E1595" s="118"/>
      <c r="F1595" s="118"/>
      <c r="G1595" s="57">
        <v>32747</v>
      </c>
      <c r="I1595" s="57">
        <v>32747</v>
      </c>
      <c r="J1595" s="5" t="str">
        <f t="shared" si="184"/>
        <v>FIN simvastatine ratiopharm GmbH film-coated tablet 60 x 20mg/</v>
      </c>
      <c r="K1595" s="5" t="str">
        <f t="shared" si="185"/>
        <v>FIN simvastatine ratiopharm GmbH film-coated tablet 60 x 20mg/</v>
      </c>
      <c r="P1595">
        <v>60</v>
      </c>
      <c r="R1595">
        <v>60</v>
      </c>
      <c r="T1595" s="118"/>
      <c r="U1595" s="118"/>
      <c r="V1595" s="118"/>
      <c r="W1595" s="118"/>
      <c r="X1595" t="s">
        <v>1289</v>
      </c>
      <c r="Y1595" t="s">
        <v>1181</v>
      </c>
      <c r="Z1595" t="s">
        <v>1181</v>
      </c>
      <c r="AA1595" t="s">
        <v>1300</v>
      </c>
      <c r="AF1595" s="61">
        <v>100000073665</v>
      </c>
      <c r="AG1595" t="s">
        <v>1220</v>
      </c>
      <c r="AI1595" t="s">
        <v>1198</v>
      </c>
      <c r="AJ1595" t="s">
        <v>1212</v>
      </c>
      <c r="AS1595" s="57">
        <v>17208</v>
      </c>
      <c r="AT1595" s="25" t="str">
        <f t="shared" si="186"/>
        <v>FIN simvastatine ratiopharm GmbH film-coated tablet 20mg/</v>
      </c>
      <c r="AU1595" s="33"/>
      <c r="AW1595" s="57">
        <v>17208</v>
      </c>
      <c r="AX1595" s="57"/>
      <c r="AZ1595" t="s">
        <v>579</v>
      </c>
      <c r="BD1595" t="s">
        <v>1220</v>
      </c>
      <c r="BF1595" s="46" t="s">
        <v>1081</v>
      </c>
      <c r="BG1595" t="s">
        <v>982</v>
      </c>
      <c r="BK1595" t="s">
        <v>982</v>
      </c>
      <c r="BL1595" t="s">
        <v>1081</v>
      </c>
      <c r="BM1595" s="55" t="s">
        <v>964</v>
      </c>
      <c r="BN1595" t="str">
        <f t="shared" si="187"/>
        <v>simvastatine film-coated tablet 20mg/</v>
      </c>
      <c r="BO1595" s="55"/>
      <c r="BP1595" t="str">
        <f t="shared" si="188"/>
        <v>simvastatine film-coated tablet 20mg/</v>
      </c>
      <c r="BR1595" s="76">
        <v>10221000</v>
      </c>
      <c r="BS1595" t="s">
        <v>1220</v>
      </c>
      <c r="BU1595" s="118"/>
      <c r="BV1595" s="118"/>
      <c r="BW1595" s="61">
        <v>100000073665</v>
      </c>
      <c r="CB1595" s="87"/>
      <c r="CC1595" s="87"/>
      <c r="CF1595" t="s">
        <v>1242</v>
      </c>
      <c r="CG1595" t="s">
        <v>175</v>
      </c>
      <c r="CI1595" s="118"/>
      <c r="CJ1595" s="118"/>
      <c r="CK1595" t="s">
        <v>1239</v>
      </c>
      <c r="CM1595" t="s">
        <v>1228</v>
      </c>
      <c r="CN1595" t="s">
        <v>3382</v>
      </c>
      <c r="CO1595" s="46" t="s">
        <v>2252</v>
      </c>
      <c r="CQ1595" s="46" t="s">
        <v>2252</v>
      </c>
      <c r="CR1595" s="46" t="s">
        <v>615</v>
      </c>
      <c r="CT1595" s="46" t="s">
        <v>2252</v>
      </c>
      <c r="CU1595" s="46" t="s">
        <v>615</v>
      </c>
      <c r="CV1595" s="118"/>
      <c r="CW1595" s="147"/>
      <c r="CX1595" t="s">
        <v>615</v>
      </c>
      <c r="DG1595" s="118"/>
      <c r="DH1595" s="118"/>
      <c r="DI1595" s="118"/>
      <c r="DJ1595" s="118"/>
      <c r="DK1595" s="118"/>
      <c r="DL1595">
        <v>20</v>
      </c>
      <c r="DM1595" s="74" t="s">
        <v>164</v>
      </c>
      <c r="DN1595" s="74"/>
      <c r="DO1595" s="74"/>
      <c r="DP1595" s="74"/>
      <c r="DR1595">
        <v>20</v>
      </c>
      <c r="DS1595" s="74" t="s">
        <v>164</v>
      </c>
      <c r="DZ1595" t="s">
        <v>1260</v>
      </c>
      <c r="EA1595">
        <v>20</v>
      </c>
      <c r="EY1595" s="70" t="str">
        <f t="shared" si="189"/>
        <v>simvastatine oral 20mg/</v>
      </c>
      <c r="FK1595" s="14" t="s">
        <v>163</v>
      </c>
      <c r="FL1595" s="70" t="str">
        <f t="shared" si="190"/>
        <v>simvastatine oral 20mg/</v>
      </c>
    </row>
    <row r="1596" spans="1:168" ht="15.75" customHeight="1">
      <c r="A1596" s="83">
        <v>32748</v>
      </c>
      <c r="B1596" s="57">
        <v>32748</v>
      </c>
      <c r="C1596" s="118"/>
      <c r="D1596" s="118"/>
      <c r="E1596" s="118"/>
      <c r="F1596" s="118"/>
      <c r="G1596" s="57">
        <v>32748</v>
      </c>
      <c r="I1596" s="57">
        <v>32748</v>
      </c>
      <c r="J1596" s="5" t="str">
        <f t="shared" si="184"/>
        <v>FIN simvastatine ratiopharm GmbH film-coated tablet 84 x 20mg/</v>
      </c>
      <c r="K1596" s="5" t="str">
        <f t="shared" si="185"/>
        <v>FIN simvastatine ratiopharm GmbH film-coated tablet 84 x 20mg/</v>
      </c>
      <c r="P1596">
        <v>84</v>
      </c>
      <c r="R1596">
        <v>84</v>
      </c>
      <c r="T1596" s="118"/>
      <c r="U1596" s="118"/>
      <c r="V1596" s="118"/>
      <c r="W1596" s="118"/>
      <c r="X1596" t="s">
        <v>1343</v>
      </c>
      <c r="Y1596" t="s">
        <v>1181</v>
      </c>
      <c r="Z1596" t="s">
        <v>1181</v>
      </c>
      <c r="AA1596" t="s">
        <v>1313</v>
      </c>
      <c r="AF1596" s="61">
        <v>100000073665</v>
      </c>
      <c r="AG1596" t="s">
        <v>1220</v>
      </c>
      <c r="AI1596" t="s">
        <v>1198</v>
      </c>
      <c r="AJ1596" t="s">
        <v>1212</v>
      </c>
      <c r="AS1596" s="57">
        <v>17208</v>
      </c>
      <c r="AT1596" s="25" t="str">
        <f t="shared" si="186"/>
        <v>FIN simvastatine ratiopharm GmbH film-coated tablet 20mg/</v>
      </c>
      <c r="AU1596" s="33"/>
      <c r="AW1596" s="57">
        <v>17208</v>
      </c>
      <c r="AX1596" s="57"/>
      <c r="AZ1596" t="s">
        <v>579</v>
      </c>
      <c r="BD1596" t="s">
        <v>1220</v>
      </c>
      <c r="BF1596" s="46" t="s">
        <v>1081</v>
      </c>
      <c r="BG1596" t="s">
        <v>982</v>
      </c>
      <c r="BK1596" t="s">
        <v>982</v>
      </c>
      <c r="BL1596" t="s">
        <v>1081</v>
      </c>
      <c r="BM1596" s="55" t="s">
        <v>964</v>
      </c>
      <c r="BN1596" t="str">
        <f t="shared" si="187"/>
        <v>simvastatine film-coated tablet 20mg/</v>
      </c>
      <c r="BO1596" s="55"/>
      <c r="BP1596" t="str">
        <f t="shared" si="188"/>
        <v>simvastatine film-coated tablet 20mg/</v>
      </c>
      <c r="BR1596" s="76">
        <v>10221000</v>
      </c>
      <c r="BS1596" t="s">
        <v>1220</v>
      </c>
      <c r="BU1596" s="118"/>
      <c r="BV1596" s="118"/>
      <c r="BW1596" s="61">
        <v>100000073665</v>
      </c>
      <c r="CB1596" s="87"/>
      <c r="CC1596" s="87"/>
      <c r="CF1596" t="s">
        <v>1242</v>
      </c>
      <c r="CG1596" t="s">
        <v>175</v>
      </c>
      <c r="CI1596" s="118"/>
      <c r="CJ1596" s="118"/>
      <c r="CK1596" t="s">
        <v>1239</v>
      </c>
      <c r="CM1596" t="s">
        <v>1228</v>
      </c>
      <c r="CN1596" t="s">
        <v>3382</v>
      </c>
      <c r="CO1596" s="46" t="s">
        <v>2252</v>
      </c>
      <c r="CQ1596" s="46" t="s">
        <v>2252</v>
      </c>
      <c r="CR1596" s="46" t="s">
        <v>615</v>
      </c>
      <c r="CT1596" s="46" t="s">
        <v>2252</v>
      </c>
      <c r="CU1596" s="46" t="s">
        <v>615</v>
      </c>
      <c r="CV1596" s="118"/>
      <c r="CW1596" s="147"/>
      <c r="CX1596" t="s">
        <v>615</v>
      </c>
      <c r="DG1596" s="118"/>
      <c r="DH1596" s="118"/>
      <c r="DI1596" s="118"/>
      <c r="DJ1596" s="118"/>
      <c r="DK1596" s="118"/>
      <c r="DL1596">
        <v>20</v>
      </c>
      <c r="DM1596" s="74" t="s">
        <v>164</v>
      </c>
      <c r="DN1596" s="74"/>
      <c r="DO1596" s="74"/>
      <c r="DP1596" s="74"/>
      <c r="DR1596">
        <v>20</v>
      </c>
      <c r="DS1596" s="74" t="s">
        <v>164</v>
      </c>
      <c r="DZ1596" t="s">
        <v>1260</v>
      </c>
      <c r="EA1596">
        <v>20</v>
      </c>
      <c r="EY1596" s="70" t="str">
        <f t="shared" si="189"/>
        <v>simvastatine oral 20mg/</v>
      </c>
      <c r="FK1596" s="14" t="s">
        <v>163</v>
      </c>
      <c r="FL1596" s="70" t="str">
        <f t="shared" si="190"/>
        <v>simvastatine oral 20mg/</v>
      </c>
    </row>
    <row r="1597" spans="1:168" ht="15.75" customHeight="1">
      <c r="A1597" s="83">
        <v>32750</v>
      </c>
      <c r="B1597" s="57">
        <v>32750</v>
      </c>
      <c r="C1597" s="118"/>
      <c r="D1597" s="118"/>
      <c r="E1597" s="118"/>
      <c r="F1597" s="118"/>
      <c r="G1597" s="57">
        <v>32750</v>
      </c>
      <c r="I1597" s="57">
        <v>32750</v>
      </c>
      <c r="J1597" s="5" t="str">
        <f t="shared" si="184"/>
        <v>FIN simvastatine ratiopharm GmbH film-coated tablet 98 x 20mg/</v>
      </c>
      <c r="K1597" s="5" t="str">
        <f t="shared" si="185"/>
        <v>FIN simvastatine ratiopharm GmbH film-coated tablet 98 x 20mg/</v>
      </c>
      <c r="P1597">
        <v>98</v>
      </c>
      <c r="R1597">
        <v>98</v>
      </c>
      <c r="T1597" s="118"/>
      <c r="U1597" s="118"/>
      <c r="V1597" s="118"/>
      <c r="W1597" s="118"/>
      <c r="X1597" t="s">
        <v>1289</v>
      </c>
      <c r="Y1597" t="s">
        <v>1181</v>
      </c>
      <c r="Z1597" t="s">
        <v>1181</v>
      </c>
      <c r="AA1597" t="s">
        <v>1302</v>
      </c>
      <c r="AF1597" s="61">
        <v>100000073665</v>
      </c>
      <c r="AG1597" t="s">
        <v>1220</v>
      </c>
      <c r="AI1597" t="s">
        <v>1198</v>
      </c>
      <c r="AJ1597" t="s">
        <v>1212</v>
      </c>
      <c r="AS1597" s="57">
        <v>17208</v>
      </c>
      <c r="AT1597" s="25" t="str">
        <f t="shared" si="186"/>
        <v>FIN simvastatine ratiopharm GmbH film-coated tablet 20mg/</v>
      </c>
      <c r="AU1597" s="33"/>
      <c r="AW1597" s="57">
        <v>17208</v>
      </c>
      <c r="AX1597" s="57"/>
      <c r="AZ1597" t="s">
        <v>579</v>
      </c>
      <c r="BD1597" t="s">
        <v>1220</v>
      </c>
      <c r="BF1597" s="46" t="s">
        <v>1081</v>
      </c>
      <c r="BG1597" t="s">
        <v>982</v>
      </c>
      <c r="BK1597" t="s">
        <v>982</v>
      </c>
      <c r="BL1597" t="s">
        <v>1081</v>
      </c>
      <c r="BM1597" s="55" t="s">
        <v>964</v>
      </c>
      <c r="BN1597" t="str">
        <f t="shared" si="187"/>
        <v>simvastatine film-coated tablet 20mg/</v>
      </c>
      <c r="BO1597" s="55"/>
      <c r="BP1597" t="str">
        <f t="shared" si="188"/>
        <v>simvastatine film-coated tablet 20mg/</v>
      </c>
      <c r="BR1597" s="76">
        <v>10221000</v>
      </c>
      <c r="BS1597" t="s">
        <v>1220</v>
      </c>
      <c r="BU1597" s="118"/>
      <c r="BV1597" s="118"/>
      <c r="BW1597" s="61">
        <v>100000073665</v>
      </c>
      <c r="CB1597" s="87"/>
      <c r="CC1597" s="87"/>
      <c r="CF1597" t="s">
        <v>1242</v>
      </c>
      <c r="CG1597" t="s">
        <v>175</v>
      </c>
      <c r="CI1597" s="118"/>
      <c r="CJ1597" s="118"/>
      <c r="CK1597" t="s">
        <v>1239</v>
      </c>
      <c r="CM1597" t="s">
        <v>1228</v>
      </c>
      <c r="CN1597" t="s">
        <v>3382</v>
      </c>
      <c r="CO1597" s="46" t="s">
        <v>2252</v>
      </c>
      <c r="CQ1597" s="46" t="s">
        <v>2252</v>
      </c>
      <c r="CR1597" s="46" t="s">
        <v>615</v>
      </c>
      <c r="CT1597" s="46" t="s">
        <v>2252</v>
      </c>
      <c r="CU1597" s="46" t="s">
        <v>615</v>
      </c>
      <c r="CV1597" s="118"/>
      <c r="CW1597" s="147"/>
      <c r="CX1597" t="s">
        <v>615</v>
      </c>
      <c r="DG1597" s="118"/>
      <c r="DH1597" s="118"/>
      <c r="DI1597" s="118"/>
      <c r="DJ1597" s="118"/>
      <c r="DK1597" s="118"/>
      <c r="DL1597">
        <v>20</v>
      </c>
      <c r="DM1597" s="74" t="s">
        <v>164</v>
      </c>
      <c r="DN1597" s="74"/>
      <c r="DO1597" s="74"/>
      <c r="DP1597" s="74"/>
      <c r="DR1597">
        <v>20</v>
      </c>
      <c r="DS1597" s="74" t="s">
        <v>164</v>
      </c>
      <c r="DZ1597" t="s">
        <v>1260</v>
      </c>
      <c r="EA1597">
        <v>20</v>
      </c>
      <c r="EY1597" s="70" t="str">
        <f t="shared" si="189"/>
        <v>simvastatine oral 20mg/</v>
      </c>
      <c r="FK1597" s="14" t="s">
        <v>163</v>
      </c>
      <c r="FL1597" s="70" t="str">
        <f t="shared" si="190"/>
        <v>simvastatine oral 20mg/</v>
      </c>
    </row>
    <row r="1598" spans="1:168" ht="15.75" customHeight="1">
      <c r="A1598" s="83">
        <v>32752</v>
      </c>
      <c r="B1598" s="57">
        <v>32752</v>
      </c>
      <c r="C1598" s="118"/>
      <c r="D1598" s="118"/>
      <c r="E1598" s="118"/>
      <c r="F1598" s="118"/>
      <c r="G1598" s="57">
        <v>32752</v>
      </c>
      <c r="I1598" s="57">
        <v>32752</v>
      </c>
      <c r="J1598" s="5" t="str">
        <f t="shared" si="184"/>
        <v>FIN simvastatine ratiopharm GmbH film-coated tablet 100 x 20mg/</v>
      </c>
      <c r="K1598" s="5" t="str">
        <f t="shared" si="185"/>
        <v>FIN simvastatine ratiopharm GmbH film-coated tablet 100 x 20mg/</v>
      </c>
      <c r="P1598">
        <v>100</v>
      </c>
      <c r="R1598">
        <v>100</v>
      </c>
      <c r="T1598" s="118"/>
      <c r="U1598" s="118"/>
      <c r="V1598" s="118"/>
      <c r="W1598" s="118"/>
      <c r="X1598" s="56" t="s">
        <v>1303</v>
      </c>
      <c r="Y1598" t="s">
        <v>1181</v>
      </c>
      <c r="Z1598" t="s">
        <v>1181</v>
      </c>
      <c r="AA1598" t="s">
        <v>1289</v>
      </c>
      <c r="AF1598" s="61">
        <v>100000073665</v>
      </c>
      <c r="AG1598" t="s">
        <v>1220</v>
      </c>
      <c r="AI1598" t="s">
        <v>1198</v>
      </c>
      <c r="AJ1598" t="s">
        <v>1212</v>
      </c>
      <c r="AS1598" s="57">
        <v>17208</v>
      </c>
      <c r="AT1598" s="25" t="str">
        <f t="shared" si="186"/>
        <v>FIN simvastatine ratiopharm GmbH film-coated tablet 20mg/</v>
      </c>
      <c r="AU1598" s="33"/>
      <c r="AW1598" s="57">
        <v>17208</v>
      </c>
      <c r="AX1598" s="57"/>
      <c r="AZ1598" t="s">
        <v>579</v>
      </c>
      <c r="BD1598" t="s">
        <v>1220</v>
      </c>
      <c r="BF1598" s="46" t="s">
        <v>1081</v>
      </c>
      <c r="BG1598" t="s">
        <v>982</v>
      </c>
      <c r="BK1598" t="s">
        <v>982</v>
      </c>
      <c r="BL1598" t="s">
        <v>1081</v>
      </c>
      <c r="BM1598" s="55" t="s">
        <v>964</v>
      </c>
      <c r="BN1598" t="str">
        <f t="shared" si="187"/>
        <v>simvastatine film-coated tablet 20mg/</v>
      </c>
      <c r="BO1598" s="55"/>
      <c r="BP1598" t="str">
        <f t="shared" si="188"/>
        <v>simvastatine film-coated tablet 20mg/</v>
      </c>
      <c r="BR1598" s="76">
        <v>10221000</v>
      </c>
      <c r="BS1598" t="s">
        <v>1220</v>
      </c>
      <c r="BU1598" s="118"/>
      <c r="BV1598" s="118"/>
      <c r="BW1598" s="61">
        <v>100000073665</v>
      </c>
      <c r="CB1598" s="87"/>
      <c r="CC1598" s="87"/>
      <c r="CF1598" t="s">
        <v>1242</v>
      </c>
      <c r="CG1598" t="s">
        <v>175</v>
      </c>
      <c r="CI1598" s="118"/>
      <c r="CJ1598" s="118"/>
      <c r="CK1598" t="s">
        <v>1239</v>
      </c>
      <c r="CM1598" t="s">
        <v>1228</v>
      </c>
      <c r="CN1598" t="s">
        <v>3382</v>
      </c>
      <c r="CO1598" s="46" t="s">
        <v>2252</v>
      </c>
      <c r="CQ1598" s="46" t="s">
        <v>2252</v>
      </c>
      <c r="CR1598" s="46" t="s">
        <v>615</v>
      </c>
      <c r="CT1598" s="46" t="s">
        <v>2252</v>
      </c>
      <c r="CU1598" s="46" t="s">
        <v>615</v>
      </c>
      <c r="CV1598" s="118"/>
      <c r="CW1598" s="147"/>
      <c r="CX1598" t="s">
        <v>615</v>
      </c>
      <c r="DG1598" s="118"/>
      <c r="DH1598" s="118"/>
      <c r="DI1598" s="118"/>
      <c r="DJ1598" s="118"/>
      <c r="DK1598" s="118"/>
      <c r="DL1598">
        <v>20</v>
      </c>
      <c r="DM1598" s="74" t="s">
        <v>164</v>
      </c>
      <c r="DN1598" s="74"/>
      <c r="DO1598" s="74"/>
      <c r="DP1598" s="74"/>
      <c r="DR1598">
        <v>20</v>
      </c>
      <c r="DS1598" s="74" t="s">
        <v>164</v>
      </c>
      <c r="DZ1598" t="s">
        <v>1260</v>
      </c>
      <c r="EA1598">
        <v>20</v>
      </c>
      <c r="EY1598" s="70" t="str">
        <f t="shared" si="189"/>
        <v>simvastatine oral 20mg/</v>
      </c>
      <c r="FK1598" s="14" t="s">
        <v>163</v>
      </c>
      <c r="FL1598" s="70" t="str">
        <f t="shared" si="190"/>
        <v>simvastatine oral 20mg/</v>
      </c>
    </row>
    <row r="1599" spans="1:168" ht="15.75" customHeight="1">
      <c r="A1599" s="83">
        <v>32754</v>
      </c>
      <c r="B1599" s="57">
        <v>32754</v>
      </c>
      <c r="C1599" s="118"/>
      <c r="D1599" s="118"/>
      <c r="E1599" s="118"/>
      <c r="F1599" s="118"/>
      <c r="G1599" s="57">
        <v>32754</v>
      </c>
      <c r="I1599" s="57">
        <v>32754</v>
      </c>
      <c r="J1599" s="5" t="str">
        <f t="shared" si="184"/>
        <v>FIN simvastatine ratiopharm GmbH film-coated tablet 49 x 20mg/</v>
      </c>
      <c r="K1599" s="5" t="str">
        <f t="shared" si="185"/>
        <v>FIN simvastatine ratiopharm GmbH film-coated tablet 49 x 20mg/</v>
      </c>
      <c r="P1599">
        <v>49</v>
      </c>
      <c r="R1599">
        <v>49</v>
      </c>
      <c r="T1599" s="118"/>
      <c r="U1599" s="118"/>
      <c r="V1599" s="118"/>
      <c r="W1599" s="118"/>
      <c r="X1599" s="56" t="s">
        <v>1314</v>
      </c>
      <c r="Y1599" t="s">
        <v>1181</v>
      </c>
      <c r="Z1599" t="s">
        <v>1181</v>
      </c>
      <c r="AA1599" t="s">
        <v>1343</v>
      </c>
      <c r="AF1599" s="61">
        <v>100000073665</v>
      </c>
      <c r="AG1599" t="s">
        <v>1220</v>
      </c>
      <c r="AI1599" t="s">
        <v>1198</v>
      </c>
      <c r="AJ1599" t="s">
        <v>1212</v>
      </c>
      <c r="AS1599" s="57">
        <v>17208</v>
      </c>
      <c r="AT1599" s="25" t="str">
        <f t="shared" si="186"/>
        <v>FIN simvastatine ratiopharm GmbH film-coated tablet 20mg/</v>
      </c>
      <c r="AU1599" s="33"/>
      <c r="AW1599" s="57">
        <v>17208</v>
      </c>
      <c r="AX1599" s="57"/>
      <c r="AZ1599" t="s">
        <v>579</v>
      </c>
      <c r="BD1599" t="s">
        <v>1220</v>
      </c>
      <c r="BF1599" s="46" t="s">
        <v>1081</v>
      </c>
      <c r="BG1599" t="s">
        <v>982</v>
      </c>
      <c r="BK1599" t="s">
        <v>982</v>
      </c>
      <c r="BL1599" t="s">
        <v>1081</v>
      </c>
      <c r="BM1599" s="55" t="s">
        <v>964</v>
      </c>
      <c r="BN1599" t="str">
        <f t="shared" si="187"/>
        <v>simvastatine film-coated tablet 20mg/</v>
      </c>
      <c r="BO1599" s="55"/>
      <c r="BP1599" t="str">
        <f t="shared" si="188"/>
        <v>simvastatine film-coated tablet 20mg/</v>
      </c>
      <c r="BR1599" s="76">
        <v>10221000</v>
      </c>
      <c r="BS1599" t="s">
        <v>1220</v>
      </c>
      <c r="BU1599" s="118"/>
      <c r="BV1599" s="118"/>
      <c r="BW1599" s="61">
        <v>100000073665</v>
      </c>
      <c r="CB1599" s="87"/>
      <c r="CC1599" s="87"/>
      <c r="CF1599" t="s">
        <v>1242</v>
      </c>
      <c r="CG1599" t="s">
        <v>175</v>
      </c>
      <c r="CI1599" s="118"/>
      <c r="CJ1599" s="118"/>
      <c r="CK1599" t="s">
        <v>1239</v>
      </c>
      <c r="CM1599" t="s">
        <v>1228</v>
      </c>
      <c r="CN1599" t="s">
        <v>3382</v>
      </c>
      <c r="CO1599" s="46" t="s">
        <v>2252</v>
      </c>
      <c r="CQ1599" s="46" t="s">
        <v>2252</v>
      </c>
      <c r="CR1599" s="46" t="s">
        <v>615</v>
      </c>
      <c r="CT1599" s="46" t="s">
        <v>2252</v>
      </c>
      <c r="CU1599" s="46" t="s">
        <v>615</v>
      </c>
      <c r="CV1599" s="118"/>
      <c r="CW1599" s="147"/>
      <c r="CX1599" t="s">
        <v>615</v>
      </c>
      <c r="DG1599" s="118"/>
      <c r="DH1599" s="118"/>
      <c r="DI1599" s="118"/>
      <c r="DJ1599" s="118"/>
      <c r="DK1599" s="118"/>
      <c r="DL1599">
        <v>20</v>
      </c>
      <c r="DM1599" s="74" t="s">
        <v>164</v>
      </c>
      <c r="DN1599" s="74"/>
      <c r="DO1599" s="74"/>
      <c r="DP1599" s="74"/>
      <c r="DR1599">
        <v>20</v>
      </c>
      <c r="DS1599" s="74" t="s">
        <v>164</v>
      </c>
      <c r="DZ1599" t="s">
        <v>1260</v>
      </c>
      <c r="EA1599">
        <v>20</v>
      </c>
      <c r="EY1599" s="70" t="str">
        <f t="shared" si="189"/>
        <v>simvastatine oral 20mg/</v>
      </c>
      <c r="FK1599" s="14" t="s">
        <v>163</v>
      </c>
      <c r="FL1599" s="70" t="str">
        <f t="shared" si="190"/>
        <v>simvastatine oral 20mg/</v>
      </c>
    </row>
    <row r="1600" spans="1:168" ht="15.75" customHeight="1">
      <c r="A1600" s="83">
        <v>32755</v>
      </c>
      <c r="B1600" s="57">
        <v>32755</v>
      </c>
      <c r="C1600" s="118"/>
      <c r="D1600" s="118"/>
      <c r="E1600" s="118"/>
      <c r="F1600" s="118"/>
      <c r="G1600" s="57">
        <v>32755</v>
      </c>
      <c r="I1600" s="57">
        <v>32755</v>
      </c>
      <c r="J1600" s="5" t="str">
        <f t="shared" si="184"/>
        <v>FIN simvastatine ratiopharm GmbH film-coated tablet 100 x 20mg/</v>
      </c>
      <c r="K1600" s="5" t="str">
        <f t="shared" si="185"/>
        <v>FIN simvastatine ratiopharm GmbH film-coated tablet 100 x 20mg/</v>
      </c>
      <c r="P1600">
        <v>100</v>
      </c>
      <c r="R1600">
        <v>100</v>
      </c>
      <c r="T1600" s="118"/>
      <c r="U1600" s="118"/>
      <c r="V1600" s="118"/>
      <c r="W1600" s="118"/>
      <c r="X1600" t="s">
        <v>1299</v>
      </c>
      <c r="Y1600" t="s">
        <v>1181</v>
      </c>
      <c r="Z1600" t="s">
        <v>1181</v>
      </c>
      <c r="AA1600" t="s">
        <v>1289</v>
      </c>
      <c r="AF1600" s="61">
        <v>100000073665</v>
      </c>
      <c r="AG1600" t="s">
        <v>1220</v>
      </c>
      <c r="AI1600" t="s">
        <v>1198</v>
      </c>
      <c r="AJ1600" t="s">
        <v>1212</v>
      </c>
      <c r="AS1600" s="57">
        <v>17208</v>
      </c>
      <c r="AT1600" s="25" t="str">
        <f t="shared" si="186"/>
        <v>FIN simvastatine ratiopharm GmbH film-coated tablet 20mg/</v>
      </c>
      <c r="AU1600" s="33"/>
      <c r="AW1600" s="57">
        <v>17208</v>
      </c>
      <c r="AX1600" s="57"/>
      <c r="AZ1600" t="s">
        <v>579</v>
      </c>
      <c r="BD1600" t="s">
        <v>1220</v>
      </c>
      <c r="BF1600" s="46" t="s">
        <v>1081</v>
      </c>
      <c r="BG1600" t="s">
        <v>982</v>
      </c>
      <c r="BK1600" t="s">
        <v>982</v>
      </c>
      <c r="BL1600" t="s">
        <v>1081</v>
      </c>
      <c r="BM1600" s="55" t="s">
        <v>964</v>
      </c>
      <c r="BN1600" t="str">
        <f t="shared" si="187"/>
        <v>simvastatine film-coated tablet 20mg/</v>
      </c>
      <c r="BO1600" s="55"/>
      <c r="BP1600" t="str">
        <f t="shared" si="188"/>
        <v>simvastatine film-coated tablet 20mg/</v>
      </c>
      <c r="BR1600" s="76">
        <v>10221000</v>
      </c>
      <c r="BS1600" t="s">
        <v>1220</v>
      </c>
      <c r="BU1600" s="118"/>
      <c r="BV1600" s="118"/>
      <c r="BW1600" s="61">
        <v>100000073665</v>
      </c>
      <c r="CB1600" s="87"/>
      <c r="CC1600" s="87"/>
      <c r="CF1600" t="s">
        <v>1242</v>
      </c>
      <c r="CG1600" t="s">
        <v>175</v>
      </c>
      <c r="CI1600" s="118"/>
      <c r="CJ1600" s="118"/>
      <c r="CK1600" t="s">
        <v>1239</v>
      </c>
      <c r="CM1600" t="s">
        <v>1228</v>
      </c>
      <c r="CN1600" t="s">
        <v>3382</v>
      </c>
      <c r="CO1600" s="46" t="s">
        <v>2252</v>
      </c>
      <c r="CQ1600" s="46" t="s">
        <v>2252</v>
      </c>
      <c r="CR1600" s="46" t="s">
        <v>615</v>
      </c>
      <c r="CT1600" s="46" t="s">
        <v>2252</v>
      </c>
      <c r="CU1600" s="46" t="s">
        <v>615</v>
      </c>
      <c r="CV1600" s="118"/>
      <c r="CW1600" s="147"/>
      <c r="CX1600" t="s">
        <v>615</v>
      </c>
      <c r="DG1600" s="118"/>
      <c r="DH1600" s="118"/>
      <c r="DI1600" s="118"/>
      <c r="DJ1600" s="118"/>
      <c r="DK1600" s="118"/>
      <c r="DL1600">
        <v>20</v>
      </c>
      <c r="DM1600" s="74" t="s">
        <v>164</v>
      </c>
      <c r="DN1600" s="74"/>
      <c r="DO1600" s="74"/>
      <c r="DP1600" s="74"/>
      <c r="DR1600">
        <v>20</v>
      </c>
      <c r="DS1600" s="74" t="s">
        <v>164</v>
      </c>
      <c r="DZ1600" t="s">
        <v>1260</v>
      </c>
      <c r="EA1600">
        <v>20</v>
      </c>
      <c r="EY1600" s="70" t="str">
        <f t="shared" si="189"/>
        <v>simvastatine oral 20mg/</v>
      </c>
      <c r="FK1600" s="14" t="s">
        <v>163</v>
      </c>
      <c r="FL1600" s="70" t="str">
        <f t="shared" si="190"/>
        <v>simvastatine oral 20mg/</v>
      </c>
    </row>
    <row r="1601" spans="1:168" ht="15.75" customHeight="1">
      <c r="A1601" s="83">
        <v>32756</v>
      </c>
      <c r="B1601" s="57">
        <v>32756</v>
      </c>
      <c r="C1601" s="118"/>
      <c r="D1601" s="118"/>
      <c r="E1601" s="118"/>
      <c r="F1601" s="118"/>
      <c r="G1601" s="57">
        <v>32756</v>
      </c>
      <c r="I1601" s="57">
        <v>32756</v>
      </c>
      <c r="J1601" s="5" t="str">
        <f t="shared" si="184"/>
        <v>FIN simvastatine ratiopharm GmbH film-coated tablet 250 x 20mg/</v>
      </c>
      <c r="K1601" s="5" t="str">
        <f t="shared" si="185"/>
        <v>FIN simvastatine ratiopharm GmbH film-coated tablet 250 x 20mg/</v>
      </c>
      <c r="P1601" s="56">
        <v>250</v>
      </c>
      <c r="R1601" s="56">
        <v>250</v>
      </c>
      <c r="T1601" s="118"/>
      <c r="U1601" s="118"/>
      <c r="V1601" s="118"/>
      <c r="W1601" s="118"/>
      <c r="X1601" t="s">
        <v>1307</v>
      </c>
      <c r="Y1601" t="s">
        <v>1181</v>
      </c>
      <c r="Z1601" t="s">
        <v>1181</v>
      </c>
      <c r="AA1601" s="56" t="s">
        <v>1303</v>
      </c>
      <c r="AF1601" s="61">
        <v>100000073665</v>
      </c>
      <c r="AG1601" t="s">
        <v>1220</v>
      </c>
      <c r="AI1601" t="s">
        <v>1198</v>
      </c>
      <c r="AJ1601" t="s">
        <v>1212</v>
      </c>
      <c r="AS1601" s="57">
        <v>17208</v>
      </c>
      <c r="AT1601" s="25" t="str">
        <f t="shared" si="186"/>
        <v>FIN simvastatine ratiopharm GmbH film-coated tablet 20mg/</v>
      </c>
      <c r="AU1601" s="33"/>
      <c r="AW1601" s="57">
        <v>17208</v>
      </c>
      <c r="AX1601" s="57"/>
      <c r="AZ1601" t="s">
        <v>579</v>
      </c>
      <c r="BD1601" t="s">
        <v>1220</v>
      </c>
      <c r="BF1601" s="46" t="s">
        <v>1081</v>
      </c>
      <c r="BG1601" t="s">
        <v>982</v>
      </c>
      <c r="BK1601" t="s">
        <v>982</v>
      </c>
      <c r="BL1601" t="s">
        <v>1081</v>
      </c>
      <c r="BM1601" s="55" t="s">
        <v>964</v>
      </c>
      <c r="BN1601" t="str">
        <f t="shared" si="187"/>
        <v>simvastatine film-coated tablet 20mg/</v>
      </c>
      <c r="BO1601" s="55"/>
      <c r="BP1601" t="str">
        <f t="shared" si="188"/>
        <v>simvastatine film-coated tablet 20mg/</v>
      </c>
      <c r="BR1601" s="76">
        <v>10221000</v>
      </c>
      <c r="BS1601" t="s">
        <v>1220</v>
      </c>
      <c r="BU1601" s="118"/>
      <c r="BV1601" s="118"/>
      <c r="BW1601" s="61">
        <v>100000073665</v>
      </c>
      <c r="CB1601" s="87"/>
      <c r="CC1601" s="87"/>
      <c r="CF1601" t="s">
        <v>1242</v>
      </c>
      <c r="CG1601" t="s">
        <v>175</v>
      </c>
      <c r="CI1601" s="118"/>
      <c r="CJ1601" s="118"/>
      <c r="CK1601" t="s">
        <v>1239</v>
      </c>
      <c r="CM1601" t="s">
        <v>1228</v>
      </c>
      <c r="CN1601" t="s">
        <v>3382</v>
      </c>
      <c r="CO1601" s="46" t="s">
        <v>2252</v>
      </c>
      <c r="CQ1601" s="46" t="s">
        <v>2252</v>
      </c>
      <c r="CR1601" s="46" t="s">
        <v>615</v>
      </c>
      <c r="CT1601" s="46" t="s">
        <v>2252</v>
      </c>
      <c r="CU1601" s="46" t="s">
        <v>615</v>
      </c>
      <c r="CV1601" s="118"/>
      <c r="CW1601" s="147"/>
      <c r="CX1601" t="s">
        <v>615</v>
      </c>
      <c r="DG1601" s="118"/>
      <c r="DH1601" s="118"/>
      <c r="DI1601" s="118"/>
      <c r="DJ1601" s="118"/>
      <c r="DK1601" s="118"/>
      <c r="DL1601">
        <v>20</v>
      </c>
      <c r="DM1601" s="74" t="s">
        <v>164</v>
      </c>
      <c r="DN1601" s="74"/>
      <c r="DO1601" s="74"/>
      <c r="DP1601" s="74"/>
      <c r="DR1601">
        <v>20</v>
      </c>
      <c r="DS1601" s="74" t="s">
        <v>164</v>
      </c>
      <c r="DZ1601" t="s">
        <v>1260</v>
      </c>
      <c r="EA1601">
        <v>20</v>
      </c>
      <c r="EY1601" s="70" t="str">
        <f t="shared" si="189"/>
        <v>simvastatine oral 20mg/</v>
      </c>
      <c r="FK1601" s="14" t="s">
        <v>163</v>
      </c>
      <c r="FL1601" s="70" t="str">
        <f t="shared" si="190"/>
        <v>simvastatine oral 20mg/</v>
      </c>
    </row>
    <row r="1602" spans="1:168" ht="15.75" customHeight="1">
      <c r="A1602" s="83">
        <v>32757</v>
      </c>
      <c r="B1602" s="57">
        <v>32757</v>
      </c>
      <c r="C1602" s="118"/>
      <c r="D1602" s="118"/>
      <c r="E1602" s="118"/>
      <c r="F1602" s="118"/>
      <c r="G1602" s="57">
        <v>32757</v>
      </c>
      <c r="I1602" s="57">
        <v>32757</v>
      </c>
      <c r="J1602" s="5" t="str">
        <f t="shared" si="184"/>
        <v>FIN simvastatine ratiopharm GmbH film-coated tablet 300 x 20mg/</v>
      </c>
      <c r="K1602" s="5" t="str">
        <f t="shared" si="185"/>
        <v>FIN simvastatine ratiopharm GmbH film-coated tablet 300 x 20mg/</v>
      </c>
      <c r="P1602" s="56">
        <v>300</v>
      </c>
      <c r="R1602" s="56">
        <v>300</v>
      </c>
      <c r="T1602" s="118"/>
      <c r="U1602" s="118"/>
      <c r="V1602" s="118"/>
      <c r="W1602" s="118"/>
      <c r="X1602" t="s">
        <v>1289</v>
      </c>
      <c r="Y1602" t="s">
        <v>1181</v>
      </c>
      <c r="Z1602" t="s">
        <v>1181</v>
      </c>
      <c r="AA1602" s="56" t="s">
        <v>1314</v>
      </c>
      <c r="AF1602" s="61">
        <v>100000073665</v>
      </c>
      <c r="AG1602" t="s">
        <v>1220</v>
      </c>
      <c r="AI1602" t="s">
        <v>1198</v>
      </c>
      <c r="AJ1602" t="s">
        <v>1212</v>
      </c>
      <c r="AS1602" s="57">
        <v>17208</v>
      </c>
      <c r="AT1602" s="25" t="str">
        <f t="shared" si="186"/>
        <v>FIN simvastatine ratiopharm GmbH film-coated tablet 20mg/</v>
      </c>
      <c r="AU1602" s="33"/>
      <c r="AW1602" s="57">
        <v>17208</v>
      </c>
      <c r="AX1602" s="57"/>
      <c r="AZ1602" t="s">
        <v>579</v>
      </c>
      <c r="BD1602" t="s">
        <v>1220</v>
      </c>
      <c r="BF1602" s="46" t="s">
        <v>1081</v>
      </c>
      <c r="BG1602" t="s">
        <v>982</v>
      </c>
      <c r="BK1602" t="s">
        <v>982</v>
      </c>
      <c r="BL1602" t="s">
        <v>1081</v>
      </c>
      <c r="BM1602" s="55" t="s">
        <v>964</v>
      </c>
      <c r="BN1602" t="str">
        <f t="shared" si="187"/>
        <v>simvastatine film-coated tablet 20mg/</v>
      </c>
      <c r="BO1602" s="55"/>
      <c r="BP1602" t="str">
        <f t="shared" si="188"/>
        <v>simvastatine film-coated tablet 20mg/</v>
      </c>
      <c r="BR1602" s="76">
        <v>10221000</v>
      </c>
      <c r="BS1602" t="s">
        <v>1220</v>
      </c>
      <c r="BU1602" s="118"/>
      <c r="BV1602" s="118"/>
      <c r="BW1602" s="61">
        <v>100000073665</v>
      </c>
      <c r="CB1602" s="87"/>
      <c r="CC1602" s="87"/>
      <c r="CF1602" t="s">
        <v>1242</v>
      </c>
      <c r="CG1602" t="s">
        <v>175</v>
      </c>
      <c r="CI1602" s="118"/>
      <c r="CJ1602" s="118"/>
      <c r="CK1602" t="s">
        <v>1239</v>
      </c>
      <c r="CM1602" t="s">
        <v>1228</v>
      </c>
      <c r="CN1602" t="s">
        <v>3382</v>
      </c>
      <c r="CO1602" s="46" t="s">
        <v>2252</v>
      </c>
      <c r="CQ1602" s="46" t="s">
        <v>2252</v>
      </c>
      <c r="CR1602" s="46" t="s">
        <v>615</v>
      </c>
      <c r="CT1602" s="46" t="s">
        <v>2252</v>
      </c>
      <c r="CU1602" s="46" t="s">
        <v>615</v>
      </c>
      <c r="CV1602" s="118"/>
      <c r="CW1602" s="147"/>
      <c r="CX1602" t="s">
        <v>615</v>
      </c>
      <c r="DG1602" s="118"/>
      <c r="DH1602" s="118"/>
      <c r="DI1602" s="118"/>
      <c r="DJ1602" s="118"/>
      <c r="DK1602" s="118"/>
      <c r="DL1602">
        <v>20</v>
      </c>
      <c r="DM1602" s="74" t="s">
        <v>164</v>
      </c>
      <c r="DN1602" s="74"/>
      <c r="DO1602" s="74"/>
      <c r="DP1602" s="74"/>
      <c r="DR1602">
        <v>20</v>
      </c>
      <c r="DS1602" s="74" t="s">
        <v>164</v>
      </c>
      <c r="DZ1602" t="s">
        <v>1260</v>
      </c>
      <c r="EA1602">
        <v>20</v>
      </c>
      <c r="EY1602" s="70" t="str">
        <f t="shared" si="189"/>
        <v>simvastatine oral 20mg/</v>
      </c>
      <c r="FK1602" s="14" t="s">
        <v>163</v>
      </c>
      <c r="FL1602" s="70" t="str">
        <f t="shared" si="190"/>
        <v>simvastatine oral 20mg/</v>
      </c>
    </row>
    <row r="1603" spans="1:168" ht="15.75" customHeight="1">
      <c r="A1603" s="83">
        <v>37244</v>
      </c>
      <c r="B1603" s="57">
        <v>37244</v>
      </c>
      <c r="C1603" s="118"/>
      <c r="D1603" s="118"/>
      <c r="E1603" s="118"/>
      <c r="F1603" s="118"/>
      <c r="G1603" s="57">
        <v>37244</v>
      </c>
      <c r="I1603" s="57">
        <v>37244</v>
      </c>
      <c r="J1603" s="5" t="str">
        <f t="shared" si="184"/>
        <v>FIN simvastatine ratiopharm GmbH film-coated tablet 50 x 20mg/</v>
      </c>
      <c r="K1603" s="5" t="str">
        <f t="shared" si="185"/>
        <v>FIN simvastatine ratiopharm GmbH film-coated tablet 50 x 20mg/</v>
      </c>
      <c r="P1603">
        <v>50</v>
      </c>
      <c r="R1603">
        <v>50</v>
      </c>
      <c r="T1603" s="118"/>
      <c r="U1603" s="118"/>
      <c r="V1603" s="118"/>
      <c r="W1603" s="118"/>
      <c r="X1603" s="56" t="s">
        <v>1303</v>
      </c>
      <c r="Y1603" t="s">
        <v>1181</v>
      </c>
      <c r="Z1603" t="s">
        <v>1181</v>
      </c>
      <c r="AA1603" t="s">
        <v>1299</v>
      </c>
      <c r="AF1603" s="61">
        <v>100000073665</v>
      </c>
      <c r="AG1603" t="s">
        <v>1220</v>
      </c>
      <c r="AI1603" t="s">
        <v>1198</v>
      </c>
      <c r="AJ1603" t="s">
        <v>1212</v>
      </c>
      <c r="AS1603" s="57">
        <v>17208</v>
      </c>
      <c r="AT1603" s="25" t="str">
        <f t="shared" si="186"/>
        <v>FIN simvastatine ratiopharm GmbH film-coated tablet 20mg/</v>
      </c>
      <c r="AU1603" s="33"/>
      <c r="AW1603" s="57">
        <v>17208</v>
      </c>
      <c r="AX1603" s="57"/>
      <c r="AZ1603" t="s">
        <v>579</v>
      </c>
      <c r="BD1603" t="s">
        <v>1220</v>
      </c>
      <c r="BF1603" s="46" t="s">
        <v>1081</v>
      </c>
      <c r="BG1603" t="s">
        <v>982</v>
      </c>
      <c r="BK1603" t="s">
        <v>982</v>
      </c>
      <c r="BL1603" t="s">
        <v>1081</v>
      </c>
      <c r="BM1603" s="55" t="s">
        <v>964</v>
      </c>
      <c r="BN1603" t="str">
        <f t="shared" si="187"/>
        <v>simvastatine film-coated tablet 20mg/</v>
      </c>
      <c r="BO1603" s="55"/>
      <c r="BP1603" t="str">
        <f t="shared" si="188"/>
        <v>simvastatine film-coated tablet 20mg/</v>
      </c>
      <c r="BR1603" s="76">
        <v>10221000</v>
      </c>
      <c r="BS1603" t="s">
        <v>1220</v>
      </c>
      <c r="BU1603" s="118"/>
      <c r="BV1603" s="118"/>
      <c r="BW1603" s="61">
        <v>100000073665</v>
      </c>
      <c r="CB1603" s="87"/>
      <c r="CC1603" s="87"/>
      <c r="CF1603" t="s">
        <v>1242</v>
      </c>
      <c r="CG1603" t="s">
        <v>175</v>
      </c>
      <c r="CI1603" s="118"/>
      <c r="CJ1603" s="118"/>
      <c r="CK1603" t="s">
        <v>1239</v>
      </c>
      <c r="CM1603" t="s">
        <v>1228</v>
      </c>
      <c r="CN1603" t="s">
        <v>3382</v>
      </c>
      <c r="CO1603" s="46" t="s">
        <v>2252</v>
      </c>
      <c r="CQ1603" s="46" t="s">
        <v>2252</v>
      </c>
      <c r="CR1603" s="46" t="s">
        <v>615</v>
      </c>
      <c r="CT1603" s="46" t="s">
        <v>2252</v>
      </c>
      <c r="CU1603" s="46" t="s">
        <v>615</v>
      </c>
      <c r="CV1603" s="118"/>
      <c r="CW1603" s="147"/>
      <c r="CX1603" t="s">
        <v>615</v>
      </c>
      <c r="DG1603" s="118"/>
      <c r="DH1603" s="118"/>
      <c r="DI1603" s="118"/>
      <c r="DJ1603" s="118"/>
      <c r="DK1603" s="118"/>
      <c r="DL1603">
        <v>20</v>
      </c>
      <c r="DM1603" s="74" t="s">
        <v>164</v>
      </c>
      <c r="DN1603" s="74"/>
      <c r="DO1603" s="74"/>
      <c r="DP1603" s="74"/>
      <c r="DR1603">
        <v>20</v>
      </c>
      <c r="DS1603" s="74" t="s">
        <v>164</v>
      </c>
      <c r="DZ1603" t="s">
        <v>1260</v>
      </c>
      <c r="EA1603">
        <v>20</v>
      </c>
      <c r="EY1603" s="70" t="str">
        <f t="shared" si="189"/>
        <v>simvastatine oral 20mg/</v>
      </c>
      <c r="FK1603" s="14" t="s">
        <v>163</v>
      </c>
      <c r="FL1603" s="70" t="str">
        <f t="shared" si="190"/>
        <v>simvastatine oral 20mg/</v>
      </c>
    </row>
    <row r="1604" spans="1:168" ht="15.75" customHeight="1">
      <c r="A1604" s="83">
        <v>37245</v>
      </c>
      <c r="B1604" s="57">
        <v>37245</v>
      </c>
      <c r="C1604" s="118"/>
      <c r="D1604" s="118"/>
      <c r="E1604" s="118"/>
      <c r="F1604" s="118"/>
      <c r="G1604" s="57">
        <v>37245</v>
      </c>
      <c r="I1604" s="57">
        <v>37245</v>
      </c>
      <c r="J1604" s="5" t="str">
        <f t="shared" si="184"/>
        <v>FIN simvastatine ratiopharm GmbH film-coated tablet 56 x 20mg/</v>
      </c>
      <c r="K1604" s="5" t="str">
        <f t="shared" si="185"/>
        <v>FIN simvastatine ratiopharm GmbH film-coated tablet 56 x 20mg/</v>
      </c>
      <c r="P1604">
        <v>56</v>
      </c>
      <c r="R1604">
        <v>56</v>
      </c>
      <c r="T1604" s="118"/>
      <c r="U1604" s="118"/>
      <c r="V1604" s="118"/>
      <c r="W1604" s="118"/>
      <c r="X1604" t="s">
        <v>1301</v>
      </c>
      <c r="Y1604" t="s">
        <v>1181</v>
      </c>
      <c r="Z1604" t="s">
        <v>1181</v>
      </c>
      <c r="AA1604" t="s">
        <v>1307</v>
      </c>
      <c r="AF1604" s="61">
        <v>100000073665</v>
      </c>
      <c r="AG1604" t="s">
        <v>1220</v>
      </c>
      <c r="AI1604" t="s">
        <v>1198</v>
      </c>
      <c r="AJ1604" t="s">
        <v>1212</v>
      </c>
      <c r="AS1604" s="57">
        <v>17208</v>
      </c>
      <c r="AT1604" s="25" t="str">
        <f t="shared" si="186"/>
        <v>FIN simvastatine ratiopharm GmbH film-coated tablet 20mg/</v>
      </c>
      <c r="AU1604" s="33"/>
      <c r="AW1604" s="57">
        <v>17208</v>
      </c>
      <c r="AX1604" s="57"/>
      <c r="AZ1604" t="s">
        <v>579</v>
      </c>
      <c r="BD1604" t="s">
        <v>1220</v>
      </c>
      <c r="BF1604" s="46" t="s">
        <v>1081</v>
      </c>
      <c r="BG1604" t="s">
        <v>982</v>
      </c>
      <c r="BK1604" t="s">
        <v>982</v>
      </c>
      <c r="BL1604" t="s">
        <v>1081</v>
      </c>
      <c r="BM1604" s="55" t="s">
        <v>964</v>
      </c>
      <c r="BN1604" t="str">
        <f t="shared" si="187"/>
        <v>simvastatine film-coated tablet 20mg/</v>
      </c>
      <c r="BO1604" s="55"/>
      <c r="BP1604" t="str">
        <f t="shared" si="188"/>
        <v>simvastatine film-coated tablet 20mg/</v>
      </c>
      <c r="BR1604" s="76">
        <v>10221000</v>
      </c>
      <c r="BS1604" t="s">
        <v>1220</v>
      </c>
      <c r="BU1604" s="118"/>
      <c r="BV1604" s="118"/>
      <c r="BW1604" s="61">
        <v>100000073665</v>
      </c>
      <c r="CB1604" s="87"/>
      <c r="CC1604" s="87"/>
      <c r="CF1604" t="s">
        <v>1242</v>
      </c>
      <c r="CG1604" t="s">
        <v>175</v>
      </c>
      <c r="CI1604" s="118"/>
      <c r="CJ1604" s="118"/>
      <c r="CK1604" t="s">
        <v>1239</v>
      </c>
      <c r="CM1604" t="s">
        <v>1228</v>
      </c>
      <c r="CN1604" t="s">
        <v>3382</v>
      </c>
      <c r="CO1604" s="46" t="s">
        <v>2252</v>
      </c>
      <c r="CQ1604" s="46" t="s">
        <v>2252</v>
      </c>
      <c r="CR1604" s="46" t="s">
        <v>615</v>
      </c>
      <c r="CT1604" s="46" t="s">
        <v>2252</v>
      </c>
      <c r="CU1604" s="46" t="s">
        <v>615</v>
      </c>
      <c r="CV1604" s="118"/>
      <c r="CW1604" s="147"/>
      <c r="CX1604" t="s">
        <v>615</v>
      </c>
      <c r="DG1604" s="118"/>
      <c r="DH1604" s="118"/>
      <c r="DI1604" s="118"/>
      <c r="DJ1604" s="118"/>
      <c r="DK1604" s="118"/>
      <c r="DL1604">
        <v>20</v>
      </c>
      <c r="DM1604" s="74" t="s">
        <v>164</v>
      </c>
      <c r="DN1604" s="74"/>
      <c r="DO1604" s="74"/>
      <c r="DP1604" s="74"/>
      <c r="DR1604">
        <v>20</v>
      </c>
      <c r="DS1604" s="74" t="s">
        <v>164</v>
      </c>
      <c r="DZ1604" t="s">
        <v>1260</v>
      </c>
      <c r="EA1604">
        <v>20</v>
      </c>
      <c r="EY1604" s="70" t="str">
        <f t="shared" si="189"/>
        <v>simvastatine oral 20mg/</v>
      </c>
      <c r="FK1604" s="14" t="s">
        <v>163</v>
      </c>
      <c r="FL1604" s="70" t="str">
        <f t="shared" si="190"/>
        <v>simvastatine oral 20mg/</v>
      </c>
    </row>
    <row r="1605" spans="1:168" ht="15.75" customHeight="1">
      <c r="A1605" s="83">
        <v>37246</v>
      </c>
      <c r="B1605" s="57">
        <v>37246</v>
      </c>
      <c r="C1605" s="118"/>
      <c r="D1605" s="118"/>
      <c r="E1605" s="118"/>
      <c r="F1605" s="118"/>
      <c r="G1605" s="57">
        <v>37246</v>
      </c>
      <c r="I1605" s="57">
        <v>37246</v>
      </c>
      <c r="J1605" s="5" t="str">
        <f t="shared" si="184"/>
        <v>FIN simvastatine ratiopharm GmbH film-coated tablet 100 x 20mg/</v>
      </c>
      <c r="K1605" s="5" t="str">
        <f t="shared" si="185"/>
        <v>FIN simvastatine ratiopharm GmbH film-coated tablet 100 x 20mg/</v>
      </c>
      <c r="P1605">
        <v>100</v>
      </c>
      <c r="R1605">
        <v>100</v>
      </c>
      <c r="T1605" s="118"/>
      <c r="U1605" s="118"/>
      <c r="V1605" s="118"/>
      <c r="W1605" s="118"/>
      <c r="X1605" t="s">
        <v>1292</v>
      </c>
      <c r="Y1605" t="s">
        <v>1181</v>
      </c>
      <c r="Z1605" t="s">
        <v>1181</v>
      </c>
      <c r="AA1605" t="s">
        <v>1289</v>
      </c>
      <c r="AF1605" s="61">
        <v>100000073665</v>
      </c>
      <c r="AG1605" t="s">
        <v>1220</v>
      </c>
      <c r="AI1605" t="s">
        <v>1198</v>
      </c>
      <c r="AJ1605" t="s">
        <v>1212</v>
      </c>
      <c r="AS1605" s="57">
        <v>17208</v>
      </c>
      <c r="AT1605" s="25" t="str">
        <f t="shared" si="186"/>
        <v>FIN simvastatine ratiopharm GmbH film-coated tablet 20mg/</v>
      </c>
      <c r="AU1605" s="33"/>
      <c r="AW1605" s="57">
        <v>17208</v>
      </c>
      <c r="AX1605" s="57"/>
      <c r="AZ1605" t="s">
        <v>579</v>
      </c>
      <c r="BD1605" t="s">
        <v>1220</v>
      </c>
      <c r="BF1605" s="46" t="s">
        <v>1081</v>
      </c>
      <c r="BG1605" t="s">
        <v>982</v>
      </c>
      <c r="BK1605" t="s">
        <v>982</v>
      </c>
      <c r="BL1605" t="s">
        <v>1081</v>
      </c>
      <c r="BM1605" s="55" t="s">
        <v>964</v>
      </c>
      <c r="BN1605" t="str">
        <f t="shared" si="187"/>
        <v>simvastatine film-coated tablet 20mg/</v>
      </c>
      <c r="BO1605" s="55"/>
      <c r="BP1605" t="str">
        <f t="shared" si="188"/>
        <v>simvastatine film-coated tablet 20mg/</v>
      </c>
      <c r="BR1605" s="76">
        <v>10221000</v>
      </c>
      <c r="BS1605" t="s">
        <v>1220</v>
      </c>
      <c r="BU1605" s="118"/>
      <c r="BV1605" s="118"/>
      <c r="BW1605" s="61">
        <v>100000073665</v>
      </c>
      <c r="CB1605" s="87"/>
      <c r="CC1605" s="87"/>
      <c r="CF1605" t="s">
        <v>1242</v>
      </c>
      <c r="CG1605" t="s">
        <v>175</v>
      </c>
      <c r="CI1605" s="118"/>
      <c r="CJ1605" s="118"/>
      <c r="CK1605" t="s">
        <v>1239</v>
      </c>
      <c r="CM1605" t="s">
        <v>1228</v>
      </c>
      <c r="CN1605" t="s">
        <v>3382</v>
      </c>
      <c r="CO1605" s="46" t="s">
        <v>2252</v>
      </c>
      <c r="CQ1605" s="46" t="s">
        <v>2252</v>
      </c>
      <c r="CR1605" s="46" t="s">
        <v>615</v>
      </c>
      <c r="CT1605" s="46" t="s">
        <v>2252</v>
      </c>
      <c r="CU1605" s="46" t="s">
        <v>615</v>
      </c>
      <c r="CV1605" s="118"/>
      <c r="CW1605" s="147"/>
      <c r="CX1605" t="s">
        <v>615</v>
      </c>
      <c r="DG1605" s="118"/>
      <c r="DH1605" s="118"/>
      <c r="DI1605" s="118"/>
      <c r="DJ1605" s="118"/>
      <c r="DK1605" s="118"/>
      <c r="DL1605">
        <v>20</v>
      </c>
      <c r="DM1605" s="74" t="s">
        <v>164</v>
      </c>
      <c r="DN1605" s="74"/>
      <c r="DO1605" s="74"/>
      <c r="DP1605" s="74"/>
      <c r="DR1605">
        <v>20</v>
      </c>
      <c r="DS1605" s="74" t="s">
        <v>164</v>
      </c>
      <c r="DZ1605" t="s">
        <v>1260</v>
      </c>
      <c r="EA1605">
        <v>20</v>
      </c>
      <c r="EY1605" s="70" t="str">
        <f t="shared" si="189"/>
        <v>simvastatine oral 20mg/</v>
      </c>
      <c r="FK1605" s="14" t="s">
        <v>163</v>
      </c>
      <c r="FL1605" s="70" t="str">
        <f t="shared" si="190"/>
        <v>simvastatine oral 20mg/</v>
      </c>
    </row>
    <row r="1606" spans="1:168" ht="15.75" customHeight="1">
      <c r="A1606" s="83">
        <v>188582</v>
      </c>
      <c r="B1606" s="57">
        <v>188582</v>
      </c>
      <c r="C1606" s="118"/>
      <c r="D1606" s="118"/>
      <c r="E1606" s="118"/>
      <c r="F1606" s="118"/>
      <c r="G1606" s="57">
        <v>188582</v>
      </c>
      <c r="I1606" s="57">
        <v>188582</v>
      </c>
      <c r="J1606" s="5" t="str">
        <f t="shared" si="184"/>
        <v>FIN simvastatine ratiopharm GmbH film-coated tablet 250 x 20mg/</v>
      </c>
      <c r="K1606" s="5" t="str">
        <f t="shared" si="185"/>
        <v>FIN simvastatine ratiopharm GmbH film-coated tablet 250 x 20mg/</v>
      </c>
      <c r="P1606" s="56">
        <v>250</v>
      </c>
      <c r="R1606" s="56">
        <v>250</v>
      </c>
      <c r="T1606" s="118"/>
      <c r="U1606" s="118"/>
      <c r="V1606" s="118"/>
      <c r="W1606" s="118"/>
      <c r="X1606" t="s">
        <v>1291</v>
      </c>
      <c r="Y1606" t="s">
        <v>1181</v>
      </c>
      <c r="Z1606" t="s">
        <v>1181</v>
      </c>
      <c r="AA1606" s="56" t="s">
        <v>1303</v>
      </c>
      <c r="AF1606" s="61">
        <v>100000073665</v>
      </c>
      <c r="AG1606" t="s">
        <v>1220</v>
      </c>
      <c r="AI1606" t="s">
        <v>1198</v>
      </c>
      <c r="AJ1606" t="s">
        <v>1212</v>
      </c>
      <c r="AS1606" s="57">
        <v>17208</v>
      </c>
      <c r="AT1606" s="25" t="str">
        <f t="shared" si="186"/>
        <v>FIN simvastatine ratiopharm GmbH film-coated tablet 20mg/</v>
      </c>
      <c r="AU1606" s="33"/>
      <c r="AW1606" s="57">
        <v>17208</v>
      </c>
      <c r="AX1606" s="57"/>
      <c r="AZ1606" t="s">
        <v>579</v>
      </c>
      <c r="BD1606" t="s">
        <v>1220</v>
      </c>
      <c r="BF1606" s="46" t="s">
        <v>1081</v>
      </c>
      <c r="BG1606" t="s">
        <v>982</v>
      </c>
      <c r="BK1606" t="s">
        <v>982</v>
      </c>
      <c r="BL1606" t="s">
        <v>1081</v>
      </c>
      <c r="BM1606" s="55" t="s">
        <v>964</v>
      </c>
      <c r="BN1606" t="str">
        <f t="shared" si="187"/>
        <v>simvastatine film-coated tablet 20mg/</v>
      </c>
      <c r="BO1606" s="55"/>
      <c r="BP1606" t="str">
        <f t="shared" si="188"/>
        <v>simvastatine film-coated tablet 20mg/</v>
      </c>
      <c r="BR1606" s="76">
        <v>10221000</v>
      </c>
      <c r="BS1606" t="s">
        <v>1220</v>
      </c>
      <c r="BU1606" s="118"/>
      <c r="BV1606" s="118"/>
      <c r="BW1606" s="61">
        <v>100000073665</v>
      </c>
      <c r="CB1606" s="87"/>
      <c r="CC1606" s="87"/>
      <c r="CF1606" t="s">
        <v>1242</v>
      </c>
      <c r="CG1606" t="s">
        <v>175</v>
      </c>
      <c r="CI1606" s="118"/>
      <c r="CJ1606" s="118"/>
      <c r="CK1606" t="s">
        <v>1239</v>
      </c>
      <c r="CM1606" t="s">
        <v>1228</v>
      </c>
      <c r="CN1606" t="s">
        <v>3382</v>
      </c>
      <c r="CO1606" s="46" t="s">
        <v>2252</v>
      </c>
      <c r="CQ1606" s="46" t="s">
        <v>2252</v>
      </c>
      <c r="CR1606" s="46" t="s">
        <v>615</v>
      </c>
      <c r="CT1606" s="46" t="s">
        <v>2252</v>
      </c>
      <c r="CU1606" s="46" t="s">
        <v>615</v>
      </c>
      <c r="CV1606" s="118"/>
      <c r="CW1606" s="147"/>
      <c r="CX1606" t="s">
        <v>615</v>
      </c>
      <c r="DG1606" s="118"/>
      <c r="DH1606" s="118"/>
      <c r="DI1606" s="118"/>
      <c r="DJ1606" s="118"/>
      <c r="DK1606" s="118"/>
      <c r="DL1606">
        <v>20</v>
      </c>
      <c r="DM1606" s="74" t="s">
        <v>164</v>
      </c>
      <c r="DN1606" s="74"/>
      <c r="DO1606" s="74"/>
      <c r="DP1606" s="74"/>
      <c r="DR1606">
        <v>20</v>
      </c>
      <c r="DS1606" s="74" t="s">
        <v>164</v>
      </c>
      <c r="DZ1606" t="s">
        <v>1260</v>
      </c>
      <c r="EA1606">
        <v>20</v>
      </c>
      <c r="EY1606" s="70" t="str">
        <f t="shared" si="189"/>
        <v>simvastatine oral 20mg/</v>
      </c>
      <c r="FK1606" s="14" t="s">
        <v>163</v>
      </c>
      <c r="FL1606" s="70" t="str">
        <f t="shared" si="190"/>
        <v>simvastatine oral 20mg/</v>
      </c>
    </row>
    <row r="1607" spans="1:168" ht="15.75" customHeight="1">
      <c r="A1607" s="83">
        <v>32773</v>
      </c>
      <c r="B1607" s="57">
        <v>32773</v>
      </c>
      <c r="C1607" s="118"/>
      <c r="D1607" s="118"/>
      <c r="E1607" s="118"/>
      <c r="F1607" s="118"/>
      <c r="G1607" s="57">
        <v>32773</v>
      </c>
      <c r="I1607" s="57">
        <v>32773</v>
      </c>
      <c r="J1607" s="5" t="str">
        <f t="shared" si="184"/>
        <v>FIN simvastatine ratiopharm GmbH film-coated tablet 10 x 40mg/</v>
      </c>
      <c r="K1607" s="5" t="str">
        <f t="shared" si="185"/>
        <v>FIN simvastatine ratiopharm GmbH film-coated tablet 10 x 40mg/</v>
      </c>
      <c r="P1607">
        <v>10</v>
      </c>
      <c r="R1607">
        <v>10</v>
      </c>
      <c r="T1607" s="118"/>
      <c r="U1607" s="118"/>
      <c r="V1607" s="118"/>
      <c r="W1607" s="118"/>
      <c r="X1607" t="s">
        <v>1299</v>
      </c>
      <c r="Y1607" t="s">
        <v>1182</v>
      </c>
      <c r="Z1607" t="s">
        <v>1182</v>
      </c>
      <c r="AA1607" t="s">
        <v>1292</v>
      </c>
      <c r="AF1607" s="61">
        <v>100000073665</v>
      </c>
      <c r="AG1607" t="s">
        <v>1220</v>
      </c>
      <c r="AI1607" t="s">
        <v>1198</v>
      </c>
      <c r="AJ1607" t="s">
        <v>1212</v>
      </c>
      <c r="AS1607" s="57">
        <v>17209</v>
      </c>
      <c r="AT1607" s="25" t="str">
        <f t="shared" si="186"/>
        <v>FIN simvastatine ratiopharm GmbH film-coated tablet 40mg/</v>
      </c>
      <c r="AU1607" s="33"/>
      <c r="AW1607" s="57">
        <v>17209</v>
      </c>
      <c r="AX1607" s="57"/>
      <c r="AZ1607" t="s">
        <v>579</v>
      </c>
      <c r="BD1607" t="s">
        <v>1220</v>
      </c>
      <c r="BF1607" s="46" t="s">
        <v>1082</v>
      </c>
      <c r="BG1607" t="s">
        <v>982</v>
      </c>
      <c r="BK1607" t="s">
        <v>982</v>
      </c>
      <c r="BL1607" t="s">
        <v>1082</v>
      </c>
      <c r="BM1607" s="55" t="s">
        <v>964</v>
      </c>
      <c r="BN1607" t="str">
        <f t="shared" si="187"/>
        <v>simvastatine film-coated tablet 40mg/</v>
      </c>
      <c r="BO1607" s="55"/>
      <c r="BP1607" t="str">
        <f t="shared" si="188"/>
        <v>simvastatine film-coated tablet 40mg/</v>
      </c>
      <c r="BR1607" s="76">
        <v>10221000</v>
      </c>
      <c r="BS1607" t="s">
        <v>1220</v>
      </c>
      <c r="BU1607" s="118"/>
      <c r="BV1607" s="118"/>
      <c r="BW1607" s="61">
        <v>100000073665</v>
      </c>
      <c r="CB1607" s="87"/>
      <c r="CC1607" s="87"/>
      <c r="CF1607" t="s">
        <v>1242</v>
      </c>
      <c r="CG1607" t="s">
        <v>175</v>
      </c>
      <c r="CI1607" s="118"/>
      <c r="CJ1607" s="118"/>
      <c r="CK1607" t="s">
        <v>1239</v>
      </c>
      <c r="CM1607" t="s">
        <v>1228</v>
      </c>
      <c r="CN1607" t="s">
        <v>3382</v>
      </c>
      <c r="CO1607" s="46" t="s">
        <v>2252</v>
      </c>
      <c r="CQ1607" s="46" t="s">
        <v>2252</v>
      </c>
      <c r="CR1607" s="46" t="s">
        <v>615</v>
      </c>
      <c r="CT1607" s="46" t="s">
        <v>2252</v>
      </c>
      <c r="CU1607" s="46" t="s">
        <v>615</v>
      </c>
      <c r="CV1607" s="118"/>
      <c r="CW1607" s="147"/>
      <c r="CX1607" t="s">
        <v>615</v>
      </c>
      <c r="DG1607" s="118"/>
      <c r="DH1607" s="118"/>
      <c r="DI1607" s="118"/>
      <c r="DJ1607" s="118"/>
      <c r="DK1607" s="118"/>
      <c r="DL1607">
        <v>40</v>
      </c>
      <c r="DM1607" s="74" t="s">
        <v>164</v>
      </c>
      <c r="DN1607" s="74"/>
      <c r="DO1607" s="74"/>
      <c r="DP1607" s="74"/>
      <c r="DR1607">
        <v>40</v>
      </c>
      <c r="DS1607" s="74" t="s">
        <v>164</v>
      </c>
      <c r="DZ1607" t="s">
        <v>1262</v>
      </c>
      <c r="EA1607">
        <v>40</v>
      </c>
      <c r="EY1607" s="70" t="str">
        <f t="shared" si="189"/>
        <v>simvastatine oral 40mg/</v>
      </c>
      <c r="FK1607" s="14" t="s">
        <v>163</v>
      </c>
      <c r="FL1607" s="70" t="str">
        <f t="shared" si="190"/>
        <v>simvastatine oral 40mg/</v>
      </c>
    </row>
    <row r="1608" spans="1:168" ht="15.75" customHeight="1">
      <c r="A1608" s="83">
        <v>32774</v>
      </c>
      <c r="B1608" s="57">
        <v>32774</v>
      </c>
      <c r="C1608" s="118"/>
      <c r="D1608" s="118"/>
      <c r="E1608" s="118"/>
      <c r="F1608" s="118"/>
      <c r="G1608" s="57">
        <v>32774</v>
      </c>
      <c r="I1608" s="57">
        <v>32774</v>
      </c>
      <c r="J1608" s="5" t="str">
        <f t="shared" si="184"/>
        <v>FIN simvastatine ratiopharm GmbH film-coated tablet 14 x 40mg/</v>
      </c>
      <c r="K1608" s="5" t="str">
        <f t="shared" si="185"/>
        <v>FIN simvastatine ratiopharm GmbH film-coated tablet 14 x 40mg/</v>
      </c>
      <c r="P1608">
        <v>14</v>
      </c>
      <c r="R1608">
        <v>14</v>
      </c>
      <c r="T1608" s="118"/>
      <c r="U1608" s="118"/>
      <c r="V1608" s="118"/>
      <c r="W1608" s="118"/>
      <c r="X1608" t="s">
        <v>1298</v>
      </c>
      <c r="Y1608" t="s">
        <v>1182</v>
      </c>
      <c r="Z1608" t="s">
        <v>1182</v>
      </c>
      <c r="AA1608" t="s">
        <v>1296</v>
      </c>
      <c r="AF1608" s="61">
        <v>100000073665</v>
      </c>
      <c r="AG1608" t="s">
        <v>1220</v>
      </c>
      <c r="AI1608" t="s">
        <v>1198</v>
      </c>
      <c r="AJ1608" t="s">
        <v>1212</v>
      </c>
      <c r="AS1608" s="57">
        <v>17209</v>
      </c>
      <c r="AT1608" s="25" t="str">
        <f t="shared" si="186"/>
        <v>FIN simvastatine ratiopharm GmbH film-coated tablet 40mg/</v>
      </c>
      <c r="AU1608" s="33"/>
      <c r="AW1608" s="57">
        <v>17209</v>
      </c>
      <c r="AX1608" s="57"/>
      <c r="AZ1608" t="s">
        <v>579</v>
      </c>
      <c r="BD1608" t="s">
        <v>1220</v>
      </c>
      <c r="BF1608" s="46" t="s">
        <v>1082</v>
      </c>
      <c r="BG1608" t="s">
        <v>982</v>
      </c>
      <c r="BK1608" t="s">
        <v>982</v>
      </c>
      <c r="BL1608" t="s">
        <v>1082</v>
      </c>
      <c r="BM1608" s="55" t="s">
        <v>964</v>
      </c>
      <c r="BN1608" t="str">
        <f t="shared" si="187"/>
        <v>simvastatine film-coated tablet 40mg/</v>
      </c>
      <c r="BO1608" s="55"/>
      <c r="BP1608" t="str">
        <f t="shared" si="188"/>
        <v>simvastatine film-coated tablet 40mg/</v>
      </c>
      <c r="BR1608" s="76">
        <v>10221000</v>
      </c>
      <c r="BS1608" t="s">
        <v>1220</v>
      </c>
      <c r="BU1608" s="118"/>
      <c r="BV1608" s="118"/>
      <c r="BW1608" s="61">
        <v>100000073665</v>
      </c>
      <c r="CB1608" s="87"/>
      <c r="CC1608" s="87"/>
      <c r="CF1608" t="s">
        <v>1242</v>
      </c>
      <c r="CG1608" t="s">
        <v>175</v>
      </c>
      <c r="CI1608" s="118"/>
      <c r="CJ1608" s="118"/>
      <c r="CK1608" t="s">
        <v>1239</v>
      </c>
      <c r="CM1608" t="s">
        <v>1228</v>
      </c>
      <c r="CN1608" t="s">
        <v>3382</v>
      </c>
      <c r="CO1608" s="46" t="s">
        <v>2252</v>
      </c>
      <c r="CQ1608" s="46" t="s">
        <v>2252</v>
      </c>
      <c r="CR1608" s="46" t="s">
        <v>615</v>
      </c>
      <c r="CT1608" s="46" t="s">
        <v>2252</v>
      </c>
      <c r="CU1608" s="46" t="s">
        <v>615</v>
      </c>
      <c r="CV1608" s="118"/>
      <c r="CW1608" s="147"/>
      <c r="CX1608" t="s">
        <v>615</v>
      </c>
      <c r="DG1608" s="118"/>
      <c r="DH1608" s="118"/>
      <c r="DI1608" s="118"/>
      <c r="DJ1608" s="118"/>
      <c r="DK1608" s="118"/>
      <c r="DL1608">
        <v>40</v>
      </c>
      <c r="DM1608" s="74" t="s">
        <v>164</v>
      </c>
      <c r="DN1608" s="74"/>
      <c r="DO1608" s="74"/>
      <c r="DP1608" s="74"/>
      <c r="DR1608">
        <v>40</v>
      </c>
      <c r="DS1608" s="74" t="s">
        <v>164</v>
      </c>
      <c r="DZ1608" t="s">
        <v>1262</v>
      </c>
      <c r="EA1608">
        <v>40</v>
      </c>
      <c r="EY1608" s="70" t="str">
        <f t="shared" si="189"/>
        <v>simvastatine oral 40mg/</v>
      </c>
      <c r="FK1608" s="14" t="s">
        <v>163</v>
      </c>
      <c r="FL1608" s="70" t="str">
        <f t="shared" si="190"/>
        <v>simvastatine oral 40mg/</v>
      </c>
    </row>
    <row r="1609" spans="1:168" ht="15.75" customHeight="1">
      <c r="A1609" s="83">
        <v>32775</v>
      </c>
      <c r="B1609" s="57">
        <v>32775</v>
      </c>
      <c r="C1609" s="118"/>
      <c r="D1609" s="118"/>
      <c r="E1609" s="118"/>
      <c r="F1609" s="118"/>
      <c r="G1609" s="57">
        <v>32775</v>
      </c>
      <c r="I1609" s="57">
        <v>32775</v>
      </c>
      <c r="J1609" s="5" t="str">
        <f t="shared" si="184"/>
        <v>FIN simvastatine ratiopharm GmbH film-coated tablet 20 x 40mg/</v>
      </c>
      <c r="K1609" s="5" t="str">
        <f t="shared" si="185"/>
        <v>FIN simvastatine ratiopharm GmbH film-coated tablet 20 x 40mg/</v>
      </c>
      <c r="P1609">
        <v>20</v>
      </c>
      <c r="R1609">
        <v>20</v>
      </c>
      <c r="T1609" s="118"/>
      <c r="U1609" s="118"/>
      <c r="V1609" s="118"/>
      <c r="W1609" s="118"/>
      <c r="X1609" t="s">
        <v>1297</v>
      </c>
      <c r="Y1609" t="s">
        <v>1182</v>
      </c>
      <c r="Z1609" t="s">
        <v>1182</v>
      </c>
      <c r="AA1609" t="s">
        <v>1291</v>
      </c>
      <c r="AF1609" s="61">
        <v>100000073665</v>
      </c>
      <c r="AG1609" t="s">
        <v>1220</v>
      </c>
      <c r="AI1609" t="s">
        <v>1198</v>
      </c>
      <c r="AJ1609" t="s">
        <v>1212</v>
      </c>
      <c r="AS1609" s="57">
        <v>17209</v>
      </c>
      <c r="AT1609" s="25" t="str">
        <f t="shared" si="186"/>
        <v>FIN simvastatine ratiopharm GmbH film-coated tablet 40mg/</v>
      </c>
      <c r="AU1609" s="33"/>
      <c r="AW1609" s="57">
        <v>17209</v>
      </c>
      <c r="AX1609" s="57"/>
      <c r="AZ1609" t="s">
        <v>579</v>
      </c>
      <c r="BD1609" t="s">
        <v>1220</v>
      </c>
      <c r="BF1609" s="46" t="s">
        <v>1082</v>
      </c>
      <c r="BG1609" t="s">
        <v>982</v>
      </c>
      <c r="BK1609" t="s">
        <v>982</v>
      </c>
      <c r="BL1609" t="s">
        <v>1082</v>
      </c>
      <c r="BM1609" s="55" t="s">
        <v>964</v>
      </c>
      <c r="BN1609" t="str">
        <f t="shared" si="187"/>
        <v>simvastatine film-coated tablet 40mg/</v>
      </c>
      <c r="BO1609" s="55"/>
      <c r="BP1609" t="str">
        <f t="shared" si="188"/>
        <v>simvastatine film-coated tablet 40mg/</v>
      </c>
      <c r="BR1609" s="76">
        <v>10221000</v>
      </c>
      <c r="BS1609" t="s">
        <v>1220</v>
      </c>
      <c r="BU1609" s="118"/>
      <c r="BV1609" s="118"/>
      <c r="BW1609" s="61">
        <v>100000073665</v>
      </c>
      <c r="CB1609" s="87"/>
      <c r="CC1609" s="87"/>
      <c r="CF1609" t="s">
        <v>1242</v>
      </c>
      <c r="CG1609" t="s">
        <v>175</v>
      </c>
      <c r="CI1609" s="118"/>
      <c r="CJ1609" s="118"/>
      <c r="CK1609" t="s">
        <v>1239</v>
      </c>
      <c r="CM1609" t="s">
        <v>1228</v>
      </c>
      <c r="CN1609" t="s">
        <v>3382</v>
      </c>
      <c r="CO1609" s="46" t="s">
        <v>2252</v>
      </c>
      <c r="CQ1609" s="46" t="s">
        <v>2252</v>
      </c>
      <c r="CR1609" s="46" t="s">
        <v>615</v>
      </c>
      <c r="CT1609" s="46" t="s">
        <v>2252</v>
      </c>
      <c r="CU1609" s="46" t="s">
        <v>615</v>
      </c>
      <c r="CV1609" s="118"/>
      <c r="CW1609" s="147"/>
      <c r="CX1609" t="s">
        <v>615</v>
      </c>
      <c r="DG1609" s="118"/>
      <c r="DH1609" s="118"/>
      <c r="DI1609" s="118"/>
      <c r="DJ1609" s="118"/>
      <c r="DK1609" s="118"/>
      <c r="DL1609">
        <v>40</v>
      </c>
      <c r="DM1609" s="74" t="s">
        <v>164</v>
      </c>
      <c r="DN1609" s="74"/>
      <c r="DO1609" s="74"/>
      <c r="DP1609" s="74"/>
      <c r="DR1609">
        <v>40</v>
      </c>
      <c r="DS1609" s="74" t="s">
        <v>164</v>
      </c>
      <c r="DZ1609" t="s">
        <v>1262</v>
      </c>
      <c r="EA1609">
        <v>40</v>
      </c>
      <c r="EY1609" s="70" t="str">
        <f t="shared" si="189"/>
        <v>simvastatine oral 40mg/</v>
      </c>
      <c r="FK1609" s="14" t="s">
        <v>163</v>
      </c>
      <c r="FL1609" s="70" t="str">
        <f t="shared" si="190"/>
        <v>simvastatine oral 40mg/</v>
      </c>
    </row>
    <row r="1610" spans="1:168" ht="15.75" customHeight="1">
      <c r="A1610" s="83">
        <v>32776</v>
      </c>
      <c r="B1610" s="57">
        <v>32776</v>
      </c>
      <c r="C1610" s="118"/>
      <c r="D1610" s="118"/>
      <c r="E1610" s="118"/>
      <c r="F1610" s="118"/>
      <c r="G1610" s="57">
        <v>32776</v>
      </c>
      <c r="I1610" s="57">
        <v>32776</v>
      </c>
      <c r="J1610" s="5" t="str">
        <f t="shared" si="184"/>
        <v>FIN simvastatine ratiopharm GmbH film-coated tablet 28 x 40mg/</v>
      </c>
      <c r="K1610" s="5" t="str">
        <f t="shared" si="185"/>
        <v>FIN simvastatine ratiopharm GmbH film-coated tablet 28 x 40mg/</v>
      </c>
      <c r="P1610">
        <v>28</v>
      </c>
      <c r="R1610">
        <v>28</v>
      </c>
      <c r="T1610" s="118"/>
      <c r="U1610" s="118"/>
      <c r="V1610" s="118"/>
      <c r="W1610" s="118"/>
      <c r="X1610" t="s">
        <v>1289</v>
      </c>
      <c r="Y1610" t="s">
        <v>1182</v>
      </c>
      <c r="Z1610" t="s">
        <v>1182</v>
      </c>
      <c r="AA1610" t="s">
        <v>1297</v>
      </c>
      <c r="AF1610" s="61">
        <v>100000073665</v>
      </c>
      <c r="AG1610" t="s">
        <v>1220</v>
      </c>
      <c r="AI1610" t="s">
        <v>1198</v>
      </c>
      <c r="AJ1610" t="s">
        <v>1212</v>
      </c>
      <c r="AS1610" s="57">
        <v>17209</v>
      </c>
      <c r="AT1610" s="25" t="str">
        <f t="shared" si="186"/>
        <v>FIN simvastatine ratiopharm GmbH film-coated tablet 40mg/</v>
      </c>
      <c r="AU1610" s="33"/>
      <c r="AW1610" s="57">
        <v>17209</v>
      </c>
      <c r="AX1610" s="57"/>
      <c r="AZ1610" t="s">
        <v>579</v>
      </c>
      <c r="BD1610" t="s">
        <v>1220</v>
      </c>
      <c r="BF1610" s="46" t="s">
        <v>1082</v>
      </c>
      <c r="BG1610" t="s">
        <v>982</v>
      </c>
      <c r="BK1610" t="s">
        <v>982</v>
      </c>
      <c r="BL1610" t="s">
        <v>1082</v>
      </c>
      <c r="BM1610" s="55" t="s">
        <v>964</v>
      </c>
      <c r="BN1610" t="str">
        <f t="shared" si="187"/>
        <v>simvastatine film-coated tablet 40mg/</v>
      </c>
      <c r="BO1610" s="55"/>
      <c r="BP1610" t="str">
        <f t="shared" si="188"/>
        <v>simvastatine film-coated tablet 40mg/</v>
      </c>
      <c r="BR1610" s="76">
        <v>10221000</v>
      </c>
      <c r="BS1610" t="s">
        <v>1220</v>
      </c>
      <c r="BU1610" s="118"/>
      <c r="BV1610" s="118"/>
      <c r="BW1610" s="61">
        <v>100000073665</v>
      </c>
      <c r="CB1610" s="87"/>
      <c r="CC1610" s="87"/>
      <c r="CF1610" t="s">
        <v>1242</v>
      </c>
      <c r="CG1610" t="s">
        <v>175</v>
      </c>
      <c r="CI1610" s="118"/>
      <c r="CJ1610" s="118"/>
      <c r="CK1610" t="s">
        <v>1239</v>
      </c>
      <c r="CM1610" t="s">
        <v>1228</v>
      </c>
      <c r="CN1610" t="s">
        <v>3382</v>
      </c>
      <c r="CO1610" s="46" t="s">
        <v>2252</v>
      </c>
      <c r="CQ1610" s="46" t="s">
        <v>2252</v>
      </c>
      <c r="CR1610" s="46" t="s">
        <v>615</v>
      </c>
      <c r="CT1610" s="46" t="s">
        <v>2252</v>
      </c>
      <c r="CU1610" s="46" t="s">
        <v>615</v>
      </c>
      <c r="CV1610" s="118"/>
      <c r="CW1610" s="147"/>
      <c r="CX1610" t="s">
        <v>615</v>
      </c>
      <c r="DG1610" s="118"/>
      <c r="DH1610" s="118"/>
      <c r="DI1610" s="118"/>
      <c r="DJ1610" s="118"/>
      <c r="DK1610" s="118"/>
      <c r="DL1610">
        <v>40</v>
      </c>
      <c r="DM1610" s="74" t="s">
        <v>164</v>
      </c>
      <c r="DN1610" s="74"/>
      <c r="DO1610" s="74"/>
      <c r="DP1610" s="74"/>
      <c r="DR1610">
        <v>40</v>
      </c>
      <c r="DS1610" s="74" t="s">
        <v>164</v>
      </c>
      <c r="DZ1610" t="s">
        <v>1262</v>
      </c>
      <c r="EA1610">
        <v>40</v>
      </c>
      <c r="EY1610" s="70" t="str">
        <f t="shared" si="189"/>
        <v>simvastatine oral 40mg/</v>
      </c>
      <c r="FK1610" s="14" t="s">
        <v>163</v>
      </c>
      <c r="FL1610" s="70" t="str">
        <f t="shared" si="190"/>
        <v>simvastatine oral 40mg/</v>
      </c>
    </row>
    <row r="1611" spans="1:168" ht="15.75" customHeight="1">
      <c r="A1611" s="83">
        <v>32777</v>
      </c>
      <c r="B1611" s="57">
        <v>32777</v>
      </c>
      <c r="C1611" s="118"/>
      <c r="D1611" s="118"/>
      <c r="E1611" s="118"/>
      <c r="F1611" s="118"/>
      <c r="G1611" s="57">
        <v>32777</v>
      </c>
      <c r="I1611" s="57">
        <v>32777</v>
      </c>
      <c r="J1611" s="5" t="str">
        <f t="shared" si="184"/>
        <v>FIN simvastatine ratiopharm GmbH film-coated tablet 30 x 40mg/</v>
      </c>
      <c r="K1611" s="5" t="str">
        <f t="shared" si="185"/>
        <v>FIN simvastatine ratiopharm GmbH film-coated tablet 30 x 40mg/</v>
      </c>
      <c r="P1611">
        <v>30</v>
      </c>
      <c r="R1611">
        <v>30</v>
      </c>
      <c r="T1611" s="118"/>
      <c r="U1611" s="118"/>
      <c r="V1611" s="118"/>
      <c r="W1611" s="118"/>
      <c r="X1611" t="s">
        <v>1300</v>
      </c>
      <c r="Y1611" t="s">
        <v>1182</v>
      </c>
      <c r="Z1611" t="s">
        <v>1182</v>
      </c>
      <c r="AA1611" t="s">
        <v>1298</v>
      </c>
      <c r="AF1611" s="61">
        <v>100000073665</v>
      </c>
      <c r="AG1611" t="s">
        <v>1220</v>
      </c>
      <c r="AI1611" t="s">
        <v>1198</v>
      </c>
      <c r="AJ1611" t="s">
        <v>1212</v>
      </c>
      <c r="AS1611" s="57">
        <v>17209</v>
      </c>
      <c r="AT1611" s="25" t="str">
        <f t="shared" si="186"/>
        <v>FIN simvastatine ratiopharm GmbH film-coated tablet 40mg/</v>
      </c>
      <c r="AU1611" s="33"/>
      <c r="AW1611" s="57">
        <v>17209</v>
      </c>
      <c r="AX1611" s="57"/>
      <c r="AZ1611" t="s">
        <v>579</v>
      </c>
      <c r="BD1611" t="s">
        <v>1220</v>
      </c>
      <c r="BF1611" s="46" t="s">
        <v>1082</v>
      </c>
      <c r="BG1611" t="s">
        <v>982</v>
      </c>
      <c r="BK1611" t="s">
        <v>982</v>
      </c>
      <c r="BL1611" t="s">
        <v>1082</v>
      </c>
      <c r="BM1611" s="55" t="s">
        <v>964</v>
      </c>
      <c r="BN1611" t="str">
        <f t="shared" si="187"/>
        <v>simvastatine film-coated tablet 40mg/</v>
      </c>
      <c r="BO1611" s="55"/>
      <c r="BP1611" t="str">
        <f t="shared" si="188"/>
        <v>simvastatine film-coated tablet 40mg/</v>
      </c>
      <c r="BR1611" s="76">
        <v>10221000</v>
      </c>
      <c r="BS1611" t="s">
        <v>1220</v>
      </c>
      <c r="BU1611" s="118"/>
      <c r="BV1611" s="118"/>
      <c r="BW1611" s="61">
        <v>100000073665</v>
      </c>
      <c r="CB1611" s="87"/>
      <c r="CC1611" s="87"/>
      <c r="CF1611" t="s">
        <v>1242</v>
      </c>
      <c r="CG1611" t="s">
        <v>175</v>
      </c>
      <c r="CI1611" s="118"/>
      <c r="CJ1611" s="118"/>
      <c r="CK1611" t="s">
        <v>1239</v>
      </c>
      <c r="CM1611" t="s">
        <v>1228</v>
      </c>
      <c r="CN1611" t="s">
        <v>3382</v>
      </c>
      <c r="CO1611" s="46" t="s">
        <v>2252</v>
      </c>
      <c r="CQ1611" s="46" t="s">
        <v>2252</v>
      </c>
      <c r="CR1611" s="46" t="s">
        <v>615</v>
      </c>
      <c r="CT1611" s="46" t="s">
        <v>2252</v>
      </c>
      <c r="CU1611" s="46" t="s">
        <v>615</v>
      </c>
      <c r="CV1611" s="118"/>
      <c r="CW1611" s="147"/>
      <c r="CX1611" t="s">
        <v>615</v>
      </c>
      <c r="DG1611" s="118"/>
      <c r="DH1611" s="118"/>
      <c r="DI1611" s="118"/>
      <c r="DJ1611" s="118"/>
      <c r="DK1611" s="118"/>
      <c r="DL1611">
        <v>40</v>
      </c>
      <c r="DM1611" s="74" t="s">
        <v>164</v>
      </c>
      <c r="DN1611" s="74"/>
      <c r="DO1611" s="74"/>
      <c r="DP1611" s="74"/>
      <c r="DR1611">
        <v>40</v>
      </c>
      <c r="DS1611" s="74" t="s">
        <v>164</v>
      </c>
      <c r="DZ1611" t="s">
        <v>1262</v>
      </c>
      <c r="EA1611">
        <v>40</v>
      </c>
      <c r="EY1611" s="70" t="str">
        <f t="shared" si="189"/>
        <v>simvastatine oral 40mg/</v>
      </c>
      <c r="FK1611" s="14" t="s">
        <v>163</v>
      </c>
      <c r="FL1611" s="70" t="str">
        <f t="shared" si="190"/>
        <v>simvastatine oral 40mg/</v>
      </c>
    </row>
    <row r="1612" spans="1:168" ht="15.75" customHeight="1">
      <c r="A1612" s="83">
        <v>32778</v>
      </c>
      <c r="B1612" s="57">
        <v>32778</v>
      </c>
      <c r="C1612" s="118"/>
      <c r="D1612" s="118"/>
      <c r="E1612" s="118"/>
      <c r="F1612" s="118"/>
      <c r="G1612" s="57">
        <v>32778</v>
      </c>
      <c r="I1612" s="57">
        <v>32778</v>
      </c>
      <c r="J1612" s="5" t="str">
        <f t="shared" si="184"/>
        <v>FIN simvastatine ratiopharm GmbH film-coated tablet 50 x 40mg/</v>
      </c>
      <c r="K1612" s="5" t="str">
        <f t="shared" si="185"/>
        <v>FIN simvastatine ratiopharm GmbH film-coated tablet 50 x 40mg/</v>
      </c>
      <c r="P1612">
        <v>50</v>
      </c>
      <c r="R1612">
        <v>50</v>
      </c>
      <c r="T1612" s="118"/>
      <c r="U1612" s="118"/>
      <c r="V1612" s="118"/>
      <c r="W1612" s="118"/>
      <c r="X1612" t="s">
        <v>1299</v>
      </c>
      <c r="Y1612" t="s">
        <v>1182</v>
      </c>
      <c r="Z1612" t="s">
        <v>1182</v>
      </c>
      <c r="AA1612" t="s">
        <v>1299</v>
      </c>
      <c r="AF1612" s="61">
        <v>100000073665</v>
      </c>
      <c r="AG1612" t="s">
        <v>1220</v>
      </c>
      <c r="AI1612" t="s">
        <v>1198</v>
      </c>
      <c r="AJ1612" t="s">
        <v>1212</v>
      </c>
      <c r="AS1612" s="57">
        <v>17209</v>
      </c>
      <c r="AT1612" s="25" t="str">
        <f t="shared" si="186"/>
        <v>FIN simvastatine ratiopharm GmbH film-coated tablet 40mg/</v>
      </c>
      <c r="AU1612" s="33"/>
      <c r="AW1612" s="57">
        <v>17209</v>
      </c>
      <c r="AX1612" s="57"/>
      <c r="AZ1612" t="s">
        <v>579</v>
      </c>
      <c r="BD1612" t="s">
        <v>1220</v>
      </c>
      <c r="BF1612" s="46" t="s">
        <v>1082</v>
      </c>
      <c r="BG1612" t="s">
        <v>982</v>
      </c>
      <c r="BK1612" t="s">
        <v>982</v>
      </c>
      <c r="BL1612" t="s">
        <v>1082</v>
      </c>
      <c r="BM1612" s="55" t="s">
        <v>964</v>
      </c>
      <c r="BN1612" t="str">
        <f t="shared" si="187"/>
        <v>simvastatine film-coated tablet 40mg/</v>
      </c>
      <c r="BO1612" s="55"/>
      <c r="BP1612" t="str">
        <f t="shared" si="188"/>
        <v>simvastatine film-coated tablet 40mg/</v>
      </c>
      <c r="BR1612" s="76">
        <v>10221000</v>
      </c>
      <c r="BS1612" t="s">
        <v>1220</v>
      </c>
      <c r="BU1612" s="118"/>
      <c r="BV1612" s="118"/>
      <c r="BW1612" s="61">
        <v>100000073665</v>
      </c>
      <c r="CB1612" s="87"/>
      <c r="CC1612" s="87"/>
      <c r="CF1612" t="s">
        <v>1242</v>
      </c>
      <c r="CG1612" t="s">
        <v>175</v>
      </c>
      <c r="CI1612" s="118"/>
      <c r="CJ1612" s="118"/>
      <c r="CK1612" t="s">
        <v>1239</v>
      </c>
      <c r="CM1612" t="s">
        <v>1228</v>
      </c>
      <c r="CN1612" t="s">
        <v>3382</v>
      </c>
      <c r="CO1612" s="46" t="s">
        <v>2252</v>
      </c>
      <c r="CQ1612" s="46" t="s">
        <v>2252</v>
      </c>
      <c r="CR1612" s="46" t="s">
        <v>615</v>
      </c>
      <c r="CT1612" s="46" t="s">
        <v>2252</v>
      </c>
      <c r="CU1612" s="46" t="s">
        <v>615</v>
      </c>
      <c r="CV1612" s="118"/>
      <c r="CW1612" s="147"/>
      <c r="CX1612" t="s">
        <v>615</v>
      </c>
      <c r="DG1612" s="118"/>
      <c r="DH1612" s="118"/>
      <c r="DI1612" s="118"/>
      <c r="DJ1612" s="118"/>
      <c r="DK1612" s="118"/>
      <c r="DL1612">
        <v>40</v>
      </c>
      <c r="DM1612" s="74" t="s">
        <v>164</v>
      </c>
      <c r="DN1612" s="74"/>
      <c r="DO1612" s="74"/>
      <c r="DP1612" s="74"/>
      <c r="DR1612">
        <v>40</v>
      </c>
      <c r="DS1612" s="74" t="s">
        <v>164</v>
      </c>
      <c r="DZ1612" t="s">
        <v>1262</v>
      </c>
      <c r="EA1612">
        <v>40</v>
      </c>
      <c r="EY1612" s="70" t="str">
        <f t="shared" si="189"/>
        <v>simvastatine oral 40mg/</v>
      </c>
      <c r="FK1612" s="14" t="s">
        <v>163</v>
      </c>
      <c r="FL1612" s="70" t="str">
        <f t="shared" si="190"/>
        <v>simvastatine oral 40mg/</v>
      </c>
    </row>
    <row r="1613" spans="1:168" ht="15.75" customHeight="1">
      <c r="A1613" s="83">
        <v>32779</v>
      </c>
      <c r="B1613" s="57">
        <v>32779</v>
      </c>
      <c r="C1613" s="118"/>
      <c r="D1613" s="118"/>
      <c r="E1613" s="118"/>
      <c r="F1613" s="118"/>
      <c r="G1613" s="57">
        <v>32779</v>
      </c>
      <c r="I1613" s="57">
        <v>32779</v>
      </c>
      <c r="J1613" s="5" t="str">
        <f t="shared" si="184"/>
        <v>FIN simvastatine ratiopharm GmbH film-coated tablet 56 x 40mg/</v>
      </c>
      <c r="K1613" s="5" t="str">
        <f t="shared" si="185"/>
        <v>FIN simvastatine ratiopharm GmbH film-coated tablet 56 x 40mg/</v>
      </c>
      <c r="P1613">
        <v>56</v>
      </c>
      <c r="R1613">
        <v>56</v>
      </c>
      <c r="T1613" s="118"/>
      <c r="U1613" s="118"/>
      <c r="V1613" s="118"/>
      <c r="W1613" s="118"/>
      <c r="X1613" t="s">
        <v>1302</v>
      </c>
      <c r="Y1613" t="s">
        <v>1182</v>
      </c>
      <c r="Z1613" t="s">
        <v>1182</v>
      </c>
      <c r="AA1613" t="s">
        <v>1307</v>
      </c>
      <c r="AF1613" s="61">
        <v>100000073665</v>
      </c>
      <c r="AG1613" t="s">
        <v>1220</v>
      </c>
      <c r="AI1613" t="s">
        <v>1198</v>
      </c>
      <c r="AJ1613" t="s">
        <v>1212</v>
      </c>
      <c r="AS1613" s="57">
        <v>17209</v>
      </c>
      <c r="AT1613" s="25" t="str">
        <f t="shared" si="186"/>
        <v>FIN simvastatine ratiopharm GmbH film-coated tablet 40mg/</v>
      </c>
      <c r="AU1613" s="33"/>
      <c r="AW1613" s="57">
        <v>17209</v>
      </c>
      <c r="AX1613" s="57"/>
      <c r="AZ1613" t="s">
        <v>579</v>
      </c>
      <c r="BD1613" t="s">
        <v>1220</v>
      </c>
      <c r="BF1613" s="46" t="s">
        <v>1082</v>
      </c>
      <c r="BG1613" t="s">
        <v>982</v>
      </c>
      <c r="BK1613" t="s">
        <v>982</v>
      </c>
      <c r="BL1613" t="s">
        <v>1082</v>
      </c>
      <c r="BM1613" s="55" t="s">
        <v>964</v>
      </c>
      <c r="BN1613" t="str">
        <f t="shared" si="187"/>
        <v>simvastatine film-coated tablet 40mg/</v>
      </c>
      <c r="BO1613" s="55"/>
      <c r="BP1613" t="str">
        <f t="shared" si="188"/>
        <v>simvastatine film-coated tablet 40mg/</v>
      </c>
      <c r="BR1613" s="76">
        <v>10221000</v>
      </c>
      <c r="BS1613" t="s">
        <v>1220</v>
      </c>
      <c r="BU1613" s="118"/>
      <c r="BV1613" s="118"/>
      <c r="BW1613" s="61">
        <v>100000073665</v>
      </c>
      <c r="CB1613" s="87"/>
      <c r="CC1613" s="87"/>
      <c r="CF1613" t="s">
        <v>1242</v>
      </c>
      <c r="CG1613" t="s">
        <v>175</v>
      </c>
      <c r="CI1613" s="118"/>
      <c r="CJ1613" s="118"/>
      <c r="CK1613" t="s">
        <v>1239</v>
      </c>
      <c r="CM1613" t="s">
        <v>1228</v>
      </c>
      <c r="CN1613" t="s">
        <v>3382</v>
      </c>
      <c r="CO1613" s="46" t="s">
        <v>2252</v>
      </c>
      <c r="CQ1613" s="46" t="s">
        <v>2252</v>
      </c>
      <c r="CR1613" s="46" t="s">
        <v>615</v>
      </c>
      <c r="CT1613" s="46" t="s">
        <v>2252</v>
      </c>
      <c r="CU1613" s="46" t="s">
        <v>615</v>
      </c>
      <c r="CV1613" s="118"/>
      <c r="CW1613" s="147"/>
      <c r="CX1613" t="s">
        <v>615</v>
      </c>
      <c r="DG1613" s="118"/>
      <c r="DH1613" s="118"/>
      <c r="DI1613" s="118"/>
      <c r="DJ1613" s="118"/>
      <c r="DK1613" s="118"/>
      <c r="DL1613">
        <v>40</v>
      </c>
      <c r="DM1613" s="74" t="s">
        <v>164</v>
      </c>
      <c r="DN1613" s="74"/>
      <c r="DO1613" s="74"/>
      <c r="DP1613" s="74"/>
      <c r="DR1613">
        <v>40</v>
      </c>
      <c r="DS1613" s="74" t="s">
        <v>164</v>
      </c>
      <c r="DZ1613" t="s">
        <v>1262</v>
      </c>
      <c r="EA1613">
        <v>40</v>
      </c>
      <c r="EY1613" s="70" t="str">
        <f t="shared" si="189"/>
        <v>simvastatine oral 40mg/</v>
      </c>
      <c r="FK1613" s="14" t="s">
        <v>163</v>
      </c>
      <c r="FL1613" s="70" t="str">
        <f t="shared" si="190"/>
        <v>simvastatine oral 40mg/</v>
      </c>
    </row>
    <row r="1614" spans="1:168" ht="15.75" customHeight="1">
      <c r="A1614" s="83">
        <v>32780</v>
      </c>
      <c r="B1614" s="57">
        <v>32780</v>
      </c>
      <c r="C1614" s="118"/>
      <c r="D1614" s="118"/>
      <c r="E1614" s="118"/>
      <c r="F1614" s="118"/>
      <c r="G1614" s="57">
        <v>32780</v>
      </c>
      <c r="I1614" s="57">
        <v>32780</v>
      </c>
      <c r="J1614" s="5" t="str">
        <f t="shared" si="184"/>
        <v>FIN simvastatine ratiopharm GmbH film-coated tablet 60 x 40mg/</v>
      </c>
      <c r="K1614" s="5" t="str">
        <f t="shared" si="185"/>
        <v>FIN simvastatine ratiopharm GmbH film-coated tablet 60 x 40mg/</v>
      </c>
      <c r="P1614">
        <v>60</v>
      </c>
      <c r="R1614">
        <v>60</v>
      </c>
      <c r="T1614" s="118"/>
      <c r="U1614" s="118"/>
      <c r="V1614" s="118"/>
      <c r="W1614" s="118"/>
      <c r="X1614" s="56" t="s">
        <v>1303</v>
      </c>
      <c r="Y1614" t="s">
        <v>1182</v>
      </c>
      <c r="Z1614" t="s">
        <v>1182</v>
      </c>
      <c r="AA1614" t="s">
        <v>1300</v>
      </c>
      <c r="AF1614" s="61">
        <v>100000073665</v>
      </c>
      <c r="AG1614" t="s">
        <v>1220</v>
      </c>
      <c r="AI1614" t="s">
        <v>1198</v>
      </c>
      <c r="AJ1614" t="s">
        <v>1212</v>
      </c>
      <c r="AS1614" s="57">
        <v>17209</v>
      </c>
      <c r="AT1614" s="25" t="str">
        <f t="shared" si="186"/>
        <v>FIN simvastatine ratiopharm GmbH film-coated tablet 40mg/</v>
      </c>
      <c r="AU1614" s="33"/>
      <c r="AW1614" s="57">
        <v>17209</v>
      </c>
      <c r="AX1614" s="57"/>
      <c r="AZ1614" t="s">
        <v>579</v>
      </c>
      <c r="BD1614" t="s">
        <v>1220</v>
      </c>
      <c r="BF1614" s="46" t="s">
        <v>1082</v>
      </c>
      <c r="BG1614" t="s">
        <v>982</v>
      </c>
      <c r="BK1614" t="s">
        <v>982</v>
      </c>
      <c r="BL1614" t="s">
        <v>1082</v>
      </c>
      <c r="BM1614" s="55" t="s">
        <v>964</v>
      </c>
      <c r="BN1614" t="str">
        <f t="shared" si="187"/>
        <v>simvastatine film-coated tablet 40mg/</v>
      </c>
      <c r="BO1614" s="55"/>
      <c r="BP1614" t="str">
        <f t="shared" si="188"/>
        <v>simvastatine film-coated tablet 40mg/</v>
      </c>
      <c r="BR1614" s="76">
        <v>10221000</v>
      </c>
      <c r="BS1614" t="s">
        <v>1220</v>
      </c>
      <c r="BU1614" s="118"/>
      <c r="BV1614" s="118"/>
      <c r="BW1614" s="61">
        <v>100000073665</v>
      </c>
      <c r="CB1614" s="87"/>
      <c r="CC1614" s="87"/>
      <c r="CF1614" t="s">
        <v>1242</v>
      </c>
      <c r="CG1614" t="s">
        <v>175</v>
      </c>
      <c r="CI1614" s="118"/>
      <c r="CJ1614" s="118"/>
      <c r="CK1614" t="s">
        <v>1239</v>
      </c>
      <c r="CM1614" t="s">
        <v>1228</v>
      </c>
      <c r="CN1614" t="s">
        <v>3382</v>
      </c>
      <c r="CO1614" s="46" t="s">
        <v>2252</v>
      </c>
      <c r="CQ1614" s="46" t="s">
        <v>2252</v>
      </c>
      <c r="CR1614" s="46" t="s">
        <v>615</v>
      </c>
      <c r="CT1614" s="46" t="s">
        <v>2252</v>
      </c>
      <c r="CU1614" s="46" t="s">
        <v>615</v>
      </c>
      <c r="CV1614" s="118"/>
      <c r="CW1614" s="147"/>
      <c r="CX1614" t="s">
        <v>615</v>
      </c>
      <c r="DG1614" s="118"/>
      <c r="DH1614" s="118"/>
      <c r="DI1614" s="118"/>
      <c r="DJ1614" s="118"/>
      <c r="DK1614" s="118"/>
      <c r="DL1614">
        <v>40</v>
      </c>
      <c r="DM1614" s="74" t="s">
        <v>164</v>
      </c>
      <c r="DN1614" s="74"/>
      <c r="DO1614" s="74"/>
      <c r="DP1614" s="74"/>
      <c r="DR1614">
        <v>40</v>
      </c>
      <c r="DS1614" s="74" t="s">
        <v>164</v>
      </c>
      <c r="DZ1614" t="s">
        <v>1262</v>
      </c>
      <c r="EA1614">
        <v>40</v>
      </c>
      <c r="EY1614" s="70" t="str">
        <f t="shared" si="189"/>
        <v>simvastatine oral 40mg/</v>
      </c>
      <c r="FK1614" s="14" t="s">
        <v>163</v>
      </c>
      <c r="FL1614" s="70" t="str">
        <f t="shared" si="190"/>
        <v>simvastatine oral 40mg/</v>
      </c>
    </row>
    <row r="1615" spans="1:168" ht="15.75" customHeight="1">
      <c r="A1615" s="83">
        <v>32781</v>
      </c>
      <c r="B1615" s="57">
        <v>32781</v>
      </c>
      <c r="C1615" s="118"/>
      <c r="D1615" s="118"/>
      <c r="E1615" s="118"/>
      <c r="F1615" s="118"/>
      <c r="G1615" s="57">
        <v>32781</v>
      </c>
      <c r="I1615" s="57">
        <v>32781</v>
      </c>
      <c r="J1615" s="5" t="str">
        <f t="shared" si="184"/>
        <v>FIN simvastatine ratiopharm GmbH film-coated tablet 84 x 40mg/</v>
      </c>
      <c r="K1615" s="5" t="str">
        <f t="shared" si="185"/>
        <v>FIN simvastatine ratiopharm GmbH film-coated tablet 84 x 40mg/</v>
      </c>
      <c r="P1615">
        <v>84</v>
      </c>
      <c r="R1615">
        <v>84</v>
      </c>
      <c r="T1615" s="118"/>
      <c r="U1615" s="118"/>
      <c r="V1615" s="118"/>
      <c r="W1615" s="118"/>
      <c r="X1615" s="56" t="s">
        <v>1303</v>
      </c>
      <c r="Y1615" t="s">
        <v>1182</v>
      </c>
      <c r="Z1615" t="s">
        <v>1182</v>
      </c>
      <c r="AA1615" t="s">
        <v>1313</v>
      </c>
      <c r="AF1615" s="61">
        <v>100000073665</v>
      </c>
      <c r="AG1615" t="s">
        <v>1220</v>
      </c>
      <c r="AI1615" t="s">
        <v>1198</v>
      </c>
      <c r="AJ1615" t="s">
        <v>1212</v>
      </c>
      <c r="AS1615" s="57">
        <v>17209</v>
      </c>
      <c r="AT1615" s="25" t="str">
        <f t="shared" si="186"/>
        <v>FIN simvastatine ratiopharm GmbH film-coated tablet 40mg/</v>
      </c>
      <c r="AU1615" s="33"/>
      <c r="AW1615" s="57">
        <v>17209</v>
      </c>
      <c r="AX1615" s="57"/>
      <c r="AZ1615" t="s">
        <v>579</v>
      </c>
      <c r="BD1615" t="s">
        <v>1220</v>
      </c>
      <c r="BF1615" s="46" t="s">
        <v>1082</v>
      </c>
      <c r="BG1615" t="s">
        <v>982</v>
      </c>
      <c r="BK1615" t="s">
        <v>982</v>
      </c>
      <c r="BL1615" t="s">
        <v>1082</v>
      </c>
      <c r="BM1615" s="55" t="s">
        <v>964</v>
      </c>
      <c r="BN1615" t="str">
        <f t="shared" si="187"/>
        <v>simvastatine film-coated tablet 40mg/</v>
      </c>
      <c r="BO1615" s="55"/>
      <c r="BP1615" t="str">
        <f t="shared" si="188"/>
        <v>simvastatine film-coated tablet 40mg/</v>
      </c>
      <c r="BR1615" s="76">
        <v>10221000</v>
      </c>
      <c r="BS1615" t="s">
        <v>1220</v>
      </c>
      <c r="BU1615" s="118"/>
      <c r="BV1615" s="118"/>
      <c r="BW1615" s="61">
        <v>100000073665</v>
      </c>
      <c r="CB1615" s="87"/>
      <c r="CC1615" s="87"/>
      <c r="CF1615" t="s">
        <v>1242</v>
      </c>
      <c r="CG1615" t="s">
        <v>175</v>
      </c>
      <c r="CI1615" s="118"/>
      <c r="CJ1615" s="118"/>
      <c r="CK1615" t="s">
        <v>1239</v>
      </c>
      <c r="CM1615" t="s">
        <v>1228</v>
      </c>
      <c r="CN1615" t="s">
        <v>3382</v>
      </c>
      <c r="CO1615" s="46" t="s">
        <v>2252</v>
      </c>
      <c r="CQ1615" s="46" t="s">
        <v>2252</v>
      </c>
      <c r="CR1615" s="46" t="s">
        <v>615</v>
      </c>
      <c r="CT1615" s="46" t="s">
        <v>2252</v>
      </c>
      <c r="CU1615" s="46" t="s">
        <v>615</v>
      </c>
      <c r="CV1615" s="118"/>
      <c r="CW1615" s="147"/>
      <c r="CX1615" t="s">
        <v>615</v>
      </c>
      <c r="DG1615" s="118"/>
      <c r="DH1615" s="118"/>
      <c r="DI1615" s="118"/>
      <c r="DJ1615" s="118"/>
      <c r="DK1615" s="118"/>
      <c r="DL1615">
        <v>40</v>
      </c>
      <c r="DM1615" s="74" t="s">
        <v>164</v>
      </c>
      <c r="DN1615" s="74"/>
      <c r="DO1615" s="74"/>
      <c r="DP1615" s="74"/>
      <c r="DR1615">
        <v>40</v>
      </c>
      <c r="DS1615" s="74" t="s">
        <v>164</v>
      </c>
      <c r="DZ1615" t="s">
        <v>1262</v>
      </c>
      <c r="EA1615">
        <v>40</v>
      </c>
      <c r="EY1615" s="70" t="str">
        <f t="shared" si="189"/>
        <v>simvastatine oral 40mg/</v>
      </c>
      <c r="FK1615" s="14" t="s">
        <v>163</v>
      </c>
      <c r="FL1615" s="70" t="str">
        <f t="shared" si="190"/>
        <v>simvastatine oral 40mg/</v>
      </c>
    </row>
    <row r="1616" spans="1:168" ht="15.75" customHeight="1">
      <c r="A1616" s="83">
        <v>32782</v>
      </c>
      <c r="B1616" s="57">
        <v>32782</v>
      </c>
      <c r="C1616" s="118"/>
      <c r="D1616" s="118"/>
      <c r="E1616" s="118"/>
      <c r="F1616" s="118"/>
      <c r="G1616" s="57">
        <v>32782</v>
      </c>
      <c r="I1616" s="57">
        <v>32782</v>
      </c>
      <c r="J1616" s="5" t="str">
        <f t="shared" si="184"/>
        <v>FIN simvastatine ratiopharm GmbH film-coated tablet 98 x 40mg/</v>
      </c>
      <c r="K1616" s="5" t="str">
        <f t="shared" si="185"/>
        <v>FIN simvastatine ratiopharm GmbH film-coated tablet 98 x 40mg/</v>
      </c>
      <c r="P1616">
        <v>98</v>
      </c>
      <c r="R1616">
        <v>98</v>
      </c>
      <c r="T1616" s="118"/>
      <c r="U1616" s="118"/>
      <c r="V1616" s="118"/>
      <c r="W1616" s="118"/>
      <c r="X1616" t="s">
        <v>1292</v>
      </c>
      <c r="Y1616" t="s">
        <v>1182</v>
      </c>
      <c r="Z1616" t="s">
        <v>1182</v>
      </c>
      <c r="AA1616" t="s">
        <v>1302</v>
      </c>
      <c r="AF1616" s="61">
        <v>100000073665</v>
      </c>
      <c r="AG1616" t="s">
        <v>1220</v>
      </c>
      <c r="AI1616" t="s">
        <v>1198</v>
      </c>
      <c r="AJ1616" t="s">
        <v>1212</v>
      </c>
      <c r="AS1616" s="57">
        <v>17209</v>
      </c>
      <c r="AT1616" s="25" t="str">
        <f t="shared" si="186"/>
        <v>FIN simvastatine ratiopharm GmbH film-coated tablet 40mg/</v>
      </c>
      <c r="AU1616" s="33"/>
      <c r="AW1616" s="57">
        <v>17209</v>
      </c>
      <c r="AX1616" s="57"/>
      <c r="AZ1616" t="s">
        <v>579</v>
      </c>
      <c r="BD1616" t="s">
        <v>1220</v>
      </c>
      <c r="BF1616" s="46" t="s">
        <v>1082</v>
      </c>
      <c r="BG1616" t="s">
        <v>982</v>
      </c>
      <c r="BK1616" t="s">
        <v>982</v>
      </c>
      <c r="BL1616" t="s">
        <v>1082</v>
      </c>
      <c r="BM1616" s="55" t="s">
        <v>964</v>
      </c>
      <c r="BN1616" t="str">
        <f t="shared" si="187"/>
        <v>simvastatine film-coated tablet 40mg/</v>
      </c>
      <c r="BO1616" s="55"/>
      <c r="BP1616" t="str">
        <f t="shared" si="188"/>
        <v>simvastatine film-coated tablet 40mg/</v>
      </c>
      <c r="BR1616" s="76">
        <v>10221000</v>
      </c>
      <c r="BS1616" t="s">
        <v>1220</v>
      </c>
      <c r="BU1616" s="118"/>
      <c r="BV1616" s="118"/>
      <c r="BW1616" s="61">
        <v>100000073665</v>
      </c>
      <c r="CB1616" s="87"/>
      <c r="CC1616" s="87"/>
      <c r="CF1616" t="s">
        <v>1242</v>
      </c>
      <c r="CG1616" t="s">
        <v>175</v>
      </c>
      <c r="CI1616" s="118"/>
      <c r="CJ1616" s="118"/>
      <c r="CK1616" t="s">
        <v>1239</v>
      </c>
      <c r="CM1616" t="s">
        <v>1228</v>
      </c>
      <c r="CN1616" t="s">
        <v>3382</v>
      </c>
      <c r="CO1616" s="46" t="s">
        <v>2252</v>
      </c>
      <c r="CQ1616" s="46" t="s">
        <v>2252</v>
      </c>
      <c r="CR1616" s="46" t="s">
        <v>615</v>
      </c>
      <c r="CT1616" s="46" t="s">
        <v>2252</v>
      </c>
      <c r="CU1616" s="46" t="s">
        <v>615</v>
      </c>
      <c r="CV1616" s="118"/>
      <c r="CW1616" s="147"/>
      <c r="CX1616" t="s">
        <v>615</v>
      </c>
      <c r="DG1616" s="118"/>
      <c r="DH1616" s="118"/>
      <c r="DI1616" s="118"/>
      <c r="DJ1616" s="118"/>
      <c r="DK1616" s="118"/>
      <c r="DL1616">
        <v>40</v>
      </c>
      <c r="DM1616" s="74" t="s">
        <v>164</v>
      </c>
      <c r="DN1616" s="74"/>
      <c r="DO1616" s="74"/>
      <c r="DP1616" s="74"/>
      <c r="DR1616">
        <v>40</v>
      </c>
      <c r="DS1616" s="74" t="s">
        <v>164</v>
      </c>
      <c r="DZ1616" t="s">
        <v>1262</v>
      </c>
      <c r="EA1616">
        <v>40</v>
      </c>
      <c r="EY1616" s="70" t="str">
        <f t="shared" si="189"/>
        <v>simvastatine oral 40mg/</v>
      </c>
      <c r="FK1616" s="14" t="s">
        <v>163</v>
      </c>
      <c r="FL1616" s="70" t="str">
        <f t="shared" si="190"/>
        <v>simvastatine oral 40mg/</v>
      </c>
    </row>
    <row r="1617" spans="1:168" ht="15.75" customHeight="1">
      <c r="A1617" s="83">
        <v>32783</v>
      </c>
      <c r="B1617" s="57">
        <v>32783</v>
      </c>
      <c r="C1617" s="118"/>
      <c r="D1617" s="118"/>
      <c r="E1617" s="118"/>
      <c r="F1617" s="118"/>
      <c r="G1617" s="57">
        <v>32783</v>
      </c>
      <c r="I1617" s="57">
        <v>32783</v>
      </c>
      <c r="J1617" s="5" t="str">
        <f t="shared" si="184"/>
        <v>FIN simvastatine ratiopharm GmbH film-coated tablet 100 x 40mg/</v>
      </c>
      <c r="K1617" s="5" t="str">
        <f t="shared" si="185"/>
        <v>FIN simvastatine ratiopharm GmbH film-coated tablet 100 x 40mg/</v>
      </c>
      <c r="P1617">
        <v>100</v>
      </c>
      <c r="R1617">
        <v>100</v>
      </c>
      <c r="T1617" s="118"/>
      <c r="U1617" s="118"/>
      <c r="V1617" s="118"/>
      <c r="W1617" s="118"/>
      <c r="X1617" t="s">
        <v>1291</v>
      </c>
      <c r="Y1617" t="s">
        <v>1182</v>
      </c>
      <c r="Z1617" t="s">
        <v>1182</v>
      </c>
      <c r="AA1617" t="s">
        <v>1289</v>
      </c>
      <c r="AF1617" s="61">
        <v>100000073665</v>
      </c>
      <c r="AG1617" t="s">
        <v>1220</v>
      </c>
      <c r="AI1617" t="s">
        <v>1198</v>
      </c>
      <c r="AJ1617" t="s">
        <v>1212</v>
      </c>
      <c r="AS1617" s="57">
        <v>17209</v>
      </c>
      <c r="AT1617" s="25" t="str">
        <f t="shared" si="186"/>
        <v>FIN simvastatine ratiopharm GmbH film-coated tablet 40mg/</v>
      </c>
      <c r="AU1617" s="33"/>
      <c r="AW1617" s="57">
        <v>17209</v>
      </c>
      <c r="AX1617" s="57"/>
      <c r="AZ1617" t="s">
        <v>579</v>
      </c>
      <c r="BD1617" t="s">
        <v>1220</v>
      </c>
      <c r="BF1617" s="46" t="s">
        <v>1082</v>
      </c>
      <c r="BG1617" t="s">
        <v>982</v>
      </c>
      <c r="BK1617" t="s">
        <v>982</v>
      </c>
      <c r="BL1617" t="s">
        <v>1082</v>
      </c>
      <c r="BM1617" s="55" t="s">
        <v>964</v>
      </c>
      <c r="BN1617" t="str">
        <f t="shared" si="187"/>
        <v>simvastatine film-coated tablet 40mg/</v>
      </c>
      <c r="BO1617" s="55"/>
      <c r="BP1617" t="str">
        <f t="shared" si="188"/>
        <v>simvastatine film-coated tablet 40mg/</v>
      </c>
      <c r="BR1617" s="76">
        <v>10221000</v>
      </c>
      <c r="BS1617" t="s">
        <v>1220</v>
      </c>
      <c r="BU1617" s="118"/>
      <c r="BV1617" s="118"/>
      <c r="BW1617" s="61">
        <v>100000073665</v>
      </c>
      <c r="CB1617" s="87"/>
      <c r="CC1617" s="87"/>
      <c r="CF1617" t="s">
        <v>1242</v>
      </c>
      <c r="CG1617" t="s">
        <v>175</v>
      </c>
      <c r="CI1617" s="118"/>
      <c r="CJ1617" s="118"/>
      <c r="CK1617" t="s">
        <v>1239</v>
      </c>
      <c r="CM1617" t="s">
        <v>1228</v>
      </c>
      <c r="CN1617" t="s">
        <v>3382</v>
      </c>
      <c r="CO1617" s="46" t="s">
        <v>2252</v>
      </c>
      <c r="CQ1617" s="46" t="s">
        <v>2252</v>
      </c>
      <c r="CR1617" s="46" t="s">
        <v>615</v>
      </c>
      <c r="CT1617" s="46" t="s">
        <v>2252</v>
      </c>
      <c r="CU1617" s="46" t="s">
        <v>615</v>
      </c>
      <c r="CV1617" s="118"/>
      <c r="CW1617" s="147"/>
      <c r="CX1617" t="s">
        <v>615</v>
      </c>
      <c r="DG1617" s="118"/>
      <c r="DH1617" s="118"/>
      <c r="DI1617" s="118"/>
      <c r="DJ1617" s="118"/>
      <c r="DK1617" s="118"/>
      <c r="DL1617">
        <v>40</v>
      </c>
      <c r="DM1617" s="74" t="s">
        <v>164</v>
      </c>
      <c r="DN1617" s="74"/>
      <c r="DO1617" s="74"/>
      <c r="DP1617" s="74"/>
      <c r="DR1617">
        <v>40</v>
      </c>
      <c r="DS1617" s="74" t="s">
        <v>164</v>
      </c>
      <c r="DZ1617" t="s">
        <v>1262</v>
      </c>
      <c r="EA1617">
        <v>40</v>
      </c>
      <c r="EY1617" s="70" t="str">
        <f t="shared" si="189"/>
        <v>simvastatine oral 40mg/</v>
      </c>
      <c r="FK1617" s="14" t="s">
        <v>163</v>
      </c>
      <c r="FL1617" s="70" t="str">
        <f t="shared" si="190"/>
        <v>simvastatine oral 40mg/</v>
      </c>
    </row>
    <row r="1618" spans="1:168" ht="15.75" customHeight="1">
      <c r="A1618" s="83">
        <v>32784</v>
      </c>
      <c r="B1618" s="57">
        <v>32784</v>
      </c>
      <c r="C1618" s="118"/>
      <c r="D1618" s="118"/>
      <c r="E1618" s="118"/>
      <c r="F1618" s="118"/>
      <c r="G1618" s="57">
        <v>32784</v>
      </c>
      <c r="I1618" s="57">
        <v>32784</v>
      </c>
      <c r="J1618" s="5" t="str">
        <f t="shared" si="184"/>
        <v>FIN simvastatine ratiopharm GmbH film-coated tablet 49 x 40mg/</v>
      </c>
      <c r="K1618" s="5" t="str">
        <f t="shared" si="185"/>
        <v>FIN simvastatine ratiopharm GmbH film-coated tablet 49 x 40mg/</v>
      </c>
      <c r="P1618">
        <v>49</v>
      </c>
      <c r="R1618">
        <v>49</v>
      </c>
      <c r="T1618" s="118"/>
      <c r="U1618" s="118"/>
      <c r="V1618" s="118"/>
      <c r="W1618" s="118"/>
      <c r="X1618" t="s">
        <v>1297</v>
      </c>
      <c r="Y1618" t="s">
        <v>1182</v>
      </c>
      <c r="Z1618" t="s">
        <v>1182</v>
      </c>
      <c r="AA1618" t="s">
        <v>1343</v>
      </c>
      <c r="AF1618" s="61">
        <v>100000073665</v>
      </c>
      <c r="AG1618" t="s">
        <v>1220</v>
      </c>
      <c r="AI1618" t="s">
        <v>1198</v>
      </c>
      <c r="AJ1618" t="s">
        <v>1212</v>
      </c>
      <c r="AS1618" s="57">
        <v>17209</v>
      </c>
      <c r="AT1618" s="25" t="str">
        <f t="shared" si="186"/>
        <v>FIN simvastatine ratiopharm GmbH film-coated tablet 40mg/</v>
      </c>
      <c r="AU1618" s="33"/>
      <c r="AW1618" s="57">
        <v>17209</v>
      </c>
      <c r="AX1618" s="57"/>
      <c r="AZ1618" t="s">
        <v>579</v>
      </c>
      <c r="BD1618" t="s">
        <v>1220</v>
      </c>
      <c r="BF1618" s="46" t="s">
        <v>1082</v>
      </c>
      <c r="BG1618" t="s">
        <v>982</v>
      </c>
      <c r="BK1618" t="s">
        <v>982</v>
      </c>
      <c r="BL1618" t="s">
        <v>1082</v>
      </c>
      <c r="BM1618" s="55" t="s">
        <v>964</v>
      </c>
      <c r="BN1618" t="str">
        <f t="shared" si="187"/>
        <v>simvastatine film-coated tablet 40mg/</v>
      </c>
      <c r="BO1618" s="55"/>
      <c r="BP1618" t="str">
        <f t="shared" si="188"/>
        <v>simvastatine film-coated tablet 40mg/</v>
      </c>
      <c r="BR1618" s="76">
        <v>10221000</v>
      </c>
      <c r="BS1618" t="s">
        <v>1220</v>
      </c>
      <c r="BU1618" s="118"/>
      <c r="BV1618" s="118"/>
      <c r="BW1618" s="61">
        <v>100000073665</v>
      </c>
      <c r="CB1618" s="87"/>
      <c r="CC1618" s="87"/>
      <c r="CF1618" t="s">
        <v>1242</v>
      </c>
      <c r="CG1618" t="s">
        <v>175</v>
      </c>
      <c r="CI1618" s="118"/>
      <c r="CJ1618" s="118"/>
      <c r="CK1618" t="s">
        <v>1239</v>
      </c>
      <c r="CM1618" t="s">
        <v>1228</v>
      </c>
      <c r="CN1618" t="s">
        <v>3382</v>
      </c>
      <c r="CO1618" s="46" t="s">
        <v>2252</v>
      </c>
      <c r="CQ1618" s="46" t="s">
        <v>2252</v>
      </c>
      <c r="CR1618" s="46" t="s">
        <v>615</v>
      </c>
      <c r="CT1618" s="46" t="s">
        <v>2252</v>
      </c>
      <c r="CU1618" s="46" t="s">
        <v>615</v>
      </c>
      <c r="CV1618" s="118"/>
      <c r="CW1618" s="147"/>
      <c r="CX1618" t="s">
        <v>615</v>
      </c>
      <c r="DG1618" s="118"/>
      <c r="DH1618" s="118"/>
      <c r="DI1618" s="118"/>
      <c r="DJ1618" s="118"/>
      <c r="DK1618" s="118"/>
      <c r="DL1618">
        <v>40</v>
      </c>
      <c r="DM1618" s="74" t="s">
        <v>164</v>
      </c>
      <c r="DN1618" s="74"/>
      <c r="DO1618" s="74"/>
      <c r="DP1618" s="74"/>
      <c r="DR1618">
        <v>40</v>
      </c>
      <c r="DS1618" s="74" t="s">
        <v>164</v>
      </c>
      <c r="DZ1618" t="s">
        <v>1262</v>
      </c>
      <c r="EA1618">
        <v>40</v>
      </c>
      <c r="EY1618" s="70" t="str">
        <f t="shared" si="189"/>
        <v>simvastatine oral 40mg/</v>
      </c>
      <c r="FK1618" s="14" t="s">
        <v>163</v>
      </c>
      <c r="FL1618" s="70" t="str">
        <f t="shared" si="190"/>
        <v>simvastatine oral 40mg/</v>
      </c>
    </row>
    <row r="1619" spans="1:168" ht="15.75" customHeight="1">
      <c r="A1619" s="83">
        <v>32785</v>
      </c>
      <c r="B1619" s="57">
        <v>32785</v>
      </c>
      <c r="C1619" s="118"/>
      <c r="D1619" s="118"/>
      <c r="E1619" s="118"/>
      <c r="F1619" s="118"/>
      <c r="G1619" s="57">
        <v>32785</v>
      </c>
      <c r="I1619" s="57">
        <v>32785</v>
      </c>
      <c r="J1619" s="5" t="str">
        <f t="shared" si="184"/>
        <v>FIN simvastatine ratiopharm GmbH film-coated tablet 100 x 40mg/</v>
      </c>
      <c r="K1619" s="5" t="str">
        <f t="shared" si="185"/>
        <v>FIN simvastatine ratiopharm GmbH film-coated tablet 100 x 40mg/</v>
      </c>
      <c r="P1619">
        <v>100</v>
      </c>
      <c r="R1619">
        <v>100</v>
      </c>
      <c r="T1619" s="118"/>
      <c r="U1619" s="118"/>
      <c r="V1619" s="118"/>
      <c r="W1619" s="118"/>
      <c r="X1619" t="s">
        <v>1298</v>
      </c>
      <c r="Y1619" t="s">
        <v>1182</v>
      </c>
      <c r="Z1619" t="s">
        <v>1182</v>
      </c>
      <c r="AA1619" t="s">
        <v>1289</v>
      </c>
      <c r="AF1619" s="61">
        <v>100000073665</v>
      </c>
      <c r="AG1619" t="s">
        <v>1220</v>
      </c>
      <c r="AI1619" t="s">
        <v>1198</v>
      </c>
      <c r="AJ1619" t="s">
        <v>1212</v>
      </c>
      <c r="AS1619" s="57">
        <v>17209</v>
      </c>
      <c r="AT1619" s="25" t="str">
        <f t="shared" si="186"/>
        <v>FIN simvastatine ratiopharm GmbH film-coated tablet 40mg/</v>
      </c>
      <c r="AU1619" s="33"/>
      <c r="AW1619" s="57">
        <v>17209</v>
      </c>
      <c r="AX1619" s="57"/>
      <c r="AZ1619" t="s">
        <v>579</v>
      </c>
      <c r="BD1619" t="s">
        <v>1220</v>
      </c>
      <c r="BF1619" s="46" t="s">
        <v>1082</v>
      </c>
      <c r="BG1619" t="s">
        <v>982</v>
      </c>
      <c r="BK1619" t="s">
        <v>982</v>
      </c>
      <c r="BL1619" t="s">
        <v>1082</v>
      </c>
      <c r="BM1619" s="55" t="s">
        <v>964</v>
      </c>
      <c r="BN1619" t="str">
        <f t="shared" si="187"/>
        <v>simvastatine film-coated tablet 40mg/</v>
      </c>
      <c r="BO1619" s="55"/>
      <c r="BP1619" t="str">
        <f t="shared" si="188"/>
        <v>simvastatine film-coated tablet 40mg/</v>
      </c>
      <c r="BR1619" s="76">
        <v>10221000</v>
      </c>
      <c r="BS1619" t="s">
        <v>1220</v>
      </c>
      <c r="BU1619" s="118"/>
      <c r="BV1619" s="118"/>
      <c r="BW1619" s="61">
        <v>100000073665</v>
      </c>
      <c r="CB1619" s="87"/>
      <c r="CC1619" s="87"/>
      <c r="CF1619" t="s">
        <v>1242</v>
      </c>
      <c r="CG1619" t="s">
        <v>175</v>
      </c>
      <c r="CI1619" s="118"/>
      <c r="CJ1619" s="118"/>
      <c r="CK1619" t="s">
        <v>1239</v>
      </c>
      <c r="CM1619" t="s">
        <v>1228</v>
      </c>
      <c r="CN1619" t="s">
        <v>3382</v>
      </c>
      <c r="CO1619" s="46" t="s">
        <v>2252</v>
      </c>
      <c r="CQ1619" s="46" t="s">
        <v>2252</v>
      </c>
      <c r="CR1619" s="46" t="s">
        <v>615</v>
      </c>
      <c r="CT1619" s="46" t="s">
        <v>2252</v>
      </c>
      <c r="CU1619" s="46" t="s">
        <v>615</v>
      </c>
      <c r="CV1619" s="118"/>
      <c r="CW1619" s="147"/>
      <c r="CX1619" t="s">
        <v>615</v>
      </c>
      <c r="DG1619" s="118"/>
      <c r="DH1619" s="118"/>
      <c r="DI1619" s="118"/>
      <c r="DJ1619" s="118"/>
      <c r="DK1619" s="118"/>
      <c r="DL1619">
        <v>40</v>
      </c>
      <c r="DM1619" s="74" t="s">
        <v>164</v>
      </c>
      <c r="DN1619" s="74"/>
      <c r="DO1619" s="74"/>
      <c r="DP1619" s="74"/>
      <c r="DR1619">
        <v>40</v>
      </c>
      <c r="DS1619" s="74" t="s">
        <v>164</v>
      </c>
      <c r="DZ1619" t="s">
        <v>1262</v>
      </c>
      <c r="EA1619">
        <v>40</v>
      </c>
      <c r="EY1619" s="70" t="str">
        <f t="shared" si="189"/>
        <v>simvastatine oral 40mg/</v>
      </c>
      <c r="FK1619" s="14" t="s">
        <v>163</v>
      </c>
      <c r="FL1619" s="70" t="str">
        <f t="shared" si="190"/>
        <v>simvastatine oral 40mg/</v>
      </c>
    </row>
    <row r="1620" spans="1:168" ht="15.75" customHeight="1">
      <c r="A1620" s="83">
        <v>32786</v>
      </c>
      <c r="B1620" s="57">
        <v>32786</v>
      </c>
      <c r="C1620" s="118"/>
      <c r="D1620" s="118"/>
      <c r="E1620" s="118"/>
      <c r="F1620" s="118"/>
      <c r="G1620" s="57">
        <v>32786</v>
      </c>
      <c r="I1620" s="57">
        <v>32786</v>
      </c>
      <c r="J1620" s="5" t="str">
        <f t="shared" si="184"/>
        <v>FIN simvastatine ratiopharm GmbH film-coated tablet 250 x 40mg/</v>
      </c>
      <c r="K1620" s="5" t="str">
        <f t="shared" si="185"/>
        <v>FIN simvastatine ratiopharm GmbH film-coated tablet 250 x 40mg/</v>
      </c>
      <c r="P1620" s="56">
        <v>250</v>
      </c>
      <c r="R1620" s="56">
        <v>250</v>
      </c>
      <c r="T1620" s="118"/>
      <c r="U1620" s="118"/>
      <c r="V1620" s="118"/>
      <c r="W1620" s="118"/>
      <c r="X1620" t="s">
        <v>1290</v>
      </c>
      <c r="Y1620" t="s">
        <v>1182</v>
      </c>
      <c r="Z1620" t="s">
        <v>1182</v>
      </c>
      <c r="AA1620" s="56" t="s">
        <v>1303</v>
      </c>
      <c r="AF1620" s="61">
        <v>100000073665</v>
      </c>
      <c r="AG1620" t="s">
        <v>1220</v>
      </c>
      <c r="AI1620" t="s">
        <v>1198</v>
      </c>
      <c r="AJ1620" t="s">
        <v>1212</v>
      </c>
      <c r="AS1620" s="57">
        <v>17209</v>
      </c>
      <c r="AT1620" s="25" t="str">
        <f t="shared" si="186"/>
        <v>FIN simvastatine ratiopharm GmbH film-coated tablet 40mg/</v>
      </c>
      <c r="AU1620" s="33"/>
      <c r="AW1620" s="57">
        <v>17209</v>
      </c>
      <c r="AX1620" s="57"/>
      <c r="AZ1620" t="s">
        <v>579</v>
      </c>
      <c r="BD1620" t="s">
        <v>1220</v>
      </c>
      <c r="BF1620" s="46" t="s">
        <v>1082</v>
      </c>
      <c r="BG1620" t="s">
        <v>982</v>
      </c>
      <c r="BK1620" t="s">
        <v>982</v>
      </c>
      <c r="BL1620" t="s">
        <v>1082</v>
      </c>
      <c r="BM1620" s="55" t="s">
        <v>964</v>
      </c>
      <c r="BN1620" t="str">
        <f t="shared" si="187"/>
        <v>simvastatine film-coated tablet 40mg/</v>
      </c>
      <c r="BO1620" s="55"/>
      <c r="BP1620" t="str">
        <f t="shared" si="188"/>
        <v>simvastatine film-coated tablet 40mg/</v>
      </c>
      <c r="BR1620" s="76">
        <v>10221000</v>
      </c>
      <c r="BS1620" t="s">
        <v>1220</v>
      </c>
      <c r="BU1620" s="118"/>
      <c r="BV1620" s="118"/>
      <c r="BW1620" s="61">
        <v>100000073665</v>
      </c>
      <c r="CB1620" s="87"/>
      <c r="CC1620" s="87"/>
      <c r="CF1620" t="s">
        <v>1242</v>
      </c>
      <c r="CG1620" t="s">
        <v>175</v>
      </c>
      <c r="CI1620" s="118"/>
      <c r="CJ1620" s="118"/>
      <c r="CK1620" t="s">
        <v>1239</v>
      </c>
      <c r="CM1620" t="s">
        <v>1228</v>
      </c>
      <c r="CN1620" t="s">
        <v>3382</v>
      </c>
      <c r="CO1620" s="46" t="s">
        <v>2252</v>
      </c>
      <c r="CQ1620" s="46" t="s">
        <v>2252</v>
      </c>
      <c r="CR1620" s="46" t="s">
        <v>615</v>
      </c>
      <c r="CT1620" s="46" t="s">
        <v>2252</v>
      </c>
      <c r="CU1620" s="46" t="s">
        <v>615</v>
      </c>
      <c r="CV1620" s="118"/>
      <c r="CW1620" s="147"/>
      <c r="CX1620" t="s">
        <v>615</v>
      </c>
      <c r="DG1620" s="118"/>
      <c r="DH1620" s="118"/>
      <c r="DI1620" s="118"/>
      <c r="DJ1620" s="118"/>
      <c r="DK1620" s="118"/>
      <c r="DL1620">
        <v>40</v>
      </c>
      <c r="DM1620" s="74" t="s">
        <v>164</v>
      </c>
      <c r="DN1620" s="74"/>
      <c r="DO1620" s="74"/>
      <c r="DP1620" s="74"/>
      <c r="DR1620">
        <v>40</v>
      </c>
      <c r="DS1620" s="74" t="s">
        <v>164</v>
      </c>
      <c r="DZ1620" t="s">
        <v>1262</v>
      </c>
      <c r="EA1620">
        <v>40</v>
      </c>
      <c r="EY1620" s="70" t="str">
        <f t="shared" si="189"/>
        <v>simvastatine oral 40mg/</v>
      </c>
      <c r="FK1620" s="14" t="s">
        <v>163</v>
      </c>
      <c r="FL1620" s="70" t="str">
        <f t="shared" si="190"/>
        <v>simvastatine oral 40mg/</v>
      </c>
    </row>
    <row r="1621" spans="1:168" ht="15.75" customHeight="1">
      <c r="A1621" s="83">
        <v>32787</v>
      </c>
      <c r="B1621" s="57">
        <v>32787</v>
      </c>
      <c r="C1621" s="118"/>
      <c r="D1621" s="118"/>
      <c r="E1621" s="118"/>
      <c r="F1621" s="118"/>
      <c r="G1621" s="57">
        <v>32787</v>
      </c>
      <c r="I1621" s="57">
        <v>32787</v>
      </c>
      <c r="J1621" s="5" t="str">
        <f t="shared" si="184"/>
        <v>FIN simvastatine ratiopharm GmbH film-coated tablet 300 x 40mg/</v>
      </c>
      <c r="K1621" s="5" t="str">
        <f t="shared" si="185"/>
        <v>FIN simvastatine ratiopharm GmbH film-coated tablet 300 x 40mg/</v>
      </c>
      <c r="P1621" s="56">
        <v>300</v>
      </c>
      <c r="R1621" s="56">
        <v>300</v>
      </c>
      <c r="T1621" s="118"/>
      <c r="U1621" s="118"/>
      <c r="V1621" s="118"/>
      <c r="W1621" s="118"/>
      <c r="X1621" t="s">
        <v>1299</v>
      </c>
      <c r="Y1621" t="s">
        <v>1182</v>
      </c>
      <c r="Z1621" t="s">
        <v>1182</v>
      </c>
      <c r="AA1621" s="56" t="s">
        <v>1314</v>
      </c>
      <c r="AF1621" s="61">
        <v>100000073665</v>
      </c>
      <c r="AG1621" t="s">
        <v>1220</v>
      </c>
      <c r="AI1621" t="s">
        <v>1198</v>
      </c>
      <c r="AJ1621" t="s">
        <v>1212</v>
      </c>
      <c r="AS1621" s="57">
        <v>17209</v>
      </c>
      <c r="AT1621" s="25" t="str">
        <f t="shared" si="186"/>
        <v>FIN simvastatine ratiopharm GmbH film-coated tablet 40mg/</v>
      </c>
      <c r="AU1621" s="33"/>
      <c r="AW1621" s="57">
        <v>17209</v>
      </c>
      <c r="AX1621" s="57"/>
      <c r="AZ1621" t="s">
        <v>579</v>
      </c>
      <c r="BD1621" t="s">
        <v>1220</v>
      </c>
      <c r="BF1621" s="46" t="s">
        <v>1082</v>
      </c>
      <c r="BG1621" t="s">
        <v>982</v>
      </c>
      <c r="BK1621" t="s">
        <v>982</v>
      </c>
      <c r="BL1621" t="s">
        <v>1082</v>
      </c>
      <c r="BM1621" s="55" t="s">
        <v>964</v>
      </c>
      <c r="BN1621" t="str">
        <f t="shared" si="187"/>
        <v>simvastatine film-coated tablet 40mg/</v>
      </c>
      <c r="BO1621" s="55"/>
      <c r="BP1621" t="str">
        <f t="shared" si="188"/>
        <v>simvastatine film-coated tablet 40mg/</v>
      </c>
      <c r="BR1621" s="76">
        <v>10221000</v>
      </c>
      <c r="BS1621" t="s">
        <v>1220</v>
      </c>
      <c r="BU1621" s="118"/>
      <c r="BV1621" s="118"/>
      <c r="BW1621" s="61">
        <v>100000073665</v>
      </c>
      <c r="CB1621" s="87"/>
      <c r="CC1621" s="87"/>
      <c r="CF1621" t="s">
        <v>1242</v>
      </c>
      <c r="CG1621" t="s">
        <v>175</v>
      </c>
      <c r="CI1621" s="118"/>
      <c r="CJ1621" s="118"/>
      <c r="CK1621" t="s">
        <v>1239</v>
      </c>
      <c r="CM1621" t="s">
        <v>1228</v>
      </c>
      <c r="CN1621" t="s">
        <v>3382</v>
      </c>
      <c r="CO1621" s="46" t="s">
        <v>2252</v>
      </c>
      <c r="CQ1621" s="46" t="s">
        <v>2252</v>
      </c>
      <c r="CR1621" s="46" t="s">
        <v>615</v>
      </c>
      <c r="CT1621" s="46" t="s">
        <v>2252</v>
      </c>
      <c r="CU1621" s="46" t="s">
        <v>615</v>
      </c>
      <c r="CV1621" s="118"/>
      <c r="CW1621" s="147"/>
      <c r="CX1621" t="s">
        <v>615</v>
      </c>
      <c r="DG1621" s="118"/>
      <c r="DH1621" s="118"/>
      <c r="DI1621" s="118"/>
      <c r="DJ1621" s="118"/>
      <c r="DK1621" s="118"/>
      <c r="DL1621">
        <v>40</v>
      </c>
      <c r="DM1621" s="74" t="s">
        <v>164</v>
      </c>
      <c r="DN1621" s="74"/>
      <c r="DO1621" s="74"/>
      <c r="DP1621" s="74"/>
      <c r="DR1621">
        <v>40</v>
      </c>
      <c r="DS1621" s="74" t="s">
        <v>164</v>
      </c>
      <c r="DZ1621" t="s">
        <v>1262</v>
      </c>
      <c r="EA1621">
        <v>40</v>
      </c>
      <c r="EY1621" s="70" t="str">
        <f t="shared" si="189"/>
        <v>simvastatine oral 40mg/</v>
      </c>
      <c r="FK1621" s="14" t="s">
        <v>163</v>
      </c>
      <c r="FL1621" s="70" t="str">
        <f t="shared" si="190"/>
        <v>simvastatine oral 40mg/</v>
      </c>
    </row>
    <row r="1622" spans="1:168" ht="15.75" customHeight="1">
      <c r="A1622" s="83">
        <v>37258</v>
      </c>
      <c r="B1622" s="57">
        <v>37258</v>
      </c>
      <c r="C1622" s="118"/>
      <c r="D1622" s="118"/>
      <c r="E1622" s="118"/>
      <c r="F1622" s="118"/>
      <c r="G1622" s="57">
        <v>37258</v>
      </c>
      <c r="I1622" s="57">
        <v>37258</v>
      </c>
      <c r="J1622" s="5" t="str">
        <f t="shared" si="184"/>
        <v>FIN simvastatine ratiopharm GmbH film-coated tablet 50 x 40mg/</v>
      </c>
      <c r="K1622" s="5" t="str">
        <f t="shared" si="185"/>
        <v>FIN simvastatine ratiopharm GmbH film-coated tablet 50 x 40mg/</v>
      </c>
      <c r="P1622">
        <v>50</v>
      </c>
      <c r="R1622">
        <v>50</v>
      </c>
      <c r="T1622" s="118"/>
      <c r="U1622" s="118"/>
      <c r="V1622" s="118"/>
      <c r="W1622" s="118"/>
      <c r="X1622" t="s">
        <v>1307</v>
      </c>
      <c r="Y1622" t="s">
        <v>1182</v>
      </c>
      <c r="Z1622" t="s">
        <v>1182</v>
      </c>
      <c r="AA1622" t="s">
        <v>1299</v>
      </c>
      <c r="AF1622" s="61">
        <v>100000073665</v>
      </c>
      <c r="AG1622" t="s">
        <v>1220</v>
      </c>
      <c r="AI1622" t="s">
        <v>1198</v>
      </c>
      <c r="AJ1622" t="s">
        <v>1212</v>
      </c>
      <c r="AS1622" s="57">
        <v>17209</v>
      </c>
      <c r="AT1622" s="25" t="str">
        <f t="shared" si="186"/>
        <v>FIN simvastatine ratiopharm GmbH film-coated tablet 40mg/</v>
      </c>
      <c r="AU1622" s="33"/>
      <c r="AW1622" s="57">
        <v>17209</v>
      </c>
      <c r="AX1622" s="57"/>
      <c r="AZ1622" t="s">
        <v>579</v>
      </c>
      <c r="BD1622" t="s">
        <v>1220</v>
      </c>
      <c r="BF1622" s="46" t="s">
        <v>1082</v>
      </c>
      <c r="BG1622" t="s">
        <v>982</v>
      </c>
      <c r="BK1622" t="s">
        <v>982</v>
      </c>
      <c r="BL1622" t="s">
        <v>1082</v>
      </c>
      <c r="BM1622" s="55" t="s">
        <v>964</v>
      </c>
      <c r="BN1622" t="str">
        <f t="shared" si="187"/>
        <v>simvastatine film-coated tablet 40mg/</v>
      </c>
      <c r="BO1622" s="55"/>
      <c r="BP1622" t="str">
        <f t="shared" si="188"/>
        <v>simvastatine film-coated tablet 40mg/</v>
      </c>
      <c r="BR1622" s="76">
        <v>10221000</v>
      </c>
      <c r="BS1622" t="s">
        <v>1220</v>
      </c>
      <c r="BU1622" s="118"/>
      <c r="BV1622" s="118"/>
      <c r="BW1622" s="61">
        <v>100000073665</v>
      </c>
      <c r="CB1622" s="87"/>
      <c r="CC1622" s="87"/>
      <c r="CF1622" t="s">
        <v>1242</v>
      </c>
      <c r="CG1622" t="s">
        <v>175</v>
      </c>
      <c r="CI1622" s="118"/>
      <c r="CJ1622" s="118"/>
      <c r="CK1622" t="s">
        <v>1239</v>
      </c>
      <c r="CM1622" t="s">
        <v>1228</v>
      </c>
      <c r="CN1622" t="s">
        <v>3382</v>
      </c>
      <c r="CO1622" s="46" t="s">
        <v>2252</v>
      </c>
      <c r="CQ1622" s="46" t="s">
        <v>2252</v>
      </c>
      <c r="CR1622" s="46" t="s">
        <v>615</v>
      </c>
      <c r="CT1622" s="46" t="s">
        <v>2252</v>
      </c>
      <c r="CU1622" s="46" t="s">
        <v>615</v>
      </c>
      <c r="CV1622" s="118"/>
      <c r="CW1622" s="147"/>
      <c r="CX1622" t="s">
        <v>615</v>
      </c>
      <c r="DG1622" s="118"/>
      <c r="DH1622" s="118"/>
      <c r="DI1622" s="118"/>
      <c r="DJ1622" s="118"/>
      <c r="DK1622" s="118"/>
      <c r="DL1622">
        <v>40</v>
      </c>
      <c r="DM1622" s="74" t="s">
        <v>164</v>
      </c>
      <c r="DN1622" s="74"/>
      <c r="DO1622" s="74"/>
      <c r="DP1622" s="74"/>
      <c r="DR1622">
        <v>40</v>
      </c>
      <c r="DS1622" s="74" t="s">
        <v>164</v>
      </c>
      <c r="DZ1622" t="s">
        <v>1262</v>
      </c>
      <c r="EA1622">
        <v>40</v>
      </c>
      <c r="EY1622" s="70" t="str">
        <f t="shared" si="189"/>
        <v>simvastatine oral 40mg/</v>
      </c>
      <c r="FK1622" s="14" t="s">
        <v>163</v>
      </c>
      <c r="FL1622" s="70" t="str">
        <f t="shared" si="190"/>
        <v>simvastatine oral 40mg/</v>
      </c>
    </row>
    <row r="1623" spans="1:168" ht="15.75" customHeight="1">
      <c r="A1623" s="83">
        <v>37259</v>
      </c>
      <c r="B1623" s="57">
        <v>37259</v>
      </c>
      <c r="C1623" s="118"/>
      <c r="D1623" s="118"/>
      <c r="E1623" s="118"/>
      <c r="F1623" s="118"/>
      <c r="G1623" s="57">
        <v>37259</v>
      </c>
      <c r="I1623" s="57">
        <v>37259</v>
      </c>
      <c r="J1623" s="5" t="str">
        <f t="shared" ref="J1623:J1686" si="191">CONCATENATE(BM1623," ",CR1624," ",BG1623," ",BS1623," ",R1623,S1623," x ",DR1623,DS1623,"/",DU1623,DV1623)</f>
        <v>FIN simvastatine ratiopharm GmbH film-coated tablet 56 x 40mg/</v>
      </c>
      <c r="K1623" s="5" t="str">
        <f t="shared" ref="K1623:K1686" si="192">CONCATENATE(BM1623," ",CR1624," ",BG1623," ",BS1623," ",R1623,S1623," x ",DR1623,DS1623,"/",DU1623,DV1623)</f>
        <v>FIN simvastatine ratiopharm GmbH film-coated tablet 56 x 40mg/</v>
      </c>
      <c r="P1623">
        <v>56</v>
      </c>
      <c r="R1623">
        <v>56</v>
      </c>
      <c r="T1623" s="118"/>
      <c r="U1623" s="118"/>
      <c r="V1623" s="118"/>
      <c r="W1623" s="118"/>
      <c r="X1623" t="s">
        <v>1300</v>
      </c>
      <c r="Y1623" t="s">
        <v>1182</v>
      </c>
      <c r="Z1623" t="s">
        <v>1182</v>
      </c>
      <c r="AA1623" t="s">
        <v>1307</v>
      </c>
      <c r="AF1623" s="61">
        <v>100000073665</v>
      </c>
      <c r="AG1623" t="s">
        <v>1220</v>
      </c>
      <c r="AI1623" t="s">
        <v>1198</v>
      </c>
      <c r="AJ1623" t="s">
        <v>1212</v>
      </c>
      <c r="AS1623" s="57">
        <v>17209</v>
      </c>
      <c r="AT1623" s="25" t="str">
        <f t="shared" ref="AT1623:AT1686" si="193">CONCATENATE(BM1623," ",CR1624," ",BG1623," ",BS1623," ",DR1623,DS1623,"/",DU1623,DV1623)</f>
        <v>FIN simvastatine ratiopharm GmbH film-coated tablet 40mg/</v>
      </c>
      <c r="AU1623" s="33"/>
      <c r="AW1623" s="57">
        <v>17209</v>
      </c>
      <c r="AX1623" s="57"/>
      <c r="AZ1623" t="s">
        <v>579</v>
      </c>
      <c r="BD1623" t="s">
        <v>1220</v>
      </c>
      <c r="BF1623" s="46" t="s">
        <v>1082</v>
      </c>
      <c r="BG1623" t="s">
        <v>982</v>
      </c>
      <c r="BK1623" t="s">
        <v>982</v>
      </c>
      <c r="BL1623" t="s">
        <v>1082</v>
      </c>
      <c r="BM1623" s="55" t="s">
        <v>964</v>
      </c>
      <c r="BN1623" t="str">
        <f t="shared" ref="BN1623:BN1686" si="194">CONCATENATE(CR1624," ",BS1623," ",DR1623,DS1623,"/",DU1623,DV1623)</f>
        <v>simvastatine film-coated tablet 40mg/</v>
      </c>
      <c r="BO1623" s="55"/>
      <c r="BP1623" t="str">
        <f t="shared" ref="BP1623:BP1686" si="195">CONCATENATE(CR1624," ",BS1623," ",DR1623,DS1623,"/",DU1623,DV1623)</f>
        <v>simvastatine film-coated tablet 40mg/</v>
      </c>
      <c r="BR1623" s="76">
        <v>10221000</v>
      </c>
      <c r="BS1623" t="s">
        <v>1220</v>
      </c>
      <c r="BU1623" s="118"/>
      <c r="BV1623" s="118"/>
      <c r="BW1623" s="61">
        <v>100000073665</v>
      </c>
      <c r="CB1623" s="87"/>
      <c r="CC1623" s="87"/>
      <c r="CF1623" t="s">
        <v>1242</v>
      </c>
      <c r="CG1623" t="s">
        <v>175</v>
      </c>
      <c r="CI1623" s="118"/>
      <c r="CJ1623" s="118"/>
      <c r="CK1623" t="s">
        <v>1239</v>
      </c>
      <c r="CM1623" t="s">
        <v>1228</v>
      </c>
      <c r="CN1623" t="s">
        <v>3382</v>
      </c>
      <c r="CO1623" s="46" t="s">
        <v>2252</v>
      </c>
      <c r="CQ1623" s="46" t="s">
        <v>2252</v>
      </c>
      <c r="CR1623" s="46" t="s">
        <v>615</v>
      </c>
      <c r="CT1623" s="46" t="s">
        <v>2252</v>
      </c>
      <c r="CU1623" s="46" t="s">
        <v>615</v>
      </c>
      <c r="CV1623" s="118"/>
      <c r="CW1623" s="147"/>
      <c r="CX1623" t="s">
        <v>615</v>
      </c>
      <c r="DG1623" s="118"/>
      <c r="DH1623" s="118"/>
      <c r="DI1623" s="118"/>
      <c r="DJ1623" s="118"/>
      <c r="DK1623" s="118"/>
      <c r="DL1623">
        <v>40</v>
      </c>
      <c r="DM1623" s="74" t="s">
        <v>164</v>
      </c>
      <c r="DN1623" s="74"/>
      <c r="DO1623" s="74"/>
      <c r="DP1623" s="74"/>
      <c r="DR1623">
        <v>40</v>
      </c>
      <c r="DS1623" s="74" t="s">
        <v>164</v>
      </c>
      <c r="DZ1623" t="s">
        <v>1262</v>
      </c>
      <c r="EA1623">
        <v>40</v>
      </c>
      <c r="EY1623" s="70" t="str">
        <f t="shared" ref="EY1623:EY1686" si="196">CONCATENATE(CU1625," ",FK1623," ",DR1623,DS1623,"/",DU1623,DV1623)</f>
        <v>simvastatine oral 40mg/</v>
      </c>
      <c r="FK1623" s="14" t="s">
        <v>163</v>
      </c>
      <c r="FL1623" s="70" t="str">
        <f t="shared" ref="FL1623:FL1686" si="197">CONCATENATE(CU1625," ",FK1623," ",DR1623,DS1623,"/",DU1623,DV1623)</f>
        <v>simvastatine oral 40mg/</v>
      </c>
    </row>
    <row r="1624" spans="1:168" ht="15.75" customHeight="1">
      <c r="A1624" s="83">
        <v>37260</v>
      </c>
      <c r="B1624" s="57">
        <v>37260</v>
      </c>
      <c r="C1624" s="118"/>
      <c r="D1624" s="118"/>
      <c r="E1624" s="118"/>
      <c r="F1624" s="118"/>
      <c r="G1624" s="57">
        <v>37260</v>
      </c>
      <c r="I1624" s="57">
        <v>37260</v>
      </c>
      <c r="J1624" s="5" t="str">
        <f t="shared" si="191"/>
        <v>FIN simvastatine ratiopharm GmbH film-coated tablet 100 x 40mg/</v>
      </c>
      <c r="K1624" s="5" t="str">
        <f t="shared" si="192"/>
        <v>FIN simvastatine ratiopharm GmbH film-coated tablet 100 x 40mg/</v>
      </c>
      <c r="P1624">
        <v>100</v>
      </c>
      <c r="R1624">
        <v>100</v>
      </c>
      <c r="T1624" s="118"/>
      <c r="U1624" s="118"/>
      <c r="V1624" s="118"/>
      <c r="W1624" s="118"/>
      <c r="X1624" t="s">
        <v>1302</v>
      </c>
      <c r="Y1624" t="s">
        <v>1182</v>
      </c>
      <c r="Z1624" t="s">
        <v>1182</v>
      </c>
      <c r="AA1624" t="s">
        <v>1289</v>
      </c>
      <c r="AF1624" s="61">
        <v>100000073665</v>
      </c>
      <c r="AG1624" t="s">
        <v>1220</v>
      </c>
      <c r="AI1624" t="s">
        <v>1198</v>
      </c>
      <c r="AJ1624" t="s">
        <v>1212</v>
      </c>
      <c r="AS1624" s="57">
        <v>17209</v>
      </c>
      <c r="AT1624" s="25" t="str">
        <f t="shared" si="193"/>
        <v>FIN simvastatine ratiopharm GmbH film-coated tablet 40mg/</v>
      </c>
      <c r="AU1624" s="33"/>
      <c r="AW1624" s="57">
        <v>17209</v>
      </c>
      <c r="AX1624" s="57"/>
      <c r="AZ1624" t="s">
        <v>579</v>
      </c>
      <c r="BD1624" t="s">
        <v>1220</v>
      </c>
      <c r="BF1624" s="46" t="s">
        <v>1082</v>
      </c>
      <c r="BG1624" t="s">
        <v>982</v>
      </c>
      <c r="BK1624" t="s">
        <v>982</v>
      </c>
      <c r="BL1624" t="s">
        <v>1082</v>
      </c>
      <c r="BM1624" s="55" t="s">
        <v>964</v>
      </c>
      <c r="BN1624" t="str">
        <f t="shared" si="194"/>
        <v>simvastatine film-coated tablet 40mg/</v>
      </c>
      <c r="BO1624" s="55"/>
      <c r="BP1624" t="str">
        <f t="shared" si="195"/>
        <v>simvastatine film-coated tablet 40mg/</v>
      </c>
      <c r="BR1624" s="76">
        <v>10221000</v>
      </c>
      <c r="BS1624" t="s">
        <v>1220</v>
      </c>
      <c r="BU1624" s="118"/>
      <c r="BV1624" s="118"/>
      <c r="BW1624" s="61">
        <v>100000073665</v>
      </c>
      <c r="CB1624" s="87"/>
      <c r="CC1624" s="87"/>
      <c r="CF1624" t="s">
        <v>1242</v>
      </c>
      <c r="CG1624" t="s">
        <v>175</v>
      </c>
      <c r="CI1624" s="118"/>
      <c r="CJ1624" s="118"/>
      <c r="CK1624" t="s">
        <v>1239</v>
      </c>
      <c r="CM1624" t="s">
        <v>1228</v>
      </c>
      <c r="CN1624" t="s">
        <v>3382</v>
      </c>
      <c r="CO1624" s="46" t="s">
        <v>2252</v>
      </c>
      <c r="CQ1624" s="46" t="s">
        <v>2252</v>
      </c>
      <c r="CR1624" s="46" t="s">
        <v>615</v>
      </c>
      <c r="CT1624" s="46" t="s">
        <v>2252</v>
      </c>
      <c r="CU1624" s="46" t="s">
        <v>615</v>
      </c>
      <c r="CV1624" s="118"/>
      <c r="CW1624" s="147"/>
      <c r="CX1624" t="s">
        <v>615</v>
      </c>
      <c r="DG1624" s="118"/>
      <c r="DH1624" s="118"/>
      <c r="DI1624" s="118"/>
      <c r="DJ1624" s="118"/>
      <c r="DK1624" s="118"/>
      <c r="DL1624">
        <v>40</v>
      </c>
      <c r="DM1624" s="74" t="s">
        <v>164</v>
      </c>
      <c r="DN1624" s="74"/>
      <c r="DO1624" s="74"/>
      <c r="DP1624" s="74"/>
      <c r="DR1624">
        <v>40</v>
      </c>
      <c r="DS1624" s="74" t="s">
        <v>164</v>
      </c>
      <c r="DZ1624" t="s">
        <v>1262</v>
      </c>
      <c r="EA1624">
        <v>40</v>
      </c>
      <c r="EY1624" s="70" t="str">
        <f t="shared" si="196"/>
        <v>simvastatine oral 40mg/</v>
      </c>
      <c r="FK1624" s="14" t="s">
        <v>163</v>
      </c>
      <c r="FL1624" s="70" t="str">
        <f t="shared" si="197"/>
        <v>simvastatine oral 40mg/</v>
      </c>
    </row>
    <row r="1625" spans="1:168" ht="15.75" customHeight="1">
      <c r="A1625" s="83">
        <v>188583</v>
      </c>
      <c r="B1625" s="57">
        <v>188583</v>
      </c>
      <c r="C1625" s="118"/>
      <c r="D1625" s="118"/>
      <c r="E1625" s="118"/>
      <c r="F1625" s="118"/>
      <c r="G1625" s="57">
        <v>188583</v>
      </c>
      <c r="I1625" s="57">
        <v>188583</v>
      </c>
      <c r="J1625" s="5" t="str">
        <f t="shared" si="191"/>
        <v>FIN simvastatine ratiopharm GmbH film-coated tablet 250 x 40mg/</v>
      </c>
      <c r="K1625" s="5" t="str">
        <f t="shared" si="192"/>
        <v>FIN simvastatine ratiopharm GmbH film-coated tablet 250 x 40mg/</v>
      </c>
      <c r="P1625" s="56">
        <v>250</v>
      </c>
      <c r="R1625" s="56">
        <v>250</v>
      </c>
      <c r="T1625" s="118"/>
      <c r="U1625" s="118"/>
      <c r="V1625" s="118"/>
      <c r="W1625" s="118"/>
      <c r="X1625" t="s">
        <v>1289</v>
      </c>
      <c r="Y1625" t="s">
        <v>1182</v>
      </c>
      <c r="Z1625" t="s">
        <v>1182</v>
      </c>
      <c r="AA1625" s="56" t="s">
        <v>1303</v>
      </c>
      <c r="AF1625" s="61">
        <v>100000073665</v>
      </c>
      <c r="AG1625" t="s">
        <v>1220</v>
      </c>
      <c r="AI1625" t="s">
        <v>1198</v>
      </c>
      <c r="AJ1625" t="s">
        <v>1212</v>
      </c>
      <c r="AS1625" s="57">
        <v>17209</v>
      </c>
      <c r="AT1625" s="25" t="str">
        <f t="shared" si="193"/>
        <v>FIN simvastatine ratiopharm GmbH film-coated tablet 40mg/</v>
      </c>
      <c r="AU1625" s="33"/>
      <c r="AW1625" s="57">
        <v>17209</v>
      </c>
      <c r="AX1625" s="57"/>
      <c r="AZ1625" t="s">
        <v>579</v>
      </c>
      <c r="BD1625" t="s">
        <v>1220</v>
      </c>
      <c r="BF1625" s="46" t="s">
        <v>1082</v>
      </c>
      <c r="BG1625" t="s">
        <v>982</v>
      </c>
      <c r="BK1625" t="s">
        <v>982</v>
      </c>
      <c r="BL1625" t="s">
        <v>1082</v>
      </c>
      <c r="BM1625" s="55" t="s">
        <v>964</v>
      </c>
      <c r="BN1625" t="str">
        <f t="shared" si="194"/>
        <v>simvastatine film-coated tablet 40mg/</v>
      </c>
      <c r="BO1625" s="55"/>
      <c r="BP1625" t="str">
        <f t="shared" si="195"/>
        <v>simvastatine film-coated tablet 40mg/</v>
      </c>
      <c r="BR1625" s="76">
        <v>10221000</v>
      </c>
      <c r="BS1625" t="s">
        <v>1220</v>
      </c>
      <c r="BU1625" s="118"/>
      <c r="BV1625" s="118"/>
      <c r="BW1625" s="61">
        <v>100000073665</v>
      </c>
      <c r="CB1625" s="87"/>
      <c r="CC1625" s="87"/>
      <c r="CF1625" t="s">
        <v>1242</v>
      </c>
      <c r="CG1625" t="s">
        <v>175</v>
      </c>
      <c r="CI1625" s="118"/>
      <c r="CJ1625" s="118"/>
      <c r="CK1625" t="s">
        <v>1239</v>
      </c>
      <c r="CM1625" t="s">
        <v>1228</v>
      </c>
      <c r="CN1625" t="s">
        <v>3382</v>
      </c>
      <c r="CO1625" s="46" t="s">
        <v>2252</v>
      </c>
      <c r="CQ1625" s="46" t="s">
        <v>2252</v>
      </c>
      <c r="CR1625" s="46" t="s">
        <v>615</v>
      </c>
      <c r="CT1625" s="46" t="s">
        <v>2252</v>
      </c>
      <c r="CU1625" s="46" t="s">
        <v>615</v>
      </c>
      <c r="CV1625" s="118"/>
      <c r="CW1625" s="147"/>
      <c r="CX1625" t="s">
        <v>615</v>
      </c>
      <c r="DG1625" s="118"/>
      <c r="DH1625" s="118"/>
      <c r="DI1625" s="118"/>
      <c r="DJ1625" s="118"/>
      <c r="DK1625" s="118"/>
      <c r="DL1625">
        <v>40</v>
      </c>
      <c r="DM1625" s="74" t="s">
        <v>164</v>
      </c>
      <c r="DN1625" s="74"/>
      <c r="DO1625" s="74"/>
      <c r="DP1625" s="74"/>
      <c r="DR1625">
        <v>40</v>
      </c>
      <c r="DS1625" s="74" t="s">
        <v>164</v>
      </c>
      <c r="DZ1625" t="s">
        <v>1262</v>
      </c>
      <c r="EA1625">
        <v>40</v>
      </c>
      <c r="EY1625" s="70" t="str">
        <f t="shared" si="196"/>
        <v>simvastatine oral 40mg/</v>
      </c>
      <c r="FK1625" s="14" t="s">
        <v>163</v>
      </c>
      <c r="FL1625" s="70" t="str">
        <f t="shared" si="197"/>
        <v>simvastatine oral 40mg/</v>
      </c>
    </row>
    <row r="1626" spans="1:168" ht="15.75" customHeight="1">
      <c r="A1626" s="83">
        <v>131526</v>
      </c>
      <c r="B1626" s="57">
        <v>131526</v>
      </c>
      <c r="C1626" s="118"/>
      <c r="D1626" s="118"/>
      <c r="E1626" s="118"/>
      <c r="F1626" s="118"/>
      <c r="G1626" s="57">
        <v>131526</v>
      </c>
      <c r="I1626" s="57">
        <v>131526</v>
      </c>
      <c r="J1626" s="5" t="str">
        <f t="shared" si="191"/>
        <v>FIN simvastatine TEVA Sweden AB film-coated tablet 90 x 80mg/</v>
      </c>
      <c r="K1626" s="5" t="str">
        <f t="shared" si="192"/>
        <v>FIN simvastatine TEVA Sweden AB film-coated tablet 90 x 80mg/</v>
      </c>
      <c r="P1626">
        <v>90</v>
      </c>
      <c r="R1626">
        <v>90</v>
      </c>
      <c r="T1626" s="118"/>
      <c r="U1626" s="118"/>
      <c r="V1626" s="118"/>
      <c r="W1626" s="118"/>
      <c r="X1626" t="s">
        <v>1292</v>
      </c>
      <c r="Y1626" t="s">
        <v>1183</v>
      </c>
      <c r="Z1626" t="s">
        <v>1183</v>
      </c>
      <c r="AA1626" t="s">
        <v>1301</v>
      </c>
      <c r="AF1626" s="61">
        <v>100000073665</v>
      </c>
      <c r="AG1626" t="s">
        <v>1220</v>
      </c>
      <c r="AI1626" t="s">
        <v>1198</v>
      </c>
      <c r="AJ1626" t="s">
        <v>1212</v>
      </c>
      <c r="AS1626" s="57">
        <v>37291</v>
      </c>
      <c r="AT1626" s="25" t="str">
        <f t="shared" si="193"/>
        <v>FIN simvastatine TEVA Sweden AB film-coated tablet 80mg/</v>
      </c>
      <c r="AU1626" s="33"/>
      <c r="AW1626" s="57">
        <v>37291</v>
      </c>
      <c r="AX1626" s="57"/>
      <c r="AZ1626" t="s">
        <v>579</v>
      </c>
      <c r="BD1626" t="s">
        <v>1220</v>
      </c>
      <c r="BF1626" s="46" t="s">
        <v>1083</v>
      </c>
      <c r="BG1626" t="s">
        <v>993</v>
      </c>
      <c r="BK1626" t="s">
        <v>993</v>
      </c>
      <c r="BL1626" t="s">
        <v>1083</v>
      </c>
      <c r="BM1626" s="55" t="s">
        <v>964</v>
      </c>
      <c r="BN1626" t="str">
        <f t="shared" si="194"/>
        <v>simvastatine film-coated tablet 80mg/</v>
      </c>
      <c r="BO1626" s="55"/>
      <c r="BP1626" t="str">
        <f t="shared" si="195"/>
        <v>simvastatine film-coated tablet 80mg/</v>
      </c>
      <c r="BR1626" s="76">
        <v>10221000</v>
      </c>
      <c r="BS1626" t="s">
        <v>1220</v>
      </c>
      <c r="BU1626" s="118"/>
      <c r="BV1626" s="118"/>
      <c r="BW1626" s="61">
        <v>100000073665</v>
      </c>
      <c r="CB1626" s="87"/>
      <c r="CC1626" s="87"/>
      <c r="CF1626" t="s">
        <v>1242</v>
      </c>
      <c r="CG1626" t="s">
        <v>175</v>
      </c>
      <c r="CI1626" s="118"/>
      <c r="CJ1626" s="118"/>
      <c r="CK1626" t="s">
        <v>1239</v>
      </c>
      <c r="CM1626" t="s">
        <v>1228</v>
      </c>
      <c r="CN1626" t="s">
        <v>3382</v>
      </c>
      <c r="CO1626" s="46" t="s">
        <v>2252</v>
      </c>
      <c r="CQ1626" s="46" t="s">
        <v>2252</v>
      </c>
      <c r="CR1626" s="46" t="s">
        <v>615</v>
      </c>
      <c r="CT1626" s="46" t="s">
        <v>2252</v>
      </c>
      <c r="CU1626" s="46" t="s">
        <v>615</v>
      </c>
      <c r="CV1626" s="118"/>
      <c r="CW1626" s="147"/>
      <c r="CX1626" t="s">
        <v>615</v>
      </c>
      <c r="DG1626" s="118"/>
      <c r="DH1626" s="118"/>
      <c r="DI1626" s="118"/>
      <c r="DJ1626" s="118"/>
      <c r="DK1626" s="118"/>
      <c r="DL1626">
        <v>80</v>
      </c>
      <c r="DM1626" s="74" t="s">
        <v>164</v>
      </c>
      <c r="DN1626" s="74"/>
      <c r="DO1626" s="74"/>
      <c r="DP1626" s="74"/>
      <c r="DR1626">
        <v>80</v>
      </c>
      <c r="DS1626" s="74" t="s">
        <v>164</v>
      </c>
      <c r="DZ1626" t="s">
        <v>1263</v>
      </c>
      <c r="EA1626">
        <v>80</v>
      </c>
      <c r="EY1626" s="70" t="str">
        <f t="shared" si="196"/>
        <v>simvastatine oral 80mg/</v>
      </c>
      <c r="FK1626" s="14" t="s">
        <v>163</v>
      </c>
      <c r="FL1626" s="70" t="str">
        <f t="shared" si="197"/>
        <v>simvastatine oral 80mg/</v>
      </c>
    </row>
    <row r="1627" spans="1:168" ht="15.75" customHeight="1">
      <c r="A1627" s="83">
        <v>131527</v>
      </c>
      <c r="B1627" s="57">
        <v>131527</v>
      </c>
      <c r="C1627" s="118"/>
      <c r="D1627" s="118"/>
      <c r="E1627" s="118"/>
      <c r="F1627" s="118"/>
      <c r="G1627" s="57">
        <v>131527</v>
      </c>
      <c r="I1627" s="57">
        <v>131527</v>
      </c>
      <c r="J1627" s="5" t="str">
        <f t="shared" si="191"/>
        <v>FIN simvastatine TEVA Sweden AB film-coated tablet 10 x 80mg/</v>
      </c>
      <c r="K1627" s="5" t="str">
        <f t="shared" si="192"/>
        <v>FIN simvastatine TEVA Sweden AB film-coated tablet 10 x 80mg/</v>
      </c>
      <c r="P1627">
        <v>10</v>
      </c>
      <c r="R1627">
        <v>10</v>
      </c>
      <c r="T1627" s="118"/>
      <c r="U1627" s="118"/>
      <c r="V1627" s="118"/>
      <c r="W1627" s="118"/>
      <c r="X1627" t="s">
        <v>1291</v>
      </c>
      <c r="Y1627" t="s">
        <v>1183</v>
      </c>
      <c r="Z1627" t="s">
        <v>1183</v>
      </c>
      <c r="AA1627" t="s">
        <v>1292</v>
      </c>
      <c r="AF1627" s="61">
        <v>100000073665</v>
      </c>
      <c r="AG1627" t="s">
        <v>1220</v>
      </c>
      <c r="AI1627" t="s">
        <v>1198</v>
      </c>
      <c r="AJ1627" t="s">
        <v>1212</v>
      </c>
      <c r="AS1627" s="57">
        <v>37291</v>
      </c>
      <c r="AT1627" s="25" t="str">
        <f t="shared" si="193"/>
        <v>FIN simvastatine TEVA Sweden AB film-coated tablet 80mg/</v>
      </c>
      <c r="AU1627" s="33"/>
      <c r="AW1627" s="57">
        <v>37291</v>
      </c>
      <c r="AX1627" s="57"/>
      <c r="AZ1627" t="s">
        <v>579</v>
      </c>
      <c r="BD1627" t="s">
        <v>1220</v>
      </c>
      <c r="BF1627" s="46" t="s">
        <v>1083</v>
      </c>
      <c r="BG1627" t="s">
        <v>993</v>
      </c>
      <c r="BK1627" t="s">
        <v>993</v>
      </c>
      <c r="BL1627" t="s">
        <v>1083</v>
      </c>
      <c r="BM1627" s="55" t="s">
        <v>964</v>
      </c>
      <c r="BN1627" t="str">
        <f t="shared" si="194"/>
        <v>simvastatine film-coated tablet 80mg/</v>
      </c>
      <c r="BO1627" s="55"/>
      <c r="BP1627" t="str">
        <f t="shared" si="195"/>
        <v>simvastatine film-coated tablet 80mg/</v>
      </c>
      <c r="BR1627" s="76">
        <v>10221000</v>
      </c>
      <c r="BS1627" t="s">
        <v>1220</v>
      </c>
      <c r="BU1627" s="118"/>
      <c r="BV1627" s="118"/>
      <c r="BW1627" s="61">
        <v>100000073665</v>
      </c>
      <c r="CB1627" s="87"/>
      <c r="CC1627" s="87"/>
      <c r="CF1627" t="s">
        <v>1242</v>
      </c>
      <c r="CG1627" t="s">
        <v>175</v>
      </c>
      <c r="CI1627" s="118"/>
      <c r="CJ1627" s="118"/>
      <c r="CK1627" t="s">
        <v>1239</v>
      </c>
      <c r="CM1627" t="s">
        <v>1228</v>
      </c>
      <c r="CN1627" t="s">
        <v>3382</v>
      </c>
      <c r="CO1627" s="46" t="s">
        <v>2252</v>
      </c>
      <c r="CQ1627" s="46" t="s">
        <v>2252</v>
      </c>
      <c r="CR1627" s="46" t="s">
        <v>615</v>
      </c>
      <c r="CT1627" s="46" t="s">
        <v>2252</v>
      </c>
      <c r="CU1627" s="46" t="s">
        <v>615</v>
      </c>
      <c r="CV1627" s="118"/>
      <c r="CW1627" s="147"/>
      <c r="CX1627" t="s">
        <v>615</v>
      </c>
      <c r="DG1627" s="118"/>
      <c r="DH1627" s="118"/>
      <c r="DI1627" s="118"/>
      <c r="DJ1627" s="118"/>
      <c r="DK1627" s="118"/>
      <c r="DL1627">
        <v>80</v>
      </c>
      <c r="DM1627" s="74" t="s">
        <v>164</v>
      </c>
      <c r="DN1627" s="74"/>
      <c r="DO1627" s="74"/>
      <c r="DP1627" s="74"/>
      <c r="DR1627">
        <v>80</v>
      </c>
      <c r="DS1627" s="74" t="s">
        <v>164</v>
      </c>
      <c r="DZ1627" t="s">
        <v>1263</v>
      </c>
      <c r="EA1627">
        <v>80</v>
      </c>
      <c r="EY1627" s="70" t="str">
        <f t="shared" si="196"/>
        <v>simvastatine oral 80mg/</v>
      </c>
      <c r="FK1627" s="14" t="s">
        <v>163</v>
      </c>
      <c r="FL1627" s="70" t="str">
        <f t="shared" si="197"/>
        <v>simvastatine oral 80mg/</v>
      </c>
    </row>
    <row r="1628" spans="1:168" ht="15.75" customHeight="1">
      <c r="A1628" s="83">
        <v>131528</v>
      </c>
      <c r="B1628" s="57">
        <v>131528</v>
      </c>
      <c r="C1628" s="118"/>
      <c r="D1628" s="118"/>
      <c r="E1628" s="118"/>
      <c r="F1628" s="118"/>
      <c r="G1628" s="57">
        <v>131528</v>
      </c>
      <c r="I1628" s="57">
        <v>131528</v>
      </c>
      <c r="J1628" s="5" t="str">
        <f t="shared" si="191"/>
        <v>FIN simvastatine TEVA Sweden AB film-coated tablet 20 x 80mg/</v>
      </c>
      <c r="K1628" s="5" t="str">
        <f t="shared" si="192"/>
        <v>FIN simvastatine TEVA Sweden AB film-coated tablet 20 x 80mg/</v>
      </c>
      <c r="P1628">
        <v>20</v>
      </c>
      <c r="R1628">
        <v>20</v>
      </c>
      <c r="T1628" s="118"/>
      <c r="U1628" s="118"/>
      <c r="V1628" s="118"/>
      <c r="W1628" s="118"/>
      <c r="X1628" t="s">
        <v>1297</v>
      </c>
      <c r="Y1628" t="s">
        <v>1183</v>
      </c>
      <c r="Z1628" t="s">
        <v>1183</v>
      </c>
      <c r="AA1628" t="s">
        <v>1291</v>
      </c>
      <c r="AF1628" s="61">
        <v>100000073665</v>
      </c>
      <c r="AG1628" t="s">
        <v>1220</v>
      </c>
      <c r="AI1628" t="s">
        <v>1198</v>
      </c>
      <c r="AJ1628" t="s">
        <v>1212</v>
      </c>
      <c r="AS1628" s="57">
        <v>37291</v>
      </c>
      <c r="AT1628" s="25" t="str">
        <f t="shared" si="193"/>
        <v>FIN simvastatine TEVA Sweden AB film-coated tablet 80mg/</v>
      </c>
      <c r="AU1628" s="33"/>
      <c r="AW1628" s="57">
        <v>37291</v>
      </c>
      <c r="AX1628" s="57"/>
      <c r="AZ1628" t="s">
        <v>579</v>
      </c>
      <c r="BD1628" t="s">
        <v>1220</v>
      </c>
      <c r="BF1628" s="46" t="s">
        <v>1083</v>
      </c>
      <c r="BG1628" t="s">
        <v>993</v>
      </c>
      <c r="BK1628" t="s">
        <v>993</v>
      </c>
      <c r="BL1628" t="s">
        <v>1083</v>
      </c>
      <c r="BM1628" s="55" t="s">
        <v>964</v>
      </c>
      <c r="BN1628" t="str">
        <f t="shared" si="194"/>
        <v>simvastatine film-coated tablet 80mg/</v>
      </c>
      <c r="BO1628" s="55"/>
      <c r="BP1628" t="str">
        <f t="shared" si="195"/>
        <v>simvastatine film-coated tablet 80mg/</v>
      </c>
      <c r="BR1628" s="76">
        <v>10221000</v>
      </c>
      <c r="BS1628" t="s">
        <v>1220</v>
      </c>
      <c r="BU1628" s="118"/>
      <c r="BV1628" s="118"/>
      <c r="BW1628" s="61">
        <v>100000073665</v>
      </c>
      <c r="CB1628" s="87"/>
      <c r="CC1628" s="87"/>
      <c r="CF1628" t="s">
        <v>1242</v>
      </c>
      <c r="CG1628" t="s">
        <v>175</v>
      </c>
      <c r="CI1628" s="118"/>
      <c r="CJ1628" s="118"/>
      <c r="CK1628" t="s">
        <v>1239</v>
      </c>
      <c r="CM1628" t="s">
        <v>1228</v>
      </c>
      <c r="CN1628" t="s">
        <v>3382</v>
      </c>
      <c r="CO1628" s="46" t="s">
        <v>2252</v>
      </c>
      <c r="CQ1628" s="46" t="s">
        <v>2252</v>
      </c>
      <c r="CR1628" s="46" t="s">
        <v>615</v>
      </c>
      <c r="CT1628" s="46" t="s">
        <v>2252</v>
      </c>
      <c r="CU1628" s="46" t="s">
        <v>615</v>
      </c>
      <c r="CV1628" s="118"/>
      <c r="CW1628" s="147"/>
      <c r="CX1628" t="s">
        <v>615</v>
      </c>
      <c r="DG1628" s="118"/>
      <c r="DH1628" s="118"/>
      <c r="DI1628" s="118"/>
      <c r="DJ1628" s="118"/>
      <c r="DK1628" s="118"/>
      <c r="DL1628">
        <v>80</v>
      </c>
      <c r="DM1628" s="74" t="s">
        <v>164</v>
      </c>
      <c r="DN1628" s="74"/>
      <c r="DO1628" s="74"/>
      <c r="DP1628" s="74"/>
      <c r="DR1628">
        <v>80</v>
      </c>
      <c r="DS1628" s="74" t="s">
        <v>164</v>
      </c>
      <c r="DZ1628" t="s">
        <v>1263</v>
      </c>
      <c r="EA1628">
        <v>80</v>
      </c>
      <c r="EY1628" s="70" t="str">
        <f t="shared" si="196"/>
        <v>simvastatine oral 80mg/</v>
      </c>
      <c r="FK1628" s="14" t="s">
        <v>163</v>
      </c>
      <c r="FL1628" s="70" t="str">
        <f t="shared" si="197"/>
        <v>simvastatine oral 80mg/</v>
      </c>
    </row>
    <row r="1629" spans="1:168" ht="15.75" customHeight="1">
      <c r="A1629" s="83">
        <v>131529</v>
      </c>
      <c r="B1629" s="57">
        <v>131529</v>
      </c>
      <c r="C1629" s="118"/>
      <c r="D1629" s="118"/>
      <c r="E1629" s="118"/>
      <c r="F1629" s="118"/>
      <c r="G1629" s="57">
        <v>131529</v>
      </c>
      <c r="I1629" s="57">
        <v>131529</v>
      </c>
      <c r="J1629" s="5" t="str">
        <f t="shared" si="191"/>
        <v>FIN simvastatine TEVA Sweden AB film-coated tablet 50 x 80mg/</v>
      </c>
      <c r="K1629" s="5" t="str">
        <f t="shared" si="192"/>
        <v>FIN simvastatine TEVA Sweden AB film-coated tablet 50 x 80mg/</v>
      </c>
      <c r="P1629">
        <v>50</v>
      </c>
      <c r="R1629">
        <v>50</v>
      </c>
      <c r="T1629" s="118"/>
      <c r="U1629" s="118"/>
      <c r="V1629" s="118"/>
      <c r="W1629" s="118"/>
      <c r="X1629" t="s">
        <v>1298</v>
      </c>
      <c r="Y1629" t="s">
        <v>1183</v>
      </c>
      <c r="Z1629" t="s">
        <v>1183</v>
      </c>
      <c r="AA1629" t="s">
        <v>1299</v>
      </c>
      <c r="AF1629" s="61">
        <v>100000073665</v>
      </c>
      <c r="AG1629" t="s">
        <v>1220</v>
      </c>
      <c r="AI1629" t="s">
        <v>1198</v>
      </c>
      <c r="AJ1629" t="s">
        <v>1212</v>
      </c>
      <c r="AS1629" s="57">
        <v>37291</v>
      </c>
      <c r="AT1629" s="25" t="str">
        <f t="shared" si="193"/>
        <v>FIN simvastatine TEVA Sweden AB film-coated tablet 80mg/</v>
      </c>
      <c r="AU1629" s="33"/>
      <c r="AW1629" s="57">
        <v>37291</v>
      </c>
      <c r="AX1629" s="57"/>
      <c r="AZ1629" t="s">
        <v>579</v>
      </c>
      <c r="BD1629" t="s">
        <v>1220</v>
      </c>
      <c r="BF1629" s="46" t="s">
        <v>1083</v>
      </c>
      <c r="BG1629" t="s">
        <v>993</v>
      </c>
      <c r="BK1629" t="s">
        <v>993</v>
      </c>
      <c r="BL1629" t="s">
        <v>1083</v>
      </c>
      <c r="BM1629" s="55" t="s">
        <v>964</v>
      </c>
      <c r="BN1629" t="str">
        <f t="shared" si="194"/>
        <v>simvastatine film-coated tablet 80mg/</v>
      </c>
      <c r="BO1629" s="55"/>
      <c r="BP1629" t="str">
        <f t="shared" si="195"/>
        <v>simvastatine film-coated tablet 80mg/</v>
      </c>
      <c r="BR1629" s="76">
        <v>10221000</v>
      </c>
      <c r="BS1629" t="s">
        <v>1220</v>
      </c>
      <c r="BU1629" s="118"/>
      <c r="BV1629" s="118"/>
      <c r="BW1629" s="61">
        <v>100000073665</v>
      </c>
      <c r="CB1629" s="87"/>
      <c r="CC1629" s="87"/>
      <c r="CF1629" t="s">
        <v>1242</v>
      </c>
      <c r="CG1629" t="s">
        <v>175</v>
      </c>
      <c r="CI1629" s="118"/>
      <c r="CJ1629" s="118"/>
      <c r="CK1629" t="s">
        <v>1239</v>
      </c>
      <c r="CM1629" t="s">
        <v>1228</v>
      </c>
      <c r="CN1629" t="s">
        <v>3382</v>
      </c>
      <c r="CO1629" s="46" t="s">
        <v>2252</v>
      </c>
      <c r="CQ1629" s="46" t="s">
        <v>2252</v>
      </c>
      <c r="CR1629" s="46" t="s">
        <v>615</v>
      </c>
      <c r="CT1629" s="46" t="s">
        <v>2252</v>
      </c>
      <c r="CU1629" s="46" t="s">
        <v>615</v>
      </c>
      <c r="CV1629" s="118"/>
      <c r="CW1629" s="147"/>
      <c r="CX1629" t="s">
        <v>615</v>
      </c>
      <c r="DG1629" s="118"/>
      <c r="DH1629" s="118"/>
      <c r="DI1629" s="118"/>
      <c r="DJ1629" s="118"/>
      <c r="DK1629" s="118"/>
      <c r="DL1629">
        <v>80</v>
      </c>
      <c r="DM1629" s="74" t="s">
        <v>164</v>
      </c>
      <c r="DN1629" s="74"/>
      <c r="DO1629" s="74"/>
      <c r="DP1629" s="74"/>
      <c r="DR1629">
        <v>80</v>
      </c>
      <c r="DS1629" s="74" t="s">
        <v>164</v>
      </c>
      <c r="DZ1629" t="s">
        <v>1263</v>
      </c>
      <c r="EA1629">
        <v>80</v>
      </c>
      <c r="EY1629" s="70" t="str">
        <f t="shared" si="196"/>
        <v>simvastatine oral 80mg/</v>
      </c>
      <c r="FK1629" s="14" t="s">
        <v>163</v>
      </c>
      <c r="FL1629" s="70" t="str">
        <f t="shared" si="197"/>
        <v>simvastatine oral 80mg/</v>
      </c>
    </row>
    <row r="1630" spans="1:168" ht="15.75" customHeight="1">
      <c r="A1630" s="83">
        <v>131530</v>
      </c>
      <c r="B1630" s="57">
        <v>131530</v>
      </c>
      <c r="C1630" s="118"/>
      <c r="D1630" s="118"/>
      <c r="E1630" s="118"/>
      <c r="F1630" s="118"/>
      <c r="G1630" s="57">
        <v>131530</v>
      </c>
      <c r="I1630" s="57">
        <v>131530</v>
      </c>
      <c r="J1630" s="5" t="str">
        <f t="shared" si="191"/>
        <v>FIN simvastatine TEVA Sweden AB film-coated tablet 30 x 80mg/</v>
      </c>
      <c r="K1630" s="5" t="str">
        <f t="shared" si="192"/>
        <v>FIN simvastatine TEVA Sweden AB film-coated tablet 30 x 80mg/</v>
      </c>
      <c r="P1630">
        <v>30</v>
      </c>
      <c r="R1630">
        <v>30</v>
      </c>
      <c r="T1630" s="118"/>
      <c r="U1630" s="118"/>
      <c r="V1630" s="118"/>
      <c r="W1630" s="118"/>
      <c r="X1630" t="s">
        <v>1300</v>
      </c>
      <c r="Y1630" t="s">
        <v>1183</v>
      </c>
      <c r="Z1630" t="s">
        <v>1183</v>
      </c>
      <c r="AA1630" t="s">
        <v>1298</v>
      </c>
      <c r="AF1630" s="61">
        <v>100000073665</v>
      </c>
      <c r="AG1630" t="s">
        <v>1220</v>
      </c>
      <c r="AI1630" t="s">
        <v>1198</v>
      </c>
      <c r="AJ1630" t="s">
        <v>1212</v>
      </c>
      <c r="AS1630" s="57">
        <v>37291</v>
      </c>
      <c r="AT1630" s="25" t="str">
        <f t="shared" si="193"/>
        <v>FIN simvastatine TEVA Sweden AB film-coated tablet 80mg/</v>
      </c>
      <c r="AU1630" s="33"/>
      <c r="AW1630" s="57">
        <v>37291</v>
      </c>
      <c r="AX1630" s="57"/>
      <c r="AZ1630" t="s">
        <v>579</v>
      </c>
      <c r="BD1630" t="s">
        <v>1220</v>
      </c>
      <c r="BF1630" s="46" t="s">
        <v>1083</v>
      </c>
      <c r="BG1630" t="s">
        <v>993</v>
      </c>
      <c r="BK1630" t="s">
        <v>993</v>
      </c>
      <c r="BL1630" t="s">
        <v>1083</v>
      </c>
      <c r="BM1630" s="55" t="s">
        <v>964</v>
      </c>
      <c r="BN1630" t="str">
        <f t="shared" si="194"/>
        <v>simvastatine film-coated tablet 80mg/</v>
      </c>
      <c r="BO1630" s="55"/>
      <c r="BP1630" t="str">
        <f t="shared" si="195"/>
        <v>simvastatine film-coated tablet 80mg/</v>
      </c>
      <c r="BR1630" s="76">
        <v>10221000</v>
      </c>
      <c r="BS1630" t="s">
        <v>1220</v>
      </c>
      <c r="BU1630" s="118"/>
      <c r="BV1630" s="118"/>
      <c r="BW1630" s="61">
        <v>100000073665</v>
      </c>
      <c r="CB1630" s="87"/>
      <c r="CC1630" s="87"/>
      <c r="CF1630" t="s">
        <v>1242</v>
      </c>
      <c r="CG1630" t="s">
        <v>175</v>
      </c>
      <c r="CI1630" s="118"/>
      <c r="CJ1630" s="118"/>
      <c r="CK1630" t="s">
        <v>1239</v>
      </c>
      <c r="CM1630" t="s">
        <v>1228</v>
      </c>
      <c r="CN1630" t="s">
        <v>3382</v>
      </c>
      <c r="CO1630" s="46" t="s">
        <v>2252</v>
      </c>
      <c r="CQ1630" s="46" t="s">
        <v>2252</v>
      </c>
      <c r="CR1630" s="46" t="s">
        <v>615</v>
      </c>
      <c r="CT1630" s="46" t="s">
        <v>2252</v>
      </c>
      <c r="CU1630" s="46" t="s">
        <v>615</v>
      </c>
      <c r="CV1630" s="118"/>
      <c r="CW1630" s="147"/>
      <c r="CX1630" t="s">
        <v>615</v>
      </c>
      <c r="DG1630" s="118"/>
      <c r="DH1630" s="118"/>
      <c r="DI1630" s="118"/>
      <c r="DJ1630" s="118"/>
      <c r="DK1630" s="118"/>
      <c r="DL1630">
        <v>80</v>
      </c>
      <c r="DM1630" s="74" t="s">
        <v>164</v>
      </c>
      <c r="DN1630" s="74"/>
      <c r="DO1630" s="74"/>
      <c r="DP1630" s="74"/>
      <c r="DR1630">
        <v>80</v>
      </c>
      <c r="DS1630" s="74" t="s">
        <v>164</v>
      </c>
      <c r="DZ1630" t="s">
        <v>1263</v>
      </c>
      <c r="EA1630">
        <v>80</v>
      </c>
      <c r="EY1630" s="70" t="str">
        <f t="shared" si="196"/>
        <v>simvastatine oral 80mg/</v>
      </c>
      <c r="FK1630" s="14" t="s">
        <v>163</v>
      </c>
      <c r="FL1630" s="70" t="str">
        <f t="shared" si="197"/>
        <v>simvastatine oral 80mg/</v>
      </c>
    </row>
    <row r="1631" spans="1:168" ht="15.75" customHeight="1">
      <c r="A1631" s="83">
        <v>131531</v>
      </c>
      <c r="B1631" s="57">
        <v>131531</v>
      </c>
      <c r="C1631" s="118"/>
      <c r="D1631" s="118"/>
      <c r="E1631" s="118"/>
      <c r="F1631" s="118"/>
      <c r="G1631" s="57">
        <v>131531</v>
      </c>
      <c r="I1631" s="57">
        <v>131531</v>
      </c>
      <c r="J1631" s="5" t="str">
        <f t="shared" si="191"/>
        <v>FIN simvastatine TEVA Sweden AB film-coated tablet 28 x 80mg/</v>
      </c>
      <c r="K1631" s="5" t="str">
        <f t="shared" si="192"/>
        <v>FIN simvastatine TEVA Sweden AB film-coated tablet 28 x 80mg/</v>
      </c>
      <c r="P1631">
        <v>28</v>
      </c>
      <c r="R1631">
        <v>28</v>
      </c>
      <c r="T1631" s="118"/>
      <c r="U1631" s="118"/>
      <c r="V1631" s="118"/>
      <c r="W1631" s="118"/>
      <c r="X1631" t="s">
        <v>1302</v>
      </c>
      <c r="Y1631" t="s">
        <v>1183</v>
      </c>
      <c r="Z1631" t="s">
        <v>1183</v>
      </c>
      <c r="AA1631" t="s">
        <v>1297</v>
      </c>
      <c r="AF1631" s="61">
        <v>100000073665</v>
      </c>
      <c r="AG1631" t="s">
        <v>1220</v>
      </c>
      <c r="AI1631" t="s">
        <v>1198</v>
      </c>
      <c r="AJ1631" t="s">
        <v>1212</v>
      </c>
      <c r="AS1631" s="57">
        <v>37291</v>
      </c>
      <c r="AT1631" s="25" t="str">
        <f t="shared" si="193"/>
        <v>FIN simvastatine TEVA Sweden AB film-coated tablet 80mg/</v>
      </c>
      <c r="AU1631" s="33"/>
      <c r="AW1631" s="57">
        <v>37291</v>
      </c>
      <c r="AX1631" s="57"/>
      <c r="AZ1631" t="s">
        <v>579</v>
      </c>
      <c r="BD1631" t="s">
        <v>1220</v>
      </c>
      <c r="BF1631" s="46" t="s">
        <v>1083</v>
      </c>
      <c r="BG1631" t="s">
        <v>993</v>
      </c>
      <c r="BK1631" t="s">
        <v>993</v>
      </c>
      <c r="BL1631" t="s">
        <v>1083</v>
      </c>
      <c r="BM1631" s="55" t="s">
        <v>964</v>
      </c>
      <c r="BN1631" t="str">
        <f t="shared" si="194"/>
        <v>simvastatine film-coated tablet 80mg/</v>
      </c>
      <c r="BO1631" s="55"/>
      <c r="BP1631" t="str">
        <f t="shared" si="195"/>
        <v>simvastatine film-coated tablet 80mg/</v>
      </c>
      <c r="BR1631" s="76">
        <v>10221000</v>
      </c>
      <c r="BS1631" t="s">
        <v>1220</v>
      </c>
      <c r="BU1631" s="118"/>
      <c r="BV1631" s="118"/>
      <c r="BW1631" s="61">
        <v>100000073665</v>
      </c>
      <c r="CB1631" s="87"/>
      <c r="CC1631" s="87"/>
      <c r="CF1631" t="s">
        <v>1242</v>
      </c>
      <c r="CG1631" t="s">
        <v>175</v>
      </c>
      <c r="CI1631" s="118"/>
      <c r="CJ1631" s="118"/>
      <c r="CK1631" t="s">
        <v>1239</v>
      </c>
      <c r="CM1631" t="s">
        <v>1228</v>
      </c>
      <c r="CN1631" t="s">
        <v>3382</v>
      </c>
      <c r="CO1631" s="46" t="s">
        <v>2252</v>
      </c>
      <c r="CQ1631" s="46" t="s">
        <v>2252</v>
      </c>
      <c r="CR1631" s="46" t="s">
        <v>615</v>
      </c>
      <c r="CT1631" s="46" t="s">
        <v>2252</v>
      </c>
      <c r="CU1631" s="46" t="s">
        <v>615</v>
      </c>
      <c r="CV1631" s="118"/>
      <c r="CW1631" s="147"/>
      <c r="CX1631" t="s">
        <v>615</v>
      </c>
      <c r="DG1631" s="118"/>
      <c r="DH1631" s="118"/>
      <c r="DI1631" s="118"/>
      <c r="DJ1631" s="118"/>
      <c r="DK1631" s="118"/>
      <c r="DL1631">
        <v>80</v>
      </c>
      <c r="DM1631" s="74" t="s">
        <v>164</v>
      </c>
      <c r="DN1631" s="74"/>
      <c r="DO1631" s="74"/>
      <c r="DP1631" s="74"/>
      <c r="DR1631">
        <v>80</v>
      </c>
      <c r="DS1631" s="74" t="s">
        <v>164</v>
      </c>
      <c r="DZ1631" t="s">
        <v>1263</v>
      </c>
      <c r="EA1631">
        <v>80</v>
      </c>
      <c r="EY1631" s="70" t="str">
        <f t="shared" si="196"/>
        <v>simvastatine oral 80mg/</v>
      </c>
      <c r="FK1631" s="14" t="s">
        <v>163</v>
      </c>
      <c r="FL1631" s="70" t="str">
        <f t="shared" si="197"/>
        <v>simvastatine oral 80mg/</v>
      </c>
    </row>
    <row r="1632" spans="1:168" ht="15.75" customHeight="1">
      <c r="A1632" s="83">
        <v>131532</v>
      </c>
      <c r="B1632" s="57">
        <v>131532</v>
      </c>
      <c r="C1632" s="118"/>
      <c r="D1632" s="118"/>
      <c r="E1632" s="118"/>
      <c r="F1632" s="118"/>
      <c r="G1632" s="57">
        <v>131532</v>
      </c>
      <c r="I1632" s="57">
        <v>131532</v>
      </c>
      <c r="J1632" s="5" t="str">
        <f t="shared" si="191"/>
        <v>FIN simvastatine TEVA Sweden AB film-coated tablet 100 x 80mg/</v>
      </c>
      <c r="K1632" s="5" t="str">
        <f t="shared" si="192"/>
        <v>FIN simvastatine TEVA Sweden AB film-coated tablet 100 x 80mg/</v>
      </c>
      <c r="P1632">
        <v>100</v>
      </c>
      <c r="R1632">
        <v>100</v>
      </c>
      <c r="T1632" s="118"/>
      <c r="U1632" s="118"/>
      <c r="V1632" s="118"/>
      <c r="W1632" s="118"/>
      <c r="X1632" t="s">
        <v>1289</v>
      </c>
      <c r="Y1632" t="s">
        <v>1183</v>
      </c>
      <c r="Z1632" t="s">
        <v>1183</v>
      </c>
      <c r="AA1632" t="s">
        <v>1289</v>
      </c>
      <c r="AF1632" s="61">
        <v>100000073665</v>
      </c>
      <c r="AG1632" t="s">
        <v>1220</v>
      </c>
      <c r="AI1632" t="s">
        <v>1198</v>
      </c>
      <c r="AJ1632" t="s">
        <v>1212</v>
      </c>
      <c r="AS1632" s="57">
        <v>37291</v>
      </c>
      <c r="AT1632" s="25" t="str">
        <f t="shared" si="193"/>
        <v>FIN simvastatine TEVA Sweden AB film-coated tablet 80mg/</v>
      </c>
      <c r="AU1632" s="33"/>
      <c r="AW1632" s="57">
        <v>37291</v>
      </c>
      <c r="AX1632" s="57"/>
      <c r="AZ1632" t="s">
        <v>579</v>
      </c>
      <c r="BD1632" t="s">
        <v>1220</v>
      </c>
      <c r="BF1632" s="46" t="s">
        <v>1083</v>
      </c>
      <c r="BG1632" t="s">
        <v>993</v>
      </c>
      <c r="BK1632" t="s">
        <v>993</v>
      </c>
      <c r="BL1632" t="s">
        <v>1083</v>
      </c>
      <c r="BM1632" s="55" t="s">
        <v>964</v>
      </c>
      <c r="BN1632" t="str">
        <f t="shared" si="194"/>
        <v>simvastatine film-coated tablet 80mg/</v>
      </c>
      <c r="BO1632" s="55"/>
      <c r="BP1632" t="str">
        <f t="shared" si="195"/>
        <v>simvastatine film-coated tablet 80mg/</v>
      </c>
      <c r="BR1632" s="76">
        <v>10221000</v>
      </c>
      <c r="BS1632" t="s">
        <v>1220</v>
      </c>
      <c r="BU1632" s="118"/>
      <c r="BV1632" s="118"/>
      <c r="BW1632" s="61">
        <v>100000073665</v>
      </c>
      <c r="CB1632" s="87"/>
      <c r="CC1632" s="87"/>
      <c r="CF1632" t="s">
        <v>1242</v>
      </c>
      <c r="CG1632" t="s">
        <v>175</v>
      </c>
      <c r="CI1632" s="118"/>
      <c r="CJ1632" s="118"/>
      <c r="CK1632" t="s">
        <v>1239</v>
      </c>
      <c r="CM1632" t="s">
        <v>1228</v>
      </c>
      <c r="CN1632" t="s">
        <v>3382</v>
      </c>
      <c r="CO1632" s="46" t="s">
        <v>2252</v>
      </c>
      <c r="CQ1632" s="46" t="s">
        <v>2252</v>
      </c>
      <c r="CR1632" s="46" t="s">
        <v>615</v>
      </c>
      <c r="CT1632" s="46" t="s">
        <v>2252</v>
      </c>
      <c r="CU1632" s="46" t="s">
        <v>615</v>
      </c>
      <c r="CV1632" s="118"/>
      <c r="CW1632" s="147"/>
      <c r="CX1632" t="s">
        <v>615</v>
      </c>
      <c r="DG1632" s="118"/>
      <c r="DH1632" s="118"/>
      <c r="DI1632" s="118"/>
      <c r="DJ1632" s="118"/>
      <c r="DK1632" s="118"/>
      <c r="DL1632">
        <v>80</v>
      </c>
      <c r="DM1632" s="74" t="s">
        <v>164</v>
      </c>
      <c r="DN1632" s="74"/>
      <c r="DO1632" s="74"/>
      <c r="DP1632" s="74"/>
      <c r="DR1632">
        <v>80</v>
      </c>
      <c r="DS1632" s="74" t="s">
        <v>164</v>
      </c>
      <c r="DZ1632" t="s">
        <v>1263</v>
      </c>
      <c r="EA1632">
        <v>80</v>
      </c>
      <c r="EY1632" s="70" t="str">
        <f t="shared" si="196"/>
        <v>simvastatine oral 80mg/</v>
      </c>
      <c r="FK1632" s="14" t="s">
        <v>163</v>
      </c>
      <c r="FL1632" s="70" t="str">
        <f t="shared" si="197"/>
        <v>simvastatine oral 80mg/</v>
      </c>
    </row>
    <row r="1633" spans="1:168" ht="15.75" customHeight="1">
      <c r="A1633" s="83">
        <v>131533</v>
      </c>
      <c r="B1633" s="57">
        <v>131533</v>
      </c>
      <c r="C1633" s="118"/>
      <c r="D1633" s="118"/>
      <c r="E1633" s="118"/>
      <c r="F1633" s="118"/>
      <c r="G1633" s="57">
        <v>131533</v>
      </c>
      <c r="I1633" s="57">
        <v>131533</v>
      </c>
      <c r="J1633" s="5" t="str">
        <f t="shared" si="191"/>
        <v>FIN simvastatine TEVA Sweden AB film-coated tablet 60 x 80mg/</v>
      </c>
      <c r="K1633" s="5" t="str">
        <f t="shared" si="192"/>
        <v>FIN simvastatine TEVA Sweden AB film-coated tablet 60 x 80mg/</v>
      </c>
      <c r="P1633">
        <v>60</v>
      </c>
      <c r="R1633">
        <v>60</v>
      </c>
      <c r="T1633" s="118"/>
      <c r="U1633" s="118"/>
      <c r="V1633" s="118"/>
      <c r="W1633" s="118"/>
      <c r="X1633" t="s">
        <v>1299</v>
      </c>
      <c r="Y1633" t="s">
        <v>1183</v>
      </c>
      <c r="Z1633" t="s">
        <v>1183</v>
      </c>
      <c r="AA1633" t="s">
        <v>1300</v>
      </c>
      <c r="AF1633" s="61">
        <v>100000073665</v>
      </c>
      <c r="AG1633" t="s">
        <v>1220</v>
      </c>
      <c r="AI1633" t="s">
        <v>1198</v>
      </c>
      <c r="AJ1633" t="s">
        <v>1212</v>
      </c>
      <c r="AS1633" s="57">
        <v>37291</v>
      </c>
      <c r="AT1633" s="25" t="str">
        <f t="shared" si="193"/>
        <v>FIN simvastatine TEVA Sweden AB film-coated tablet 80mg/</v>
      </c>
      <c r="AU1633" s="33"/>
      <c r="AW1633" s="57">
        <v>37291</v>
      </c>
      <c r="AX1633" s="57"/>
      <c r="AZ1633" t="s">
        <v>579</v>
      </c>
      <c r="BD1633" t="s">
        <v>1220</v>
      </c>
      <c r="BF1633" s="46" t="s">
        <v>1083</v>
      </c>
      <c r="BG1633" t="s">
        <v>993</v>
      </c>
      <c r="BK1633" t="s">
        <v>993</v>
      </c>
      <c r="BL1633" t="s">
        <v>1083</v>
      </c>
      <c r="BM1633" s="55" t="s">
        <v>964</v>
      </c>
      <c r="BN1633" t="str">
        <f t="shared" si="194"/>
        <v>simvastatine film-coated tablet 80mg/</v>
      </c>
      <c r="BO1633" s="55"/>
      <c r="BP1633" t="str">
        <f t="shared" si="195"/>
        <v>simvastatine film-coated tablet 80mg/</v>
      </c>
      <c r="BR1633" s="76">
        <v>10221000</v>
      </c>
      <c r="BS1633" t="s">
        <v>1220</v>
      </c>
      <c r="BU1633" s="118"/>
      <c r="BV1633" s="118"/>
      <c r="BW1633" s="61">
        <v>100000073665</v>
      </c>
      <c r="CB1633" s="87"/>
      <c r="CC1633" s="87"/>
      <c r="CF1633" t="s">
        <v>1242</v>
      </c>
      <c r="CG1633" t="s">
        <v>175</v>
      </c>
      <c r="CI1633" s="118"/>
      <c r="CJ1633" s="118"/>
      <c r="CK1633" t="s">
        <v>1239</v>
      </c>
      <c r="CM1633" t="s">
        <v>1228</v>
      </c>
      <c r="CN1633" t="s">
        <v>3382</v>
      </c>
      <c r="CO1633" s="46" t="s">
        <v>2252</v>
      </c>
      <c r="CQ1633" s="46" t="s">
        <v>2252</v>
      </c>
      <c r="CR1633" s="46" t="s">
        <v>615</v>
      </c>
      <c r="CT1633" s="46" t="s">
        <v>2252</v>
      </c>
      <c r="CU1633" s="46" t="s">
        <v>615</v>
      </c>
      <c r="CV1633" s="118"/>
      <c r="CW1633" s="147"/>
      <c r="CX1633" t="s">
        <v>615</v>
      </c>
      <c r="DG1633" s="118"/>
      <c r="DH1633" s="118"/>
      <c r="DI1633" s="118"/>
      <c r="DJ1633" s="118"/>
      <c r="DK1633" s="118"/>
      <c r="DL1633">
        <v>80</v>
      </c>
      <c r="DM1633" s="74" t="s">
        <v>164</v>
      </c>
      <c r="DN1633" s="74"/>
      <c r="DO1633" s="74"/>
      <c r="DP1633" s="74"/>
      <c r="DR1633">
        <v>80</v>
      </c>
      <c r="DS1633" s="74" t="s">
        <v>164</v>
      </c>
      <c r="DZ1633" t="s">
        <v>1263</v>
      </c>
      <c r="EA1633">
        <v>80</v>
      </c>
      <c r="EY1633" s="70" t="str">
        <f t="shared" si="196"/>
        <v>simvastatine oral 80mg/</v>
      </c>
      <c r="FK1633" s="14" t="s">
        <v>163</v>
      </c>
      <c r="FL1633" s="70" t="str">
        <f t="shared" si="197"/>
        <v>simvastatine oral 80mg/</v>
      </c>
    </row>
    <row r="1634" spans="1:168" ht="15.75" customHeight="1">
      <c r="A1634" s="83">
        <v>131534</v>
      </c>
      <c r="B1634" s="57">
        <v>131534</v>
      </c>
      <c r="C1634" s="118"/>
      <c r="D1634" s="118"/>
      <c r="E1634" s="118"/>
      <c r="F1634" s="118"/>
      <c r="G1634" s="57">
        <v>131534</v>
      </c>
      <c r="I1634" s="57">
        <v>131534</v>
      </c>
      <c r="J1634" s="5" t="str">
        <f t="shared" si="191"/>
        <v>FIN simvastatine TEVA Sweden AB film-coated tablet 50 x 80mg/</v>
      </c>
      <c r="K1634" s="5" t="str">
        <f t="shared" si="192"/>
        <v>FIN simvastatine TEVA Sweden AB film-coated tablet 50 x 80mg/</v>
      </c>
      <c r="P1634">
        <v>50</v>
      </c>
      <c r="R1634">
        <v>50</v>
      </c>
      <c r="T1634" s="118"/>
      <c r="U1634" s="118"/>
      <c r="V1634" s="118"/>
      <c r="W1634" s="118"/>
      <c r="X1634" t="s">
        <v>1303</v>
      </c>
      <c r="Y1634" t="s">
        <v>1183</v>
      </c>
      <c r="Z1634" t="s">
        <v>1183</v>
      </c>
      <c r="AA1634" t="s">
        <v>1299</v>
      </c>
      <c r="AF1634" s="61">
        <v>100000073665</v>
      </c>
      <c r="AG1634" t="s">
        <v>1220</v>
      </c>
      <c r="AI1634" t="s">
        <v>1198</v>
      </c>
      <c r="AJ1634" t="s">
        <v>1212</v>
      </c>
      <c r="AS1634" s="57">
        <v>37291</v>
      </c>
      <c r="AT1634" s="25" t="str">
        <f t="shared" si="193"/>
        <v>FIN simvastatine TEVA Sweden AB film-coated tablet 80mg/</v>
      </c>
      <c r="AU1634" s="33"/>
      <c r="AW1634" s="57">
        <v>37291</v>
      </c>
      <c r="AX1634" s="57"/>
      <c r="AZ1634" t="s">
        <v>579</v>
      </c>
      <c r="BD1634" t="s">
        <v>1220</v>
      </c>
      <c r="BF1634" s="46" t="s">
        <v>1083</v>
      </c>
      <c r="BG1634" t="s">
        <v>993</v>
      </c>
      <c r="BK1634" t="s">
        <v>993</v>
      </c>
      <c r="BL1634" t="s">
        <v>1083</v>
      </c>
      <c r="BM1634" s="55" t="s">
        <v>964</v>
      </c>
      <c r="BN1634" t="str">
        <f t="shared" si="194"/>
        <v>simvastatine film-coated tablet 80mg/</v>
      </c>
      <c r="BO1634" s="55"/>
      <c r="BP1634" t="str">
        <f t="shared" si="195"/>
        <v>simvastatine film-coated tablet 80mg/</v>
      </c>
      <c r="BR1634" s="76">
        <v>10221000</v>
      </c>
      <c r="BS1634" t="s">
        <v>1220</v>
      </c>
      <c r="BU1634" s="118"/>
      <c r="BV1634" s="118"/>
      <c r="BW1634" s="61">
        <v>100000073665</v>
      </c>
      <c r="CB1634" s="87"/>
      <c r="CC1634" s="87"/>
      <c r="CF1634" t="s">
        <v>1242</v>
      </c>
      <c r="CG1634" t="s">
        <v>175</v>
      </c>
      <c r="CI1634" s="118"/>
      <c r="CJ1634" s="118"/>
      <c r="CK1634" t="s">
        <v>1239</v>
      </c>
      <c r="CM1634" t="s">
        <v>1228</v>
      </c>
      <c r="CN1634" t="s">
        <v>3382</v>
      </c>
      <c r="CO1634" s="46" t="s">
        <v>2252</v>
      </c>
      <c r="CQ1634" s="46" t="s">
        <v>2252</v>
      </c>
      <c r="CR1634" s="46" t="s">
        <v>615</v>
      </c>
      <c r="CT1634" s="46" t="s">
        <v>2252</v>
      </c>
      <c r="CU1634" s="46" t="s">
        <v>615</v>
      </c>
      <c r="CV1634" s="118"/>
      <c r="CW1634" s="147"/>
      <c r="CX1634" t="s">
        <v>615</v>
      </c>
      <c r="DG1634" s="118"/>
      <c r="DH1634" s="118"/>
      <c r="DI1634" s="118"/>
      <c r="DJ1634" s="118"/>
      <c r="DK1634" s="118"/>
      <c r="DL1634">
        <v>80</v>
      </c>
      <c r="DM1634" s="74" t="s">
        <v>164</v>
      </c>
      <c r="DN1634" s="74"/>
      <c r="DO1634" s="74"/>
      <c r="DP1634" s="74"/>
      <c r="DR1634">
        <v>80</v>
      </c>
      <c r="DS1634" s="74" t="s">
        <v>164</v>
      </c>
      <c r="DZ1634" t="s">
        <v>1263</v>
      </c>
      <c r="EA1634">
        <v>80</v>
      </c>
      <c r="EY1634" s="70" t="str">
        <f t="shared" si="196"/>
        <v>simvastatine oral 80mg/</v>
      </c>
      <c r="FK1634" s="14" t="s">
        <v>163</v>
      </c>
      <c r="FL1634" s="70" t="str">
        <f t="shared" si="197"/>
        <v>simvastatine oral 80mg/</v>
      </c>
    </row>
    <row r="1635" spans="1:168" ht="15.75" customHeight="1">
      <c r="A1635" s="83">
        <v>131535</v>
      </c>
      <c r="B1635" s="57">
        <v>131535</v>
      </c>
      <c r="C1635" s="118"/>
      <c r="D1635" s="118"/>
      <c r="E1635" s="118"/>
      <c r="F1635" s="118"/>
      <c r="G1635" s="57">
        <v>131535</v>
      </c>
      <c r="I1635" s="57">
        <v>131535</v>
      </c>
      <c r="J1635" s="5" t="str">
        <f t="shared" si="191"/>
        <v>FIN simvastatine TEVA Sweden AB film-coated tablet 98 x 80mg/</v>
      </c>
      <c r="K1635" s="5" t="str">
        <f t="shared" si="192"/>
        <v>FIN simvastatine TEVA Sweden AB film-coated tablet 98 x 80mg/</v>
      </c>
      <c r="P1635">
        <v>98</v>
      </c>
      <c r="R1635">
        <v>98</v>
      </c>
      <c r="T1635" s="118"/>
      <c r="U1635" s="118"/>
      <c r="V1635" s="118"/>
      <c r="W1635" s="118"/>
      <c r="X1635" t="s">
        <v>1304</v>
      </c>
      <c r="Y1635" t="s">
        <v>1183</v>
      </c>
      <c r="Z1635" t="s">
        <v>1183</v>
      </c>
      <c r="AA1635" t="s">
        <v>1302</v>
      </c>
      <c r="AF1635" s="61">
        <v>100000073665</v>
      </c>
      <c r="AG1635" t="s">
        <v>1220</v>
      </c>
      <c r="AI1635" t="s">
        <v>1198</v>
      </c>
      <c r="AJ1635" t="s">
        <v>1212</v>
      </c>
      <c r="AS1635" s="57">
        <v>37291</v>
      </c>
      <c r="AT1635" s="25" t="str">
        <f t="shared" si="193"/>
        <v>FIN simvastatine TEVA Sweden AB film-coated tablet 80mg/</v>
      </c>
      <c r="AU1635" s="33"/>
      <c r="AW1635" s="57">
        <v>37291</v>
      </c>
      <c r="AX1635" s="57"/>
      <c r="AZ1635" t="s">
        <v>579</v>
      </c>
      <c r="BD1635" t="s">
        <v>1220</v>
      </c>
      <c r="BF1635" s="46" t="s">
        <v>1083</v>
      </c>
      <c r="BG1635" t="s">
        <v>993</v>
      </c>
      <c r="BK1635" t="s">
        <v>993</v>
      </c>
      <c r="BL1635" t="s">
        <v>1083</v>
      </c>
      <c r="BM1635" s="55" t="s">
        <v>964</v>
      </c>
      <c r="BN1635" t="str">
        <f t="shared" si="194"/>
        <v>simvastatine film-coated tablet 80mg/</v>
      </c>
      <c r="BO1635" s="55"/>
      <c r="BP1635" t="str">
        <f t="shared" si="195"/>
        <v>simvastatine film-coated tablet 80mg/</v>
      </c>
      <c r="BR1635" s="76">
        <v>10221000</v>
      </c>
      <c r="BS1635" t="s">
        <v>1220</v>
      </c>
      <c r="BU1635" s="118"/>
      <c r="BV1635" s="118"/>
      <c r="BW1635" s="61">
        <v>100000073665</v>
      </c>
      <c r="CB1635" s="87"/>
      <c r="CC1635" s="87"/>
      <c r="CF1635" t="s">
        <v>1242</v>
      </c>
      <c r="CG1635" t="s">
        <v>175</v>
      </c>
      <c r="CI1635" s="118"/>
      <c r="CJ1635" s="118"/>
      <c r="CK1635" t="s">
        <v>1239</v>
      </c>
      <c r="CM1635" t="s">
        <v>1228</v>
      </c>
      <c r="CN1635" t="s">
        <v>3382</v>
      </c>
      <c r="CO1635" s="46" t="s">
        <v>2252</v>
      </c>
      <c r="CQ1635" s="46" t="s">
        <v>2252</v>
      </c>
      <c r="CR1635" s="46" t="s">
        <v>615</v>
      </c>
      <c r="CT1635" s="46" t="s">
        <v>2252</v>
      </c>
      <c r="CU1635" s="46" t="s">
        <v>615</v>
      </c>
      <c r="CV1635" s="118"/>
      <c r="CW1635" s="147"/>
      <c r="CX1635" t="s">
        <v>615</v>
      </c>
      <c r="DG1635" s="118"/>
      <c r="DH1635" s="118"/>
      <c r="DI1635" s="118"/>
      <c r="DJ1635" s="118"/>
      <c r="DK1635" s="118"/>
      <c r="DL1635">
        <v>80</v>
      </c>
      <c r="DM1635" s="74" t="s">
        <v>164</v>
      </c>
      <c r="DN1635" s="74"/>
      <c r="DO1635" s="74"/>
      <c r="DP1635" s="74"/>
      <c r="DR1635">
        <v>80</v>
      </c>
      <c r="DS1635" s="74" t="s">
        <v>164</v>
      </c>
      <c r="DZ1635" t="s">
        <v>1263</v>
      </c>
      <c r="EA1635">
        <v>80</v>
      </c>
      <c r="EY1635" s="70" t="str">
        <f t="shared" si="196"/>
        <v>simvastatine oral 80mg/</v>
      </c>
      <c r="FK1635" s="14" t="s">
        <v>163</v>
      </c>
      <c r="FL1635" s="70" t="str">
        <f t="shared" si="197"/>
        <v>simvastatine oral 80mg/</v>
      </c>
    </row>
    <row r="1636" spans="1:168" ht="15.75" customHeight="1">
      <c r="A1636" s="83">
        <v>176974</v>
      </c>
      <c r="B1636" s="57">
        <v>176974</v>
      </c>
      <c r="C1636" s="118"/>
      <c r="D1636" s="118"/>
      <c r="E1636" s="118"/>
      <c r="F1636" s="118"/>
      <c r="G1636" s="57">
        <v>176974</v>
      </c>
      <c r="I1636" s="57">
        <v>176974</v>
      </c>
      <c r="J1636" s="5" t="str">
        <f t="shared" si="191"/>
        <v>FIN simvastatine TEVA Sweden AB film-coated tablet 250 x 80mg/</v>
      </c>
      <c r="K1636" s="5" t="str">
        <f t="shared" si="192"/>
        <v>FIN simvastatine TEVA Sweden AB film-coated tablet 250 x 80mg/</v>
      </c>
      <c r="P1636" s="56">
        <v>250</v>
      </c>
      <c r="R1636" s="56">
        <v>250</v>
      </c>
      <c r="T1636" s="118"/>
      <c r="U1636" s="118"/>
      <c r="V1636" s="118"/>
      <c r="W1636" s="118"/>
      <c r="X1636" t="s">
        <v>1289</v>
      </c>
      <c r="Y1636" t="s">
        <v>1183</v>
      </c>
      <c r="Z1636" t="s">
        <v>1183</v>
      </c>
      <c r="AA1636" s="56" t="s">
        <v>1303</v>
      </c>
      <c r="AF1636" s="61">
        <v>100000073665</v>
      </c>
      <c r="AG1636" t="s">
        <v>1220</v>
      </c>
      <c r="AI1636" t="s">
        <v>1198</v>
      </c>
      <c r="AJ1636" t="s">
        <v>1212</v>
      </c>
      <c r="AS1636" s="57">
        <v>37291</v>
      </c>
      <c r="AT1636" s="25" t="str">
        <f t="shared" si="193"/>
        <v>FIN simvastatine TEVA Sweden AB film-coated tablet 80mg/</v>
      </c>
      <c r="AU1636" s="33"/>
      <c r="AW1636" s="57">
        <v>37291</v>
      </c>
      <c r="AX1636" s="57"/>
      <c r="AZ1636" t="s">
        <v>579</v>
      </c>
      <c r="BD1636" t="s">
        <v>1220</v>
      </c>
      <c r="BF1636" s="46" t="s">
        <v>1083</v>
      </c>
      <c r="BG1636" t="s">
        <v>993</v>
      </c>
      <c r="BK1636" t="s">
        <v>993</v>
      </c>
      <c r="BL1636" t="s">
        <v>1083</v>
      </c>
      <c r="BM1636" s="55" t="s">
        <v>964</v>
      </c>
      <c r="BN1636" t="str">
        <f t="shared" si="194"/>
        <v>simvastatine film-coated tablet 80mg/</v>
      </c>
      <c r="BO1636" s="55"/>
      <c r="BP1636" t="str">
        <f t="shared" si="195"/>
        <v>simvastatine film-coated tablet 80mg/</v>
      </c>
      <c r="BR1636" s="76">
        <v>10221000</v>
      </c>
      <c r="BS1636" t="s">
        <v>1220</v>
      </c>
      <c r="BU1636" s="118"/>
      <c r="BV1636" s="118"/>
      <c r="BW1636" s="61">
        <v>100000073665</v>
      </c>
      <c r="CB1636" s="87"/>
      <c r="CC1636" s="87"/>
      <c r="CF1636" t="s">
        <v>1242</v>
      </c>
      <c r="CG1636" t="s">
        <v>175</v>
      </c>
      <c r="CI1636" s="118"/>
      <c r="CJ1636" s="118"/>
      <c r="CK1636" t="s">
        <v>1239</v>
      </c>
      <c r="CM1636" t="s">
        <v>1228</v>
      </c>
      <c r="CN1636" t="s">
        <v>3382</v>
      </c>
      <c r="CO1636" s="46" t="s">
        <v>2252</v>
      </c>
      <c r="CQ1636" s="46" t="s">
        <v>2252</v>
      </c>
      <c r="CR1636" s="46" t="s">
        <v>615</v>
      </c>
      <c r="CT1636" s="46" t="s">
        <v>2252</v>
      </c>
      <c r="CU1636" s="46" t="s">
        <v>615</v>
      </c>
      <c r="CV1636" s="118"/>
      <c r="CW1636" s="147"/>
      <c r="CX1636" t="s">
        <v>615</v>
      </c>
      <c r="DG1636" s="118"/>
      <c r="DH1636" s="118"/>
      <c r="DI1636" s="118"/>
      <c r="DJ1636" s="118"/>
      <c r="DK1636" s="118"/>
      <c r="DL1636">
        <v>80</v>
      </c>
      <c r="DM1636" s="74" t="s">
        <v>164</v>
      </c>
      <c r="DN1636" s="74"/>
      <c r="DO1636" s="74"/>
      <c r="DP1636" s="74"/>
      <c r="DR1636">
        <v>80</v>
      </c>
      <c r="DS1636" s="74" t="s">
        <v>164</v>
      </c>
      <c r="DZ1636" t="s">
        <v>1263</v>
      </c>
      <c r="EA1636">
        <v>80</v>
      </c>
      <c r="EY1636" s="70" t="str">
        <f t="shared" si="196"/>
        <v>simvastatine oral 80mg/</v>
      </c>
      <c r="FK1636" s="14" t="s">
        <v>163</v>
      </c>
      <c r="FL1636" s="70" t="str">
        <f t="shared" si="197"/>
        <v>simvastatine oral 80mg/</v>
      </c>
    </row>
    <row r="1637" spans="1:168" ht="15.75" customHeight="1">
      <c r="A1637" s="83">
        <v>176975</v>
      </c>
      <c r="B1637" s="57">
        <v>176975</v>
      </c>
      <c r="C1637" s="118"/>
      <c r="D1637" s="118"/>
      <c r="E1637" s="118"/>
      <c r="F1637" s="118"/>
      <c r="G1637" s="57">
        <v>176975</v>
      </c>
      <c r="I1637" s="57">
        <v>176975</v>
      </c>
      <c r="J1637" s="5" t="str">
        <f t="shared" si="191"/>
        <v>FIN simvastatine TEVA Sweden AB film-coated tablet 250 x 80mg/</v>
      </c>
      <c r="K1637" s="5" t="str">
        <f t="shared" si="192"/>
        <v>FIN simvastatine TEVA Sweden AB film-coated tablet 250 x 80mg/</v>
      </c>
      <c r="P1637" s="56">
        <v>250</v>
      </c>
      <c r="R1637" s="56">
        <v>250</v>
      </c>
      <c r="T1637" s="118"/>
      <c r="U1637" s="118"/>
      <c r="V1637" s="118"/>
      <c r="W1637" s="118"/>
      <c r="X1637" t="s">
        <v>1292</v>
      </c>
      <c r="Y1637" t="s">
        <v>1183</v>
      </c>
      <c r="Z1637" t="s">
        <v>1183</v>
      </c>
      <c r="AA1637" s="56" t="s">
        <v>1303</v>
      </c>
      <c r="AF1637" s="61">
        <v>100000073665</v>
      </c>
      <c r="AG1637" t="s">
        <v>1220</v>
      </c>
      <c r="AI1637" t="s">
        <v>1198</v>
      </c>
      <c r="AJ1637" t="s">
        <v>1212</v>
      </c>
      <c r="AS1637" s="57">
        <v>37291</v>
      </c>
      <c r="AT1637" s="25" t="str">
        <f t="shared" si="193"/>
        <v>FIN simvastatine TEVA Sweden AB film-coated tablet 80mg/</v>
      </c>
      <c r="AU1637" s="33"/>
      <c r="AW1637" s="57">
        <v>37291</v>
      </c>
      <c r="AX1637" s="57"/>
      <c r="AZ1637" t="s">
        <v>579</v>
      </c>
      <c r="BD1637" t="s">
        <v>1220</v>
      </c>
      <c r="BF1637" s="46" t="s">
        <v>1083</v>
      </c>
      <c r="BG1637" t="s">
        <v>993</v>
      </c>
      <c r="BK1637" t="s">
        <v>993</v>
      </c>
      <c r="BL1637" t="s">
        <v>1083</v>
      </c>
      <c r="BM1637" s="55" t="s">
        <v>964</v>
      </c>
      <c r="BN1637" t="str">
        <f t="shared" si="194"/>
        <v>simvastatine film-coated tablet 80mg/</v>
      </c>
      <c r="BO1637" s="55"/>
      <c r="BP1637" t="str">
        <f t="shared" si="195"/>
        <v>simvastatine film-coated tablet 80mg/</v>
      </c>
      <c r="BR1637" s="76">
        <v>10221000</v>
      </c>
      <c r="BS1637" t="s">
        <v>1220</v>
      </c>
      <c r="BU1637" s="118"/>
      <c r="BV1637" s="118"/>
      <c r="BW1637" s="61">
        <v>100000073665</v>
      </c>
      <c r="CB1637" s="87"/>
      <c r="CC1637" s="87"/>
      <c r="CF1637" t="s">
        <v>1242</v>
      </c>
      <c r="CG1637" t="s">
        <v>175</v>
      </c>
      <c r="CI1637" s="118"/>
      <c r="CJ1637" s="118"/>
      <c r="CK1637" t="s">
        <v>1239</v>
      </c>
      <c r="CM1637" t="s">
        <v>1228</v>
      </c>
      <c r="CN1637" t="s">
        <v>3382</v>
      </c>
      <c r="CO1637" s="46" t="s">
        <v>2252</v>
      </c>
      <c r="CQ1637" s="46" t="s">
        <v>2252</v>
      </c>
      <c r="CR1637" s="46" t="s">
        <v>615</v>
      </c>
      <c r="CT1637" s="46" t="s">
        <v>2252</v>
      </c>
      <c r="CU1637" s="46" t="s">
        <v>615</v>
      </c>
      <c r="CV1637" s="118"/>
      <c r="CW1637" s="147"/>
      <c r="CX1637" t="s">
        <v>615</v>
      </c>
      <c r="DG1637" s="118"/>
      <c r="DH1637" s="118"/>
      <c r="DI1637" s="118"/>
      <c r="DJ1637" s="118"/>
      <c r="DK1637" s="118"/>
      <c r="DL1637">
        <v>80</v>
      </c>
      <c r="DM1637" s="74" t="s">
        <v>164</v>
      </c>
      <c r="DN1637" s="74"/>
      <c r="DO1637" s="74"/>
      <c r="DP1637" s="74"/>
      <c r="DR1637">
        <v>80</v>
      </c>
      <c r="DS1637" s="74" t="s">
        <v>164</v>
      </c>
      <c r="DZ1637" t="s">
        <v>1263</v>
      </c>
      <c r="EA1637">
        <v>80</v>
      </c>
      <c r="EY1637" s="70" t="str">
        <f t="shared" si="196"/>
        <v>simvastatine oral 80mg/</v>
      </c>
      <c r="FK1637" s="14" t="s">
        <v>163</v>
      </c>
      <c r="FL1637" s="70" t="str">
        <f t="shared" si="197"/>
        <v>simvastatine oral 80mg/</v>
      </c>
    </row>
    <row r="1638" spans="1:168" ht="15.75" customHeight="1">
      <c r="A1638" s="83">
        <v>115988</v>
      </c>
      <c r="B1638" s="57">
        <v>115988</v>
      </c>
      <c r="C1638" s="118"/>
      <c r="D1638" s="118"/>
      <c r="E1638" s="118"/>
      <c r="F1638" s="118"/>
      <c r="G1638" s="57">
        <v>115988</v>
      </c>
      <c r="I1638" s="57">
        <v>115988</v>
      </c>
      <c r="J1638" s="5" t="str">
        <f t="shared" si="191"/>
        <v>FIN simvastatine SanoSwiss UAB film-coated tablet 10 x 80mg/</v>
      </c>
      <c r="K1638" s="5" t="str">
        <f t="shared" si="192"/>
        <v>FIN simvastatine SanoSwiss UAB film-coated tablet 10 x 80mg/</v>
      </c>
      <c r="P1638">
        <v>10</v>
      </c>
      <c r="R1638">
        <v>10</v>
      </c>
      <c r="T1638" s="118"/>
      <c r="U1638" s="118"/>
      <c r="V1638" s="118"/>
      <c r="W1638" s="118"/>
      <c r="X1638" t="s">
        <v>1291</v>
      </c>
      <c r="Y1638" t="s">
        <v>1184</v>
      </c>
      <c r="Z1638" t="s">
        <v>1184</v>
      </c>
      <c r="AA1638" t="s">
        <v>1292</v>
      </c>
      <c r="AF1638" s="61">
        <v>100000073665</v>
      </c>
      <c r="AG1638" t="s">
        <v>1220</v>
      </c>
      <c r="AI1638" t="s">
        <v>1198</v>
      </c>
      <c r="AJ1638" t="s">
        <v>1212</v>
      </c>
      <c r="AS1638" s="57">
        <v>33922</v>
      </c>
      <c r="AT1638" s="25" t="str">
        <f t="shared" si="193"/>
        <v>FIN simvastatine SanoSwiss UAB film-coated tablet 80mg/</v>
      </c>
      <c r="AU1638" s="33"/>
      <c r="AW1638" s="57">
        <v>33922</v>
      </c>
      <c r="AX1638" s="57"/>
      <c r="AZ1638" t="s">
        <v>579</v>
      </c>
      <c r="BD1638" t="s">
        <v>1220</v>
      </c>
      <c r="BF1638" s="46" t="s">
        <v>1084</v>
      </c>
      <c r="BG1638" t="s">
        <v>994</v>
      </c>
      <c r="BK1638" t="s">
        <v>994</v>
      </c>
      <c r="BL1638" t="s">
        <v>1084</v>
      </c>
      <c r="BM1638" s="55" t="s">
        <v>964</v>
      </c>
      <c r="BN1638" t="str">
        <f t="shared" si="194"/>
        <v>simvastatine film-coated tablet 80mg/</v>
      </c>
      <c r="BO1638" s="55"/>
      <c r="BP1638" t="str">
        <f t="shared" si="195"/>
        <v>simvastatine film-coated tablet 80mg/</v>
      </c>
      <c r="BR1638" s="76">
        <v>10221000</v>
      </c>
      <c r="BS1638" t="s">
        <v>1220</v>
      </c>
      <c r="BU1638" s="118"/>
      <c r="BV1638" s="118"/>
      <c r="BW1638" s="61">
        <v>100000073665</v>
      </c>
      <c r="CB1638" s="87"/>
      <c r="CC1638" s="87"/>
      <c r="CF1638" t="s">
        <v>1242</v>
      </c>
      <c r="CG1638" t="s">
        <v>175</v>
      </c>
      <c r="CI1638" s="118"/>
      <c r="CJ1638" s="118"/>
      <c r="CK1638" t="s">
        <v>1239</v>
      </c>
      <c r="CM1638" t="s">
        <v>1228</v>
      </c>
      <c r="CN1638" t="s">
        <v>3382</v>
      </c>
      <c r="CO1638" s="46" t="s">
        <v>2252</v>
      </c>
      <c r="CQ1638" s="46" t="s">
        <v>2252</v>
      </c>
      <c r="CR1638" s="46" t="s">
        <v>615</v>
      </c>
      <c r="CT1638" s="46" t="s">
        <v>2252</v>
      </c>
      <c r="CU1638" s="46" t="s">
        <v>615</v>
      </c>
      <c r="CV1638" s="118"/>
      <c r="CW1638" s="147"/>
      <c r="CX1638" t="s">
        <v>615</v>
      </c>
      <c r="DG1638" s="118"/>
      <c r="DH1638" s="118"/>
      <c r="DI1638" s="118"/>
      <c r="DJ1638" s="118"/>
      <c r="DK1638" s="118"/>
      <c r="DL1638">
        <v>80</v>
      </c>
      <c r="DM1638" s="74" t="s">
        <v>164</v>
      </c>
      <c r="DN1638" s="74"/>
      <c r="DO1638" s="74"/>
      <c r="DP1638" s="74"/>
      <c r="DR1638">
        <v>80</v>
      </c>
      <c r="DS1638" s="74" t="s">
        <v>164</v>
      </c>
      <c r="DZ1638" s="63" t="s">
        <v>1263</v>
      </c>
      <c r="EA1638">
        <v>80</v>
      </c>
      <c r="EY1638" s="70" t="str">
        <f t="shared" si="196"/>
        <v>simvastatine oral 80mg/</v>
      </c>
      <c r="FK1638" s="14" t="s">
        <v>163</v>
      </c>
      <c r="FL1638" s="70" t="str">
        <f t="shared" si="197"/>
        <v>simvastatine oral 80mg/</v>
      </c>
    </row>
    <row r="1639" spans="1:168" ht="15.75" customHeight="1">
      <c r="A1639" s="83">
        <v>115989</v>
      </c>
      <c r="B1639" s="57">
        <v>115989</v>
      </c>
      <c r="C1639" s="118"/>
      <c r="D1639" s="118"/>
      <c r="E1639" s="118"/>
      <c r="F1639" s="118"/>
      <c r="G1639" s="57">
        <v>115989</v>
      </c>
      <c r="I1639" s="57">
        <v>115989</v>
      </c>
      <c r="J1639" s="5" t="str">
        <f t="shared" si="191"/>
        <v>FIN simvastatine SanoSwiss UAB film-coated tablet 20 x 80mg/</v>
      </c>
      <c r="K1639" s="5" t="str">
        <f t="shared" si="192"/>
        <v>FIN simvastatine SanoSwiss UAB film-coated tablet 20 x 80mg/</v>
      </c>
      <c r="P1639">
        <v>20</v>
      </c>
      <c r="R1639">
        <v>20</v>
      </c>
      <c r="T1639" s="118"/>
      <c r="U1639" s="118"/>
      <c r="V1639" s="118"/>
      <c r="W1639" s="118"/>
      <c r="X1639" t="s">
        <v>1297</v>
      </c>
      <c r="Y1639" t="s">
        <v>1184</v>
      </c>
      <c r="Z1639" t="s">
        <v>1184</v>
      </c>
      <c r="AA1639" t="s">
        <v>1291</v>
      </c>
      <c r="AF1639" s="61">
        <v>100000073665</v>
      </c>
      <c r="AG1639" t="s">
        <v>1220</v>
      </c>
      <c r="AI1639" t="s">
        <v>1198</v>
      </c>
      <c r="AJ1639" t="s">
        <v>1212</v>
      </c>
      <c r="AS1639" s="57">
        <v>33922</v>
      </c>
      <c r="AT1639" s="25" t="str">
        <f t="shared" si="193"/>
        <v>FIN simvastatine SanoSwiss UAB film-coated tablet 80mg/</v>
      </c>
      <c r="AU1639" s="33"/>
      <c r="AW1639" s="57">
        <v>33922</v>
      </c>
      <c r="AX1639" s="57"/>
      <c r="AZ1639" t="s">
        <v>579</v>
      </c>
      <c r="BD1639" t="s">
        <v>1220</v>
      </c>
      <c r="BF1639" s="46" t="s">
        <v>1084</v>
      </c>
      <c r="BG1639" t="s">
        <v>994</v>
      </c>
      <c r="BK1639" t="s">
        <v>994</v>
      </c>
      <c r="BL1639" t="s">
        <v>1084</v>
      </c>
      <c r="BM1639" s="55" t="s">
        <v>964</v>
      </c>
      <c r="BN1639" t="str">
        <f t="shared" si="194"/>
        <v>simvastatine film-coated tablet 80mg/</v>
      </c>
      <c r="BO1639" s="55"/>
      <c r="BP1639" t="str">
        <f t="shared" si="195"/>
        <v>simvastatine film-coated tablet 80mg/</v>
      </c>
      <c r="BR1639" s="76">
        <v>10221000</v>
      </c>
      <c r="BS1639" t="s">
        <v>1220</v>
      </c>
      <c r="BU1639" s="118"/>
      <c r="BV1639" s="118"/>
      <c r="BW1639" s="61">
        <v>100000073665</v>
      </c>
      <c r="CB1639" s="87"/>
      <c r="CC1639" s="87"/>
      <c r="CF1639" t="s">
        <v>1242</v>
      </c>
      <c r="CG1639" t="s">
        <v>175</v>
      </c>
      <c r="CI1639" s="118"/>
      <c r="CJ1639" s="118"/>
      <c r="CK1639" t="s">
        <v>1239</v>
      </c>
      <c r="CM1639" t="s">
        <v>1228</v>
      </c>
      <c r="CN1639" t="s">
        <v>3382</v>
      </c>
      <c r="CO1639" s="46" t="s">
        <v>2252</v>
      </c>
      <c r="CQ1639" s="46" t="s">
        <v>2252</v>
      </c>
      <c r="CR1639" s="46" t="s">
        <v>615</v>
      </c>
      <c r="CT1639" s="46" t="s">
        <v>2252</v>
      </c>
      <c r="CU1639" s="46" t="s">
        <v>615</v>
      </c>
      <c r="CV1639" s="118"/>
      <c r="CW1639" s="147"/>
      <c r="CX1639" t="s">
        <v>615</v>
      </c>
      <c r="DG1639" s="118"/>
      <c r="DH1639" s="118"/>
      <c r="DI1639" s="118"/>
      <c r="DJ1639" s="118"/>
      <c r="DK1639" s="118"/>
      <c r="DL1639">
        <v>80</v>
      </c>
      <c r="DM1639" s="74" t="s">
        <v>164</v>
      </c>
      <c r="DN1639" s="74"/>
      <c r="DO1639" s="74"/>
      <c r="DP1639" s="74"/>
      <c r="DR1639">
        <v>80</v>
      </c>
      <c r="DS1639" s="74" t="s">
        <v>164</v>
      </c>
      <c r="DZ1639" s="63" t="s">
        <v>1263</v>
      </c>
      <c r="EA1639">
        <v>80</v>
      </c>
      <c r="EY1639" s="70" t="str">
        <f t="shared" si="196"/>
        <v>simvastatine oral 80mg/</v>
      </c>
      <c r="FK1639" s="14" t="s">
        <v>163</v>
      </c>
      <c r="FL1639" s="70" t="str">
        <f t="shared" si="197"/>
        <v>simvastatine oral 80mg/</v>
      </c>
    </row>
    <row r="1640" spans="1:168" ht="15.75" customHeight="1">
      <c r="A1640" s="83">
        <v>115990</v>
      </c>
      <c r="B1640" s="57">
        <v>115990</v>
      </c>
      <c r="C1640" s="118"/>
      <c r="D1640" s="118"/>
      <c r="E1640" s="118"/>
      <c r="F1640" s="118"/>
      <c r="G1640" s="57">
        <v>115990</v>
      </c>
      <c r="I1640" s="57">
        <v>115990</v>
      </c>
      <c r="J1640" s="5" t="str">
        <f t="shared" si="191"/>
        <v>FIN simvastatine SanoSwiss UAB film-coated tablet 28 x 80mg/</v>
      </c>
      <c r="K1640" s="5" t="str">
        <f t="shared" si="192"/>
        <v>FIN simvastatine SanoSwiss UAB film-coated tablet 28 x 80mg/</v>
      </c>
      <c r="P1640">
        <v>28</v>
      </c>
      <c r="R1640">
        <v>28</v>
      </c>
      <c r="T1640" s="118"/>
      <c r="U1640" s="118"/>
      <c r="V1640" s="118"/>
      <c r="W1640" s="118"/>
      <c r="X1640" t="s">
        <v>1298</v>
      </c>
      <c r="Y1640" t="s">
        <v>1184</v>
      </c>
      <c r="Z1640" t="s">
        <v>1184</v>
      </c>
      <c r="AA1640" t="s">
        <v>1297</v>
      </c>
      <c r="AF1640" s="61">
        <v>100000073665</v>
      </c>
      <c r="AG1640" t="s">
        <v>1220</v>
      </c>
      <c r="AI1640" t="s">
        <v>1198</v>
      </c>
      <c r="AJ1640" t="s">
        <v>1212</v>
      </c>
      <c r="AS1640" s="57">
        <v>33922</v>
      </c>
      <c r="AT1640" s="25" t="str">
        <f t="shared" si="193"/>
        <v>FIN simvastatine SanoSwiss UAB film-coated tablet 80mg/</v>
      </c>
      <c r="AU1640" s="33"/>
      <c r="AW1640" s="57">
        <v>33922</v>
      </c>
      <c r="AX1640" s="57"/>
      <c r="AZ1640" t="s">
        <v>579</v>
      </c>
      <c r="BD1640" t="s">
        <v>1220</v>
      </c>
      <c r="BF1640" s="46" t="s">
        <v>1084</v>
      </c>
      <c r="BG1640" t="s">
        <v>994</v>
      </c>
      <c r="BK1640" t="s">
        <v>994</v>
      </c>
      <c r="BL1640" t="s">
        <v>1084</v>
      </c>
      <c r="BM1640" s="55" t="s">
        <v>964</v>
      </c>
      <c r="BN1640" t="str">
        <f t="shared" si="194"/>
        <v>simvastatine film-coated tablet 80mg/</v>
      </c>
      <c r="BO1640" s="55"/>
      <c r="BP1640" t="str">
        <f t="shared" si="195"/>
        <v>simvastatine film-coated tablet 80mg/</v>
      </c>
      <c r="BR1640" s="76">
        <v>10221000</v>
      </c>
      <c r="BS1640" t="s">
        <v>1220</v>
      </c>
      <c r="BU1640" s="118"/>
      <c r="BV1640" s="118"/>
      <c r="BW1640" s="61">
        <v>100000073665</v>
      </c>
      <c r="CB1640" s="87"/>
      <c r="CC1640" s="87"/>
      <c r="CF1640" t="s">
        <v>1242</v>
      </c>
      <c r="CG1640" t="s">
        <v>175</v>
      </c>
      <c r="CI1640" s="118"/>
      <c r="CJ1640" s="118"/>
      <c r="CK1640" t="s">
        <v>1239</v>
      </c>
      <c r="CM1640" t="s">
        <v>1228</v>
      </c>
      <c r="CN1640" t="s">
        <v>3382</v>
      </c>
      <c r="CO1640" s="46" t="s">
        <v>2252</v>
      </c>
      <c r="CQ1640" s="46" t="s">
        <v>2252</v>
      </c>
      <c r="CR1640" s="46" t="s">
        <v>615</v>
      </c>
      <c r="CT1640" s="46" t="s">
        <v>2252</v>
      </c>
      <c r="CU1640" s="46" t="s">
        <v>615</v>
      </c>
      <c r="CV1640" s="118"/>
      <c r="CW1640" s="147"/>
      <c r="CX1640" t="s">
        <v>615</v>
      </c>
      <c r="DG1640" s="118"/>
      <c r="DH1640" s="118"/>
      <c r="DI1640" s="118"/>
      <c r="DJ1640" s="118"/>
      <c r="DK1640" s="118"/>
      <c r="DL1640">
        <v>80</v>
      </c>
      <c r="DM1640" s="74" t="s">
        <v>164</v>
      </c>
      <c r="DN1640" s="74"/>
      <c r="DO1640" s="74"/>
      <c r="DP1640" s="74"/>
      <c r="DR1640">
        <v>80</v>
      </c>
      <c r="DS1640" s="74" t="s">
        <v>164</v>
      </c>
      <c r="DZ1640" s="63" t="s">
        <v>1263</v>
      </c>
      <c r="EA1640">
        <v>80</v>
      </c>
      <c r="EY1640" s="70" t="str">
        <f t="shared" si="196"/>
        <v>simvastatine oral 80mg/</v>
      </c>
      <c r="FK1640" s="14" t="s">
        <v>163</v>
      </c>
      <c r="FL1640" s="70" t="str">
        <f t="shared" si="197"/>
        <v>simvastatine oral 80mg/</v>
      </c>
    </row>
    <row r="1641" spans="1:168" ht="15.75" customHeight="1">
      <c r="A1641" s="83">
        <v>115991</v>
      </c>
      <c r="B1641" s="57">
        <v>115991</v>
      </c>
      <c r="C1641" s="118"/>
      <c r="D1641" s="118"/>
      <c r="E1641" s="118"/>
      <c r="F1641" s="118"/>
      <c r="G1641" s="57">
        <v>115991</v>
      </c>
      <c r="I1641" s="57">
        <v>115991</v>
      </c>
      <c r="J1641" s="5" t="str">
        <f t="shared" si="191"/>
        <v>FIN simvastatine SanoSwiss UAB film-coated tablet 30 x 80mg/</v>
      </c>
      <c r="K1641" s="5" t="str">
        <f t="shared" si="192"/>
        <v>FIN simvastatine SanoSwiss UAB film-coated tablet 30 x 80mg/</v>
      </c>
      <c r="P1641">
        <v>30</v>
      </c>
      <c r="R1641">
        <v>30</v>
      </c>
      <c r="T1641" s="118"/>
      <c r="U1641" s="118"/>
      <c r="V1641" s="118"/>
      <c r="W1641" s="118"/>
      <c r="X1641" t="s">
        <v>1300</v>
      </c>
      <c r="Y1641" t="s">
        <v>1184</v>
      </c>
      <c r="Z1641" t="s">
        <v>1184</v>
      </c>
      <c r="AA1641" t="s">
        <v>1298</v>
      </c>
      <c r="AF1641" s="61">
        <v>100000073665</v>
      </c>
      <c r="AG1641" t="s">
        <v>1220</v>
      </c>
      <c r="AI1641" t="s">
        <v>1198</v>
      </c>
      <c r="AJ1641" t="s">
        <v>1212</v>
      </c>
      <c r="AS1641" s="57">
        <v>33922</v>
      </c>
      <c r="AT1641" s="25" t="str">
        <f t="shared" si="193"/>
        <v>FIN simvastatine SanoSwiss UAB film-coated tablet 80mg/</v>
      </c>
      <c r="AU1641" s="33"/>
      <c r="AW1641" s="57">
        <v>33922</v>
      </c>
      <c r="AX1641" s="57"/>
      <c r="AZ1641" t="s">
        <v>579</v>
      </c>
      <c r="BD1641" t="s">
        <v>1220</v>
      </c>
      <c r="BF1641" s="46" t="s">
        <v>1084</v>
      </c>
      <c r="BG1641" t="s">
        <v>994</v>
      </c>
      <c r="BK1641" t="s">
        <v>994</v>
      </c>
      <c r="BL1641" t="s">
        <v>1084</v>
      </c>
      <c r="BM1641" s="55" t="s">
        <v>964</v>
      </c>
      <c r="BN1641" t="str">
        <f t="shared" si="194"/>
        <v>simvastatine film-coated tablet 80mg/</v>
      </c>
      <c r="BO1641" s="55"/>
      <c r="BP1641" t="str">
        <f t="shared" si="195"/>
        <v>simvastatine film-coated tablet 80mg/</v>
      </c>
      <c r="BR1641" s="76">
        <v>10221000</v>
      </c>
      <c r="BS1641" t="s">
        <v>1220</v>
      </c>
      <c r="BU1641" s="118"/>
      <c r="BV1641" s="118"/>
      <c r="BW1641" s="61">
        <v>100000073665</v>
      </c>
      <c r="CB1641" s="87"/>
      <c r="CC1641" s="87"/>
      <c r="CF1641" t="s">
        <v>1242</v>
      </c>
      <c r="CG1641" t="s">
        <v>175</v>
      </c>
      <c r="CI1641" s="118"/>
      <c r="CJ1641" s="118"/>
      <c r="CK1641" t="s">
        <v>1239</v>
      </c>
      <c r="CM1641" t="s">
        <v>1228</v>
      </c>
      <c r="CN1641" t="s">
        <v>3382</v>
      </c>
      <c r="CO1641" s="46" t="s">
        <v>2252</v>
      </c>
      <c r="CQ1641" s="46" t="s">
        <v>2252</v>
      </c>
      <c r="CR1641" s="46" t="s">
        <v>615</v>
      </c>
      <c r="CT1641" s="46" t="s">
        <v>2252</v>
      </c>
      <c r="CU1641" s="46" t="s">
        <v>615</v>
      </c>
      <c r="CV1641" s="118"/>
      <c r="CW1641" s="147"/>
      <c r="CX1641" t="s">
        <v>615</v>
      </c>
      <c r="DG1641" s="118"/>
      <c r="DH1641" s="118"/>
      <c r="DI1641" s="118"/>
      <c r="DJ1641" s="118"/>
      <c r="DK1641" s="118"/>
      <c r="DL1641">
        <v>80</v>
      </c>
      <c r="DM1641" s="74" t="s">
        <v>164</v>
      </c>
      <c r="DN1641" s="74"/>
      <c r="DO1641" s="74"/>
      <c r="DP1641" s="74"/>
      <c r="DR1641">
        <v>80</v>
      </c>
      <c r="DS1641" s="74" t="s">
        <v>164</v>
      </c>
      <c r="DZ1641" s="63" t="s">
        <v>1263</v>
      </c>
      <c r="EA1641">
        <v>80</v>
      </c>
      <c r="EY1641" s="70" t="str">
        <f t="shared" si="196"/>
        <v>simvastatine oral 80mg/</v>
      </c>
      <c r="FK1641" s="14" t="s">
        <v>163</v>
      </c>
      <c r="FL1641" s="70" t="str">
        <f t="shared" si="197"/>
        <v>simvastatine oral 80mg/</v>
      </c>
    </row>
    <row r="1642" spans="1:168" ht="15.75" customHeight="1">
      <c r="A1642" s="83">
        <v>115992</v>
      </c>
      <c r="B1642" s="57">
        <v>115992</v>
      </c>
      <c r="C1642" s="118"/>
      <c r="D1642" s="118"/>
      <c r="E1642" s="118"/>
      <c r="F1642" s="118"/>
      <c r="G1642" s="57">
        <v>115992</v>
      </c>
      <c r="I1642" s="57">
        <v>115992</v>
      </c>
      <c r="J1642" s="5" t="str">
        <f t="shared" si="191"/>
        <v>FIN simvastatine SanoSwiss UAB film-coated tablet 40 x 80mg/</v>
      </c>
      <c r="K1642" s="5" t="str">
        <f t="shared" si="192"/>
        <v>FIN simvastatine SanoSwiss UAB film-coated tablet 40 x 80mg/</v>
      </c>
      <c r="P1642">
        <v>40</v>
      </c>
      <c r="R1642">
        <v>40</v>
      </c>
      <c r="T1642" s="118"/>
      <c r="U1642" s="118"/>
      <c r="V1642" s="118"/>
      <c r="W1642" s="118"/>
      <c r="X1642" t="s">
        <v>1302</v>
      </c>
      <c r="Y1642" t="s">
        <v>1184</v>
      </c>
      <c r="Z1642" t="s">
        <v>1184</v>
      </c>
      <c r="AA1642" t="s">
        <v>1290</v>
      </c>
      <c r="AF1642" s="61">
        <v>100000073665</v>
      </c>
      <c r="AG1642" t="s">
        <v>1220</v>
      </c>
      <c r="AI1642" t="s">
        <v>1198</v>
      </c>
      <c r="AJ1642" t="s">
        <v>1212</v>
      </c>
      <c r="AS1642" s="57">
        <v>33922</v>
      </c>
      <c r="AT1642" s="25" t="str">
        <f t="shared" si="193"/>
        <v>FIN simvastatine SanoSwiss UAB film-coated tablet 80mg/</v>
      </c>
      <c r="AU1642" s="33"/>
      <c r="AW1642" s="57">
        <v>33922</v>
      </c>
      <c r="AX1642" s="57"/>
      <c r="AZ1642" t="s">
        <v>579</v>
      </c>
      <c r="BD1642" t="s">
        <v>1220</v>
      </c>
      <c r="BF1642" s="46" t="s">
        <v>1084</v>
      </c>
      <c r="BG1642" t="s">
        <v>994</v>
      </c>
      <c r="BK1642" t="s">
        <v>994</v>
      </c>
      <c r="BL1642" t="s">
        <v>1084</v>
      </c>
      <c r="BM1642" s="55" t="s">
        <v>964</v>
      </c>
      <c r="BN1642" t="str">
        <f t="shared" si="194"/>
        <v>simvastatine film-coated tablet 80mg/</v>
      </c>
      <c r="BO1642" s="55"/>
      <c r="BP1642" t="str">
        <f t="shared" si="195"/>
        <v>simvastatine film-coated tablet 80mg/</v>
      </c>
      <c r="BR1642" s="76">
        <v>10221000</v>
      </c>
      <c r="BS1642" t="s">
        <v>1220</v>
      </c>
      <c r="BU1642" s="118"/>
      <c r="BV1642" s="118"/>
      <c r="BW1642" s="61">
        <v>100000073665</v>
      </c>
      <c r="CB1642" s="87"/>
      <c r="CC1642" s="87"/>
      <c r="CF1642" t="s">
        <v>1242</v>
      </c>
      <c r="CG1642" t="s">
        <v>175</v>
      </c>
      <c r="CI1642" s="118"/>
      <c r="CJ1642" s="118"/>
      <c r="CK1642" t="s">
        <v>1239</v>
      </c>
      <c r="CM1642" t="s">
        <v>1228</v>
      </c>
      <c r="CN1642" t="s">
        <v>3382</v>
      </c>
      <c r="CO1642" s="46" t="s">
        <v>2252</v>
      </c>
      <c r="CQ1642" s="46" t="s">
        <v>2252</v>
      </c>
      <c r="CR1642" s="46" t="s">
        <v>615</v>
      </c>
      <c r="CT1642" s="46" t="s">
        <v>2252</v>
      </c>
      <c r="CU1642" s="46" t="s">
        <v>615</v>
      </c>
      <c r="CV1642" s="118"/>
      <c r="CW1642" s="147"/>
      <c r="CX1642" t="s">
        <v>615</v>
      </c>
      <c r="DG1642" s="118"/>
      <c r="DH1642" s="118"/>
      <c r="DI1642" s="118"/>
      <c r="DJ1642" s="118"/>
      <c r="DK1642" s="118"/>
      <c r="DL1642">
        <v>80</v>
      </c>
      <c r="DM1642" s="74" t="s">
        <v>164</v>
      </c>
      <c r="DN1642" s="74"/>
      <c r="DO1642" s="74"/>
      <c r="DP1642" s="74"/>
      <c r="DR1642">
        <v>80</v>
      </c>
      <c r="DS1642" s="74" t="s">
        <v>164</v>
      </c>
      <c r="DZ1642" s="63" t="s">
        <v>1263</v>
      </c>
      <c r="EA1642">
        <v>80</v>
      </c>
      <c r="EY1642" s="70" t="str">
        <f t="shared" si="196"/>
        <v>simvastatine oral 80mg/</v>
      </c>
      <c r="FK1642" s="14" t="s">
        <v>163</v>
      </c>
      <c r="FL1642" s="70" t="str">
        <f t="shared" si="197"/>
        <v>simvastatine oral 80mg/</v>
      </c>
    </row>
    <row r="1643" spans="1:168" ht="15.75" customHeight="1">
      <c r="A1643" s="83">
        <v>115993</v>
      </c>
      <c r="B1643" s="57">
        <v>115993</v>
      </c>
      <c r="C1643" s="118"/>
      <c r="D1643" s="118"/>
      <c r="E1643" s="118"/>
      <c r="F1643" s="118"/>
      <c r="G1643" s="57">
        <v>115993</v>
      </c>
      <c r="I1643" s="57">
        <v>115993</v>
      </c>
      <c r="J1643" s="5" t="str">
        <f t="shared" si="191"/>
        <v>FIN simvastatine SanoSwiss UAB film-coated tablet 50 x 80mg/</v>
      </c>
      <c r="K1643" s="5" t="str">
        <f t="shared" si="192"/>
        <v>FIN simvastatine SanoSwiss UAB film-coated tablet 50 x 80mg/</v>
      </c>
      <c r="P1643">
        <v>50</v>
      </c>
      <c r="R1643">
        <v>50</v>
      </c>
      <c r="T1643" s="118"/>
      <c r="U1643" s="118"/>
      <c r="V1643" s="118"/>
      <c r="W1643" s="118"/>
      <c r="X1643" t="s">
        <v>1289</v>
      </c>
      <c r="Y1643" t="s">
        <v>1184</v>
      </c>
      <c r="Z1643" t="s">
        <v>1184</v>
      </c>
      <c r="AA1643" t="s">
        <v>1299</v>
      </c>
      <c r="AF1643" s="61">
        <v>100000073665</v>
      </c>
      <c r="AG1643" t="s">
        <v>1220</v>
      </c>
      <c r="AI1643" t="s">
        <v>1198</v>
      </c>
      <c r="AJ1643" t="s">
        <v>1212</v>
      </c>
      <c r="AS1643" s="57">
        <v>33922</v>
      </c>
      <c r="AT1643" s="25" t="str">
        <f t="shared" si="193"/>
        <v>FIN simvastatine SanoSwiss UAB film-coated tablet 80mg/</v>
      </c>
      <c r="AU1643" s="33"/>
      <c r="AW1643" s="57">
        <v>33922</v>
      </c>
      <c r="AX1643" s="57"/>
      <c r="AZ1643" t="s">
        <v>579</v>
      </c>
      <c r="BD1643" t="s">
        <v>1220</v>
      </c>
      <c r="BF1643" s="46" t="s">
        <v>1084</v>
      </c>
      <c r="BG1643" t="s">
        <v>994</v>
      </c>
      <c r="BK1643" t="s">
        <v>994</v>
      </c>
      <c r="BL1643" t="s">
        <v>1084</v>
      </c>
      <c r="BM1643" s="55" t="s">
        <v>964</v>
      </c>
      <c r="BN1643" t="str">
        <f t="shared" si="194"/>
        <v>simvastatine film-coated tablet 80mg/</v>
      </c>
      <c r="BO1643" s="55"/>
      <c r="BP1643" t="str">
        <f t="shared" si="195"/>
        <v>simvastatine film-coated tablet 80mg/</v>
      </c>
      <c r="BR1643" s="76">
        <v>10221000</v>
      </c>
      <c r="BS1643" t="s">
        <v>1220</v>
      </c>
      <c r="BU1643" s="118"/>
      <c r="BV1643" s="118"/>
      <c r="BW1643" s="61">
        <v>100000073665</v>
      </c>
      <c r="CB1643" s="87"/>
      <c r="CC1643" s="87"/>
      <c r="CF1643" t="s">
        <v>1242</v>
      </c>
      <c r="CG1643" t="s">
        <v>175</v>
      </c>
      <c r="CI1643" s="118"/>
      <c r="CJ1643" s="118"/>
      <c r="CK1643" t="s">
        <v>1239</v>
      </c>
      <c r="CM1643" t="s">
        <v>1228</v>
      </c>
      <c r="CN1643" t="s">
        <v>3382</v>
      </c>
      <c r="CO1643" s="46" t="s">
        <v>2252</v>
      </c>
      <c r="CQ1643" s="46" t="s">
        <v>2252</v>
      </c>
      <c r="CR1643" s="46" t="s">
        <v>615</v>
      </c>
      <c r="CT1643" s="46" t="s">
        <v>2252</v>
      </c>
      <c r="CU1643" s="46" t="s">
        <v>615</v>
      </c>
      <c r="CV1643" s="118"/>
      <c r="CW1643" s="147"/>
      <c r="CX1643" t="s">
        <v>615</v>
      </c>
      <c r="DG1643" s="118"/>
      <c r="DH1643" s="118"/>
      <c r="DI1643" s="118"/>
      <c r="DJ1643" s="118"/>
      <c r="DK1643" s="118"/>
      <c r="DL1643">
        <v>80</v>
      </c>
      <c r="DM1643" s="74" t="s">
        <v>164</v>
      </c>
      <c r="DN1643" s="74"/>
      <c r="DO1643" s="74"/>
      <c r="DP1643" s="74"/>
      <c r="DR1643">
        <v>80</v>
      </c>
      <c r="DS1643" s="74" t="s">
        <v>164</v>
      </c>
      <c r="DZ1643" s="63" t="s">
        <v>1263</v>
      </c>
      <c r="EA1643">
        <v>80</v>
      </c>
      <c r="EY1643" s="70" t="str">
        <f t="shared" si="196"/>
        <v>simvastatine oral 80mg/</v>
      </c>
      <c r="FK1643" s="14" t="s">
        <v>163</v>
      </c>
      <c r="FL1643" s="70" t="str">
        <f t="shared" si="197"/>
        <v>simvastatine oral 80mg/</v>
      </c>
    </row>
    <row r="1644" spans="1:168" ht="15.75" customHeight="1">
      <c r="A1644" s="83">
        <v>115994</v>
      </c>
      <c r="B1644" s="57">
        <v>115994</v>
      </c>
      <c r="C1644" s="118"/>
      <c r="D1644" s="118"/>
      <c r="E1644" s="118"/>
      <c r="F1644" s="118"/>
      <c r="G1644" s="57">
        <v>115994</v>
      </c>
      <c r="I1644" s="57">
        <v>115994</v>
      </c>
      <c r="J1644" s="5" t="str">
        <f t="shared" si="191"/>
        <v>FIN simvastatine SanoSwiss UAB film-coated tablet 56 x 80mg/</v>
      </c>
      <c r="K1644" s="5" t="str">
        <f t="shared" si="192"/>
        <v>FIN simvastatine SanoSwiss UAB film-coated tablet 56 x 80mg/</v>
      </c>
      <c r="P1644">
        <v>56</v>
      </c>
      <c r="R1644">
        <v>56</v>
      </c>
      <c r="T1644" s="118"/>
      <c r="U1644" s="118"/>
      <c r="V1644" s="118"/>
      <c r="W1644" s="118"/>
      <c r="X1644" t="s">
        <v>1299</v>
      </c>
      <c r="Y1644" t="s">
        <v>1184</v>
      </c>
      <c r="Z1644" t="s">
        <v>1184</v>
      </c>
      <c r="AA1644" t="s">
        <v>1307</v>
      </c>
      <c r="AF1644" s="61">
        <v>100000073665</v>
      </c>
      <c r="AG1644" t="s">
        <v>1220</v>
      </c>
      <c r="AI1644" t="s">
        <v>1198</v>
      </c>
      <c r="AJ1644" t="s">
        <v>1212</v>
      </c>
      <c r="AS1644" s="57">
        <v>33922</v>
      </c>
      <c r="AT1644" s="25" t="str">
        <f t="shared" si="193"/>
        <v>FIN simvastatine SanoSwiss UAB film-coated tablet 80mg/</v>
      </c>
      <c r="AU1644" s="33"/>
      <c r="AW1644" s="57">
        <v>33922</v>
      </c>
      <c r="AX1644" s="57"/>
      <c r="AZ1644" t="s">
        <v>579</v>
      </c>
      <c r="BD1644" t="s">
        <v>1220</v>
      </c>
      <c r="BF1644" s="46" t="s">
        <v>1084</v>
      </c>
      <c r="BG1644" t="s">
        <v>994</v>
      </c>
      <c r="BK1644" t="s">
        <v>994</v>
      </c>
      <c r="BL1644" t="s">
        <v>1084</v>
      </c>
      <c r="BM1644" s="55" t="s">
        <v>964</v>
      </c>
      <c r="BN1644" t="str">
        <f t="shared" si="194"/>
        <v>simvastatine film-coated tablet 80mg/</v>
      </c>
      <c r="BO1644" s="55"/>
      <c r="BP1644" t="str">
        <f t="shared" si="195"/>
        <v>simvastatine film-coated tablet 80mg/</v>
      </c>
      <c r="BR1644" s="76">
        <v>10221000</v>
      </c>
      <c r="BS1644" t="s">
        <v>1220</v>
      </c>
      <c r="BU1644" s="118"/>
      <c r="BV1644" s="118"/>
      <c r="BW1644" s="61">
        <v>100000073665</v>
      </c>
      <c r="CB1644" s="87"/>
      <c r="CC1644" s="87"/>
      <c r="CF1644" t="s">
        <v>1242</v>
      </c>
      <c r="CG1644" t="s">
        <v>175</v>
      </c>
      <c r="CI1644" s="118"/>
      <c r="CJ1644" s="118"/>
      <c r="CK1644" t="s">
        <v>1239</v>
      </c>
      <c r="CM1644" t="s">
        <v>1228</v>
      </c>
      <c r="CN1644" t="s">
        <v>3382</v>
      </c>
      <c r="CO1644" s="46" t="s">
        <v>2252</v>
      </c>
      <c r="CQ1644" s="46" t="s">
        <v>2252</v>
      </c>
      <c r="CR1644" s="46" t="s">
        <v>615</v>
      </c>
      <c r="CT1644" s="46" t="s">
        <v>2252</v>
      </c>
      <c r="CU1644" s="46" t="s">
        <v>615</v>
      </c>
      <c r="CV1644" s="118"/>
      <c r="CW1644" s="147"/>
      <c r="CX1644" t="s">
        <v>615</v>
      </c>
      <c r="DG1644" s="118"/>
      <c r="DH1644" s="118"/>
      <c r="DI1644" s="118"/>
      <c r="DJ1644" s="118"/>
      <c r="DK1644" s="118"/>
      <c r="DL1644">
        <v>80</v>
      </c>
      <c r="DM1644" s="74" t="s">
        <v>164</v>
      </c>
      <c r="DN1644" s="74"/>
      <c r="DO1644" s="74"/>
      <c r="DP1644" s="74"/>
      <c r="DR1644">
        <v>80</v>
      </c>
      <c r="DS1644" s="74" t="s">
        <v>164</v>
      </c>
      <c r="DZ1644" s="63" t="s">
        <v>1263</v>
      </c>
      <c r="EA1644">
        <v>80</v>
      </c>
      <c r="EY1644" s="70" t="str">
        <f t="shared" si="196"/>
        <v>simvastatine oral 80mg/</v>
      </c>
      <c r="FK1644" s="14" t="s">
        <v>163</v>
      </c>
      <c r="FL1644" s="70" t="str">
        <f t="shared" si="197"/>
        <v>simvastatine oral 80mg/</v>
      </c>
    </row>
    <row r="1645" spans="1:168" ht="15.75" customHeight="1">
      <c r="A1645" s="83">
        <v>115995</v>
      </c>
      <c r="B1645" s="57">
        <v>115995</v>
      </c>
      <c r="C1645" s="118"/>
      <c r="D1645" s="118"/>
      <c r="E1645" s="118"/>
      <c r="F1645" s="118"/>
      <c r="G1645" s="57">
        <v>115995</v>
      </c>
      <c r="I1645" s="57">
        <v>115995</v>
      </c>
      <c r="J1645" s="5" t="str">
        <f t="shared" si="191"/>
        <v>FIN simvastatine SanoSwiss UAB film-coated tablet 60 x 80mg/</v>
      </c>
      <c r="K1645" s="5" t="str">
        <f t="shared" si="192"/>
        <v>FIN simvastatine SanoSwiss UAB film-coated tablet 60 x 80mg/</v>
      </c>
      <c r="P1645">
        <v>60</v>
      </c>
      <c r="R1645">
        <v>60</v>
      </c>
      <c r="T1645" s="118"/>
      <c r="U1645" s="118"/>
      <c r="V1645" s="118"/>
      <c r="W1645" s="118"/>
      <c r="X1645" s="56" t="s">
        <v>1303</v>
      </c>
      <c r="Y1645" t="s">
        <v>1184</v>
      </c>
      <c r="Z1645" t="s">
        <v>1184</v>
      </c>
      <c r="AA1645" t="s">
        <v>1300</v>
      </c>
      <c r="AF1645" s="61">
        <v>100000073665</v>
      </c>
      <c r="AG1645" t="s">
        <v>1220</v>
      </c>
      <c r="AI1645" t="s">
        <v>1198</v>
      </c>
      <c r="AJ1645" t="s">
        <v>1212</v>
      </c>
      <c r="AS1645" s="57">
        <v>33922</v>
      </c>
      <c r="AT1645" s="25" t="str">
        <f t="shared" si="193"/>
        <v>FIN simvastatine SanoSwiss UAB film-coated tablet 80mg/</v>
      </c>
      <c r="AU1645" s="33"/>
      <c r="AW1645" s="57">
        <v>33922</v>
      </c>
      <c r="AX1645" s="57"/>
      <c r="AZ1645" t="s">
        <v>579</v>
      </c>
      <c r="BD1645" t="s">
        <v>1220</v>
      </c>
      <c r="BF1645" s="46" t="s">
        <v>1084</v>
      </c>
      <c r="BG1645" t="s">
        <v>994</v>
      </c>
      <c r="BK1645" t="s">
        <v>994</v>
      </c>
      <c r="BL1645" t="s">
        <v>1084</v>
      </c>
      <c r="BM1645" s="55" t="s">
        <v>964</v>
      </c>
      <c r="BN1645" t="str">
        <f t="shared" si="194"/>
        <v>simvastatine film-coated tablet 80mg/</v>
      </c>
      <c r="BO1645" s="55"/>
      <c r="BP1645" t="str">
        <f t="shared" si="195"/>
        <v>simvastatine film-coated tablet 80mg/</v>
      </c>
      <c r="BR1645" s="76">
        <v>10221000</v>
      </c>
      <c r="BS1645" t="s">
        <v>1220</v>
      </c>
      <c r="BU1645" s="118"/>
      <c r="BV1645" s="118"/>
      <c r="BW1645" s="61">
        <v>100000073665</v>
      </c>
      <c r="CB1645" s="87"/>
      <c r="CC1645" s="87"/>
      <c r="CF1645" t="s">
        <v>1242</v>
      </c>
      <c r="CG1645" t="s">
        <v>175</v>
      </c>
      <c r="CI1645" s="118"/>
      <c r="CJ1645" s="118"/>
      <c r="CK1645" t="s">
        <v>1239</v>
      </c>
      <c r="CM1645" t="s">
        <v>1228</v>
      </c>
      <c r="CN1645" t="s">
        <v>3382</v>
      </c>
      <c r="CO1645" s="46" t="s">
        <v>2252</v>
      </c>
      <c r="CQ1645" s="46" t="s">
        <v>2252</v>
      </c>
      <c r="CR1645" s="46" t="s">
        <v>615</v>
      </c>
      <c r="CT1645" s="46" t="s">
        <v>2252</v>
      </c>
      <c r="CU1645" s="46" t="s">
        <v>615</v>
      </c>
      <c r="CV1645" s="118"/>
      <c r="CW1645" s="147"/>
      <c r="CX1645" t="s">
        <v>615</v>
      </c>
      <c r="DG1645" s="118"/>
      <c r="DH1645" s="118"/>
      <c r="DI1645" s="118"/>
      <c r="DJ1645" s="118"/>
      <c r="DK1645" s="118"/>
      <c r="DL1645">
        <v>80</v>
      </c>
      <c r="DM1645" s="74" t="s">
        <v>164</v>
      </c>
      <c r="DN1645" s="74"/>
      <c r="DO1645" s="74"/>
      <c r="DP1645" s="74"/>
      <c r="DR1645">
        <v>80</v>
      </c>
      <c r="DS1645" s="74" t="s">
        <v>164</v>
      </c>
      <c r="DZ1645" s="63" t="s">
        <v>1263</v>
      </c>
      <c r="EA1645">
        <v>80</v>
      </c>
      <c r="EY1645" s="70" t="str">
        <f t="shared" si="196"/>
        <v>simvastatine oral 80mg/</v>
      </c>
      <c r="FK1645" s="14" t="s">
        <v>163</v>
      </c>
      <c r="FL1645" s="70" t="str">
        <f t="shared" si="197"/>
        <v>simvastatine oral 80mg/</v>
      </c>
    </row>
    <row r="1646" spans="1:168" ht="15.75" customHeight="1">
      <c r="A1646" s="83">
        <v>115996</v>
      </c>
      <c r="B1646" s="57">
        <v>115996</v>
      </c>
      <c r="C1646" s="118"/>
      <c r="D1646" s="118"/>
      <c r="E1646" s="118"/>
      <c r="F1646" s="118"/>
      <c r="G1646" s="57">
        <v>115996</v>
      </c>
      <c r="I1646" s="57">
        <v>115996</v>
      </c>
      <c r="J1646" s="5" t="str">
        <f t="shared" si="191"/>
        <v>FIN simvastatine SanoSwiss UAB film-coated tablet 98 x 80mg/</v>
      </c>
      <c r="K1646" s="5" t="str">
        <f t="shared" si="192"/>
        <v>FIN simvastatine SanoSwiss UAB film-coated tablet 98 x 80mg/</v>
      </c>
      <c r="P1646">
        <v>98</v>
      </c>
      <c r="R1646">
        <v>98</v>
      </c>
      <c r="T1646" s="118"/>
      <c r="U1646" s="118"/>
      <c r="V1646" s="118"/>
      <c r="W1646" s="118"/>
      <c r="X1646" s="56" t="s">
        <v>1304</v>
      </c>
      <c r="Y1646" t="s">
        <v>1184</v>
      </c>
      <c r="Z1646" t="s">
        <v>1184</v>
      </c>
      <c r="AA1646" t="s">
        <v>1302</v>
      </c>
      <c r="AF1646" s="61">
        <v>100000073665</v>
      </c>
      <c r="AG1646" t="s">
        <v>1220</v>
      </c>
      <c r="AI1646" t="s">
        <v>1198</v>
      </c>
      <c r="AJ1646" t="s">
        <v>1212</v>
      </c>
      <c r="AS1646" s="57">
        <v>33922</v>
      </c>
      <c r="AT1646" s="25" t="str">
        <f t="shared" si="193"/>
        <v>FIN simvastatine SanoSwiss UAB film-coated tablet 80mg/</v>
      </c>
      <c r="AU1646" s="33"/>
      <c r="AW1646" s="57">
        <v>33922</v>
      </c>
      <c r="AX1646" s="57"/>
      <c r="AZ1646" t="s">
        <v>579</v>
      </c>
      <c r="BD1646" t="s">
        <v>1220</v>
      </c>
      <c r="BF1646" s="46" t="s">
        <v>1084</v>
      </c>
      <c r="BG1646" t="s">
        <v>994</v>
      </c>
      <c r="BK1646" t="s">
        <v>994</v>
      </c>
      <c r="BL1646" t="s">
        <v>1084</v>
      </c>
      <c r="BM1646" s="55" t="s">
        <v>964</v>
      </c>
      <c r="BN1646" t="str">
        <f t="shared" si="194"/>
        <v>simvastatine film-coated tablet 80mg/</v>
      </c>
      <c r="BO1646" s="55"/>
      <c r="BP1646" t="str">
        <f t="shared" si="195"/>
        <v>simvastatine film-coated tablet 80mg/</v>
      </c>
      <c r="BR1646" s="76">
        <v>10221000</v>
      </c>
      <c r="BS1646" t="s">
        <v>1220</v>
      </c>
      <c r="BU1646" s="118"/>
      <c r="BV1646" s="118"/>
      <c r="BW1646" s="61">
        <v>100000073665</v>
      </c>
      <c r="CB1646" s="87"/>
      <c r="CC1646" s="87"/>
      <c r="CF1646" t="s">
        <v>1242</v>
      </c>
      <c r="CG1646" t="s">
        <v>175</v>
      </c>
      <c r="CI1646" s="118"/>
      <c r="CJ1646" s="118"/>
      <c r="CK1646" t="s">
        <v>1239</v>
      </c>
      <c r="CM1646" t="s">
        <v>1228</v>
      </c>
      <c r="CN1646" t="s">
        <v>3382</v>
      </c>
      <c r="CO1646" s="46" t="s">
        <v>2252</v>
      </c>
      <c r="CQ1646" s="46" t="s">
        <v>2252</v>
      </c>
      <c r="CR1646" s="46" t="s">
        <v>615</v>
      </c>
      <c r="CT1646" s="46" t="s">
        <v>2252</v>
      </c>
      <c r="CU1646" s="46" t="s">
        <v>615</v>
      </c>
      <c r="CV1646" s="118"/>
      <c r="CW1646" s="147"/>
      <c r="CX1646" t="s">
        <v>615</v>
      </c>
      <c r="DG1646" s="118"/>
      <c r="DH1646" s="118"/>
      <c r="DI1646" s="118"/>
      <c r="DJ1646" s="118"/>
      <c r="DK1646" s="118"/>
      <c r="DL1646">
        <v>80</v>
      </c>
      <c r="DM1646" s="74" t="s">
        <v>164</v>
      </c>
      <c r="DN1646" s="74"/>
      <c r="DO1646" s="74"/>
      <c r="DP1646" s="74"/>
      <c r="DR1646">
        <v>80</v>
      </c>
      <c r="DS1646" s="74" t="s">
        <v>164</v>
      </c>
      <c r="DZ1646" s="63" t="s">
        <v>1263</v>
      </c>
      <c r="EA1646">
        <v>80</v>
      </c>
      <c r="EY1646" s="70" t="str">
        <f t="shared" si="196"/>
        <v>simvastatine oral 80mg/</v>
      </c>
      <c r="FK1646" s="14" t="s">
        <v>163</v>
      </c>
      <c r="FL1646" s="70" t="str">
        <f t="shared" si="197"/>
        <v>simvastatine oral 80mg/</v>
      </c>
    </row>
    <row r="1647" spans="1:168" ht="15.75" customHeight="1">
      <c r="A1647" s="83">
        <v>115997</v>
      </c>
      <c r="B1647" s="57">
        <v>115997</v>
      </c>
      <c r="C1647" s="118"/>
      <c r="D1647" s="118"/>
      <c r="E1647" s="118"/>
      <c r="F1647" s="118"/>
      <c r="G1647" s="57">
        <v>115997</v>
      </c>
      <c r="I1647" s="57">
        <v>115997</v>
      </c>
      <c r="J1647" s="5" t="str">
        <f t="shared" si="191"/>
        <v>FIN simvastatine SanoSwiss UAB film-coated tablet 100 x 80mg/</v>
      </c>
      <c r="K1647" s="5" t="str">
        <f t="shared" si="192"/>
        <v>FIN simvastatine SanoSwiss UAB film-coated tablet 100 x 80mg/</v>
      </c>
      <c r="P1647">
        <v>100</v>
      </c>
      <c r="R1647">
        <v>100</v>
      </c>
      <c r="T1647" s="118"/>
      <c r="U1647" s="118"/>
      <c r="V1647" s="118"/>
      <c r="W1647" s="118"/>
      <c r="X1647" t="s">
        <v>1289</v>
      </c>
      <c r="Y1647" t="s">
        <v>1184</v>
      </c>
      <c r="Z1647" t="s">
        <v>1184</v>
      </c>
      <c r="AA1647" t="s">
        <v>1289</v>
      </c>
      <c r="AF1647" s="61">
        <v>100000073665</v>
      </c>
      <c r="AG1647" t="s">
        <v>1220</v>
      </c>
      <c r="AI1647" t="s">
        <v>1198</v>
      </c>
      <c r="AJ1647" t="s">
        <v>1212</v>
      </c>
      <c r="AS1647" s="57">
        <v>33922</v>
      </c>
      <c r="AT1647" s="25" t="str">
        <f t="shared" si="193"/>
        <v>FIN simvastatine SanoSwiss UAB film-coated tablet 80mg/</v>
      </c>
      <c r="AU1647" s="33"/>
      <c r="AW1647" s="57">
        <v>33922</v>
      </c>
      <c r="AX1647" s="57"/>
      <c r="AZ1647" t="s">
        <v>579</v>
      </c>
      <c r="BD1647" t="s">
        <v>1220</v>
      </c>
      <c r="BF1647" s="46" t="s">
        <v>1084</v>
      </c>
      <c r="BG1647" t="s">
        <v>994</v>
      </c>
      <c r="BK1647" t="s">
        <v>994</v>
      </c>
      <c r="BL1647" t="s">
        <v>1084</v>
      </c>
      <c r="BM1647" s="55" t="s">
        <v>964</v>
      </c>
      <c r="BN1647" t="str">
        <f t="shared" si="194"/>
        <v>simvastatine film-coated tablet 80mg/</v>
      </c>
      <c r="BO1647" s="55"/>
      <c r="BP1647" t="str">
        <f t="shared" si="195"/>
        <v>simvastatine film-coated tablet 80mg/</v>
      </c>
      <c r="BR1647" s="76">
        <v>10221000</v>
      </c>
      <c r="BS1647" t="s">
        <v>1220</v>
      </c>
      <c r="BU1647" s="118"/>
      <c r="BV1647" s="118"/>
      <c r="BW1647" s="61">
        <v>100000073665</v>
      </c>
      <c r="CB1647" s="87"/>
      <c r="CC1647" s="87"/>
      <c r="CF1647" t="s">
        <v>1242</v>
      </c>
      <c r="CG1647" t="s">
        <v>175</v>
      </c>
      <c r="CI1647" s="118"/>
      <c r="CJ1647" s="118"/>
      <c r="CK1647" t="s">
        <v>1239</v>
      </c>
      <c r="CM1647" t="s">
        <v>1228</v>
      </c>
      <c r="CN1647" t="s">
        <v>3382</v>
      </c>
      <c r="CO1647" s="46" t="s">
        <v>2252</v>
      </c>
      <c r="CQ1647" s="46" t="s">
        <v>2252</v>
      </c>
      <c r="CR1647" s="46" t="s">
        <v>615</v>
      </c>
      <c r="CT1647" s="46" t="s">
        <v>2252</v>
      </c>
      <c r="CU1647" s="46" t="s">
        <v>615</v>
      </c>
      <c r="CV1647" s="118"/>
      <c r="CW1647" s="147"/>
      <c r="CX1647" t="s">
        <v>615</v>
      </c>
      <c r="DG1647" s="118"/>
      <c r="DH1647" s="118"/>
      <c r="DI1647" s="118"/>
      <c r="DJ1647" s="118"/>
      <c r="DK1647" s="118"/>
      <c r="DL1647">
        <v>80</v>
      </c>
      <c r="DM1647" s="74" t="s">
        <v>164</v>
      </c>
      <c r="DN1647" s="74"/>
      <c r="DO1647" s="74"/>
      <c r="DP1647" s="74"/>
      <c r="DR1647">
        <v>80</v>
      </c>
      <c r="DS1647" s="74" t="s">
        <v>164</v>
      </c>
      <c r="DZ1647" s="63" t="s">
        <v>1263</v>
      </c>
      <c r="EA1647">
        <v>80</v>
      </c>
      <c r="EY1647" s="70" t="str">
        <f t="shared" si="196"/>
        <v>simvastatine oral 80mg/</v>
      </c>
      <c r="FK1647" s="14" t="s">
        <v>163</v>
      </c>
      <c r="FL1647" s="70" t="str">
        <f t="shared" si="197"/>
        <v>simvastatine oral 80mg/</v>
      </c>
    </row>
    <row r="1648" spans="1:168" ht="15.75" customHeight="1">
      <c r="A1648" s="83">
        <v>116005</v>
      </c>
      <c r="B1648" s="57">
        <v>116005</v>
      </c>
      <c r="C1648" s="118"/>
      <c r="D1648" s="118"/>
      <c r="E1648" s="118"/>
      <c r="F1648" s="118"/>
      <c r="G1648" s="57">
        <v>116005</v>
      </c>
      <c r="I1648" s="57">
        <v>116005</v>
      </c>
      <c r="J1648" s="5" t="str">
        <f t="shared" si="191"/>
        <v>FIN simvastatine SanoSwiss UAB film-coated tablet 10 x 10mg/</v>
      </c>
      <c r="K1648" s="5" t="str">
        <f t="shared" si="192"/>
        <v>FIN simvastatine SanoSwiss UAB film-coated tablet 10 x 10mg/</v>
      </c>
      <c r="P1648">
        <v>10</v>
      </c>
      <c r="R1648">
        <v>10</v>
      </c>
      <c r="T1648" s="118"/>
      <c r="U1648" s="118"/>
      <c r="V1648" s="118"/>
      <c r="W1648" s="118"/>
      <c r="X1648" t="s">
        <v>1292</v>
      </c>
      <c r="Y1648" t="s">
        <v>1185</v>
      </c>
      <c r="Z1648" t="s">
        <v>1185</v>
      </c>
      <c r="AA1648" t="s">
        <v>1292</v>
      </c>
      <c r="AF1648" s="61">
        <v>100000073665</v>
      </c>
      <c r="AG1648" t="s">
        <v>1220</v>
      </c>
      <c r="AI1648" t="s">
        <v>1198</v>
      </c>
      <c r="AJ1648" t="s">
        <v>1212</v>
      </c>
      <c r="AS1648" s="57">
        <v>33929</v>
      </c>
      <c r="AT1648" s="25" t="str">
        <f t="shared" si="193"/>
        <v>FIN simvastatine SanoSwiss UAB film-coated tablet 10mg/</v>
      </c>
      <c r="AU1648" s="33"/>
      <c r="AW1648" s="57">
        <v>33929</v>
      </c>
      <c r="AX1648" s="57"/>
      <c r="AZ1648" t="s">
        <v>579</v>
      </c>
      <c r="BD1648" t="s">
        <v>1220</v>
      </c>
      <c r="BF1648" s="46" t="s">
        <v>1085</v>
      </c>
      <c r="BG1648" t="s">
        <v>994</v>
      </c>
      <c r="BK1648" t="s">
        <v>994</v>
      </c>
      <c r="BL1648" t="s">
        <v>1085</v>
      </c>
      <c r="BM1648" s="55" t="s">
        <v>964</v>
      </c>
      <c r="BN1648" t="str">
        <f t="shared" si="194"/>
        <v>simvastatine film-coated tablet 10mg/</v>
      </c>
      <c r="BO1648" s="55"/>
      <c r="BP1648" t="str">
        <f t="shared" si="195"/>
        <v>simvastatine film-coated tablet 10mg/</v>
      </c>
      <c r="BR1648" s="76">
        <v>10221000</v>
      </c>
      <c r="BS1648" t="s">
        <v>1220</v>
      </c>
      <c r="BU1648" s="118"/>
      <c r="BV1648" s="118"/>
      <c r="BW1648" s="61">
        <v>100000073665</v>
      </c>
      <c r="CB1648" s="87"/>
      <c r="CC1648" s="87"/>
      <c r="CF1648" t="s">
        <v>1242</v>
      </c>
      <c r="CG1648" t="s">
        <v>175</v>
      </c>
      <c r="CI1648" s="118"/>
      <c r="CJ1648" s="118"/>
      <c r="CK1648" t="s">
        <v>1239</v>
      </c>
      <c r="CM1648" t="s">
        <v>1228</v>
      </c>
      <c r="CN1648" t="s">
        <v>3382</v>
      </c>
      <c r="CO1648" s="46" t="s">
        <v>2252</v>
      </c>
      <c r="CQ1648" s="46" t="s">
        <v>2252</v>
      </c>
      <c r="CR1648" s="46" t="s">
        <v>615</v>
      </c>
      <c r="CT1648" s="46" t="s">
        <v>2252</v>
      </c>
      <c r="CU1648" s="46" t="s">
        <v>615</v>
      </c>
      <c r="CV1648" s="118"/>
      <c r="CW1648" s="147"/>
      <c r="CX1648" t="s">
        <v>615</v>
      </c>
      <c r="DG1648" s="118"/>
      <c r="DH1648" s="118"/>
      <c r="DI1648" s="118"/>
      <c r="DJ1648" s="118"/>
      <c r="DK1648" s="118"/>
      <c r="DL1648">
        <v>10</v>
      </c>
      <c r="DM1648" s="74" t="s">
        <v>164</v>
      </c>
      <c r="DN1648" s="74"/>
      <c r="DO1648" s="74"/>
      <c r="DP1648" s="74"/>
      <c r="DR1648">
        <v>10</v>
      </c>
      <c r="DS1648" s="74" t="s">
        <v>164</v>
      </c>
      <c r="DZ1648" t="s">
        <v>1246</v>
      </c>
      <c r="EA1648">
        <v>10</v>
      </c>
      <c r="EY1648" s="70" t="str">
        <f t="shared" si="196"/>
        <v>simvastatine oral 10mg/</v>
      </c>
      <c r="FK1648" s="14" t="s">
        <v>163</v>
      </c>
      <c r="FL1648" s="70" t="str">
        <f t="shared" si="197"/>
        <v>simvastatine oral 10mg/</v>
      </c>
    </row>
    <row r="1649" spans="1:168" ht="15.75" customHeight="1">
      <c r="A1649" s="83">
        <v>116006</v>
      </c>
      <c r="B1649" s="57">
        <v>116006</v>
      </c>
      <c r="C1649" s="118"/>
      <c r="D1649" s="118"/>
      <c r="E1649" s="118"/>
      <c r="F1649" s="118"/>
      <c r="G1649" s="57">
        <v>116006</v>
      </c>
      <c r="I1649" s="57">
        <v>116006</v>
      </c>
      <c r="J1649" s="5" t="str">
        <f t="shared" si="191"/>
        <v>FIN simvastatine SanoSwiss UAB film-coated tablet 20 x 10mg/</v>
      </c>
      <c r="K1649" s="5" t="str">
        <f t="shared" si="192"/>
        <v>FIN simvastatine SanoSwiss UAB film-coated tablet 20 x 10mg/</v>
      </c>
      <c r="P1649">
        <v>20</v>
      </c>
      <c r="R1649">
        <v>20</v>
      </c>
      <c r="T1649" s="118"/>
      <c r="U1649" s="118"/>
      <c r="V1649" s="118"/>
      <c r="W1649" s="118"/>
      <c r="X1649" t="s">
        <v>1291</v>
      </c>
      <c r="Y1649" t="s">
        <v>1185</v>
      </c>
      <c r="Z1649" t="s">
        <v>1185</v>
      </c>
      <c r="AA1649" t="s">
        <v>1291</v>
      </c>
      <c r="AF1649" s="61">
        <v>100000073665</v>
      </c>
      <c r="AG1649" t="s">
        <v>1220</v>
      </c>
      <c r="AI1649" t="s">
        <v>1198</v>
      </c>
      <c r="AJ1649" t="s">
        <v>1212</v>
      </c>
      <c r="AS1649" s="57">
        <v>33929</v>
      </c>
      <c r="AT1649" s="25" t="str">
        <f t="shared" si="193"/>
        <v>FIN simvastatine SanoSwiss UAB film-coated tablet 10mg/</v>
      </c>
      <c r="AU1649" s="33"/>
      <c r="AW1649" s="57">
        <v>33929</v>
      </c>
      <c r="AX1649" s="57"/>
      <c r="AZ1649" t="s">
        <v>579</v>
      </c>
      <c r="BD1649" t="s">
        <v>1220</v>
      </c>
      <c r="BF1649" s="46" t="s">
        <v>1085</v>
      </c>
      <c r="BG1649" t="s">
        <v>994</v>
      </c>
      <c r="BK1649" t="s">
        <v>994</v>
      </c>
      <c r="BL1649" t="s">
        <v>1085</v>
      </c>
      <c r="BM1649" s="55" t="s">
        <v>964</v>
      </c>
      <c r="BN1649" t="str">
        <f t="shared" si="194"/>
        <v>simvastatine film-coated tablet 10mg/</v>
      </c>
      <c r="BO1649" s="55"/>
      <c r="BP1649" t="str">
        <f t="shared" si="195"/>
        <v>simvastatine film-coated tablet 10mg/</v>
      </c>
      <c r="BR1649" s="76">
        <v>10221000</v>
      </c>
      <c r="BS1649" t="s">
        <v>1220</v>
      </c>
      <c r="BU1649" s="118"/>
      <c r="BV1649" s="118"/>
      <c r="BW1649" s="61">
        <v>100000073665</v>
      </c>
      <c r="CB1649" s="87"/>
      <c r="CC1649" s="87"/>
      <c r="CF1649" t="s">
        <v>1242</v>
      </c>
      <c r="CG1649" t="s">
        <v>175</v>
      </c>
      <c r="CI1649" s="118"/>
      <c r="CJ1649" s="118"/>
      <c r="CK1649" t="s">
        <v>1239</v>
      </c>
      <c r="CM1649" t="s">
        <v>1228</v>
      </c>
      <c r="CN1649" t="s">
        <v>3382</v>
      </c>
      <c r="CO1649" s="46" t="s">
        <v>2252</v>
      </c>
      <c r="CQ1649" s="46" t="s">
        <v>2252</v>
      </c>
      <c r="CR1649" s="46" t="s">
        <v>615</v>
      </c>
      <c r="CT1649" s="46" t="s">
        <v>2252</v>
      </c>
      <c r="CU1649" s="46" t="s">
        <v>615</v>
      </c>
      <c r="CV1649" s="118"/>
      <c r="CW1649" s="147"/>
      <c r="CX1649" t="s">
        <v>615</v>
      </c>
      <c r="DG1649" s="118"/>
      <c r="DH1649" s="118"/>
      <c r="DI1649" s="118"/>
      <c r="DJ1649" s="118"/>
      <c r="DK1649" s="118"/>
      <c r="DL1649">
        <v>10</v>
      </c>
      <c r="DM1649" s="74" t="s">
        <v>164</v>
      </c>
      <c r="DN1649" s="74"/>
      <c r="DO1649" s="74"/>
      <c r="DP1649" s="74"/>
      <c r="DR1649">
        <v>10</v>
      </c>
      <c r="DS1649" s="74" t="s">
        <v>164</v>
      </c>
      <c r="DZ1649" t="s">
        <v>1246</v>
      </c>
      <c r="EA1649">
        <v>10</v>
      </c>
      <c r="EY1649" s="70" t="str">
        <f t="shared" si="196"/>
        <v>simvastatine oral 10mg/</v>
      </c>
      <c r="FK1649" s="14" t="s">
        <v>163</v>
      </c>
      <c r="FL1649" s="70" t="str">
        <f t="shared" si="197"/>
        <v>simvastatine oral 10mg/</v>
      </c>
    </row>
    <row r="1650" spans="1:168" ht="15.75" customHeight="1">
      <c r="A1650" s="83">
        <v>116007</v>
      </c>
      <c r="B1650" s="57">
        <v>116007</v>
      </c>
      <c r="C1650" s="118"/>
      <c r="D1650" s="118"/>
      <c r="E1650" s="118"/>
      <c r="F1650" s="118"/>
      <c r="G1650" s="57">
        <v>116007</v>
      </c>
      <c r="I1650" s="57">
        <v>116007</v>
      </c>
      <c r="J1650" s="5" t="str">
        <f t="shared" si="191"/>
        <v>FIN simvastatine SanoSwiss UAB film-coated tablet 28 x 10mg/</v>
      </c>
      <c r="K1650" s="5" t="str">
        <f t="shared" si="192"/>
        <v>FIN simvastatine SanoSwiss UAB film-coated tablet 28 x 10mg/</v>
      </c>
      <c r="P1650">
        <v>28</v>
      </c>
      <c r="R1650">
        <v>28</v>
      </c>
      <c r="T1650" s="118"/>
      <c r="U1650" s="118"/>
      <c r="V1650" s="118"/>
      <c r="W1650" s="118"/>
      <c r="X1650" t="s">
        <v>1297</v>
      </c>
      <c r="Y1650" t="s">
        <v>1185</v>
      </c>
      <c r="Z1650" t="s">
        <v>1185</v>
      </c>
      <c r="AA1650" t="s">
        <v>1297</v>
      </c>
      <c r="AF1650" s="61">
        <v>100000073665</v>
      </c>
      <c r="AG1650" t="s">
        <v>1220</v>
      </c>
      <c r="AI1650" t="s">
        <v>1198</v>
      </c>
      <c r="AJ1650" t="s">
        <v>1212</v>
      </c>
      <c r="AS1650" s="57">
        <v>33929</v>
      </c>
      <c r="AT1650" s="25" t="str">
        <f t="shared" si="193"/>
        <v>FIN simvastatine SanoSwiss UAB film-coated tablet 10mg/</v>
      </c>
      <c r="AU1650" s="33"/>
      <c r="AW1650" s="57">
        <v>33929</v>
      </c>
      <c r="AX1650" s="57"/>
      <c r="AZ1650" t="s">
        <v>579</v>
      </c>
      <c r="BD1650" t="s">
        <v>1220</v>
      </c>
      <c r="BF1650" s="46" t="s">
        <v>1085</v>
      </c>
      <c r="BG1650" t="s">
        <v>994</v>
      </c>
      <c r="BK1650" t="s">
        <v>994</v>
      </c>
      <c r="BL1650" t="s">
        <v>1085</v>
      </c>
      <c r="BM1650" s="55" t="s">
        <v>964</v>
      </c>
      <c r="BN1650" t="str">
        <f t="shared" si="194"/>
        <v>simvastatine film-coated tablet 10mg/</v>
      </c>
      <c r="BO1650" s="55"/>
      <c r="BP1650" t="str">
        <f t="shared" si="195"/>
        <v>simvastatine film-coated tablet 10mg/</v>
      </c>
      <c r="BR1650" s="76">
        <v>10221000</v>
      </c>
      <c r="BS1650" t="s">
        <v>1220</v>
      </c>
      <c r="BU1650" s="118"/>
      <c r="BV1650" s="118"/>
      <c r="BW1650" s="61">
        <v>100000073665</v>
      </c>
      <c r="CB1650" s="87"/>
      <c r="CC1650" s="87"/>
      <c r="CF1650" t="s">
        <v>1242</v>
      </c>
      <c r="CG1650" t="s">
        <v>175</v>
      </c>
      <c r="CI1650" s="118"/>
      <c r="CJ1650" s="118"/>
      <c r="CK1650" t="s">
        <v>1239</v>
      </c>
      <c r="CM1650" t="s">
        <v>1228</v>
      </c>
      <c r="CN1650" t="s">
        <v>3382</v>
      </c>
      <c r="CO1650" s="46" t="s">
        <v>2252</v>
      </c>
      <c r="CQ1650" s="46" t="s">
        <v>2252</v>
      </c>
      <c r="CR1650" s="46" t="s">
        <v>615</v>
      </c>
      <c r="CT1650" s="46" t="s">
        <v>2252</v>
      </c>
      <c r="CU1650" s="46" t="s">
        <v>615</v>
      </c>
      <c r="CV1650" s="118"/>
      <c r="CW1650" s="147"/>
      <c r="CX1650" t="s">
        <v>615</v>
      </c>
      <c r="DG1650" s="118"/>
      <c r="DH1650" s="118"/>
      <c r="DI1650" s="118"/>
      <c r="DJ1650" s="118"/>
      <c r="DK1650" s="118"/>
      <c r="DL1650">
        <v>10</v>
      </c>
      <c r="DM1650" s="74" t="s">
        <v>164</v>
      </c>
      <c r="DN1650" s="74"/>
      <c r="DO1650" s="74"/>
      <c r="DP1650" s="74"/>
      <c r="DR1650">
        <v>10</v>
      </c>
      <c r="DS1650" s="74" t="s">
        <v>164</v>
      </c>
      <c r="DZ1650" t="s">
        <v>1246</v>
      </c>
      <c r="EA1650">
        <v>10</v>
      </c>
      <c r="EY1650" s="70" t="str">
        <f t="shared" si="196"/>
        <v>simvastatine oral 10mg/</v>
      </c>
      <c r="FK1650" s="14" t="s">
        <v>163</v>
      </c>
      <c r="FL1650" s="70" t="str">
        <f t="shared" si="197"/>
        <v>simvastatine oral 10mg/</v>
      </c>
    </row>
    <row r="1651" spans="1:168" ht="15.75" customHeight="1">
      <c r="A1651" s="83">
        <v>116008</v>
      </c>
      <c r="B1651" s="57">
        <v>116008</v>
      </c>
      <c r="C1651" s="118"/>
      <c r="D1651" s="118"/>
      <c r="E1651" s="118"/>
      <c r="F1651" s="118"/>
      <c r="G1651" s="57">
        <v>116008</v>
      </c>
      <c r="I1651" s="57">
        <v>116008</v>
      </c>
      <c r="J1651" s="5" t="str">
        <f t="shared" si="191"/>
        <v>FIN simvastatine SanoSwiss UAB film-coated tablet 30 x 10mg/</v>
      </c>
      <c r="K1651" s="5" t="str">
        <f t="shared" si="192"/>
        <v>FIN simvastatine SanoSwiss UAB film-coated tablet 30 x 10mg/</v>
      </c>
      <c r="P1651">
        <v>30</v>
      </c>
      <c r="R1651">
        <v>30</v>
      </c>
      <c r="T1651" s="118"/>
      <c r="U1651" s="118"/>
      <c r="V1651" s="118"/>
      <c r="W1651" s="118"/>
      <c r="X1651" t="s">
        <v>1298</v>
      </c>
      <c r="Y1651" t="s">
        <v>1185</v>
      </c>
      <c r="Z1651" t="s">
        <v>1185</v>
      </c>
      <c r="AA1651" t="s">
        <v>1298</v>
      </c>
      <c r="AF1651" s="61">
        <v>100000073665</v>
      </c>
      <c r="AG1651" t="s">
        <v>1220</v>
      </c>
      <c r="AI1651" t="s">
        <v>1198</v>
      </c>
      <c r="AJ1651" t="s">
        <v>1212</v>
      </c>
      <c r="AS1651" s="57">
        <v>33929</v>
      </c>
      <c r="AT1651" s="25" t="str">
        <f t="shared" si="193"/>
        <v>FIN simvastatine SanoSwiss UAB film-coated tablet 10mg/</v>
      </c>
      <c r="AU1651" s="33"/>
      <c r="AW1651" s="57">
        <v>33929</v>
      </c>
      <c r="AX1651" s="57"/>
      <c r="AZ1651" t="s">
        <v>579</v>
      </c>
      <c r="BD1651" t="s">
        <v>1220</v>
      </c>
      <c r="BF1651" s="46" t="s">
        <v>1085</v>
      </c>
      <c r="BG1651" t="s">
        <v>994</v>
      </c>
      <c r="BK1651" t="s">
        <v>994</v>
      </c>
      <c r="BL1651" t="s">
        <v>1085</v>
      </c>
      <c r="BM1651" s="55" t="s">
        <v>964</v>
      </c>
      <c r="BN1651" t="str">
        <f t="shared" si="194"/>
        <v>simvastatine film-coated tablet 10mg/</v>
      </c>
      <c r="BO1651" s="55"/>
      <c r="BP1651" t="str">
        <f t="shared" si="195"/>
        <v>simvastatine film-coated tablet 10mg/</v>
      </c>
      <c r="BR1651" s="76">
        <v>10221000</v>
      </c>
      <c r="BS1651" t="s">
        <v>1220</v>
      </c>
      <c r="BU1651" s="118"/>
      <c r="BV1651" s="118"/>
      <c r="BW1651" s="61">
        <v>100000073665</v>
      </c>
      <c r="CB1651" s="87"/>
      <c r="CC1651" s="87"/>
      <c r="CF1651" t="s">
        <v>1242</v>
      </c>
      <c r="CG1651" t="s">
        <v>175</v>
      </c>
      <c r="CI1651" s="118"/>
      <c r="CJ1651" s="118"/>
      <c r="CK1651" t="s">
        <v>1239</v>
      </c>
      <c r="CM1651" t="s">
        <v>1228</v>
      </c>
      <c r="CN1651" t="s">
        <v>3382</v>
      </c>
      <c r="CO1651" s="46" t="s">
        <v>2252</v>
      </c>
      <c r="CQ1651" s="46" t="s">
        <v>2252</v>
      </c>
      <c r="CR1651" s="46" t="s">
        <v>615</v>
      </c>
      <c r="CT1651" s="46" t="s">
        <v>2252</v>
      </c>
      <c r="CU1651" s="46" t="s">
        <v>615</v>
      </c>
      <c r="CV1651" s="118"/>
      <c r="CW1651" s="147"/>
      <c r="CX1651" t="s">
        <v>615</v>
      </c>
      <c r="DG1651" s="118"/>
      <c r="DH1651" s="118"/>
      <c r="DI1651" s="118"/>
      <c r="DJ1651" s="118"/>
      <c r="DK1651" s="118"/>
      <c r="DL1651">
        <v>10</v>
      </c>
      <c r="DM1651" s="74" t="s">
        <v>164</v>
      </c>
      <c r="DN1651" s="74"/>
      <c r="DO1651" s="74"/>
      <c r="DP1651" s="74"/>
      <c r="DR1651">
        <v>10</v>
      </c>
      <c r="DS1651" s="74" t="s">
        <v>164</v>
      </c>
      <c r="DZ1651" t="s">
        <v>1246</v>
      </c>
      <c r="EA1651">
        <v>10</v>
      </c>
      <c r="EY1651" s="70" t="str">
        <f t="shared" si="196"/>
        <v>simvastatine oral 10mg/</v>
      </c>
      <c r="FK1651" s="14" t="s">
        <v>163</v>
      </c>
      <c r="FL1651" s="70" t="str">
        <f t="shared" si="197"/>
        <v>simvastatine oral 10mg/</v>
      </c>
    </row>
    <row r="1652" spans="1:168" ht="15.75" customHeight="1">
      <c r="A1652" s="83">
        <v>116009</v>
      </c>
      <c r="B1652" s="57">
        <v>116009</v>
      </c>
      <c r="C1652" s="118"/>
      <c r="D1652" s="118"/>
      <c r="E1652" s="118"/>
      <c r="F1652" s="118"/>
      <c r="G1652" s="57">
        <v>116009</v>
      </c>
      <c r="I1652" s="57">
        <v>116009</v>
      </c>
      <c r="J1652" s="5" t="str">
        <f t="shared" si="191"/>
        <v>FIN simvastatine SanoSwiss UAB film-coated tablet 60 x 10mg/</v>
      </c>
      <c r="K1652" s="5" t="str">
        <f t="shared" si="192"/>
        <v>FIN simvastatine SanoSwiss UAB film-coated tablet 60 x 10mg/</v>
      </c>
      <c r="P1652">
        <v>60</v>
      </c>
      <c r="R1652">
        <v>60</v>
      </c>
      <c r="T1652" s="118"/>
      <c r="U1652" s="118"/>
      <c r="V1652" s="118"/>
      <c r="W1652" s="118"/>
      <c r="X1652" t="s">
        <v>1302</v>
      </c>
      <c r="Y1652" t="s">
        <v>1185</v>
      </c>
      <c r="Z1652" t="s">
        <v>1185</v>
      </c>
      <c r="AA1652" t="s">
        <v>1300</v>
      </c>
      <c r="AF1652" s="61">
        <v>100000073665</v>
      </c>
      <c r="AG1652" t="s">
        <v>1220</v>
      </c>
      <c r="AI1652" t="s">
        <v>1198</v>
      </c>
      <c r="AJ1652" t="s">
        <v>1212</v>
      </c>
      <c r="AS1652" s="57">
        <v>33929</v>
      </c>
      <c r="AT1652" s="25" t="str">
        <f t="shared" si="193"/>
        <v>FIN simvastatine SanoSwiss UAB film-coated tablet 10mg/</v>
      </c>
      <c r="AU1652" s="33"/>
      <c r="AW1652" s="57">
        <v>33929</v>
      </c>
      <c r="AX1652" s="57"/>
      <c r="AZ1652" t="s">
        <v>579</v>
      </c>
      <c r="BD1652" t="s">
        <v>1220</v>
      </c>
      <c r="BF1652" s="46" t="s">
        <v>1085</v>
      </c>
      <c r="BG1652" t="s">
        <v>994</v>
      </c>
      <c r="BK1652" t="s">
        <v>994</v>
      </c>
      <c r="BL1652" t="s">
        <v>1085</v>
      </c>
      <c r="BM1652" s="55" t="s">
        <v>964</v>
      </c>
      <c r="BN1652" t="str">
        <f t="shared" si="194"/>
        <v>simvastatine film-coated tablet 10mg/</v>
      </c>
      <c r="BO1652" s="55"/>
      <c r="BP1652" t="str">
        <f t="shared" si="195"/>
        <v>simvastatine film-coated tablet 10mg/</v>
      </c>
      <c r="BR1652" s="76">
        <v>10221000</v>
      </c>
      <c r="BS1652" t="s">
        <v>1220</v>
      </c>
      <c r="BU1652" s="118"/>
      <c r="BV1652" s="118"/>
      <c r="BW1652" s="61">
        <v>100000073665</v>
      </c>
      <c r="CB1652" s="87"/>
      <c r="CC1652" s="87"/>
      <c r="CF1652" t="s">
        <v>1242</v>
      </c>
      <c r="CG1652" t="s">
        <v>175</v>
      </c>
      <c r="CI1652" s="118"/>
      <c r="CJ1652" s="118"/>
      <c r="CK1652" t="s">
        <v>1239</v>
      </c>
      <c r="CM1652" t="s">
        <v>1228</v>
      </c>
      <c r="CN1652" t="s">
        <v>3382</v>
      </c>
      <c r="CO1652" s="46" t="s">
        <v>2252</v>
      </c>
      <c r="CQ1652" s="46" t="s">
        <v>2252</v>
      </c>
      <c r="CR1652" s="46" t="s">
        <v>615</v>
      </c>
      <c r="CT1652" s="46" t="s">
        <v>2252</v>
      </c>
      <c r="CU1652" s="46" t="s">
        <v>615</v>
      </c>
      <c r="CV1652" s="118"/>
      <c r="CW1652" s="147"/>
      <c r="CX1652" t="s">
        <v>615</v>
      </c>
      <c r="DG1652" s="118"/>
      <c r="DH1652" s="118"/>
      <c r="DI1652" s="118"/>
      <c r="DJ1652" s="118"/>
      <c r="DK1652" s="118"/>
      <c r="DL1652">
        <v>10</v>
      </c>
      <c r="DM1652" s="74" t="s">
        <v>164</v>
      </c>
      <c r="DN1652" s="74"/>
      <c r="DO1652" s="74"/>
      <c r="DP1652" s="74"/>
      <c r="DR1652">
        <v>10</v>
      </c>
      <c r="DS1652" s="74" t="s">
        <v>164</v>
      </c>
      <c r="DZ1652" t="s">
        <v>1246</v>
      </c>
      <c r="EA1652">
        <v>10</v>
      </c>
      <c r="EY1652" s="70" t="str">
        <f t="shared" si="196"/>
        <v>simvastatine oral 10mg/</v>
      </c>
      <c r="FK1652" s="14" t="s">
        <v>163</v>
      </c>
      <c r="FL1652" s="70" t="str">
        <f t="shared" si="197"/>
        <v>simvastatine oral 10mg/</v>
      </c>
    </row>
    <row r="1653" spans="1:168" ht="15.75" customHeight="1">
      <c r="A1653" s="83">
        <v>130307</v>
      </c>
      <c r="B1653" s="57">
        <v>130307</v>
      </c>
      <c r="C1653" s="118"/>
      <c r="D1653" s="118"/>
      <c r="E1653" s="118"/>
      <c r="F1653" s="118"/>
      <c r="G1653" s="57">
        <v>130307</v>
      </c>
      <c r="I1653" s="57">
        <v>130307</v>
      </c>
      <c r="J1653" s="5" t="str">
        <f t="shared" si="191"/>
        <v>FIN simvastatine SanoSwiss UAB film-coated tablet 98 x 10mg/</v>
      </c>
      <c r="K1653" s="5" t="str">
        <f t="shared" si="192"/>
        <v>FIN simvastatine SanoSwiss UAB film-coated tablet 98 x 10mg/</v>
      </c>
      <c r="P1653">
        <v>98</v>
      </c>
      <c r="R1653">
        <v>98</v>
      </c>
      <c r="T1653" s="118"/>
      <c r="U1653" s="118"/>
      <c r="V1653" s="118"/>
      <c r="W1653" s="118"/>
      <c r="X1653" t="s">
        <v>1300</v>
      </c>
      <c r="Y1653" t="s">
        <v>1185</v>
      </c>
      <c r="Z1653" t="s">
        <v>1185</v>
      </c>
      <c r="AA1653" t="s">
        <v>1302</v>
      </c>
      <c r="AF1653" s="61">
        <v>100000073665</v>
      </c>
      <c r="AG1653" t="s">
        <v>1220</v>
      </c>
      <c r="AI1653" t="s">
        <v>1198</v>
      </c>
      <c r="AJ1653" t="s">
        <v>1212</v>
      </c>
      <c r="AS1653" s="57">
        <v>33929</v>
      </c>
      <c r="AT1653" s="25" t="str">
        <f t="shared" si="193"/>
        <v>FIN simvastatine SanoSwiss UAB film-coated tablet 10mg/</v>
      </c>
      <c r="AU1653" s="33"/>
      <c r="AW1653" s="57">
        <v>33929</v>
      </c>
      <c r="AX1653" s="57"/>
      <c r="AZ1653" t="s">
        <v>579</v>
      </c>
      <c r="BD1653" t="s">
        <v>1220</v>
      </c>
      <c r="BF1653" s="46" t="s">
        <v>1085</v>
      </c>
      <c r="BG1653" t="s">
        <v>994</v>
      </c>
      <c r="BK1653" t="s">
        <v>994</v>
      </c>
      <c r="BL1653" t="s">
        <v>1085</v>
      </c>
      <c r="BM1653" s="55" t="s">
        <v>964</v>
      </c>
      <c r="BN1653" t="str">
        <f t="shared" si="194"/>
        <v>simvastatine film-coated tablet 10mg/</v>
      </c>
      <c r="BO1653" s="55"/>
      <c r="BP1653" t="str">
        <f t="shared" si="195"/>
        <v>simvastatine film-coated tablet 10mg/</v>
      </c>
      <c r="BR1653" s="76">
        <v>10221000</v>
      </c>
      <c r="BS1653" t="s">
        <v>1220</v>
      </c>
      <c r="BU1653" s="118"/>
      <c r="BV1653" s="118"/>
      <c r="BW1653" s="61">
        <v>100000073665</v>
      </c>
      <c r="CB1653" s="87"/>
      <c r="CC1653" s="87"/>
      <c r="CF1653" t="s">
        <v>1242</v>
      </c>
      <c r="CG1653" t="s">
        <v>175</v>
      </c>
      <c r="CI1653" s="118"/>
      <c r="CJ1653" s="118"/>
      <c r="CK1653" t="s">
        <v>1239</v>
      </c>
      <c r="CM1653" t="s">
        <v>1228</v>
      </c>
      <c r="CN1653" t="s">
        <v>3382</v>
      </c>
      <c r="CO1653" s="46" t="s">
        <v>2252</v>
      </c>
      <c r="CQ1653" s="46" t="s">
        <v>2252</v>
      </c>
      <c r="CR1653" s="46" t="s">
        <v>615</v>
      </c>
      <c r="CT1653" s="46" t="s">
        <v>2252</v>
      </c>
      <c r="CU1653" s="46" t="s">
        <v>615</v>
      </c>
      <c r="CV1653" s="118"/>
      <c r="CW1653" s="147"/>
      <c r="CX1653" t="s">
        <v>615</v>
      </c>
      <c r="DG1653" s="118"/>
      <c r="DH1653" s="118"/>
      <c r="DI1653" s="118"/>
      <c r="DJ1653" s="118"/>
      <c r="DK1653" s="118"/>
      <c r="DL1653">
        <v>10</v>
      </c>
      <c r="DM1653" s="74" t="s">
        <v>164</v>
      </c>
      <c r="DN1653" s="74"/>
      <c r="DO1653" s="74"/>
      <c r="DP1653" s="74"/>
      <c r="DR1653">
        <v>10</v>
      </c>
      <c r="DS1653" s="74" t="s">
        <v>164</v>
      </c>
      <c r="DZ1653" t="s">
        <v>1246</v>
      </c>
      <c r="EA1653">
        <v>10</v>
      </c>
      <c r="EY1653" s="70" t="str">
        <f t="shared" si="196"/>
        <v>simvastatine oral 10mg/</v>
      </c>
      <c r="FK1653" s="14" t="s">
        <v>163</v>
      </c>
      <c r="FL1653" s="70" t="str">
        <f t="shared" si="197"/>
        <v>simvastatine oral 10mg/</v>
      </c>
    </row>
    <row r="1654" spans="1:168" ht="15.75" customHeight="1">
      <c r="A1654" s="83">
        <v>130308</v>
      </c>
      <c r="B1654" s="57">
        <v>130308</v>
      </c>
      <c r="C1654" s="118"/>
      <c r="D1654" s="118"/>
      <c r="E1654" s="118"/>
      <c r="F1654" s="118"/>
      <c r="G1654" s="57">
        <v>130308</v>
      </c>
      <c r="I1654" s="57">
        <v>130308</v>
      </c>
      <c r="J1654" s="5" t="str">
        <f t="shared" si="191"/>
        <v>FIN simvastatine SanoSwiss UAB film-coated tablet 100 x 10mg/</v>
      </c>
      <c r="K1654" s="5" t="str">
        <f t="shared" si="192"/>
        <v>FIN simvastatine SanoSwiss UAB film-coated tablet 100 x 10mg/</v>
      </c>
      <c r="P1654">
        <v>100</v>
      </c>
      <c r="R1654">
        <v>100</v>
      </c>
      <c r="T1654" s="118"/>
      <c r="U1654" s="118"/>
      <c r="V1654" s="118"/>
      <c r="W1654" s="118"/>
      <c r="X1654" t="s">
        <v>1289</v>
      </c>
      <c r="Y1654" t="s">
        <v>1185</v>
      </c>
      <c r="Z1654" t="s">
        <v>1185</v>
      </c>
      <c r="AA1654" t="s">
        <v>1289</v>
      </c>
      <c r="AF1654" s="61">
        <v>100000073665</v>
      </c>
      <c r="AG1654" t="s">
        <v>1220</v>
      </c>
      <c r="AI1654" t="s">
        <v>1198</v>
      </c>
      <c r="AJ1654" t="s">
        <v>1212</v>
      </c>
      <c r="AS1654" s="57">
        <v>33929</v>
      </c>
      <c r="AT1654" s="25" t="str">
        <f t="shared" si="193"/>
        <v>FIN simvastatine SanoSwiss UAB film-coated tablet 10mg/</v>
      </c>
      <c r="AU1654" s="33"/>
      <c r="AW1654" s="57">
        <v>33929</v>
      </c>
      <c r="AX1654" s="57"/>
      <c r="AZ1654" t="s">
        <v>579</v>
      </c>
      <c r="BD1654" t="s">
        <v>1220</v>
      </c>
      <c r="BF1654" s="46" t="s">
        <v>1085</v>
      </c>
      <c r="BG1654" t="s">
        <v>994</v>
      </c>
      <c r="BK1654" t="s">
        <v>994</v>
      </c>
      <c r="BL1654" t="s">
        <v>1085</v>
      </c>
      <c r="BM1654" s="55" t="s">
        <v>964</v>
      </c>
      <c r="BN1654" t="str">
        <f t="shared" si="194"/>
        <v>simvastatine film-coated tablet 10mg/</v>
      </c>
      <c r="BO1654" s="55"/>
      <c r="BP1654" t="str">
        <f t="shared" si="195"/>
        <v>simvastatine film-coated tablet 10mg/</v>
      </c>
      <c r="BR1654" s="76">
        <v>10221000</v>
      </c>
      <c r="BS1654" t="s">
        <v>1220</v>
      </c>
      <c r="BU1654" s="118"/>
      <c r="BV1654" s="118"/>
      <c r="BW1654" s="61">
        <v>100000073665</v>
      </c>
      <c r="CB1654" s="87"/>
      <c r="CC1654" s="87"/>
      <c r="CF1654" t="s">
        <v>1242</v>
      </c>
      <c r="CG1654" t="s">
        <v>175</v>
      </c>
      <c r="CI1654" s="118"/>
      <c r="CJ1654" s="118"/>
      <c r="CK1654" t="s">
        <v>1239</v>
      </c>
      <c r="CM1654" t="s">
        <v>1228</v>
      </c>
      <c r="CN1654" t="s">
        <v>3382</v>
      </c>
      <c r="CO1654" s="46" t="s">
        <v>2252</v>
      </c>
      <c r="CQ1654" s="46" t="s">
        <v>2252</v>
      </c>
      <c r="CR1654" s="46" t="s">
        <v>615</v>
      </c>
      <c r="CT1654" s="46" t="s">
        <v>2252</v>
      </c>
      <c r="CU1654" s="46" t="s">
        <v>615</v>
      </c>
      <c r="CV1654" s="118"/>
      <c r="CW1654" s="147"/>
      <c r="CX1654" t="s">
        <v>615</v>
      </c>
      <c r="DG1654" s="118"/>
      <c r="DH1654" s="118"/>
      <c r="DI1654" s="118"/>
      <c r="DJ1654" s="118"/>
      <c r="DK1654" s="118"/>
      <c r="DL1654">
        <v>10</v>
      </c>
      <c r="DM1654" s="74" t="s">
        <v>164</v>
      </c>
      <c r="DN1654" s="74"/>
      <c r="DO1654" s="74"/>
      <c r="DP1654" s="74"/>
      <c r="DR1654">
        <v>10</v>
      </c>
      <c r="DS1654" s="74" t="s">
        <v>164</v>
      </c>
      <c r="DZ1654" t="s">
        <v>1246</v>
      </c>
      <c r="EA1654">
        <v>10</v>
      </c>
      <c r="EY1654" s="70" t="str">
        <f t="shared" si="196"/>
        <v>simvastatine oral 10mg/</v>
      </c>
      <c r="FK1654" s="14" t="s">
        <v>163</v>
      </c>
      <c r="FL1654" s="70" t="str">
        <f t="shared" si="197"/>
        <v>simvastatine oral 10mg/</v>
      </c>
    </row>
    <row r="1655" spans="1:168" ht="15.75" customHeight="1">
      <c r="A1655" s="83">
        <v>131787</v>
      </c>
      <c r="B1655" s="57">
        <v>131787</v>
      </c>
      <c r="C1655" s="118"/>
      <c r="D1655" s="118"/>
      <c r="E1655" s="118"/>
      <c r="F1655" s="118"/>
      <c r="G1655" s="57">
        <v>131787</v>
      </c>
      <c r="I1655" s="57">
        <v>131787</v>
      </c>
      <c r="J1655" s="5" t="str">
        <f t="shared" si="191"/>
        <v>FIN simvastatine SanoSwiss UAB film-coated tablet 50 x 10mg/</v>
      </c>
      <c r="K1655" s="5" t="str">
        <f t="shared" si="192"/>
        <v>FIN simvastatine SanoSwiss UAB film-coated tablet 50 x 10mg/</v>
      </c>
      <c r="P1655">
        <v>50</v>
      </c>
      <c r="R1655">
        <v>50</v>
      </c>
      <c r="T1655" s="118"/>
      <c r="U1655" s="118"/>
      <c r="V1655" s="118"/>
      <c r="W1655" s="118"/>
      <c r="X1655" t="s">
        <v>1299</v>
      </c>
      <c r="Y1655" t="s">
        <v>1185</v>
      </c>
      <c r="Z1655" t="s">
        <v>1185</v>
      </c>
      <c r="AA1655" t="s">
        <v>1299</v>
      </c>
      <c r="AF1655" s="61">
        <v>100000073665</v>
      </c>
      <c r="AG1655" t="s">
        <v>1220</v>
      </c>
      <c r="AI1655" t="s">
        <v>1198</v>
      </c>
      <c r="AJ1655" t="s">
        <v>1212</v>
      </c>
      <c r="AS1655" s="57">
        <v>33929</v>
      </c>
      <c r="AT1655" s="25" t="str">
        <f t="shared" si="193"/>
        <v>FIN simvastatine SanoSwiss UAB film-coated tablet 10mg/</v>
      </c>
      <c r="AU1655" s="33"/>
      <c r="AW1655" s="57">
        <v>33929</v>
      </c>
      <c r="AX1655" s="57"/>
      <c r="AZ1655" t="s">
        <v>579</v>
      </c>
      <c r="BD1655" t="s">
        <v>1220</v>
      </c>
      <c r="BF1655" s="46" t="s">
        <v>1085</v>
      </c>
      <c r="BG1655" t="s">
        <v>994</v>
      </c>
      <c r="BK1655" t="s">
        <v>994</v>
      </c>
      <c r="BL1655" t="s">
        <v>1085</v>
      </c>
      <c r="BM1655" s="55" t="s">
        <v>964</v>
      </c>
      <c r="BN1655" t="str">
        <f t="shared" si="194"/>
        <v>simvastatine film-coated tablet 10mg/</v>
      </c>
      <c r="BO1655" s="55"/>
      <c r="BP1655" t="str">
        <f t="shared" si="195"/>
        <v>simvastatine film-coated tablet 10mg/</v>
      </c>
      <c r="BR1655" s="76">
        <v>10221000</v>
      </c>
      <c r="BS1655" t="s">
        <v>1220</v>
      </c>
      <c r="BU1655" s="118"/>
      <c r="BV1655" s="118"/>
      <c r="BW1655" s="61">
        <v>100000073665</v>
      </c>
      <c r="CB1655" s="87"/>
      <c r="CC1655" s="87"/>
      <c r="CF1655" t="s">
        <v>1242</v>
      </c>
      <c r="CG1655" t="s">
        <v>175</v>
      </c>
      <c r="CI1655" s="118"/>
      <c r="CJ1655" s="118"/>
      <c r="CK1655" t="s">
        <v>1239</v>
      </c>
      <c r="CM1655" t="s">
        <v>1228</v>
      </c>
      <c r="CN1655" t="s">
        <v>3382</v>
      </c>
      <c r="CO1655" s="46" t="s">
        <v>2252</v>
      </c>
      <c r="CQ1655" s="46" t="s">
        <v>2252</v>
      </c>
      <c r="CR1655" s="46" t="s">
        <v>615</v>
      </c>
      <c r="CT1655" s="46" t="s">
        <v>2252</v>
      </c>
      <c r="CU1655" s="46" t="s">
        <v>615</v>
      </c>
      <c r="CV1655" s="118"/>
      <c r="CW1655" s="147"/>
      <c r="CX1655" t="s">
        <v>615</v>
      </c>
      <c r="DG1655" s="118"/>
      <c r="DH1655" s="118"/>
      <c r="DI1655" s="118"/>
      <c r="DJ1655" s="118"/>
      <c r="DK1655" s="118"/>
      <c r="DL1655">
        <v>10</v>
      </c>
      <c r="DM1655" s="74" t="s">
        <v>164</v>
      </c>
      <c r="DN1655" s="74"/>
      <c r="DO1655" s="74"/>
      <c r="DP1655" s="74"/>
      <c r="DR1655">
        <v>10</v>
      </c>
      <c r="DS1655" s="74" t="s">
        <v>164</v>
      </c>
      <c r="DZ1655" t="s">
        <v>1246</v>
      </c>
      <c r="EA1655">
        <v>10</v>
      </c>
      <c r="EY1655" s="70" t="str">
        <f t="shared" si="196"/>
        <v>simvastatine oral 10mg/</v>
      </c>
      <c r="FK1655" s="14" t="s">
        <v>163</v>
      </c>
      <c r="FL1655" s="70" t="str">
        <f t="shared" si="197"/>
        <v>simvastatine oral 10mg/</v>
      </c>
    </row>
    <row r="1656" spans="1:168" ht="15.75" customHeight="1">
      <c r="A1656" s="83">
        <v>164794</v>
      </c>
      <c r="B1656" s="57">
        <v>164794</v>
      </c>
      <c r="C1656" s="118"/>
      <c r="D1656" s="118"/>
      <c r="E1656" s="118"/>
      <c r="F1656" s="118"/>
      <c r="G1656" s="57">
        <v>164794</v>
      </c>
      <c r="I1656" s="57">
        <v>164794</v>
      </c>
      <c r="J1656" s="5" t="str">
        <f t="shared" si="191"/>
        <v>FIN simvastatine SanoSwiss UAB film-coated tablet 250 x 10mg/</v>
      </c>
      <c r="K1656" s="5" t="str">
        <f t="shared" si="192"/>
        <v>FIN simvastatine SanoSwiss UAB film-coated tablet 250 x 10mg/</v>
      </c>
      <c r="P1656">
        <v>250</v>
      </c>
      <c r="R1656">
        <v>250</v>
      </c>
      <c r="T1656" s="118"/>
      <c r="U1656" s="118"/>
      <c r="V1656" s="118"/>
      <c r="W1656" s="118"/>
      <c r="X1656" s="56" t="s">
        <v>1303</v>
      </c>
      <c r="Y1656" t="s">
        <v>1185</v>
      </c>
      <c r="Z1656" t="s">
        <v>1185</v>
      </c>
      <c r="AA1656" t="s">
        <v>1303</v>
      </c>
      <c r="AF1656" s="61">
        <v>100000073665</v>
      </c>
      <c r="AG1656" t="s">
        <v>1220</v>
      </c>
      <c r="AI1656" t="s">
        <v>1198</v>
      </c>
      <c r="AJ1656" t="s">
        <v>1212</v>
      </c>
      <c r="AS1656" s="57">
        <v>33929</v>
      </c>
      <c r="AT1656" s="25" t="str">
        <f t="shared" si="193"/>
        <v>FIN simvastatine SanoSwiss UAB film-coated tablet 10mg/</v>
      </c>
      <c r="AU1656" s="33"/>
      <c r="AW1656" s="57">
        <v>33929</v>
      </c>
      <c r="AX1656" s="57"/>
      <c r="AZ1656" t="s">
        <v>579</v>
      </c>
      <c r="BD1656" t="s">
        <v>1220</v>
      </c>
      <c r="BF1656" s="46" t="s">
        <v>1085</v>
      </c>
      <c r="BG1656" t="s">
        <v>994</v>
      </c>
      <c r="BK1656" t="s">
        <v>994</v>
      </c>
      <c r="BL1656" t="s">
        <v>1085</v>
      </c>
      <c r="BM1656" s="55" t="s">
        <v>964</v>
      </c>
      <c r="BN1656" t="str">
        <f t="shared" si="194"/>
        <v>simvastatine film-coated tablet 10mg/</v>
      </c>
      <c r="BO1656" s="55"/>
      <c r="BP1656" t="str">
        <f t="shared" si="195"/>
        <v>simvastatine film-coated tablet 10mg/</v>
      </c>
      <c r="BR1656" s="76">
        <v>10221000</v>
      </c>
      <c r="BS1656" t="s">
        <v>1220</v>
      </c>
      <c r="BU1656" s="118"/>
      <c r="BV1656" s="118"/>
      <c r="BW1656" s="61">
        <v>100000073665</v>
      </c>
      <c r="CB1656" s="87"/>
      <c r="CC1656" s="87"/>
      <c r="CF1656" t="s">
        <v>1242</v>
      </c>
      <c r="CG1656" t="s">
        <v>175</v>
      </c>
      <c r="CI1656" s="118"/>
      <c r="CJ1656" s="118"/>
      <c r="CK1656" t="s">
        <v>1239</v>
      </c>
      <c r="CM1656" t="s">
        <v>1228</v>
      </c>
      <c r="CN1656" t="s">
        <v>3382</v>
      </c>
      <c r="CO1656" s="46" t="s">
        <v>2252</v>
      </c>
      <c r="CQ1656" s="46" t="s">
        <v>2252</v>
      </c>
      <c r="CR1656" s="46" t="s">
        <v>615</v>
      </c>
      <c r="CT1656" s="46" t="s">
        <v>2252</v>
      </c>
      <c r="CU1656" s="46" t="s">
        <v>615</v>
      </c>
      <c r="CV1656" s="118"/>
      <c r="CW1656" s="147"/>
      <c r="CX1656" t="s">
        <v>615</v>
      </c>
      <c r="DG1656" s="118"/>
      <c r="DH1656" s="118"/>
      <c r="DI1656" s="118"/>
      <c r="DJ1656" s="118"/>
      <c r="DK1656" s="118"/>
      <c r="DL1656">
        <v>10</v>
      </c>
      <c r="DM1656" s="74" t="s">
        <v>164</v>
      </c>
      <c r="DN1656" s="74"/>
      <c r="DO1656" s="74"/>
      <c r="DP1656" s="74"/>
      <c r="DR1656">
        <v>10</v>
      </c>
      <c r="DS1656" s="74" t="s">
        <v>164</v>
      </c>
      <c r="DZ1656" t="s">
        <v>1246</v>
      </c>
      <c r="EA1656">
        <v>10</v>
      </c>
      <c r="EY1656" s="70" t="str">
        <f t="shared" si="196"/>
        <v>simvastatine oral 10mg/</v>
      </c>
      <c r="FK1656" s="14" t="s">
        <v>163</v>
      </c>
      <c r="FL1656" s="70" t="str">
        <f t="shared" si="197"/>
        <v>simvastatine oral 10mg/</v>
      </c>
    </row>
    <row r="1657" spans="1:168" ht="15.75" customHeight="1">
      <c r="A1657" s="83">
        <v>164795</v>
      </c>
      <c r="B1657" s="57">
        <v>164795</v>
      </c>
      <c r="C1657" s="118"/>
      <c r="D1657" s="118"/>
      <c r="E1657" s="118"/>
      <c r="F1657" s="118"/>
      <c r="G1657" s="57">
        <v>164795</v>
      </c>
      <c r="I1657" s="57">
        <v>164795</v>
      </c>
      <c r="J1657" s="5" t="str">
        <f t="shared" si="191"/>
        <v>FIN simvastatine SanoSwiss UAB film-coated tablet 500 x 10mg/</v>
      </c>
      <c r="K1657" s="5" t="str">
        <f t="shared" si="192"/>
        <v>FIN simvastatine SanoSwiss UAB film-coated tablet 500 x 10mg/</v>
      </c>
      <c r="P1657">
        <v>500</v>
      </c>
      <c r="R1657">
        <v>500</v>
      </c>
      <c r="T1657" s="118"/>
      <c r="U1657" s="118"/>
      <c r="V1657" s="118"/>
      <c r="W1657" s="118"/>
      <c r="X1657" t="s">
        <v>1289</v>
      </c>
      <c r="Y1657" t="s">
        <v>1185</v>
      </c>
      <c r="Z1657" t="s">
        <v>1185</v>
      </c>
      <c r="AA1657" t="s">
        <v>1304</v>
      </c>
      <c r="AF1657" s="61">
        <v>100000073665</v>
      </c>
      <c r="AG1657" t="s">
        <v>1220</v>
      </c>
      <c r="AI1657" t="s">
        <v>1198</v>
      </c>
      <c r="AJ1657" t="s">
        <v>1212</v>
      </c>
      <c r="AS1657" s="57">
        <v>33929</v>
      </c>
      <c r="AT1657" s="25" t="str">
        <f t="shared" si="193"/>
        <v>FIN simvastatine SanoSwiss UAB film-coated tablet 10mg/</v>
      </c>
      <c r="AU1657" s="33"/>
      <c r="AW1657" s="57">
        <v>33929</v>
      </c>
      <c r="AX1657" s="57"/>
      <c r="AZ1657" t="s">
        <v>579</v>
      </c>
      <c r="BD1657" t="s">
        <v>1220</v>
      </c>
      <c r="BF1657" s="46" t="s">
        <v>1085</v>
      </c>
      <c r="BG1657" t="s">
        <v>994</v>
      </c>
      <c r="BK1657" t="s">
        <v>994</v>
      </c>
      <c r="BL1657" t="s">
        <v>1085</v>
      </c>
      <c r="BM1657" s="55" t="s">
        <v>964</v>
      </c>
      <c r="BN1657" t="str">
        <f t="shared" si="194"/>
        <v>simvastatine film-coated tablet 10mg/</v>
      </c>
      <c r="BO1657" s="55"/>
      <c r="BP1657" t="str">
        <f t="shared" si="195"/>
        <v>simvastatine film-coated tablet 10mg/</v>
      </c>
      <c r="BR1657" s="76">
        <v>10221000</v>
      </c>
      <c r="BS1657" t="s">
        <v>1220</v>
      </c>
      <c r="BU1657" s="118"/>
      <c r="BV1657" s="118"/>
      <c r="BW1657" s="61">
        <v>100000073665</v>
      </c>
      <c r="CB1657" s="87"/>
      <c r="CC1657" s="87"/>
      <c r="CF1657" t="s">
        <v>1242</v>
      </c>
      <c r="CG1657" t="s">
        <v>175</v>
      </c>
      <c r="CI1657" s="118"/>
      <c r="CJ1657" s="118"/>
      <c r="CK1657" t="s">
        <v>1239</v>
      </c>
      <c r="CM1657" t="s">
        <v>1228</v>
      </c>
      <c r="CN1657" t="s">
        <v>3382</v>
      </c>
      <c r="CO1657" s="46" t="s">
        <v>2252</v>
      </c>
      <c r="CQ1657" s="46" t="s">
        <v>2252</v>
      </c>
      <c r="CR1657" s="46" t="s">
        <v>615</v>
      </c>
      <c r="CT1657" s="46" t="s">
        <v>2252</v>
      </c>
      <c r="CU1657" s="46" t="s">
        <v>615</v>
      </c>
      <c r="CV1657" s="118"/>
      <c r="CW1657" s="147"/>
      <c r="CX1657" t="s">
        <v>615</v>
      </c>
      <c r="DG1657" s="118"/>
      <c r="DH1657" s="118"/>
      <c r="DI1657" s="118"/>
      <c r="DJ1657" s="118"/>
      <c r="DK1657" s="118"/>
      <c r="DL1657">
        <v>10</v>
      </c>
      <c r="DM1657" s="74" t="s">
        <v>164</v>
      </c>
      <c r="DN1657" s="74"/>
      <c r="DO1657" s="74"/>
      <c r="DP1657" s="74"/>
      <c r="DR1657">
        <v>10</v>
      </c>
      <c r="DS1657" s="74" t="s">
        <v>164</v>
      </c>
      <c r="DZ1657" t="s">
        <v>1246</v>
      </c>
      <c r="EA1657">
        <v>10</v>
      </c>
      <c r="EY1657" s="70" t="str">
        <f t="shared" si="196"/>
        <v>simvastatine oral 10mg/</v>
      </c>
      <c r="FK1657" s="14" t="s">
        <v>163</v>
      </c>
      <c r="FL1657" s="70" t="str">
        <f t="shared" si="197"/>
        <v>simvastatine oral 10mg/</v>
      </c>
    </row>
    <row r="1658" spans="1:168" ht="15.75" customHeight="1">
      <c r="A1658" s="83">
        <v>169380</v>
      </c>
      <c r="B1658" s="57">
        <v>169380</v>
      </c>
      <c r="C1658" s="118"/>
      <c r="D1658" s="118"/>
      <c r="E1658" s="118"/>
      <c r="F1658" s="118"/>
      <c r="G1658" s="57">
        <v>169380</v>
      </c>
      <c r="I1658" s="57">
        <v>169380</v>
      </c>
      <c r="J1658" s="5" t="str">
        <f t="shared" si="191"/>
        <v>FIN simvastatine SanoSwiss UAB film-coated tablet 100 x 10mg/</v>
      </c>
      <c r="K1658" s="5" t="str">
        <f t="shared" si="192"/>
        <v>FIN simvastatine SanoSwiss UAB film-coated tablet 100 x 10mg/</v>
      </c>
      <c r="P1658">
        <v>100</v>
      </c>
      <c r="R1658">
        <v>100</v>
      </c>
      <c r="T1658" s="118"/>
      <c r="U1658" s="118"/>
      <c r="V1658" s="118"/>
      <c r="W1658" s="118"/>
      <c r="X1658" t="s">
        <v>1297</v>
      </c>
      <c r="Y1658" t="s">
        <v>1185</v>
      </c>
      <c r="Z1658" t="s">
        <v>1185</v>
      </c>
      <c r="AA1658" t="s">
        <v>1289</v>
      </c>
      <c r="AF1658" s="61">
        <v>100000073665</v>
      </c>
      <c r="AG1658" t="s">
        <v>1220</v>
      </c>
      <c r="AI1658" t="s">
        <v>1198</v>
      </c>
      <c r="AJ1658" t="s">
        <v>1212</v>
      </c>
      <c r="AS1658" s="57">
        <v>33929</v>
      </c>
      <c r="AT1658" s="25" t="str">
        <f t="shared" si="193"/>
        <v>FIN simvastatine SanoSwiss UAB film-coated tablet 10mg/</v>
      </c>
      <c r="AU1658" s="33"/>
      <c r="AW1658" s="57">
        <v>33929</v>
      </c>
      <c r="AX1658" s="57"/>
      <c r="AZ1658" t="s">
        <v>579</v>
      </c>
      <c r="BD1658" t="s">
        <v>1220</v>
      </c>
      <c r="BF1658" s="46" t="s">
        <v>1085</v>
      </c>
      <c r="BG1658" t="s">
        <v>994</v>
      </c>
      <c r="BK1658" t="s">
        <v>994</v>
      </c>
      <c r="BL1658" t="s">
        <v>1085</v>
      </c>
      <c r="BM1658" s="55" t="s">
        <v>964</v>
      </c>
      <c r="BN1658" t="str">
        <f t="shared" si="194"/>
        <v>simvastatine film-coated tablet 10mg/</v>
      </c>
      <c r="BO1658" s="55"/>
      <c r="BP1658" t="str">
        <f t="shared" si="195"/>
        <v>simvastatine film-coated tablet 10mg/</v>
      </c>
      <c r="BR1658" s="76">
        <v>10221000</v>
      </c>
      <c r="BS1658" t="s">
        <v>1220</v>
      </c>
      <c r="BU1658" s="118"/>
      <c r="BV1658" s="118"/>
      <c r="BW1658" s="61">
        <v>100000073665</v>
      </c>
      <c r="CB1658" s="87"/>
      <c r="CC1658" s="87"/>
      <c r="CF1658" t="s">
        <v>1242</v>
      </c>
      <c r="CG1658" t="s">
        <v>175</v>
      </c>
      <c r="CI1658" s="118"/>
      <c r="CJ1658" s="118"/>
      <c r="CK1658" t="s">
        <v>1239</v>
      </c>
      <c r="CM1658" t="s">
        <v>1228</v>
      </c>
      <c r="CN1658" t="s">
        <v>3382</v>
      </c>
      <c r="CO1658" s="46" t="s">
        <v>2252</v>
      </c>
      <c r="CQ1658" s="46" t="s">
        <v>2252</v>
      </c>
      <c r="CR1658" s="46" t="s">
        <v>615</v>
      </c>
      <c r="CT1658" s="46" t="s">
        <v>2252</v>
      </c>
      <c r="CU1658" s="46" t="s">
        <v>615</v>
      </c>
      <c r="CV1658" s="118"/>
      <c r="CW1658" s="147"/>
      <c r="CX1658" t="s">
        <v>615</v>
      </c>
      <c r="DG1658" s="118"/>
      <c r="DH1658" s="118"/>
      <c r="DI1658" s="118"/>
      <c r="DJ1658" s="118"/>
      <c r="DK1658" s="118"/>
      <c r="DL1658">
        <v>10</v>
      </c>
      <c r="DM1658" s="74" t="s">
        <v>164</v>
      </c>
      <c r="DN1658" s="74"/>
      <c r="DO1658" s="74"/>
      <c r="DP1658" s="74"/>
      <c r="DR1658">
        <v>10</v>
      </c>
      <c r="DS1658" s="74" t="s">
        <v>164</v>
      </c>
      <c r="DZ1658" t="s">
        <v>1246</v>
      </c>
      <c r="EA1658">
        <v>10</v>
      </c>
      <c r="EY1658" s="70" t="str">
        <f t="shared" si="196"/>
        <v>simvastatine oral 10mg/</v>
      </c>
      <c r="FK1658" s="14" t="s">
        <v>163</v>
      </c>
      <c r="FL1658" s="70" t="str">
        <f t="shared" si="197"/>
        <v>simvastatine oral 10mg/</v>
      </c>
    </row>
    <row r="1659" spans="1:168" ht="15.75" customHeight="1">
      <c r="A1659" s="83">
        <v>116010</v>
      </c>
      <c r="B1659" s="57">
        <v>116010</v>
      </c>
      <c r="C1659" s="118"/>
      <c r="D1659" s="118"/>
      <c r="E1659" s="118"/>
      <c r="F1659" s="118"/>
      <c r="G1659" s="57">
        <v>116010</v>
      </c>
      <c r="I1659" s="57">
        <v>116010</v>
      </c>
      <c r="J1659" s="5" t="str">
        <f t="shared" si="191"/>
        <v>FIN simvastatine SanoSwiss UAB film-coated tablet 10 x 20mg/</v>
      </c>
      <c r="K1659" s="5" t="str">
        <f t="shared" si="192"/>
        <v>FIN simvastatine SanoSwiss UAB film-coated tablet 10 x 20mg/</v>
      </c>
      <c r="P1659">
        <v>10</v>
      </c>
      <c r="R1659">
        <v>10</v>
      </c>
      <c r="T1659" s="118"/>
      <c r="U1659" s="118"/>
      <c r="V1659" s="118"/>
      <c r="W1659" s="118"/>
      <c r="X1659" t="s">
        <v>1302</v>
      </c>
      <c r="Y1659" t="s">
        <v>1186</v>
      </c>
      <c r="Z1659" t="s">
        <v>1186</v>
      </c>
      <c r="AA1659" t="s">
        <v>1292</v>
      </c>
      <c r="AF1659" s="61">
        <v>100000073665</v>
      </c>
      <c r="AG1659" t="s">
        <v>1220</v>
      </c>
      <c r="AI1659" t="s">
        <v>1198</v>
      </c>
      <c r="AJ1659" t="s">
        <v>1212</v>
      </c>
      <c r="AS1659" s="57">
        <v>33931</v>
      </c>
      <c r="AT1659" s="25" t="str">
        <f t="shared" si="193"/>
        <v>FIN simvastatine SanoSwiss UAB film-coated tablet 20mg/</v>
      </c>
      <c r="AU1659" s="33"/>
      <c r="AW1659" s="57">
        <v>33931</v>
      </c>
      <c r="AX1659" s="57"/>
      <c r="AZ1659" t="s">
        <v>579</v>
      </c>
      <c r="BD1659" t="s">
        <v>1220</v>
      </c>
      <c r="BF1659" s="46" t="s">
        <v>1086</v>
      </c>
      <c r="BG1659" t="s">
        <v>994</v>
      </c>
      <c r="BK1659" t="s">
        <v>994</v>
      </c>
      <c r="BL1659" t="s">
        <v>1086</v>
      </c>
      <c r="BM1659" s="55" t="s">
        <v>964</v>
      </c>
      <c r="BN1659" t="str">
        <f t="shared" si="194"/>
        <v>simvastatine film-coated tablet 20mg/</v>
      </c>
      <c r="BO1659" s="55"/>
      <c r="BP1659" t="str">
        <f t="shared" si="195"/>
        <v>simvastatine film-coated tablet 20mg/</v>
      </c>
      <c r="BR1659" s="76">
        <v>10221000</v>
      </c>
      <c r="BS1659" t="s">
        <v>1220</v>
      </c>
      <c r="BU1659" s="118"/>
      <c r="BV1659" s="118"/>
      <c r="BW1659" s="61">
        <v>100000073665</v>
      </c>
      <c r="CB1659" s="87"/>
      <c r="CC1659" s="87"/>
      <c r="CF1659" t="s">
        <v>1242</v>
      </c>
      <c r="CG1659" t="s">
        <v>175</v>
      </c>
      <c r="CI1659" s="118"/>
      <c r="CJ1659" s="118"/>
      <c r="CK1659" t="s">
        <v>1239</v>
      </c>
      <c r="CM1659" t="s">
        <v>1228</v>
      </c>
      <c r="CN1659" t="s">
        <v>3382</v>
      </c>
      <c r="CO1659" s="46" t="s">
        <v>2252</v>
      </c>
      <c r="CQ1659" s="46" t="s">
        <v>2252</v>
      </c>
      <c r="CR1659" s="46" t="s">
        <v>615</v>
      </c>
      <c r="CT1659" s="46" t="s">
        <v>2252</v>
      </c>
      <c r="CU1659" s="46" t="s">
        <v>615</v>
      </c>
      <c r="CV1659" s="118"/>
      <c r="CW1659" s="147"/>
      <c r="CX1659" t="s">
        <v>615</v>
      </c>
      <c r="DG1659" s="118"/>
      <c r="DH1659" s="118"/>
      <c r="DI1659" s="118"/>
      <c r="DJ1659" s="118"/>
      <c r="DK1659" s="118"/>
      <c r="DL1659">
        <v>20</v>
      </c>
      <c r="DM1659" s="74" t="s">
        <v>164</v>
      </c>
      <c r="DN1659" s="74"/>
      <c r="DO1659" s="74"/>
      <c r="DP1659" s="74"/>
      <c r="DR1659">
        <v>20</v>
      </c>
      <c r="DS1659" s="74" t="s">
        <v>164</v>
      </c>
      <c r="DZ1659" t="s">
        <v>1260</v>
      </c>
      <c r="EA1659">
        <v>20</v>
      </c>
      <c r="EY1659" s="70" t="str">
        <f t="shared" si="196"/>
        <v>simvastatine oral 20mg/</v>
      </c>
      <c r="FK1659" s="14" t="s">
        <v>163</v>
      </c>
      <c r="FL1659" s="70" t="str">
        <f t="shared" si="197"/>
        <v>simvastatine oral 20mg/</v>
      </c>
    </row>
    <row r="1660" spans="1:168" ht="15.75" customHeight="1">
      <c r="A1660" s="83">
        <v>116011</v>
      </c>
      <c r="B1660" s="57">
        <v>116011</v>
      </c>
      <c r="C1660" s="118"/>
      <c r="D1660" s="118"/>
      <c r="E1660" s="118"/>
      <c r="F1660" s="118"/>
      <c r="G1660" s="57">
        <v>116011</v>
      </c>
      <c r="I1660" s="57">
        <v>116011</v>
      </c>
      <c r="J1660" s="5" t="str">
        <f t="shared" si="191"/>
        <v>FIN simvastatine SanoSwiss UAB film-coated tablet 20 x 20mg/</v>
      </c>
      <c r="K1660" s="5" t="str">
        <f t="shared" si="192"/>
        <v>FIN simvastatine SanoSwiss UAB film-coated tablet 20 x 20mg/</v>
      </c>
      <c r="P1660">
        <v>20</v>
      </c>
      <c r="R1660">
        <v>20</v>
      </c>
      <c r="T1660" s="118"/>
      <c r="U1660" s="118"/>
      <c r="V1660" s="118"/>
      <c r="W1660" s="118"/>
      <c r="X1660" t="s">
        <v>1350</v>
      </c>
      <c r="Y1660" t="s">
        <v>1186</v>
      </c>
      <c r="Z1660" t="s">
        <v>1186</v>
      </c>
      <c r="AA1660" t="s">
        <v>1291</v>
      </c>
      <c r="AF1660" s="61">
        <v>100000073665</v>
      </c>
      <c r="AG1660" t="s">
        <v>1220</v>
      </c>
      <c r="AI1660" t="s">
        <v>1198</v>
      </c>
      <c r="AJ1660" t="s">
        <v>1212</v>
      </c>
      <c r="AS1660" s="57">
        <v>33931</v>
      </c>
      <c r="AT1660" s="25" t="str">
        <f t="shared" si="193"/>
        <v>FIN simvastatine SanoSwiss UAB film-coated tablet 20mg/</v>
      </c>
      <c r="AU1660" s="33"/>
      <c r="AW1660" s="57">
        <v>33931</v>
      </c>
      <c r="AX1660" s="57"/>
      <c r="AZ1660" t="s">
        <v>579</v>
      </c>
      <c r="BD1660" t="s">
        <v>1220</v>
      </c>
      <c r="BF1660" s="46" t="s">
        <v>1086</v>
      </c>
      <c r="BG1660" t="s">
        <v>994</v>
      </c>
      <c r="BK1660" t="s">
        <v>994</v>
      </c>
      <c r="BL1660" t="s">
        <v>1086</v>
      </c>
      <c r="BM1660" s="55" t="s">
        <v>964</v>
      </c>
      <c r="BN1660" t="str">
        <f t="shared" si="194"/>
        <v>simvastatine film-coated tablet 20mg/</v>
      </c>
      <c r="BO1660" s="55"/>
      <c r="BP1660" t="str">
        <f t="shared" si="195"/>
        <v>simvastatine film-coated tablet 20mg/</v>
      </c>
      <c r="BR1660" s="76">
        <v>10221000</v>
      </c>
      <c r="BS1660" t="s">
        <v>1220</v>
      </c>
      <c r="BU1660" s="118"/>
      <c r="BV1660" s="118"/>
      <c r="BW1660" s="61">
        <v>100000073665</v>
      </c>
      <c r="CB1660" s="87"/>
      <c r="CC1660" s="87"/>
      <c r="CF1660" t="s">
        <v>1242</v>
      </c>
      <c r="CG1660" t="s">
        <v>175</v>
      </c>
      <c r="CI1660" s="118"/>
      <c r="CJ1660" s="118"/>
      <c r="CK1660" t="s">
        <v>1239</v>
      </c>
      <c r="CM1660" t="s">
        <v>1228</v>
      </c>
      <c r="CN1660" t="s">
        <v>3382</v>
      </c>
      <c r="CO1660" s="46" t="s">
        <v>2252</v>
      </c>
      <c r="CQ1660" s="46" t="s">
        <v>2252</v>
      </c>
      <c r="CR1660" s="46" t="s">
        <v>615</v>
      </c>
      <c r="CT1660" s="46" t="s">
        <v>2252</v>
      </c>
      <c r="CU1660" s="46" t="s">
        <v>615</v>
      </c>
      <c r="CV1660" s="118"/>
      <c r="CW1660" s="147"/>
      <c r="CX1660" t="s">
        <v>615</v>
      </c>
      <c r="DG1660" s="118"/>
      <c r="DH1660" s="118"/>
      <c r="DI1660" s="118"/>
      <c r="DJ1660" s="118"/>
      <c r="DK1660" s="118"/>
      <c r="DL1660">
        <v>20</v>
      </c>
      <c r="DM1660" s="74" t="s">
        <v>164</v>
      </c>
      <c r="DN1660" s="74"/>
      <c r="DO1660" s="74"/>
      <c r="DP1660" s="74"/>
      <c r="DR1660">
        <v>20</v>
      </c>
      <c r="DS1660" s="74" t="s">
        <v>164</v>
      </c>
      <c r="DZ1660" t="s">
        <v>1260</v>
      </c>
      <c r="EA1660">
        <v>20</v>
      </c>
      <c r="EY1660" s="70" t="str">
        <f t="shared" si="196"/>
        <v>simvastatine oral 20mg/</v>
      </c>
      <c r="FK1660" s="14" t="s">
        <v>163</v>
      </c>
      <c r="FL1660" s="70" t="str">
        <f t="shared" si="197"/>
        <v>simvastatine oral 20mg/</v>
      </c>
    </row>
    <row r="1661" spans="1:168" ht="15.75" customHeight="1">
      <c r="A1661" s="83">
        <v>116012</v>
      </c>
      <c r="B1661" s="57">
        <v>116012</v>
      </c>
      <c r="C1661" s="118"/>
      <c r="D1661" s="118"/>
      <c r="E1661" s="118"/>
      <c r="F1661" s="118"/>
      <c r="G1661" s="57">
        <v>116012</v>
      </c>
      <c r="I1661" s="57">
        <v>116012</v>
      </c>
      <c r="J1661" s="5" t="str">
        <f t="shared" si="191"/>
        <v>FIN simvastatine SanoSwiss UAB film-coated tablet 28 x 20mg/</v>
      </c>
      <c r="K1661" s="5" t="str">
        <f t="shared" si="192"/>
        <v>FIN simvastatine SanoSwiss UAB film-coated tablet 28 x 20mg/</v>
      </c>
      <c r="P1661">
        <v>28</v>
      </c>
      <c r="R1661">
        <v>28</v>
      </c>
      <c r="T1661" s="118"/>
      <c r="U1661" s="118"/>
      <c r="V1661" s="118"/>
      <c r="W1661" s="118"/>
      <c r="X1661" t="s">
        <v>1319</v>
      </c>
      <c r="Y1661" t="s">
        <v>1186</v>
      </c>
      <c r="Z1661" t="s">
        <v>1186</v>
      </c>
      <c r="AA1661" t="s">
        <v>1297</v>
      </c>
      <c r="AF1661" s="61">
        <v>100000073665</v>
      </c>
      <c r="AG1661" t="s">
        <v>1220</v>
      </c>
      <c r="AI1661" t="s">
        <v>1198</v>
      </c>
      <c r="AJ1661" t="s">
        <v>1212</v>
      </c>
      <c r="AS1661" s="57">
        <v>33931</v>
      </c>
      <c r="AT1661" s="25" t="str">
        <f t="shared" si="193"/>
        <v>FIN simvastatine SanoSwiss UAB film-coated tablet 20mg/</v>
      </c>
      <c r="AU1661" s="33"/>
      <c r="AW1661" s="57">
        <v>33931</v>
      </c>
      <c r="AX1661" s="57"/>
      <c r="AZ1661" t="s">
        <v>579</v>
      </c>
      <c r="BD1661" t="s">
        <v>1220</v>
      </c>
      <c r="BF1661" s="46" t="s">
        <v>1086</v>
      </c>
      <c r="BG1661" t="s">
        <v>994</v>
      </c>
      <c r="BK1661" t="s">
        <v>994</v>
      </c>
      <c r="BL1661" t="s">
        <v>1086</v>
      </c>
      <c r="BM1661" s="55" t="s">
        <v>964</v>
      </c>
      <c r="BN1661" t="str">
        <f t="shared" si="194"/>
        <v>simvastatine film-coated tablet 20mg/</v>
      </c>
      <c r="BO1661" s="55"/>
      <c r="BP1661" t="str">
        <f t="shared" si="195"/>
        <v>simvastatine film-coated tablet 20mg/</v>
      </c>
      <c r="BR1661" s="76">
        <v>10221000</v>
      </c>
      <c r="BS1661" t="s">
        <v>1220</v>
      </c>
      <c r="BU1661" s="118"/>
      <c r="BV1661" s="118"/>
      <c r="BW1661" s="61">
        <v>100000073665</v>
      </c>
      <c r="CB1661" s="87"/>
      <c r="CC1661" s="87"/>
      <c r="CF1661" t="s">
        <v>1242</v>
      </c>
      <c r="CG1661" t="s">
        <v>175</v>
      </c>
      <c r="CI1661" s="118"/>
      <c r="CJ1661" s="118"/>
      <c r="CK1661" t="s">
        <v>1239</v>
      </c>
      <c r="CM1661" t="s">
        <v>1228</v>
      </c>
      <c r="CN1661" t="s">
        <v>3382</v>
      </c>
      <c r="CO1661" s="46" t="s">
        <v>2252</v>
      </c>
      <c r="CQ1661" s="46" t="s">
        <v>2252</v>
      </c>
      <c r="CR1661" s="46" t="s">
        <v>615</v>
      </c>
      <c r="CT1661" s="46" t="s">
        <v>2252</v>
      </c>
      <c r="CU1661" s="46" t="s">
        <v>615</v>
      </c>
      <c r="CV1661" s="118"/>
      <c r="CW1661" s="147"/>
      <c r="CX1661" t="s">
        <v>615</v>
      </c>
      <c r="DG1661" s="118"/>
      <c r="DH1661" s="118"/>
      <c r="DI1661" s="118"/>
      <c r="DJ1661" s="118"/>
      <c r="DK1661" s="118"/>
      <c r="DL1661">
        <v>20</v>
      </c>
      <c r="DM1661" s="74" t="s">
        <v>164</v>
      </c>
      <c r="DN1661" s="74"/>
      <c r="DO1661" s="74"/>
      <c r="DP1661" s="74"/>
      <c r="DR1661">
        <v>20</v>
      </c>
      <c r="DS1661" s="74" t="s">
        <v>164</v>
      </c>
      <c r="DZ1661" t="s">
        <v>1260</v>
      </c>
      <c r="EA1661">
        <v>20</v>
      </c>
      <c r="EY1661" s="70" t="str">
        <f t="shared" si="196"/>
        <v>simvastatine oral 20mg/</v>
      </c>
      <c r="FK1661" s="14" t="s">
        <v>163</v>
      </c>
      <c r="FL1661" s="70" t="str">
        <f t="shared" si="197"/>
        <v>simvastatine oral 20mg/</v>
      </c>
    </row>
    <row r="1662" spans="1:168" ht="15.75" customHeight="1">
      <c r="A1662" s="83">
        <v>116013</v>
      </c>
      <c r="B1662" s="57">
        <v>116013</v>
      </c>
      <c r="C1662" s="118"/>
      <c r="D1662" s="118"/>
      <c r="E1662" s="118"/>
      <c r="F1662" s="118"/>
      <c r="G1662" s="57">
        <v>116013</v>
      </c>
      <c r="I1662" s="57">
        <v>116013</v>
      </c>
      <c r="J1662" s="5" t="str">
        <f t="shared" si="191"/>
        <v>FIN simvastatine SanoSwiss UAB film-coated tablet 30 x 20mg/</v>
      </c>
      <c r="K1662" s="5" t="str">
        <f t="shared" si="192"/>
        <v>FIN simvastatine SanoSwiss UAB film-coated tablet 30 x 20mg/</v>
      </c>
      <c r="P1662">
        <v>30</v>
      </c>
      <c r="R1662">
        <v>30</v>
      </c>
      <c r="T1662" s="118"/>
      <c r="U1662" s="118"/>
      <c r="V1662" s="118"/>
      <c r="W1662" s="118"/>
      <c r="X1662" t="s">
        <v>1292</v>
      </c>
      <c r="Y1662" t="s">
        <v>1186</v>
      </c>
      <c r="Z1662" t="s">
        <v>1186</v>
      </c>
      <c r="AA1662" t="s">
        <v>1298</v>
      </c>
      <c r="AF1662" s="61">
        <v>100000073665</v>
      </c>
      <c r="AG1662" t="s">
        <v>1220</v>
      </c>
      <c r="AI1662" t="s">
        <v>1198</v>
      </c>
      <c r="AJ1662" t="s">
        <v>1212</v>
      </c>
      <c r="AS1662" s="57">
        <v>33931</v>
      </c>
      <c r="AT1662" s="25" t="str">
        <f t="shared" si="193"/>
        <v>FIN simvastatine SanoSwiss UAB film-coated tablet 20mg/</v>
      </c>
      <c r="AU1662" s="33"/>
      <c r="AW1662" s="57">
        <v>33931</v>
      </c>
      <c r="AX1662" s="57"/>
      <c r="AZ1662" t="s">
        <v>579</v>
      </c>
      <c r="BD1662" t="s">
        <v>1220</v>
      </c>
      <c r="BF1662" s="46" t="s">
        <v>1086</v>
      </c>
      <c r="BG1662" t="s">
        <v>994</v>
      </c>
      <c r="BK1662" t="s">
        <v>994</v>
      </c>
      <c r="BL1662" t="s">
        <v>1086</v>
      </c>
      <c r="BM1662" s="55" t="s">
        <v>964</v>
      </c>
      <c r="BN1662" t="str">
        <f t="shared" si="194"/>
        <v>simvastatine film-coated tablet 20mg/</v>
      </c>
      <c r="BO1662" s="55"/>
      <c r="BP1662" t="str">
        <f t="shared" si="195"/>
        <v>simvastatine film-coated tablet 20mg/</v>
      </c>
      <c r="BR1662" s="76">
        <v>10221000</v>
      </c>
      <c r="BS1662" t="s">
        <v>1220</v>
      </c>
      <c r="BU1662" s="118"/>
      <c r="BV1662" s="118"/>
      <c r="BW1662" s="61">
        <v>100000073665</v>
      </c>
      <c r="CB1662" s="87"/>
      <c r="CC1662" s="87"/>
      <c r="CF1662" t="s">
        <v>1242</v>
      </c>
      <c r="CG1662" t="s">
        <v>175</v>
      </c>
      <c r="CI1662" s="118"/>
      <c r="CJ1662" s="118"/>
      <c r="CK1662" t="s">
        <v>1239</v>
      </c>
      <c r="CM1662" t="s">
        <v>1228</v>
      </c>
      <c r="CN1662" t="s">
        <v>3382</v>
      </c>
      <c r="CO1662" s="46" t="s">
        <v>2252</v>
      </c>
      <c r="CQ1662" s="46" t="s">
        <v>2252</v>
      </c>
      <c r="CR1662" s="46" t="s">
        <v>615</v>
      </c>
      <c r="CT1662" s="46" t="s">
        <v>2252</v>
      </c>
      <c r="CU1662" s="46" t="s">
        <v>615</v>
      </c>
      <c r="CV1662" s="118"/>
      <c r="CW1662" s="147"/>
      <c r="CX1662" t="s">
        <v>615</v>
      </c>
      <c r="DG1662" s="118"/>
      <c r="DH1662" s="118"/>
      <c r="DI1662" s="118"/>
      <c r="DJ1662" s="118"/>
      <c r="DK1662" s="118"/>
      <c r="DL1662">
        <v>20</v>
      </c>
      <c r="DM1662" s="74" t="s">
        <v>164</v>
      </c>
      <c r="DN1662" s="74"/>
      <c r="DO1662" s="74"/>
      <c r="DP1662" s="74"/>
      <c r="DR1662">
        <v>20</v>
      </c>
      <c r="DS1662" s="74" t="s">
        <v>164</v>
      </c>
      <c r="DZ1662" t="s">
        <v>1260</v>
      </c>
      <c r="EA1662">
        <v>20</v>
      </c>
      <c r="EY1662" s="70" t="str">
        <f t="shared" si="196"/>
        <v>simvastatine oral 20mg/</v>
      </c>
      <c r="FK1662" s="14" t="s">
        <v>163</v>
      </c>
      <c r="FL1662" s="70" t="str">
        <f t="shared" si="197"/>
        <v>simvastatine oral 20mg/</v>
      </c>
    </row>
    <row r="1663" spans="1:168" ht="15.75" customHeight="1">
      <c r="A1663" s="83">
        <v>116014</v>
      </c>
      <c r="B1663" s="57">
        <v>116014</v>
      </c>
      <c r="C1663" s="118"/>
      <c r="D1663" s="118"/>
      <c r="E1663" s="118"/>
      <c r="F1663" s="118"/>
      <c r="G1663" s="57">
        <v>116014</v>
      </c>
      <c r="I1663" s="57">
        <v>116014</v>
      </c>
      <c r="J1663" s="5" t="str">
        <f t="shared" si="191"/>
        <v>FIN simvastatine SanoSwiss UAB film-coated tablet 60 x 20mg/</v>
      </c>
      <c r="K1663" s="5" t="str">
        <f t="shared" si="192"/>
        <v>FIN simvastatine SanoSwiss UAB film-coated tablet 60 x 20mg/</v>
      </c>
      <c r="P1663">
        <v>60</v>
      </c>
      <c r="R1663">
        <v>60</v>
      </c>
      <c r="T1663" s="118"/>
      <c r="U1663" s="118"/>
      <c r="V1663" s="118"/>
      <c r="W1663" s="118"/>
      <c r="X1663" t="s">
        <v>1296</v>
      </c>
      <c r="Y1663" t="s">
        <v>1186</v>
      </c>
      <c r="Z1663" t="s">
        <v>1186</v>
      </c>
      <c r="AA1663" t="s">
        <v>1300</v>
      </c>
      <c r="AF1663" s="61">
        <v>100000073665</v>
      </c>
      <c r="AG1663" t="s">
        <v>1220</v>
      </c>
      <c r="AI1663" t="s">
        <v>1198</v>
      </c>
      <c r="AJ1663" t="s">
        <v>1212</v>
      </c>
      <c r="AS1663" s="57">
        <v>33931</v>
      </c>
      <c r="AT1663" s="25" t="str">
        <f t="shared" si="193"/>
        <v>FIN simvastatine SanoSwiss UAB film-coated tablet 20mg/</v>
      </c>
      <c r="AU1663" s="33"/>
      <c r="AW1663" s="57">
        <v>33931</v>
      </c>
      <c r="AX1663" s="57"/>
      <c r="AZ1663" t="s">
        <v>579</v>
      </c>
      <c r="BD1663" t="s">
        <v>1220</v>
      </c>
      <c r="BF1663" s="46" t="s">
        <v>1086</v>
      </c>
      <c r="BG1663" t="s">
        <v>994</v>
      </c>
      <c r="BK1663" t="s">
        <v>994</v>
      </c>
      <c r="BL1663" t="s">
        <v>1086</v>
      </c>
      <c r="BM1663" s="55" t="s">
        <v>964</v>
      </c>
      <c r="BN1663" t="str">
        <f t="shared" si="194"/>
        <v>simvastatine film-coated tablet 20mg/</v>
      </c>
      <c r="BO1663" s="55"/>
      <c r="BP1663" t="str">
        <f t="shared" si="195"/>
        <v>simvastatine film-coated tablet 20mg/</v>
      </c>
      <c r="BR1663" s="76">
        <v>10221000</v>
      </c>
      <c r="BS1663" t="s">
        <v>1220</v>
      </c>
      <c r="BU1663" s="118"/>
      <c r="BV1663" s="118"/>
      <c r="BW1663" s="61">
        <v>100000073665</v>
      </c>
      <c r="CB1663" s="87"/>
      <c r="CC1663" s="87"/>
      <c r="CF1663" t="s">
        <v>1242</v>
      </c>
      <c r="CG1663" t="s">
        <v>175</v>
      </c>
      <c r="CI1663" s="118"/>
      <c r="CJ1663" s="118"/>
      <c r="CK1663" t="s">
        <v>1239</v>
      </c>
      <c r="CM1663" t="s">
        <v>1228</v>
      </c>
      <c r="CN1663" t="s">
        <v>3382</v>
      </c>
      <c r="CO1663" s="46" t="s">
        <v>2252</v>
      </c>
      <c r="CQ1663" s="46" t="s">
        <v>2252</v>
      </c>
      <c r="CR1663" s="46" t="s">
        <v>615</v>
      </c>
      <c r="CT1663" s="46" t="s">
        <v>2252</v>
      </c>
      <c r="CU1663" s="46" t="s">
        <v>615</v>
      </c>
      <c r="CV1663" s="118"/>
      <c r="CW1663" s="147"/>
      <c r="CX1663" t="s">
        <v>615</v>
      </c>
      <c r="DG1663" s="118"/>
      <c r="DH1663" s="118"/>
      <c r="DI1663" s="118"/>
      <c r="DJ1663" s="118"/>
      <c r="DK1663" s="118"/>
      <c r="DL1663">
        <v>20</v>
      </c>
      <c r="DM1663" s="74" t="s">
        <v>164</v>
      </c>
      <c r="DN1663" s="74"/>
      <c r="DO1663" s="74"/>
      <c r="DP1663" s="74"/>
      <c r="DR1663">
        <v>20</v>
      </c>
      <c r="DS1663" s="74" t="s">
        <v>164</v>
      </c>
      <c r="DZ1663" t="s">
        <v>1260</v>
      </c>
      <c r="EA1663">
        <v>20</v>
      </c>
      <c r="EY1663" s="70" t="str">
        <f t="shared" si="196"/>
        <v>simvastatine oral 20mg/</v>
      </c>
      <c r="FK1663" s="14" t="s">
        <v>163</v>
      </c>
      <c r="FL1663" s="70" t="str">
        <f t="shared" si="197"/>
        <v>simvastatine oral 20mg/</v>
      </c>
    </row>
    <row r="1664" spans="1:168" ht="15.75" customHeight="1">
      <c r="A1664" s="83">
        <v>130309</v>
      </c>
      <c r="B1664" s="57">
        <v>130309</v>
      </c>
      <c r="C1664" s="118"/>
      <c r="D1664" s="118"/>
      <c r="E1664" s="118"/>
      <c r="F1664" s="118"/>
      <c r="G1664" s="57">
        <v>130309</v>
      </c>
      <c r="I1664" s="57">
        <v>130309</v>
      </c>
      <c r="J1664" s="5" t="str">
        <f t="shared" si="191"/>
        <v>FIN simvastatine SanoSwiss UAB film-coated tablet 98 x 20mg/</v>
      </c>
      <c r="K1664" s="5" t="str">
        <f t="shared" si="192"/>
        <v>FIN simvastatine SanoSwiss UAB film-coated tablet 98 x 20mg/</v>
      </c>
      <c r="P1664">
        <v>98</v>
      </c>
      <c r="R1664">
        <v>98</v>
      </c>
      <c r="T1664" s="118"/>
      <c r="U1664" s="118"/>
      <c r="V1664" s="118"/>
      <c r="W1664" s="118"/>
      <c r="X1664" t="s">
        <v>1312</v>
      </c>
      <c r="Y1664" t="s">
        <v>1186</v>
      </c>
      <c r="Z1664" t="s">
        <v>1186</v>
      </c>
      <c r="AA1664" t="s">
        <v>1302</v>
      </c>
      <c r="AF1664" s="61">
        <v>100000073665</v>
      </c>
      <c r="AG1664" t="s">
        <v>1220</v>
      </c>
      <c r="AI1664" t="s">
        <v>1198</v>
      </c>
      <c r="AJ1664" t="s">
        <v>1212</v>
      </c>
      <c r="AS1664" s="57">
        <v>33931</v>
      </c>
      <c r="AT1664" s="25" t="str">
        <f t="shared" si="193"/>
        <v>FIN simvastatine SanoSwiss UAB film-coated tablet 20mg/</v>
      </c>
      <c r="AU1664" s="33"/>
      <c r="AW1664" s="57">
        <v>33931</v>
      </c>
      <c r="AX1664" s="57"/>
      <c r="AZ1664" t="s">
        <v>579</v>
      </c>
      <c r="BD1664" t="s">
        <v>1220</v>
      </c>
      <c r="BF1664" s="46" t="s">
        <v>1086</v>
      </c>
      <c r="BG1664" t="s">
        <v>994</v>
      </c>
      <c r="BK1664" t="s">
        <v>994</v>
      </c>
      <c r="BL1664" t="s">
        <v>1086</v>
      </c>
      <c r="BM1664" s="55" t="s">
        <v>964</v>
      </c>
      <c r="BN1664" t="str">
        <f t="shared" si="194"/>
        <v>simvastatine film-coated tablet 20mg/</v>
      </c>
      <c r="BO1664" s="55"/>
      <c r="BP1664" t="str">
        <f t="shared" si="195"/>
        <v>simvastatine film-coated tablet 20mg/</v>
      </c>
      <c r="BR1664" s="76">
        <v>10221000</v>
      </c>
      <c r="BS1664" t="s">
        <v>1220</v>
      </c>
      <c r="BU1664" s="118"/>
      <c r="BV1664" s="118"/>
      <c r="BW1664" s="61">
        <v>100000073665</v>
      </c>
      <c r="CB1664" s="87"/>
      <c r="CC1664" s="87"/>
      <c r="CF1664" t="s">
        <v>1242</v>
      </c>
      <c r="CG1664" t="s">
        <v>175</v>
      </c>
      <c r="CI1664" s="118"/>
      <c r="CJ1664" s="118"/>
      <c r="CK1664" t="s">
        <v>1239</v>
      </c>
      <c r="CM1664" t="s">
        <v>1228</v>
      </c>
      <c r="CN1664" t="s">
        <v>3382</v>
      </c>
      <c r="CO1664" s="46" t="s">
        <v>2252</v>
      </c>
      <c r="CQ1664" s="46" t="s">
        <v>2252</v>
      </c>
      <c r="CR1664" s="46" t="s">
        <v>615</v>
      </c>
      <c r="CT1664" s="46" t="s">
        <v>2252</v>
      </c>
      <c r="CU1664" s="46" t="s">
        <v>615</v>
      </c>
      <c r="CV1664" s="118"/>
      <c r="CW1664" s="147"/>
      <c r="CX1664" t="s">
        <v>615</v>
      </c>
      <c r="DG1664" s="118"/>
      <c r="DH1664" s="118"/>
      <c r="DI1664" s="118"/>
      <c r="DJ1664" s="118"/>
      <c r="DK1664" s="118"/>
      <c r="DL1664">
        <v>20</v>
      </c>
      <c r="DM1664" s="74" t="s">
        <v>164</v>
      </c>
      <c r="DN1664" s="74"/>
      <c r="DO1664" s="74"/>
      <c r="DP1664" s="74"/>
      <c r="DR1664">
        <v>20</v>
      </c>
      <c r="DS1664" s="74" t="s">
        <v>164</v>
      </c>
      <c r="DZ1664" t="s">
        <v>1260</v>
      </c>
      <c r="EA1664">
        <v>20</v>
      </c>
      <c r="EY1664" s="70" t="str">
        <f t="shared" si="196"/>
        <v>simvastatine oral 20mg/</v>
      </c>
      <c r="FK1664" s="14" t="s">
        <v>163</v>
      </c>
      <c r="FL1664" s="70" t="str">
        <f t="shared" si="197"/>
        <v>simvastatine oral 20mg/</v>
      </c>
    </row>
    <row r="1665" spans="1:168" ht="15.75" customHeight="1">
      <c r="A1665" s="83">
        <v>130310</v>
      </c>
      <c r="B1665" s="57">
        <v>130310</v>
      </c>
      <c r="C1665" s="118"/>
      <c r="D1665" s="118"/>
      <c r="E1665" s="118"/>
      <c r="F1665" s="118"/>
      <c r="G1665" s="57">
        <v>130310</v>
      </c>
      <c r="I1665" s="57">
        <v>130310</v>
      </c>
      <c r="J1665" s="5" t="str">
        <f t="shared" si="191"/>
        <v>FIN simvastatine SanoSwiss UAB film-coated tablet 100 x 20mg/</v>
      </c>
      <c r="K1665" s="5" t="str">
        <f t="shared" si="192"/>
        <v>FIN simvastatine SanoSwiss UAB film-coated tablet 100 x 20mg/</v>
      </c>
      <c r="P1665">
        <v>100</v>
      </c>
      <c r="R1665">
        <v>100</v>
      </c>
      <c r="T1665" s="118"/>
      <c r="U1665" s="118"/>
      <c r="V1665" s="118"/>
      <c r="W1665" s="118"/>
      <c r="X1665" t="s">
        <v>1291</v>
      </c>
      <c r="Y1665" t="s">
        <v>1186</v>
      </c>
      <c r="Z1665" t="s">
        <v>1186</v>
      </c>
      <c r="AA1665" t="s">
        <v>1289</v>
      </c>
      <c r="AF1665" s="61">
        <v>100000073665</v>
      </c>
      <c r="AG1665" t="s">
        <v>1220</v>
      </c>
      <c r="AI1665" t="s">
        <v>1198</v>
      </c>
      <c r="AJ1665" t="s">
        <v>1212</v>
      </c>
      <c r="AS1665" s="57">
        <v>33931</v>
      </c>
      <c r="AT1665" s="25" t="str">
        <f t="shared" si="193"/>
        <v>FIN simvastatine SanoSwiss UAB film-coated tablet 20mg/</v>
      </c>
      <c r="AU1665" s="33"/>
      <c r="AW1665" s="57">
        <v>33931</v>
      </c>
      <c r="AX1665" s="57"/>
      <c r="AZ1665" t="s">
        <v>579</v>
      </c>
      <c r="BD1665" t="s">
        <v>1220</v>
      </c>
      <c r="BF1665" s="46" t="s">
        <v>1086</v>
      </c>
      <c r="BG1665" t="s">
        <v>994</v>
      </c>
      <c r="BK1665" t="s">
        <v>994</v>
      </c>
      <c r="BL1665" t="s">
        <v>1086</v>
      </c>
      <c r="BM1665" s="55" t="s">
        <v>964</v>
      </c>
      <c r="BN1665" t="str">
        <f t="shared" si="194"/>
        <v>simvastatine film-coated tablet 20mg/</v>
      </c>
      <c r="BO1665" s="55"/>
      <c r="BP1665" t="str">
        <f t="shared" si="195"/>
        <v>simvastatine film-coated tablet 20mg/</v>
      </c>
      <c r="BR1665" s="76">
        <v>10221000</v>
      </c>
      <c r="BS1665" t="s">
        <v>1220</v>
      </c>
      <c r="BU1665" s="118"/>
      <c r="BV1665" s="118"/>
      <c r="BW1665" s="61">
        <v>100000073665</v>
      </c>
      <c r="CB1665" s="87"/>
      <c r="CC1665" s="87"/>
      <c r="CF1665" t="s">
        <v>1242</v>
      </c>
      <c r="CG1665" t="s">
        <v>175</v>
      </c>
      <c r="CI1665" s="118"/>
      <c r="CJ1665" s="118"/>
      <c r="CK1665" t="s">
        <v>1239</v>
      </c>
      <c r="CM1665" t="s">
        <v>1228</v>
      </c>
      <c r="CN1665" t="s">
        <v>3382</v>
      </c>
      <c r="CO1665" s="46" t="s">
        <v>2252</v>
      </c>
      <c r="CQ1665" s="46" t="s">
        <v>2252</v>
      </c>
      <c r="CR1665" s="46" t="s">
        <v>615</v>
      </c>
      <c r="CT1665" s="46" t="s">
        <v>2252</v>
      </c>
      <c r="CU1665" s="46" t="s">
        <v>615</v>
      </c>
      <c r="CV1665" s="118"/>
      <c r="CW1665" s="147"/>
      <c r="CX1665" t="s">
        <v>615</v>
      </c>
      <c r="DG1665" s="118"/>
      <c r="DH1665" s="118"/>
      <c r="DI1665" s="118"/>
      <c r="DJ1665" s="118"/>
      <c r="DK1665" s="118"/>
      <c r="DL1665">
        <v>20</v>
      </c>
      <c r="DM1665" s="74" t="s">
        <v>164</v>
      </c>
      <c r="DN1665" s="74"/>
      <c r="DO1665" s="74"/>
      <c r="DP1665" s="74"/>
      <c r="DR1665">
        <v>20</v>
      </c>
      <c r="DS1665" s="74" t="s">
        <v>164</v>
      </c>
      <c r="DZ1665" t="s">
        <v>1260</v>
      </c>
      <c r="EA1665">
        <v>20</v>
      </c>
      <c r="EY1665" s="70" t="str">
        <f t="shared" si="196"/>
        <v>simvastatine oral 20mg/</v>
      </c>
      <c r="FK1665" s="14" t="s">
        <v>163</v>
      </c>
      <c r="FL1665" s="70" t="str">
        <f t="shared" si="197"/>
        <v>simvastatine oral 20mg/</v>
      </c>
    </row>
    <row r="1666" spans="1:168" ht="15.75" customHeight="1">
      <c r="A1666" s="83">
        <v>131789</v>
      </c>
      <c r="B1666" s="57">
        <v>131789</v>
      </c>
      <c r="C1666" s="118"/>
      <c r="D1666" s="118"/>
      <c r="E1666" s="118"/>
      <c r="F1666" s="118"/>
      <c r="G1666" s="57">
        <v>131789</v>
      </c>
      <c r="I1666" s="57">
        <v>131789</v>
      </c>
      <c r="J1666" s="5" t="str">
        <f t="shared" si="191"/>
        <v>FIN simvastatine SanoSwiss UAB film-coated tablet 50 x 20mg/</v>
      </c>
      <c r="K1666" s="5" t="str">
        <f t="shared" si="192"/>
        <v>FIN simvastatine SanoSwiss UAB film-coated tablet 50 x 20mg/</v>
      </c>
      <c r="P1666">
        <v>50</v>
      </c>
      <c r="R1666">
        <v>50</v>
      </c>
      <c r="T1666" s="118"/>
      <c r="U1666" s="118"/>
      <c r="V1666" s="118"/>
      <c r="W1666" s="118"/>
      <c r="X1666" t="s">
        <v>1298</v>
      </c>
      <c r="Y1666" t="s">
        <v>1186</v>
      </c>
      <c r="Z1666" t="s">
        <v>1186</v>
      </c>
      <c r="AA1666" t="s">
        <v>1299</v>
      </c>
      <c r="AF1666" s="61">
        <v>100000073665</v>
      </c>
      <c r="AG1666" t="s">
        <v>1220</v>
      </c>
      <c r="AI1666" t="s">
        <v>1198</v>
      </c>
      <c r="AJ1666" t="s">
        <v>1212</v>
      </c>
      <c r="AS1666" s="57">
        <v>33931</v>
      </c>
      <c r="AT1666" s="25" t="str">
        <f t="shared" si="193"/>
        <v>FIN simvastatine SanoSwiss UAB film-coated tablet 20mg/</v>
      </c>
      <c r="AU1666" s="33"/>
      <c r="AW1666" s="57">
        <v>33931</v>
      </c>
      <c r="AX1666" s="57"/>
      <c r="AZ1666" t="s">
        <v>579</v>
      </c>
      <c r="BD1666" t="s">
        <v>1220</v>
      </c>
      <c r="BF1666" s="46" t="s">
        <v>1086</v>
      </c>
      <c r="BG1666" t="s">
        <v>994</v>
      </c>
      <c r="BK1666" t="s">
        <v>994</v>
      </c>
      <c r="BL1666" t="s">
        <v>1086</v>
      </c>
      <c r="BM1666" s="55" t="s">
        <v>964</v>
      </c>
      <c r="BN1666" t="str">
        <f t="shared" si="194"/>
        <v>simvastatine film-coated tablet 20mg/</v>
      </c>
      <c r="BO1666" s="55"/>
      <c r="BP1666" t="str">
        <f t="shared" si="195"/>
        <v>simvastatine film-coated tablet 20mg/</v>
      </c>
      <c r="BR1666" s="76">
        <v>10221000</v>
      </c>
      <c r="BS1666" t="s">
        <v>1220</v>
      </c>
      <c r="BU1666" s="118"/>
      <c r="BV1666" s="118"/>
      <c r="BW1666" s="61">
        <v>100000073665</v>
      </c>
      <c r="CB1666" s="87"/>
      <c r="CC1666" s="87"/>
      <c r="CF1666" t="s">
        <v>1242</v>
      </c>
      <c r="CG1666" t="s">
        <v>175</v>
      </c>
      <c r="CI1666" s="118"/>
      <c r="CJ1666" s="118"/>
      <c r="CK1666" t="s">
        <v>1239</v>
      </c>
      <c r="CM1666" t="s">
        <v>1228</v>
      </c>
      <c r="CN1666" t="s">
        <v>3382</v>
      </c>
      <c r="CO1666" s="46" t="s">
        <v>2252</v>
      </c>
      <c r="CQ1666" s="46" t="s">
        <v>2252</v>
      </c>
      <c r="CR1666" s="46" t="s">
        <v>615</v>
      </c>
      <c r="CT1666" s="46" t="s">
        <v>2252</v>
      </c>
      <c r="CU1666" s="46" t="s">
        <v>615</v>
      </c>
      <c r="CV1666" s="118"/>
      <c r="CW1666" s="147"/>
      <c r="CX1666" t="s">
        <v>615</v>
      </c>
      <c r="DG1666" s="118"/>
      <c r="DH1666" s="118"/>
      <c r="DI1666" s="118"/>
      <c r="DJ1666" s="118"/>
      <c r="DK1666" s="118"/>
      <c r="DL1666">
        <v>20</v>
      </c>
      <c r="DM1666" s="74" t="s">
        <v>164</v>
      </c>
      <c r="DN1666" s="74"/>
      <c r="DO1666" s="74"/>
      <c r="DP1666" s="74"/>
      <c r="DR1666">
        <v>20</v>
      </c>
      <c r="DS1666" s="74" t="s">
        <v>164</v>
      </c>
      <c r="DZ1666" t="s">
        <v>1260</v>
      </c>
      <c r="EA1666">
        <v>20</v>
      </c>
      <c r="EY1666" s="70" t="str">
        <f t="shared" si="196"/>
        <v>simvastatine oral 20mg/</v>
      </c>
      <c r="FK1666" s="14" t="s">
        <v>163</v>
      </c>
      <c r="FL1666" s="70" t="str">
        <f t="shared" si="197"/>
        <v>simvastatine oral 20mg/</v>
      </c>
    </row>
    <row r="1667" spans="1:168" ht="15.75" customHeight="1">
      <c r="A1667" s="83">
        <v>164796</v>
      </c>
      <c r="B1667" s="57">
        <v>164796</v>
      </c>
      <c r="C1667" s="118"/>
      <c r="D1667" s="118"/>
      <c r="E1667" s="118"/>
      <c r="F1667" s="118"/>
      <c r="G1667" s="57">
        <v>164796</v>
      </c>
      <c r="I1667" s="57">
        <v>164796</v>
      </c>
      <c r="J1667" s="5" t="str">
        <f t="shared" si="191"/>
        <v>FIN simvastatine SanoSwiss UAB film-coated tablet 250 x 20mg/</v>
      </c>
      <c r="K1667" s="5" t="str">
        <f t="shared" si="192"/>
        <v>FIN simvastatine SanoSwiss UAB film-coated tablet 250 x 20mg/</v>
      </c>
      <c r="P1667" s="56">
        <v>250</v>
      </c>
      <c r="R1667" s="56">
        <v>250</v>
      </c>
      <c r="T1667" s="118"/>
      <c r="U1667" s="118"/>
      <c r="V1667" s="118"/>
      <c r="W1667" s="118"/>
      <c r="X1667" t="s">
        <v>1299</v>
      </c>
      <c r="Y1667" t="s">
        <v>1186</v>
      </c>
      <c r="Z1667" t="s">
        <v>1186</v>
      </c>
      <c r="AA1667" s="56" t="s">
        <v>1303</v>
      </c>
      <c r="AF1667" s="61">
        <v>100000073665</v>
      </c>
      <c r="AG1667" t="s">
        <v>1220</v>
      </c>
      <c r="AI1667" t="s">
        <v>1198</v>
      </c>
      <c r="AJ1667" t="s">
        <v>1212</v>
      </c>
      <c r="AS1667" s="57">
        <v>33931</v>
      </c>
      <c r="AT1667" s="25" t="str">
        <f t="shared" si="193"/>
        <v>FIN simvastatine SanoSwiss UAB film-coated tablet 20mg/</v>
      </c>
      <c r="AU1667" s="33"/>
      <c r="AW1667" s="57">
        <v>33931</v>
      </c>
      <c r="AX1667" s="57"/>
      <c r="AZ1667" t="s">
        <v>579</v>
      </c>
      <c r="BD1667" t="s">
        <v>1220</v>
      </c>
      <c r="BF1667" s="46" t="s">
        <v>1086</v>
      </c>
      <c r="BG1667" t="s">
        <v>994</v>
      </c>
      <c r="BK1667" t="s">
        <v>994</v>
      </c>
      <c r="BL1667" t="s">
        <v>1086</v>
      </c>
      <c r="BM1667" s="55" t="s">
        <v>964</v>
      </c>
      <c r="BN1667" t="str">
        <f t="shared" si="194"/>
        <v>simvastatine film-coated tablet 20mg/</v>
      </c>
      <c r="BO1667" s="55"/>
      <c r="BP1667" t="str">
        <f t="shared" si="195"/>
        <v>simvastatine film-coated tablet 20mg/</v>
      </c>
      <c r="BR1667" s="76">
        <v>10221000</v>
      </c>
      <c r="BS1667" t="s">
        <v>1220</v>
      </c>
      <c r="BU1667" s="118"/>
      <c r="BV1667" s="118"/>
      <c r="BW1667" s="61">
        <v>100000073665</v>
      </c>
      <c r="CB1667" s="87"/>
      <c r="CC1667" s="87"/>
      <c r="CF1667" t="s">
        <v>1242</v>
      </c>
      <c r="CG1667" t="s">
        <v>175</v>
      </c>
      <c r="CI1667" s="118"/>
      <c r="CJ1667" s="118"/>
      <c r="CK1667" t="s">
        <v>1239</v>
      </c>
      <c r="CM1667" t="s">
        <v>1228</v>
      </c>
      <c r="CN1667" t="s">
        <v>3382</v>
      </c>
      <c r="CO1667" s="46" t="s">
        <v>2252</v>
      </c>
      <c r="CQ1667" s="46" t="s">
        <v>2252</v>
      </c>
      <c r="CR1667" s="46" t="s">
        <v>615</v>
      </c>
      <c r="CT1667" s="46" t="s">
        <v>2252</v>
      </c>
      <c r="CU1667" s="46" t="s">
        <v>615</v>
      </c>
      <c r="CV1667" s="118"/>
      <c r="CW1667" s="147"/>
      <c r="CX1667" t="s">
        <v>615</v>
      </c>
      <c r="DG1667" s="118"/>
      <c r="DH1667" s="118"/>
      <c r="DI1667" s="118"/>
      <c r="DJ1667" s="118"/>
      <c r="DK1667" s="118"/>
      <c r="DL1667">
        <v>20</v>
      </c>
      <c r="DM1667" s="74" t="s">
        <v>164</v>
      </c>
      <c r="DN1667" s="74"/>
      <c r="DO1667" s="74"/>
      <c r="DP1667" s="74"/>
      <c r="DR1667">
        <v>20</v>
      </c>
      <c r="DS1667" s="74" t="s">
        <v>164</v>
      </c>
      <c r="DZ1667" t="s">
        <v>1260</v>
      </c>
      <c r="EA1667">
        <v>20</v>
      </c>
      <c r="EY1667" s="70" t="str">
        <f t="shared" si="196"/>
        <v>simvastatine oral 20mg/</v>
      </c>
      <c r="FK1667" s="14" t="s">
        <v>163</v>
      </c>
      <c r="FL1667" s="70" t="str">
        <f t="shared" si="197"/>
        <v>simvastatine oral 20mg/</v>
      </c>
    </row>
    <row r="1668" spans="1:168" ht="15.75" customHeight="1">
      <c r="A1668" s="83">
        <v>164797</v>
      </c>
      <c r="B1668" s="57">
        <v>164797</v>
      </c>
      <c r="C1668" s="118"/>
      <c r="D1668" s="118"/>
      <c r="E1668" s="118"/>
      <c r="F1668" s="118"/>
      <c r="G1668" s="57">
        <v>164797</v>
      </c>
      <c r="I1668" s="57">
        <v>164797</v>
      </c>
      <c r="J1668" s="5" t="str">
        <f t="shared" si="191"/>
        <v>FIN simvastatine SanoSwiss UAB film-coated tablet 500 x 20mg/</v>
      </c>
      <c r="K1668" s="5" t="str">
        <f t="shared" si="192"/>
        <v>FIN simvastatine SanoSwiss UAB film-coated tablet 500 x 20mg/</v>
      </c>
      <c r="P1668" s="56">
        <v>500</v>
      </c>
      <c r="R1668" s="56">
        <v>500</v>
      </c>
      <c r="T1668" s="118"/>
      <c r="U1668" s="118"/>
      <c r="V1668" s="118"/>
      <c r="W1668" s="118"/>
      <c r="X1668" t="s">
        <v>1300</v>
      </c>
      <c r="Y1668" t="s">
        <v>1186</v>
      </c>
      <c r="Z1668" t="s">
        <v>1186</v>
      </c>
      <c r="AA1668" s="56" t="s">
        <v>1304</v>
      </c>
      <c r="AF1668" s="61">
        <v>100000073665</v>
      </c>
      <c r="AG1668" t="s">
        <v>1220</v>
      </c>
      <c r="AI1668" t="s">
        <v>1198</v>
      </c>
      <c r="AJ1668" t="s">
        <v>1212</v>
      </c>
      <c r="AS1668" s="57">
        <v>33931</v>
      </c>
      <c r="AT1668" s="25" t="str">
        <f t="shared" si="193"/>
        <v>FIN simvastatine SanoSwiss UAB film-coated tablet 20mg/</v>
      </c>
      <c r="AU1668" s="33"/>
      <c r="AW1668" s="57">
        <v>33931</v>
      </c>
      <c r="AX1668" s="57"/>
      <c r="AZ1668" t="s">
        <v>579</v>
      </c>
      <c r="BD1668" t="s">
        <v>1220</v>
      </c>
      <c r="BF1668" s="46" t="s">
        <v>1086</v>
      </c>
      <c r="BG1668" t="s">
        <v>994</v>
      </c>
      <c r="BK1668" t="s">
        <v>994</v>
      </c>
      <c r="BL1668" t="s">
        <v>1086</v>
      </c>
      <c r="BM1668" s="55" t="s">
        <v>964</v>
      </c>
      <c r="BN1668" t="str">
        <f t="shared" si="194"/>
        <v>simvastatine film-coated tablet 20mg/</v>
      </c>
      <c r="BO1668" s="55"/>
      <c r="BP1668" t="str">
        <f t="shared" si="195"/>
        <v>simvastatine film-coated tablet 20mg/</v>
      </c>
      <c r="BR1668" s="76">
        <v>10221000</v>
      </c>
      <c r="BS1668" t="s">
        <v>1220</v>
      </c>
      <c r="BU1668" s="118"/>
      <c r="BV1668" s="118"/>
      <c r="BW1668" s="61">
        <v>100000073665</v>
      </c>
      <c r="CB1668" s="87"/>
      <c r="CC1668" s="87"/>
      <c r="CF1668" t="s">
        <v>1242</v>
      </c>
      <c r="CG1668" t="s">
        <v>175</v>
      </c>
      <c r="CI1668" s="118"/>
      <c r="CJ1668" s="118"/>
      <c r="CK1668" t="s">
        <v>1239</v>
      </c>
      <c r="CM1668" t="s">
        <v>1228</v>
      </c>
      <c r="CN1668" t="s">
        <v>3382</v>
      </c>
      <c r="CO1668" s="46" t="s">
        <v>2252</v>
      </c>
      <c r="CQ1668" s="46" t="s">
        <v>2252</v>
      </c>
      <c r="CR1668" s="46" t="s">
        <v>615</v>
      </c>
      <c r="CT1668" s="46" t="s">
        <v>2252</v>
      </c>
      <c r="CU1668" s="46" t="s">
        <v>615</v>
      </c>
      <c r="CV1668" s="118"/>
      <c r="CW1668" s="147"/>
      <c r="CX1668" t="s">
        <v>615</v>
      </c>
      <c r="DG1668" s="118"/>
      <c r="DH1668" s="118"/>
      <c r="DI1668" s="118"/>
      <c r="DJ1668" s="118"/>
      <c r="DK1668" s="118"/>
      <c r="DL1668">
        <v>20</v>
      </c>
      <c r="DM1668" s="74" t="s">
        <v>164</v>
      </c>
      <c r="DN1668" s="74"/>
      <c r="DO1668" s="74"/>
      <c r="DP1668" s="74"/>
      <c r="DR1668">
        <v>20</v>
      </c>
      <c r="DS1668" s="74" t="s">
        <v>164</v>
      </c>
      <c r="DZ1668" t="s">
        <v>1260</v>
      </c>
      <c r="EA1668">
        <v>20</v>
      </c>
      <c r="EY1668" s="70" t="str">
        <f t="shared" si="196"/>
        <v>simvastatine oral 20mg/</v>
      </c>
      <c r="FK1668" s="14" t="s">
        <v>163</v>
      </c>
      <c r="FL1668" s="70" t="str">
        <f t="shared" si="197"/>
        <v>simvastatine oral 20mg/</v>
      </c>
    </row>
    <row r="1669" spans="1:168" ht="15.75" customHeight="1">
      <c r="A1669" s="83">
        <v>169381</v>
      </c>
      <c r="B1669" s="57">
        <v>169381</v>
      </c>
      <c r="C1669" s="118"/>
      <c r="D1669" s="118"/>
      <c r="E1669" s="118"/>
      <c r="F1669" s="118"/>
      <c r="G1669" s="57">
        <v>169381</v>
      </c>
      <c r="I1669" s="57">
        <v>169381</v>
      </c>
      <c r="J1669" s="5" t="str">
        <f t="shared" si="191"/>
        <v>FIN simvastatine SanoSwiss UAB film-coated tablet 100 x 20mg/</v>
      </c>
      <c r="K1669" s="5" t="str">
        <f t="shared" si="192"/>
        <v>FIN simvastatine SanoSwiss UAB film-coated tablet 100 x 20mg/</v>
      </c>
      <c r="P1669">
        <v>100</v>
      </c>
      <c r="R1669">
        <v>100</v>
      </c>
      <c r="T1669" s="118"/>
      <c r="U1669" s="118"/>
      <c r="V1669" s="118"/>
      <c r="W1669" s="118"/>
      <c r="X1669" t="s">
        <v>1300</v>
      </c>
      <c r="Y1669" t="s">
        <v>1186</v>
      </c>
      <c r="Z1669" t="s">
        <v>1186</v>
      </c>
      <c r="AA1669" t="s">
        <v>1289</v>
      </c>
      <c r="AF1669" s="61">
        <v>100000073665</v>
      </c>
      <c r="AG1669" t="s">
        <v>1220</v>
      </c>
      <c r="AI1669" t="s">
        <v>1198</v>
      </c>
      <c r="AJ1669" t="s">
        <v>1212</v>
      </c>
      <c r="AS1669" s="57">
        <v>33931</v>
      </c>
      <c r="AT1669" s="25" t="str">
        <f t="shared" si="193"/>
        <v>FIN simvastatine SanoSwiss UAB film-coated tablet 20mg/</v>
      </c>
      <c r="AU1669" s="33"/>
      <c r="AW1669" s="57">
        <v>33931</v>
      </c>
      <c r="AX1669" s="57"/>
      <c r="AZ1669" t="s">
        <v>579</v>
      </c>
      <c r="BD1669" t="s">
        <v>1220</v>
      </c>
      <c r="BF1669" s="46" t="s">
        <v>1086</v>
      </c>
      <c r="BG1669" t="s">
        <v>994</v>
      </c>
      <c r="BK1669" t="s">
        <v>994</v>
      </c>
      <c r="BL1669" t="s">
        <v>1086</v>
      </c>
      <c r="BM1669" s="55" t="s">
        <v>964</v>
      </c>
      <c r="BN1669" t="str">
        <f t="shared" si="194"/>
        <v>simvastatine film-coated tablet 20mg/</v>
      </c>
      <c r="BO1669" s="55"/>
      <c r="BP1669" t="str">
        <f t="shared" si="195"/>
        <v>simvastatine film-coated tablet 20mg/</v>
      </c>
      <c r="BR1669" s="76">
        <v>10221000</v>
      </c>
      <c r="BS1669" t="s">
        <v>1220</v>
      </c>
      <c r="BU1669" s="118"/>
      <c r="BV1669" s="118"/>
      <c r="BW1669" s="61">
        <v>100000073665</v>
      </c>
      <c r="CB1669" s="87"/>
      <c r="CC1669" s="87"/>
      <c r="CF1669" t="s">
        <v>1242</v>
      </c>
      <c r="CG1669" t="s">
        <v>175</v>
      </c>
      <c r="CI1669" s="118"/>
      <c r="CJ1669" s="118"/>
      <c r="CK1669" t="s">
        <v>1239</v>
      </c>
      <c r="CM1669" t="s">
        <v>1228</v>
      </c>
      <c r="CN1669" t="s">
        <v>3382</v>
      </c>
      <c r="CO1669" s="46" t="s">
        <v>2252</v>
      </c>
      <c r="CQ1669" s="46" t="s">
        <v>2252</v>
      </c>
      <c r="CR1669" s="46" t="s">
        <v>615</v>
      </c>
      <c r="CT1669" s="46" t="s">
        <v>2252</v>
      </c>
      <c r="CU1669" s="46" t="s">
        <v>615</v>
      </c>
      <c r="CV1669" s="118"/>
      <c r="CW1669" s="147"/>
      <c r="CX1669" t="s">
        <v>615</v>
      </c>
      <c r="DG1669" s="118"/>
      <c r="DH1669" s="118"/>
      <c r="DI1669" s="118"/>
      <c r="DJ1669" s="118"/>
      <c r="DK1669" s="118"/>
      <c r="DL1669">
        <v>20</v>
      </c>
      <c r="DM1669" s="74" t="s">
        <v>164</v>
      </c>
      <c r="DN1669" s="74"/>
      <c r="DO1669" s="74"/>
      <c r="DP1669" s="74"/>
      <c r="DR1669">
        <v>20</v>
      </c>
      <c r="DS1669" s="74" t="s">
        <v>164</v>
      </c>
      <c r="DZ1669" t="s">
        <v>1260</v>
      </c>
      <c r="EA1669">
        <v>20</v>
      </c>
      <c r="EY1669" s="70" t="str">
        <f t="shared" si="196"/>
        <v>simvastatine oral 20mg/</v>
      </c>
      <c r="FK1669" s="14" t="s">
        <v>163</v>
      </c>
      <c r="FL1669" s="70" t="str">
        <f t="shared" si="197"/>
        <v>simvastatine oral 20mg/</v>
      </c>
    </row>
    <row r="1670" spans="1:168" ht="15.75" customHeight="1">
      <c r="A1670" s="83">
        <v>116015</v>
      </c>
      <c r="B1670" s="57">
        <v>116015</v>
      </c>
      <c r="C1670" s="118"/>
      <c r="D1670" s="118"/>
      <c r="E1670" s="118"/>
      <c r="F1670" s="118"/>
      <c r="G1670" s="57">
        <v>116015</v>
      </c>
      <c r="I1670" s="57">
        <v>116015</v>
      </c>
      <c r="J1670" s="5" t="str">
        <f t="shared" si="191"/>
        <v>FIN simvastatine SanoSwiss UAB film-coated tablet 10 x 40mg/</v>
      </c>
      <c r="K1670" s="5" t="str">
        <f t="shared" si="192"/>
        <v>FIN simvastatine SanoSwiss UAB film-coated tablet 10 x 40mg/</v>
      </c>
      <c r="P1670">
        <v>10</v>
      </c>
      <c r="R1670">
        <v>10</v>
      </c>
      <c r="T1670" s="118"/>
      <c r="U1670" s="118"/>
      <c r="V1670" s="118"/>
      <c r="W1670" s="118"/>
      <c r="X1670" t="s">
        <v>1319</v>
      </c>
      <c r="Y1670" t="s">
        <v>1187</v>
      </c>
      <c r="Z1670" t="s">
        <v>1187</v>
      </c>
      <c r="AA1670" t="s">
        <v>1292</v>
      </c>
      <c r="AF1670" s="61">
        <v>100000073665</v>
      </c>
      <c r="AG1670" t="s">
        <v>1220</v>
      </c>
      <c r="AI1670" t="s">
        <v>1198</v>
      </c>
      <c r="AJ1670" t="s">
        <v>1212</v>
      </c>
      <c r="AS1670" s="57">
        <v>33933</v>
      </c>
      <c r="AT1670" s="25" t="str">
        <f t="shared" si="193"/>
        <v>FIN simvastatine SanoSwiss UAB film-coated tablet 40mg/</v>
      </c>
      <c r="AU1670" s="33"/>
      <c r="AW1670" s="57">
        <v>33933</v>
      </c>
      <c r="AX1670" s="57"/>
      <c r="AZ1670" t="s">
        <v>579</v>
      </c>
      <c r="BD1670" t="s">
        <v>1220</v>
      </c>
      <c r="BF1670" s="46" t="s">
        <v>1087</v>
      </c>
      <c r="BG1670" t="s">
        <v>994</v>
      </c>
      <c r="BK1670" t="s">
        <v>994</v>
      </c>
      <c r="BL1670" t="s">
        <v>1087</v>
      </c>
      <c r="BM1670" s="55" t="s">
        <v>964</v>
      </c>
      <c r="BN1670" t="str">
        <f t="shared" si="194"/>
        <v>simvastatine film-coated tablet 40mg/</v>
      </c>
      <c r="BO1670" s="55"/>
      <c r="BP1670" t="str">
        <f t="shared" si="195"/>
        <v>simvastatine film-coated tablet 40mg/</v>
      </c>
      <c r="BR1670" s="76">
        <v>10221000</v>
      </c>
      <c r="BS1670" t="s">
        <v>1220</v>
      </c>
      <c r="BU1670" s="118"/>
      <c r="BV1670" s="118"/>
      <c r="BW1670" s="61">
        <v>100000073665</v>
      </c>
      <c r="CB1670" s="87"/>
      <c r="CC1670" s="87"/>
      <c r="CF1670" t="s">
        <v>1242</v>
      </c>
      <c r="CG1670" t="s">
        <v>175</v>
      </c>
      <c r="CI1670" s="118"/>
      <c r="CJ1670" s="118"/>
      <c r="CK1670" t="s">
        <v>1239</v>
      </c>
      <c r="CM1670" t="s">
        <v>1228</v>
      </c>
      <c r="CN1670" t="s">
        <v>3382</v>
      </c>
      <c r="CO1670" s="46" t="s">
        <v>2252</v>
      </c>
      <c r="CQ1670" s="46" t="s">
        <v>2252</v>
      </c>
      <c r="CR1670" s="46" t="s">
        <v>615</v>
      </c>
      <c r="CT1670" s="46" t="s">
        <v>2252</v>
      </c>
      <c r="CU1670" s="46" t="s">
        <v>615</v>
      </c>
      <c r="CV1670" s="118"/>
      <c r="CW1670" s="147"/>
      <c r="CX1670" t="s">
        <v>615</v>
      </c>
      <c r="DG1670" s="118"/>
      <c r="DH1670" s="118"/>
      <c r="DI1670" s="118"/>
      <c r="DJ1670" s="118"/>
      <c r="DK1670" s="118"/>
      <c r="DL1670">
        <v>40</v>
      </c>
      <c r="DM1670" s="74" t="s">
        <v>164</v>
      </c>
      <c r="DN1670" s="74"/>
      <c r="DO1670" s="74"/>
      <c r="DP1670" s="74"/>
      <c r="DR1670">
        <v>40</v>
      </c>
      <c r="DS1670" s="74" t="s">
        <v>164</v>
      </c>
      <c r="DZ1670" t="s">
        <v>1262</v>
      </c>
      <c r="EA1670">
        <v>40</v>
      </c>
      <c r="EY1670" s="70" t="str">
        <f t="shared" si="196"/>
        <v>simvastatine oral 40mg/</v>
      </c>
      <c r="FK1670" s="14" t="s">
        <v>163</v>
      </c>
      <c r="FL1670" s="70" t="str">
        <f t="shared" si="197"/>
        <v>simvastatine oral 40mg/</v>
      </c>
    </row>
    <row r="1671" spans="1:168" ht="15.75" customHeight="1">
      <c r="A1671" s="83">
        <v>116016</v>
      </c>
      <c r="B1671" s="57">
        <v>116016</v>
      </c>
      <c r="C1671" s="118"/>
      <c r="D1671" s="118"/>
      <c r="E1671" s="118"/>
      <c r="F1671" s="118"/>
      <c r="G1671" s="57">
        <v>116016</v>
      </c>
      <c r="I1671" s="57">
        <v>116016</v>
      </c>
      <c r="J1671" s="5" t="str">
        <f t="shared" si="191"/>
        <v>FIN simvastatine SanoSwiss UAB film-coated tablet 20 x 40mg/</v>
      </c>
      <c r="K1671" s="5" t="str">
        <f t="shared" si="192"/>
        <v>FIN simvastatine SanoSwiss UAB film-coated tablet 20 x 40mg/</v>
      </c>
      <c r="P1671">
        <v>20</v>
      </c>
      <c r="R1671">
        <v>20</v>
      </c>
      <c r="T1671" s="118"/>
      <c r="U1671" s="118"/>
      <c r="V1671" s="118"/>
      <c r="W1671" s="118"/>
      <c r="X1671" t="s">
        <v>1292</v>
      </c>
      <c r="Y1671" t="s">
        <v>1187</v>
      </c>
      <c r="Z1671" t="s">
        <v>1187</v>
      </c>
      <c r="AA1671" t="s">
        <v>1291</v>
      </c>
      <c r="AF1671" s="61">
        <v>100000073665</v>
      </c>
      <c r="AG1671" t="s">
        <v>1220</v>
      </c>
      <c r="AI1671" t="s">
        <v>1198</v>
      </c>
      <c r="AJ1671" t="s">
        <v>1212</v>
      </c>
      <c r="AS1671" s="57">
        <v>33933</v>
      </c>
      <c r="AT1671" s="25" t="str">
        <f t="shared" si="193"/>
        <v>FIN simvastatine SanoSwiss UAB film-coated tablet 40mg/</v>
      </c>
      <c r="AU1671" s="33"/>
      <c r="AW1671" s="57">
        <v>33933</v>
      </c>
      <c r="AX1671" s="57"/>
      <c r="AZ1671" t="s">
        <v>579</v>
      </c>
      <c r="BD1671" t="s">
        <v>1220</v>
      </c>
      <c r="BF1671" s="46" t="s">
        <v>1087</v>
      </c>
      <c r="BG1671" t="s">
        <v>994</v>
      </c>
      <c r="BK1671" t="s">
        <v>994</v>
      </c>
      <c r="BL1671" t="s">
        <v>1087</v>
      </c>
      <c r="BM1671" s="55" t="s">
        <v>964</v>
      </c>
      <c r="BN1671" t="str">
        <f t="shared" si="194"/>
        <v>simvastatine film-coated tablet 40mg/</v>
      </c>
      <c r="BO1671" s="55"/>
      <c r="BP1671" t="str">
        <f t="shared" si="195"/>
        <v>simvastatine film-coated tablet 40mg/</v>
      </c>
      <c r="BR1671" s="76">
        <v>10221000</v>
      </c>
      <c r="BS1671" t="s">
        <v>1220</v>
      </c>
      <c r="BU1671" s="118"/>
      <c r="BV1671" s="118"/>
      <c r="BW1671" s="61">
        <v>100000073665</v>
      </c>
      <c r="CB1671" s="87"/>
      <c r="CC1671" s="87"/>
      <c r="CF1671" t="s">
        <v>1242</v>
      </c>
      <c r="CG1671" t="s">
        <v>175</v>
      </c>
      <c r="CI1671" s="118"/>
      <c r="CJ1671" s="118"/>
      <c r="CK1671" t="s">
        <v>1239</v>
      </c>
      <c r="CM1671" t="s">
        <v>1228</v>
      </c>
      <c r="CN1671" t="s">
        <v>3382</v>
      </c>
      <c r="CO1671" s="46" t="s">
        <v>2252</v>
      </c>
      <c r="CQ1671" s="46" t="s">
        <v>2252</v>
      </c>
      <c r="CR1671" s="46" t="s">
        <v>615</v>
      </c>
      <c r="CT1671" s="46" t="s">
        <v>2252</v>
      </c>
      <c r="CU1671" s="46" t="s">
        <v>615</v>
      </c>
      <c r="CV1671" s="118"/>
      <c r="CW1671" s="147"/>
      <c r="CX1671" t="s">
        <v>615</v>
      </c>
      <c r="DG1671" s="118"/>
      <c r="DH1671" s="118"/>
      <c r="DI1671" s="118"/>
      <c r="DJ1671" s="118"/>
      <c r="DK1671" s="118"/>
      <c r="DL1671">
        <v>40</v>
      </c>
      <c r="DM1671" s="74" t="s">
        <v>164</v>
      </c>
      <c r="DN1671" s="74"/>
      <c r="DO1671" s="74"/>
      <c r="DP1671" s="74"/>
      <c r="DR1671">
        <v>40</v>
      </c>
      <c r="DS1671" s="74" t="s">
        <v>164</v>
      </c>
      <c r="DZ1671" t="s">
        <v>1262</v>
      </c>
      <c r="EA1671">
        <v>40</v>
      </c>
      <c r="EY1671" s="70" t="str">
        <f t="shared" si="196"/>
        <v>simvastatine oral 40mg/</v>
      </c>
      <c r="FK1671" s="14" t="s">
        <v>163</v>
      </c>
      <c r="FL1671" s="70" t="str">
        <f t="shared" si="197"/>
        <v>simvastatine oral 40mg/</v>
      </c>
    </row>
    <row r="1672" spans="1:168" ht="15.75" customHeight="1">
      <c r="A1672" s="83">
        <v>116017</v>
      </c>
      <c r="B1672" s="57">
        <v>116017</v>
      </c>
      <c r="C1672" s="118"/>
      <c r="D1672" s="118"/>
      <c r="E1672" s="118"/>
      <c r="F1672" s="118"/>
      <c r="G1672" s="57">
        <v>116017</v>
      </c>
      <c r="I1672" s="57">
        <v>116017</v>
      </c>
      <c r="J1672" s="5" t="str">
        <f t="shared" si="191"/>
        <v>FIN simvastatine SanoSwiss UAB film-coated tablet 28 x 40mg/</v>
      </c>
      <c r="K1672" s="5" t="str">
        <f t="shared" si="192"/>
        <v>FIN simvastatine SanoSwiss UAB film-coated tablet 28 x 40mg/</v>
      </c>
      <c r="P1672">
        <v>28</v>
      </c>
      <c r="R1672">
        <v>28</v>
      </c>
      <c r="T1672" s="118"/>
      <c r="U1672" s="118"/>
      <c r="V1672" s="118"/>
      <c r="W1672" s="118"/>
      <c r="X1672" t="s">
        <v>1297</v>
      </c>
      <c r="Y1672" t="s">
        <v>1187</v>
      </c>
      <c r="Z1672" t="s">
        <v>1187</v>
      </c>
      <c r="AA1672" t="s">
        <v>1297</v>
      </c>
      <c r="AF1672" s="61">
        <v>100000073665</v>
      </c>
      <c r="AG1672" t="s">
        <v>1220</v>
      </c>
      <c r="AI1672" t="s">
        <v>1198</v>
      </c>
      <c r="AJ1672" t="s">
        <v>1212</v>
      </c>
      <c r="AS1672" s="57">
        <v>33933</v>
      </c>
      <c r="AT1672" s="25" t="str">
        <f t="shared" si="193"/>
        <v>FIN simvastatine SanoSwiss UAB film-coated tablet 40mg/</v>
      </c>
      <c r="AU1672" s="33"/>
      <c r="AW1672" s="57">
        <v>33933</v>
      </c>
      <c r="AX1672" s="57"/>
      <c r="AZ1672" t="s">
        <v>579</v>
      </c>
      <c r="BD1672" t="s">
        <v>1220</v>
      </c>
      <c r="BF1672" s="46" t="s">
        <v>1087</v>
      </c>
      <c r="BG1672" t="s">
        <v>994</v>
      </c>
      <c r="BK1672" t="s">
        <v>994</v>
      </c>
      <c r="BL1672" t="s">
        <v>1087</v>
      </c>
      <c r="BM1672" s="55" t="s">
        <v>964</v>
      </c>
      <c r="BN1672" t="str">
        <f t="shared" si="194"/>
        <v>simvastatine film-coated tablet 40mg/</v>
      </c>
      <c r="BO1672" s="55"/>
      <c r="BP1672" t="str">
        <f t="shared" si="195"/>
        <v>simvastatine film-coated tablet 40mg/</v>
      </c>
      <c r="BR1672" s="76">
        <v>10221000</v>
      </c>
      <c r="BS1672" t="s">
        <v>1220</v>
      </c>
      <c r="BU1672" s="118"/>
      <c r="BV1672" s="118"/>
      <c r="BW1672" s="61">
        <v>100000073665</v>
      </c>
      <c r="CB1672" s="87"/>
      <c r="CC1672" s="87"/>
      <c r="CF1672" t="s">
        <v>1242</v>
      </c>
      <c r="CG1672" t="s">
        <v>175</v>
      </c>
      <c r="CI1672" s="118"/>
      <c r="CJ1672" s="118"/>
      <c r="CK1672" t="s">
        <v>1239</v>
      </c>
      <c r="CM1672" t="s">
        <v>1228</v>
      </c>
      <c r="CN1672" t="s">
        <v>3382</v>
      </c>
      <c r="CO1672" s="46" t="s">
        <v>2252</v>
      </c>
      <c r="CQ1672" s="46" t="s">
        <v>2252</v>
      </c>
      <c r="CR1672" s="46" t="s">
        <v>615</v>
      </c>
      <c r="CT1672" s="46" t="s">
        <v>2252</v>
      </c>
      <c r="CU1672" s="46" t="s">
        <v>615</v>
      </c>
      <c r="CV1672" s="118"/>
      <c r="CW1672" s="147"/>
      <c r="CX1672" t="s">
        <v>615</v>
      </c>
      <c r="DG1672" s="118"/>
      <c r="DH1672" s="118"/>
      <c r="DI1672" s="118"/>
      <c r="DJ1672" s="118"/>
      <c r="DK1672" s="118"/>
      <c r="DL1672">
        <v>40</v>
      </c>
      <c r="DM1672" s="74" t="s">
        <v>164</v>
      </c>
      <c r="DN1672" s="74"/>
      <c r="DO1672" s="74"/>
      <c r="DP1672" s="74"/>
      <c r="DR1672">
        <v>40</v>
      </c>
      <c r="DS1672" s="74" t="s">
        <v>164</v>
      </c>
      <c r="DZ1672" t="s">
        <v>1262</v>
      </c>
      <c r="EA1672">
        <v>40</v>
      </c>
      <c r="EY1672" s="70" t="str">
        <f t="shared" si="196"/>
        <v>simvastatine oral 40mg/</v>
      </c>
      <c r="FK1672" s="14" t="s">
        <v>163</v>
      </c>
      <c r="FL1672" s="70" t="str">
        <f t="shared" si="197"/>
        <v>simvastatine oral 40mg/</v>
      </c>
    </row>
    <row r="1673" spans="1:168" ht="15.75" customHeight="1">
      <c r="A1673" s="83">
        <v>116018</v>
      </c>
      <c r="B1673" s="57">
        <v>116018</v>
      </c>
      <c r="C1673" s="118"/>
      <c r="D1673" s="118"/>
      <c r="E1673" s="118"/>
      <c r="F1673" s="118"/>
      <c r="G1673" s="57">
        <v>116018</v>
      </c>
      <c r="I1673" s="57">
        <v>116018</v>
      </c>
      <c r="J1673" s="5" t="str">
        <f t="shared" si="191"/>
        <v>FIN simvastatine SanoSwiss UAB film-coated tablet 30 x 40mg/</v>
      </c>
      <c r="K1673" s="5" t="str">
        <f t="shared" si="192"/>
        <v>FIN simvastatine SanoSwiss UAB film-coated tablet 30 x 40mg/</v>
      </c>
      <c r="P1673">
        <v>30</v>
      </c>
      <c r="R1673">
        <v>30</v>
      </c>
      <c r="T1673" s="118"/>
      <c r="U1673" s="118"/>
      <c r="V1673" s="118"/>
      <c r="W1673" s="118"/>
      <c r="X1673" t="s">
        <v>1298</v>
      </c>
      <c r="Y1673" t="s">
        <v>1187</v>
      </c>
      <c r="Z1673" t="s">
        <v>1187</v>
      </c>
      <c r="AA1673" t="s">
        <v>1298</v>
      </c>
      <c r="AF1673" s="61">
        <v>100000073665</v>
      </c>
      <c r="AG1673" t="s">
        <v>1220</v>
      </c>
      <c r="AI1673" t="s">
        <v>1198</v>
      </c>
      <c r="AJ1673" t="s">
        <v>1212</v>
      </c>
      <c r="AS1673" s="57">
        <v>33933</v>
      </c>
      <c r="AT1673" s="25" t="str">
        <f t="shared" si="193"/>
        <v>FIN simvastatine SanoSwiss UAB film-coated tablet 40mg/</v>
      </c>
      <c r="AU1673" s="33"/>
      <c r="AW1673" s="57">
        <v>33933</v>
      </c>
      <c r="AX1673" s="57"/>
      <c r="AZ1673" t="s">
        <v>579</v>
      </c>
      <c r="BD1673" t="s">
        <v>1220</v>
      </c>
      <c r="BF1673" s="46" t="s">
        <v>1087</v>
      </c>
      <c r="BG1673" t="s">
        <v>994</v>
      </c>
      <c r="BK1673" t="s">
        <v>994</v>
      </c>
      <c r="BL1673" t="s">
        <v>1087</v>
      </c>
      <c r="BM1673" s="55" t="s">
        <v>964</v>
      </c>
      <c r="BN1673" t="str">
        <f t="shared" si="194"/>
        <v>simvastatine film-coated tablet 40mg/</v>
      </c>
      <c r="BO1673" s="55"/>
      <c r="BP1673" t="str">
        <f t="shared" si="195"/>
        <v>simvastatine film-coated tablet 40mg/</v>
      </c>
      <c r="BR1673" s="76">
        <v>10221000</v>
      </c>
      <c r="BS1673" t="s">
        <v>1220</v>
      </c>
      <c r="BU1673" s="118"/>
      <c r="BV1673" s="118"/>
      <c r="BW1673" s="61">
        <v>100000073665</v>
      </c>
      <c r="CB1673" s="87"/>
      <c r="CC1673" s="87"/>
      <c r="CF1673" t="s">
        <v>1242</v>
      </c>
      <c r="CG1673" t="s">
        <v>175</v>
      </c>
      <c r="CI1673" s="118"/>
      <c r="CJ1673" s="118"/>
      <c r="CK1673" t="s">
        <v>1239</v>
      </c>
      <c r="CM1673" t="s">
        <v>1228</v>
      </c>
      <c r="CN1673" t="s">
        <v>3382</v>
      </c>
      <c r="CO1673" s="46" t="s">
        <v>2252</v>
      </c>
      <c r="CQ1673" s="46" t="s">
        <v>2252</v>
      </c>
      <c r="CR1673" s="46" t="s">
        <v>615</v>
      </c>
      <c r="CT1673" s="46" t="s">
        <v>2252</v>
      </c>
      <c r="CU1673" s="46" t="s">
        <v>615</v>
      </c>
      <c r="CV1673" s="118"/>
      <c r="CW1673" s="147"/>
      <c r="CX1673" t="s">
        <v>615</v>
      </c>
      <c r="DG1673" s="118"/>
      <c r="DH1673" s="118"/>
      <c r="DI1673" s="118"/>
      <c r="DJ1673" s="118"/>
      <c r="DK1673" s="118"/>
      <c r="DL1673">
        <v>40</v>
      </c>
      <c r="DM1673" s="74" t="s">
        <v>164</v>
      </c>
      <c r="DN1673" s="74"/>
      <c r="DO1673" s="74"/>
      <c r="DP1673" s="74"/>
      <c r="DR1673">
        <v>40</v>
      </c>
      <c r="DS1673" s="74" t="s">
        <v>164</v>
      </c>
      <c r="DZ1673" t="s">
        <v>1262</v>
      </c>
      <c r="EA1673">
        <v>40</v>
      </c>
      <c r="EY1673" s="70" t="str">
        <f t="shared" si="196"/>
        <v>simvastatine oral 40mg/</v>
      </c>
      <c r="FK1673" s="14" t="s">
        <v>163</v>
      </c>
      <c r="FL1673" s="70" t="str">
        <f t="shared" si="197"/>
        <v>simvastatine oral 40mg/</v>
      </c>
    </row>
    <row r="1674" spans="1:168" ht="15.75" customHeight="1">
      <c r="A1674" s="83">
        <v>116019</v>
      </c>
      <c r="B1674" s="57">
        <v>116019</v>
      </c>
      <c r="C1674" s="118"/>
      <c r="D1674" s="118"/>
      <c r="E1674" s="118"/>
      <c r="F1674" s="118"/>
      <c r="G1674" s="57">
        <v>116019</v>
      </c>
      <c r="I1674" s="57">
        <v>116019</v>
      </c>
      <c r="J1674" s="5" t="str">
        <f t="shared" si="191"/>
        <v>FIN simvastatine SanoSwiss UAB film-coated tablet 98 x 40mg/</v>
      </c>
      <c r="K1674" s="5" t="str">
        <f t="shared" si="192"/>
        <v>FIN simvastatine SanoSwiss UAB film-coated tablet 98 x 40mg/</v>
      </c>
      <c r="P1674">
        <v>98</v>
      </c>
      <c r="R1674">
        <v>98</v>
      </c>
      <c r="T1674" s="118"/>
      <c r="U1674" s="118"/>
      <c r="V1674" s="118"/>
      <c r="W1674" s="118"/>
      <c r="X1674" t="s">
        <v>1299</v>
      </c>
      <c r="Y1674" t="s">
        <v>1187</v>
      </c>
      <c r="Z1674" t="s">
        <v>1187</v>
      </c>
      <c r="AA1674" t="s">
        <v>1302</v>
      </c>
      <c r="AF1674" s="61">
        <v>100000073665</v>
      </c>
      <c r="AG1674" t="s">
        <v>1220</v>
      </c>
      <c r="AI1674" t="s">
        <v>1198</v>
      </c>
      <c r="AJ1674" t="s">
        <v>1212</v>
      </c>
      <c r="AS1674" s="57">
        <v>33933</v>
      </c>
      <c r="AT1674" s="25" t="str">
        <f t="shared" si="193"/>
        <v>FIN simvastatine SanoSwiss UAB film-coated tablet 40mg/</v>
      </c>
      <c r="AU1674" s="33"/>
      <c r="AW1674" s="57">
        <v>33933</v>
      </c>
      <c r="AX1674" s="57"/>
      <c r="AZ1674" t="s">
        <v>579</v>
      </c>
      <c r="BD1674" t="s">
        <v>1220</v>
      </c>
      <c r="BF1674" s="46" t="s">
        <v>1087</v>
      </c>
      <c r="BG1674" t="s">
        <v>994</v>
      </c>
      <c r="BK1674" t="s">
        <v>994</v>
      </c>
      <c r="BL1674" t="s">
        <v>1087</v>
      </c>
      <c r="BM1674" s="55" t="s">
        <v>964</v>
      </c>
      <c r="BN1674" t="str">
        <f t="shared" si="194"/>
        <v>simvastatine film-coated tablet 40mg/</v>
      </c>
      <c r="BO1674" s="55"/>
      <c r="BP1674" t="str">
        <f t="shared" si="195"/>
        <v>simvastatine film-coated tablet 40mg/</v>
      </c>
      <c r="BR1674" s="76">
        <v>10221000</v>
      </c>
      <c r="BS1674" t="s">
        <v>1220</v>
      </c>
      <c r="BU1674" s="118"/>
      <c r="BV1674" s="118"/>
      <c r="BW1674" s="61">
        <v>100000073665</v>
      </c>
      <c r="CB1674" s="87"/>
      <c r="CC1674" s="87"/>
      <c r="CF1674" t="s">
        <v>1242</v>
      </c>
      <c r="CG1674" t="s">
        <v>175</v>
      </c>
      <c r="CI1674" s="118"/>
      <c r="CJ1674" s="118"/>
      <c r="CK1674" t="s">
        <v>1239</v>
      </c>
      <c r="CM1674" t="s">
        <v>1228</v>
      </c>
      <c r="CN1674" t="s">
        <v>3382</v>
      </c>
      <c r="CO1674" s="46" t="s">
        <v>2252</v>
      </c>
      <c r="CQ1674" s="46" t="s">
        <v>2252</v>
      </c>
      <c r="CR1674" s="46" t="s">
        <v>615</v>
      </c>
      <c r="CT1674" s="46" t="s">
        <v>2252</v>
      </c>
      <c r="CU1674" s="46" t="s">
        <v>615</v>
      </c>
      <c r="CV1674" s="118"/>
      <c r="CW1674" s="147"/>
      <c r="CX1674" t="s">
        <v>615</v>
      </c>
      <c r="DG1674" s="118"/>
      <c r="DH1674" s="118"/>
      <c r="DI1674" s="118"/>
      <c r="DJ1674" s="118"/>
      <c r="DK1674" s="118"/>
      <c r="DL1674">
        <v>40</v>
      </c>
      <c r="DM1674" s="74" t="s">
        <v>164</v>
      </c>
      <c r="DN1674" s="74"/>
      <c r="DO1674" s="74"/>
      <c r="DP1674" s="74"/>
      <c r="DR1674">
        <v>40</v>
      </c>
      <c r="DS1674" s="74" t="s">
        <v>164</v>
      </c>
      <c r="DZ1674" t="s">
        <v>1262</v>
      </c>
      <c r="EA1674">
        <v>40</v>
      </c>
      <c r="EY1674" s="70" t="str">
        <f t="shared" si="196"/>
        <v>simvastatine oral 40mg/</v>
      </c>
      <c r="FK1674" s="14" t="s">
        <v>163</v>
      </c>
      <c r="FL1674" s="70" t="str">
        <f t="shared" si="197"/>
        <v>simvastatine oral 40mg/</v>
      </c>
    </row>
    <row r="1675" spans="1:168" ht="15.75" customHeight="1">
      <c r="A1675" s="83">
        <v>130311</v>
      </c>
      <c r="B1675" s="57">
        <v>130311</v>
      </c>
      <c r="C1675" s="118"/>
      <c r="D1675" s="118"/>
      <c r="E1675" s="118"/>
      <c r="F1675" s="118"/>
      <c r="G1675" s="57">
        <v>130311</v>
      </c>
      <c r="I1675" s="57">
        <v>130311</v>
      </c>
      <c r="J1675" s="5" t="str">
        <f t="shared" si="191"/>
        <v>FIN simvastatine SanoSwiss UAB film-coated tablet 60 x 40mg/</v>
      </c>
      <c r="K1675" s="5" t="str">
        <f t="shared" si="192"/>
        <v>FIN simvastatine SanoSwiss UAB film-coated tablet 60 x 40mg/</v>
      </c>
      <c r="P1675">
        <v>60</v>
      </c>
      <c r="R1675">
        <v>60</v>
      </c>
      <c r="T1675" s="118"/>
      <c r="U1675" s="118"/>
      <c r="V1675" s="118"/>
      <c r="W1675" s="118"/>
      <c r="X1675" t="s">
        <v>1298</v>
      </c>
      <c r="Y1675" t="s">
        <v>1187</v>
      </c>
      <c r="Z1675" t="s">
        <v>1187</v>
      </c>
      <c r="AA1675" t="s">
        <v>1300</v>
      </c>
      <c r="AF1675" s="61">
        <v>100000073665</v>
      </c>
      <c r="AG1675" t="s">
        <v>1220</v>
      </c>
      <c r="AI1675" t="s">
        <v>1198</v>
      </c>
      <c r="AJ1675" t="s">
        <v>1212</v>
      </c>
      <c r="AS1675" s="57">
        <v>33933</v>
      </c>
      <c r="AT1675" s="25" t="str">
        <f t="shared" si="193"/>
        <v>FIN simvastatine SanoSwiss UAB film-coated tablet 40mg/</v>
      </c>
      <c r="AU1675" s="33"/>
      <c r="AW1675" s="57">
        <v>33933</v>
      </c>
      <c r="AX1675" s="57"/>
      <c r="AZ1675" t="s">
        <v>579</v>
      </c>
      <c r="BD1675" t="s">
        <v>1220</v>
      </c>
      <c r="BF1675" s="46" t="s">
        <v>1087</v>
      </c>
      <c r="BG1675" t="s">
        <v>994</v>
      </c>
      <c r="BK1675" t="s">
        <v>994</v>
      </c>
      <c r="BL1675" t="s">
        <v>1087</v>
      </c>
      <c r="BM1675" s="55" t="s">
        <v>964</v>
      </c>
      <c r="BN1675" t="str">
        <f t="shared" si="194"/>
        <v>simvastatine film-coated tablet 40mg/</v>
      </c>
      <c r="BO1675" s="55"/>
      <c r="BP1675" t="str">
        <f t="shared" si="195"/>
        <v>simvastatine film-coated tablet 40mg/</v>
      </c>
      <c r="BR1675" s="76">
        <v>10221000</v>
      </c>
      <c r="BS1675" t="s">
        <v>1220</v>
      </c>
      <c r="BU1675" s="118"/>
      <c r="BV1675" s="118"/>
      <c r="BW1675" s="61">
        <v>100000073665</v>
      </c>
      <c r="CB1675" s="87"/>
      <c r="CC1675" s="87"/>
      <c r="CF1675" t="s">
        <v>1242</v>
      </c>
      <c r="CG1675" t="s">
        <v>175</v>
      </c>
      <c r="CI1675" s="118"/>
      <c r="CJ1675" s="118"/>
      <c r="CK1675" t="s">
        <v>1239</v>
      </c>
      <c r="CM1675" t="s">
        <v>1228</v>
      </c>
      <c r="CN1675" t="s">
        <v>3382</v>
      </c>
      <c r="CO1675" s="46" t="s">
        <v>2252</v>
      </c>
      <c r="CQ1675" s="46" t="s">
        <v>2252</v>
      </c>
      <c r="CR1675" s="46" t="s">
        <v>615</v>
      </c>
      <c r="CT1675" s="46" t="s">
        <v>2252</v>
      </c>
      <c r="CU1675" s="46" t="s">
        <v>615</v>
      </c>
      <c r="CV1675" s="118"/>
      <c r="CW1675" s="147"/>
      <c r="CX1675" t="s">
        <v>615</v>
      </c>
      <c r="DG1675" s="118"/>
      <c r="DH1675" s="118"/>
      <c r="DI1675" s="118"/>
      <c r="DJ1675" s="118"/>
      <c r="DK1675" s="118"/>
      <c r="DL1675">
        <v>40</v>
      </c>
      <c r="DM1675" s="74" t="s">
        <v>164</v>
      </c>
      <c r="DN1675" s="74"/>
      <c r="DO1675" s="74"/>
      <c r="DP1675" s="74"/>
      <c r="DR1675">
        <v>40</v>
      </c>
      <c r="DS1675" s="74" t="s">
        <v>164</v>
      </c>
      <c r="DZ1675" t="s">
        <v>1262</v>
      </c>
      <c r="EA1675">
        <v>40</v>
      </c>
      <c r="EY1675" s="70" t="str">
        <f t="shared" si="196"/>
        <v>simvastatine oral 40mg/</v>
      </c>
      <c r="FK1675" s="14" t="s">
        <v>163</v>
      </c>
      <c r="FL1675" s="70" t="str">
        <f t="shared" si="197"/>
        <v>simvastatine oral 40mg/</v>
      </c>
    </row>
    <row r="1676" spans="1:168" ht="15.75" customHeight="1">
      <c r="A1676" s="83">
        <v>130312</v>
      </c>
      <c r="B1676" s="57">
        <v>130312</v>
      </c>
      <c r="C1676" s="118"/>
      <c r="D1676" s="118"/>
      <c r="E1676" s="118"/>
      <c r="F1676" s="118"/>
      <c r="G1676" s="57">
        <v>130312</v>
      </c>
      <c r="I1676" s="57">
        <v>130312</v>
      </c>
      <c r="J1676" s="5" t="str">
        <f t="shared" si="191"/>
        <v>FIN simvastatine SanoSwiss UAB film-coated tablet 100 x 40mg/</v>
      </c>
      <c r="K1676" s="5" t="str">
        <f t="shared" si="192"/>
        <v>FIN simvastatine SanoSwiss UAB film-coated tablet 100 x 40mg/</v>
      </c>
      <c r="P1676">
        <v>100</v>
      </c>
      <c r="R1676">
        <v>100</v>
      </c>
      <c r="T1676" s="118"/>
      <c r="U1676" s="118"/>
      <c r="V1676" s="118"/>
      <c r="W1676" s="118"/>
      <c r="X1676" t="s">
        <v>1299</v>
      </c>
      <c r="Y1676" t="s">
        <v>1187</v>
      </c>
      <c r="Z1676" t="s">
        <v>1187</v>
      </c>
      <c r="AA1676" t="s">
        <v>1289</v>
      </c>
      <c r="AF1676" s="61">
        <v>100000073665</v>
      </c>
      <c r="AG1676" t="s">
        <v>1220</v>
      </c>
      <c r="AI1676" t="s">
        <v>1198</v>
      </c>
      <c r="AJ1676" t="s">
        <v>1212</v>
      </c>
      <c r="AS1676" s="57">
        <v>33933</v>
      </c>
      <c r="AT1676" s="25" t="str">
        <f t="shared" si="193"/>
        <v>FIN simvastatine SanoSwiss UAB film-coated tablet 40mg/</v>
      </c>
      <c r="AU1676" s="33"/>
      <c r="AW1676" s="57">
        <v>33933</v>
      </c>
      <c r="AX1676" s="57"/>
      <c r="AZ1676" t="s">
        <v>579</v>
      </c>
      <c r="BD1676" t="s">
        <v>1220</v>
      </c>
      <c r="BF1676" s="46" t="s">
        <v>1087</v>
      </c>
      <c r="BG1676" t="s">
        <v>994</v>
      </c>
      <c r="BK1676" t="s">
        <v>994</v>
      </c>
      <c r="BL1676" t="s">
        <v>1087</v>
      </c>
      <c r="BM1676" s="55" t="s">
        <v>964</v>
      </c>
      <c r="BN1676" t="str">
        <f t="shared" si="194"/>
        <v>simvastatine film-coated tablet 40mg/</v>
      </c>
      <c r="BO1676" s="55"/>
      <c r="BP1676" t="str">
        <f t="shared" si="195"/>
        <v>simvastatine film-coated tablet 40mg/</v>
      </c>
      <c r="BR1676" s="76">
        <v>10221000</v>
      </c>
      <c r="BS1676" t="s">
        <v>1220</v>
      </c>
      <c r="BU1676" s="118"/>
      <c r="BV1676" s="118"/>
      <c r="BW1676" s="61">
        <v>100000073665</v>
      </c>
      <c r="CB1676" s="87"/>
      <c r="CC1676" s="87"/>
      <c r="CF1676" t="s">
        <v>1242</v>
      </c>
      <c r="CG1676" t="s">
        <v>175</v>
      </c>
      <c r="CI1676" s="118"/>
      <c r="CJ1676" s="118"/>
      <c r="CK1676" t="s">
        <v>1239</v>
      </c>
      <c r="CM1676" t="s">
        <v>1228</v>
      </c>
      <c r="CN1676" t="s">
        <v>3382</v>
      </c>
      <c r="CO1676" s="46" t="s">
        <v>2252</v>
      </c>
      <c r="CQ1676" s="46" t="s">
        <v>2252</v>
      </c>
      <c r="CR1676" s="46" t="s">
        <v>615</v>
      </c>
      <c r="CT1676" s="46" t="s">
        <v>2252</v>
      </c>
      <c r="CU1676" s="46" t="s">
        <v>615</v>
      </c>
      <c r="CV1676" s="118"/>
      <c r="CW1676" s="147"/>
      <c r="CX1676" t="s">
        <v>615</v>
      </c>
      <c r="DG1676" s="118"/>
      <c r="DH1676" s="118"/>
      <c r="DI1676" s="118"/>
      <c r="DJ1676" s="118"/>
      <c r="DK1676" s="118"/>
      <c r="DL1676">
        <v>40</v>
      </c>
      <c r="DM1676" s="74" t="s">
        <v>164</v>
      </c>
      <c r="DN1676" s="74"/>
      <c r="DO1676" s="74"/>
      <c r="DP1676" s="74"/>
      <c r="DR1676">
        <v>40</v>
      </c>
      <c r="DS1676" s="74" t="s">
        <v>164</v>
      </c>
      <c r="DZ1676" t="s">
        <v>1262</v>
      </c>
      <c r="EA1676">
        <v>40</v>
      </c>
      <c r="EY1676" s="70" t="str">
        <f t="shared" si="196"/>
        <v>simvastatine oral 40mg/</v>
      </c>
      <c r="FK1676" s="14" t="s">
        <v>163</v>
      </c>
      <c r="FL1676" s="70" t="str">
        <f t="shared" si="197"/>
        <v>simvastatine oral 40mg/</v>
      </c>
    </row>
    <row r="1677" spans="1:168" ht="15.75" customHeight="1">
      <c r="A1677" s="83">
        <v>131793</v>
      </c>
      <c r="B1677" s="57">
        <v>131793</v>
      </c>
      <c r="C1677" s="118"/>
      <c r="D1677" s="118"/>
      <c r="E1677" s="118"/>
      <c r="F1677" s="118"/>
      <c r="G1677" s="57">
        <v>131793</v>
      </c>
      <c r="I1677" s="57">
        <v>131793</v>
      </c>
      <c r="J1677" s="5" t="str">
        <f t="shared" si="191"/>
        <v>FIN simvastatine SanoSwiss UAB film-coated tablet 50 x 40mg/</v>
      </c>
      <c r="K1677" s="5" t="str">
        <f t="shared" si="192"/>
        <v>FIN simvastatine SanoSwiss UAB film-coated tablet 50 x 40mg/</v>
      </c>
      <c r="P1677">
        <v>50</v>
      </c>
      <c r="R1677">
        <v>50</v>
      </c>
      <c r="T1677" s="118"/>
      <c r="U1677" s="118"/>
      <c r="V1677" s="118"/>
      <c r="W1677" s="118"/>
      <c r="X1677" t="s">
        <v>1343</v>
      </c>
      <c r="Y1677" t="s">
        <v>1187</v>
      </c>
      <c r="Z1677" t="s">
        <v>1187</v>
      </c>
      <c r="AA1677" t="s">
        <v>1299</v>
      </c>
      <c r="AF1677" s="61">
        <v>100000073665</v>
      </c>
      <c r="AG1677" t="s">
        <v>1220</v>
      </c>
      <c r="AI1677" t="s">
        <v>1198</v>
      </c>
      <c r="AJ1677" t="s">
        <v>1212</v>
      </c>
      <c r="AS1677" s="57">
        <v>33933</v>
      </c>
      <c r="AT1677" s="25" t="str">
        <f t="shared" si="193"/>
        <v>FIN simvastatine SanoSwiss UAB film-coated tablet 40mg/</v>
      </c>
      <c r="AU1677" s="33"/>
      <c r="AW1677" s="57">
        <v>33933</v>
      </c>
      <c r="AX1677" s="57"/>
      <c r="AZ1677" t="s">
        <v>579</v>
      </c>
      <c r="BD1677" t="s">
        <v>1220</v>
      </c>
      <c r="BF1677" s="46" t="s">
        <v>1087</v>
      </c>
      <c r="BG1677" t="s">
        <v>994</v>
      </c>
      <c r="BK1677" t="s">
        <v>994</v>
      </c>
      <c r="BL1677" t="s">
        <v>1087</v>
      </c>
      <c r="BM1677" s="55" t="s">
        <v>964</v>
      </c>
      <c r="BN1677" t="str">
        <f t="shared" si="194"/>
        <v>simvastatine film-coated tablet 40mg/</v>
      </c>
      <c r="BO1677" s="55"/>
      <c r="BP1677" t="str">
        <f t="shared" si="195"/>
        <v>simvastatine film-coated tablet 40mg/</v>
      </c>
      <c r="BR1677" s="76">
        <v>10221000</v>
      </c>
      <c r="BS1677" t="s">
        <v>1220</v>
      </c>
      <c r="BU1677" s="118"/>
      <c r="BV1677" s="118"/>
      <c r="BW1677" s="61">
        <v>100000073665</v>
      </c>
      <c r="CB1677" s="87"/>
      <c r="CC1677" s="87"/>
      <c r="CF1677" t="s">
        <v>1242</v>
      </c>
      <c r="CG1677" t="s">
        <v>175</v>
      </c>
      <c r="CI1677" s="118"/>
      <c r="CJ1677" s="118"/>
      <c r="CK1677" t="s">
        <v>1239</v>
      </c>
      <c r="CM1677" t="s">
        <v>1228</v>
      </c>
      <c r="CN1677" t="s">
        <v>3382</v>
      </c>
      <c r="CO1677" s="46" t="s">
        <v>2252</v>
      </c>
      <c r="CQ1677" s="46" t="s">
        <v>2252</v>
      </c>
      <c r="CR1677" s="46" t="s">
        <v>615</v>
      </c>
      <c r="CT1677" s="46" t="s">
        <v>2252</v>
      </c>
      <c r="CU1677" s="46" t="s">
        <v>615</v>
      </c>
      <c r="CV1677" s="118"/>
      <c r="CW1677" s="147"/>
      <c r="CX1677" t="s">
        <v>615</v>
      </c>
      <c r="DG1677" s="118"/>
      <c r="DH1677" s="118"/>
      <c r="DI1677" s="118"/>
      <c r="DJ1677" s="118"/>
      <c r="DK1677" s="118"/>
      <c r="DL1677">
        <v>40</v>
      </c>
      <c r="DM1677" s="74" t="s">
        <v>164</v>
      </c>
      <c r="DN1677" s="74"/>
      <c r="DO1677" s="74"/>
      <c r="DP1677" s="74"/>
      <c r="DR1677">
        <v>40</v>
      </c>
      <c r="DS1677" s="74" t="s">
        <v>164</v>
      </c>
      <c r="DZ1677" t="s">
        <v>1262</v>
      </c>
      <c r="EA1677">
        <v>40</v>
      </c>
      <c r="EY1677" s="70" t="str">
        <f t="shared" si="196"/>
        <v>simvastatine oral 40mg/</v>
      </c>
      <c r="FK1677" s="14" t="s">
        <v>163</v>
      </c>
      <c r="FL1677" s="70" t="str">
        <f t="shared" si="197"/>
        <v>simvastatine oral 40mg/</v>
      </c>
    </row>
    <row r="1678" spans="1:168" ht="15.75" customHeight="1">
      <c r="A1678" s="83">
        <v>164798</v>
      </c>
      <c r="B1678" s="57">
        <v>164798</v>
      </c>
      <c r="C1678" s="118"/>
      <c r="D1678" s="118"/>
      <c r="E1678" s="118"/>
      <c r="F1678" s="118"/>
      <c r="G1678" s="57">
        <v>164798</v>
      </c>
      <c r="I1678" s="57">
        <v>164798</v>
      </c>
      <c r="J1678" s="5" t="str">
        <f t="shared" si="191"/>
        <v>FIN simvastatine SanoSwiss UAB film-coated tablet 250 x 40mg/</v>
      </c>
      <c r="K1678" s="5" t="str">
        <f t="shared" si="192"/>
        <v>FIN simvastatine SanoSwiss UAB film-coated tablet 250 x 40mg/</v>
      </c>
      <c r="P1678" s="56">
        <v>250</v>
      </c>
      <c r="R1678" s="56">
        <v>250</v>
      </c>
      <c r="T1678" s="118"/>
      <c r="U1678" s="118"/>
      <c r="V1678" s="118"/>
      <c r="W1678" s="118"/>
      <c r="X1678" s="56" t="s">
        <v>1304</v>
      </c>
      <c r="Y1678" t="s">
        <v>1187</v>
      </c>
      <c r="Z1678" t="s">
        <v>1187</v>
      </c>
      <c r="AA1678" s="56" t="s">
        <v>1303</v>
      </c>
      <c r="AF1678" s="61">
        <v>100000073665</v>
      </c>
      <c r="AG1678" t="s">
        <v>1220</v>
      </c>
      <c r="AI1678" t="s">
        <v>1198</v>
      </c>
      <c r="AJ1678" t="s">
        <v>1212</v>
      </c>
      <c r="AS1678" s="57">
        <v>33933</v>
      </c>
      <c r="AT1678" s="25" t="str">
        <f t="shared" si="193"/>
        <v>FIN simvastatine SanoSwiss UAB film-coated tablet 40mg/</v>
      </c>
      <c r="AU1678" s="33"/>
      <c r="AW1678" s="57">
        <v>33933</v>
      </c>
      <c r="AX1678" s="57"/>
      <c r="AZ1678" t="s">
        <v>579</v>
      </c>
      <c r="BD1678" t="s">
        <v>1220</v>
      </c>
      <c r="BF1678" s="46" t="s">
        <v>1087</v>
      </c>
      <c r="BG1678" t="s">
        <v>994</v>
      </c>
      <c r="BK1678" t="s">
        <v>994</v>
      </c>
      <c r="BL1678" t="s">
        <v>1087</v>
      </c>
      <c r="BM1678" s="55" t="s">
        <v>964</v>
      </c>
      <c r="BN1678" t="str">
        <f t="shared" si="194"/>
        <v>simvastatine film-coated tablet 40mg/</v>
      </c>
      <c r="BO1678" s="55"/>
      <c r="BP1678" t="str">
        <f t="shared" si="195"/>
        <v>simvastatine film-coated tablet 40mg/</v>
      </c>
      <c r="BR1678" s="76">
        <v>10221000</v>
      </c>
      <c r="BS1678" t="s">
        <v>1220</v>
      </c>
      <c r="BU1678" s="118"/>
      <c r="BV1678" s="118"/>
      <c r="BW1678" s="61">
        <v>100000073665</v>
      </c>
      <c r="CB1678" s="87"/>
      <c r="CC1678" s="87"/>
      <c r="CF1678" t="s">
        <v>1242</v>
      </c>
      <c r="CG1678" t="s">
        <v>175</v>
      </c>
      <c r="CI1678" s="118"/>
      <c r="CJ1678" s="118"/>
      <c r="CK1678" t="s">
        <v>1239</v>
      </c>
      <c r="CM1678" t="s">
        <v>1228</v>
      </c>
      <c r="CN1678" t="s">
        <v>3382</v>
      </c>
      <c r="CO1678" s="46" t="s">
        <v>2252</v>
      </c>
      <c r="CQ1678" s="46" t="s">
        <v>2252</v>
      </c>
      <c r="CR1678" s="46" t="s">
        <v>615</v>
      </c>
      <c r="CT1678" s="46" t="s">
        <v>2252</v>
      </c>
      <c r="CU1678" s="46" t="s">
        <v>615</v>
      </c>
      <c r="CV1678" s="118"/>
      <c r="CW1678" s="147"/>
      <c r="CX1678" t="s">
        <v>615</v>
      </c>
      <c r="DG1678" s="118"/>
      <c r="DH1678" s="118"/>
      <c r="DI1678" s="118"/>
      <c r="DJ1678" s="118"/>
      <c r="DK1678" s="118"/>
      <c r="DL1678">
        <v>40</v>
      </c>
      <c r="DM1678" s="74" t="s">
        <v>164</v>
      </c>
      <c r="DN1678" s="74"/>
      <c r="DO1678" s="74"/>
      <c r="DP1678" s="74"/>
      <c r="DR1678">
        <v>40</v>
      </c>
      <c r="DS1678" s="74" t="s">
        <v>164</v>
      </c>
      <c r="DZ1678" t="s">
        <v>1262</v>
      </c>
      <c r="EA1678">
        <v>40</v>
      </c>
      <c r="EY1678" s="70" t="str">
        <f t="shared" si="196"/>
        <v>simvastatine oral 40mg/</v>
      </c>
      <c r="FK1678" s="14" t="s">
        <v>163</v>
      </c>
      <c r="FL1678" s="70" t="str">
        <f t="shared" si="197"/>
        <v>simvastatine oral 40mg/</v>
      </c>
    </row>
    <row r="1679" spans="1:168" ht="15.75" customHeight="1">
      <c r="A1679" s="83">
        <v>169382</v>
      </c>
      <c r="B1679" s="57">
        <v>169382</v>
      </c>
      <c r="C1679" s="118"/>
      <c r="D1679" s="118"/>
      <c r="E1679" s="118"/>
      <c r="F1679" s="118"/>
      <c r="G1679" s="57">
        <v>169382</v>
      </c>
      <c r="I1679" s="57">
        <v>169382</v>
      </c>
      <c r="J1679" s="5" t="str">
        <f t="shared" si="191"/>
        <v>FIN simvastatine SanoSwiss UAB film-coated tablet 100 x 40mg/</v>
      </c>
      <c r="K1679" s="5" t="str">
        <f t="shared" si="192"/>
        <v>FIN simvastatine SanoSwiss UAB film-coated tablet 100 x 40mg/</v>
      </c>
      <c r="P1679">
        <v>100</v>
      </c>
      <c r="R1679">
        <v>100</v>
      </c>
      <c r="T1679" s="118"/>
      <c r="U1679" s="118"/>
      <c r="V1679" s="118"/>
      <c r="W1679" s="118"/>
      <c r="X1679" t="s">
        <v>1289</v>
      </c>
      <c r="Y1679" t="s">
        <v>1187</v>
      </c>
      <c r="Z1679" t="s">
        <v>1187</v>
      </c>
      <c r="AA1679" t="s">
        <v>1289</v>
      </c>
      <c r="AF1679" s="61">
        <v>100000073665</v>
      </c>
      <c r="AG1679" t="s">
        <v>1220</v>
      </c>
      <c r="AI1679" t="s">
        <v>1198</v>
      </c>
      <c r="AJ1679" t="s">
        <v>1212</v>
      </c>
      <c r="AS1679" s="57">
        <v>33933</v>
      </c>
      <c r="AT1679" s="25" t="str">
        <f t="shared" si="193"/>
        <v>FIN simvastatine SanoSwiss UAB film-coated tablet 40mg/</v>
      </c>
      <c r="AU1679" s="33"/>
      <c r="AW1679" s="57">
        <v>33933</v>
      </c>
      <c r="AX1679" s="57"/>
      <c r="AZ1679" t="s">
        <v>579</v>
      </c>
      <c r="BD1679" t="s">
        <v>1220</v>
      </c>
      <c r="BF1679" s="46" t="s">
        <v>1087</v>
      </c>
      <c r="BG1679" t="s">
        <v>994</v>
      </c>
      <c r="BK1679" t="s">
        <v>994</v>
      </c>
      <c r="BL1679" t="s">
        <v>1087</v>
      </c>
      <c r="BM1679" s="55" t="s">
        <v>964</v>
      </c>
      <c r="BN1679" t="str">
        <f t="shared" si="194"/>
        <v>simvastatine film-coated tablet 40mg/</v>
      </c>
      <c r="BO1679" s="55"/>
      <c r="BP1679" t="str">
        <f t="shared" si="195"/>
        <v>simvastatine film-coated tablet 40mg/</v>
      </c>
      <c r="BR1679" s="76">
        <v>10221000</v>
      </c>
      <c r="BS1679" t="s">
        <v>1220</v>
      </c>
      <c r="BU1679" s="118"/>
      <c r="BV1679" s="118"/>
      <c r="BW1679" s="61">
        <v>100000073665</v>
      </c>
      <c r="CB1679" s="87"/>
      <c r="CC1679" s="87"/>
      <c r="CF1679" t="s">
        <v>1242</v>
      </c>
      <c r="CG1679" t="s">
        <v>175</v>
      </c>
      <c r="CI1679" s="118"/>
      <c r="CJ1679" s="118"/>
      <c r="CK1679" t="s">
        <v>1239</v>
      </c>
      <c r="CM1679" t="s">
        <v>1228</v>
      </c>
      <c r="CN1679" t="s">
        <v>3382</v>
      </c>
      <c r="CO1679" s="46" t="s">
        <v>2252</v>
      </c>
      <c r="CQ1679" s="46" t="s">
        <v>2252</v>
      </c>
      <c r="CR1679" s="46" t="s">
        <v>615</v>
      </c>
      <c r="CT1679" s="46" t="s">
        <v>2252</v>
      </c>
      <c r="CU1679" s="46" t="s">
        <v>615</v>
      </c>
      <c r="CV1679" s="118"/>
      <c r="CW1679" s="147"/>
      <c r="CX1679" t="s">
        <v>615</v>
      </c>
      <c r="DG1679" s="118"/>
      <c r="DH1679" s="118"/>
      <c r="DI1679" s="118"/>
      <c r="DJ1679" s="118"/>
      <c r="DK1679" s="118"/>
      <c r="DL1679">
        <v>40</v>
      </c>
      <c r="DM1679" s="74" t="s">
        <v>164</v>
      </c>
      <c r="DN1679" s="74"/>
      <c r="DO1679" s="74"/>
      <c r="DP1679" s="74"/>
      <c r="DR1679">
        <v>40</v>
      </c>
      <c r="DS1679" s="74" t="s">
        <v>164</v>
      </c>
      <c r="DZ1679" t="s">
        <v>1262</v>
      </c>
      <c r="EA1679">
        <v>40</v>
      </c>
      <c r="EY1679" s="70" t="str">
        <f t="shared" si="196"/>
        <v>simvastatine oral 40mg/</v>
      </c>
      <c r="FK1679" s="14" t="s">
        <v>163</v>
      </c>
      <c r="FL1679" s="70" t="str">
        <f t="shared" si="197"/>
        <v>simvastatine oral 40mg/</v>
      </c>
    </row>
    <row r="1680" spans="1:168" ht="15.75" customHeight="1">
      <c r="A1680" s="83">
        <v>6892</v>
      </c>
      <c r="B1680" s="57">
        <v>6892</v>
      </c>
      <c r="C1680" s="118"/>
      <c r="D1680" s="118"/>
      <c r="E1680" s="118"/>
      <c r="F1680" s="118"/>
      <c r="G1680" s="57">
        <v>6892</v>
      </c>
      <c r="I1680" s="57">
        <v>6892</v>
      </c>
      <c r="J1680" s="5" t="str">
        <f t="shared" si="191"/>
        <v>FIN simvastatine N.V. Organon film-coated tablet 28 x 10mg/</v>
      </c>
      <c r="K1680" s="5" t="str">
        <f t="shared" si="192"/>
        <v>FIN simvastatine N.V. Organon film-coated tablet 28 x 10mg/</v>
      </c>
      <c r="P1680">
        <v>28</v>
      </c>
      <c r="R1680">
        <v>28</v>
      </c>
      <c r="T1680" s="118"/>
      <c r="U1680" s="118"/>
      <c r="V1680" s="118"/>
      <c r="W1680" s="118"/>
      <c r="X1680" t="s">
        <v>1289</v>
      </c>
      <c r="Y1680" t="s">
        <v>1188</v>
      </c>
      <c r="Z1680" t="s">
        <v>1188</v>
      </c>
      <c r="AA1680" t="s">
        <v>1297</v>
      </c>
      <c r="AF1680" s="61">
        <v>100000073665</v>
      </c>
      <c r="AG1680" t="s">
        <v>1220</v>
      </c>
      <c r="AI1680" t="s">
        <v>1198</v>
      </c>
      <c r="AJ1680" t="s">
        <v>1212</v>
      </c>
      <c r="AS1680" s="57">
        <v>3114</v>
      </c>
      <c r="AT1680" s="25" t="str">
        <f t="shared" si="193"/>
        <v>FIN simvastatine N.V. Organon film-coated tablet 10mg/</v>
      </c>
      <c r="AU1680" s="33"/>
      <c r="AW1680" s="57">
        <v>3114</v>
      </c>
      <c r="AX1680" s="57"/>
      <c r="AZ1680" t="s">
        <v>579</v>
      </c>
      <c r="BD1680" t="s">
        <v>1220</v>
      </c>
      <c r="BF1680" s="46" t="s">
        <v>1088</v>
      </c>
      <c r="BG1680" t="s">
        <v>995</v>
      </c>
      <c r="BK1680" t="s">
        <v>995</v>
      </c>
      <c r="BL1680" t="s">
        <v>1088</v>
      </c>
      <c r="BM1680" s="55" t="s">
        <v>964</v>
      </c>
      <c r="BN1680" t="str">
        <f t="shared" si="194"/>
        <v>simvastatine film-coated tablet 10mg/</v>
      </c>
      <c r="BO1680" s="55"/>
      <c r="BP1680" t="str">
        <f t="shared" si="195"/>
        <v>simvastatine film-coated tablet 10mg/</v>
      </c>
      <c r="BR1680" s="76">
        <v>10221000</v>
      </c>
      <c r="BS1680" t="s">
        <v>1220</v>
      </c>
      <c r="BU1680" s="118"/>
      <c r="BV1680" s="118"/>
      <c r="BW1680" s="61">
        <v>100000073665</v>
      </c>
      <c r="CB1680" s="87"/>
      <c r="CC1680" s="87"/>
      <c r="CF1680" t="s">
        <v>1242</v>
      </c>
      <c r="CG1680" t="s">
        <v>175</v>
      </c>
      <c r="CI1680" s="118"/>
      <c r="CJ1680" s="118"/>
      <c r="CK1680" t="s">
        <v>1239</v>
      </c>
      <c r="CM1680" t="s">
        <v>1228</v>
      </c>
      <c r="CN1680" t="s">
        <v>3382</v>
      </c>
      <c r="CO1680" s="46" t="s">
        <v>2252</v>
      </c>
      <c r="CQ1680" s="46" t="s">
        <v>2252</v>
      </c>
      <c r="CR1680" s="46" t="s">
        <v>615</v>
      </c>
      <c r="CT1680" s="46" t="s">
        <v>2252</v>
      </c>
      <c r="CU1680" s="46" t="s">
        <v>615</v>
      </c>
      <c r="CV1680" s="118"/>
      <c r="CW1680" s="147"/>
      <c r="CX1680" t="s">
        <v>615</v>
      </c>
      <c r="DG1680" s="118"/>
      <c r="DH1680" s="118"/>
      <c r="DI1680" s="118"/>
      <c r="DJ1680" s="118"/>
      <c r="DK1680" s="118"/>
      <c r="DL1680">
        <v>10</v>
      </c>
      <c r="DM1680" s="74" t="s">
        <v>164</v>
      </c>
      <c r="DN1680" s="74"/>
      <c r="DO1680" s="74"/>
      <c r="DP1680" s="74"/>
      <c r="DR1680">
        <v>10</v>
      </c>
      <c r="DS1680" s="74" t="s">
        <v>164</v>
      </c>
      <c r="DZ1680" t="s">
        <v>1246</v>
      </c>
      <c r="EA1680">
        <v>10</v>
      </c>
      <c r="EY1680" s="70" t="str">
        <f t="shared" si="196"/>
        <v>simvastatine oral 10mg/</v>
      </c>
      <c r="FK1680" s="14" t="s">
        <v>163</v>
      </c>
      <c r="FL1680" s="70" t="str">
        <f t="shared" si="197"/>
        <v>simvastatine oral 10mg/</v>
      </c>
    </row>
    <row r="1681" spans="1:168" ht="15.75" customHeight="1">
      <c r="A1681" s="83">
        <v>6893</v>
      </c>
      <c r="B1681" s="57">
        <v>6893</v>
      </c>
      <c r="C1681" s="118"/>
      <c r="D1681" s="118"/>
      <c r="E1681" s="118"/>
      <c r="F1681" s="118"/>
      <c r="G1681" s="57">
        <v>6893</v>
      </c>
      <c r="I1681" s="57">
        <v>6893</v>
      </c>
      <c r="J1681" s="5" t="str">
        <f t="shared" si="191"/>
        <v>FIN simvastatine N.V. Organon film-coated tablet 98 x 10mg/</v>
      </c>
      <c r="K1681" s="5" t="str">
        <f t="shared" si="192"/>
        <v>FIN simvastatine N.V. Organon film-coated tablet 98 x 10mg/</v>
      </c>
      <c r="P1681">
        <v>98</v>
      </c>
      <c r="R1681">
        <v>98</v>
      </c>
      <c r="T1681" s="118"/>
      <c r="U1681" s="118"/>
      <c r="V1681" s="118"/>
      <c r="W1681" s="118"/>
      <c r="X1681" t="s">
        <v>1298</v>
      </c>
      <c r="Y1681" t="s">
        <v>1188</v>
      </c>
      <c r="Z1681" t="s">
        <v>1188</v>
      </c>
      <c r="AA1681" t="s">
        <v>1302</v>
      </c>
      <c r="AF1681" s="61">
        <v>100000073665</v>
      </c>
      <c r="AG1681" t="s">
        <v>1220</v>
      </c>
      <c r="AI1681" t="s">
        <v>1198</v>
      </c>
      <c r="AJ1681" t="s">
        <v>1212</v>
      </c>
      <c r="AS1681" s="57">
        <v>3114</v>
      </c>
      <c r="AT1681" s="25" t="str">
        <f t="shared" si="193"/>
        <v>FIN simvastatine N.V. Organon film-coated tablet 10mg/</v>
      </c>
      <c r="AU1681" s="33"/>
      <c r="AW1681" s="57">
        <v>3114</v>
      </c>
      <c r="AX1681" s="57"/>
      <c r="AZ1681" t="s">
        <v>579</v>
      </c>
      <c r="BD1681" t="s">
        <v>1220</v>
      </c>
      <c r="BF1681" s="46" t="s">
        <v>1088</v>
      </c>
      <c r="BG1681" t="s">
        <v>995</v>
      </c>
      <c r="BK1681" t="s">
        <v>995</v>
      </c>
      <c r="BL1681" t="s">
        <v>1088</v>
      </c>
      <c r="BM1681" s="55" t="s">
        <v>964</v>
      </c>
      <c r="BN1681" t="str">
        <f t="shared" si="194"/>
        <v>simvastatine film-coated tablet 10mg/</v>
      </c>
      <c r="BO1681" s="55"/>
      <c r="BP1681" t="str">
        <f t="shared" si="195"/>
        <v>simvastatine film-coated tablet 10mg/</v>
      </c>
      <c r="BR1681" s="76">
        <v>10221000</v>
      </c>
      <c r="BS1681" t="s">
        <v>1220</v>
      </c>
      <c r="BU1681" s="118"/>
      <c r="BV1681" s="118"/>
      <c r="BW1681" s="61">
        <v>100000073665</v>
      </c>
      <c r="CB1681" s="87"/>
      <c r="CC1681" s="87"/>
      <c r="CF1681" t="s">
        <v>1242</v>
      </c>
      <c r="CG1681" t="s">
        <v>175</v>
      </c>
      <c r="CI1681" s="118"/>
      <c r="CJ1681" s="118"/>
      <c r="CK1681" t="s">
        <v>1239</v>
      </c>
      <c r="CM1681" t="s">
        <v>1228</v>
      </c>
      <c r="CN1681" t="s">
        <v>3382</v>
      </c>
      <c r="CO1681" s="46" t="s">
        <v>2252</v>
      </c>
      <c r="CQ1681" s="46" t="s">
        <v>2252</v>
      </c>
      <c r="CR1681" s="46" t="s">
        <v>615</v>
      </c>
      <c r="CT1681" s="46" t="s">
        <v>2252</v>
      </c>
      <c r="CU1681" s="46" t="s">
        <v>615</v>
      </c>
      <c r="CV1681" s="118"/>
      <c r="CW1681" s="147"/>
      <c r="CX1681" t="s">
        <v>615</v>
      </c>
      <c r="DG1681" s="118"/>
      <c r="DH1681" s="118"/>
      <c r="DI1681" s="118"/>
      <c r="DJ1681" s="118"/>
      <c r="DK1681" s="118"/>
      <c r="DL1681">
        <v>10</v>
      </c>
      <c r="DM1681" s="74" t="s">
        <v>164</v>
      </c>
      <c r="DN1681" s="74"/>
      <c r="DO1681" s="74"/>
      <c r="DP1681" s="74"/>
      <c r="DR1681">
        <v>10</v>
      </c>
      <c r="DS1681" s="74" t="s">
        <v>164</v>
      </c>
      <c r="DZ1681" t="s">
        <v>1246</v>
      </c>
      <c r="EA1681">
        <v>10</v>
      </c>
      <c r="EY1681" s="70" t="str">
        <f t="shared" si="196"/>
        <v>simvastatine oral 10mg/</v>
      </c>
      <c r="FK1681" s="14" t="s">
        <v>163</v>
      </c>
      <c r="FL1681" s="70" t="str">
        <f t="shared" si="197"/>
        <v>simvastatine oral 10mg/</v>
      </c>
    </row>
    <row r="1682" spans="1:168" ht="15.75" customHeight="1">
      <c r="A1682" s="83">
        <v>86256</v>
      </c>
      <c r="B1682" s="57">
        <v>86256</v>
      </c>
      <c r="C1682" s="118"/>
      <c r="D1682" s="118"/>
      <c r="E1682" s="118"/>
      <c r="F1682" s="118"/>
      <c r="G1682" s="57">
        <v>86256</v>
      </c>
      <c r="I1682" s="57">
        <v>86256</v>
      </c>
      <c r="J1682" s="5" t="str">
        <f t="shared" si="191"/>
        <v>FIN simvastatine N.V. Organon film-coated tablet 1 x 10mg/</v>
      </c>
      <c r="K1682" s="5" t="str">
        <f t="shared" si="192"/>
        <v>FIN simvastatine N.V. Organon film-coated tablet 1 x 10mg/</v>
      </c>
      <c r="P1682">
        <v>1</v>
      </c>
      <c r="R1682">
        <v>1</v>
      </c>
      <c r="T1682" s="118"/>
      <c r="U1682" s="118"/>
      <c r="V1682" s="118"/>
      <c r="W1682" s="118"/>
      <c r="X1682" t="s">
        <v>1299</v>
      </c>
      <c r="Y1682" t="s">
        <v>1188</v>
      </c>
      <c r="Z1682" t="s">
        <v>1188</v>
      </c>
      <c r="AA1682" t="s">
        <v>1350</v>
      </c>
      <c r="AF1682" s="61">
        <v>100000073665</v>
      </c>
      <c r="AG1682" t="s">
        <v>1220</v>
      </c>
      <c r="AI1682" t="s">
        <v>1198</v>
      </c>
      <c r="AJ1682" t="s">
        <v>1212</v>
      </c>
      <c r="AS1682" s="57">
        <v>3114</v>
      </c>
      <c r="AT1682" s="25" t="str">
        <f t="shared" si="193"/>
        <v>FIN simvastatine N.V. Organon film-coated tablet 10mg/</v>
      </c>
      <c r="AU1682" s="33"/>
      <c r="AW1682" s="57">
        <v>3114</v>
      </c>
      <c r="AX1682" s="57"/>
      <c r="AZ1682" t="s">
        <v>579</v>
      </c>
      <c r="BD1682" t="s">
        <v>1220</v>
      </c>
      <c r="BF1682" s="46" t="s">
        <v>1088</v>
      </c>
      <c r="BG1682" t="s">
        <v>995</v>
      </c>
      <c r="BK1682" t="s">
        <v>995</v>
      </c>
      <c r="BL1682" t="s">
        <v>1088</v>
      </c>
      <c r="BM1682" s="55" t="s">
        <v>964</v>
      </c>
      <c r="BN1682" t="str">
        <f t="shared" si="194"/>
        <v>simvastatine film-coated tablet 10mg/</v>
      </c>
      <c r="BO1682" s="55"/>
      <c r="BP1682" t="str">
        <f t="shared" si="195"/>
        <v>simvastatine film-coated tablet 10mg/</v>
      </c>
      <c r="BR1682" s="76">
        <v>10221000</v>
      </c>
      <c r="BS1682" t="s">
        <v>1220</v>
      </c>
      <c r="BU1682" s="118"/>
      <c r="BV1682" s="118"/>
      <c r="BW1682" s="61">
        <v>100000073665</v>
      </c>
      <c r="CB1682" s="87"/>
      <c r="CC1682" s="87"/>
      <c r="CF1682" t="s">
        <v>1242</v>
      </c>
      <c r="CG1682" t="s">
        <v>175</v>
      </c>
      <c r="CI1682" s="118"/>
      <c r="CJ1682" s="118"/>
      <c r="CK1682" t="s">
        <v>1239</v>
      </c>
      <c r="CM1682" t="s">
        <v>1228</v>
      </c>
      <c r="CN1682" t="s">
        <v>3382</v>
      </c>
      <c r="CO1682" s="46" t="s">
        <v>2252</v>
      </c>
      <c r="CQ1682" s="46" t="s">
        <v>2252</v>
      </c>
      <c r="CR1682" s="46" t="s">
        <v>615</v>
      </c>
      <c r="CT1682" s="46" t="s">
        <v>2252</v>
      </c>
      <c r="CU1682" s="46" t="s">
        <v>615</v>
      </c>
      <c r="CV1682" s="118"/>
      <c r="CW1682" s="147"/>
      <c r="CX1682" t="s">
        <v>615</v>
      </c>
      <c r="DG1682" s="118"/>
      <c r="DH1682" s="118"/>
      <c r="DI1682" s="118"/>
      <c r="DJ1682" s="118"/>
      <c r="DK1682" s="118"/>
      <c r="DL1682">
        <v>10</v>
      </c>
      <c r="DM1682" s="74" t="s">
        <v>164</v>
      </c>
      <c r="DN1682" s="74"/>
      <c r="DO1682" s="74"/>
      <c r="DP1682" s="74"/>
      <c r="DR1682">
        <v>10</v>
      </c>
      <c r="DS1682" s="74" t="s">
        <v>164</v>
      </c>
      <c r="DZ1682" t="s">
        <v>1246</v>
      </c>
      <c r="EA1682">
        <v>10</v>
      </c>
      <c r="EY1682" s="70" t="str">
        <f t="shared" si="196"/>
        <v>simvastatine oral 10mg/</v>
      </c>
      <c r="FK1682" s="14" t="s">
        <v>163</v>
      </c>
      <c r="FL1682" s="70" t="str">
        <f t="shared" si="197"/>
        <v>simvastatine oral 10mg/</v>
      </c>
    </row>
    <row r="1683" spans="1:168" ht="15.75" customHeight="1">
      <c r="A1683" s="83">
        <v>86360</v>
      </c>
      <c r="B1683" s="57">
        <v>86360</v>
      </c>
      <c r="C1683" s="118"/>
      <c r="D1683" s="118"/>
      <c r="E1683" s="118"/>
      <c r="F1683" s="118"/>
      <c r="G1683" s="57">
        <v>86360</v>
      </c>
      <c r="I1683" s="57">
        <v>86360</v>
      </c>
      <c r="J1683" s="5" t="str">
        <f t="shared" si="191"/>
        <v>FIN simvastatine N.V. Organon film-coated tablet 4 x 10mg/</v>
      </c>
      <c r="K1683" s="5" t="str">
        <f t="shared" si="192"/>
        <v>FIN simvastatine N.V. Organon film-coated tablet 4 x 10mg/</v>
      </c>
      <c r="P1683">
        <v>4</v>
      </c>
      <c r="R1683">
        <v>4</v>
      </c>
      <c r="T1683" s="118"/>
      <c r="U1683" s="118"/>
      <c r="V1683" s="118"/>
      <c r="W1683" s="118"/>
      <c r="X1683" t="s">
        <v>1297</v>
      </c>
      <c r="Y1683" t="s">
        <v>1188</v>
      </c>
      <c r="Z1683" t="s">
        <v>1188</v>
      </c>
      <c r="AA1683" t="s">
        <v>1319</v>
      </c>
      <c r="AF1683" s="61">
        <v>100000073665</v>
      </c>
      <c r="AG1683" t="s">
        <v>1220</v>
      </c>
      <c r="AI1683" t="s">
        <v>1198</v>
      </c>
      <c r="AJ1683" t="s">
        <v>1212</v>
      </c>
      <c r="AS1683" s="57">
        <v>3114</v>
      </c>
      <c r="AT1683" s="25" t="str">
        <f t="shared" si="193"/>
        <v>FIN simvastatine N.V. Organon film-coated tablet 10mg/</v>
      </c>
      <c r="AU1683" s="33"/>
      <c r="AW1683" s="57">
        <v>3114</v>
      </c>
      <c r="AX1683" s="57"/>
      <c r="AZ1683" t="s">
        <v>579</v>
      </c>
      <c r="BD1683" t="s">
        <v>1220</v>
      </c>
      <c r="BF1683" s="46" t="s">
        <v>1088</v>
      </c>
      <c r="BG1683" t="s">
        <v>995</v>
      </c>
      <c r="BK1683" t="s">
        <v>995</v>
      </c>
      <c r="BL1683" t="s">
        <v>1088</v>
      </c>
      <c r="BM1683" s="55" t="s">
        <v>964</v>
      </c>
      <c r="BN1683" t="str">
        <f t="shared" si="194"/>
        <v>simvastatine film-coated tablet 10mg/</v>
      </c>
      <c r="BO1683" s="55"/>
      <c r="BP1683" t="str">
        <f t="shared" si="195"/>
        <v>simvastatine film-coated tablet 10mg/</v>
      </c>
      <c r="BR1683" s="76">
        <v>10221000</v>
      </c>
      <c r="BS1683" t="s">
        <v>1220</v>
      </c>
      <c r="BU1683" s="118"/>
      <c r="BV1683" s="118"/>
      <c r="BW1683" s="61">
        <v>100000073665</v>
      </c>
      <c r="CB1683" s="87"/>
      <c r="CC1683" s="87"/>
      <c r="CF1683" t="s">
        <v>1242</v>
      </c>
      <c r="CG1683" t="s">
        <v>175</v>
      </c>
      <c r="CI1683" s="118"/>
      <c r="CJ1683" s="118"/>
      <c r="CK1683" t="s">
        <v>1239</v>
      </c>
      <c r="CM1683" t="s">
        <v>1228</v>
      </c>
      <c r="CN1683" t="s">
        <v>3382</v>
      </c>
      <c r="CO1683" s="46" t="s">
        <v>2252</v>
      </c>
      <c r="CQ1683" s="46" t="s">
        <v>2252</v>
      </c>
      <c r="CR1683" s="46" t="s">
        <v>615</v>
      </c>
      <c r="CT1683" s="46" t="s">
        <v>2252</v>
      </c>
      <c r="CU1683" s="46" t="s">
        <v>615</v>
      </c>
      <c r="CV1683" s="118"/>
      <c r="CW1683" s="147"/>
      <c r="CX1683" t="s">
        <v>615</v>
      </c>
      <c r="DG1683" s="118"/>
      <c r="DH1683" s="118"/>
      <c r="DI1683" s="118"/>
      <c r="DJ1683" s="118"/>
      <c r="DK1683" s="118"/>
      <c r="DL1683">
        <v>10</v>
      </c>
      <c r="DM1683" s="74" t="s">
        <v>164</v>
      </c>
      <c r="DN1683" s="74"/>
      <c r="DO1683" s="74"/>
      <c r="DP1683" s="74"/>
      <c r="DR1683">
        <v>10</v>
      </c>
      <c r="DS1683" s="74" t="s">
        <v>164</v>
      </c>
      <c r="DZ1683" t="s">
        <v>1246</v>
      </c>
      <c r="EA1683">
        <v>10</v>
      </c>
      <c r="EY1683" s="70" t="str">
        <f t="shared" si="196"/>
        <v>simvastatine oral 10mg/</v>
      </c>
      <c r="FK1683" s="14" t="s">
        <v>163</v>
      </c>
      <c r="FL1683" s="70" t="str">
        <f t="shared" si="197"/>
        <v>simvastatine oral 10mg/</v>
      </c>
    </row>
    <row r="1684" spans="1:168" ht="15.75" customHeight="1">
      <c r="A1684" s="83">
        <v>86361</v>
      </c>
      <c r="B1684" s="57">
        <v>86361</v>
      </c>
      <c r="C1684" s="118"/>
      <c r="D1684" s="118"/>
      <c r="E1684" s="118"/>
      <c r="F1684" s="118"/>
      <c r="G1684" s="57">
        <v>86361</v>
      </c>
      <c r="I1684" s="57">
        <v>86361</v>
      </c>
      <c r="J1684" s="5" t="str">
        <f t="shared" si="191"/>
        <v>FIN simvastatine N.V. Organon film-coated tablet 10 x 10mg/</v>
      </c>
      <c r="K1684" s="5" t="str">
        <f t="shared" si="192"/>
        <v>FIN simvastatine N.V. Organon film-coated tablet 10 x 10mg/</v>
      </c>
      <c r="P1684">
        <v>10</v>
      </c>
      <c r="R1684">
        <v>10</v>
      </c>
      <c r="T1684" s="118"/>
      <c r="U1684" s="118"/>
      <c r="V1684" s="118"/>
      <c r="W1684" s="118"/>
      <c r="X1684" t="s">
        <v>1302</v>
      </c>
      <c r="Y1684" t="s">
        <v>1188</v>
      </c>
      <c r="Z1684" t="s">
        <v>1188</v>
      </c>
      <c r="AA1684" t="s">
        <v>1292</v>
      </c>
      <c r="AF1684" s="61">
        <v>100000073665</v>
      </c>
      <c r="AG1684" t="s">
        <v>1220</v>
      </c>
      <c r="AI1684" t="s">
        <v>1198</v>
      </c>
      <c r="AJ1684" t="s">
        <v>1212</v>
      </c>
      <c r="AS1684" s="57">
        <v>3114</v>
      </c>
      <c r="AT1684" s="25" t="str">
        <f t="shared" si="193"/>
        <v>FIN simvastatine N.V. Organon film-coated tablet 10mg/</v>
      </c>
      <c r="AU1684" s="33"/>
      <c r="AW1684" s="57">
        <v>3114</v>
      </c>
      <c r="AX1684" s="57"/>
      <c r="AZ1684" t="s">
        <v>579</v>
      </c>
      <c r="BD1684" t="s">
        <v>1220</v>
      </c>
      <c r="BF1684" s="46" t="s">
        <v>1088</v>
      </c>
      <c r="BG1684" t="s">
        <v>995</v>
      </c>
      <c r="BK1684" t="s">
        <v>995</v>
      </c>
      <c r="BL1684" t="s">
        <v>1088</v>
      </c>
      <c r="BM1684" s="55" t="s">
        <v>964</v>
      </c>
      <c r="BN1684" t="str">
        <f t="shared" si="194"/>
        <v>simvastatine film-coated tablet 10mg/</v>
      </c>
      <c r="BO1684" s="55"/>
      <c r="BP1684" t="str">
        <f t="shared" si="195"/>
        <v>simvastatine film-coated tablet 10mg/</v>
      </c>
      <c r="BR1684" s="76">
        <v>10221000</v>
      </c>
      <c r="BS1684" t="s">
        <v>1220</v>
      </c>
      <c r="BU1684" s="118"/>
      <c r="BV1684" s="118"/>
      <c r="BW1684" s="61">
        <v>100000073665</v>
      </c>
      <c r="CB1684" s="87"/>
      <c r="CC1684" s="87"/>
      <c r="CF1684" t="s">
        <v>1242</v>
      </c>
      <c r="CG1684" t="s">
        <v>175</v>
      </c>
      <c r="CI1684" s="118"/>
      <c r="CJ1684" s="118"/>
      <c r="CK1684" t="s">
        <v>1239</v>
      </c>
      <c r="CM1684" t="s">
        <v>1228</v>
      </c>
      <c r="CN1684" t="s">
        <v>3382</v>
      </c>
      <c r="CO1684" s="46" t="s">
        <v>2252</v>
      </c>
      <c r="CQ1684" s="46" t="s">
        <v>2252</v>
      </c>
      <c r="CR1684" s="46" t="s">
        <v>615</v>
      </c>
      <c r="CT1684" s="46" t="s">
        <v>2252</v>
      </c>
      <c r="CU1684" s="46" t="s">
        <v>615</v>
      </c>
      <c r="CV1684" s="118"/>
      <c r="CW1684" s="147"/>
      <c r="CX1684" t="s">
        <v>615</v>
      </c>
      <c r="DG1684" s="118"/>
      <c r="DH1684" s="118"/>
      <c r="DI1684" s="118"/>
      <c r="DJ1684" s="118"/>
      <c r="DK1684" s="118"/>
      <c r="DL1684">
        <v>10</v>
      </c>
      <c r="DM1684" s="74" t="s">
        <v>164</v>
      </c>
      <c r="DN1684" s="74"/>
      <c r="DO1684" s="74"/>
      <c r="DP1684" s="74"/>
      <c r="DR1684">
        <v>10</v>
      </c>
      <c r="DS1684" s="74" t="s">
        <v>164</v>
      </c>
      <c r="DZ1684" t="s">
        <v>1246</v>
      </c>
      <c r="EA1684">
        <v>10</v>
      </c>
      <c r="EY1684" s="70" t="str">
        <f t="shared" si="196"/>
        <v>simvastatine oral 10mg/</v>
      </c>
      <c r="FK1684" s="14" t="s">
        <v>163</v>
      </c>
      <c r="FL1684" s="70" t="str">
        <f t="shared" si="197"/>
        <v>simvastatine oral 10mg/</v>
      </c>
    </row>
    <row r="1685" spans="1:168" ht="15.75" customHeight="1">
      <c r="A1685" s="83">
        <v>86364</v>
      </c>
      <c r="B1685" s="57">
        <v>86364</v>
      </c>
      <c r="C1685" s="118"/>
      <c r="D1685" s="118"/>
      <c r="E1685" s="118"/>
      <c r="F1685" s="118"/>
      <c r="G1685" s="57">
        <v>86364</v>
      </c>
      <c r="I1685" s="57">
        <v>86364</v>
      </c>
      <c r="J1685" s="5" t="str">
        <f t="shared" si="191"/>
        <v>FIN simvastatine N.V. Organon film-coated tablet 14 x 10mg/</v>
      </c>
      <c r="K1685" s="5" t="str">
        <f t="shared" si="192"/>
        <v>FIN simvastatine N.V. Organon film-coated tablet 14 x 10mg/</v>
      </c>
      <c r="P1685">
        <v>14</v>
      </c>
      <c r="R1685">
        <v>14</v>
      </c>
      <c r="T1685" s="118"/>
      <c r="U1685" s="118"/>
      <c r="V1685" s="118"/>
      <c r="W1685" s="118"/>
      <c r="X1685" t="s">
        <v>1350</v>
      </c>
      <c r="Y1685" t="s">
        <v>1188</v>
      </c>
      <c r="Z1685" t="s">
        <v>1188</v>
      </c>
      <c r="AA1685" t="s">
        <v>1296</v>
      </c>
      <c r="AF1685" s="61">
        <v>100000073665</v>
      </c>
      <c r="AG1685" t="s">
        <v>1220</v>
      </c>
      <c r="AI1685" t="s">
        <v>1198</v>
      </c>
      <c r="AJ1685" t="s">
        <v>1212</v>
      </c>
      <c r="AS1685" s="57">
        <v>3114</v>
      </c>
      <c r="AT1685" s="25" t="str">
        <f t="shared" si="193"/>
        <v>FIN simvastatine N.V. Organon film-coated tablet 10mg/</v>
      </c>
      <c r="AU1685" s="33"/>
      <c r="AW1685" s="57">
        <v>3114</v>
      </c>
      <c r="AX1685" s="57"/>
      <c r="AZ1685" t="s">
        <v>579</v>
      </c>
      <c r="BD1685" t="s">
        <v>1220</v>
      </c>
      <c r="BF1685" s="46" t="s">
        <v>1088</v>
      </c>
      <c r="BG1685" t="s">
        <v>995</v>
      </c>
      <c r="BK1685" t="s">
        <v>995</v>
      </c>
      <c r="BL1685" t="s">
        <v>1088</v>
      </c>
      <c r="BM1685" s="55" t="s">
        <v>964</v>
      </c>
      <c r="BN1685" t="str">
        <f t="shared" si="194"/>
        <v>simvastatine film-coated tablet 10mg/</v>
      </c>
      <c r="BO1685" s="55"/>
      <c r="BP1685" t="str">
        <f t="shared" si="195"/>
        <v>simvastatine film-coated tablet 10mg/</v>
      </c>
      <c r="BR1685" s="76">
        <v>10221000</v>
      </c>
      <c r="BS1685" t="s">
        <v>1220</v>
      </c>
      <c r="BU1685" s="118"/>
      <c r="BV1685" s="118"/>
      <c r="BW1685" s="61">
        <v>100000073665</v>
      </c>
      <c r="CB1685" s="87"/>
      <c r="CC1685" s="87"/>
      <c r="CF1685" t="s">
        <v>1242</v>
      </c>
      <c r="CG1685" t="s">
        <v>175</v>
      </c>
      <c r="CI1685" s="118"/>
      <c r="CJ1685" s="118"/>
      <c r="CK1685" t="s">
        <v>1239</v>
      </c>
      <c r="CM1685" t="s">
        <v>1228</v>
      </c>
      <c r="CN1685" t="s">
        <v>3382</v>
      </c>
      <c r="CO1685" s="46" t="s">
        <v>2252</v>
      </c>
      <c r="CQ1685" s="46" t="s">
        <v>2252</v>
      </c>
      <c r="CR1685" s="46" t="s">
        <v>615</v>
      </c>
      <c r="CT1685" s="46" t="s">
        <v>2252</v>
      </c>
      <c r="CU1685" s="46" t="s">
        <v>615</v>
      </c>
      <c r="CV1685" s="118"/>
      <c r="CW1685" s="147"/>
      <c r="CX1685" t="s">
        <v>615</v>
      </c>
      <c r="DG1685" s="118"/>
      <c r="DH1685" s="118"/>
      <c r="DI1685" s="118"/>
      <c r="DJ1685" s="118"/>
      <c r="DK1685" s="118"/>
      <c r="DL1685">
        <v>10</v>
      </c>
      <c r="DM1685" s="74" t="s">
        <v>164</v>
      </c>
      <c r="DN1685" s="74"/>
      <c r="DO1685" s="74"/>
      <c r="DP1685" s="74"/>
      <c r="DR1685">
        <v>10</v>
      </c>
      <c r="DS1685" s="74" t="s">
        <v>164</v>
      </c>
      <c r="DZ1685" t="s">
        <v>1246</v>
      </c>
      <c r="EA1685">
        <v>10</v>
      </c>
      <c r="EY1685" s="70" t="str">
        <f t="shared" si="196"/>
        <v>simvastatine oral 10mg/</v>
      </c>
      <c r="FK1685" s="14" t="s">
        <v>163</v>
      </c>
      <c r="FL1685" s="70" t="str">
        <f t="shared" si="197"/>
        <v>simvastatine oral 10mg/</v>
      </c>
    </row>
    <row r="1686" spans="1:168" ht="15.75" customHeight="1">
      <c r="A1686" s="83">
        <v>86366</v>
      </c>
      <c r="B1686" s="57">
        <v>86366</v>
      </c>
      <c r="C1686" s="118"/>
      <c r="D1686" s="118"/>
      <c r="E1686" s="118"/>
      <c r="F1686" s="118"/>
      <c r="G1686" s="57">
        <v>86366</v>
      </c>
      <c r="I1686" s="57">
        <v>86366</v>
      </c>
      <c r="J1686" s="5" t="str">
        <f t="shared" si="191"/>
        <v>FIN simvastatine N.V. Organon film-coated tablet 15 x 10mg/</v>
      </c>
      <c r="K1686" s="5" t="str">
        <f t="shared" si="192"/>
        <v>FIN simvastatine N.V. Organon film-coated tablet 15 x 10mg/</v>
      </c>
      <c r="P1686">
        <v>15</v>
      </c>
      <c r="R1686">
        <v>15</v>
      </c>
      <c r="T1686" s="118"/>
      <c r="U1686" s="118"/>
      <c r="V1686" s="118"/>
      <c r="W1686" s="118"/>
      <c r="X1686" t="s">
        <v>1319</v>
      </c>
      <c r="Y1686" t="s">
        <v>1188</v>
      </c>
      <c r="Z1686" t="s">
        <v>1188</v>
      </c>
      <c r="AA1686" t="s">
        <v>1312</v>
      </c>
      <c r="AF1686" s="61">
        <v>100000073665</v>
      </c>
      <c r="AG1686" t="s">
        <v>1220</v>
      </c>
      <c r="AI1686" t="s">
        <v>1198</v>
      </c>
      <c r="AJ1686" t="s">
        <v>1212</v>
      </c>
      <c r="AS1686" s="57">
        <v>3114</v>
      </c>
      <c r="AT1686" s="25" t="str">
        <f t="shared" si="193"/>
        <v>FIN simvastatine N.V. Organon film-coated tablet 10mg/</v>
      </c>
      <c r="AU1686" s="33"/>
      <c r="AW1686" s="57">
        <v>3114</v>
      </c>
      <c r="AX1686" s="57"/>
      <c r="AZ1686" t="s">
        <v>579</v>
      </c>
      <c r="BD1686" t="s">
        <v>1220</v>
      </c>
      <c r="BF1686" s="46" t="s">
        <v>1088</v>
      </c>
      <c r="BG1686" t="s">
        <v>995</v>
      </c>
      <c r="BK1686" t="s">
        <v>995</v>
      </c>
      <c r="BL1686" t="s">
        <v>1088</v>
      </c>
      <c r="BM1686" s="55" t="s">
        <v>964</v>
      </c>
      <c r="BN1686" t="str">
        <f t="shared" si="194"/>
        <v>simvastatine film-coated tablet 10mg/</v>
      </c>
      <c r="BO1686" s="55"/>
      <c r="BP1686" t="str">
        <f t="shared" si="195"/>
        <v>simvastatine film-coated tablet 10mg/</v>
      </c>
      <c r="BR1686" s="76">
        <v>10221000</v>
      </c>
      <c r="BS1686" t="s">
        <v>1220</v>
      </c>
      <c r="BU1686" s="118"/>
      <c r="BV1686" s="118"/>
      <c r="BW1686" s="61">
        <v>100000073665</v>
      </c>
      <c r="CB1686" s="87"/>
      <c r="CC1686" s="87"/>
      <c r="CF1686" t="s">
        <v>1242</v>
      </c>
      <c r="CG1686" t="s">
        <v>175</v>
      </c>
      <c r="CI1686" s="118"/>
      <c r="CJ1686" s="118"/>
      <c r="CK1686" t="s">
        <v>1239</v>
      </c>
      <c r="CM1686" t="s">
        <v>1228</v>
      </c>
      <c r="CN1686" t="s">
        <v>3382</v>
      </c>
      <c r="CO1686" s="46" t="s">
        <v>2252</v>
      </c>
      <c r="CQ1686" s="46" t="s">
        <v>2252</v>
      </c>
      <c r="CR1686" s="46" t="s">
        <v>615</v>
      </c>
      <c r="CT1686" s="46" t="s">
        <v>2252</v>
      </c>
      <c r="CU1686" s="46" t="s">
        <v>615</v>
      </c>
      <c r="CV1686" s="118"/>
      <c r="CW1686" s="147"/>
      <c r="CX1686" t="s">
        <v>615</v>
      </c>
      <c r="DG1686" s="118"/>
      <c r="DH1686" s="118"/>
      <c r="DI1686" s="118"/>
      <c r="DJ1686" s="118"/>
      <c r="DK1686" s="118"/>
      <c r="DL1686">
        <v>10</v>
      </c>
      <c r="DM1686" s="74" t="s">
        <v>164</v>
      </c>
      <c r="DN1686" s="74"/>
      <c r="DO1686" s="74"/>
      <c r="DP1686" s="74"/>
      <c r="DR1686">
        <v>10</v>
      </c>
      <c r="DS1686" s="74" t="s">
        <v>164</v>
      </c>
      <c r="DZ1686" t="s">
        <v>1246</v>
      </c>
      <c r="EA1686">
        <v>10</v>
      </c>
      <c r="EY1686" s="70" t="str">
        <f t="shared" si="196"/>
        <v>simvastatine oral 10mg/</v>
      </c>
      <c r="FK1686" s="14" t="s">
        <v>163</v>
      </c>
      <c r="FL1686" s="70" t="str">
        <f t="shared" si="197"/>
        <v>simvastatine oral 10mg/</v>
      </c>
    </row>
    <row r="1687" spans="1:168" ht="15.75" customHeight="1">
      <c r="A1687" s="83">
        <v>86367</v>
      </c>
      <c r="B1687" s="57">
        <v>86367</v>
      </c>
      <c r="C1687" s="118"/>
      <c r="D1687" s="118"/>
      <c r="E1687" s="118"/>
      <c r="F1687" s="118"/>
      <c r="G1687" s="57">
        <v>86367</v>
      </c>
      <c r="I1687" s="57">
        <v>86367</v>
      </c>
      <c r="J1687" s="5" t="str">
        <f t="shared" ref="J1687:J1750" si="198">CONCATENATE(BM1687," ",CR1688," ",BG1687," ",BS1687," ",R1687,S1687," x ",DR1687,DS1687,"/",DU1687,DV1687)</f>
        <v>FIN simvastatine N.V. Organon film-coated tablet 20 x 10mg/</v>
      </c>
      <c r="K1687" s="5" t="str">
        <f t="shared" ref="K1687:K1750" si="199">CONCATENATE(BM1687," ",CR1688," ",BG1687," ",BS1687," ",R1687,S1687," x ",DR1687,DS1687,"/",DU1687,DV1687)</f>
        <v>FIN simvastatine N.V. Organon film-coated tablet 20 x 10mg/</v>
      </c>
      <c r="P1687">
        <v>20</v>
      </c>
      <c r="R1687">
        <v>20</v>
      </c>
      <c r="T1687" s="118"/>
      <c r="U1687" s="118"/>
      <c r="V1687" s="118"/>
      <c r="W1687" s="118"/>
      <c r="X1687" t="s">
        <v>1292</v>
      </c>
      <c r="Y1687" t="s">
        <v>1188</v>
      </c>
      <c r="Z1687" t="s">
        <v>1188</v>
      </c>
      <c r="AA1687" t="s">
        <v>1291</v>
      </c>
      <c r="AF1687" s="61">
        <v>100000073665</v>
      </c>
      <c r="AG1687" t="s">
        <v>1220</v>
      </c>
      <c r="AI1687" t="s">
        <v>1198</v>
      </c>
      <c r="AJ1687" t="s">
        <v>1212</v>
      </c>
      <c r="AS1687" s="57">
        <v>3114</v>
      </c>
      <c r="AT1687" s="25" t="str">
        <f t="shared" ref="AT1687:AT1750" si="200">CONCATENATE(BM1687," ",CR1688," ",BG1687," ",BS1687," ",DR1687,DS1687,"/",DU1687,DV1687)</f>
        <v>FIN simvastatine N.V. Organon film-coated tablet 10mg/</v>
      </c>
      <c r="AU1687" s="33"/>
      <c r="AW1687" s="57">
        <v>3114</v>
      </c>
      <c r="AX1687" s="57"/>
      <c r="AZ1687" t="s">
        <v>579</v>
      </c>
      <c r="BD1687" t="s">
        <v>1220</v>
      </c>
      <c r="BF1687" s="46" t="s">
        <v>1088</v>
      </c>
      <c r="BG1687" t="s">
        <v>995</v>
      </c>
      <c r="BK1687" t="s">
        <v>995</v>
      </c>
      <c r="BL1687" t="s">
        <v>1088</v>
      </c>
      <c r="BM1687" s="55" t="s">
        <v>964</v>
      </c>
      <c r="BN1687" t="str">
        <f t="shared" ref="BN1687:BN1750" si="201">CONCATENATE(CR1688," ",BS1687," ",DR1687,DS1687,"/",DU1687,DV1687)</f>
        <v>simvastatine film-coated tablet 10mg/</v>
      </c>
      <c r="BO1687" s="55"/>
      <c r="BP1687" t="str">
        <f t="shared" ref="BP1687:BP1750" si="202">CONCATENATE(CR1688," ",BS1687," ",DR1687,DS1687,"/",DU1687,DV1687)</f>
        <v>simvastatine film-coated tablet 10mg/</v>
      </c>
      <c r="BR1687" s="76">
        <v>10221000</v>
      </c>
      <c r="BS1687" t="s">
        <v>1220</v>
      </c>
      <c r="BU1687" s="118"/>
      <c r="BV1687" s="118"/>
      <c r="BW1687" s="61">
        <v>100000073665</v>
      </c>
      <c r="CB1687" s="87"/>
      <c r="CC1687" s="87"/>
      <c r="CF1687" t="s">
        <v>1242</v>
      </c>
      <c r="CG1687" t="s">
        <v>175</v>
      </c>
      <c r="CI1687" s="118"/>
      <c r="CJ1687" s="118"/>
      <c r="CK1687" t="s">
        <v>1239</v>
      </c>
      <c r="CM1687" t="s">
        <v>1228</v>
      </c>
      <c r="CN1687" t="s">
        <v>3382</v>
      </c>
      <c r="CO1687" s="46" t="s">
        <v>2252</v>
      </c>
      <c r="CQ1687" s="46" t="s">
        <v>2252</v>
      </c>
      <c r="CR1687" s="46" t="s">
        <v>615</v>
      </c>
      <c r="CT1687" s="46" t="s">
        <v>2252</v>
      </c>
      <c r="CU1687" s="46" t="s">
        <v>615</v>
      </c>
      <c r="CV1687" s="118"/>
      <c r="CW1687" s="147"/>
      <c r="CX1687" t="s">
        <v>615</v>
      </c>
      <c r="DG1687" s="118"/>
      <c r="DH1687" s="118"/>
      <c r="DI1687" s="118"/>
      <c r="DJ1687" s="118"/>
      <c r="DK1687" s="118"/>
      <c r="DL1687">
        <v>10</v>
      </c>
      <c r="DM1687" s="74" t="s">
        <v>164</v>
      </c>
      <c r="DN1687" s="74"/>
      <c r="DO1687" s="74"/>
      <c r="DP1687" s="74"/>
      <c r="DR1687">
        <v>10</v>
      </c>
      <c r="DS1687" s="74" t="s">
        <v>164</v>
      </c>
      <c r="DZ1687" t="s">
        <v>1246</v>
      </c>
      <c r="EA1687">
        <v>10</v>
      </c>
      <c r="EY1687" s="70" t="str">
        <f t="shared" ref="EY1687:EY1750" si="203">CONCATENATE(CU1689," ",FK1687," ",DR1687,DS1687,"/",DU1687,DV1687)</f>
        <v>simvastatine oral 10mg/</v>
      </c>
      <c r="FK1687" s="14" t="s">
        <v>163</v>
      </c>
      <c r="FL1687" s="70" t="str">
        <f t="shared" ref="FL1687:FL1750" si="204">CONCATENATE(CU1689," ",FK1687," ",DR1687,DS1687,"/",DU1687,DV1687)</f>
        <v>simvastatine oral 10mg/</v>
      </c>
    </row>
    <row r="1688" spans="1:168" ht="15.75" customHeight="1">
      <c r="A1688" s="83">
        <v>86368</v>
      </c>
      <c r="B1688" s="57">
        <v>86368</v>
      </c>
      <c r="C1688" s="118"/>
      <c r="D1688" s="118"/>
      <c r="E1688" s="118"/>
      <c r="F1688" s="118"/>
      <c r="G1688" s="57">
        <v>86368</v>
      </c>
      <c r="I1688" s="57">
        <v>86368</v>
      </c>
      <c r="J1688" s="5" t="str">
        <f t="shared" si="198"/>
        <v>FIN simvastatine N.V. Organon film-coated tablet 30 x 10mg/</v>
      </c>
      <c r="K1688" s="5" t="str">
        <f t="shared" si="199"/>
        <v>FIN simvastatine N.V. Organon film-coated tablet 30 x 10mg/</v>
      </c>
      <c r="P1688">
        <v>30</v>
      </c>
      <c r="R1688">
        <v>30</v>
      </c>
      <c r="T1688" s="118"/>
      <c r="U1688" s="118"/>
      <c r="V1688" s="118"/>
      <c r="W1688" s="118"/>
      <c r="X1688" t="s">
        <v>1296</v>
      </c>
      <c r="Y1688" t="s">
        <v>1188</v>
      </c>
      <c r="Z1688" t="s">
        <v>1188</v>
      </c>
      <c r="AA1688" t="s">
        <v>1298</v>
      </c>
      <c r="AF1688" s="61">
        <v>100000073665</v>
      </c>
      <c r="AG1688" t="s">
        <v>1220</v>
      </c>
      <c r="AI1688" t="s">
        <v>1198</v>
      </c>
      <c r="AJ1688" t="s">
        <v>1212</v>
      </c>
      <c r="AS1688" s="57">
        <v>3114</v>
      </c>
      <c r="AT1688" s="25" t="str">
        <f t="shared" si="200"/>
        <v>FIN simvastatine N.V. Organon film-coated tablet 10mg/</v>
      </c>
      <c r="AU1688" s="33"/>
      <c r="AW1688" s="57">
        <v>3114</v>
      </c>
      <c r="AX1688" s="57"/>
      <c r="AZ1688" t="s">
        <v>579</v>
      </c>
      <c r="BD1688" t="s">
        <v>1220</v>
      </c>
      <c r="BF1688" s="46" t="s">
        <v>1088</v>
      </c>
      <c r="BG1688" t="s">
        <v>995</v>
      </c>
      <c r="BK1688" t="s">
        <v>995</v>
      </c>
      <c r="BL1688" t="s">
        <v>1088</v>
      </c>
      <c r="BM1688" s="55" t="s">
        <v>964</v>
      </c>
      <c r="BN1688" t="str">
        <f t="shared" si="201"/>
        <v>simvastatine film-coated tablet 10mg/</v>
      </c>
      <c r="BO1688" s="55"/>
      <c r="BP1688" t="str">
        <f t="shared" si="202"/>
        <v>simvastatine film-coated tablet 10mg/</v>
      </c>
      <c r="BR1688" s="76">
        <v>10221000</v>
      </c>
      <c r="BS1688" t="s">
        <v>1220</v>
      </c>
      <c r="BU1688" s="118"/>
      <c r="BV1688" s="118"/>
      <c r="BW1688" s="61">
        <v>100000073665</v>
      </c>
      <c r="CB1688" s="87"/>
      <c r="CC1688" s="87"/>
      <c r="CF1688" t="s">
        <v>1242</v>
      </c>
      <c r="CG1688" t="s">
        <v>175</v>
      </c>
      <c r="CI1688" s="118"/>
      <c r="CJ1688" s="118"/>
      <c r="CK1688" t="s">
        <v>1239</v>
      </c>
      <c r="CM1688" t="s">
        <v>1228</v>
      </c>
      <c r="CN1688" t="s">
        <v>3382</v>
      </c>
      <c r="CO1688" s="46" t="s">
        <v>2252</v>
      </c>
      <c r="CQ1688" s="46" t="s">
        <v>2252</v>
      </c>
      <c r="CR1688" s="46" t="s">
        <v>615</v>
      </c>
      <c r="CT1688" s="46" t="s">
        <v>2252</v>
      </c>
      <c r="CU1688" s="46" t="s">
        <v>615</v>
      </c>
      <c r="CV1688" s="118"/>
      <c r="CW1688" s="147"/>
      <c r="CX1688" t="s">
        <v>615</v>
      </c>
      <c r="DG1688" s="118"/>
      <c r="DH1688" s="118"/>
      <c r="DI1688" s="118"/>
      <c r="DJ1688" s="118"/>
      <c r="DK1688" s="118"/>
      <c r="DL1688">
        <v>10</v>
      </c>
      <c r="DM1688" s="74" t="s">
        <v>164</v>
      </c>
      <c r="DN1688" s="74"/>
      <c r="DO1688" s="74"/>
      <c r="DP1688" s="74"/>
      <c r="DR1688">
        <v>10</v>
      </c>
      <c r="DS1688" s="74" t="s">
        <v>164</v>
      </c>
      <c r="DZ1688" t="s">
        <v>1246</v>
      </c>
      <c r="EA1688">
        <v>10</v>
      </c>
      <c r="EY1688" s="70" t="str">
        <f t="shared" si="203"/>
        <v>simvastatine oral 10mg/</v>
      </c>
      <c r="FK1688" s="14" t="s">
        <v>163</v>
      </c>
      <c r="FL1688" s="70" t="str">
        <f t="shared" si="204"/>
        <v>simvastatine oral 10mg/</v>
      </c>
    </row>
    <row r="1689" spans="1:168" ht="15.75" customHeight="1">
      <c r="A1689" s="83">
        <v>86369</v>
      </c>
      <c r="B1689" s="57">
        <v>86369</v>
      </c>
      <c r="C1689" s="118"/>
      <c r="D1689" s="118"/>
      <c r="E1689" s="118"/>
      <c r="F1689" s="118"/>
      <c r="G1689" s="57">
        <v>86369</v>
      </c>
      <c r="I1689" s="57">
        <v>86369</v>
      </c>
      <c r="J1689" s="5" t="str">
        <f t="shared" si="198"/>
        <v>FIN simvastatine N.V. Organon film-coated tablet 50 x 10mg/</v>
      </c>
      <c r="K1689" s="5" t="str">
        <f t="shared" si="199"/>
        <v>FIN simvastatine N.V. Organon film-coated tablet 50 x 10mg/</v>
      </c>
      <c r="P1689">
        <v>50</v>
      </c>
      <c r="R1689">
        <v>50</v>
      </c>
      <c r="T1689" s="118"/>
      <c r="U1689" s="118"/>
      <c r="V1689" s="118"/>
      <c r="W1689" s="118"/>
      <c r="X1689" t="s">
        <v>1312</v>
      </c>
      <c r="Y1689" t="s">
        <v>1188</v>
      </c>
      <c r="Z1689" t="s">
        <v>1188</v>
      </c>
      <c r="AA1689" t="s">
        <v>1299</v>
      </c>
      <c r="AF1689" s="61">
        <v>100000073665</v>
      </c>
      <c r="AG1689" t="s">
        <v>1220</v>
      </c>
      <c r="AI1689" t="s">
        <v>1198</v>
      </c>
      <c r="AJ1689" t="s">
        <v>1212</v>
      </c>
      <c r="AS1689" s="57">
        <v>3114</v>
      </c>
      <c r="AT1689" s="25" t="str">
        <f t="shared" si="200"/>
        <v>FIN simvastatine N.V. Organon film-coated tablet 10mg/</v>
      </c>
      <c r="AU1689" s="33"/>
      <c r="AW1689" s="57">
        <v>3114</v>
      </c>
      <c r="AX1689" s="57"/>
      <c r="AZ1689" t="s">
        <v>579</v>
      </c>
      <c r="BD1689" t="s">
        <v>1220</v>
      </c>
      <c r="BF1689" s="46" t="s">
        <v>1088</v>
      </c>
      <c r="BG1689" t="s">
        <v>995</v>
      </c>
      <c r="BK1689" t="s">
        <v>995</v>
      </c>
      <c r="BL1689" t="s">
        <v>1088</v>
      </c>
      <c r="BM1689" s="55" t="s">
        <v>964</v>
      </c>
      <c r="BN1689" t="str">
        <f t="shared" si="201"/>
        <v>simvastatine film-coated tablet 10mg/</v>
      </c>
      <c r="BO1689" s="55"/>
      <c r="BP1689" t="str">
        <f t="shared" si="202"/>
        <v>simvastatine film-coated tablet 10mg/</v>
      </c>
      <c r="BR1689" s="76">
        <v>10221000</v>
      </c>
      <c r="BS1689" t="s">
        <v>1220</v>
      </c>
      <c r="BU1689" s="118"/>
      <c r="BV1689" s="118"/>
      <c r="BW1689" s="61">
        <v>100000073665</v>
      </c>
      <c r="CB1689" s="87"/>
      <c r="CC1689" s="87"/>
      <c r="CF1689" t="s">
        <v>1242</v>
      </c>
      <c r="CG1689" t="s">
        <v>175</v>
      </c>
      <c r="CI1689" s="118"/>
      <c r="CJ1689" s="118"/>
      <c r="CK1689" t="s">
        <v>1239</v>
      </c>
      <c r="CM1689" t="s">
        <v>1228</v>
      </c>
      <c r="CN1689" t="s">
        <v>3382</v>
      </c>
      <c r="CO1689" s="46" t="s">
        <v>2252</v>
      </c>
      <c r="CQ1689" s="46" t="s">
        <v>2252</v>
      </c>
      <c r="CR1689" s="46" t="s">
        <v>615</v>
      </c>
      <c r="CT1689" s="46" t="s">
        <v>2252</v>
      </c>
      <c r="CU1689" s="46" t="s">
        <v>615</v>
      </c>
      <c r="CV1689" s="118"/>
      <c r="CW1689" s="147"/>
      <c r="CX1689" t="s">
        <v>615</v>
      </c>
      <c r="DG1689" s="118"/>
      <c r="DH1689" s="118"/>
      <c r="DI1689" s="118"/>
      <c r="DJ1689" s="118"/>
      <c r="DK1689" s="118"/>
      <c r="DL1689">
        <v>10</v>
      </c>
      <c r="DM1689" s="74" t="s">
        <v>164</v>
      </c>
      <c r="DN1689" s="74"/>
      <c r="DO1689" s="74"/>
      <c r="DP1689" s="74"/>
      <c r="DR1689">
        <v>10</v>
      </c>
      <c r="DS1689" s="74" t="s">
        <v>164</v>
      </c>
      <c r="DZ1689" t="s">
        <v>1246</v>
      </c>
      <c r="EA1689">
        <v>10</v>
      </c>
      <c r="EY1689" s="70" t="str">
        <f t="shared" si="203"/>
        <v>simvastatine oral 10mg/</v>
      </c>
      <c r="FK1689" s="14" t="s">
        <v>163</v>
      </c>
      <c r="FL1689" s="70" t="str">
        <f t="shared" si="204"/>
        <v>simvastatine oral 10mg/</v>
      </c>
    </row>
    <row r="1690" spans="1:168" ht="15.75" customHeight="1">
      <c r="A1690" s="83">
        <v>86370</v>
      </c>
      <c r="B1690" s="57">
        <v>86370</v>
      </c>
      <c r="C1690" s="118"/>
      <c r="D1690" s="118"/>
      <c r="E1690" s="118"/>
      <c r="F1690" s="118"/>
      <c r="G1690" s="57">
        <v>86370</v>
      </c>
      <c r="I1690" s="57">
        <v>86370</v>
      </c>
      <c r="J1690" s="5" t="str">
        <f t="shared" si="198"/>
        <v>FIN simvastatine N.V. Organon film-coated tablet 60 x 10mg/</v>
      </c>
      <c r="K1690" s="5" t="str">
        <f t="shared" si="199"/>
        <v>FIN simvastatine N.V. Organon film-coated tablet 60 x 10mg/</v>
      </c>
      <c r="P1690">
        <v>60</v>
      </c>
      <c r="R1690">
        <v>60</v>
      </c>
      <c r="T1690" s="118"/>
      <c r="U1690" s="118"/>
      <c r="V1690" s="118"/>
      <c r="W1690" s="118"/>
      <c r="X1690" t="s">
        <v>1291</v>
      </c>
      <c r="Y1690" t="s">
        <v>1188</v>
      </c>
      <c r="Z1690" t="s">
        <v>1188</v>
      </c>
      <c r="AA1690" t="s">
        <v>1300</v>
      </c>
      <c r="AF1690" s="61">
        <v>100000073665</v>
      </c>
      <c r="AG1690" t="s">
        <v>1220</v>
      </c>
      <c r="AI1690" t="s">
        <v>1198</v>
      </c>
      <c r="AJ1690" t="s">
        <v>1212</v>
      </c>
      <c r="AS1690" s="57">
        <v>3114</v>
      </c>
      <c r="AT1690" s="25" t="str">
        <f t="shared" si="200"/>
        <v>FIN simvastatine N.V. Organon film-coated tablet 10mg/</v>
      </c>
      <c r="AU1690" s="33"/>
      <c r="AW1690" s="57">
        <v>3114</v>
      </c>
      <c r="AX1690" s="57"/>
      <c r="AZ1690" t="s">
        <v>579</v>
      </c>
      <c r="BD1690" t="s">
        <v>1220</v>
      </c>
      <c r="BF1690" s="46" t="s">
        <v>1088</v>
      </c>
      <c r="BG1690" t="s">
        <v>995</v>
      </c>
      <c r="BK1690" t="s">
        <v>995</v>
      </c>
      <c r="BL1690" t="s">
        <v>1088</v>
      </c>
      <c r="BM1690" s="55" t="s">
        <v>964</v>
      </c>
      <c r="BN1690" t="str">
        <f t="shared" si="201"/>
        <v>simvastatine film-coated tablet 10mg/</v>
      </c>
      <c r="BO1690" s="55"/>
      <c r="BP1690" t="str">
        <f t="shared" si="202"/>
        <v>simvastatine film-coated tablet 10mg/</v>
      </c>
      <c r="BR1690" s="76">
        <v>10221000</v>
      </c>
      <c r="BS1690" t="s">
        <v>1220</v>
      </c>
      <c r="BU1690" s="118"/>
      <c r="BV1690" s="118"/>
      <c r="BW1690" s="61">
        <v>100000073665</v>
      </c>
      <c r="CB1690" s="87"/>
      <c r="CC1690" s="87"/>
      <c r="CF1690" t="s">
        <v>1242</v>
      </c>
      <c r="CG1690" t="s">
        <v>175</v>
      </c>
      <c r="CI1690" s="118"/>
      <c r="CJ1690" s="118"/>
      <c r="CK1690" t="s">
        <v>1239</v>
      </c>
      <c r="CM1690" t="s">
        <v>1228</v>
      </c>
      <c r="CN1690" t="s">
        <v>3382</v>
      </c>
      <c r="CO1690" s="46" t="s">
        <v>2252</v>
      </c>
      <c r="CQ1690" s="46" t="s">
        <v>2252</v>
      </c>
      <c r="CR1690" s="46" t="s">
        <v>615</v>
      </c>
      <c r="CT1690" s="46" t="s">
        <v>2252</v>
      </c>
      <c r="CU1690" s="46" t="s">
        <v>615</v>
      </c>
      <c r="CV1690" s="118"/>
      <c r="CW1690" s="147"/>
      <c r="CX1690" t="s">
        <v>615</v>
      </c>
      <c r="DG1690" s="118"/>
      <c r="DH1690" s="118"/>
      <c r="DI1690" s="118"/>
      <c r="DJ1690" s="118"/>
      <c r="DK1690" s="118"/>
      <c r="DL1690">
        <v>10</v>
      </c>
      <c r="DM1690" s="74" t="s">
        <v>164</v>
      </c>
      <c r="DN1690" s="74"/>
      <c r="DO1690" s="74"/>
      <c r="DP1690" s="74"/>
      <c r="DR1690">
        <v>10</v>
      </c>
      <c r="DS1690" s="74" t="s">
        <v>164</v>
      </c>
      <c r="DZ1690" t="s">
        <v>1246</v>
      </c>
      <c r="EA1690">
        <v>10</v>
      </c>
      <c r="EY1690" s="70" t="str">
        <f t="shared" si="203"/>
        <v>simvastatine oral 10mg/</v>
      </c>
      <c r="FK1690" s="14" t="s">
        <v>163</v>
      </c>
      <c r="FL1690" s="70" t="str">
        <f t="shared" si="204"/>
        <v>simvastatine oral 10mg/</v>
      </c>
    </row>
    <row r="1691" spans="1:168" ht="15.75" customHeight="1">
      <c r="A1691" s="83">
        <v>86371</v>
      </c>
      <c r="B1691" s="57">
        <v>86371</v>
      </c>
      <c r="C1691" s="118"/>
      <c r="D1691" s="118"/>
      <c r="E1691" s="118"/>
      <c r="F1691" s="118"/>
      <c r="G1691" s="57">
        <v>86371</v>
      </c>
      <c r="I1691" s="57">
        <v>86371</v>
      </c>
      <c r="J1691" s="5" t="str">
        <f t="shared" si="198"/>
        <v>FIN simvastatine N.V. Organon film-coated tablet 60 x 10mg/</v>
      </c>
      <c r="K1691" s="5" t="str">
        <f t="shared" si="199"/>
        <v>FIN simvastatine N.V. Organon film-coated tablet 60 x 10mg/</v>
      </c>
      <c r="P1691">
        <v>60</v>
      </c>
      <c r="R1691">
        <v>60</v>
      </c>
      <c r="T1691" s="118"/>
      <c r="U1691" s="118"/>
      <c r="V1691" s="118"/>
      <c r="W1691" s="118"/>
      <c r="X1691" t="s">
        <v>1298</v>
      </c>
      <c r="Y1691" t="s">
        <v>1188</v>
      </c>
      <c r="Z1691" t="s">
        <v>1188</v>
      </c>
      <c r="AA1691" t="s">
        <v>1300</v>
      </c>
      <c r="AF1691" s="61">
        <v>100000073665</v>
      </c>
      <c r="AG1691" t="s">
        <v>1220</v>
      </c>
      <c r="AI1691" t="s">
        <v>1198</v>
      </c>
      <c r="AJ1691" t="s">
        <v>1212</v>
      </c>
      <c r="AS1691" s="57">
        <v>3114</v>
      </c>
      <c r="AT1691" s="25" t="str">
        <f t="shared" si="200"/>
        <v>FIN simvastatine N.V. Organon film-coated tablet 10mg/</v>
      </c>
      <c r="AU1691" s="33"/>
      <c r="AW1691" s="57">
        <v>3114</v>
      </c>
      <c r="AX1691" s="57"/>
      <c r="AZ1691" t="s">
        <v>579</v>
      </c>
      <c r="BD1691" t="s">
        <v>1220</v>
      </c>
      <c r="BF1691" s="46" t="s">
        <v>1088</v>
      </c>
      <c r="BG1691" t="s">
        <v>995</v>
      </c>
      <c r="BK1691" t="s">
        <v>995</v>
      </c>
      <c r="BL1691" t="s">
        <v>1088</v>
      </c>
      <c r="BM1691" s="55" t="s">
        <v>964</v>
      </c>
      <c r="BN1691" t="str">
        <f t="shared" si="201"/>
        <v>simvastatine film-coated tablet 10mg/</v>
      </c>
      <c r="BO1691" s="55"/>
      <c r="BP1691" t="str">
        <f t="shared" si="202"/>
        <v>simvastatine film-coated tablet 10mg/</v>
      </c>
      <c r="BR1691" s="76">
        <v>10221000</v>
      </c>
      <c r="BS1691" t="s">
        <v>1220</v>
      </c>
      <c r="BU1691" s="118"/>
      <c r="BV1691" s="118"/>
      <c r="BW1691" s="61">
        <v>100000073665</v>
      </c>
      <c r="CB1691" s="87"/>
      <c r="CC1691" s="87"/>
      <c r="CF1691" t="s">
        <v>1242</v>
      </c>
      <c r="CG1691" t="s">
        <v>175</v>
      </c>
      <c r="CI1691" s="118"/>
      <c r="CJ1691" s="118"/>
      <c r="CK1691" t="s">
        <v>1239</v>
      </c>
      <c r="CM1691" t="s">
        <v>1228</v>
      </c>
      <c r="CN1691" t="s">
        <v>3382</v>
      </c>
      <c r="CO1691" s="46" t="s">
        <v>2252</v>
      </c>
      <c r="CQ1691" s="46" t="s">
        <v>2252</v>
      </c>
      <c r="CR1691" s="46" t="s">
        <v>615</v>
      </c>
      <c r="CT1691" s="46" t="s">
        <v>2252</v>
      </c>
      <c r="CU1691" s="46" t="s">
        <v>615</v>
      </c>
      <c r="CV1691" s="118"/>
      <c r="CW1691" s="147"/>
      <c r="CX1691" t="s">
        <v>615</v>
      </c>
      <c r="DG1691" s="118"/>
      <c r="DH1691" s="118"/>
      <c r="DI1691" s="118"/>
      <c r="DJ1691" s="118"/>
      <c r="DK1691" s="118"/>
      <c r="DL1691">
        <v>10</v>
      </c>
      <c r="DM1691" s="74" t="s">
        <v>164</v>
      </c>
      <c r="DN1691" s="74"/>
      <c r="DO1691" s="74"/>
      <c r="DP1691" s="74"/>
      <c r="DR1691">
        <v>10</v>
      </c>
      <c r="DS1691" s="74" t="s">
        <v>164</v>
      </c>
      <c r="DZ1691" t="s">
        <v>1246</v>
      </c>
      <c r="EA1691">
        <v>10</v>
      </c>
      <c r="EY1691" s="70" t="str">
        <f t="shared" si="203"/>
        <v>simvastatine oral 10mg/</v>
      </c>
      <c r="FK1691" s="14" t="s">
        <v>163</v>
      </c>
      <c r="FL1691" s="70" t="str">
        <f t="shared" si="204"/>
        <v>simvastatine oral 10mg/</v>
      </c>
    </row>
    <row r="1692" spans="1:168" ht="15.75" customHeight="1">
      <c r="A1692" s="83">
        <v>86372</v>
      </c>
      <c r="B1692" s="57">
        <v>86372</v>
      </c>
      <c r="C1692" s="118"/>
      <c r="D1692" s="118"/>
      <c r="E1692" s="118"/>
      <c r="F1692" s="118"/>
      <c r="G1692" s="57">
        <v>86372</v>
      </c>
      <c r="I1692" s="57">
        <v>86372</v>
      </c>
      <c r="J1692" s="5" t="str">
        <f t="shared" si="198"/>
        <v>FIN simvastatine N.V. Organon film-coated tablet 4 x 10mg/</v>
      </c>
      <c r="K1692" s="5" t="str">
        <f t="shared" si="199"/>
        <v>FIN simvastatine N.V. Organon film-coated tablet 4 x 10mg/</v>
      </c>
      <c r="P1692">
        <v>4</v>
      </c>
      <c r="R1692">
        <v>4</v>
      </c>
      <c r="T1692" s="118"/>
      <c r="U1692" s="118"/>
      <c r="V1692" s="118"/>
      <c r="W1692" s="118"/>
      <c r="X1692" t="s">
        <v>1299</v>
      </c>
      <c r="Y1692" t="s">
        <v>1188</v>
      </c>
      <c r="Z1692" t="s">
        <v>1188</v>
      </c>
      <c r="AA1692" t="s">
        <v>1319</v>
      </c>
      <c r="AF1692" s="61">
        <v>100000073665</v>
      </c>
      <c r="AG1692" t="s">
        <v>1220</v>
      </c>
      <c r="AI1692" t="s">
        <v>1198</v>
      </c>
      <c r="AJ1692" t="s">
        <v>1212</v>
      </c>
      <c r="AS1692" s="57">
        <v>3114</v>
      </c>
      <c r="AT1692" s="25" t="str">
        <f t="shared" si="200"/>
        <v>FIN simvastatine N.V. Organon film-coated tablet 10mg/</v>
      </c>
      <c r="AU1692" s="33"/>
      <c r="AW1692" s="57">
        <v>3114</v>
      </c>
      <c r="AX1692" s="57"/>
      <c r="AZ1692" t="s">
        <v>579</v>
      </c>
      <c r="BD1692" t="s">
        <v>1220</v>
      </c>
      <c r="BF1692" s="46" t="s">
        <v>1088</v>
      </c>
      <c r="BG1692" t="s">
        <v>995</v>
      </c>
      <c r="BK1692" t="s">
        <v>995</v>
      </c>
      <c r="BL1692" t="s">
        <v>1088</v>
      </c>
      <c r="BM1692" s="55" t="s">
        <v>964</v>
      </c>
      <c r="BN1692" t="str">
        <f t="shared" si="201"/>
        <v>simvastatine film-coated tablet 10mg/</v>
      </c>
      <c r="BO1692" s="55"/>
      <c r="BP1692" t="str">
        <f t="shared" si="202"/>
        <v>simvastatine film-coated tablet 10mg/</v>
      </c>
      <c r="BR1692" s="76">
        <v>10221000</v>
      </c>
      <c r="BS1692" t="s">
        <v>1220</v>
      </c>
      <c r="BU1692" s="118"/>
      <c r="BV1692" s="118"/>
      <c r="BW1692" s="61">
        <v>100000073665</v>
      </c>
      <c r="CB1692" s="87"/>
      <c r="CC1692" s="87"/>
      <c r="CF1692" t="s">
        <v>1242</v>
      </c>
      <c r="CG1692" t="s">
        <v>175</v>
      </c>
      <c r="CI1692" s="118"/>
      <c r="CJ1692" s="118"/>
      <c r="CK1692" t="s">
        <v>1239</v>
      </c>
      <c r="CM1692" t="s">
        <v>1228</v>
      </c>
      <c r="CN1692" t="s">
        <v>3382</v>
      </c>
      <c r="CO1692" s="46" t="s">
        <v>2252</v>
      </c>
      <c r="CQ1692" s="46" t="s">
        <v>2252</v>
      </c>
      <c r="CR1692" s="46" t="s">
        <v>615</v>
      </c>
      <c r="CT1692" s="46" t="s">
        <v>2252</v>
      </c>
      <c r="CU1692" s="46" t="s">
        <v>615</v>
      </c>
      <c r="CV1692" s="118"/>
      <c r="CW1692" s="147"/>
      <c r="CX1692" t="s">
        <v>615</v>
      </c>
      <c r="DG1692" s="118"/>
      <c r="DH1692" s="118"/>
      <c r="DI1692" s="118"/>
      <c r="DJ1692" s="118"/>
      <c r="DK1692" s="118"/>
      <c r="DL1692">
        <v>10</v>
      </c>
      <c r="DM1692" s="74" t="s">
        <v>164</v>
      </c>
      <c r="DN1692" s="74"/>
      <c r="DO1692" s="74"/>
      <c r="DP1692" s="74"/>
      <c r="DR1692">
        <v>10</v>
      </c>
      <c r="DS1692" s="74" t="s">
        <v>164</v>
      </c>
      <c r="DZ1692" t="s">
        <v>1246</v>
      </c>
      <c r="EA1692">
        <v>10</v>
      </c>
      <c r="EY1692" s="70" t="str">
        <f t="shared" si="203"/>
        <v>simvastatine oral 10mg/</v>
      </c>
      <c r="FK1692" s="14" t="s">
        <v>163</v>
      </c>
      <c r="FL1692" s="70" t="str">
        <f t="shared" si="204"/>
        <v>simvastatine oral 10mg/</v>
      </c>
    </row>
    <row r="1693" spans="1:168" ht="15.75" customHeight="1">
      <c r="A1693" s="83">
        <v>86373</v>
      </c>
      <c r="B1693" s="57">
        <v>86373</v>
      </c>
      <c r="C1693" s="118"/>
      <c r="D1693" s="118"/>
      <c r="E1693" s="118"/>
      <c r="F1693" s="118"/>
      <c r="G1693" s="57">
        <v>86373</v>
      </c>
      <c r="I1693" s="57">
        <v>86373</v>
      </c>
      <c r="J1693" s="5" t="str">
        <f t="shared" si="198"/>
        <v>FIN simvastatine N.V. Organon film-coated tablet 10 x 10mg/</v>
      </c>
      <c r="K1693" s="5" t="str">
        <f t="shared" si="199"/>
        <v>FIN simvastatine N.V. Organon film-coated tablet 10 x 10mg/</v>
      </c>
      <c r="P1693">
        <v>10</v>
      </c>
      <c r="R1693">
        <v>10</v>
      </c>
      <c r="T1693" s="118"/>
      <c r="U1693" s="118"/>
      <c r="V1693" s="118"/>
      <c r="W1693" s="118"/>
      <c r="X1693" t="s">
        <v>1307</v>
      </c>
      <c r="Y1693" t="s">
        <v>1188</v>
      </c>
      <c r="Z1693" t="s">
        <v>1188</v>
      </c>
      <c r="AA1693" t="s">
        <v>1292</v>
      </c>
      <c r="AF1693" s="61">
        <v>100000073665</v>
      </c>
      <c r="AG1693" t="s">
        <v>1220</v>
      </c>
      <c r="AI1693" t="s">
        <v>1198</v>
      </c>
      <c r="AJ1693" t="s">
        <v>1212</v>
      </c>
      <c r="AS1693" s="57">
        <v>3114</v>
      </c>
      <c r="AT1693" s="25" t="str">
        <f t="shared" si="200"/>
        <v>FIN simvastatine N.V. Organon film-coated tablet 10mg/</v>
      </c>
      <c r="AU1693" s="33"/>
      <c r="AW1693" s="57">
        <v>3114</v>
      </c>
      <c r="AX1693" s="57"/>
      <c r="AZ1693" t="s">
        <v>579</v>
      </c>
      <c r="BD1693" t="s">
        <v>1220</v>
      </c>
      <c r="BF1693" s="46" t="s">
        <v>1088</v>
      </c>
      <c r="BG1693" t="s">
        <v>995</v>
      </c>
      <c r="BK1693" t="s">
        <v>995</v>
      </c>
      <c r="BL1693" t="s">
        <v>1088</v>
      </c>
      <c r="BM1693" s="55" t="s">
        <v>964</v>
      </c>
      <c r="BN1693" t="str">
        <f t="shared" si="201"/>
        <v>simvastatine film-coated tablet 10mg/</v>
      </c>
      <c r="BO1693" s="55"/>
      <c r="BP1693" t="str">
        <f t="shared" si="202"/>
        <v>simvastatine film-coated tablet 10mg/</v>
      </c>
      <c r="BR1693" s="76">
        <v>10221000</v>
      </c>
      <c r="BS1693" t="s">
        <v>1220</v>
      </c>
      <c r="BU1693" s="118"/>
      <c r="BV1693" s="118"/>
      <c r="BW1693" s="61">
        <v>100000073665</v>
      </c>
      <c r="CB1693" s="87"/>
      <c r="CC1693" s="87"/>
      <c r="CF1693" t="s">
        <v>1242</v>
      </c>
      <c r="CG1693" t="s">
        <v>175</v>
      </c>
      <c r="CI1693" s="118"/>
      <c r="CJ1693" s="118"/>
      <c r="CK1693" t="s">
        <v>1239</v>
      </c>
      <c r="CM1693" t="s">
        <v>1228</v>
      </c>
      <c r="CN1693" t="s">
        <v>3382</v>
      </c>
      <c r="CO1693" s="46" t="s">
        <v>2252</v>
      </c>
      <c r="CQ1693" s="46" t="s">
        <v>2252</v>
      </c>
      <c r="CR1693" s="46" t="s">
        <v>615</v>
      </c>
      <c r="CT1693" s="46" t="s">
        <v>2252</v>
      </c>
      <c r="CU1693" s="46" t="s">
        <v>615</v>
      </c>
      <c r="CV1693" s="118"/>
      <c r="CW1693" s="147"/>
      <c r="CX1693" t="s">
        <v>615</v>
      </c>
      <c r="DG1693" s="118"/>
      <c r="DH1693" s="118"/>
      <c r="DI1693" s="118"/>
      <c r="DJ1693" s="118"/>
      <c r="DK1693" s="118"/>
      <c r="DL1693">
        <v>10</v>
      </c>
      <c r="DM1693" s="74" t="s">
        <v>164</v>
      </c>
      <c r="DN1693" s="74"/>
      <c r="DO1693" s="74"/>
      <c r="DP1693" s="74"/>
      <c r="DR1693">
        <v>10</v>
      </c>
      <c r="DS1693" s="74" t="s">
        <v>164</v>
      </c>
      <c r="DZ1693" t="s">
        <v>1246</v>
      </c>
      <c r="EA1693">
        <v>10</v>
      </c>
      <c r="EY1693" s="70" t="str">
        <f t="shared" si="203"/>
        <v>simvastatine oral 10mg/</v>
      </c>
      <c r="FK1693" s="14" t="s">
        <v>163</v>
      </c>
      <c r="FL1693" s="70" t="str">
        <f t="shared" si="204"/>
        <v>simvastatine oral 10mg/</v>
      </c>
    </row>
    <row r="1694" spans="1:168" ht="15.75" customHeight="1">
      <c r="A1694" s="83">
        <v>86374</v>
      </c>
      <c r="B1694" s="57">
        <v>86374</v>
      </c>
      <c r="C1694" s="118"/>
      <c r="D1694" s="118"/>
      <c r="E1694" s="118"/>
      <c r="F1694" s="118"/>
      <c r="G1694" s="57">
        <v>86374</v>
      </c>
      <c r="I1694" s="57">
        <v>86374</v>
      </c>
      <c r="J1694" s="5" t="str">
        <f t="shared" si="198"/>
        <v>FIN simvastatine N.V. Organon film-coated tablet 28 x 10mg/</v>
      </c>
      <c r="K1694" s="5" t="str">
        <f t="shared" si="199"/>
        <v>FIN simvastatine N.V. Organon film-coated tablet 28 x 10mg/</v>
      </c>
      <c r="P1694">
        <v>28</v>
      </c>
      <c r="R1694">
        <v>28</v>
      </c>
      <c r="T1694" s="118"/>
      <c r="U1694" s="118"/>
      <c r="V1694" s="118"/>
      <c r="W1694" s="118"/>
      <c r="X1694" t="s">
        <v>1300</v>
      </c>
      <c r="Y1694" t="s">
        <v>1188</v>
      </c>
      <c r="Z1694" t="s">
        <v>1188</v>
      </c>
      <c r="AA1694" t="s">
        <v>1297</v>
      </c>
      <c r="AF1694" s="61">
        <v>100000073665</v>
      </c>
      <c r="AG1694" t="s">
        <v>1220</v>
      </c>
      <c r="AI1694" t="s">
        <v>1198</v>
      </c>
      <c r="AJ1694" t="s">
        <v>1212</v>
      </c>
      <c r="AS1694" s="57">
        <v>3114</v>
      </c>
      <c r="AT1694" s="25" t="str">
        <f t="shared" si="200"/>
        <v>FIN simvastatine N.V. Organon film-coated tablet 10mg/</v>
      </c>
      <c r="AU1694" s="33"/>
      <c r="AW1694" s="57">
        <v>3114</v>
      </c>
      <c r="AX1694" s="57"/>
      <c r="AZ1694" t="s">
        <v>579</v>
      </c>
      <c r="BD1694" t="s">
        <v>1220</v>
      </c>
      <c r="BF1694" s="46" t="s">
        <v>1088</v>
      </c>
      <c r="BG1694" t="s">
        <v>995</v>
      </c>
      <c r="BK1694" t="s">
        <v>995</v>
      </c>
      <c r="BL1694" t="s">
        <v>1088</v>
      </c>
      <c r="BM1694" s="55" t="s">
        <v>964</v>
      </c>
      <c r="BN1694" t="str">
        <f t="shared" si="201"/>
        <v>simvastatine film-coated tablet 10mg/</v>
      </c>
      <c r="BO1694" s="55"/>
      <c r="BP1694" t="str">
        <f t="shared" si="202"/>
        <v>simvastatine film-coated tablet 10mg/</v>
      </c>
      <c r="BR1694" s="76">
        <v>10221000</v>
      </c>
      <c r="BS1694" t="s">
        <v>1220</v>
      </c>
      <c r="BU1694" s="118"/>
      <c r="BV1694" s="118"/>
      <c r="BW1694" s="61">
        <v>100000073665</v>
      </c>
      <c r="CB1694" s="87"/>
      <c r="CC1694" s="87"/>
      <c r="CF1694" t="s">
        <v>1242</v>
      </c>
      <c r="CG1694" t="s">
        <v>175</v>
      </c>
      <c r="CI1694" s="118"/>
      <c r="CJ1694" s="118"/>
      <c r="CK1694" t="s">
        <v>1239</v>
      </c>
      <c r="CM1694" t="s">
        <v>1228</v>
      </c>
      <c r="CN1694" t="s">
        <v>3382</v>
      </c>
      <c r="CO1694" s="46" t="s">
        <v>2252</v>
      </c>
      <c r="CQ1694" s="46" t="s">
        <v>2252</v>
      </c>
      <c r="CR1694" s="46" t="s">
        <v>615</v>
      </c>
      <c r="CT1694" s="46" t="s">
        <v>2252</v>
      </c>
      <c r="CU1694" s="46" t="s">
        <v>615</v>
      </c>
      <c r="CV1694" s="118"/>
      <c r="CW1694" s="147"/>
      <c r="CX1694" t="s">
        <v>615</v>
      </c>
      <c r="DG1694" s="118"/>
      <c r="DH1694" s="118"/>
      <c r="DI1694" s="118"/>
      <c r="DJ1694" s="118"/>
      <c r="DK1694" s="118"/>
      <c r="DL1694">
        <v>10</v>
      </c>
      <c r="DM1694" s="74" t="s">
        <v>164</v>
      </c>
      <c r="DN1694" s="74"/>
      <c r="DO1694" s="74"/>
      <c r="DP1694" s="74"/>
      <c r="DR1694">
        <v>10</v>
      </c>
      <c r="DS1694" s="74" t="s">
        <v>164</v>
      </c>
      <c r="DZ1694" t="s">
        <v>1246</v>
      </c>
      <c r="EA1694">
        <v>10</v>
      </c>
      <c r="EY1694" s="70" t="str">
        <f t="shared" si="203"/>
        <v>simvastatine oral 10mg/</v>
      </c>
      <c r="FK1694" s="14" t="s">
        <v>163</v>
      </c>
      <c r="FL1694" s="70" t="str">
        <f t="shared" si="204"/>
        <v>simvastatine oral 10mg/</v>
      </c>
    </row>
    <row r="1695" spans="1:168" ht="15.75" customHeight="1">
      <c r="A1695" s="83">
        <v>86375</v>
      </c>
      <c r="B1695" s="57">
        <v>86375</v>
      </c>
      <c r="C1695" s="118"/>
      <c r="D1695" s="118"/>
      <c r="E1695" s="118"/>
      <c r="F1695" s="118"/>
      <c r="G1695" s="57">
        <v>86375</v>
      </c>
      <c r="I1695" s="57">
        <v>86375</v>
      </c>
      <c r="J1695" s="5" t="str">
        <f t="shared" si="198"/>
        <v>FIN simvastatine N.V. Organon film-coated tablet 30 x 10mg/</v>
      </c>
      <c r="K1695" s="5" t="str">
        <f t="shared" si="199"/>
        <v>FIN simvastatine N.V. Organon film-coated tablet 30 x 10mg/</v>
      </c>
      <c r="P1695">
        <v>30</v>
      </c>
      <c r="R1695">
        <v>30</v>
      </c>
      <c r="T1695" s="118"/>
      <c r="U1695" s="118"/>
      <c r="V1695" s="118"/>
      <c r="W1695" s="118"/>
      <c r="X1695" t="s">
        <v>1313</v>
      </c>
      <c r="Y1695" t="s">
        <v>1188</v>
      </c>
      <c r="Z1695" t="s">
        <v>1188</v>
      </c>
      <c r="AA1695" t="s">
        <v>1298</v>
      </c>
      <c r="AF1695" s="61">
        <v>100000073665</v>
      </c>
      <c r="AG1695" t="s">
        <v>1220</v>
      </c>
      <c r="AI1695" t="s">
        <v>1198</v>
      </c>
      <c r="AJ1695" t="s">
        <v>1212</v>
      </c>
      <c r="AS1695" s="57">
        <v>3114</v>
      </c>
      <c r="AT1695" s="25" t="str">
        <f t="shared" si="200"/>
        <v>FIN simvastatine N.V. Organon film-coated tablet 10mg/</v>
      </c>
      <c r="AU1695" s="33"/>
      <c r="AW1695" s="57">
        <v>3114</v>
      </c>
      <c r="AX1695" s="57"/>
      <c r="AZ1695" t="s">
        <v>579</v>
      </c>
      <c r="BD1695" t="s">
        <v>1220</v>
      </c>
      <c r="BF1695" s="46" t="s">
        <v>1088</v>
      </c>
      <c r="BG1695" t="s">
        <v>995</v>
      </c>
      <c r="BK1695" t="s">
        <v>995</v>
      </c>
      <c r="BL1695" t="s">
        <v>1088</v>
      </c>
      <c r="BM1695" s="55" t="s">
        <v>964</v>
      </c>
      <c r="BN1695" t="str">
        <f t="shared" si="201"/>
        <v>simvastatine film-coated tablet 10mg/</v>
      </c>
      <c r="BO1695" s="55"/>
      <c r="BP1695" t="str">
        <f t="shared" si="202"/>
        <v>simvastatine film-coated tablet 10mg/</v>
      </c>
      <c r="BR1695" s="76">
        <v>10221000</v>
      </c>
      <c r="BS1695" t="s">
        <v>1220</v>
      </c>
      <c r="BU1695" s="118"/>
      <c r="BV1695" s="118"/>
      <c r="BW1695" s="61">
        <v>100000073665</v>
      </c>
      <c r="CB1695" s="87"/>
      <c r="CC1695" s="87"/>
      <c r="CF1695" t="s">
        <v>1242</v>
      </c>
      <c r="CG1695" t="s">
        <v>175</v>
      </c>
      <c r="CI1695" s="118"/>
      <c r="CJ1695" s="118"/>
      <c r="CK1695" t="s">
        <v>1239</v>
      </c>
      <c r="CM1695" t="s">
        <v>1228</v>
      </c>
      <c r="CN1695" t="s">
        <v>3382</v>
      </c>
      <c r="CO1695" s="46" t="s">
        <v>2252</v>
      </c>
      <c r="CQ1695" s="46" t="s">
        <v>2252</v>
      </c>
      <c r="CR1695" s="46" t="s">
        <v>615</v>
      </c>
      <c r="CT1695" s="46" t="s">
        <v>2252</v>
      </c>
      <c r="CU1695" s="46" t="s">
        <v>615</v>
      </c>
      <c r="CV1695" s="118"/>
      <c r="CW1695" s="147"/>
      <c r="CX1695" t="s">
        <v>615</v>
      </c>
      <c r="DG1695" s="118"/>
      <c r="DH1695" s="118"/>
      <c r="DI1695" s="118"/>
      <c r="DJ1695" s="118"/>
      <c r="DK1695" s="118"/>
      <c r="DL1695">
        <v>10</v>
      </c>
      <c r="DM1695" s="74" t="s">
        <v>164</v>
      </c>
      <c r="DN1695" s="74"/>
      <c r="DO1695" s="74"/>
      <c r="DP1695" s="74"/>
      <c r="DR1695">
        <v>10</v>
      </c>
      <c r="DS1695" s="74" t="s">
        <v>164</v>
      </c>
      <c r="DZ1695" t="s">
        <v>1246</v>
      </c>
      <c r="EA1695">
        <v>10</v>
      </c>
      <c r="EY1695" s="70" t="str">
        <f t="shared" si="203"/>
        <v>simvastatine oral 10mg/</v>
      </c>
      <c r="FK1695" s="14" t="s">
        <v>163</v>
      </c>
      <c r="FL1695" s="70" t="str">
        <f t="shared" si="204"/>
        <v>simvastatine oral 10mg/</v>
      </c>
    </row>
    <row r="1696" spans="1:168" ht="15.75" customHeight="1">
      <c r="A1696" s="83">
        <v>86402</v>
      </c>
      <c r="B1696" s="57">
        <v>86402</v>
      </c>
      <c r="C1696" s="118"/>
      <c r="D1696" s="118"/>
      <c r="E1696" s="118"/>
      <c r="F1696" s="118"/>
      <c r="G1696" s="57">
        <v>86402</v>
      </c>
      <c r="I1696" s="57">
        <v>86402</v>
      </c>
      <c r="J1696" s="5" t="str">
        <f t="shared" si="198"/>
        <v>FIN simvastatine N.V. Organon film-coated tablet 50 x 10mg/</v>
      </c>
      <c r="K1696" s="5" t="str">
        <f t="shared" si="199"/>
        <v>FIN simvastatine N.V. Organon film-coated tablet 50 x 10mg/</v>
      </c>
      <c r="P1696">
        <v>50</v>
      </c>
      <c r="R1696">
        <v>50</v>
      </c>
      <c r="T1696" s="118"/>
      <c r="U1696" s="118"/>
      <c r="V1696" s="118"/>
      <c r="W1696" s="118"/>
      <c r="X1696" t="s">
        <v>1301</v>
      </c>
      <c r="Y1696" t="s">
        <v>1188</v>
      </c>
      <c r="Z1696" t="s">
        <v>1188</v>
      </c>
      <c r="AA1696" t="s">
        <v>1299</v>
      </c>
      <c r="AF1696" s="61">
        <v>100000073665</v>
      </c>
      <c r="AG1696" t="s">
        <v>1220</v>
      </c>
      <c r="AI1696" t="s">
        <v>1198</v>
      </c>
      <c r="AJ1696" t="s">
        <v>1212</v>
      </c>
      <c r="AS1696" s="57">
        <v>3114</v>
      </c>
      <c r="AT1696" s="25" t="str">
        <f t="shared" si="200"/>
        <v>FIN simvastatine N.V. Organon film-coated tablet 10mg/</v>
      </c>
      <c r="AU1696" s="33"/>
      <c r="AW1696" s="57">
        <v>3114</v>
      </c>
      <c r="AX1696" s="57"/>
      <c r="AZ1696" t="s">
        <v>579</v>
      </c>
      <c r="BD1696" t="s">
        <v>1220</v>
      </c>
      <c r="BF1696" s="46" t="s">
        <v>1088</v>
      </c>
      <c r="BG1696" t="s">
        <v>995</v>
      </c>
      <c r="BK1696" t="s">
        <v>995</v>
      </c>
      <c r="BL1696" t="s">
        <v>1088</v>
      </c>
      <c r="BM1696" s="55" t="s">
        <v>964</v>
      </c>
      <c r="BN1696" t="str">
        <f t="shared" si="201"/>
        <v>simvastatine film-coated tablet 10mg/</v>
      </c>
      <c r="BO1696" s="55"/>
      <c r="BP1696" t="str">
        <f t="shared" si="202"/>
        <v>simvastatine film-coated tablet 10mg/</v>
      </c>
      <c r="BR1696" s="76">
        <v>10221000</v>
      </c>
      <c r="BS1696" t="s">
        <v>1220</v>
      </c>
      <c r="BU1696" s="118"/>
      <c r="BV1696" s="118"/>
      <c r="BW1696" s="61">
        <v>100000073665</v>
      </c>
      <c r="CB1696" s="87"/>
      <c r="CC1696" s="87"/>
      <c r="CF1696" t="s">
        <v>1242</v>
      </c>
      <c r="CG1696" t="s">
        <v>175</v>
      </c>
      <c r="CI1696" s="118"/>
      <c r="CJ1696" s="118"/>
      <c r="CK1696" t="s">
        <v>1239</v>
      </c>
      <c r="CM1696" t="s">
        <v>1228</v>
      </c>
      <c r="CN1696" t="s">
        <v>3382</v>
      </c>
      <c r="CO1696" s="46" t="s">
        <v>2252</v>
      </c>
      <c r="CQ1696" s="46" t="s">
        <v>2252</v>
      </c>
      <c r="CR1696" s="46" t="s">
        <v>615</v>
      </c>
      <c r="CT1696" s="46" t="s">
        <v>2252</v>
      </c>
      <c r="CU1696" s="46" t="s">
        <v>615</v>
      </c>
      <c r="CV1696" s="118"/>
      <c r="CW1696" s="147"/>
      <c r="CX1696" t="s">
        <v>615</v>
      </c>
      <c r="DG1696" s="118"/>
      <c r="DH1696" s="118"/>
      <c r="DI1696" s="118"/>
      <c r="DJ1696" s="118"/>
      <c r="DK1696" s="118"/>
      <c r="DL1696">
        <v>10</v>
      </c>
      <c r="DM1696" s="74" t="s">
        <v>164</v>
      </c>
      <c r="DN1696" s="74"/>
      <c r="DO1696" s="74"/>
      <c r="DP1696" s="74"/>
      <c r="DR1696">
        <v>10</v>
      </c>
      <c r="DS1696" s="74" t="s">
        <v>164</v>
      </c>
      <c r="DZ1696" t="s">
        <v>1246</v>
      </c>
      <c r="EA1696">
        <v>10</v>
      </c>
      <c r="EY1696" s="70" t="str">
        <f t="shared" si="203"/>
        <v>simvastatine oral 10mg/</v>
      </c>
      <c r="FK1696" s="14" t="s">
        <v>163</v>
      </c>
      <c r="FL1696" s="70" t="str">
        <f t="shared" si="204"/>
        <v>simvastatine oral 10mg/</v>
      </c>
    </row>
    <row r="1697" spans="1:168" ht="15.75" customHeight="1">
      <c r="A1697" s="83">
        <v>86403</v>
      </c>
      <c r="B1697" s="57">
        <v>86403</v>
      </c>
      <c r="C1697" s="118"/>
      <c r="D1697" s="118"/>
      <c r="E1697" s="118"/>
      <c r="F1697" s="118"/>
      <c r="G1697" s="57">
        <v>86403</v>
      </c>
      <c r="I1697" s="57">
        <v>86403</v>
      </c>
      <c r="J1697" s="5" t="str">
        <f t="shared" si="198"/>
        <v>FIN simvastatine N.V. Organon film-coated tablet 30 x 10mg/</v>
      </c>
      <c r="K1697" s="5" t="str">
        <f t="shared" si="199"/>
        <v>FIN simvastatine N.V. Organon film-coated tablet 30 x 10mg/</v>
      </c>
      <c r="P1697">
        <v>30</v>
      </c>
      <c r="R1697">
        <v>30</v>
      </c>
      <c r="T1697" s="118"/>
      <c r="U1697" s="118"/>
      <c r="V1697" s="118"/>
      <c r="W1697" s="118"/>
      <c r="X1697" t="s">
        <v>1289</v>
      </c>
      <c r="Y1697" t="s">
        <v>1188</v>
      </c>
      <c r="Z1697" t="s">
        <v>1188</v>
      </c>
      <c r="AA1697" t="s">
        <v>1298</v>
      </c>
      <c r="AF1697" s="61">
        <v>100000073665</v>
      </c>
      <c r="AG1697" t="s">
        <v>1220</v>
      </c>
      <c r="AI1697" t="s">
        <v>1198</v>
      </c>
      <c r="AJ1697" t="s">
        <v>1212</v>
      </c>
      <c r="AS1697" s="57">
        <v>3114</v>
      </c>
      <c r="AT1697" s="25" t="str">
        <f t="shared" si="200"/>
        <v>FIN simvastatine N.V. Organon film-coated tablet 10mg/</v>
      </c>
      <c r="AU1697" s="33"/>
      <c r="AW1697" s="57">
        <v>3114</v>
      </c>
      <c r="AX1697" s="57"/>
      <c r="AZ1697" t="s">
        <v>579</v>
      </c>
      <c r="BD1697" t="s">
        <v>1220</v>
      </c>
      <c r="BF1697" s="46" t="s">
        <v>1088</v>
      </c>
      <c r="BG1697" t="s">
        <v>995</v>
      </c>
      <c r="BK1697" t="s">
        <v>995</v>
      </c>
      <c r="BL1697" t="s">
        <v>1088</v>
      </c>
      <c r="BM1697" s="55" t="s">
        <v>964</v>
      </c>
      <c r="BN1697" t="str">
        <f t="shared" si="201"/>
        <v>simvastatine film-coated tablet 10mg/</v>
      </c>
      <c r="BO1697" s="55"/>
      <c r="BP1697" t="str">
        <f t="shared" si="202"/>
        <v>simvastatine film-coated tablet 10mg/</v>
      </c>
      <c r="BR1697" s="76">
        <v>10221000</v>
      </c>
      <c r="BS1697" t="s">
        <v>1220</v>
      </c>
      <c r="BU1697" s="118"/>
      <c r="BV1697" s="118"/>
      <c r="BW1697" s="61">
        <v>100000073665</v>
      </c>
      <c r="CB1697" s="87"/>
      <c r="CC1697" s="87"/>
      <c r="CF1697" t="s">
        <v>1242</v>
      </c>
      <c r="CG1697" t="s">
        <v>175</v>
      </c>
      <c r="CI1697" s="118"/>
      <c r="CJ1697" s="118"/>
      <c r="CK1697" t="s">
        <v>1239</v>
      </c>
      <c r="CM1697" t="s">
        <v>1228</v>
      </c>
      <c r="CN1697" t="s">
        <v>3382</v>
      </c>
      <c r="CO1697" s="46" t="s">
        <v>2252</v>
      </c>
      <c r="CQ1697" s="46" t="s">
        <v>2252</v>
      </c>
      <c r="CR1697" s="46" t="s">
        <v>615</v>
      </c>
      <c r="CT1697" s="46" t="s">
        <v>2252</v>
      </c>
      <c r="CU1697" s="46" t="s">
        <v>615</v>
      </c>
      <c r="CV1697" s="118"/>
      <c r="CW1697" s="147"/>
      <c r="CX1697" t="s">
        <v>615</v>
      </c>
      <c r="DG1697" s="118"/>
      <c r="DH1697" s="118"/>
      <c r="DI1697" s="118"/>
      <c r="DJ1697" s="118"/>
      <c r="DK1697" s="118"/>
      <c r="DL1697">
        <v>10</v>
      </c>
      <c r="DM1697" s="74" t="s">
        <v>164</v>
      </c>
      <c r="DN1697" s="74"/>
      <c r="DO1697" s="74"/>
      <c r="DP1697" s="74"/>
      <c r="DR1697">
        <v>10</v>
      </c>
      <c r="DS1697" s="74" t="s">
        <v>164</v>
      </c>
      <c r="DZ1697" t="s">
        <v>1246</v>
      </c>
      <c r="EA1697">
        <v>10</v>
      </c>
      <c r="EY1697" s="70" t="str">
        <f t="shared" si="203"/>
        <v>simvastatine oral 10mg/</v>
      </c>
      <c r="FK1697" s="14" t="s">
        <v>163</v>
      </c>
      <c r="FL1697" s="70" t="str">
        <f t="shared" si="204"/>
        <v>simvastatine oral 10mg/</v>
      </c>
    </row>
    <row r="1698" spans="1:168" ht="15.75" customHeight="1">
      <c r="A1698" s="83">
        <v>86405</v>
      </c>
      <c r="B1698" s="57">
        <v>86405</v>
      </c>
      <c r="C1698" s="118"/>
      <c r="D1698" s="118"/>
      <c r="E1698" s="118"/>
      <c r="F1698" s="118"/>
      <c r="G1698" s="57">
        <v>86405</v>
      </c>
      <c r="I1698" s="57">
        <v>86405</v>
      </c>
      <c r="J1698" s="5" t="str">
        <f t="shared" si="198"/>
        <v>FIN simvastatine N.V. Organon film-coated tablet 50 x 10mg/</v>
      </c>
      <c r="K1698" s="5" t="str">
        <f t="shared" si="199"/>
        <v>FIN simvastatine N.V. Organon film-coated tablet 50 x 10mg/</v>
      </c>
      <c r="P1698">
        <v>50</v>
      </c>
      <c r="R1698">
        <v>50</v>
      </c>
      <c r="T1698" s="118"/>
      <c r="U1698" s="118"/>
      <c r="V1698" s="118"/>
      <c r="W1698" s="118"/>
      <c r="X1698" s="56" t="s">
        <v>1351</v>
      </c>
      <c r="Y1698" t="s">
        <v>1188</v>
      </c>
      <c r="Z1698" t="s">
        <v>1188</v>
      </c>
      <c r="AA1698" t="s">
        <v>1299</v>
      </c>
      <c r="AF1698" s="61">
        <v>100000073665</v>
      </c>
      <c r="AG1698" t="s">
        <v>1220</v>
      </c>
      <c r="AI1698" t="s">
        <v>1198</v>
      </c>
      <c r="AJ1698" t="s">
        <v>1212</v>
      </c>
      <c r="AS1698" s="57">
        <v>3114</v>
      </c>
      <c r="AT1698" s="25" t="str">
        <f t="shared" si="200"/>
        <v>FIN simvastatine N.V. Organon film-coated tablet 10mg/</v>
      </c>
      <c r="AU1698" s="33"/>
      <c r="AW1698" s="57">
        <v>3114</v>
      </c>
      <c r="AX1698" s="57"/>
      <c r="AZ1698" t="s">
        <v>579</v>
      </c>
      <c r="BD1698" t="s">
        <v>1220</v>
      </c>
      <c r="BF1698" s="46" t="s">
        <v>1088</v>
      </c>
      <c r="BG1698" t="s">
        <v>995</v>
      </c>
      <c r="BK1698" t="s">
        <v>995</v>
      </c>
      <c r="BL1698" t="s">
        <v>1088</v>
      </c>
      <c r="BM1698" s="55" t="s">
        <v>964</v>
      </c>
      <c r="BN1698" t="str">
        <f t="shared" si="201"/>
        <v>simvastatine film-coated tablet 10mg/</v>
      </c>
      <c r="BO1698" s="55"/>
      <c r="BP1698" t="str">
        <f t="shared" si="202"/>
        <v>simvastatine film-coated tablet 10mg/</v>
      </c>
      <c r="BR1698" s="76">
        <v>10221000</v>
      </c>
      <c r="BS1698" t="s">
        <v>1220</v>
      </c>
      <c r="BU1698" s="118"/>
      <c r="BV1698" s="118"/>
      <c r="BW1698" s="61">
        <v>100000073665</v>
      </c>
      <c r="CB1698" s="87"/>
      <c r="CC1698" s="87"/>
      <c r="CF1698" t="s">
        <v>1242</v>
      </c>
      <c r="CG1698" t="s">
        <v>175</v>
      </c>
      <c r="CI1698" s="118"/>
      <c r="CJ1698" s="118"/>
      <c r="CK1698" t="s">
        <v>1239</v>
      </c>
      <c r="CM1698" t="s">
        <v>1228</v>
      </c>
      <c r="CN1698" t="s">
        <v>3382</v>
      </c>
      <c r="CO1698" s="46" t="s">
        <v>2252</v>
      </c>
      <c r="CQ1698" s="46" t="s">
        <v>2252</v>
      </c>
      <c r="CR1698" s="46" t="s">
        <v>615</v>
      </c>
      <c r="CT1698" s="46" t="s">
        <v>2252</v>
      </c>
      <c r="CU1698" s="46" t="s">
        <v>615</v>
      </c>
      <c r="CV1698" s="118"/>
      <c r="CW1698" s="147"/>
      <c r="CX1698" t="s">
        <v>615</v>
      </c>
      <c r="DG1698" s="118"/>
      <c r="DH1698" s="118"/>
      <c r="DI1698" s="118"/>
      <c r="DJ1698" s="118"/>
      <c r="DK1698" s="118"/>
      <c r="DL1698">
        <v>10</v>
      </c>
      <c r="DM1698" s="74" t="s">
        <v>164</v>
      </c>
      <c r="DN1698" s="74"/>
      <c r="DO1698" s="74"/>
      <c r="DP1698" s="74"/>
      <c r="DR1698">
        <v>10</v>
      </c>
      <c r="DS1698" s="74" t="s">
        <v>164</v>
      </c>
      <c r="DZ1698" t="s">
        <v>1246</v>
      </c>
      <c r="EA1698">
        <v>10</v>
      </c>
      <c r="EY1698" s="70" t="str">
        <f t="shared" si="203"/>
        <v>simvastatine oral 10mg/</v>
      </c>
      <c r="FK1698" s="14" t="s">
        <v>163</v>
      </c>
      <c r="FL1698" s="70" t="str">
        <f t="shared" si="204"/>
        <v>simvastatine oral 10mg/</v>
      </c>
    </row>
    <row r="1699" spans="1:168" ht="15.75" customHeight="1">
      <c r="A1699" s="83">
        <v>86406</v>
      </c>
      <c r="B1699" s="57">
        <v>86406</v>
      </c>
      <c r="C1699" s="118"/>
      <c r="D1699" s="118"/>
      <c r="E1699" s="118"/>
      <c r="F1699" s="118"/>
      <c r="G1699" s="57">
        <v>86406</v>
      </c>
      <c r="I1699" s="57">
        <v>86406</v>
      </c>
      <c r="J1699" s="5" t="str">
        <f t="shared" si="198"/>
        <v>FIN simvastatine N.V. Organon film-coated tablet 49 x 10mg/</v>
      </c>
      <c r="K1699" s="5" t="str">
        <f t="shared" si="199"/>
        <v>FIN simvastatine N.V. Organon film-coated tablet 49 x 10mg/</v>
      </c>
      <c r="P1699">
        <v>49</v>
      </c>
      <c r="R1699">
        <v>49</v>
      </c>
      <c r="T1699" s="118"/>
      <c r="U1699" s="118"/>
      <c r="V1699" s="118"/>
      <c r="W1699" s="118"/>
      <c r="X1699" t="s">
        <v>1296</v>
      </c>
      <c r="Y1699" t="s">
        <v>1188</v>
      </c>
      <c r="Z1699" t="s">
        <v>1188</v>
      </c>
      <c r="AA1699" t="s">
        <v>1343</v>
      </c>
      <c r="AF1699" s="61">
        <v>100000073665</v>
      </c>
      <c r="AG1699" t="s">
        <v>1220</v>
      </c>
      <c r="AI1699" t="s">
        <v>1198</v>
      </c>
      <c r="AJ1699" t="s">
        <v>1212</v>
      </c>
      <c r="AS1699" s="57">
        <v>3114</v>
      </c>
      <c r="AT1699" s="25" t="str">
        <f t="shared" si="200"/>
        <v>FIN simvastatine N.V. Organon film-coated tablet 10mg/</v>
      </c>
      <c r="AU1699" s="33"/>
      <c r="AW1699" s="57">
        <v>3114</v>
      </c>
      <c r="AX1699" s="57"/>
      <c r="AZ1699" t="s">
        <v>579</v>
      </c>
      <c r="BD1699" t="s">
        <v>1220</v>
      </c>
      <c r="BF1699" s="46" t="s">
        <v>1088</v>
      </c>
      <c r="BG1699" t="s">
        <v>995</v>
      </c>
      <c r="BK1699" t="s">
        <v>995</v>
      </c>
      <c r="BL1699" t="s">
        <v>1088</v>
      </c>
      <c r="BM1699" s="55" t="s">
        <v>964</v>
      </c>
      <c r="BN1699" t="str">
        <f t="shared" si="201"/>
        <v>simvastatine film-coated tablet 10mg/</v>
      </c>
      <c r="BO1699" s="55"/>
      <c r="BP1699" t="str">
        <f t="shared" si="202"/>
        <v>simvastatine film-coated tablet 10mg/</v>
      </c>
      <c r="BR1699" s="76">
        <v>10221000</v>
      </c>
      <c r="BS1699" t="s">
        <v>1220</v>
      </c>
      <c r="BU1699" s="118"/>
      <c r="BV1699" s="118"/>
      <c r="BW1699" s="61">
        <v>100000073665</v>
      </c>
      <c r="CB1699" s="87"/>
      <c r="CC1699" s="87"/>
      <c r="CF1699" t="s">
        <v>1242</v>
      </c>
      <c r="CG1699" t="s">
        <v>175</v>
      </c>
      <c r="CI1699" s="118"/>
      <c r="CJ1699" s="118"/>
      <c r="CK1699" t="s">
        <v>1239</v>
      </c>
      <c r="CM1699" t="s">
        <v>1228</v>
      </c>
      <c r="CN1699" t="s">
        <v>3382</v>
      </c>
      <c r="CO1699" s="46" t="s">
        <v>2252</v>
      </c>
      <c r="CQ1699" s="46" t="s">
        <v>2252</v>
      </c>
      <c r="CR1699" s="46" t="s">
        <v>615</v>
      </c>
      <c r="CT1699" s="46" t="s">
        <v>2252</v>
      </c>
      <c r="CU1699" s="46" t="s">
        <v>615</v>
      </c>
      <c r="CV1699" s="118"/>
      <c r="CW1699" s="147"/>
      <c r="CX1699" t="s">
        <v>615</v>
      </c>
      <c r="DG1699" s="118"/>
      <c r="DH1699" s="118"/>
      <c r="DI1699" s="118"/>
      <c r="DJ1699" s="118"/>
      <c r="DK1699" s="118"/>
      <c r="DL1699">
        <v>10</v>
      </c>
      <c r="DM1699" s="74" t="s">
        <v>164</v>
      </c>
      <c r="DN1699" s="74"/>
      <c r="DO1699" s="74"/>
      <c r="DP1699" s="74"/>
      <c r="DR1699">
        <v>10</v>
      </c>
      <c r="DS1699" s="74" t="s">
        <v>164</v>
      </c>
      <c r="DZ1699" t="s">
        <v>1246</v>
      </c>
      <c r="EA1699">
        <v>10</v>
      </c>
      <c r="EY1699" s="70" t="str">
        <f t="shared" si="203"/>
        <v>simvastatine oral 10mg/</v>
      </c>
      <c r="FK1699" s="14" t="s">
        <v>163</v>
      </c>
      <c r="FL1699" s="70" t="str">
        <f t="shared" si="204"/>
        <v>simvastatine oral 10mg/</v>
      </c>
    </row>
    <row r="1700" spans="1:168" ht="15.75" customHeight="1">
      <c r="A1700" s="83">
        <v>86407</v>
      </c>
      <c r="B1700" s="57">
        <v>86407</v>
      </c>
      <c r="C1700" s="118"/>
      <c r="D1700" s="118"/>
      <c r="E1700" s="118"/>
      <c r="F1700" s="118"/>
      <c r="G1700" s="57">
        <v>86407</v>
      </c>
      <c r="I1700" s="57">
        <v>86407</v>
      </c>
      <c r="J1700" s="5" t="str">
        <f t="shared" si="198"/>
        <v>FIN simvastatine N.V. Organon film-coated tablet 500 x 10mg/</v>
      </c>
      <c r="K1700" s="5" t="str">
        <f t="shared" si="199"/>
        <v>FIN simvastatine N.V. Organon film-coated tablet 500 x 10mg/</v>
      </c>
      <c r="P1700" s="56">
        <v>500</v>
      </c>
      <c r="R1700" s="56">
        <v>500</v>
      </c>
      <c r="T1700" s="118"/>
      <c r="U1700" s="118"/>
      <c r="V1700" s="118"/>
      <c r="W1700" s="118"/>
      <c r="X1700" t="s">
        <v>1297</v>
      </c>
      <c r="Y1700" t="s">
        <v>1188</v>
      </c>
      <c r="Z1700" t="s">
        <v>1188</v>
      </c>
      <c r="AA1700" s="56" t="s">
        <v>1304</v>
      </c>
      <c r="AF1700" s="61">
        <v>100000073665</v>
      </c>
      <c r="AG1700" t="s">
        <v>1220</v>
      </c>
      <c r="AI1700" t="s">
        <v>1198</v>
      </c>
      <c r="AJ1700" t="s">
        <v>1212</v>
      </c>
      <c r="AS1700" s="57">
        <v>3114</v>
      </c>
      <c r="AT1700" s="25" t="str">
        <f t="shared" si="200"/>
        <v>FIN simvastatine N.V. Organon film-coated tablet 10mg/</v>
      </c>
      <c r="AU1700" s="33"/>
      <c r="AW1700" s="57">
        <v>3114</v>
      </c>
      <c r="AX1700" s="57"/>
      <c r="AZ1700" t="s">
        <v>579</v>
      </c>
      <c r="BD1700" t="s">
        <v>1220</v>
      </c>
      <c r="BF1700" s="46" t="s">
        <v>1088</v>
      </c>
      <c r="BG1700" t="s">
        <v>995</v>
      </c>
      <c r="BK1700" t="s">
        <v>995</v>
      </c>
      <c r="BL1700" t="s">
        <v>1088</v>
      </c>
      <c r="BM1700" s="55" t="s">
        <v>964</v>
      </c>
      <c r="BN1700" t="str">
        <f t="shared" si="201"/>
        <v>simvastatine film-coated tablet 10mg/</v>
      </c>
      <c r="BO1700" s="55"/>
      <c r="BP1700" t="str">
        <f t="shared" si="202"/>
        <v>simvastatine film-coated tablet 10mg/</v>
      </c>
      <c r="BR1700" s="76">
        <v>10221000</v>
      </c>
      <c r="BS1700" t="s">
        <v>1220</v>
      </c>
      <c r="BU1700" s="118"/>
      <c r="BV1700" s="118"/>
      <c r="BW1700" s="61">
        <v>100000073665</v>
      </c>
      <c r="CB1700" s="87"/>
      <c r="CC1700" s="87"/>
      <c r="CF1700" t="s">
        <v>1242</v>
      </c>
      <c r="CG1700" t="s">
        <v>175</v>
      </c>
      <c r="CI1700" s="118"/>
      <c r="CJ1700" s="118"/>
      <c r="CK1700" t="s">
        <v>1239</v>
      </c>
      <c r="CM1700" t="s">
        <v>1228</v>
      </c>
      <c r="CN1700" t="s">
        <v>3382</v>
      </c>
      <c r="CO1700" s="46" t="s">
        <v>2252</v>
      </c>
      <c r="CQ1700" s="46" t="s">
        <v>2252</v>
      </c>
      <c r="CR1700" s="46" t="s">
        <v>615</v>
      </c>
      <c r="CT1700" s="46" t="s">
        <v>2252</v>
      </c>
      <c r="CU1700" s="46" t="s">
        <v>615</v>
      </c>
      <c r="CV1700" s="118"/>
      <c r="CW1700" s="147"/>
      <c r="CX1700" t="s">
        <v>615</v>
      </c>
      <c r="DG1700" s="118"/>
      <c r="DH1700" s="118"/>
      <c r="DI1700" s="118"/>
      <c r="DJ1700" s="118"/>
      <c r="DK1700" s="118"/>
      <c r="DL1700">
        <v>10</v>
      </c>
      <c r="DM1700" s="74" t="s">
        <v>164</v>
      </c>
      <c r="DN1700" s="74"/>
      <c r="DO1700" s="74"/>
      <c r="DP1700" s="74"/>
      <c r="DR1700">
        <v>10</v>
      </c>
      <c r="DS1700" s="74" t="s">
        <v>164</v>
      </c>
      <c r="DZ1700" t="s">
        <v>1246</v>
      </c>
      <c r="EA1700">
        <v>10</v>
      </c>
      <c r="EY1700" s="70" t="str">
        <f t="shared" si="203"/>
        <v>simvastatine oral 10mg/</v>
      </c>
      <c r="FK1700" s="14" t="s">
        <v>163</v>
      </c>
      <c r="FL1700" s="70" t="str">
        <f t="shared" si="204"/>
        <v>simvastatine oral 10mg/</v>
      </c>
    </row>
    <row r="1701" spans="1:168" ht="15.75" customHeight="1">
      <c r="A1701" s="83">
        <v>112539</v>
      </c>
      <c r="B1701" s="57">
        <v>112539</v>
      </c>
      <c r="C1701" s="118"/>
      <c r="D1701" s="118"/>
      <c r="E1701" s="118"/>
      <c r="F1701" s="118"/>
      <c r="G1701" s="57">
        <v>112539</v>
      </c>
      <c r="I1701" s="57">
        <v>112539</v>
      </c>
      <c r="J1701" s="5" t="str">
        <f t="shared" si="198"/>
        <v>FIN simvastatine N.V. Organon film-coated tablet 100 x 10mg/</v>
      </c>
      <c r="K1701" s="5" t="str">
        <f t="shared" si="199"/>
        <v>FIN simvastatine N.V. Organon film-coated tablet 100 x 10mg/</v>
      </c>
      <c r="P1701">
        <v>100</v>
      </c>
      <c r="R1701">
        <v>100</v>
      </c>
      <c r="T1701" s="118"/>
      <c r="U1701" s="118"/>
      <c r="V1701" s="118"/>
      <c r="W1701" s="118"/>
      <c r="X1701" t="s">
        <v>1298</v>
      </c>
      <c r="Y1701" t="s">
        <v>1188</v>
      </c>
      <c r="Z1701" t="s">
        <v>1188</v>
      </c>
      <c r="AA1701" t="s">
        <v>1289</v>
      </c>
      <c r="AF1701" s="61">
        <v>100000073665</v>
      </c>
      <c r="AG1701" t="s">
        <v>1220</v>
      </c>
      <c r="AI1701" t="s">
        <v>1198</v>
      </c>
      <c r="AJ1701" t="s">
        <v>1212</v>
      </c>
      <c r="AS1701" s="57">
        <v>3114</v>
      </c>
      <c r="AT1701" s="25" t="str">
        <f t="shared" si="200"/>
        <v>FIN simvastatine N.V. Organon film-coated tablet 10mg/</v>
      </c>
      <c r="AU1701" s="33"/>
      <c r="AW1701" s="57">
        <v>3114</v>
      </c>
      <c r="AX1701" s="57"/>
      <c r="AZ1701" t="s">
        <v>579</v>
      </c>
      <c r="BD1701" t="s">
        <v>1220</v>
      </c>
      <c r="BF1701" s="46" t="s">
        <v>1088</v>
      </c>
      <c r="BG1701" t="s">
        <v>995</v>
      </c>
      <c r="BK1701" t="s">
        <v>995</v>
      </c>
      <c r="BL1701" t="s">
        <v>1088</v>
      </c>
      <c r="BM1701" s="55" t="s">
        <v>964</v>
      </c>
      <c r="BN1701" t="str">
        <f t="shared" si="201"/>
        <v>simvastatine film-coated tablet 10mg/</v>
      </c>
      <c r="BO1701" s="55"/>
      <c r="BP1701" t="str">
        <f t="shared" si="202"/>
        <v>simvastatine film-coated tablet 10mg/</v>
      </c>
      <c r="BR1701" s="76">
        <v>10221000</v>
      </c>
      <c r="BS1701" t="s">
        <v>1220</v>
      </c>
      <c r="BU1701" s="118"/>
      <c r="BV1701" s="118"/>
      <c r="BW1701" s="61">
        <v>100000073665</v>
      </c>
      <c r="CB1701" s="87"/>
      <c r="CC1701" s="87"/>
      <c r="CF1701" t="s">
        <v>1242</v>
      </c>
      <c r="CG1701" t="s">
        <v>175</v>
      </c>
      <c r="CI1701" s="118"/>
      <c r="CJ1701" s="118"/>
      <c r="CK1701" t="s">
        <v>1239</v>
      </c>
      <c r="CM1701" t="s">
        <v>1228</v>
      </c>
      <c r="CN1701" t="s">
        <v>3382</v>
      </c>
      <c r="CO1701" s="46" t="s">
        <v>2252</v>
      </c>
      <c r="CQ1701" s="46" t="s">
        <v>2252</v>
      </c>
      <c r="CR1701" s="46" t="s">
        <v>615</v>
      </c>
      <c r="CT1701" s="46" t="s">
        <v>2252</v>
      </c>
      <c r="CU1701" s="46" t="s">
        <v>615</v>
      </c>
      <c r="CV1701" s="118"/>
      <c r="CW1701" s="147"/>
      <c r="CX1701" t="s">
        <v>615</v>
      </c>
      <c r="DG1701" s="118"/>
      <c r="DH1701" s="118"/>
      <c r="DI1701" s="118"/>
      <c r="DJ1701" s="118"/>
      <c r="DK1701" s="118"/>
      <c r="DL1701">
        <v>10</v>
      </c>
      <c r="DM1701" s="74" t="s">
        <v>164</v>
      </c>
      <c r="DN1701" s="74"/>
      <c r="DO1701" s="74"/>
      <c r="DP1701" s="74"/>
      <c r="DR1701">
        <v>10</v>
      </c>
      <c r="DS1701" s="74" t="s">
        <v>164</v>
      </c>
      <c r="DZ1701" t="s">
        <v>1246</v>
      </c>
      <c r="EA1701">
        <v>10</v>
      </c>
      <c r="EY1701" s="70" t="str">
        <f t="shared" si="203"/>
        <v>simvastatine oral 10mg/</v>
      </c>
      <c r="FK1701" s="14" t="s">
        <v>163</v>
      </c>
      <c r="FL1701" s="70" t="str">
        <f t="shared" si="204"/>
        <v>simvastatine oral 10mg/</v>
      </c>
    </row>
    <row r="1702" spans="1:168" ht="15.75" customHeight="1">
      <c r="A1702" s="83">
        <v>112540</v>
      </c>
      <c r="B1702" s="57">
        <v>112540</v>
      </c>
      <c r="C1702" s="118"/>
      <c r="D1702" s="118"/>
      <c r="E1702" s="118"/>
      <c r="F1702" s="118"/>
      <c r="G1702" s="57">
        <v>112540</v>
      </c>
      <c r="I1702" s="57">
        <v>112540</v>
      </c>
      <c r="J1702" s="5" t="str">
        <f t="shared" si="198"/>
        <v>FIN simvastatine N.V. Organon film-coated tablet 100 x 10mg/</v>
      </c>
      <c r="K1702" s="5" t="str">
        <f t="shared" si="199"/>
        <v>FIN simvastatine N.V. Organon film-coated tablet 100 x 10mg/</v>
      </c>
      <c r="P1702">
        <v>100</v>
      </c>
      <c r="R1702">
        <v>100</v>
      </c>
      <c r="T1702" s="118"/>
      <c r="U1702" s="118"/>
      <c r="V1702" s="118"/>
      <c r="W1702" s="118"/>
      <c r="X1702" t="s">
        <v>1299</v>
      </c>
      <c r="Y1702" t="s">
        <v>1188</v>
      </c>
      <c r="Z1702" t="s">
        <v>1188</v>
      </c>
      <c r="AA1702" t="s">
        <v>1289</v>
      </c>
      <c r="AF1702" s="61">
        <v>100000073665</v>
      </c>
      <c r="AG1702" t="s">
        <v>1220</v>
      </c>
      <c r="AI1702" t="s">
        <v>1198</v>
      </c>
      <c r="AJ1702" t="s">
        <v>1212</v>
      </c>
      <c r="AS1702" s="57">
        <v>3114</v>
      </c>
      <c r="AT1702" s="25" t="str">
        <f t="shared" si="200"/>
        <v>FIN simvastatine N.V. Organon film-coated tablet 10mg/</v>
      </c>
      <c r="AU1702" s="33"/>
      <c r="AW1702" s="57">
        <v>3114</v>
      </c>
      <c r="AX1702" s="57"/>
      <c r="AZ1702" t="s">
        <v>579</v>
      </c>
      <c r="BD1702" t="s">
        <v>1220</v>
      </c>
      <c r="BF1702" s="46" t="s">
        <v>1088</v>
      </c>
      <c r="BG1702" t="s">
        <v>995</v>
      </c>
      <c r="BK1702" t="s">
        <v>995</v>
      </c>
      <c r="BL1702" t="s">
        <v>1088</v>
      </c>
      <c r="BM1702" s="55" t="s">
        <v>964</v>
      </c>
      <c r="BN1702" t="str">
        <f t="shared" si="201"/>
        <v>simvastatine film-coated tablet 10mg/</v>
      </c>
      <c r="BO1702" s="55"/>
      <c r="BP1702" t="str">
        <f t="shared" si="202"/>
        <v>simvastatine film-coated tablet 10mg/</v>
      </c>
      <c r="BR1702" s="76">
        <v>10221000</v>
      </c>
      <c r="BS1702" t="s">
        <v>1220</v>
      </c>
      <c r="BU1702" s="118"/>
      <c r="BV1702" s="118"/>
      <c r="BW1702" s="61">
        <v>100000073665</v>
      </c>
      <c r="CB1702" s="87"/>
      <c r="CC1702" s="87"/>
      <c r="CF1702" t="s">
        <v>1242</v>
      </c>
      <c r="CG1702" t="s">
        <v>175</v>
      </c>
      <c r="CI1702" s="118"/>
      <c r="CJ1702" s="118"/>
      <c r="CK1702" t="s">
        <v>1239</v>
      </c>
      <c r="CM1702" t="s">
        <v>1228</v>
      </c>
      <c r="CN1702" t="s">
        <v>3382</v>
      </c>
      <c r="CO1702" s="46" t="s">
        <v>2252</v>
      </c>
      <c r="CQ1702" s="46" t="s">
        <v>2252</v>
      </c>
      <c r="CR1702" s="46" t="s">
        <v>615</v>
      </c>
      <c r="CT1702" s="46" t="s">
        <v>2252</v>
      </c>
      <c r="CU1702" s="46" t="s">
        <v>615</v>
      </c>
      <c r="CV1702" s="118"/>
      <c r="CW1702" s="147"/>
      <c r="CX1702" t="s">
        <v>615</v>
      </c>
      <c r="DG1702" s="118"/>
      <c r="DH1702" s="118"/>
      <c r="DI1702" s="118"/>
      <c r="DJ1702" s="118"/>
      <c r="DK1702" s="118"/>
      <c r="DL1702">
        <v>10</v>
      </c>
      <c r="DM1702" s="74" t="s">
        <v>164</v>
      </c>
      <c r="DN1702" s="74"/>
      <c r="DO1702" s="74"/>
      <c r="DP1702" s="74"/>
      <c r="DR1702">
        <v>10</v>
      </c>
      <c r="DS1702" s="74" t="s">
        <v>164</v>
      </c>
      <c r="DZ1702" t="s">
        <v>1246</v>
      </c>
      <c r="EA1702">
        <v>10</v>
      </c>
      <c r="EY1702" s="70" t="str">
        <f t="shared" si="203"/>
        <v>simvastatine oral 10mg/</v>
      </c>
      <c r="FK1702" s="14" t="s">
        <v>163</v>
      </c>
      <c r="FL1702" s="70" t="str">
        <f t="shared" si="204"/>
        <v>simvastatine oral 10mg/</v>
      </c>
    </row>
    <row r="1703" spans="1:168" ht="15.75" customHeight="1">
      <c r="A1703" s="83">
        <v>112541</v>
      </c>
      <c r="B1703" s="57">
        <v>112541</v>
      </c>
      <c r="C1703" s="118"/>
      <c r="D1703" s="118"/>
      <c r="E1703" s="118"/>
      <c r="F1703" s="118"/>
      <c r="G1703" s="57">
        <v>112541</v>
      </c>
      <c r="I1703" s="57">
        <v>112541</v>
      </c>
      <c r="J1703" s="5" t="str">
        <f t="shared" si="198"/>
        <v>FIN simvastatine N.V. Organon film-coated tablet 30 x 10mg/</v>
      </c>
      <c r="K1703" s="5" t="str">
        <f t="shared" si="199"/>
        <v>FIN simvastatine N.V. Organon film-coated tablet 30 x 10mg/</v>
      </c>
      <c r="P1703">
        <v>30</v>
      </c>
      <c r="R1703">
        <v>30</v>
      </c>
      <c r="T1703" s="118"/>
      <c r="U1703" s="118"/>
      <c r="V1703" s="118"/>
      <c r="W1703" s="118"/>
      <c r="X1703" t="s">
        <v>1301</v>
      </c>
      <c r="Y1703" t="s">
        <v>1188</v>
      </c>
      <c r="Z1703" t="s">
        <v>1188</v>
      </c>
      <c r="AA1703" t="s">
        <v>1298</v>
      </c>
      <c r="AF1703" s="61">
        <v>100000073665</v>
      </c>
      <c r="AG1703" t="s">
        <v>1220</v>
      </c>
      <c r="AI1703" t="s">
        <v>1198</v>
      </c>
      <c r="AJ1703" t="s">
        <v>1212</v>
      </c>
      <c r="AS1703" s="57">
        <v>3114</v>
      </c>
      <c r="AT1703" s="25" t="str">
        <f t="shared" si="200"/>
        <v>FIN simvastatine N.V. Organon film-coated tablet 10mg/</v>
      </c>
      <c r="AU1703" s="33"/>
      <c r="AW1703" s="57">
        <v>3114</v>
      </c>
      <c r="AX1703" s="57"/>
      <c r="AZ1703" s="56" t="s">
        <v>579</v>
      </c>
      <c r="BD1703" t="s">
        <v>1220</v>
      </c>
      <c r="BF1703" s="46" t="s">
        <v>1088</v>
      </c>
      <c r="BG1703" t="s">
        <v>995</v>
      </c>
      <c r="BK1703" t="s">
        <v>995</v>
      </c>
      <c r="BL1703" t="s">
        <v>1088</v>
      </c>
      <c r="BM1703" s="55" t="s">
        <v>964</v>
      </c>
      <c r="BN1703" t="str">
        <f t="shared" si="201"/>
        <v>simvastatine film-coated tablet 10mg/</v>
      </c>
      <c r="BO1703" s="55"/>
      <c r="BP1703" t="str">
        <f t="shared" si="202"/>
        <v>simvastatine film-coated tablet 10mg/</v>
      </c>
      <c r="BR1703" s="76">
        <v>10221000</v>
      </c>
      <c r="BS1703" t="s">
        <v>1220</v>
      </c>
      <c r="BU1703" s="118"/>
      <c r="BV1703" s="118"/>
      <c r="BW1703" s="61">
        <v>100000073665</v>
      </c>
      <c r="CB1703" s="87"/>
      <c r="CC1703" s="87"/>
      <c r="CF1703" t="s">
        <v>1242</v>
      </c>
      <c r="CG1703" t="s">
        <v>175</v>
      </c>
      <c r="CI1703" s="118"/>
      <c r="CJ1703" s="118"/>
      <c r="CK1703" t="s">
        <v>1239</v>
      </c>
      <c r="CM1703" t="s">
        <v>1228</v>
      </c>
      <c r="CN1703" t="s">
        <v>3382</v>
      </c>
      <c r="CO1703" s="46" t="s">
        <v>2252</v>
      </c>
      <c r="CQ1703" s="46" t="s">
        <v>2252</v>
      </c>
      <c r="CR1703" s="46" t="s">
        <v>615</v>
      </c>
      <c r="CT1703" s="46" t="s">
        <v>2252</v>
      </c>
      <c r="CU1703" s="46" t="s">
        <v>615</v>
      </c>
      <c r="CV1703" s="118"/>
      <c r="CW1703" s="147"/>
      <c r="CX1703" t="s">
        <v>615</v>
      </c>
      <c r="DG1703" s="118"/>
      <c r="DH1703" s="118"/>
      <c r="DI1703" s="118"/>
      <c r="DJ1703" s="118"/>
      <c r="DK1703" s="118"/>
      <c r="DL1703">
        <v>10</v>
      </c>
      <c r="DM1703" s="74" t="s">
        <v>164</v>
      </c>
      <c r="DN1703" s="74"/>
      <c r="DO1703" s="74"/>
      <c r="DP1703" s="74"/>
      <c r="DR1703">
        <v>10</v>
      </c>
      <c r="DS1703" s="74" t="s">
        <v>164</v>
      </c>
      <c r="DZ1703" t="s">
        <v>1246</v>
      </c>
      <c r="EA1703">
        <v>10</v>
      </c>
      <c r="EY1703" s="70" t="str">
        <f t="shared" si="203"/>
        <v>simvastatine oral 10mg/</v>
      </c>
      <c r="FK1703" s="14" t="s">
        <v>163</v>
      </c>
      <c r="FL1703" s="70" t="str">
        <f t="shared" si="204"/>
        <v>simvastatine oral 10mg/</v>
      </c>
    </row>
    <row r="1704" spans="1:168" ht="15.75" customHeight="1">
      <c r="A1704" s="83">
        <v>112542</v>
      </c>
      <c r="B1704" s="57">
        <v>112542</v>
      </c>
      <c r="C1704" s="118"/>
      <c r="D1704" s="118"/>
      <c r="E1704" s="118"/>
      <c r="F1704" s="118"/>
      <c r="G1704" s="57">
        <v>112542</v>
      </c>
      <c r="I1704" s="57">
        <v>112542</v>
      </c>
      <c r="J1704" s="5" t="str">
        <f t="shared" si="198"/>
        <v>FIN simvastatine N.V. Organon film-coated tablet 50 x 10mg/</v>
      </c>
      <c r="K1704" s="5" t="str">
        <f t="shared" si="199"/>
        <v>FIN simvastatine N.V. Organon film-coated tablet 50 x 10mg/</v>
      </c>
      <c r="P1704">
        <v>50</v>
      </c>
      <c r="R1704">
        <v>50</v>
      </c>
      <c r="T1704" s="118"/>
      <c r="U1704" s="118"/>
      <c r="V1704" s="118"/>
      <c r="W1704" s="118"/>
      <c r="X1704" t="s">
        <v>1298</v>
      </c>
      <c r="Y1704" t="s">
        <v>1188</v>
      </c>
      <c r="Z1704" t="s">
        <v>1188</v>
      </c>
      <c r="AA1704" t="s">
        <v>1299</v>
      </c>
      <c r="AF1704" s="61">
        <v>100000073665</v>
      </c>
      <c r="AG1704" t="s">
        <v>1220</v>
      </c>
      <c r="AI1704" t="s">
        <v>1198</v>
      </c>
      <c r="AJ1704" t="s">
        <v>1212</v>
      </c>
      <c r="AS1704" s="57">
        <v>3114</v>
      </c>
      <c r="AT1704" s="25" t="str">
        <f t="shared" si="200"/>
        <v>FIN simvastatine N.V. Organon film-coated tablet 10mg/</v>
      </c>
      <c r="AU1704" s="33"/>
      <c r="AW1704" s="57">
        <v>3114</v>
      </c>
      <c r="AX1704" s="57"/>
      <c r="AZ1704" t="s">
        <v>579</v>
      </c>
      <c r="BD1704" t="s">
        <v>1220</v>
      </c>
      <c r="BF1704" s="46" t="s">
        <v>1088</v>
      </c>
      <c r="BG1704" t="s">
        <v>995</v>
      </c>
      <c r="BK1704" t="s">
        <v>995</v>
      </c>
      <c r="BL1704" t="s">
        <v>1088</v>
      </c>
      <c r="BM1704" s="55" t="s">
        <v>964</v>
      </c>
      <c r="BN1704" t="str">
        <f t="shared" si="201"/>
        <v>simvastatine film-coated tablet 10mg/</v>
      </c>
      <c r="BO1704" s="55"/>
      <c r="BP1704" t="str">
        <f t="shared" si="202"/>
        <v>simvastatine film-coated tablet 10mg/</v>
      </c>
      <c r="BR1704" s="76">
        <v>10221000</v>
      </c>
      <c r="BS1704" t="s">
        <v>1220</v>
      </c>
      <c r="BU1704" s="118"/>
      <c r="BV1704" s="118"/>
      <c r="BW1704" s="61">
        <v>100000073665</v>
      </c>
      <c r="CB1704" s="87"/>
      <c r="CC1704" s="87"/>
      <c r="CF1704" t="s">
        <v>1242</v>
      </c>
      <c r="CG1704" t="s">
        <v>175</v>
      </c>
      <c r="CI1704" s="118"/>
      <c r="CJ1704" s="118"/>
      <c r="CK1704" t="s">
        <v>1239</v>
      </c>
      <c r="CM1704" t="s">
        <v>1228</v>
      </c>
      <c r="CN1704" t="s">
        <v>3382</v>
      </c>
      <c r="CO1704" s="46" t="s">
        <v>2252</v>
      </c>
      <c r="CQ1704" s="46" t="s">
        <v>2252</v>
      </c>
      <c r="CR1704" s="46" t="s">
        <v>615</v>
      </c>
      <c r="CT1704" s="46" t="s">
        <v>2252</v>
      </c>
      <c r="CU1704" s="46" t="s">
        <v>615</v>
      </c>
      <c r="CV1704" s="118"/>
      <c r="CW1704" s="147"/>
      <c r="CX1704" t="s">
        <v>615</v>
      </c>
      <c r="DG1704" s="118"/>
      <c r="DH1704" s="118"/>
      <c r="DI1704" s="118"/>
      <c r="DJ1704" s="118"/>
      <c r="DK1704" s="118"/>
      <c r="DL1704">
        <v>10</v>
      </c>
      <c r="DM1704" s="74" t="s">
        <v>164</v>
      </c>
      <c r="DN1704" s="74"/>
      <c r="DO1704" s="74"/>
      <c r="DP1704" s="74"/>
      <c r="DR1704">
        <v>10</v>
      </c>
      <c r="DS1704" s="74" t="s">
        <v>164</v>
      </c>
      <c r="DZ1704" t="s">
        <v>1246</v>
      </c>
      <c r="EA1704">
        <v>10</v>
      </c>
      <c r="EY1704" s="70" t="str">
        <f t="shared" si="203"/>
        <v>simvastatine oral 10mg/</v>
      </c>
      <c r="FK1704" s="14" t="s">
        <v>163</v>
      </c>
      <c r="FL1704" s="70" t="str">
        <f t="shared" si="204"/>
        <v>simvastatine oral 10mg/</v>
      </c>
    </row>
    <row r="1705" spans="1:168" ht="15.75" customHeight="1">
      <c r="A1705" s="83">
        <v>6894</v>
      </c>
      <c r="B1705" s="57">
        <v>6894</v>
      </c>
      <c r="C1705" s="118"/>
      <c r="D1705" s="118"/>
      <c r="E1705" s="118"/>
      <c r="F1705" s="118"/>
      <c r="G1705" s="57">
        <v>6894</v>
      </c>
      <c r="I1705" s="57">
        <v>6894</v>
      </c>
      <c r="J1705" s="5" t="str">
        <f t="shared" si="198"/>
        <v>FIN simvastatine N.V. Organon film-coated tablet 28 x 20mg/</v>
      </c>
      <c r="K1705" s="5" t="str">
        <f t="shared" si="199"/>
        <v>FIN simvastatine N.V. Organon film-coated tablet 28 x 20mg/</v>
      </c>
      <c r="P1705">
        <v>28</v>
      </c>
      <c r="R1705">
        <v>28</v>
      </c>
      <c r="T1705" s="118"/>
      <c r="U1705" s="118"/>
      <c r="V1705" s="118"/>
      <c r="W1705" s="118"/>
      <c r="X1705" t="s">
        <v>1299</v>
      </c>
      <c r="Y1705" t="s">
        <v>1189</v>
      </c>
      <c r="Z1705" t="s">
        <v>1189</v>
      </c>
      <c r="AA1705" t="s">
        <v>1297</v>
      </c>
      <c r="AF1705" s="61">
        <v>100000073665</v>
      </c>
      <c r="AG1705" t="s">
        <v>1220</v>
      </c>
      <c r="AI1705" t="s">
        <v>1198</v>
      </c>
      <c r="AJ1705" t="s">
        <v>1212</v>
      </c>
      <c r="AS1705" s="57">
        <v>3115</v>
      </c>
      <c r="AT1705" s="25" t="str">
        <f t="shared" si="200"/>
        <v>FIN simvastatine N.V. Organon film-coated tablet 20mg/</v>
      </c>
      <c r="AU1705" s="33"/>
      <c r="AW1705" s="57">
        <v>3115</v>
      </c>
      <c r="AX1705" s="57"/>
      <c r="AZ1705" t="s">
        <v>579</v>
      </c>
      <c r="BD1705" t="s">
        <v>1220</v>
      </c>
      <c r="BF1705" s="46" t="s">
        <v>1089</v>
      </c>
      <c r="BG1705" t="s">
        <v>995</v>
      </c>
      <c r="BK1705" t="s">
        <v>995</v>
      </c>
      <c r="BL1705" t="s">
        <v>1089</v>
      </c>
      <c r="BM1705" s="55" t="s">
        <v>964</v>
      </c>
      <c r="BN1705" t="str">
        <f t="shared" si="201"/>
        <v>simvastatine film-coated tablet 20mg/</v>
      </c>
      <c r="BO1705" s="55"/>
      <c r="BP1705" t="str">
        <f t="shared" si="202"/>
        <v>simvastatine film-coated tablet 20mg/</v>
      </c>
      <c r="BR1705" s="76">
        <v>10221000</v>
      </c>
      <c r="BS1705" t="s">
        <v>1220</v>
      </c>
      <c r="BU1705" s="118"/>
      <c r="BV1705" s="118"/>
      <c r="BW1705" s="61">
        <v>100000073665</v>
      </c>
      <c r="CB1705" s="87"/>
      <c r="CC1705" s="87"/>
      <c r="CF1705" t="s">
        <v>1242</v>
      </c>
      <c r="CG1705" t="s">
        <v>175</v>
      </c>
      <c r="CI1705" s="118"/>
      <c r="CJ1705" s="118"/>
      <c r="CK1705" t="s">
        <v>1239</v>
      </c>
      <c r="CM1705" t="s">
        <v>1228</v>
      </c>
      <c r="CN1705" t="s">
        <v>3382</v>
      </c>
      <c r="CO1705" s="46" t="s">
        <v>2252</v>
      </c>
      <c r="CQ1705" s="46" t="s">
        <v>2252</v>
      </c>
      <c r="CR1705" s="46" t="s">
        <v>615</v>
      </c>
      <c r="CT1705" s="46" t="s">
        <v>2252</v>
      </c>
      <c r="CU1705" s="46" t="s">
        <v>615</v>
      </c>
      <c r="CV1705" s="118"/>
      <c r="CW1705" s="147"/>
      <c r="CX1705" t="s">
        <v>615</v>
      </c>
      <c r="DG1705" s="118"/>
      <c r="DH1705" s="118"/>
      <c r="DI1705" s="118"/>
      <c r="DJ1705" s="118"/>
      <c r="DK1705" s="118"/>
      <c r="DL1705">
        <v>20</v>
      </c>
      <c r="DM1705" s="74" t="s">
        <v>164</v>
      </c>
      <c r="DN1705" s="74"/>
      <c r="DO1705" s="74"/>
      <c r="DP1705" s="74"/>
      <c r="DR1705">
        <v>20</v>
      </c>
      <c r="DS1705" s="74" t="s">
        <v>164</v>
      </c>
      <c r="DZ1705" t="s">
        <v>1260</v>
      </c>
      <c r="EA1705">
        <v>20</v>
      </c>
      <c r="EY1705" s="70" t="str">
        <f t="shared" si="203"/>
        <v>simvastatine oral 20mg/</v>
      </c>
      <c r="FK1705" s="14" t="s">
        <v>163</v>
      </c>
      <c r="FL1705" s="70" t="str">
        <f t="shared" si="204"/>
        <v>simvastatine oral 20mg/</v>
      </c>
    </row>
    <row r="1706" spans="1:168" ht="15.75" customHeight="1">
      <c r="A1706" s="83">
        <v>6895</v>
      </c>
      <c r="B1706" s="57">
        <v>6895</v>
      </c>
      <c r="C1706" s="118"/>
      <c r="D1706" s="118"/>
      <c r="E1706" s="118"/>
      <c r="F1706" s="118"/>
      <c r="G1706" s="57">
        <v>6895</v>
      </c>
      <c r="I1706" s="57">
        <v>6895</v>
      </c>
      <c r="J1706" s="5" t="str">
        <f t="shared" si="198"/>
        <v>FIN simvastatine N.V. Organon film-coated tablet 98 x 20mg/</v>
      </c>
      <c r="K1706" s="5" t="str">
        <f t="shared" si="199"/>
        <v>FIN simvastatine N.V. Organon film-coated tablet 98 x 20mg/</v>
      </c>
      <c r="P1706">
        <v>98</v>
      </c>
      <c r="R1706">
        <v>98</v>
      </c>
      <c r="T1706" s="118"/>
      <c r="U1706" s="118"/>
      <c r="V1706" s="118"/>
      <c r="W1706" s="118"/>
      <c r="X1706" t="s">
        <v>1299</v>
      </c>
      <c r="Y1706" t="s">
        <v>1189</v>
      </c>
      <c r="Z1706" t="s">
        <v>1189</v>
      </c>
      <c r="AA1706" t="s">
        <v>1302</v>
      </c>
      <c r="AF1706" s="61">
        <v>100000073665</v>
      </c>
      <c r="AG1706" t="s">
        <v>1220</v>
      </c>
      <c r="AI1706" t="s">
        <v>1198</v>
      </c>
      <c r="AJ1706" t="s">
        <v>1212</v>
      </c>
      <c r="AS1706" s="57">
        <v>3115</v>
      </c>
      <c r="AT1706" s="25" t="str">
        <f t="shared" si="200"/>
        <v>FIN simvastatine N.V. Organon film-coated tablet 20mg/</v>
      </c>
      <c r="AU1706" s="33"/>
      <c r="AW1706" s="57">
        <v>3115</v>
      </c>
      <c r="AX1706" s="57"/>
      <c r="AZ1706" t="s">
        <v>579</v>
      </c>
      <c r="BD1706" t="s">
        <v>1220</v>
      </c>
      <c r="BF1706" s="46" t="s">
        <v>1089</v>
      </c>
      <c r="BG1706" t="s">
        <v>995</v>
      </c>
      <c r="BK1706" t="s">
        <v>995</v>
      </c>
      <c r="BL1706" t="s">
        <v>1089</v>
      </c>
      <c r="BM1706" s="55" t="s">
        <v>964</v>
      </c>
      <c r="BN1706" t="str">
        <f t="shared" si="201"/>
        <v>simvastatine film-coated tablet 20mg/</v>
      </c>
      <c r="BO1706" s="55"/>
      <c r="BP1706" t="str">
        <f t="shared" si="202"/>
        <v>simvastatine film-coated tablet 20mg/</v>
      </c>
      <c r="BR1706" s="76">
        <v>10221000</v>
      </c>
      <c r="BS1706" t="s">
        <v>1220</v>
      </c>
      <c r="BU1706" s="118"/>
      <c r="BV1706" s="118"/>
      <c r="BW1706" s="61">
        <v>100000073665</v>
      </c>
      <c r="CB1706" s="87"/>
      <c r="CC1706" s="87"/>
      <c r="CF1706" t="s">
        <v>1242</v>
      </c>
      <c r="CG1706" t="s">
        <v>175</v>
      </c>
      <c r="CI1706" s="118"/>
      <c r="CJ1706" s="118"/>
      <c r="CK1706" t="s">
        <v>1239</v>
      </c>
      <c r="CM1706" t="s">
        <v>1228</v>
      </c>
      <c r="CN1706" t="s">
        <v>3382</v>
      </c>
      <c r="CO1706" s="46" t="s">
        <v>2252</v>
      </c>
      <c r="CQ1706" s="46" t="s">
        <v>2252</v>
      </c>
      <c r="CR1706" s="46" t="s">
        <v>615</v>
      </c>
      <c r="CT1706" s="46" t="s">
        <v>2252</v>
      </c>
      <c r="CU1706" s="46" t="s">
        <v>615</v>
      </c>
      <c r="CV1706" s="118"/>
      <c r="CW1706" s="147"/>
      <c r="CX1706" t="s">
        <v>615</v>
      </c>
      <c r="DG1706" s="118"/>
      <c r="DH1706" s="118"/>
      <c r="DI1706" s="118"/>
      <c r="DJ1706" s="118"/>
      <c r="DK1706" s="118"/>
      <c r="DL1706">
        <v>20</v>
      </c>
      <c r="DM1706" s="74" t="s">
        <v>164</v>
      </c>
      <c r="DN1706" s="74"/>
      <c r="DO1706" s="74"/>
      <c r="DP1706" s="74"/>
      <c r="DR1706">
        <v>20</v>
      </c>
      <c r="DS1706" s="74" t="s">
        <v>164</v>
      </c>
      <c r="DZ1706" t="s">
        <v>1260</v>
      </c>
      <c r="EA1706">
        <v>20</v>
      </c>
      <c r="EY1706" s="70" t="str">
        <f t="shared" si="203"/>
        <v>simvastatine oral 20mg/</v>
      </c>
      <c r="FK1706" s="14" t="s">
        <v>163</v>
      </c>
      <c r="FL1706" s="70" t="str">
        <f t="shared" si="204"/>
        <v>simvastatine oral 20mg/</v>
      </c>
    </row>
    <row r="1707" spans="1:168" ht="15.75" customHeight="1">
      <c r="A1707" s="83">
        <v>86438</v>
      </c>
      <c r="B1707" s="57">
        <v>86438</v>
      </c>
      <c r="C1707" s="118"/>
      <c r="D1707" s="118"/>
      <c r="E1707" s="118"/>
      <c r="F1707" s="118"/>
      <c r="G1707" s="57">
        <v>86438</v>
      </c>
      <c r="I1707" s="57">
        <v>86438</v>
      </c>
      <c r="J1707" s="5" t="str">
        <f t="shared" si="198"/>
        <v>FIN simvastatine N.V. Organon film-coated tablet 1 x 20mg/</v>
      </c>
      <c r="K1707" s="5" t="str">
        <f t="shared" si="199"/>
        <v>FIN simvastatine N.V. Organon film-coated tablet 1 x 20mg/</v>
      </c>
      <c r="P1707">
        <v>1</v>
      </c>
      <c r="R1707">
        <v>1</v>
      </c>
      <c r="T1707" s="118"/>
      <c r="U1707" s="118"/>
      <c r="V1707" s="118"/>
      <c r="W1707" s="118"/>
      <c r="X1707" t="s">
        <v>1298</v>
      </c>
      <c r="Y1707" t="s">
        <v>1189</v>
      </c>
      <c r="Z1707" t="s">
        <v>1189</v>
      </c>
      <c r="AA1707" t="s">
        <v>1350</v>
      </c>
      <c r="AF1707" s="61">
        <v>100000073665</v>
      </c>
      <c r="AG1707" t="s">
        <v>1220</v>
      </c>
      <c r="AI1707" t="s">
        <v>1198</v>
      </c>
      <c r="AJ1707" t="s">
        <v>1212</v>
      </c>
      <c r="AS1707" s="57">
        <v>3115</v>
      </c>
      <c r="AT1707" s="25" t="str">
        <f t="shared" si="200"/>
        <v>FIN simvastatine N.V. Organon film-coated tablet 20mg/</v>
      </c>
      <c r="AU1707" s="33"/>
      <c r="AW1707" s="57">
        <v>3115</v>
      </c>
      <c r="AX1707" s="57"/>
      <c r="AZ1707" t="s">
        <v>579</v>
      </c>
      <c r="BD1707" t="s">
        <v>1220</v>
      </c>
      <c r="BF1707" s="46" t="s">
        <v>1089</v>
      </c>
      <c r="BG1707" t="s">
        <v>995</v>
      </c>
      <c r="BK1707" t="s">
        <v>995</v>
      </c>
      <c r="BL1707" t="s">
        <v>1089</v>
      </c>
      <c r="BM1707" s="55" t="s">
        <v>964</v>
      </c>
      <c r="BN1707" t="str">
        <f t="shared" si="201"/>
        <v>simvastatine film-coated tablet 20mg/</v>
      </c>
      <c r="BO1707" s="55"/>
      <c r="BP1707" t="str">
        <f t="shared" si="202"/>
        <v>simvastatine film-coated tablet 20mg/</v>
      </c>
      <c r="BR1707" s="76">
        <v>10221000</v>
      </c>
      <c r="BS1707" t="s">
        <v>1220</v>
      </c>
      <c r="BU1707" s="118"/>
      <c r="BV1707" s="118"/>
      <c r="BW1707" s="61">
        <v>100000073665</v>
      </c>
      <c r="CB1707" s="87"/>
      <c r="CC1707" s="87"/>
      <c r="CF1707" t="s">
        <v>1242</v>
      </c>
      <c r="CG1707" t="s">
        <v>175</v>
      </c>
      <c r="CI1707" s="118"/>
      <c r="CJ1707" s="118"/>
      <c r="CK1707" t="s">
        <v>1239</v>
      </c>
      <c r="CM1707" t="s">
        <v>1228</v>
      </c>
      <c r="CN1707" t="s">
        <v>3382</v>
      </c>
      <c r="CO1707" s="46" t="s">
        <v>2252</v>
      </c>
      <c r="CQ1707" s="46" t="s">
        <v>2252</v>
      </c>
      <c r="CR1707" s="46" t="s">
        <v>615</v>
      </c>
      <c r="CT1707" s="46" t="s">
        <v>2252</v>
      </c>
      <c r="CU1707" s="46" t="s">
        <v>615</v>
      </c>
      <c r="CV1707" s="118"/>
      <c r="CW1707" s="147"/>
      <c r="CX1707" t="s">
        <v>615</v>
      </c>
      <c r="DG1707" s="118"/>
      <c r="DH1707" s="118"/>
      <c r="DI1707" s="118"/>
      <c r="DJ1707" s="118"/>
      <c r="DK1707" s="118"/>
      <c r="DL1707">
        <v>20</v>
      </c>
      <c r="DM1707" s="74" t="s">
        <v>164</v>
      </c>
      <c r="DN1707" s="74"/>
      <c r="DO1707" s="74"/>
      <c r="DP1707" s="74"/>
      <c r="DR1707">
        <v>20</v>
      </c>
      <c r="DS1707" s="74" t="s">
        <v>164</v>
      </c>
      <c r="DZ1707" t="s">
        <v>1260</v>
      </c>
      <c r="EA1707">
        <v>20</v>
      </c>
      <c r="EY1707" s="70" t="str">
        <f t="shared" si="203"/>
        <v>simvastatine oral 20mg/</v>
      </c>
      <c r="FK1707" s="14" t="s">
        <v>163</v>
      </c>
      <c r="FL1707" s="70" t="str">
        <f t="shared" si="204"/>
        <v>simvastatine oral 20mg/</v>
      </c>
    </row>
    <row r="1708" spans="1:168" ht="15.75" customHeight="1">
      <c r="A1708" s="83">
        <v>86439</v>
      </c>
      <c r="B1708" s="57">
        <v>86439</v>
      </c>
      <c r="C1708" s="118"/>
      <c r="D1708" s="118"/>
      <c r="E1708" s="118"/>
      <c r="F1708" s="118"/>
      <c r="G1708" s="57">
        <v>86439</v>
      </c>
      <c r="I1708" s="57">
        <v>86439</v>
      </c>
      <c r="J1708" s="5" t="str">
        <f t="shared" si="198"/>
        <v>FIN simvastatine N.V. Organon film-coated tablet 4 x 20mg/</v>
      </c>
      <c r="K1708" s="5" t="str">
        <f t="shared" si="199"/>
        <v>FIN simvastatine N.V. Organon film-coated tablet 4 x 20mg/</v>
      </c>
      <c r="P1708">
        <v>4</v>
      </c>
      <c r="R1708">
        <v>4</v>
      </c>
      <c r="T1708" s="118"/>
      <c r="U1708" s="118"/>
      <c r="V1708" s="118"/>
      <c r="W1708" s="118"/>
      <c r="X1708" t="s">
        <v>1299</v>
      </c>
      <c r="Y1708" t="s">
        <v>1189</v>
      </c>
      <c r="Z1708" t="s">
        <v>1189</v>
      </c>
      <c r="AA1708" t="s">
        <v>1319</v>
      </c>
      <c r="AF1708" s="61">
        <v>100000073665</v>
      </c>
      <c r="AG1708" t="s">
        <v>1220</v>
      </c>
      <c r="AI1708" t="s">
        <v>1198</v>
      </c>
      <c r="AJ1708" t="s">
        <v>1212</v>
      </c>
      <c r="AS1708" s="57">
        <v>3115</v>
      </c>
      <c r="AT1708" s="25" t="str">
        <f t="shared" si="200"/>
        <v>FIN simvastatine N.V. Organon film-coated tablet 20mg/</v>
      </c>
      <c r="AU1708" s="33"/>
      <c r="AW1708" s="57">
        <v>3115</v>
      </c>
      <c r="AX1708" s="57"/>
      <c r="AZ1708" t="s">
        <v>579</v>
      </c>
      <c r="BD1708" t="s">
        <v>1220</v>
      </c>
      <c r="BF1708" s="46" t="s">
        <v>1089</v>
      </c>
      <c r="BG1708" t="s">
        <v>995</v>
      </c>
      <c r="BK1708" t="s">
        <v>995</v>
      </c>
      <c r="BL1708" t="s">
        <v>1089</v>
      </c>
      <c r="BM1708" s="55" t="s">
        <v>964</v>
      </c>
      <c r="BN1708" t="str">
        <f t="shared" si="201"/>
        <v>simvastatine film-coated tablet 20mg/</v>
      </c>
      <c r="BO1708" s="55"/>
      <c r="BP1708" t="str">
        <f t="shared" si="202"/>
        <v>simvastatine film-coated tablet 20mg/</v>
      </c>
      <c r="BR1708" s="76">
        <v>10221000</v>
      </c>
      <c r="BS1708" t="s">
        <v>1220</v>
      </c>
      <c r="BU1708" s="118"/>
      <c r="BV1708" s="118"/>
      <c r="BW1708" s="61">
        <v>100000073665</v>
      </c>
      <c r="CB1708" s="87"/>
      <c r="CC1708" s="87"/>
      <c r="CF1708" t="s">
        <v>1242</v>
      </c>
      <c r="CG1708" t="s">
        <v>175</v>
      </c>
      <c r="CI1708" s="118"/>
      <c r="CJ1708" s="118"/>
      <c r="CK1708" t="s">
        <v>1239</v>
      </c>
      <c r="CM1708" t="s">
        <v>1228</v>
      </c>
      <c r="CN1708" t="s">
        <v>3382</v>
      </c>
      <c r="CO1708" s="46" t="s">
        <v>2252</v>
      </c>
      <c r="CQ1708" s="46" t="s">
        <v>2252</v>
      </c>
      <c r="CR1708" s="46" t="s">
        <v>615</v>
      </c>
      <c r="CT1708" s="46" t="s">
        <v>2252</v>
      </c>
      <c r="CU1708" s="46" t="s">
        <v>615</v>
      </c>
      <c r="CV1708" s="118"/>
      <c r="CW1708" s="147"/>
      <c r="CX1708" t="s">
        <v>615</v>
      </c>
      <c r="DG1708" s="118"/>
      <c r="DH1708" s="118"/>
      <c r="DI1708" s="118"/>
      <c r="DJ1708" s="118"/>
      <c r="DK1708" s="118"/>
      <c r="DL1708">
        <v>20</v>
      </c>
      <c r="DM1708" s="74" t="s">
        <v>164</v>
      </c>
      <c r="DN1708" s="74"/>
      <c r="DO1708" s="74"/>
      <c r="DP1708" s="74"/>
      <c r="DR1708">
        <v>20</v>
      </c>
      <c r="DS1708" s="74" t="s">
        <v>164</v>
      </c>
      <c r="DZ1708" t="s">
        <v>1260</v>
      </c>
      <c r="EA1708">
        <v>20</v>
      </c>
      <c r="EY1708" s="70" t="str">
        <f t="shared" si="203"/>
        <v>simvastatine oral 20mg/</v>
      </c>
      <c r="FK1708" s="14" t="s">
        <v>163</v>
      </c>
      <c r="FL1708" s="70" t="str">
        <f t="shared" si="204"/>
        <v>simvastatine oral 20mg/</v>
      </c>
    </row>
    <row r="1709" spans="1:168" ht="15.75" customHeight="1">
      <c r="A1709" s="83">
        <v>86440</v>
      </c>
      <c r="B1709" s="57">
        <v>86440</v>
      </c>
      <c r="C1709" s="118"/>
      <c r="D1709" s="118"/>
      <c r="E1709" s="118"/>
      <c r="F1709" s="118"/>
      <c r="G1709" s="57">
        <v>86440</v>
      </c>
      <c r="I1709" s="57">
        <v>86440</v>
      </c>
      <c r="J1709" s="5" t="str">
        <f t="shared" si="198"/>
        <v>FIN simvastatine N.V. Organon film-coated tablet 10 x 20mg/</v>
      </c>
      <c r="K1709" s="5" t="str">
        <f t="shared" si="199"/>
        <v>FIN simvastatine N.V. Organon film-coated tablet 10 x 20mg/</v>
      </c>
      <c r="P1709">
        <v>10</v>
      </c>
      <c r="R1709">
        <v>10</v>
      </c>
      <c r="T1709" s="118"/>
      <c r="U1709" s="118"/>
      <c r="V1709" s="118"/>
      <c r="W1709" s="118"/>
      <c r="X1709" t="s">
        <v>1289</v>
      </c>
      <c r="Y1709" t="s">
        <v>1189</v>
      </c>
      <c r="Z1709" t="s">
        <v>1189</v>
      </c>
      <c r="AA1709" t="s">
        <v>1292</v>
      </c>
      <c r="AF1709" s="61">
        <v>100000073665</v>
      </c>
      <c r="AG1709" t="s">
        <v>1220</v>
      </c>
      <c r="AI1709" t="s">
        <v>1198</v>
      </c>
      <c r="AJ1709" t="s">
        <v>1212</v>
      </c>
      <c r="AS1709" s="57">
        <v>3115</v>
      </c>
      <c r="AT1709" s="25" t="str">
        <f t="shared" si="200"/>
        <v>FIN simvastatine N.V. Organon film-coated tablet 20mg/</v>
      </c>
      <c r="AU1709" s="33"/>
      <c r="AW1709" s="57">
        <v>3115</v>
      </c>
      <c r="AX1709" s="57"/>
      <c r="AZ1709" t="s">
        <v>579</v>
      </c>
      <c r="BD1709" t="s">
        <v>1220</v>
      </c>
      <c r="BF1709" s="46" t="s">
        <v>1089</v>
      </c>
      <c r="BG1709" t="s">
        <v>995</v>
      </c>
      <c r="BK1709" t="s">
        <v>995</v>
      </c>
      <c r="BL1709" t="s">
        <v>1089</v>
      </c>
      <c r="BM1709" s="55" t="s">
        <v>964</v>
      </c>
      <c r="BN1709" t="str">
        <f t="shared" si="201"/>
        <v>simvastatine film-coated tablet 20mg/</v>
      </c>
      <c r="BO1709" s="55"/>
      <c r="BP1709" t="str">
        <f t="shared" si="202"/>
        <v>simvastatine film-coated tablet 20mg/</v>
      </c>
      <c r="BR1709" s="76">
        <v>10221000</v>
      </c>
      <c r="BS1709" t="s">
        <v>1220</v>
      </c>
      <c r="BU1709" s="118"/>
      <c r="BV1709" s="118"/>
      <c r="BW1709" s="61">
        <v>100000073665</v>
      </c>
      <c r="CB1709" s="87"/>
      <c r="CC1709" s="87"/>
      <c r="CF1709" t="s">
        <v>1242</v>
      </c>
      <c r="CG1709" t="s">
        <v>175</v>
      </c>
      <c r="CI1709" s="118"/>
      <c r="CJ1709" s="118"/>
      <c r="CK1709" t="s">
        <v>1239</v>
      </c>
      <c r="CM1709" t="s">
        <v>1228</v>
      </c>
      <c r="CN1709" t="s">
        <v>3382</v>
      </c>
      <c r="CO1709" s="46" t="s">
        <v>2252</v>
      </c>
      <c r="CQ1709" s="46" t="s">
        <v>2252</v>
      </c>
      <c r="CR1709" s="46" t="s">
        <v>615</v>
      </c>
      <c r="CT1709" s="46" t="s">
        <v>2252</v>
      </c>
      <c r="CU1709" s="46" t="s">
        <v>615</v>
      </c>
      <c r="CV1709" s="118"/>
      <c r="CW1709" s="147"/>
      <c r="CX1709" t="s">
        <v>615</v>
      </c>
      <c r="DG1709" s="118"/>
      <c r="DH1709" s="118"/>
      <c r="DI1709" s="118"/>
      <c r="DJ1709" s="118"/>
      <c r="DK1709" s="118"/>
      <c r="DL1709">
        <v>20</v>
      </c>
      <c r="DM1709" s="74" t="s">
        <v>164</v>
      </c>
      <c r="DN1709" s="74"/>
      <c r="DO1709" s="74"/>
      <c r="DP1709" s="74"/>
      <c r="DR1709">
        <v>20</v>
      </c>
      <c r="DS1709" s="74" t="s">
        <v>164</v>
      </c>
      <c r="DZ1709" t="s">
        <v>1260</v>
      </c>
      <c r="EA1709">
        <v>20</v>
      </c>
      <c r="EY1709" s="70" t="str">
        <f t="shared" si="203"/>
        <v>simvastatine oral 20mg/</v>
      </c>
      <c r="FK1709" s="14" t="s">
        <v>163</v>
      </c>
      <c r="FL1709" s="70" t="str">
        <f t="shared" si="204"/>
        <v>simvastatine oral 20mg/</v>
      </c>
    </row>
    <row r="1710" spans="1:168" ht="15.75" customHeight="1">
      <c r="A1710" s="83">
        <v>86441</v>
      </c>
      <c r="B1710" s="57">
        <v>86441</v>
      </c>
      <c r="C1710" s="118"/>
      <c r="D1710" s="118"/>
      <c r="E1710" s="118"/>
      <c r="F1710" s="118"/>
      <c r="G1710" s="57">
        <v>86441</v>
      </c>
      <c r="I1710" s="57">
        <v>86441</v>
      </c>
      <c r="J1710" s="5" t="str">
        <f t="shared" si="198"/>
        <v>FIN simvastatine N.V. Organon film-coated tablet 14 x 20mg/</v>
      </c>
      <c r="K1710" s="5" t="str">
        <f t="shared" si="199"/>
        <v>FIN simvastatine N.V. Organon film-coated tablet 14 x 20mg/</v>
      </c>
      <c r="P1710">
        <v>14</v>
      </c>
      <c r="R1710">
        <v>14</v>
      </c>
      <c r="T1710" s="118"/>
      <c r="U1710" s="118"/>
      <c r="V1710" s="118"/>
      <c r="W1710" s="118"/>
      <c r="X1710" t="s">
        <v>1297</v>
      </c>
      <c r="Y1710" t="s">
        <v>1189</v>
      </c>
      <c r="Z1710" t="s">
        <v>1189</v>
      </c>
      <c r="AA1710" t="s">
        <v>1296</v>
      </c>
      <c r="AF1710" s="61">
        <v>100000073665</v>
      </c>
      <c r="AG1710" t="s">
        <v>1220</v>
      </c>
      <c r="AI1710" t="s">
        <v>1198</v>
      </c>
      <c r="AJ1710" t="s">
        <v>1212</v>
      </c>
      <c r="AS1710" s="57">
        <v>3115</v>
      </c>
      <c r="AT1710" s="25" t="str">
        <f t="shared" si="200"/>
        <v>FIN simvastatine N.V. Organon film-coated tablet 20mg/</v>
      </c>
      <c r="AU1710" s="33"/>
      <c r="AW1710" s="57">
        <v>3115</v>
      </c>
      <c r="AX1710" s="57"/>
      <c r="AZ1710" t="s">
        <v>579</v>
      </c>
      <c r="BD1710" t="s">
        <v>1220</v>
      </c>
      <c r="BF1710" s="46" t="s">
        <v>1089</v>
      </c>
      <c r="BG1710" t="s">
        <v>995</v>
      </c>
      <c r="BK1710" t="s">
        <v>995</v>
      </c>
      <c r="BL1710" t="s">
        <v>1089</v>
      </c>
      <c r="BM1710" s="55" t="s">
        <v>964</v>
      </c>
      <c r="BN1710" t="str">
        <f t="shared" si="201"/>
        <v>simvastatine film-coated tablet 20mg/</v>
      </c>
      <c r="BO1710" s="55"/>
      <c r="BP1710" t="str">
        <f t="shared" si="202"/>
        <v>simvastatine film-coated tablet 20mg/</v>
      </c>
      <c r="BR1710" s="76">
        <v>10221000</v>
      </c>
      <c r="BS1710" t="s">
        <v>1220</v>
      </c>
      <c r="BU1710" s="118"/>
      <c r="BV1710" s="118"/>
      <c r="BW1710" s="61">
        <v>100000073665</v>
      </c>
      <c r="CB1710" s="87"/>
      <c r="CC1710" s="87"/>
      <c r="CF1710" t="s">
        <v>1242</v>
      </c>
      <c r="CG1710" t="s">
        <v>175</v>
      </c>
      <c r="CI1710" s="118"/>
      <c r="CJ1710" s="118"/>
      <c r="CK1710" t="s">
        <v>1239</v>
      </c>
      <c r="CM1710" t="s">
        <v>1228</v>
      </c>
      <c r="CN1710" t="s">
        <v>3382</v>
      </c>
      <c r="CO1710" s="46" t="s">
        <v>2252</v>
      </c>
      <c r="CQ1710" s="46" t="s">
        <v>2252</v>
      </c>
      <c r="CR1710" s="46" t="s">
        <v>615</v>
      </c>
      <c r="CT1710" s="46" t="s">
        <v>2252</v>
      </c>
      <c r="CU1710" s="46" t="s">
        <v>615</v>
      </c>
      <c r="CV1710" s="118"/>
      <c r="CW1710" s="147"/>
      <c r="CX1710" t="s">
        <v>615</v>
      </c>
      <c r="DG1710" s="118"/>
      <c r="DH1710" s="118"/>
      <c r="DI1710" s="118"/>
      <c r="DJ1710" s="118"/>
      <c r="DK1710" s="118"/>
      <c r="DL1710">
        <v>20</v>
      </c>
      <c r="DM1710" s="74" t="s">
        <v>164</v>
      </c>
      <c r="DN1710" s="74"/>
      <c r="DO1710" s="74"/>
      <c r="DP1710" s="74"/>
      <c r="DR1710">
        <v>20</v>
      </c>
      <c r="DS1710" s="74" t="s">
        <v>164</v>
      </c>
      <c r="DZ1710" t="s">
        <v>1260</v>
      </c>
      <c r="EA1710">
        <v>20</v>
      </c>
      <c r="EY1710" s="70" t="str">
        <f t="shared" si="203"/>
        <v>simvastatine oral 20mg/</v>
      </c>
      <c r="FK1710" s="14" t="s">
        <v>163</v>
      </c>
      <c r="FL1710" s="70" t="str">
        <f t="shared" si="204"/>
        <v>simvastatine oral 20mg/</v>
      </c>
    </row>
    <row r="1711" spans="1:168" ht="15.75" customHeight="1">
      <c r="A1711" s="83">
        <v>86442</v>
      </c>
      <c r="B1711" s="57">
        <v>86442</v>
      </c>
      <c r="C1711" s="118"/>
      <c r="D1711" s="118"/>
      <c r="E1711" s="118"/>
      <c r="F1711" s="118"/>
      <c r="G1711" s="57">
        <v>86442</v>
      </c>
      <c r="I1711" s="57">
        <v>86442</v>
      </c>
      <c r="J1711" s="5" t="str">
        <f t="shared" si="198"/>
        <v>FIN simvastatine N.V. Organon film-coated tablet 15 x 20mg/</v>
      </c>
      <c r="K1711" s="5" t="str">
        <f t="shared" si="199"/>
        <v>FIN simvastatine N.V. Organon film-coated tablet 15 x 20mg/</v>
      </c>
      <c r="P1711">
        <v>15</v>
      </c>
      <c r="R1711">
        <v>15</v>
      </c>
      <c r="T1711" s="118"/>
      <c r="U1711" s="118"/>
      <c r="V1711" s="118"/>
      <c r="W1711" s="118"/>
      <c r="X1711" t="s">
        <v>1343</v>
      </c>
      <c r="Y1711" t="s">
        <v>1189</v>
      </c>
      <c r="Z1711" t="s">
        <v>1189</v>
      </c>
      <c r="AA1711" t="s">
        <v>1312</v>
      </c>
      <c r="AF1711" s="61">
        <v>100000073665</v>
      </c>
      <c r="AG1711" t="s">
        <v>1220</v>
      </c>
      <c r="AI1711" t="s">
        <v>1198</v>
      </c>
      <c r="AJ1711" t="s">
        <v>1212</v>
      </c>
      <c r="AS1711" s="57">
        <v>3115</v>
      </c>
      <c r="AT1711" s="25" t="str">
        <f t="shared" si="200"/>
        <v>FIN simvastatine N.V. Organon film-coated tablet 20mg/</v>
      </c>
      <c r="AU1711" s="33"/>
      <c r="AW1711" s="57">
        <v>3115</v>
      </c>
      <c r="AX1711" s="57"/>
      <c r="AZ1711" t="s">
        <v>579</v>
      </c>
      <c r="BD1711" t="s">
        <v>1220</v>
      </c>
      <c r="BF1711" s="46" t="s">
        <v>1089</v>
      </c>
      <c r="BG1711" t="s">
        <v>995</v>
      </c>
      <c r="BK1711" t="s">
        <v>995</v>
      </c>
      <c r="BL1711" t="s">
        <v>1089</v>
      </c>
      <c r="BM1711" s="55" t="s">
        <v>964</v>
      </c>
      <c r="BN1711" t="str">
        <f t="shared" si="201"/>
        <v>simvastatine film-coated tablet 20mg/</v>
      </c>
      <c r="BO1711" s="55"/>
      <c r="BP1711" t="str">
        <f t="shared" si="202"/>
        <v>simvastatine film-coated tablet 20mg/</v>
      </c>
      <c r="BR1711" s="76">
        <v>10221000</v>
      </c>
      <c r="BS1711" t="s">
        <v>1220</v>
      </c>
      <c r="BU1711" s="118"/>
      <c r="BV1711" s="118"/>
      <c r="BW1711" s="61">
        <v>100000073665</v>
      </c>
      <c r="CB1711" s="87"/>
      <c r="CC1711" s="87"/>
      <c r="CF1711" t="s">
        <v>1242</v>
      </c>
      <c r="CG1711" t="s">
        <v>175</v>
      </c>
      <c r="CI1711" s="118"/>
      <c r="CJ1711" s="118"/>
      <c r="CK1711" t="s">
        <v>1239</v>
      </c>
      <c r="CM1711" t="s">
        <v>1228</v>
      </c>
      <c r="CN1711" t="s">
        <v>3382</v>
      </c>
      <c r="CO1711" s="46" t="s">
        <v>2252</v>
      </c>
      <c r="CQ1711" s="46" t="s">
        <v>2252</v>
      </c>
      <c r="CR1711" s="46" t="s">
        <v>615</v>
      </c>
      <c r="CT1711" s="46" t="s">
        <v>2252</v>
      </c>
      <c r="CU1711" s="46" t="s">
        <v>615</v>
      </c>
      <c r="CV1711" s="118"/>
      <c r="CW1711" s="147"/>
      <c r="CX1711" t="s">
        <v>615</v>
      </c>
      <c r="DG1711" s="118"/>
      <c r="DH1711" s="118"/>
      <c r="DI1711" s="118"/>
      <c r="DJ1711" s="118"/>
      <c r="DK1711" s="118"/>
      <c r="DL1711">
        <v>20</v>
      </c>
      <c r="DM1711" s="74" t="s">
        <v>164</v>
      </c>
      <c r="DN1711" s="74"/>
      <c r="DO1711" s="74"/>
      <c r="DP1711" s="74"/>
      <c r="DR1711">
        <v>20</v>
      </c>
      <c r="DS1711" s="74" t="s">
        <v>164</v>
      </c>
      <c r="DZ1711" t="s">
        <v>1260</v>
      </c>
      <c r="EA1711">
        <v>20</v>
      </c>
      <c r="EY1711" s="70" t="str">
        <f t="shared" si="203"/>
        <v>simvastatine oral 20mg/</v>
      </c>
      <c r="FK1711" s="14" t="s">
        <v>163</v>
      </c>
      <c r="FL1711" s="70" t="str">
        <f t="shared" si="204"/>
        <v>simvastatine oral 20mg/</v>
      </c>
    </row>
    <row r="1712" spans="1:168" ht="15.75" customHeight="1">
      <c r="A1712" s="83">
        <v>86443</v>
      </c>
      <c r="B1712" s="57">
        <v>86443</v>
      </c>
      <c r="C1712" s="118"/>
      <c r="D1712" s="118"/>
      <c r="E1712" s="118"/>
      <c r="F1712" s="118"/>
      <c r="G1712" s="57">
        <v>86443</v>
      </c>
      <c r="I1712" s="57">
        <v>86443</v>
      </c>
      <c r="J1712" s="5" t="str">
        <f t="shared" si="198"/>
        <v>FIN simvastatine N.V. Organon film-coated tablet 20 x 20mg/</v>
      </c>
      <c r="K1712" s="5" t="str">
        <f t="shared" si="199"/>
        <v>FIN simvastatine N.V. Organon film-coated tablet 20 x 20mg/</v>
      </c>
      <c r="P1712">
        <v>20</v>
      </c>
      <c r="R1712">
        <v>20</v>
      </c>
      <c r="T1712" s="118"/>
      <c r="U1712" s="118"/>
      <c r="V1712" s="118"/>
      <c r="W1712" s="118"/>
      <c r="X1712" t="s">
        <v>1313</v>
      </c>
      <c r="Y1712" t="s">
        <v>1189</v>
      </c>
      <c r="Z1712" t="s">
        <v>1189</v>
      </c>
      <c r="AA1712" t="s">
        <v>1291</v>
      </c>
      <c r="AF1712" s="61">
        <v>100000073665</v>
      </c>
      <c r="AG1712" t="s">
        <v>1220</v>
      </c>
      <c r="AI1712" t="s">
        <v>1198</v>
      </c>
      <c r="AJ1712" t="s">
        <v>1212</v>
      </c>
      <c r="AS1712" s="57">
        <v>3115</v>
      </c>
      <c r="AT1712" s="25" t="str">
        <f t="shared" si="200"/>
        <v>FIN simvastatine N.V. Organon film-coated tablet 20mg/</v>
      </c>
      <c r="AU1712" s="33"/>
      <c r="AW1712" s="57">
        <v>3115</v>
      </c>
      <c r="AX1712" s="57"/>
      <c r="AZ1712" t="s">
        <v>579</v>
      </c>
      <c r="BD1712" t="s">
        <v>1220</v>
      </c>
      <c r="BF1712" s="46" t="s">
        <v>1089</v>
      </c>
      <c r="BG1712" t="s">
        <v>995</v>
      </c>
      <c r="BK1712" t="s">
        <v>995</v>
      </c>
      <c r="BL1712" t="s">
        <v>1089</v>
      </c>
      <c r="BM1712" s="55" t="s">
        <v>964</v>
      </c>
      <c r="BN1712" t="str">
        <f t="shared" si="201"/>
        <v>simvastatine film-coated tablet 20mg/</v>
      </c>
      <c r="BO1712" s="55"/>
      <c r="BP1712" t="str">
        <f t="shared" si="202"/>
        <v>simvastatine film-coated tablet 20mg/</v>
      </c>
      <c r="BR1712" s="76">
        <v>10221000</v>
      </c>
      <c r="BS1712" t="s">
        <v>1220</v>
      </c>
      <c r="BU1712" s="118"/>
      <c r="BV1712" s="118"/>
      <c r="BW1712" s="61">
        <v>100000073665</v>
      </c>
      <c r="CB1712" s="87"/>
      <c r="CC1712" s="87"/>
      <c r="CF1712" t="s">
        <v>1242</v>
      </c>
      <c r="CG1712" t="s">
        <v>175</v>
      </c>
      <c r="CI1712" s="118"/>
      <c r="CJ1712" s="118"/>
      <c r="CK1712" t="s">
        <v>1239</v>
      </c>
      <c r="CM1712" t="s">
        <v>1228</v>
      </c>
      <c r="CN1712" t="s">
        <v>3382</v>
      </c>
      <c r="CO1712" s="46" t="s">
        <v>2252</v>
      </c>
      <c r="CQ1712" s="46" t="s">
        <v>2252</v>
      </c>
      <c r="CR1712" s="46" t="s">
        <v>615</v>
      </c>
      <c r="CT1712" s="46" t="s">
        <v>2252</v>
      </c>
      <c r="CU1712" s="46" t="s">
        <v>615</v>
      </c>
      <c r="CV1712" s="118"/>
      <c r="CW1712" s="147"/>
      <c r="CX1712" t="s">
        <v>615</v>
      </c>
      <c r="DG1712" s="118"/>
      <c r="DH1712" s="118"/>
      <c r="DI1712" s="118"/>
      <c r="DJ1712" s="118"/>
      <c r="DK1712" s="118"/>
      <c r="DL1712">
        <v>20</v>
      </c>
      <c r="DM1712" s="74" t="s">
        <v>164</v>
      </c>
      <c r="DN1712" s="74"/>
      <c r="DO1712" s="74"/>
      <c r="DP1712" s="74"/>
      <c r="DR1712">
        <v>20</v>
      </c>
      <c r="DS1712" s="74" t="s">
        <v>164</v>
      </c>
      <c r="DZ1712" t="s">
        <v>1260</v>
      </c>
      <c r="EA1712">
        <v>20</v>
      </c>
      <c r="EY1712" s="70" t="str">
        <f t="shared" si="203"/>
        <v>simvastatine oral 20mg/</v>
      </c>
      <c r="FK1712" s="14" t="s">
        <v>163</v>
      </c>
      <c r="FL1712" s="70" t="str">
        <f t="shared" si="204"/>
        <v>simvastatine oral 20mg/</v>
      </c>
    </row>
    <row r="1713" spans="1:168" ht="15.75" customHeight="1">
      <c r="A1713" s="83">
        <v>86444</v>
      </c>
      <c r="B1713" s="57">
        <v>86444</v>
      </c>
      <c r="C1713" s="118"/>
      <c r="D1713" s="118"/>
      <c r="E1713" s="118"/>
      <c r="F1713" s="118"/>
      <c r="G1713" s="57">
        <v>86444</v>
      </c>
      <c r="I1713" s="57">
        <v>86444</v>
      </c>
      <c r="J1713" s="5" t="str">
        <f t="shared" si="198"/>
        <v>FIN simvastatine N.V. Organon film-coated tablet 30 x 20mg/</v>
      </c>
      <c r="K1713" s="5" t="str">
        <f t="shared" si="199"/>
        <v>FIN simvastatine N.V. Organon film-coated tablet 30 x 20mg/</v>
      </c>
      <c r="P1713">
        <v>30</v>
      </c>
      <c r="R1713">
        <v>30</v>
      </c>
      <c r="T1713" s="118"/>
      <c r="U1713" s="118"/>
      <c r="V1713" s="118"/>
      <c r="W1713" s="118"/>
      <c r="X1713" t="s">
        <v>1302</v>
      </c>
      <c r="Y1713" t="s">
        <v>1189</v>
      </c>
      <c r="Z1713" t="s">
        <v>1189</v>
      </c>
      <c r="AA1713" t="s">
        <v>1298</v>
      </c>
      <c r="AF1713" s="61">
        <v>100000073665</v>
      </c>
      <c r="AG1713" t="s">
        <v>1220</v>
      </c>
      <c r="AI1713" t="s">
        <v>1198</v>
      </c>
      <c r="AJ1713" t="s">
        <v>1212</v>
      </c>
      <c r="AS1713" s="57">
        <v>3115</v>
      </c>
      <c r="AT1713" s="25" t="str">
        <f t="shared" si="200"/>
        <v>FIN simvastatine N.V. Organon film-coated tablet 20mg/</v>
      </c>
      <c r="AU1713" s="33"/>
      <c r="AW1713" s="57">
        <v>3115</v>
      </c>
      <c r="AX1713" s="57"/>
      <c r="AZ1713" t="s">
        <v>579</v>
      </c>
      <c r="BD1713" t="s">
        <v>1220</v>
      </c>
      <c r="BF1713" s="46" t="s">
        <v>1089</v>
      </c>
      <c r="BG1713" t="s">
        <v>995</v>
      </c>
      <c r="BK1713" t="s">
        <v>995</v>
      </c>
      <c r="BL1713" t="s">
        <v>1089</v>
      </c>
      <c r="BM1713" s="55" t="s">
        <v>964</v>
      </c>
      <c r="BN1713" t="str">
        <f t="shared" si="201"/>
        <v>simvastatine film-coated tablet 20mg/</v>
      </c>
      <c r="BO1713" s="55"/>
      <c r="BP1713" t="str">
        <f t="shared" si="202"/>
        <v>simvastatine film-coated tablet 20mg/</v>
      </c>
      <c r="BR1713" s="76">
        <v>10221000</v>
      </c>
      <c r="BS1713" t="s">
        <v>1220</v>
      </c>
      <c r="BU1713" s="118"/>
      <c r="BV1713" s="118"/>
      <c r="BW1713" s="61">
        <v>100000073665</v>
      </c>
      <c r="CB1713" s="87"/>
      <c r="CC1713" s="87"/>
      <c r="CF1713" t="s">
        <v>1242</v>
      </c>
      <c r="CG1713" t="s">
        <v>175</v>
      </c>
      <c r="CI1713" s="118"/>
      <c r="CJ1713" s="118"/>
      <c r="CK1713" t="s">
        <v>1239</v>
      </c>
      <c r="CM1713" t="s">
        <v>1228</v>
      </c>
      <c r="CN1713" t="s">
        <v>3382</v>
      </c>
      <c r="CO1713" s="46" t="s">
        <v>2252</v>
      </c>
      <c r="CQ1713" s="46" t="s">
        <v>2252</v>
      </c>
      <c r="CR1713" s="46" t="s">
        <v>615</v>
      </c>
      <c r="CT1713" s="46" t="s">
        <v>2252</v>
      </c>
      <c r="CU1713" s="46" t="s">
        <v>615</v>
      </c>
      <c r="CV1713" s="118"/>
      <c r="CW1713" s="147"/>
      <c r="CX1713" t="s">
        <v>615</v>
      </c>
      <c r="DG1713" s="118"/>
      <c r="DH1713" s="118"/>
      <c r="DI1713" s="118"/>
      <c r="DJ1713" s="118"/>
      <c r="DK1713" s="118"/>
      <c r="DL1713">
        <v>20</v>
      </c>
      <c r="DM1713" s="74" t="s">
        <v>164</v>
      </c>
      <c r="DN1713" s="74"/>
      <c r="DO1713" s="74"/>
      <c r="DP1713" s="74"/>
      <c r="DR1713">
        <v>20</v>
      </c>
      <c r="DS1713" s="74" t="s">
        <v>164</v>
      </c>
      <c r="DZ1713" t="s">
        <v>1260</v>
      </c>
      <c r="EA1713">
        <v>20</v>
      </c>
      <c r="EY1713" s="70" t="str">
        <f t="shared" si="203"/>
        <v>simvastatine oral 20mg/</v>
      </c>
      <c r="FK1713" s="14" t="s">
        <v>163</v>
      </c>
      <c r="FL1713" s="70" t="str">
        <f t="shared" si="204"/>
        <v>simvastatine oral 20mg/</v>
      </c>
    </row>
    <row r="1714" spans="1:168" ht="15.75" customHeight="1">
      <c r="A1714" s="83">
        <v>86445</v>
      </c>
      <c r="B1714" s="57">
        <v>86445</v>
      </c>
      <c r="C1714" s="118"/>
      <c r="D1714" s="118"/>
      <c r="E1714" s="118"/>
      <c r="F1714" s="118"/>
      <c r="G1714" s="57">
        <v>86445</v>
      </c>
      <c r="I1714" s="57">
        <v>86445</v>
      </c>
      <c r="J1714" s="5" t="str">
        <f t="shared" si="198"/>
        <v>FIN simvastatine N.V. Organon film-coated tablet 50 x 20mg/</v>
      </c>
      <c r="K1714" s="5" t="str">
        <f t="shared" si="199"/>
        <v>FIN simvastatine N.V. Organon film-coated tablet 50 x 20mg/</v>
      </c>
      <c r="P1714">
        <v>50</v>
      </c>
      <c r="R1714">
        <v>50</v>
      </c>
      <c r="T1714" s="118"/>
      <c r="U1714" s="118"/>
      <c r="V1714" s="118"/>
      <c r="W1714" s="118"/>
      <c r="X1714" s="56" t="s">
        <v>1304</v>
      </c>
      <c r="Y1714" t="s">
        <v>1189</v>
      </c>
      <c r="Z1714" t="s">
        <v>1189</v>
      </c>
      <c r="AA1714" t="s">
        <v>1299</v>
      </c>
      <c r="AF1714" s="61">
        <v>100000073665</v>
      </c>
      <c r="AG1714" t="s">
        <v>1220</v>
      </c>
      <c r="AI1714" t="s">
        <v>1198</v>
      </c>
      <c r="AJ1714" t="s">
        <v>1212</v>
      </c>
      <c r="AS1714" s="57">
        <v>3115</v>
      </c>
      <c r="AT1714" s="25" t="str">
        <f t="shared" si="200"/>
        <v>FIN simvastatine N.V. Organon film-coated tablet 20mg/</v>
      </c>
      <c r="AU1714" s="33"/>
      <c r="AW1714" s="57">
        <v>3115</v>
      </c>
      <c r="AX1714" s="57"/>
      <c r="AZ1714" t="s">
        <v>579</v>
      </c>
      <c r="BD1714" t="s">
        <v>1220</v>
      </c>
      <c r="BF1714" s="46" t="s">
        <v>1089</v>
      </c>
      <c r="BG1714" t="s">
        <v>995</v>
      </c>
      <c r="BK1714" t="s">
        <v>995</v>
      </c>
      <c r="BL1714" t="s">
        <v>1089</v>
      </c>
      <c r="BM1714" s="55" t="s">
        <v>964</v>
      </c>
      <c r="BN1714" t="str">
        <f t="shared" si="201"/>
        <v>simvastatine film-coated tablet 20mg/</v>
      </c>
      <c r="BO1714" s="55"/>
      <c r="BP1714" t="str">
        <f t="shared" si="202"/>
        <v>simvastatine film-coated tablet 20mg/</v>
      </c>
      <c r="BR1714" s="76">
        <v>10221000</v>
      </c>
      <c r="BS1714" t="s">
        <v>1220</v>
      </c>
      <c r="BU1714" s="118"/>
      <c r="BV1714" s="118"/>
      <c r="BW1714" s="61">
        <v>100000073665</v>
      </c>
      <c r="CB1714" s="87"/>
      <c r="CC1714" s="87"/>
      <c r="CF1714" t="s">
        <v>1242</v>
      </c>
      <c r="CG1714" t="s">
        <v>175</v>
      </c>
      <c r="CI1714" s="118"/>
      <c r="CJ1714" s="118"/>
      <c r="CK1714" t="s">
        <v>1239</v>
      </c>
      <c r="CM1714" t="s">
        <v>1228</v>
      </c>
      <c r="CN1714" t="s">
        <v>3382</v>
      </c>
      <c r="CO1714" s="46" t="s">
        <v>2252</v>
      </c>
      <c r="CQ1714" s="46" t="s">
        <v>2252</v>
      </c>
      <c r="CR1714" s="46" t="s">
        <v>615</v>
      </c>
      <c r="CT1714" s="46" t="s">
        <v>2252</v>
      </c>
      <c r="CU1714" s="46" t="s">
        <v>615</v>
      </c>
      <c r="CV1714" s="118"/>
      <c r="CW1714" s="147"/>
      <c r="CX1714" t="s">
        <v>615</v>
      </c>
      <c r="DG1714" s="118"/>
      <c r="DH1714" s="118"/>
      <c r="DI1714" s="118"/>
      <c r="DJ1714" s="118"/>
      <c r="DK1714" s="118"/>
      <c r="DL1714">
        <v>20</v>
      </c>
      <c r="DM1714" s="74" t="s">
        <v>164</v>
      </c>
      <c r="DN1714" s="74"/>
      <c r="DO1714" s="74"/>
      <c r="DP1714" s="74"/>
      <c r="DR1714">
        <v>20</v>
      </c>
      <c r="DS1714" s="74" t="s">
        <v>164</v>
      </c>
      <c r="DZ1714" t="s">
        <v>1260</v>
      </c>
      <c r="EA1714">
        <v>20</v>
      </c>
      <c r="EY1714" s="70" t="str">
        <f t="shared" si="203"/>
        <v>simvastatine oral 20mg/</v>
      </c>
      <c r="FK1714" s="14" t="s">
        <v>163</v>
      </c>
      <c r="FL1714" s="70" t="str">
        <f t="shared" si="204"/>
        <v>simvastatine oral 20mg/</v>
      </c>
    </row>
    <row r="1715" spans="1:168" ht="15.75" customHeight="1">
      <c r="A1715" s="83">
        <v>86446</v>
      </c>
      <c r="B1715" s="57">
        <v>86446</v>
      </c>
      <c r="C1715" s="118"/>
      <c r="D1715" s="118"/>
      <c r="E1715" s="118"/>
      <c r="F1715" s="118"/>
      <c r="G1715" s="57">
        <v>86446</v>
      </c>
      <c r="I1715" s="57">
        <v>86446</v>
      </c>
      <c r="J1715" s="5" t="str">
        <f t="shared" si="198"/>
        <v>FIN simvastatine N.V. Organon film-coated tablet 56 x 20mg/</v>
      </c>
      <c r="K1715" s="5" t="str">
        <f t="shared" si="199"/>
        <v>FIN simvastatine N.V. Organon film-coated tablet 56 x 20mg/</v>
      </c>
      <c r="P1715">
        <v>56</v>
      </c>
      <c r="R1715">
        <v>56</v>
      </c>
      <c r="T1715" s="118"/>
      <c r="U1715" s="118"/>
      <c r="V1715" s="118"/>
      <c r="W1715" s="118"/>
      <c r="X1715" t="s">
        <v>1297</v>
      </c>
      <c r="Y1715" t="s">
        <v>1189</v>
      </c>
      <c r="Z1715" t="s">
        <v>1189</v>
      </c>
      <c r="AA1715" t="s">
        <v>1307</v>
      </c>
      <c r="AF1715" s="61">
        <v>100000073665</v>
      </c>
      <c r="AG1715" t="s">
        <v>1220</v>
      </c>
      <c r="AI1715" t="s">
        <v>1198</v>
      </c>
      <c r="AJ1715" t="s">
        <v>1212</v>
      </c>
      <c r="AS1715" s="57">
        <v>3115</v>
      </c>
      <c r="AT1715" s="25" t="str">
        <f t="shared" si="200"/>
        <v>FIN simvastatine N.V. Organon film-coated tablet 20mg/</v>
      </c>
      <c r="AU1715" s="33"/>
      <c r="AW1715" s="57">
        <v>3115</v>
      </c>
      <c r="AX1715" s="57"/>
      <c r="AZ1715" t="s">
        <v>579</v>
      </c>
      <c r="BD1715" t="s">
        <v>1220</v>
      </c>
      <c r="BF1715" s="46" t="s">
        <v>1089</v>
      </c>
      <c r="BG1715" t="s">
        <v>995</v>
      </c>
      <c r="BK1715" t="s">
        <v>995</v>
      </c>
      <c r="BL1715" t="s">
        <v>1089</v>
      </c>
      <c r="BM1715" s="55" t="s">
        <v>964</v>
      </c>
      <c r="BN1715" t="str">
        <f t="shared" si="201"/>
        <v>simvastatine film-coated tablet 20mg/</v>
      </c>
      <c r="BO1715" s="55"/>
      <c r="BP1715" t="str">
        <f t="shared" si="202"/>
        <v>simvastatine film-coated tablet 20mg/</v>
      </c>
      <c r="BR1715" s="76">
        <v>10221000</v>
      </c>
      <c r="BS1715" t="s">
        <v>1220</v>
      </c>
      <c r="BU1715" s="118"/>
      <c r="BV1715" s="118"/>
      <c r="BW1715" s="61">
        <v>100000073665</v>
      </c>
      <c r="CB1715" s="87"/>
      <c r="CC1715" s="87"/>
      <c r="CF1715" t="s">
        <v>1242</v>
      </c>
      <c r="CG1715" t="s">
        <v>175</v>
      </c>
      <c r="CI1715" s="118"/>
      <c r="CJ1715" s="118"/>
      <c r="CK1715" t="s">
        <v>1239</v>
      </c>
      <c r="CM1715" t="s">
        <v>1228</v>
      </c>
      <c r="CN1715" t="s">
        <v>3382</v>
      </c>
      <c r="CO1715" s="46" t="s">
        <v>2252</v>
      </c>
      <c r="CQ1715" s="46" t="s">
        <v>2252</v>
      </c>
      <c r="CR1715" s="46" t="s">
        <v>615</v>
      </c>
      <c r="CT1715" s="46" t="s">
        <v>2252</v>
      </c>
      <c r="CU1715" s="46" t="s">
        <v>615</v>
      </c>
      <c r="CV1715" s="118"/>
      <c r="CW1715" s="147"/>
      <c r="CX1715" t="s">
        <v>615</v>
      </c>
      <c r="DG1715" s="118"/>
      <c r="DH1715" s="118"/>
      <c r="DI1715" s="118"/>
      <c r="DJ1715" s="118"/>
      <c r="DK1715" s="118"/>
      <c r="DL1715">
        <v>20</v>
      </c>
      <c r="DM1715" s="74" t="s">
        <v>164</v>
      </c>
      <c r="DN1715" s="74"/>
      <c r="DO1715" s="74"/>
      <c r="DP1715" s="74"/>
      <c r="DR1715">
        <v>20</v>
      </c>
      <c r="DS1715" s="74" t="s">
        <v>164</v>
      </c>
      <c r="DZ1715" t="s">
        <v>1260</v>
      </c>
      <c r="EA1715">
        <v>20</v>
      </c>
      <c r="EY1715" s="70" t="str">
        <f t="shared" si="203"/>
        <v>simvastatine oral 20mg/</v>
      </c>
      <c r="FK1715" s="14" t="s">
        <v>163</v>
      </c>
      <c r="FL1715" s="70" t="str">
        <f t="shared" si="204"/>
        <v>simvastatine oral 20mg/</v>
      </c>
    </row>
    <row r="1716" spans="1:168" ht="15.75" customHeight="1">
      <c r="A1716" s="83">
        <v>86447</v>
      </c>
      <c r="B1716" s="57">
        <v>86447</v>
      </c>
      <c r="C1716" s="118"/>
      <c r="D1716" s="118"/>
      <c r="E1716" s="118"/>
      <c r="F1716" s="118"/>
      <c r="G1716" s="57">
        <v>86447</v>
      </c>
      <c r="I1716" s="57">
        <v>86447</v>
      </c>
      <c r="J1716" s="5" t="str">
        <f t="shared" si="198"/>
        <v>FIN simvastatine N.V. Organon film-coated tablet 60 x 20mg/</v>
      </c>
      <c r="K1716" s="5" t="str">
        <f t="shared" si="199"/>
        <v>FIN simvastatine N.V. Organon film-coated tablet 60 x 20mg/</v>
      </c>
      <c r="P1716">
        <v>60</v>
      </c>
      <c r="R1716">
        <v>60</v>
      </c>
      <c r="T1716" s="118"/>
      <c r="U1716" s="118"/>
      <c r="V1716" s="118"/>
      <c r="W1716" s="118"/>
      <c r="X1716" t="s">
        <v>1302</v>
      </c>
      <c r="Y1716" t="s">
        <v>1189</v>
      </c>
      <c r="Z1716" t="s">
        <v>1189</v>
      </c>
      <c r="AA1716" t="s">
        <v>1300</v>
      </c>
      <c r="AF1716" s="61">
        <v>100000073665</v>
      </c>
      <c r="AG1716" t="s">
        <v>1220</v>
      </c>
      <c r="AI1716" t="s">
        <v>1198</v>
      </c>
      <c r="AJ1716" t="s">
        <v>1212</v>
      </c>
      <c r="AS1716" s="57">
        <v>3115</v>
      </c>
      <c r="AT1716" s="25" t="str">
        <f t="shared" si="200"/>
        <v>FIN simvastatine N.V. Organon film-coated tablet 20mg/</v>
      </c>
      <c r="AU1716" s="33"/>
      <c r="AW1716" s="57">
        <v>3115</v>
      </c>
      <c r="AX1716" s="57"/>
      <c r="AZ1716" t="s">
        <v>579</v>
      </c>
      <c r="BD1716" t="s">
        <v>1220</v>
      </c>
      <c r="BF1716" s="46" t="s">
        <v>1089</v>
      </c>
      <c r="BG1716" t="s">
        <v>995</v>
      </c>
      <c r="BK1716" t="s">
        <v>995</v>
      </c>
      <c r="BL1716" t="s">
        <v>1089</v>
      </c>
      <c r="BM1716" s="55" t="s">
        <v>964</v>
      </c>
      <c r="BN1716" t="str">
        <f t="shared" si="201"/>
        <v>simvastatine film-coated tablet 20mg/</v>
      </c>
      <c r="BO1716" s="55"/>
      <c r="BP1716" t="str">
        <f t="shared" si="202"/>
        <v>simvastatine film-coated tablet 20mg/</v>
      </c>
      <c r="BR1716" s="76">
        <v>10221000</v>
      </c>
      <c r="BS1716" t="s">
        <v>1220</v>
      </c>
      <c r="BU1716" s="118"/>
      <c r="BV1716" s="118"/>
      <c r="BW1716" s="61">
        <v>100000073665</v>
      </c>
      <c r="CB1716" s="87"/>
      <c r="CC1716" s="87"/>
      <c r="CF1716" t="s">
        <v>1242</v>
      </c>
      <c r="CG1716" t="s">
        <v>175</v>
      </c>
      <c r="CI1716" s="118"/>
      <c r="CJ1716" s="118"/>
      <c r="CK1716" t="s">
        <v>1239</v>
      </c>
      <c r="CM1716" t="s">
        <v>1228</v>
      </c>
      <c r="CN1716" t="s">
        <v>3382</v>
      </c>
      <c r="CO1716" s="46" t="s">
        <v>2252</v>
      </c>
      <c r="CQ1716" s="46" t="s">
        <v>2252</v>
      </c>
      <c r="CR1716" s="46" t="s">
        <v>615</v>
      </c>
      <c r="CT1716" s="46" t="s">
        <v>2252</v>
      </c>
      <c r="CU1716" s="46" t="s">
        <v>615</v>
      </c>
      <c r="CV1716" s="118"/>
      <c r="CW1716" s="147"/>
      <c r="CX1716" t="s">
        <v>615</v>
      </c>
      <c r="DG1716" s="118"/>
      <c r="DH1716" s="118"/>
      <c r="DI1716" s="118"/>
      <c r="DJ1716" s="118"/>
      <c r="DK1716" s="118"/>
      <c r="DL1716">
        <v>20</v>
      </c>
      <c r="DM1716" s="74" t="s">
        <v>164</v>
      </c>
      <c r="DN1716" s="74"/>
      <c r="DO1716" s="74"/>
      <c r="DP1716" s="74"/>
      <c r="DR1716">
        <v>20</v>
      </c>
      <c r="DS1716" s="74" t="s">
        <v>164</v>
      </c>
      <c r="DZ1716" t="s">
        <v>1260</v>
      </c>
      <c r="EA1716">
        <v>20</v>
      </c>
      <c r="EY1716" s="70" t="str">
        <f t="shared" si="203"/>
        <v>simvastatine oral 20mg/</v>
      </c>
      <c r="FK1716" s="14" t="s">
        <v>163</v>
      </c>
      <c r="FL1716" s="70" t="str">
        <f t="shared" si="204"/>
        <v>simvastatine oral 20mg/</v>
      </c>
    </row>
    <row r="1717" spans="1:168" ht="15.75" customHeight="1">
      <c r="A1717" s="83">
        <v>86448</v>
      </c>
      <c r="B1717" s="57">
        <v>86448</v>
      </c>
      <c r="C1717" s="118"/>
      <c r="D1717" s="118"/>
      <c r="E1717" s="118"/>
      <c r="F1717" s="118"/>
      <c r="G1717" s="57">
        <v>86448</v>
      </c>
      <c r="I1717" s="57">
        <v>86448</v>
      </c>
      <c r="J1717" s="5" t="str">
        <f t="shared" si="198"/>
        <v>FIN simvastatine N.V. Organon film-coated tablet 84 x 20mg/</v>
      </c>
      <c r="K1717" s="5" t="str">
        <f t="shared" si="199"/>
        <v>FIN simvastatine N.V. Organon film-coated tablet 84 x 20mg/</v>
      </c>
      <c r="P1717">
        <v>84</v>
      </c>
      <c r="R1717">
        <v>84</v>
      </c>
      <c r="T1717" s="118"/>
      <c r="U1717" s="118"/>
      <c r="V1717" s="118"/>
      <c r="W1717" s="118"/>
      <c r="X1717" t="s">
        <v>1350</v>
      </c>
      <c r="Y1717" t="s">
        <v>1189</v>
      </c>
      <c r="Z1717" t="s">
        <v>1189</v>
      </c>
      <c r="AA1717" t="s">
        <v>1313</v>
      </c>
      <c r="AF1717" s="61">
        <v>100000073665</v>
      </c>
      <c r="AG1717" t="s">
        <v>1220</v>
      </c>
      <c r="AI1717" t="s">
        <v>1198</v>
      </c>
      <c r="AJ1717" t="s">
        <v>1212</v>
      </c>
      <c r="AS1717" s="57">
        <v>3115</v>
      </c>
      <c r="AT1717" s="25" t="str">
        <f t="shared" si="200"/>
        <v>FIN simvastatine N.V. Organon film-coated tablet 20mg/</v>
      </c>
      <c r="AU1717" s="33"/>
      <c r="AW1717" s="57">
        <v>3115</v>
      </c>
      <c r="AX1717" s="57"/>
      <c r="AZ1717" t="s">
        <v>579</v>
      </c>
      <c r="BD1717" t="s">
        <v>1220</v>
      </c>
      <c r="BF1717" s="46" t="s">
        <v>1089</v>
      </c>
      <c r="BG1717" t="s">
        <v>995</v>
      </c>
      <c r="BK1717" t="s">
        <v>995</v>
      </c>
      <c r="BL1717" t="s">
        <v>1089</v>
      </c>
      <c r="BM1717" s="55" t="s">
        <v>964</v>
      </c>
      <c r="BN1717" t="str">
        <f t="shared" si="201"/>
        <v>simvastatine film-coated tablet 20mg/</v>
      </c>
      <c r="BO1717" s="55"/>
      <c r="BP1717" t="str">
        <f t="shared" si="202"/>
        <v>simvastatine film-coated tablet 20mg/</v>
      </c>
      <c r="BR1717" s="76">
        <v>10221000</v>
      </c>
      <c r="BS1717" t="s">
        <v>1220</v>
      </c>
      <c r="BU1717" s="118"/>
      <c r="BV1717" s="118"/>
      <c r="BW1717" s="61">
        <v>100000073665</v>
      </c>
      <c r="CB1717" s="87"/>
      <c r="CC1717" s="87"/>
      <c r="CF1717" t="s">
        <v>1242</v>
      </c>
      <c r="CG1717" t="s">
        <v>175</v>
      </c>
      <c r="CI1717" s="118"/>
      <c r="CJ1717" s="118"/>
      <c r="CK1717" t="s">
        <v>1239</v>
      </c>
      <c r="CM1717" t="s">
        <v>1228</v>
      </c>
      <c r="CN1717" t="s">
        <v>3382</v>
      </c>
      <c r="CO1717" s="46" t="s">
        <v>2252</v>
      </c>
      <c r="CQ1717" s="46" t="s">
        <v>2252</v>
      </c>
      <c r="CR1717" s="46" t="s">
        <v>615</v>
      </c>
      <c r="CT1717" s="46" t="s">
        <v>2252</v>
      </c>
      <c r="CU1717" s="46" t="s">
        <v>615</v>
      </c>
      <c r="CV1717" s="118"/>
      <c r="CW1717" s="147"/>
      <c r="CX1717" t="s">
        <v>615</v>
      </c>
      <c r="DG1717" s="118"/>
      <c r="DH1717" s="118"/>
      <c r="DI1717" s="118"/>
      <c r="DJ1717" s="118"/>
      <c r="DK1717" s="118"/>
      <c r="DL1717">
        <v>20</v>
      </c>
      <c r="DM1717" s="74" t="s">
        <v>164</v>
      </c>
      <c r="DN1717" s="74"/>
      <c r="DO1717" s="74"/>
      <c r="DP1717" s="74"/>
      <c r="DR1717">
        <v>20</v>
      </c>
      <c r="DS1717" s="74" t="s">
        <v>164</v>
      </c>
      <c r="DZ1717" t="s">
        <v>1260</v>
      </c>
      <c r="EA1717">
        <v>20</v>
      </c>
      <c r="EY1717" s="70" t="str">
        <f t="shared" si="203"/>
        <v>simvastatine oral 20mg/</v>
      </c>
      <c r="FK1717" s="14" t="s">
        <v>163</v>
      </c>
      <c r="FL1717" s="70" t="str">
        <f t="shared" si="204"/>
        <v>simvastatine oral 20mg/</v>
      </c>
    </row>
    <row r="1718" spans="1:168" ht="15.75" customHeight="1">
      <c r="A1718" s="83">
        <v>86449</v>
      </c>
      <c r="B1718" s="57">
        <v>86449</v>
      </c>
      <c r="C1718" s="118"/>
      <c r="D1718" s="118"/>
      <c r="E1718" s="118"/>
      <c r="F1718" s="118"/>
      <c r="G1718" s="57">
        <v>86449</v>
      </c>
      <c r="I1718" s="57">
        <v>86449</v>
      </c>
      <c r="J1718" s="5" t="str">
        <f t="shared" si="198"/>
        <v>FIN simvastatine N.V. Organon film-coated tablet 90 x 20mg/</v>
      </c>
      <c r="K1718" s="5" t="str">
        <f t="shared" si="199"/>
        <v>FIN simvastatine N.V. Organon film-coated tablet 90 x 20mg/</v>
      </c>
      <c r="P1718">
        <v>90</v>
      </c>
      <c r="R1718">
        <v>90</v>
      </c>
      <c r="T1718" s="118"/>
      <c r="U1718" s="118"/>
      <c r="V1718" s="118"/>
      <c r="W1718" s="118"/>
      <c r="X1718" t="s">
        <v>1319</v>
      </c>
      <c r="Y1718" t="s">
        <v>1189</v>
      </c>
      <c r="Z1718" t="s">
        <v>1189</v>
      </c>
      <c r="AA1718" t="s">
        <v>1301</v>
      </c>
      <c r="AF1718" s="61">
        <v>100000073665</v>
      </c>
      <c r="AG1718" t="s">
        <v>1220</v>
      </c>
      <c r="AI1718" t="s">
        <v>1198</v>
      </c>
      <c r="AJ1718" t="s">
        <v>1212</v>
      </c>
      <c r="AS1718" s="57">
        <v>3115</v>
      </c>
      <c r="AT1718" s="25" t="str">
        <f t="shared" si="200"/>
        <v>FIN simvastatine N.V. Organon film-coated tablet 20mg/</v>
      </c>
      <c r="AU1718" s="33"/>
      <c r="AW1718" s="57">
        <v>3115</v>
      </c>
      <c r="AX1718" s="57"/>
      <c r="AZ1718" t="s">
        <v>579</v>
      </c>
      <c r="BD1718" t="s">
        <v>1220</v>
      </c>
      <c r="BF1718" s="46" t="s">
        <v>1089</v>
      </c>
      <c r="BG1718" t="s">
        <v>995</v>
      </c>
      <c r="BK1718" t="s">
        <v>995</v>
      </c>
      <c r="BL1718" t="s">
        <v>1089</v>
      </c>
      <c r="BM1718" s="55" t="s">
        <v>964</v>
      </c>
      <c r="BN1718" t="str">
        <f t="shared" si="201"/>
        <v>simvastatine film-coated tablet 20mg/</v>
      </c>
      <c r="BO1718" s="55"/>
      <c r="BP1718" t="str">
        <f t="shared" si="202"/>
        <v>simvastatine film-coated tablet 20mg/</v>
      </c>
      <c r="BR1718" s="76">
        <v>10221000</v>
      </c>
      <c r="BS1718" t="s">
        <v>1220</v>
      </c>
      <c r="BU1718" s="118"/>
      <c r="BV1718" s="118"/>
      <c r="BW1718" s="61">
        <v>100000073665</v>
      </c>
      <c r="CB1718" s="87"/>
      <c r="CC1718" s="87"/>
      <c r="CF1718" t="s">
        <v>1242</v>
      </c>
      <c r="CG1718" t="s">
        <v>175</v>
      </c>
      <c r="CI1718" s="118"/>
      <c r="CJ1718" s="118"/>
      <c r="CK1718" t="s">
        <v>1239</v>
      </c>
      <c r="CM1718" t="s">
        <v>1228</v>
      </c>
      <c r="CN1718" t="s">
        <v>3382</v>
      </c>
      <c r="CO1718" s="46" t="s">
        <v>2252</v>
      </c>
      <c r="CQ1718" s="46" t="s">
        <v>2252</v>
      </c>
      <c r="CR1718" s="46" t="s">
        <v>615</v>
      </c>
      <c r="CT1718" s="46" t="s">
        <v>2252</v>
      </c>
      <c r="CU1718" s="46" t="s">
        <v>615</v>
      </c>
      <c r="CV1718" s="118"/>
      <c r="CW1718" s="147"/>
      <c r="CX1718" t="s">
        <v>615</v>
      </c>
      <c r="DG1718" s="118"/>
      <c r="DH1718" s="118"/>
      <c r="DI1718" s="118"/>
      <c r="DJ1718" s="118"/>
      <c r="DK1718" s="118"/>
      <c r="DL1718">
        <v>20</v>
      </c>
      <c r="DM1718" s="74" t="s">
        <v>164</v>
      </c>
      <c r="DN1718" s="74"/>
      <c r="DO1718" s="74"/>
      <c r="DP1718" s="74"/>
      <c r="DR1718">
        <v>20</v>
      </c>
      <c r="DS1718" s="74" t="s">
        <v>164</v>
      </c>
      <c r="DZ1718" t="s">
        <v>1260</v>
      </c>
      <c r="EA1718">
        <v>20</v>
      </c>
      <c r="EY1718" s="70" t="str">
        <f t="shared" si="203"/>
        <v>simvastatine oral 20mg/</v>
      </c>
      <c r="FK1718" s="14" t="s">
        <v>163</v>
      </c>
      <c r="FL1718" s="70" t="str">
        <f t="shared" si="204"/>
        <v>simvastatine oral 20mg/</v>
      </c>
    </row>
    <row r="1719" spans="1:168" ht="15.75" customHeight="1">
      <c r="A1719" s="83">
        <v>86450</v>
      </c>
      <c r="B1719" s="57">
        <v>86450</v>
      </c>
      <c r="C1719" s="118"/>
      <c r="D1719" s="118"/>
      <c r="E1719" s="118"/>
      <c r="F1719" s="118"/>
      <c r="G1719" s="57">
        <v>86450</v>
      </c>
      <c r="I1719" s="57">
        <v>86450</v>
      </c>
      <c r="J1719" s="5" t="str">
        <f t="shared" si="198"/>
        <v>FIN simvastatine N.V. Organon film-coated tablet 100 x 20mg/</v>
      </c>
      <c r="K1719" s="5" t="str">
        <f t="shared" si="199"/>
        <v>FIN simvastatine N.V. Organon film-coated tablet 100 x 20mg/</v>
      </c>
      <c r="P1719">
        <v>100</v>
      </c>
      <c r="R1719">
        <v>100</v>
      </c>
      <c r="T1719" s="118"/>
      <c r="U1719" s="118"/>
      <c r="V1719" s="118"/>
      <c r="W1719" s="118"/>
      <c r="X1719" t="s">
        <v>1311</v>
      </c>
      <c r="Y1719" t="s">
        <v>1189</v>
      </c>
      <c r="Z1719" t="s">
        <v>1189</v>
      </c>
      <c r="AA1719" t="s">
        <v>1289</v>
      </c>
      <c r="AF1719" s="61">
        <v>100000073665</v>
      </c>
      <c r="AG1719" t="s">
        <v>1220</v>
      </c>
      <c r="AI1719" t="s">
        <v>1198</v>
      </c>
      <c r="AJ1719" t="s">
        <v>1212</v>
      </c>
      <c r="AS1719" s="57">
        <v>3115</v>
      </c>
      <c r="AT1719" s="25" t="str">
        <f t="shared" si="200"/>
        <v>FIN simvastatine N.V. Organon film-coated tablet 20mg/</v>
      </c>
      <c r="AU1719" s="33"/>
      <c r="AW1719" s="57">
        <v>3115</v>
      </c>
      <c r="AX1719" s="57"/>
      <c r="AZ1719" t="s">
        <v>579</v>
      </c>
      <c r="BD1719" t="s">
        <v>1220</v>
      </c>
      <c r="BF1719" s="46" t="s">
        <v>1089</v>
      </c>
      <c r="BG1719" t="s">
        <v>995</v>
      </c>
      <c r="BK1719" t="s">
        <v>995</v>
      </c>
      <c r="BL1719" t="s">
        <v>1089</v>
      </c>
      <c r="BM1719" s="55" t="s">
        <v>964</v>
      </c>
      <c r="BN1719" t="str">
        <f t="shared" si="201"/>
        <v>simvastatine film-coated tablet 20mg/</v>
      </c>
      <c r="BO1719" s="55"/>
      <c r="BP1719" t="str">
        <f t="shared" si="202"/>
        <v>simvastatine film-coated tablet 20mg/</v>
      </c>
      <c r="BR1719" s="76">
        <v>10221000</v>
      </c>
      <c r="BS1719" t="s">
        <v>1220</v>
      </c>
      <c r="BU1719" s="118"/>
      <c r="BV1719" s="118"/>
      <c r="BW1719" s="61">
        <v>100000073665</v>
      </c>
      <c r="CB1719" s="87"/>
      <c r="CC1719" s="87"/>
      <c r="CF1719" t="s">
        <v>1242</v>
      </c>
      <c r="CG1719" t="s">
        <v>175</v>
      </c>
      <c r="CI1719" s="118"/>
      <c r="CJ1719" s="118"/>
      <c r="CK1719" t="s">
        <v>1239</v>
      </c>
      <c r="CM1719" t="s">
        <v>1228</v>
      </c>
      <c r="CN1719" t="s">
        <v>3382</v>
      </c>
      <c r="CO1719" s="46" t="s">
        <v>2252</v>
      </c>
      <c r="CQ1719" s="46" t="s">
        <v>2252</v>
      </c>
      <c r="CR1719" s="46" t="s">
        <v>615</v>
      </c>
      <c r="CT1719" s="46" t="s">
        <v>2252</v>
      </c>
      <c r="CU1719" s="46" t="s">
        <v>615</v>
      </c>
      <c r="CV1719" s="118"/>
      <c r="CW1719" s="147"/>
      <c r="CX1719" t="s">
        <v>615</v>
      </c>
      <c r="DG1719" s="118"/>
      <c r="DH1719" s="118"/>
      <c r="DI1719" s="118"/>
      <c r="DJ1719" s="118"/>
      <c r="DK1719" s="118"/>
      <c r="DL1719">
        <v>20</v>
      </c>
      <c r="DM1719" s="74" t="s">
        <v>164</v>
      </c>
      <c r="DN1719" s="74"/>
      <c r="DO1719" s="74"/>
      <c r="DP1719" s="74"/>
      <c r="DR1719">
        <v>20</v>
      </c>
      <c r="DS1719" s="74" t="s">
        <v>164</v>
      </c>
      <c r="DZ1719" t="s">
        <v>1260</v>
      </c>
      <c r="EA1719">
        <v>20</v>
      </c>
      <c r="EY1719" s="70" t="str">
        <f t="shared" si="203"/>
        <v>simvastatine oral 20mg/</v>
      </c>
      <c r="FK1719" s="14" t="s">
        <v>163</v>
      </c>
      <c r="FL1719" s="70" t="str">
        <f t="shared" si="204"/>
        <v>simvastatine oral 20mg/</v>
      </c>
    </row>
    <row r="1720" spans="1:168" ht="15.75" customHeight="1">
      <c r="A1720" s="83">
        <v>86451</v>
      </c>
      <c r="B1720" s="57">
        <v>86451</v>
      </c>
      <c r="C1720" s="118"/>
      <c r="D1720" s="118"/>
      <c r="E1720" s="118"/>
      <c r="F1720" s="118"/>
      <c r="G1720" s="57">
        <v>86451</v>
      </c>
      <c r="I1720" s="57">
        <v>86451</v>
      </c>
      <c r="J1720" s="5" t="str">
        <f t="shared" si="198"/>
        <v>FIN simvastatine N.V. Organon film-coated tablet 168 x 20mg/</v>
      </c>
      <c r="K1720" s="5" t="str">
        <f t="shared" si="199"/>
        <v>FIN simvastatine N.V. Organon film-coated tablet 168 x 20mg/</v>
      </c>
      <c r="P1720" s="56">
        <v>168</v>
      </c>
      <c r="R1720" s="56">
        <v>168</v>
      </c>
      <c r="T1720" s="118"/>
      <c r="U1720" s="118"/>
      <c r="V1720" s="118"/>
      <c r="W1720" s="118"/>
      <c r="X1720" t="s">
        <v>1292</v>
      </c>
      <c r="Y1720" t="s">
        <v>1189</v>
      </c>
      <c r="Z1720" t="s">
        <v>1189</v>
      </c>
      <c r="AA1720" s="56" t="s">
        <v>1351</v>
      </c>
      <c r="AF1720" s="61">
        <v>100000073665</v>
      </c>
      <c r="AG1720" t="s">
        <v>1220</v>
      </c>
      <c r="AI1720" t="s">
        <v>1198</v>
      </c>
      <c r="AJ1720" t="s">
        <v>1212</v>
      </c>
      <c r="AS1720" s="57">
        <v>3115</v>
      </c>
      <c r="AT1720" s="25" t="str">
        <f t="shared" si="200"/>
        <v>FIN simvastatine N.V. Organon film-coated tablet 20mg/</v>
      </c>
      <c r="AU1720" s="33"/>
      <c r="AW1720" s="57">
        <v>3115</v>
      </c>
      <c r="AX1720" s="57"/>
      <c r="AZ1720" t="s">
        <v>579</v>
      </c>
      <c r="BD1720" t="s">
        <v>1220</v>
      </c>
      <c r="BF1720" s="46" t="s">
        <v>1089</v>
      </c>
      <c r="BG1720" t="s">
        <v>995</v>
      </c>
      <c r="BK1720" t="s">
        <v>995</v>
      </c>
      <c r="BL1720" t="s">
        <v>1089</v>
      </c>
      <c r="BM1720" s="55" t="s">
        <v>964</v>
      </c>
      <c r="BN1720" t="str">
        <f t="shared" si="201"/>
        <v>simvastatine film-coated tablet 20mg/</v>
      </c>
      <c r="BO1720" s="55"/>
      <c r="BP1720" t="str">
        <f t="shared" si="202"/>
        <v>simvastatine film-coated tablet 20mg/</v>
      </c>
      <c r="BR1720" s="76">
        <v>10221000</v>
      </c>
      <c r="BS1720" t="s">
        <v>1220</v>
      </c>
      <c r="BU1720" s="118"/>
      <c r="BV1720" s="118"/>
      <c r="BW1720" s="61">
        <v>100000073665</v>
      </c>
      <c r="CB1720" s="87"/>
      <c r="CC1720" s="87"/>
      <c r="CF1720" t="s">
        <v>1242</v>
      </c>
      <c r="CG1720" t="s">
        <v>175</v>
      </c>
      <c r="CI1720" s="118"/>
      <c r="CJ1720" s="118"/>
      <c r="CK1720" t="s">
        <v>1239</v>
      </c>
      <c r="CM1720" t="s">
        <v>1228</v>
      </c>
      <c r="CN1720" t="s">
        <v>3382</v>
      </c>
      <c r="CO1720" s="46" t="s">
        <v>2252</v>
      </c>
      <c r="CQ1720" s="46" t="s">
        <v>2252</v>
      </c>
      <c r="CR1720" s="46" t="s">
        <v>615</v>
      </c>
      <c r="CT1720" s="46" t="s">
        <v>2252</v>
      </c>
      <c r="CU1720" s="46" t="s">
        <v>615</v>
      </c>
      <c r="CV1720" s="118"/>
      <c r="CW1720" s="147"/>
      <c r="CX1720" t="s">
        <v>615</v>
      </c>
      <c r="DG1720" s="118"/>
      <c r="DH1720" s="118"/>
      <c r="DI1720" s="118"/>
      <c r="DJ1720" s="118"/>
      <c r="DK1720" s="118"/>
      <c r="DL1720">
        <v>20</v>
      </c>
      <c r="DM1720" s="74" t="s">
        <v>164</v>
      </c>
      <c r="DN1720" s="74"/>
      <c r="DO1720" s="74"/>
      <c r="DP1720" s="74"/>
      <c r="DR1720">
        <v>20</v>
      </c>
      <c r="DS1720" s="74" t="s">
        <v>164</v>
      </c>
      <c r="DZ1720" t="s">
        <v>1260</v>
      </c>
      <c r="EA1720">
        <v>20</v>
      </c>
      <c r="EY1720" s="70" t="str">
        <f t="shared" si="203"/>
        <v>simvastatine oral 20mg/</v>
      </c>
      <c r="FK1720" s="14" t="s">
        <v>163</v>
      </c>
      <c r="FL1720" s="70" t="str">
        <f t="shared" si="204"/>
        <v>simvastatine oral 20mg/</v>
      </c>
    </row>
    <row r="1721" spans="1:168" ht="15.75" customHeight="1">
      <c r="A1721" s="83">
        <v>86452</v>
      </c>
      <c r="B1721" s="57">
        <v>86452</v>
      </c>
      <c r="C1721" s="118"/>
      <c r="D1721" s="118"/>
      <c r="E1721" s="118"/>
      <c r="F1721" s="118"/>
      <c r="G1721" s="57">
        <v>86452</v>
      </c>
      <c r="I1721" s="57">
        <v>86452</v>
      </c>
      <c r="J1721" s="5" t="str">
        <f t="shared" si="198"/>
        <v>FIN simvastatine N.V. Organon film-coated tablet 14 x 20mg/</v>
      </c>
      <c r="K1721" s="5" t="str">
        <f t="shared" si="199"/>
        <v>FIN simvastatine N.V. Organon film-coated tablet 14 x 20mg/</v>
      </c>
      <c r="P1721">
        <v>14</v>
      </c>
      <c r="R1721">
        <v>14</v>
      </c>
      <c r="T1721" s="118"/>
      <c r="U1721" s="118"/>
      <c r="V1721" s="118"/>
      <c r="W1721" s="118"/>
      <c r="X1721" t="s">
        <v>1296</v>
      </c>
      <c r="Y1721" t="s">
        <v>1189</v>
      </c>
      <c r="Z1721" t="s">
        <v>1189</v>
      </c>
      <c r="AA1721" t="s">
        <v>1296</v>
      </c>
      <c r="AF1721" s="61">
        <v>100000073665</v>
      </c>
      <c r="AG1721" t="s">
        <v>1220</v>
      </c>
      <c r="AI1721" t="s">
        <v>1198</v>
      </c>
      <c r="AJ1721" t="s">
        <v>1212</v>
      </c>
      <c r="AS1721" s="57">
        <v>3115</v>
      </c>
      <c r="AT1721" s="25" t="str">
        <f t="shared" si="200"/>
        <v>FIN simvastatine N.V. Organon film-coated tablet 20mg/</v>
      </c>
      <c r="AU1721" s="33"/>
      <c r="AW1721" s="57">
        <v>3115</v>
      </c>
      <c r="AX1721" s="57"/>
      <c r="AZ1721" t="s">
        <v>579</v>
      </c>
      <c r="BD1721" t="s">
        <v>1220</v>
      </c>
      <c r="BF1721" s="46" t="s">
        <v>1089</v>
      </c>
      <c r="BG1721" t="s">
        <v>995</v>
      </c>
      <c r="BK1721" t="s">
        <v>995</v>
      </c>
      <c r="BL1721" t="s">
        <v>1089</v>
      </c>
      <c r="BM1721" s="55" t="s">
        <v>964</v>
      </c>
      <c r="BN1721" t="str">
        <f t="shared" si="201"/>
        <v>simvastatine film-coated tablet 20mg/</v>
      </c>
      <c r="BO1721" s="55"/>
      <c r="BP1721" t="str">
        <f t="shared" si="202"/>
        <v>simvastatine film-coated tablet 20mg/</v>
      </c>
      <c r="BR1721" s="76">
        <v>10221000</v>
      </c>
      <c r="BS1721" t="s">
        <v>1220</v>
      </c>
      <c r="BU1721" s="118"/>
      <c r="BV1721" s="118"/>
      <c r="BW1721" s="61">
        <v>100000073665</v>
      </c>
      <c r="CB1721" s="87"/>
      <c r="CC1721" s="87"/>
      <c r="CF1721" t="s">
        <v>1242</v>
      </c>
      <c r="CG1721" t="s">
        <v>175</v>
      </c>
      <c r="CI1721" s="118"/>
      <c r="CJ1721" s="118"/>
      <c r="CK1721" t="s">
        <v>1239</v>
      </c>
      <c r="CM1721" t="s">
        <v>1228</v>
      </c>
      <c r="CN1721" t="s">
        <v>3382</v>
      </c>
      <c r="CO1721" s="46" t="s">
        <v>2252</v>
      </c>
      <c r="CQ1721" s="46" t="s">
        <v>2252</v>
      </c>
      <c r="CR1721" s="46" t="s">
        <v>615</v>
      </c>
      <c r="CT1721" s="46" t="s">
        <v>2252</v>
      </c>
      <c r="CU1721" s="46" t="s">
        <v>615</v>
      </c>
      <c r="CV1721" s="118"/>
      <c r="CW1721" s="147"/>
      <c r="CX1721" t="s">
        <v>615</v>
      </c>
      <c r="DG1721" s="118"/>
      <c r="DH1721" s="118"/>
      <c r="DI1721" s="118"/>
      <c r="DJ1721" s="118"/>
      <c r="DK1721" s="118"/>
      <c r="DL1721">
        <v>20</v>
      </c>
      <c r="DM1721" s="74" t="s">
        <v>164</v>
      </c>
      <c r="DN1721" s="74"/>
      <c r="DO1721" s="74"/>
      <c r="DP1721" s="74"/>
      <c r="DR1721">
        <v>20</v>
      </c>
      <c r="DS1721" s="74" t="s">
        <v>164</v>
      </c>
      <c r="DZ1721" t="s">
        <v>1260</v>
      </c>
      <c r="EA1721">
        <v>20</v>
      </c>
      <c r="EY1721" s="70" t="str">
        <f t="shared" si="203"/>
        <v>simvastatine oral 20mg/</v>
      </c>
      <c r="FK1721" s="14" t="s">
        <v>163</v>
      </c>
      <c r="FL1721" s="70" t="str">
        <f t="shared" si="204"/>
        <v>simvastatine oral 20mg/</v>
      </c>
    </row>
    <row r="1722" spans="1:168" ht="15.75" customHeight="1">
      <c r="A1722" s="83">
        <v>86453</v>
      </c>
      <c r="B1722" s="57">
        <v>86453</v>
      </c>
      <c r="C1722" s="118"/>
      <c r="D1722" s="118"/>
      <c r="E1722" s="118"/>
      <c r="F1722" s="118"/>
      <c r="G1722" s="57">
        <v>86453</v>
      </c>
      <c r="I1722" s="57">
        <v>86453</v>
      </c>
      <c r="J1722" s="5" t="str">
        <f t="shared" si="198"/>
        <v>FIN simvastatine N.V. Organon film-coated tablet 28 x 20mg/</v>
      </c>
      <c r="K1722" s="5" t="str">
        <f t="shared" si="199"/>
        <v>FIN simvastatine N.V. Organon film-coated tablet 28 x 20mg/</v>
      </c>
      <c r="P1722">
        <v>28</v>
      </c>
      <c r="R1722">
        <v>28</v>
      </c>
      <c r="T1722" s="118"/>
      <c r="U1722" s="118"/>
      <c r="V1722" s="118"/>
      <c r="W1722" s="118"/>
      <c r="X1722" t="s">
        <v>1312</v>
      </c>
      <c r="Y1722" t="s">
        <v>1189</v>
      </c>
      <c r="Z1722" t="s">
        <v>1189</v>
      </c>
      <c r="AA1722" t="s">
        <v>1297</v>
      </c>
      <c r="AF1722" s="61">
        <v>100000073665</v>
      </c>
      <c r="AG1722" t="s">
        <v>1220</v>
      </c>
      <c r="AI1722" t="s">
        <v>1198</v>
      </c>
      <c r="AJ1722" t="s">
        <v>1212</v>
      </c>
      <c r="AS1722" s="57">
        <v>3115</v>
      </c>
      <c r="AT1722" s="25" t="str">
        <f t="shared" si="200"/>
        <v>FIN simvastatine N.V. Organon film-coated tablet 20mg/</v>
      </c>
      <c r="AU1722" s="33"/>
      <c r="AW1722" s="57">
        <v>3115</v>
      </c>
      <c r="AX1722" s="57"/>
      <c r="AZ1722" t="s">
        <v>579</v>
      </c>
      <c r="BD1722" t="s">
        <v>1220</v>
      </c>
      <c r="BF1722" s="46" t="s">
        <v>1089</v>
      </c>
      <c r="BG1722" t="s">
        <v>995</v>
      </c>
      <c r="BK1722" t="s">
        <v>995</v>
      </c>
      <c r="BL1722" t="s">
        <v>1089</v>
      </c>
      <c r="BM1722" s="55" t="s">
        <v>964</v>
      </c>
      <c r="BN1722" t="str">
        <f t="shared" si="201"/>
        <v>simvastatine film-coated tablet 20mg/</v>
      </c>
      <c r="BO1722" s="55"/>
      <c r="BP1722" t="str">
        <f t="shared" si="202"/>
        <v>simvastatine film-coated tablet 20mg/</v>
      </c>
      <c r="BR1722" s="76">
        <v>10221000</v>
      </c>
      <c r="BS1722" t="s">
        <v>1220</v>
      </c>
      <c r="BU1722" s="118"/>
      <c r="BV1722" s="118"/>
      <c r="BW1722" s="61">
        <v>100000073665</v>
      </c>
      <c r="CB1722" s="87"/>
      <c r="CC1722" s="87"/>
      <c r="CF1722" t="s">
        <v>1242</v>
      </c>
      <c r="CG1722" t="s">
        <v>175</v>
      </c>
      <c r="CI1722" s="118"/>
      <c r="CJ1722" s="118"/>
      <c r="CK1722" t="s">
        <v>1239</v>
      </c>
      <c r="CM1722" t="s">
        <v>1228</v>
      </c>
      <c r="CN1722" t="s">
        <v>3382</v>
      </c>
      <c r="CO1722" s="46" t="s">
        <v>2252</v>
      </c>
      <c r="CQ1722" s="46" t="s">
        <v>2252</v>
      </c>
      <c r="CR1722" s="46" t="s">
        <v>615</v>
      </c>
      <c r="CT1722" s="46" t="s">
        <v>2252</v>
      </c>
      <c r="CU1722" s="46" t="s">
        <v>615</v>
      </c>
      <c r="CV1722" s="118"/>
      <c r="CW1722" s="147"/>
      <c r="CX1722" t="s">
        <v>615</v>
      </c>
      <c r="DG1722" s="118"/>
      <c r="DH1722" s="118"/>
      <c r="DI1722" s="118"/>
      <c r="DJ1722" s="118"/>
      <c r="DK1722" s="118"/>
      <c r="DL1722">
        <v>20</v>
      </c>
      <c r="DM1722" s="74" t="s">
        <v>164</v>
      </c>
      <c r="DN1722" s="74"/>
      <c r="DO1722" s="74"/>
      <c r="DP1722" s="74"/>
      <c r="DR1722">
        <v>20</v>
      </c>
      <c r="DS1722" s="74" t="s">
        <v>164</v>
      </c>
      <c r="DZ1722" t="s">
        <v>1260</v>
      </c>
      <c r="EA1722">
        <v>20</v>
      </c>
      <c r="EY1722" s="70" t="str">
        <f t="shared" si="203"/>
        <v>simvastatine oral 20mg/</v>
      </c>
      <c r="FK1722" s="14" t="s">
        <v>163</v>
      </c>
      <c r="FL1722" s="70" t="str">
        <f t="shared" si="204"/>
        <v>simvastatine oral 20mg/</v>
      </c>
    </row>
    <row r="1723" spans="1:168" ht="15.75" customHeight="1">
      <c r="A1723" s="83">
        <v>86454</v>
      </c>
      <c r="B1723" s="57">
        <v>86454</v>
      </c>
      <c r="C1723" s="118"/>
      <c r="D1723" s="118"/>
      <c r="E1723" s="118"/>
      <c r="F1723" s="118"/>
      <c r="G1723" s="57">
        <v>86454</v>
      </c>
      <c r="I1723" s="57">
        <v>86454</v>
      </c>
      <c r="J1723" s="5" t="str">
        <f t="shared" si="198"/>
        <v>FIN simvastatine N.V. Organon film-coated tablet 30 x 20mg/</v>
      </c>
      <c r="K1723" s="5" t="str">
        <f t="shared" si="199"/>
        <v>FIN simvastatine N.V. Organon film-coated tablet 30 x 20mg/</v>
      </c>
      <c r="P1723">
        <v>30</v>
      </c>
      <c r="R1723">
        <v>30</v>
      </c>
      <c r="T1723" s="118"/>
      <c r="U1723" s="118"/>
      <c r="V1723" s="118"/>
      <c r="W1723" s="118"/>
      <c r="X1723" t="s">
        <v>1291</v>
      </c>
      <c r="Y1723" t="s">
        <v>1189</v>
      </c>
      <c r="Z1723" t="s">
        <v>1189</v>
      </c>
      <c r="AA1723" t="s">
        <v>1298</v>
      </c>
      <c r="AF1723" s="61">
        <v>100000073665</v>
      </c>
      <c r="AG1723" t="s">
        <v>1220</v>
      </c>
      <c r="AI1723" t="s">
        <v>1198</v>
      </c>
      <c r="AJ1723" t="s">
        <v>1212</v>
      </c>
      <c r="AS1723" s="57">
        <v>3115</v>
      </c>
      <c r="AT1723" s="25" t="str">
        <f t="shared" si="200"/>
        <v>FIN simvastatine N.V. Organon film-coated tablet 20mg/</v>
      </c>
      <c r="AU1723" s="33"/>
      <c r="AW1723" s="57">
        <v>3115</v>
      </c>
      <c r="AX1723" s="57"/>
      <c r="AZ1723" t="s">
        <v>579</v>
      </c>
      <c r="BD1723" t="s">
        <v>1220</v>
      </c>
      <c r="BF1723" s="46" t="s">
        <v>1089</v>
      </c>
      <c r="BG1723" t="s">
        <v>995</v>
      </c>
      <c r="BK1723" t="s">
        <v>995</v>
      </c>
      <c r="BL1723" t="s">
        <v>1089</v>
      </c>
      <c r="BM1723" s="55" t="s">
        <v>964</v>
      </c>
      <c r="BN1723" t="str">
        <f t="shared" si="201"/>
        <v>simvastatine film-coated tablet 20mg/</v>
      </c>
      <c r="BO1723" s="55"/>
      <c r="BP1723" t="str">
        <f t="shared" si="202"/>
        <v>simvastatine film-coated tablet 20mg/</v>
      </c>
      <c r="BR1723" s="76">
        <v>10221000</v>
      </c>
      <c r="BS1723" t="s">
        <v>1220</v>
      </c>
      <c r="BU1723" s="118"/>
      <c r="BV1723" s="118"/>
      <c r="BW1723" s="61">
        <v>100000073665</v>
      </c>
      <c r="CB1723" s="87"/>
      <c r="CC1723" s="87"/>
      <c r="CF1723" t="s">
        <v>1242</v>
      </c>
      <c r="CG1723" t="s">
        <v>175</v>
      </c>
      <c r="CI1723" s="118"/>
      <c r="CJ1723" s="118"/>
      <c r="CK1723" t="s">
        <v>1239</v>
      </c>
      <c r="CM1723" t="s">
        <v>1228</v>
      </c>
      <c r="CN1723" t="s">
        <v>3382</v>
      </c>
      <c r="CO1723" s="46" t="s">
        <v>2252</v>
      </c>
      <c r="CQ1723" s="46" t="s">
        <v>2252</v>
      </c>
      <c r="CR1723" s="46" t="s">
        <v>615</v>
      </c>
      <c r="CT1723" s="46" t="s">
        <v>2252</v>
      </c>
      <c r="CU1723" s="46" t="s">
        <v>615</v>
      </c>
      <c r="CV1723" s="118"/>
      <c r="CW1723" s="147"/>
      <c r="CX1723" t="s">
        <v>615</v>
      </c>
      <c r="DG1723" s="118"/>
      <c r="DH1723" s="118"/>
      <c r="DI1723" s="118"/>
      <c r="DJ1723" s="118"/>
      <c r="DK1723" s="118"/>
      <c r="DL1723">
        <v>20</v>
      </c>
      <c r="DM1723" s="74" t="s">
        <v>164</v>
      </c>
      <c r="DN1723" s="74"/>
      <c r="DO1723" s="74"/>
      <c r="DP1723" s="74"/>
      <c r="DR1723">
        <v>20</v>
      </c>
      <c r="DS1723" s="74" t="s">
        <v>164</v>
      </c>
      <c r="DZ1723" t="s">
        <v>1260</v>
      </c>
      <c r="EA1723">
        <v>20</v>
      </c>
      <c r="EY1723" s="70" t="str">
        <f t="shared" si="203"/>
        <v>simvastatine oral 20mg/</v>
      </c>
      <c r="FK1723" s="14" t="s">
        <v>163</v>
      </c>
      <c r="FL1723" s="70" t="str">
        <f t="shared" si="204"/>
        <v>simvastatine oral 20mg/</v>
      </c>
    </row>
    <row r="1724" spans="1:168" ht="15.75" customHeight="1">
      <c r="A1724" s="83">
        <v>86455</v>
      </c>
      <c r="B1724" s="57">
        <v>86455</v>
      </c>
      <c r="C1724" s="118"/>
      <c r="D1724" s="118"/>
      <c r="E1724" s="118"/>
      <c r="F1724" s="118"/>
      <c r="G1724" s="57">
        <v>86455</v>
      </c>
      <c r="I1724" s="57">
        <v>86455</v>
      </c>
      <c r="J1724" s="5" t="str">
        <f t="shared" si="198"/>
        <v>FIN simvastatine N.V. Organon film-coated tablet 50 x 20mg/</v>
      </c>
      <c r="K1724" s="5" t="str">
        <f t="shared" si="199"/>
        <v>FIN simvastatine N.V. Organon film-coated tablet 50 x 20mg/</v>
      </c>
      <c r="P1724">
        <v>50</v>
      </c>
      <c r="R1724">
        <v>50</v>
      </c>
      <c r="T1724" s="118"/>
      <c r="U1724" s="118"/>
      <c r="V1724" s="118"/>
      <c r="W1724" s="118"/>
      <c r="X1724" t="s">
        <v>1298</v>
      </c>
      <c r="Y1724" t="s">
        <v>1189</v>
      </c>
      <c r="Z1724" t="s">
        <v>1189</v>
      </c>
      <c r="AA1724" t="s">
        <v>1299</v>
      </c>
      <c r="AF1724" s="61">
        <v>100000073665</v>
      </c>
      <c r="AG1724" t="s">
        <v>1220</v>
      </c>
      <c r="AI1724" t="s">
        <v>1198</v>
      </c>
      <c r="AJ1724" t="s">
        <v>1212</v>
      </c>
      <c r="AS1724" s="57">
        <v>3115</v>
      </c>
      <c r="AT1724" s="25" t="str">
        <f t="shared" si="200"/>
        <v>FIN simvastatine N.V. Organon film-coated tablet 20mg/</v>
      </c>
      <c r="AU1724" s="33"/>
      <c r="AW1724" s="57">
        <v>3115</v>
      </c>
      <c r="AX1724" s="57"/>
      <c r="AZ1724" t="s">
        <v>579</v>
      </c>
      <c r="BD1724" t="s">
        <v>1220</v>
      </c>
      <c r="BF1724" s="46" t="s">
        <v>1089</v>
      </c>
      <c r="BG1724" t="s">
        <v>995</v>
      </c>
      <c r="BK1724" t="s">
        <v>995</v>
      </c>
      <c r="BL1724" t="s">
        <v>1089</v>
      </c>
      <c r="BM1724" s="55" t="s">
        <v>964</v>
      </c>
      <c r="BN1724" t="str">
        <f t="shared" si="201"/>
        <v>simvastatine film-coated tablet 20mg/</v>
      </c>
      <c r="BO1724" s="55"/>
      <c r="BP1724" t="str">
        <f t="shared" si="202"/>
        <v>simvastatine film-coated tablet 20mg/</v>
      </c>
      <c r="BR1724" s="76">
        <v>10221000</v>
      </c>
      <c r="BS1724" t="s">
        <v>1220</v>
      </c>
      <c r="BU1724" s="118"/>
      <c r="BV1724" s="118"/>
      <c r="BW1724" s="61">
        <v>100000073665</v>
      </c>
      <c r="CB1724" s="87"/>
      <c r="CC1724" s="87"/>
      <c r="CF1724" t="s">
        <v>1242</v>
      </c>
      <c r="CG1724" t="s">
        <v>175</v>
      </c>
      <c r="CI1724" s="118"/>
      <c r="CJ1724" s="118"/>
      <c r="CK1724" t="s">
        <v>1239</v>
      </c>
      <c r="CM1724" t="s">
        <v>1228</v>
      </c>
      <c r="CN1724" t="s">
        <v>3382</v>
      </c>
      <c r="CO1724" s="46" t="s">
        <v>2252</v>
      </c>
      <c r="CQ1724" s="46" t="s">
        <v>2252</v>
      </c>
      <c r="CR1724" s="46" t="s">
        <v>615</v>
      </c>
      <c r="CT1724" s="46" t="s">
        <v>2252</v>
      </c>
      <c r="CU1724" s="46" t="s">
        <v>615</v>
      </c>
      <c r="CV1724" s="118"/>
      <c r="CW1724" s="147"/>
      <c r="CX1724" t="s">
        <v>615</v>
      </c>
      <c r="DG1724" s="118"/>
      <c r="DH1724" s="118"/>
      <c r="DI1724" s="118"/>
      <c r="DJ1724" s="118"/>
      <c r="DK1724" s="118"/>
      <c r="DL1724">
        <v>20</v>
      </c>
      <c r="DM1724" s="74" t="s">
        <v>164</v>
      </c>
      <c r="DN1724" s="74"/>
      <c r="DO1724" s="74"/>
      <c r="DP1724" s="74"/>
      <c r="DR1724">
        <v>20</v>
      </c>
      <c r="DS1724" s="74" t="s">
        <v>164</v>
      </c>
      <c r="DZ1724" t="s">
        <v>1260</v>
      </c>
      <c r="EA1724">
        <v>20</v>
      </c>
      <c r="EY1724" s="70" t="str">
        <f t="shared" si="203"/>
        <v>simvastatine oral 20mg/</v>
      </c>
      <c r="FK1724" s="14" t="s">
        <v>163</v>
      </c>
      <c r="FL1724" s="70" t="str">
        <f t="shared" si="204"/>
        <v>simvastatine oral 20mg/</v>
      </c>
    </row>
    <row r="1725" spans="1:168" ht="15.75" customHeight="1">
      <c r="A1725" s="83">
        <v>86456</v>
      </c>
      <c r="B1725" s="57">
        <v>86456</v>
      </c>
      <c r="C1725" s="118"/>
      <c r="D1725" s="118"/>
      <c r="E1725" s="118"/>
      <c r="F1725" s="118"/>
      <c r="G1725" s="57">
        <v>86456</v>
      </c>
      <c r="I1725" s="57">
        <v>86456</v>
      </c>
      <c r="J1725" s="5" t="str">
        <f t="shared" si="198"/>
        <v>FIN simvastatine N.V. Organon film-coated tablet 90 x 20mg/</v>
      </c>
      <c r="K1725" s="5" t="str">
        <f t="shared" si="199"/>
        <v>FIN simvastatine N.V. Organon film-coated tablet 90 x 20mg/</v>
      </c>
      <c r="P1725">
        <v>90</v>
      </c>
      <c r="R1725">
        <v>90</v>
      </c>
      <c r="T1725" s="118"/>
      <c r="U1725" s="118"/>
      <c r="V1725" s="118"/>
      <c r="W1725" s="118"/>
      <c r="X1725" t="s">
        <v>1343</v>
      </c>
      <c r="Y1725" t="s">
        <v>1189</v>
      </c>
      <c r="Z1725" t="s">
        <v>1189</v>
      </c>
      <c r="AA1725" t="s">
        <v>1301</v>
      </c>
      <c r="AF1725" s="61">
        <v>100000073665</v>
      </c>
      <c r="AG1725" t="s">
        <v>1220</v>
      </c>
      <c r="AI1725" t="s">
        <v>1198</v>
      </c>
      <c r="AJ1725" t="s">
        <v>1212</v>
      </c>
      <c r="AS1725" s="57">
        <v>3115</v>
      </c>
      <c r="AT1725" s="25" t="str">
        <f t="shared" si="200"/>
        <v>FIN simvastatine N.V. Organon film-coated tablet 20mg/</v>
      </c>
      <c r="AU1725" s="33"/>
      <c r="AW1725" s="57">
        <v>3115</v>
      </c>
      <c r="AX1725" s="57"/>
      <c r="AZ1725" t="s">
        <v>579</v>
      </c>
      <c r="BD1725" t="s">
        <v>1220</v>
      </c>
      <c r="BF1725" s="46" t="s">
        <v>1089</v>
      </c>
      <c r="BG1725" t="s">
        <v>995</v>
      </c>
      <c r="BK1725" t="s">
        <v>995</v>
      </c>
      <c r="BL1725" t="s">
        <v>1089</v>
      </c>
      <c r="BM1725" s="55" t="s">
        <v>964</v>
      </c>
      <c r="BN1725" t="str">
        <f t="shared" si="201"/>
        <v>simvastatine film-coated tablet 20mg/</v>
      </c>
      <c r="BO1725" s="55"/>
      <c r="BP1725" t="str">
        <f t="shared" si="202"/>
        <v>simvastatine film-coated tablet 20mg/</v>
      </c>
      <c r="BR1725" s="76">
        <v>10221000</v>
      </c>
      <c r="BS1725" t="s">
        <v>1220</v>
      </c>
      <c r="BU1725" s="118"/>
      <c r="BV1725" s="118"/>
      <c r="BW1725" s="61">
        <v>100000073665</v>
      </c>
      <c r="CB1725" s="87"/>
      <c r="CC1725" s="87"/>
      <c r="CF1725" t="s">
        <v>1242</v>
      </c>
      <c r="CG1725" t="s">
        <v>175</v>
      </c>
      <c r="CI1725" s="118"/>
      <c r="CJ1725" s="118"/>
      <c r="CK1725" t="s">
        <v>1239</v>
      </c>
      <c r="CM1725" t="s">
        <v>1228</v>
      </c>
      <c r="CN1725" t="s">
        <v>3382</v>
      </c>
      <c r="CO1725" s="46" t="s">
        <v>2252</v>
      </c>
      <c r="CQ1725" s="46" t="s">
        <v>2252</v>
      </c>
      <c r="CR1725" s="46" t="s">
        <v>615</v>
      </c>
      <c r="CT1725" s="46" t="s">
        <v>2252</v>
      </c>
      <c r="CU1725" s="46" t="s">
        <v>615</v>
      </c>
      <c r="CV1725" s="118"/>
      <c r="CW1725" s="147"/>
      <c r="CX1725" t="s">
        <v>615</v>
      </c>
      <c r="DG1725" s="118"/>
      <c r="DH1725" s="118"/>
      <c r="DI1725" s="118"/>
      <c r="DJ1725" s="118"/>
      <c r="DK1725" s="118"/>
      <c r="DL1725">
        <v>20</v>
      </c>
      <c r="DM1725" s="74" t="s">
        <v>164</v>
      </c>
      <c r="DN1725" s="74"/>
      <c r="DO1725" s="74"/>
      <c r="DP1725" s="74"/>
      <c r="DR1725">
        <v>20</v>
      </c>
      <c r="DS1725" s="74" t="s">
        <v>164</v>
      </c>
      <c r="DZ1725" t="s">
        <v>1260</v>
      </c>
      <c r="EA1725">
        <v>20</v>
      </c>
      <c r="EY1725" s="70" t="str">
        <f t="shared" si="203"/>
        <v>simvastatine oral 20mg/</v>
      </c>
      <c r="FK1725" s="14" t="s">
        <v>163</v>
      </c>
      <c r="FL1725" s="70" t="str">
        <f t="shared" si="204"/>
        <v>simvastatine oral 20mg/</v>
      </c>
    </row>
    <row r="1726" spans="1:168" ht="15.75" customHeight="1">
      <c r="A1726" s="83">
        <v>86457</v>
      </c>
      <c r="B1726" s="57">
        <v>86457</v>
      </c>
      <c r="C1726" s="118"/>
      <c r="D1726" s="118"/>
      <c r="E1726" s="118"/>
      <c r="F1726" s="118"/>
      <c r="G1726" s="57">
        <v>86457</v>
      </c>
      <c r="I1726" s="57">
        <v>86457</v>
      </c>
      <c r="J1726" s="5" t="str">
        <f t="shared" si="198"/>
        <v>FIN simvastatine N.V. Organon film-coated tablet 30 x 20mg/</v>
      </c>
      <c r="K1726" s="5" t="str">
        <f t="shared" si="199"/>
        <v>FIN simvastatine N.V. Organon film-coated tablet 30 x 20mg/</v>
      </c>
      <c r="P1726">
        <v>30</v>
      </c>
      <c r="R1726">
        <v>30</v>
      </c>
      <c r="T1726" s="118"/>
      <c r="U1726" s="118"/>
      <c r="V1726" s="118"/>
      <c r="W1726" s="118"/>
      <c r="X1726" t="s">
        <v>1299</v>
      </c>
      <c r="Y1726" t="s">
        <v>1189</v>
      </c>
      <c r="Z1726" t="s">
        <v>1189</v>
      </c>
      <c r="AA1726" t="s">
        <v>1298</v>
      </c>
      <c r="AF1726" s="61">
        <v>100000073665</v>
      </c>
      <c r="AG1726" t="s">
        <v>1220</v>
      </c>
      <c r="AI1726" t="s">
        <v>1198</v>
      </c>
      <c r="AJ1726" t="s">
        <v>1212</v>
      </c>
      <c r="AS1726" s="57">
        <v>3115</v>
      </c>
      <c r="AT1726" s="25" t="str">
        <f t="shared" si="200"/>
        <v>FIN simvastatine N.V. Organon film-coated tablet 20mg/</v>
      </c>
      <c r="AU1726" s="33"/>
      <c r="AW1726" s="57">
        <v>3115</v>
      </c>
      <c r="AX1726" s="57"/>
      <c r="AZ1726" t="s">
        <v>579</v>
      </c>
      <c r="BD1726" t="s">
        <v>1220</v>
      </c>
      <c r="BF1726" s="46" t="s">
        <v>1089</v>
      </c>
      <c r="BG1726" t="s">
        <v>995</v>
      </c>
      <c r="BK1726" t="s">
        <v>995</v>
      </c>
      <c r="BL1726" t="s">
        <v>1089</v>
      </c>
      <c r="BM1726" s="55" t="s">
        <v>964</v>
      </c>
      <c r="BN1726" t="str">
        <f t="shared" si="201"/>
        <v>simvastatine film-coated tablet 20mg/</v>
      </c>
      <c r="BO1726" s="55"/>
      <c r="BP1726" t="str">
        <f t="shared" si="202"/>
        <v>simvastatine film-coated tablet 20mg/</v>
      </c>
      <c r="BR1726" s="76">
        <v>10221000</v>
      </c>
      <c r="BS1726" t="s">
        <v>1220</v>
      </c>
      <c r="BU1726" s="118"/>
      <c r="BV1726" s="118"/>
      <c r="BW1726" s="61">
        <v>100000073665</v>
      </c>
      <c r="CB1726" s="87"/>
      <c r="CC1726" s="87"/>
      <c r="CF1726" t="s">
        <v>1242</v>
      </c>
      <c r="CG1726" t="s">
        <v>175</v>
      </c>
      <c r="CI1726" s="118"/>
      <c r="CJ1726" s="118"/>
      <c r="CK1726" t="s">
        <v>1239</v>
      </c>
      <c r="CM1726" t="s">
        <v>1228</v>
      </c>
      <c r="CN1726" t="s">
        <v>3382</v>
      </c>
      <c r="CO1726" s="46" t="s">
        <v>2252</v>
      </c>
      <c r="CQ1726" s="46" t="s">
        <v>2252</v>
      </c>
      <c r="CR1726" s="46" t="s">
        <v>615</v>
      </c>
      <c r="CT1726" s="46" t="s">
        <v>2252</v>
      </c>
      <c r="CU1726" s="46" t="s">
        <v>615</v>
      </c>
      <c r="CV1726" s="118"/>
      <c r="CW1726" s="147"/>
      <c r="CX1726" t="s">
        <v>615</v>
      </c>
      <c r="DG1726" s="118"/>
      <c r="DH1726" s="118"/>
      <c r="DI1726" s="118"/>
      <c r="DJ1726" s="118"/>
      <c r="DK1726" s="118"/>
      <c r="DL1726">
        <v>20</v>
      </c>
      <c r="DM1726" s="74" t="s">
        <v>164</v>
      </c>
      <c r="DN1726" s="74"/>
      <c r="DO1726" s="74"/>
      <c r="DP1726" s="74"/>
      <c r="DR1726">
        <v>20</v>
      </c>
      <c r="DS1726" s="74" t="s">
        <v>164</v>
      </c>
      <c r="DZ1726" t="s">
        <v>1260</v>
      </c>
      <c r="EA1726">
        <v>20</v>
      </c>
      <c r="EY1726" s="70" t="str">
        <f t="shared" si="203"/>
        <v>simvastatine oral 20mg/</v>
      </c>
      <c r="FK1726" s="14" t="s">
        <v>163</v>
      </c>
      <c r="FL1726" s="70" t="str">
        <f t="shared" si="204"/>
        <v>simvastatine oral 20mg/</v>
      </c>
    </row>
    <row r="1727" spans="1:168" ht="15.75" customHeight="1">
      <c r="A1727" s="83">
        <v>86458</v>
      </c>
      <c r="B1727" s="57">
        <v>86458</v>
      </c>
      <c r="C1727" s="118"/>
      <c r="D1727" s="118"/>
      <c r="E1727" s="118"/>
      <c r="F1727" s="118"/>
      <c r="G1727" s="57">
        <v>86458</v>
      </c>
      <c r="I1727" s="57">
        <v>86458</v>
      </c>
      <c r="J1727" s="5" t="str">
        <f t="shared" si="198"/>
        <v>FIN simvastatine N.V. Organon film-coated tablet 50 x 20mg/</v>
      </c>
      <c r="K1727" s="5" t="str">
        <f t="shared" si="199"/>
        <v>FIN simvastatine N.V. Organon film-coated tablet 50 x 20mg/</v>
      </c>
      <c r="P1727">
        <v>50</v>
      </c>
      <c r="R1727">
        <v>50</v>
      </c>
      <c r="T1727" s="118"/>
      <c r="U1727" s="118"/>
      <c r="V1727" s="118"/>
      <c r="W1727" s="118"/>
      <c r="X1727" t="s">
        <v>1307</v>
      </c>
      <c r="Y1727" t="s">
        <v>1189</v>
      </c>
      <c r="Z1727" t="s">
        <v>1189</v>
      </c>
      <c r="AA1727" t="s">
        <v>1299</v>
      </c>
      <c r="AF1727" s="61">
        <v>100000073665</v>
      </c>
      <c r="AG1727" t="s">
        <v>1220</v>
      </c>
      <c r="AI1727" t="s">
        <v>1198</v>
      </c>
      <c r="AJ1727" t="s">
        <v>1212</v>
      </c>
      <c r="AS1727" s="57">
        <v>3115</v>
      </c>
      <c r="AT1727" s="25" t="str">
        <f t="shared" si="200"/>
        <v>FIN simvastatine N.V. Organon film-coated tablet 20mg/</v>
      </c>
      <c r="AU1727" s="33"/>
      <c r="AW1727" s="57">
        <v>3115</v>
      </c>
      <c r="AX1727" s="57"/>
      <c r="AZ1727" t="s">
        <v>579</v>
      </c>
      <c r="BD1727" t="s">
        <v>1220</v>
      </c>
      <c r="BF1727" s="46" t="s">
        <v>1089</v>
      </c>
      <c r="BG1727" t="s">
        <v>995</v>
      </c>
      <c r="BK1727" t="s">
        <v>995</v>
      </c>
      <c r="BL1727" t="s">
        <v>1089</v>
      </c>
      <c r="BM1727" s="55" t="s">
        <v>964</v>
      </c>
      <c r="BN1727" t="str">
        <f t="shared" si="201"/>
        <v>simvastatine film-coated tablet 20mg/</v>
      </c>
      <c r="BO1727" s="55"/>
      <c r="BP1727" t="str">
        <f t="shared" si="202"/>
        <v>simvastatine film-coated tablet 20mg/</v>
      </c>
      <c r="BR1727" s="76">
        <v>10221000</v>
      </c>
      <c r="BS1727" t="s">
        <v>1220</v>
      </c>
      <c r="BU1727" s="118"/>
      <c r="BV1727" s="118"/>
      <c r="BW1727" s="61">
        <v>100000073665</v>
      </c>
      <c r="CB1727" s="87"/>
      <c r="CC1727" s="87"/>
      <c r="CF1727" t="s">
        <v>1242</v>
      </c>
      <c r="CG1727" t="s">
        <v>175</v>
      </c>
      <c r="CI1727" s="118"/>
      <c r="CJ1727" s="118"/>
      <c r="CK1727" t="s">
        <v>1239</v>
      </c>
      <c r="CM1727" t="s">
        <v>1228</v>
      </c>
      <c r="CN1727" t="s">
        <v>3382</v>
      </c>
      <c r="CO1727" s="46" t="s">
        <v>2252</v>
      </c>
      <c r="CQ1727" s="46" t="s">
        <v>2252</v>
      </c>
      <c r="CR1727" s="46" t="s">
        <v>615</v>
      </c>
      <c r="CT1727" s="46" t="s">
        <v>2252</v>
      </c>
      <c r="CU1727" s="46" t="s">
        <v>615</v>
      </c>
      <c r="CV1727" s="118"/>
      <c r="CW1727" s="147"/>
      <c r="CX1727" t="s">
        <v>615</v>
      </c>
      <c r="DG1727" s="118"/>
      <c r="DH1727" s="118"/>
      <c r="DI1727" s="118"/>
      <c r="DJ1727" s="118"/>
      <c r="DK1727" s="118"/>
      <c r="DL1727">
        <v>20</v>
      </c>
      <c r="DM1727" s="74" t="s">
        <v>164</v>
      </c>
      <c r="DN1727" s="74"/>
      <c r="DO1727" s="74"/>
      <c r="DP1727" s="74"/>
      <c r="DR1727">
        <v>20</v>
      </c>
      <c r="DS1727" s="74" t="s">
        <v>164</v>
      </c>
      <c r="DZ1727" t="s">
        <v>1260</v>
      </c>
      <c r="EA1727">
        <v>20</v>
      </c>
      <c r="EY1727" s="70" t="str">
        <f t="shared" si="203"/>
        <v>simvastatine oral 20mg/</v>
      </c>
      <c r="FK1727" s="14" t="s">
        <v>163</v>
      </c>
      <c r="FL1727" s="70" t="str">
        <f t="shared" si="204"/>
        <v>simvastatine oral 20mg/</v>
      </c>
    </row>
    <row r="1728" spans="1:168" ht="15.75" customHeight="1">
      <c r="A1728" s="83">
        <v>86459</v>
      </c>
      <c r="B1728" s="57">
        <v>86459</v>
      </c>
      <c r="C1728" s="118"/>
      <c r="D1728" s="118"/>
      <c r="E1728" s="118"/>
      <c r="F1728" s="118"/>
      <c r="G1728" s="57">
        <v>86459</v>
      </c>
      <c r="I1728" s="57">
        <v>86459</v>
      </c>
      <c r="J1728" s="5" t="str">
        <f t="shared" si="198"/>
        <v>FIN simvastatine N.V. Organon film-coated tablet 50 x 20mg/</v>
      </c>
      <c r="K1728" s="5" t="str">
        <f t="shared" si="199"/>
        <v>FIN simvastatine N.V. Organon film-coated tablet 50 x 20mg/</v>
      </c>
      <c r="P1728">
        <v>50</v>
      </c>
      <c r="R1728">
        <v>50</v>
      </c>
      <c r="T1728" s="118"/>
      <c r="U1728" s="118"/>
      <c r="V1728" s="118"/>
      <c r="W1728" s="118"/>
      <c r="X1728" t="s">
        <v>1300</v>
      </c>
      <c r="Y1728" t="s">
        <v>1189</v>
      </c>
      <c r="Z1728" t="s">
        <v>1189</v>
      </c>
      <c r="AA1728" t="s">
        <v>1299</v>
      </c>
      <c r="AF1728" s="61">
        <v>100000073665</v>
      </c>
      <c r="AG1728" t="s">
        <v>1220</v>
      </c>
      <c r="AI1728" t="s">
        <v>1198</v>
      </c>
      <c r="AJ1728" t="s">
        <v>1212</v>
      </c>
      <c r="AS1728" s="57">
        <v>3115</v>
      </c>
      <c r="AT1728" s="25" t="str">
        <f t="shared" si="200"/>
        <v>FIN simvastatine N.V. Organon film-coated tablet 20mg/</v>
      </c>
      <c r="AU1728" s="33"/>
      <c r="AW1728" s="57">
        <v>3115</v>
      </c>
      <c r="AX1728" s="57"/>
      <c r="AZ1728" t="s">
        <v>579</v>
      </c>
      <c r="BD1728" t="s">
        <v>1220</v>
      </c>
      <c r="BF1728" s="46" t="s">
        <v>1089</v>
      </c>
      <c r="BG1728" t="s">
        <v>995</v>
      </c>
      <c r="BK1728" t="s">
        <v>995</v>
      </c>
      <c r="BL1728" t="s">
        <v>1089</v>
      </c>
      <c r="BM1728" s="55" t="s">
        <v>964</v>
      </c>
      <c r="BN1728" t="str">
        <f t="shared" si="201"/>
        <v>simvastatine film-coated tablet 20mg/</v>
      </c>
      <c r="BO1728" s="55"/>
      <c r="BP1728" t="str">
        <f t="shared" si="202"/>
        <v>simvastatine film-coated tablet 20mg/</v>
      </c>
      <c r="BR1728" s="76">
        <v>10221000</v>
      </c>
      <c r="BS1728" t="s">
        <v>1220</v>
      </c>
      <c r="BU1728" s="118"/>
      <c r="BV1728" s="118"/>
      <c r="BW1728" s="61">
        <v>100000073665</v>
      </c>
      <c r="CB1728" s="87"/>
      <c r="CC1728" s="87"/>
      <c r="CF1728" t="s">
        <v>1242</v>
      </c>
      <c r="CG1728" t="s">
        <v>175</v>
      </c>
      <c r="CI1728" s="118"/>
      <c r="CJ1728" s="118"/>
      <c r="CK1728" t="s">
        <v>1239</v>
      </c>
      <c r="CM1728" t="s">
        <v>1228</v>
      </c>
      <c r="CN1728" t="s">
        <v>3382</v>
      </c>
      <c r="CO1728" s="46" t="s">
        <v>2252</v>
      </c>
      <c r="CQ1728" s="46" t="s">
        <v>2252</v>
      </c>
      <c r="CR1728" s="46" t="s">
        <v>615</v>
      </c>
      <c r="CT1728" s="46" t="s">
        <v>2252</v>
      </c>
      <c r="CU1728" s="46" t="s">
        <v>615</v>
      </c>
      <c r="CV1728" s="118"/>
      <c r="CW1728" s="147"/>
      <c r="CX1728" t="s">
        <v>615</v>
      </c>
      <c r="DG1728" s="118"/>
      <c r="DH1728" s="118"/>
      <c r="DI1728" s="118"/>
      <c r="DJ1728" s="118"/>
      <c r="DK1728" s="118"/>
      <c r="DL1728">
        <v>20</v>
      </c>
      <c r="DM1728" s="74" t="s">
        <v>164</v>
      </c>
      <c r="DN1728" s="74"/>
      <c r="DO1728" s="74"/>
      <c r="DP1728" s="74"/>
      <c r="DR1728">
        <v>20</v>
      </c>
      <c r="DS1728" s="74" t="s">
        <v>164</v>
      </c>
      <c r="DZ1728" t="s">
        <v>1260</v>
      </c>
      <c r="EA1728">
        <v>20</v>
      </c>
      <c r="EY1728" s="70" t="str">
        <f t="shared" si="203"/>
        <v>simvastatine oral 20mg/</v>
      </c>
      <c r="FK1728" s="14" t="s">
        <v>163</v>
      </c>
      <c r="FL1728" s="70" t="str">
        <f t="shared" si="204"/>
        <v>simvastatine oral 20mg/</v>
      </c>
    </row>
    <row r="1729" spans="1:168" ht="15.75" customHeight="1">
      <c r="A1729" s="83">
        <v>86460</v>
      </c>
      <c r="B1729" s="57">
        <v>86460</v>
      </c>
      <c r="C1729" s="118"/>
      <c r="D1729" s="118"/>
      <c r="E1729" s="118"/>
      <c r="F1729" s="118"/>
      <c r="G1729" s="57">
        <v>86460</v>
      </c>
      <c r="I1729" s="57">
        <v>86460</v>
      </c>
      <c r="J1729" s="5" t="str">
        <f t="shared" si="198"/>
        <v>FIN simvastatine N.V. Organon film-coated tablet 30 x 20mg/</v>
      </c>
      <c r="K1729" s="5" t="str">
        <f t="shared" si="199"/>
        <v>FIN simvastatine N.V. Organon film-coated tablet 30 x 20mg/</v>
      </c>
      <c r="P1729">
        <v>30</v>
      </c>
      <c r="R1729">
        <v>30</v>
      </c>
      <c r="T1729" s="118"/>
      <c r="U1729" s="118"/>
      <c r="V1729" s="118"/>
      <c r="W1729" s="118"/>
      <c r="X1729" t="s">
        <v>1301</v>
      </c>
      <c r="Y1729" t="s">
        <v>1189</v>
      </c>
      <c r="Z1729" t="s">
        <v>1189</v>
      </c>
      <c r="AA1729" t="s">
        <v>1298</v>
      </c>
      <c r="AF1729" s="61">
        <v>100000073665</v>
      </c>
      <c r="AG1729" t="s">
        <v>1220</v>
      </c>
      <c r="AI1729" t="s">
        <v>1198</v>
      </c>
      <c r="AJ1729" t="s">
        <v>1212</v>
      </c>
      <c r="AS1729" s="57">
        <v>3115</v>
      </c>
      <c r="AT1729" s="25" t="str">
        <f t="shared" si="200"/>
        <v>FIN simvastatine N.V. Organon film-coated tablet 20mg/</v>
      </c>
      <c r="AU1729" s="33"/>
      <c r="AW1729" s="57">
        <v>3115</v>
      </c>
      <c r="AX1729" s="57"/>
      <c r="AZ1729" t="s">
        <v>579</v>
      </c>
      <c r="BD1729" t="s">
        <v>1220</v>
      </c>
      <c r="BF1729" s="46" t="s">
        <v>1089</v>
      </c>
      <c r="BG1729" t="s">
        <v>995</v>
      </c>
      <c r="BK1729" t="s">
        <v>995</v>
      </c>
      <c r="BL1729" t="s">
        <v>1089</v>
      </c>
      <c r="BM1729" s="55" t="s">
        <v>964</v>
      </c>
      <c r="BN1729" t="str">
        <f t="shared" si="201"/>
        <v>simvastatine film-coated tablet 20mg/</v>
      </c>
      <c r="BO1729" s="55"/>
      <c r="BP1729" t="str">
        <f t="shared" si="202"/>
        <v>simvastatine film-coated tablet 20mg/</v>
      </c>
      <c r="BR1729" s="76">
        <v>10221000</v>
      </c>
      <c r="BS1729" t="s">
        <v>1220</v>
      </c>
      <c r="BU1729" s="118"/>
      <c r="BV1729" s="118"/>
      <c r="BW1729" s="61">
        <v>100000073665</v>
      </c>
      <c r="CB1729" s="87"/>
      <c r="CC1729" s="87"/>
      <c r="CF1729" t="s">
        <v>1242</v>
      </c>
      <c r="CG1729" t="s">
        <v>175</v>
      </c>
      <c r="CI1729" s="118"/>
      <c r="CJ1729" s="118"/>
      <c r="CK1729" t="s">
        <v>1239</v>
      </c>
      <c r="CM1729" t="s">
        <v>1228</v>
      </c>
      <c r="CN1729" t="s">
        <v>3382</v>
      </c>
      <c r="CO1729" s="46" t="s">
        <v>2252</v>
      </c>
      <c r="CQ1729" s="46" t="s">
        <v>2252</v>
      </c>
      <c r="CR1729" s="46" t="s">
        <v>615</v>
      </c>
      <c r="CT1729" s="46" t="s">
        <v>2252</v>
      </c>
      <c r="CU1729" s="46" t="s">
        <v>615</v>
      </c>
      <c r="CV1729" s="118"/>
      <c r="CW1729" s="147"/>
      <c r="CX1729" t="s">
        <v>615</v>
      </c>
      <c r="DG1729" s="118"/>
      <c r="DH1729" s="118"/>
      <c r="DI1729" s="118"/>
      <c r="DJ1729" s="118"/>
      <c r="DK1729" s="118"/>
      <c r="DL1729">
        <v>20</v>
      </c>
      <c r="DM1729" s="74" t="s">
        <v>164</v>
      </c>
      <c r="DN1729" s="74"/>
      <c r="DO1729" s="74"/>
      <c r="DP1729" s="74"/>
      <c r="DR1729">
        <v>20</v>
      </c>
      <c r="DS1729" s="74" t="s">
        <v>164</v>
      </c>
      <c r="DZ1729" t="s">
        <v>1260</v>
      </c>
      <c r="EA1729">
        <v>20</v>
      </c>
      <c r="EY1729" s="70" t="str">
        <f t="shared" si="203"/>
        <v>simvastatine oral 20mg/</v>
      </c>
      <c r="FK1729" s="14" t="s">
        <v>163</v>
      </c>
      <c r="FL1729" s="70" t="str">
        <f t="shared" si="204"/>
        <v>simvastatine oral 20mg/</v>
      </c>
    </row>
    <row r="1730" spans="1:168" ht="15.75" customHeight="1">
      <c r="A1730" s="83">
        <v>86461</v>
      </c>
      <c r="B1730" s="57">
        <v>86461</v>
      </c>
      <c r="C1730" s="118"/>
      <c r="D1730" s="118"/>
      <c r="E1730" s="118"/>
      <c r="F1730" s="118"/>
      <c r="G1730" s="57">
        <v>86461</v>
      </c>
      <c r="I1730" s="57">
        <v>86461</v>
      </c>
      <c r="J1730" s="5" t="str">
        <f t="shared" si="198"/>
        <v>FIN simvastatine N.V. Organon film-coated tablet 50 x 20mg/</v>
      </c>
      <c r="K1730" s="5" t="str">
        <f t="shared" si="199"/>
        <v>FIN simvastatine N.V. Organon film-coated tablet 50 x 20mg/</v>
      </c>
      <c r="P1730">
        <v>50</v>
      </c>
      <c r="R1730">
        <v>50</v>
      </c>
      <c r="T1730" s="118"/>
      <c r="U1730" s="118"/>
      <c r="V1730" s="118"/>
      <c r="W1730" s="118"/>
      <c r="X1730" t="s">
        <v>1289</v>
      </c>
      <c r="Y1730" t="s">
        <v>1189</v>
      </c>
      <c r="Z1730" t="s">
        <v>1189</v>
      </c>
      <c r="AA1730" t="s">
        <v>1299</v>
      </c>
      <c r="AF1730" s="61">
        <v>100000073665</v>
      </c>
      <c r="AG1730" t="s">
        <v>1220</v>
      </c>
      <c r="AI1730" t="s">
        <v>1198</v>
      </c>
      <c r="AJ1730" t="s">
        <v>1212</v>
      </c>
      <c r="AS1730" s="57">
        <v>3115</v>
      </c>
      <c r="AT1730" s="25" t="str">
        <f t="shared" si="200"/>
        <v>FIN simvastatine N.V. Organon film-coated tablet 20mg/</v>
      </c>
      <c r="AU1730" s="33"/>
      <c r="AW1730" s="57">
        <v>3115</v>
      </c>
      <c r="AX1730" s="57"/>
      <c r="AZ1730" t="s">
        <v>579</v>
      </c>
      <c r="BD1730" t="s">
        <v>1220</v>
      </c>
      <c r="BF1730" s="46" t="s">
        <v>1089</v>
      </c>
      <c r="BG1730" t="s">
        <v>995</v>
      </c>
      <c r="BK1730" t="s">
        <v>995</v>
      </c>
      <c r="BL1730" t="s">
        <v>1089</v>
      </c>
      <c r="BM1730" s="55" t="s">
        <v>964</v>
      </c>
      <c r="BN1730" t="str">
        <f t="shared" si="201"/>
        <v>simvastatine film-coated tablet 20mg/</v>
      </c>
      <c r="BO1730" s="55"/>
      <c r="BP1730" t="str">
        <f t="shared" si="202"/>
        <v>simvastatine film-coated tablet 20mg/</v>
      </c>
      <c r="BR1730" s="76">
        <v>10221000</v>
      </c>
      <c r="BS1730" t="s">
        <v>1220</v>
      </c>
      <c r="BU1730" s="118"/>
      <c r="BV1730" s="118"/>
      <c r="BW1730" s="61">
        <v>100000073665</v>
      </c>
      <c r="CB1730" s="87"/>
      <c r="CC1730" s="87"/>
      <c r="CF1730" t="s">
        <v>1242</v>
      </c>
      <c r="CG1730" t="s">
        <v>175</v>
      </c>
      <c r="CI1730" s="118"/>
      <c r="CJ1730" s="118"/>
      <c r="CK1730" t="s">
        <v>1239</v>
      </c>
      <c r="CM1730" t="s">
        <v>1228</v>
      </c>
      <c r="CN1730" t="s">
        <v>3382</v>
      </c>
      <c r="CO1730" s="46" t="s">
        <v>2252</v>
      </c>
      <c r="CQ1730" s="46" t="s">
        <v>2252</v>
      </c>
      <c r="CR1730" s="46" t="s">
        <v>615</v>
      </c>
      <c r="CT1730" s="46" t="s">
        <v>2252</v>
      </c>
      <c r="CU1730" s="46" t="s">
        <v>615</v>
      </c>
      <c r="CV1730" s="118"/>
      <c r="CW1730" s="147"/>
      <c r="CX1730" t="s">
        <v>615</v>
      </c>
      <c r="DG1730" s="118"/>
      <c r="DH1730" s="118"/>
      <c r="DI1730" s="118"/>
      <c r="DJ1730" s="118"/>
      <c r="DK1730" s="118"/>
      <c r="DL1730">
        <v>20</v>
      </c>
      <c r="DM1730" s="74" t="s">
        <v>164</v>
      </c>
      <c r="DN1730" s="74"/>
      <c r="DO1730" s="74"/>
      <c r="DP1730" s="74"/>
      <c r="DR1730">
        <v>20</v>
      </c>
      <c r="DS1730" s="74" t="s">
        <v>164</v>
      </c>
      <c r="DZ1730" t="s">
        <v>1260</v>
      </c>
      <c r="EA1730">
        <v>20</v>
      </c>
      <c r="EY1730" s="70" t="str">
        <f t="shared" si="203"/>
        <v>simvastatine oral 20mg/</v>
      </c>
      <c r="FK1730" s="14" t="s">
        <v>163</v>
      </c>
      <c r="FL1730" s="70" t="str">
        <f t="shared" si="204"/>
        <v>simvastatine oral 20mg/</v>
      </c>
    </row>
    <row r="1731" spans="1:168" ht="15.75" customHeight="1">
      <c r="A1731" s="83">
        <v>86462</v>
      </c>
      <c r="B1731" s="57">
        <v>86462</v>
      </c>
      <c r="C1731" s="118"/>
      <c r="D1731" s="118"/>
      <c r="E1731" s="118"/>
      <c r="F1731" s="118"/>
      <c r="G1731" s="57">
        <v>86462</v>
      </c>
      <c r="I1731" s="57">
        <v>86462</v>
      </c>
      <c r="J1731" s="5" t="str">
        <f t="shared" si="198"/>
        <v>FIN simvastatine N.V. Organon film-coated tablet 100 x 20mg/</v>
      </c>
      <c r="K1731" s="5" t="str">
        <f t="shared" si="199"/>
        <v>FIN simvastatine N.V. Organon film-coated tablet 100 x 20mg/</v>
      </c>
      <c r="P1731">
        <v>100</v>
      </c>
      <c r="R1731">
        <v>100</v>
      </c>
      <c r="T1731" s="118"/>
      <c r="U1731" s="118"/>
      <c r="V1731" s="118"/>
      <c r="W1731" s="118"/>
      <c r="X1731" s="56" t="s">
        <v>1351</v>
      </c>
      <c r="Y1731" t="s">
        <v>1189</v>
      </c>
      <c r="Z1731" t="s">
        <v>1189</v>
      </c>
      <c r="AA1731" t="s">
        <v>1289</v>
      </c>
      <c r="AF1731" s="61">
        <v>100000073665</v>
      </c>
      <c r="AG1731" t="s">
        <v>1220</v>
      </c>
      <c r="AI1731" t="s">
        <v>1198</v>
      </c>
      <c r="AJ1731" t="s">
        <v>1212</v>
      </c>
      <c r="AS1731" s="57">
        <v>3115</v>
      </c>
      <c r="AT1731" s="25" t="str">
        <f t="shared" si="200"/>
        <v>FIN simvastatine N.V. Organon film-coated tablet 20mg/</v>
      </c>
      <c r="AU1731" s="33"/>
      <c r="AW1731" s="57">
        <v>3115</v>
      </c>
      <c r="AX1731" s="57"/>
      <c r="AZ1731" t="s">
        <v>579</v>
      </c>
      <c r="BD1731" t="s">
        <v>1220</v>
      </c>
      <c r="BF1731" s="46" t="s">
        <v>1089</v>
      </c>
      <c r="BG1731" t="s">
        <v>995</v>
      </c>
      <c r="BK1731" t="s">
        <v>995</v>
      </c>
      <c r="BL1731" t="s">
        <v>1089</v>
      </c>
      <c r="BM1731" s="55" t="s">
        <v>964</v>
      </c>
      <c r="BN1731" t="str">
        <f t="shared" si="201"/>
        <v>simvastatine film-coated tablet 20mg/</v>
      </c>
      <c r="BO1731" s="55"/>
      <c r="BP1731" t="str">
        <f t="shared" si="202"/>
        <v>simvastatine film-coated tablet 20mg/</v>
      </c>
      <c r="BR1731" s="76">
        <v>10221000</v>
      </c>
      <c r="BS1731" t="s">
        <v>1220</v>
      </c>
      <c r="BU1731" s="118"/>
      <c r="BV1731" s="118"/>
      <c r="BW1731" s="61">
        <v>100000073665</v>
      </c>
      <c r="CB1731" s="87"/>
      <c r="CC1731" s="87"/>
      <c r="CF1731" t="s">
        <v>1242</v>
      </c>
      <c r="CG1731" t="s">
        <v>175</v>
      </c>
      <c r="CI1731" s="118"/>
      <c r="CJ1731" s="118"/>
      <c r="CK1731" t="s">
        <v>1239</v>
      </c>
      <c r="CM1731" t="s">
        <v>1228</v>
      </c>
      <c r="CN1731" t="s">
        <v>3382</v>
      </c>
      <c r="CO1731" s="46" t="s">
        <v>2252</v>
      </c>
      <c r="CQ1731" s="46" t="s">
        <v>2252</v>
      </c>
      <c r="CR1731" s="46" t="s">
        <v>615</v>
      </c>
      <c r="CT1731" s="46" t="s">
        <v>2252</v>
      </c>
      <c r="CU1731" s="46" t="s">
        <v>615</v>
      </c>
      <c r="CV1731" s="118"/>
      <c r="CW1731" s="147"/>
      <c r="CX1731" t="s">
        <v>615</v>
      </c>
      <c r="DG1731" s="118"/>
      <c r="DH1731" s="118"/>
      <c r="DI1731" s="118"/>
      <c r="DJ1731" s="118"/>
      <c r="DK1731" s="118"/>
      <c r="DL1731">
        <v>20</v>
      </c>
      <c r="DM1731" s="74" t="s">
        <v>164</v>
      </c>
      <c r="DN1731" s="74"/>
      <c r="DO1731" s="74"/>
      <c r="DP1731" s="74"/>
      <c r="DR1731">
        <v>20</v>
      </c>
      <c r="DS1731" s="74" t="s">
        <v>164</v>
      </c>
      <c r="DZ1731" t="s">
        <v>1260</v>
      </c>
      <c r="EA1731">
        <v>20</v>
      </c>
      <c r="EY1731" s="70" t="str">
        <f t="shared" si="203"/>
        <v>simvastatine oral 20mg/</v>
      </c>
      <c r="FK1731" s="14" t="s">
        <v>163</v>
      </c>
      <c r="FL1731" s="70" t="str">
        <f t="shared" si="204"/>
        <v>simvastatine oral 20mg/</v>
      </c>
    </row>
    <row r="1732" spans="1:168" ht="15.75" customHeight="1">
      <c r="A1732" s="83">
        <v>86463</v>
      </c>
      <c r="B1732" s="57">
        <v>86463</v>
      </c>
      <c r="C1732" s="118"/>
      <c r="D1732" s="118"/>
      <c r="E1732" s="118"/>
      <c r="F1732" s="118"/>
      <c r="G1732" s="57">
        <v>86463</v>
      </c>
      <c r="I1732" s="57">
        <v>86463</v>
      </c>
      <c r="J1732" s="5" t="str">
        <f t="shared" si="198"/>
        <v>FIN simvastatine N.V. Organon film-coated tablet 28 x 20mg/</v>
      </c>
      <c r="K1732" s="5" t="str">
        <f t="shared" si="199"/>
        <v>FIN simvastatine N.V. Organon film-coated tablet 28 x 20mg/</v>
      </c>
      <c r="P1732">
        <v>28</v>
      </c>
      <c r="R1732">
        <v>28</v>
      </c>
      <c r="T1732" s="118"/>
      <c r="U1732" s="118"/>
      <c r="V1732" s="118"/>
      <c r="W1732" s="118"/>
      <c r="X1732" t="s">
        <v>1311</v>
      </c>
      <c r="Y1732" t="s">
        <v>1189</v>
      </c>
      <c r="Z1732" t="s">
        <v>1189</v>
      </c>
      <c r="AA1732" t="s">
        <v>1297</v>
      </c>
      <c r="AF1732" s="61">
        <v>100000073665</v>
      </c>
      <c r="AG1732" t="s">
        <v>1220</v>
      </c>
      <c r="AI1732" t="s">
        <v>1198</v>
      </c>
      <c r="AJ1732" t="s">
        <v>1212</v>
      </c>
      <c r="AS1732" s="57">
        <v>3115</v>
      </c>
      <c r="AT1732" s="25" t="str">
        <f t="shared" si="200"/>
        <v>FIN simvastatine N.V. Organon film-coated tablet 20mg/</v>
      </c>
      <c r="AU1732" s="33"/>
      <c r="AW1732" s="57">
        <v>3115</v>
      </c>
      <c r="AX1732" s="57"/>
      <c r="AZ1732" t="s">
        <v>579</v>
      </c>
      <c r="BD1732" t="s">
        <v>1220</v>
      </c>
      <c r="BF1732" s="46" t="s">
        <v>1089</v>
      </c>
      <c r="BG1732" t="s">
        <v>995</v>
      </c>
      <c r="BK1732" t="s">
        <v>995</v>
      </c>
      <c r="BL1732" t="s">
        <v>1089</v>
      </c>
      <c r="BM1732" s="55" t="s">
        <v>964</v>
      </c>
      <c r="BN1732" t="str">
        <f t="shared" si="201"/>
        <v>simvastatine film-coated tablet 20mg/</v>
      </c>
      <c r="BO1732" s="55"/>
      <c r="BP1732" t="str">
        <f t="shared" si="202"/>
        <v>simvastatine film-coated tablet 20mg/</v>
      </c>
      <c r="BR1732" s="76">
        <v>10221000</v>
      </c>
      <c r="BS1732" t="s">
        <v>1220</v>
      </c>
      <c r="BU1732" s="118"/>
      <c r="BV1732" s="118"/>
      <c r="BW1732" s="61">
        <v>100000073665</v>
      </c>
      <c r="CB1732" s="87"/>
      <c r="CC1732" s="87"/>
      <c r="CF1732" t="s">
        <v>1242</v>
      </c>
      <c r="CG1732" t="s">
        <v>175</v>
      </c>
      <c r="CI1732" s="118"/>
      <c r="CJ1732" s="118"/>
      <c r="CK1732" t="s">
        <v>1239</v>
      </c>
      <c r="CM1732" t="s">
        <v>1228</v>
      </c>
      <c r="CN1732" t="s">
        <v>3382</v>
      </c>
      <c r="CO1732" s="46" t="s">
        <v>2252</v>
      </c>
      <c r="CQ1732" s="46" t="s">
        <v>2252</v>
      </c>
      <c r="CR1732" s="46" t="s">
        <v>615</v>
      </c>
      <c r="CT1732" s="46" t="s">
        <v>2252</v>
      </c>
      <c r="CU1732" s="46" t="s">
        <v>615</v>
      </c>
      <c r="CV1732" s="118"/>
      <c r="CW1732" s="147"/>
      <c r="CX1732" t="s">
        <v>615</v>
      </c>
      <c r="DG1732" s="118"/>
      <c r="DH1732" s="118"/>
      <c r="DI1732" s="118"/>
      <c r="DJ1732" s="118"/>
      <c r="DK1732" s="118"/>
      <c r="DL1732">
        <v>20</v>
      </c>
      <c r="DM1732" s="74" t="s">
        <v>164</v>
      </c>
      <c r="DN1732" s="74"/>
      <c r="DO1732" s="74"/>
      <c r="DP1732" s="74"/>
      <c r="DR1732">
        <v>20</v>
      </c>
      <c r="DS1732" s="74" t="s">
        <v>164</v>
      </c>
      <c r="DZ1732" t="s">
        <v>1260</v>
      </c>
      <c r="EA1732">
        <v>20</v>
      </c>
      <c r="EY1732" s="70" t="str">
        <f t="shared" si="203"/>
        <v>simvastatine oral 20mg/</v>
      </c>
      <c r="FK1732" s="14" t="s">
        <v>163</v>
      </c>
      <c r="FL1732" s="70" t="str">
        <f t="shared" si="204"/>
        <v>simvastatine oral 20mg/</v>
      </c>
    </row>
    <row r="1733" spans="1:168" ht="15.75" customHeight="1">
      <c r="A1733" s="83">
        <v>86464</v>
      </c>
      <c r="B1733" s="57">
        <v>86464</v>
      </c>
      <c r="C1733" s="118"/>
      <c r="D1733" s="118"/>
      <c r="E1733" s="118"/>
      <c r="F1733" s="118"/>
      <c r="G1733" s="57">
        <v>86464</v>
      </c>
      <c r="I1733" s="57">
        <v>86464</v>
      </c>
      <c r="J1733" s="5" t="str">
        <f t="shared" si="198"/>
        <v>FIN simvastatine N.V. Organon film-coated tablet 49 x 20mg/</v>
      </c>
      <c r="K1733" s="5" t="str">
        <f t="shared" si="199"/>
        <v>FIN simvastatine N.V. Organon film-coated tablet 49 x 20mg/</v>
      </c>
      <c r="P1733">
        <v>49</v>
      </c>
      <c r="R1733">
        <v>49</v>
      </c>
      <c r="T1733" s="118"/>
      <c r="U1733" s="118"/>
      <c r="V1733" s="118"/>
      <c r="W1733" s="118"/>
      <c r="X1733" t="s">
        <v>1296</v>
      </c>
      <c r="Y1733" t="s">
        <v>1189</v>
      </c>
      <c r="Z1733" t="s">
        <v>1189</v>
      </c>
      <c r="AA1733" t="s">
        <v>1343</v>
      </c>
      <c r="AF1733" s="61">
        <v>100000073665</v>
      </c>
      <c r="AG1733" t="s">
        <v>1220</v>
      </c>
      <c r="AI1733" t="s">
        <v>1198</v>
      </c>
      <c r="AJ1733" t="s">
        <v>1212</v>
      </c>
      <c r="AS1733" s="57">
        <v>3115</v>
      </c>
      <c r="AT1733" s="25" t="str">
        <f t="shared" si="200"/>
        <v>FIN simvastatine N.V. Organon film-coated tablet 20mg/</v>
      </c>
      <c r="AU1733" s="33"/>
      <c r="AW1733" s="57">
        <v>3115</v>
      </c>
      <c r="AX1733" s="57"/>
      <c r="AZ1733" t="s">
        <v>579</v>
      </c>
      <c r="BD1733" t="s">
        <v>1220</v>
      </c>
      <c r="BF1733" s="46" t="s">
        <v>1089</v>
      </c>
      <c r="BG1733" t="s">
        <v>995</v>
      </c>
      <c r="BK1733" t="s">
        <v>995</v>
      </c>
      <c r="BL1733" t="s">
        <v>1089</v>
      </c>
      <c r="BM1733" s="55" t="s">
        <v>964</v>
      </c>
      <c r="BN1733" t="str">
        <f t="shared" si="201"/>
        <v>simvastatine film-coated tablet 20mg/</v>
      </c>
      <c r="BO1733" s="55"/>
      <c r="BP1733" t="str">
        <f t="shared" si="202"/>
        <v>simvastatine film-coated tablet 20mg/</v>
      </c>
      <c r="BR1733" s="76">
        <v>10221000</v>
      </c>
      <c r="BS1733" t="s">
        <v>1220</v>
      </c>
      <c r="BU1733" s="118"/>
      <c r="BV1733" s="118"/>
      <c r="BW1733" s="61">
        <v>100000073665</v>
      </c>
      <c r="CB1733" s="87"/>
      <c r="CC1733" s="87"/>
      <c r="CF1733" t="s">
        <v>1242</v>
      </c>
      <c r="CG1733" t="s">
        <v>175</v>
      </c>
      <c r="CI1733" s="118"/>
      <c r="CJ1733" s="118"/>
      <c r="CK1733" t="s">
        <v>1239</v>
      </c>
      <c r="CM1733" t="s">
        <v>1228</v>
      </c>
      <c r="CN1733" t="s">
        <v>3382</v>
      </c>
      <c r="CO1733" s="46" t="s">
        <v>2252</v>
      </c>
      <c r="CQ1733" s="46" t="s">
        <v>2252</v>
      </c>
      <c r="CR1733" s="46" t="s">
        <v>615</v>
      </c>
      <c r="CT1733" s="46" t="s">
        <v>2252</v>
      </c>
      <c r="CU1733" s="46" t="s">
        <v>615</v>
      </c>
      <c r="CV1733" s="118"/>
      <c r="CW1733" s="147"/>
      <c r="CX1733" t="s">
        <v>615</v>
      </c>
      <c r="DG1733" s="118"/>
      <c r="DH1733" s="118"/>
      <c r="DI1733" s="118"/>
      <c r="DJ1733" s="118"/>
      <c r="DK1733" s="118"/>
      <c r="DL1733">
        <v>20</v>
      </c>
      <c r="DM1733" s="74" t="s">
        <v>164</v>
      </c>
      <c r="DN1733" s="74"/>
      <c r="DO1733" s="74"/>
      <c r="DP1733" s="74"/>
      <c r="DR1733">
        <v>20</v>
      </c>
      <c r="DS1733" s="74" t="s">
        <v>164</v>
      </c>
      <c r="DZ1733" t="s">
        <v>1260</v>
      </c>
      <c r="EA1733">
        <v>20</v>
      </c>
      <c r="EY1733" s="70" t="str">
        <f t="shared" si="203"/>
        <v>simvastatine oral 20mg/</v>
      </c>
      <c r="FK1733" s="14" t="s">
        <v>163</v>
      </c>
      <c r="FL1733" s="70" t="str">
        <f t="shared" si="204"/>
        <v>simvastatine oral 20mg/</v>
      </c>
    </row>
    <row r="1734" spans="1:168" ht="15.75" customHeight="1">
      <c r="A1734" s="83">
        <v>86465</v>
      </c>
      <c r="B1734" s="57">
        <v>86465</v>
      </c>
      <c r="C1734" s="118"/>
      <c r="D1734" s="118"/>
      <c r="E1734" s="118"/>
      <c r="F1734" s="118"/>
      <c r="G1734" s="57">
        <v>86465</v>
      </c>
      <c r="I1734" s="57">
        <v>86465</v>
      </c>
      <c r="J1734" s="5" t="str">
        <f t="shared" si="198"/>
        <v>FIN simvastatine N.V. Organon film-coated tablet 84 x 20mg/</v>
      </c>
      <c r="K1734" s="5" t="str">
        <f t="shared" si="199"/>
        <v>FIN simvastatine N.V. Organon film-coated tablet 84 x 20mg/</v>
      </c>
      <c r="P1734">
        <v>84</v>
      </c>
      <c r="R1734">
        <v>84</v>
      </c>
      <c r="T1734" s="118"/>
      <c r="U1734" s="118"/>
      <c r="V1734" s="118"/>
      <c r="W1734" s="118"/>
      <c r="X1734" t="s">
        <v>1297</v>
      </c>
      <c r="Y1734" t="s">
        <v>1189</v>
      </c>
      <c r="Z1734" t="s">
        <v>1189</v>
      </c>
      <c r="AA1734" t="s">
        <v>1313</v>
      </c>
      <c r="AF1734" s="61">
        <v>100000073665</v>
      </c>
      <c r="AG1734" t="s">
        <v>1220</v>
      </c>
      <c r="AI1734" t="s">
        <v>1198</v>
      </c>
      <c r="AJ1734" t="s">
        <v>1212</v>
      </c>
      <c r="AS1734" s="57">
        <v>3115</v>
      </c>
      <c r="AT1734" s="25" t="str">
        <f t="shared" si="200"/>
        <v>FIN simvastatine N.V. Organon film-coated tablet 20mg/</v>
      </c>
      <c r="AU1734" s="33"/>
      <c r="AW1734" s="57">
        <v>3115</v>
      </c>
      <c r="AX1734" s="57"/>
      <c r="AZ1734" t="s">
        <v>579</v>
      </c>
      <c r="BD1734" t="s">
        <v>1220</v>
      </c>
      <c r="BF1734" s="46" t="s">
        <v>1089</v>
      </c>
      <c r="BG1734" t="s">
        <v>995</v>
      </c>
      <c r="BK1734" t="s">
        <v>995</v>
      </c>
      <c r="BL1734" t="s">
        <v>1089</v>
      </c>
      <c r="BM1734" s="55" t="s">
        <v>964</v>
      </c>
      <c r="BN1734" t="str">
        <f t="shared" si="201"/>
        <v>simvastatine film-coated tablet 20mg/</v>
      </c>
      <c r="BO1734" s="55"/>
      <c r="BP1734" t="str">
        <f t="shared" si="202"/>
        <v>simvastatine film-coated tablet 20mg/</v>
      </c>
      <c r="BR1734" s="76">
        <v>10221000</v>
      </c>
      <c r="BS1734" t="s">
        <v>1220</v>
      </c>
      <c r="BU1734" s="118"/>
      <c r="BV1734" s="118"/>
      <c r="BW1734" s="61">
        <v>100000073665</v>
      </c>
      <c r="CB1734" s="87"/>
      <c r="CC1734" s="87"/>
      <c r="CF1734" t="s">
        <v>1242</v>
      </c>
      <c r="CG1734" t="s">
        <v>175</v>
      </c>
      <c r="CI1734" s="118"/>
      <c r="CJ1734" s="118"/>
      <c r="CK1734" t="s">
        <v>1239</v>
      </c>
      <c r="CM1734" t="s">
        <v>1228</v>
      </c>
      <c r="CN1734" t="s">
        <v>3382</v>
      </c>
      <c r="CO1734" s="46" t="s">
        <v>2252</v>
      </c>
      <c r="CQ1734" s="46" t="s">
        <v>2252</v>
      </c>
      <c r="CR1734" s="46" t="s">
        <v>615</v>
      </c>
      <c r="CT1734" s="46" t="s">
        <v>2252</v>
      </c>
      <c r="CU1734" s="46" t="s">
        <v>615</v>
      </c>
      <c r="CV1734" s="118"/>
      <c r="CW1734" s="147"/>
      <c r="CX1734" t="s">
        <v>615</v>
      </c>
      <c r="DG1734" s="118"/>
      <c r="DH1734" s="118"/>
      <c r="DI1734" s="118"/>
      <c r="DJ1734" s="118"/>
      <c r="DK1734" s="118"/>
      <c r="DL1734">
        <v>20</v>
      </c>
      <c r="DM1734" s="74" t="s">
        <v>164</v>
      </c>
      <c r="DN1734" s="74"/>
      <c r="DO1734" s="74"/>
      <c r="DP1734" s="74"/>
      <c r="DR1734">
        <v>20</v>
      </c>
      <c r="DS1734" s="74" t="s">
        <v>164</v>
      </c>
      <c r="DZ1734" t="s">
        <v>1260</v>
      </c>
      <c r="EA1734">
        <v>20</v>
      </c>
      <c r="EY1734" s="70" t="str">
        <f t="shared" si="203"/>
        <v>simvastatine oral 20mg/</v>
      </c>
      <c r="FK1734" s="14" t="s">
        <v>163</v>
      </c>
      <c r="FL1734" s="70" t="str">
        <f t="shared" si="204"/>
        <v>simvastatine oral 20mg/</v>
      </c>
    </row>
    <row r="1735" spans="1:168" ht="15.75" customHeight="1">
      <c r="A1735" s="83">
        <v>86466</v>
      </c>
      <c r="B1735" s="57">
        <v>86466</v>
      </c>
      <c r="C1735" s="118"/>
      <c r="D1735" s="118"/>
      <c r="E1735" s="118"/>
      <c r="F1735" s="118"/>
      <c r="G1735" s="57">
        <v>86466</v>
      </c>
      <c r="I1735" s="57">
        <v>86466</v>
      </c>
      <c r="J1735" s="5" t="str">
        <f t="shared" si="198"/>
        <v>FIN simvastatine N.V. Organon film-coated tablet 98 x 20mg/</v>
      </c>
      <c r="K1735" s="5" t="str">
        <f t="shared" si="199"/>
        <v>FIN simvastatine N.V. Organon film-coated tablet 98 x 20mg/</v>
      </c>
      <c r="P1735">
        <v>98</v>
      </c>
      <c r="R1735">
        <v>98</v>
      </c>
      <c r="T1735" s="118"/>
      <c r="U1735" s="118"/>
      <c r="V1735" s="118"/>
      <c r="W1735" s="118"/>
      <c r="X1735" t="s">
        <v>1298</v>
      </c>
      <c r="Y1735" t="s">
        <v>1189</v>
      </c>
      <c r="Z1735" t="s">
        <v>1189</v>
      </c>
      <c r="AA1735" t="s">
        <v>1302</v>
      </c>
      <c r="AF1735" s="61">
        <v>100000073665</v>
      </c>
      <c r="AG1735" t="s">
        <v>1220</v>
      </c>
      <c r="AI1735" t="s">
        <v>1198</v>
      </c>
      <c r="AJ1735" t="s">
        <v>1212</v>
      </c>
      <c r="AS1735" s="57">
        <v>3115</v>
      </c>
      <c r="AT1735" s="25" t="str">
        <f t="shared" si="200"/>
        <v>FIN simvastatine N.V. Organon film-coated tablet 20mg/</v>
      </c>
      <c r="AU1735" s="33"/>
      <c r="AW1735" s="57">
        <v>3115</v>
      </c>
      <c r="AX1735" s="57"/>
      <c r="AZ1735" t="s">
        <v>579</v>
      </c>
      <c r="BD1735" t="s">
        <v>1220</v>
      </c>
      <c r="BF1735" s="46" t="s">
        <v>1089</v>
      </c>
      <c r="BG1735" t="s">
        <v>995</v>
      </c>
      <c r="BK1735" t="s">
        <v>995</v>
      </c>
      <c r="BL1735" t="s">
        <v>1089</v>
      </c>
      <c r="BM1735" s="55" t="s">
        <v>964</v>
      </c>
      <c r="BN1735" t="str">
        <f t="shared" si="201"/>
        <v>simvastatine film-coated tablet 20mg/</v>
      </c>
      <c r="BO1735" s="55"/>
      <c r="BP1735" t="str">
        <f t="shared" si="202"/>
        <v>simvastatine film-coated tablet 20mg/</v>
      </c>
      <c r="BR1735" s="76">
        <v>10221000</v>
      </c>
      <c r="BS1735" t="s">
        <v>1220</v>
      </c>
      <c r="BU1735" s="118"/>
      <c r="BV1735" s="118"/>
      <c r="BW1735" s="61">
        <v>100000073665</v>
      </c>
      <c r="CB1735" s="87"/>
      <c r="CC1735" s="87"/>
      <c r="CF1735" t="s">
        <v>1242</v>
      </c>
      <c r="CG1735" t="s">
        <v>175</v>
      </c>
      <c r="CI1735" s="118"/>
      <c r="CJ1735" s="118"/>
      <c r="CK1735" t="s">
        <v>1239</v>
      </c>
      <c r="CM1735" t="s">
        <v>1228</v>
      </c>
      <c r="CN1735" t="s">
        <v>3382</v>
      </c>
      <c r="CO1735" s="46" t="s">
        <v>2252</v>
      </c>
      <c r="CQ1735" s="46" t="s">
        <v>2252</v>
      </c>
      <c r="CR1735" s="46" t="s">
        <v>615</v>
      </c>
      <c r="CT1735" s="46" t="s">
        <v>2252</v>
      </c>
      <c r="CU1735" s="46" t="s">
        <v>615</v>
      </c>
      <c r="CV1735" s="118"/>
      <c r="CW1735" s="147"/>
      <c r="CX1735" t="s">
        <v>615</v>
      </c>
      <c r="DG1735" s="118"/>
      <c r="DH1735" s="118"/>
      <c r="DI1735" s="118"/>
      <c r="DJ1735" s="118"/>
      <c r="DK1735" s="118"/>
      <c r="DL1735">
        <v>20</v>
      </c>
      <c r="DM1735" s="74" t="s">
        <v>164</v>
      </c>
      <c r="DN1735" s="74"/>
      <c r="DO1735" s="74"/>
      <c r="DP1735" s="74"/>
      <c r="DR1735">
        <v>20</v>
      </c>
      <c r="DS1735" s="74" t="s">
        <v>164</v>
      </c>
      <c r="DZ1735" t="s">
        <v>1260</v>
      </c>
      <c r="EA1735">
        <v>20</v>
      </c>
      <c r="EY1735" s="70" t="str">
        <f t="shared" si="203"/>
        <v>simvastatine oral 20mg/</v>
      </c>
      <c r="FK1735" s="14" t="s">
        <v>163</v>
      </c>
      <c r="FL1735" s="70" t="str">
        <f t="shared" si="204"/>
        <v>simvastatine oral 20mg/</v>
      </c>
    </row>
    <row r="1736" spans="1:168" ht="15.75" customHeight="1">
      <c r="A1736" s="83">
        <v>86467</v>
      </c>
      <c r="B1736" s="57">
        <v>86467</v>
      </c>
      <c r="C1736" s="118"/>
      <c r="D1736" s="118"/>
      <c r="E1736" s="118"/>
      <c r="F1736" s="118"/>
      <c r="G1736" s="57">
        <v>86467</v>
      </c>
      <c r="I1736" s="57">
        <v>86467</v>
      </c>
      <c r="J1736" s="5" t="str">
        <f t="shared" si="198"/>
        <v>FIN simvastatine N.V. Organon film-coated tablet 500 x 20mg/</v>
      </c>
      <c r="K1736" s="5" t="str">
        <f t="shared" si="199"/>
        <v>FIN simvastatine N.V. Organon film-coated tablet 500 x 20mg/</v>
      </c>
      <c r="P1736" s="56">
        <v>500</v>
      </c>
      <c r="R1736" s="56">
        <v>500</v>
      </c>
      <c r="T1736" s="118"/>
      <c r="U1736" s="118"/>
      <c r="V1736" s="118"/>
      <c r="W1736" s="118"/>
      <c r="X1736" t="s">
        <v>1343</v>
      </c>
      <c r="Y1736" t="s">
        <v>1189</v>
      </c>
      <c r="Z1736" t="s">
        <v>1189</v>
      </c>
      <c r="AA1736" s="56" t="s">
        <v>1304</v>
      </c>
      <c r="AF1736" s="61">
        <v>100000073665</v>
      </c>
      <c r="AG1736" t="s">
        <v>1220</v>
      </c>
      <c r="AI1736" t="s">
        <v>1198</v>
      </c>
      <c r="AJ1736" t="s">
        <v>1212</v>
      </c>
      <c r="AS1736" s="57">
        <v>3115</v>
      </c>
      <c r="AT1736" s="25" t="str">
        <f t="shared" si="200"/>
        <v>FIN simvastatine N.V. Organon film-coated tablet 20mg/</v>
      </c>
      <c r="AU1736" s="33"/>
      <c r="AW1736" s="57">
        <v>3115</v>
      </c>
      <c r="AX1736" s="57"/>
      <c r="AZ1736" t="s">
        <v>579</v>
      </c>
      <c r="BD1736" t="s">
        <v>1220</v>
      </c>
      <c r="BF1736" s="46" t="s">
        <v>1089</v>
      </c>
      <c r="BG1736" t="s">
        <v>995</v>
      </c>
      <c r="BK1736" t="s">
        <v>995</v>
      </c>
      <c r="BL1736" t="s">
        <v>1089</v>
      </c>
      <c r="BM1736" s="55" t="s">
        <v>964</v>
      </c>
      <c r="BN1736" t="str">
        <f t="shared" si="201"/>
        <v>simvastatine film-coated tablet 20mg/</v>
      </c>
      <c r="BO1736" s="55"/>
      <c r="BP1736" t="str">
        <f t="shared" si="202"/>
        <v>simvastatine film-coated tablet 20mg/</v>
      </c>
      <c r="BR1736" s="76">
        <v>10221000</v>
      </c>
      <c r="BS1736" t="s">
        <v>1220</v>
      </c>
      <c r="BU1736" s="118"/>
      <c r="BV1736" s="118"/>
      <c r="BW1736" s="61">
        <v>100000073665</v>
      </c>
      <c r="CB1736" s="87"/>
      <c r="CC1736" s="87"/>
      <c r="CF1736" t="s">
        <v>1242</v>
      </c>
      <c r="CG1736" t="s">
        <v>175</v>
      </c>
      <c r="CI1736" s="118"/>
      <c r="CJ1736" s="118"/>
      <c r="CK1736" t="s">
        <v>1239</v>
      </c>
      <c r="CM1736" t="s">
        <v>1228</v>
      </c>
      <c r="CN1736" t="s">
        <v>3382</v>
      </c>
      <c r="CO1736" s="46" t="s">
        <v>2252</v>
      </c>
      <c r="CQ1736" s="46" t="s">
        <v>2252</v>
      </c>
      <c r="CR1736" s="46" t="s">
        <v>615</v>
      </c>
      <c r="CT1736" s="46" t="s">
        <v>2252</v>
      </c>
      <c r="CU1736" s="46" t="s">
        <v>615</v>
      </c>
      <c r="CV1736" s="118"/>
      <c r="CW1736" s="147"/>
      <c r="CX1736" t="s">
        <v>615</v>
      </c>
      <c r="DG1736" s="118"/>
      <c r="DH1736" s="118"/>
      <c r="DI1736" s="118"/>
      <c r="DJ1736" s="118"/>
      <c r="DK1736" s="118"/>
      <c r="DL1736">
        <v>20</v>
      </c>
      <c r="DM1736" s="74" t="s">
        <v>164</v>
      </c>
      <c r="DN1736" s="74"/>
      <c r="DO1736" s="74"/>
      <c r="DP1736" s="74"/>
      <c r="DR1736">
        <v>20</v>
      </c>
      <c r="DS1736" s="74" t="s">
        <v>164</v>
      </c>
      <c r="DZ1736" t="s">
        <v>1260</v>
      </c>
      <c r="EA1736">
        <v>20</v>
      </c>
      <c r="EY1736" s="70" t="str">
        <f t="shared" si="203"/>
        <v>simvastatine oral 20mg/</v>
      </c>
      <c r="FK1736" s="14" t="s">
        <v>163</v>
      </c>
      <c r="FL1736" s="70" t="str">
        <f t="shared" si="204"/>
        <v>simvastatine oral 20mg/</v>
      </c>
    </row>
    <row r="1737" spans="1:168" ht="15.75" customHeight="1">
      <c r="A1737" s="83">
        <v>9926</v>
      </c>
      <c r="B1737" s="57">
        <v>9926</v>
      </c>
      <c r="C1737" s="118"/>
      <c r="D1737" s="118"/>
      <c r="E1737" s="118"/>
      <c r="F1737" s="118"/>
      <c r="G1737" s="57">
        <v>9926</v>
      </c>
      <c r="I1737" s="57">
        <v>9926</v>
      </c>
      <c r="J1737" s="5" t="str">
        <f t="shared" si="198"/>
        <v>FIN simvastatine N.V. Organon film-coated tablet 28 x 40mg/</v>
      </c>
      <c r="K1737" s="5" t="str">
        <f t="shared" si="199"/>
        <v>FIN simvastatine N.V. Organon film-coated tablet 28 x 40mg/</v>
      </c>
      <c r="P1737">
        <v>28</v>
      </c>
      <c r="R1737">
        <v>28</v>
      </c>
      <c r="T1737" s="118"/>
      <c r="U1737" s="118"/>
      <c r="V1737" s="118"/>
      <c r="W1737" s="118"/>
      <c r="X1737" t="s">
        <v>1299</v>
      </c>
      <c r="Y1737" t="s">
        <v>1190</v>
      </c>
      <c r="Z1737" t="s">
        <v>1190</v>
      </c>
      <c r="AA1737" t="s">
        <v>1297</v>
      </c>
      <c r="AF1737" s="61">
        <v>100000073665</v>
      </c>
      <c r="AG1737" t="s">
        <v>1220</v>
      </c>
      <c r="AI1737" t="s">
        <v>1198</v>
      </c>
      <c r="AJ1737" t="s">
        <v>1212</v>
      </c>
      <c r="AS1737" s="57">
        <v>4267</v>
      </c>
      <c r="AT1737" s="25" t="str">
        <f t="shared" si="200"/>
        <v>FIN simvastatine N.V. Organon film-coated tablet 40mg/</v>
      </c>
      <c r="AU1737" s="33"/>
      <c r="AW1737" s="57">
        <v>4267</v>
      </c>
      <c r="AX1737" s="57"/>
      <c r="AZ1737" t="s">
        <v>579</v>
      </c>
      <c r="BD1737" t="s">
        <v>1220</v>
      </c>
      <c r="BF1737" s="46" t="s">
        <v>1090</v>
      </c>
      <c r="BG1737" t="s">
        <v>995</v>
      </c>
      <c r="BK1737" t="s">
        <v>995</v>
      </c>
      <c r="BL1737" t="s">
        <v>1090</v>
      </c>
      <c r="BM1737" s="55" t="s">
        <v>964</v>
      </c>
      <c r="BN1737" t="str">
        <f t="shared" si="201"/>
        <v>simvastatine film-coated tablet 40mg/</v>
      </c>
      <c r="BO1737" s="55"/>
      <c r="BP1737" t="str">
        <f t="shared" si="202"/>
        <v>simvastatine film-coated tablet 40mg/</v>
      </c>
      <c r="BR1737" s="76">
        <v>10221000</v>
      </c>
      <c r="BS1737" t="s">
        <v>1220</v>
      </c>
      <c r="BU1737" s="118"/>
      <c r="BV1737" s="118"/>
      <c r="BW1737" s="61">
        <v>100000073665</v>
      </c>
      <c r="CB1737" s="87"/>
      <c r="CC1737" s="87"/>
      <c r="CF1737" t="s">
        <v>1242</v>
      </c>
      <c r="CG1737" t="s">
        <v>175</v>
      </c>
      <c r="CI1737" s="118"/>
      <c r="CJ1737" s="118"/>
      <c r="CK1737" t="s">
        <v>1239</v>
      </c>
      <c r="CM1737" t="s">
        <v>1228</v>
      </c>
      <c r="CN1737" t="s">
        <v>3382</v>
      </c>
      <c r="CO1737" s="46" t="s">
        <v>2252</v>
      </c>
      <c r="CQ1737" s="46" t="s">
        <v>2252</v>
      </c>
      <c r="CR1737" s="46" t="s">
        <v>615</v>
      </c>
      <c r="CT1737" s="46" t="s">
        <v>2252</v>
      </c>
      <c r="CU1737" s="46" t="s">
        <v>615</v>
      </c>
      <c r="CV1737" s="118"/>
      <c r="CW1737" s="147"/>
      <c r="CX1737" t="s">
        <v>615</v>
      </c>
      <c r="DG1737" s="118"/>
      <c r="DH1737" s="118"/>
      <c r="DI1737" s="118"/>
      <c r="DJ1737" s="118"/>
      <c r="DK1737" s="118"/>
      <c r="DL1737">
        <v>40</v>
      </c>
      <c r="DM1737" s="74" t="s">
        <v>164</v>
      </c>
      <c r="DN1737" s="74"/>
      <c r="DO1737" s="74"/>
      <c r="DP1737" s="74"/>
      <c r="DR1737">
        <v>40</v>
      </c>
      <c r="DS1737" s="74" t="s">
        <v>164</v>
      </c>
      <c r="DZ1737" t="s">
        <v>1262</v>
      </c>
      <c r="EA1737">
        <v>40</v>
      </c>
      <c r="EY1737" s="70" t="str">
        <f t="shared" si="203"/>
        <v>simvastatine oral 40mg/</v>
      </c>
      <c r="FK1737" s="14" t="s">
        <v>163</v>
      </c>
      <c r="FL1737" s="70" t="str">
        <f t="shared" si="204"/>
        <v>simvastatine oral 40mg/</v>
      </c>
    </row>
    <row r="1738" spans="1:168" ht="15.75" customHeight="1">
      <c r="A1738" s="83">
        <v>9927</v>
      </c>
      <c r="B1738" s="57">
        <v>9927</v>
      </c>
      <c r="C1738" s="118"/>
      <c r="D1738" s="118"/>
      <c r="E1738" s="118"/>
      <c r="F1738" s="118"/>
      <c r="G1738" s="57">
        <v>9927</v>
      </c>
      <c r="I1738" s="57">
        <v>9927</v>
      </c>
      <c r="J1738" s="5" t="str">
        <f t="shared" si="198"/>
        <v>FIN simvastatine N.V. Organon film-coated tablet 98 x 40mg/</v>
      </c>
      <c r="K1738" s="5" t="str">
        <f t="shared" si="199"/>
        <v>FIN simvastatine N.V. Organon film-coated tablet 98 x 40mg/</v>
      </c>
      <c r="P1738">
        <v>98</v>
      </c>
      <c r="R1738">
        <v>98</v>
      </c>
      <c r="T1738" s="118"/>
      <c r="U1738" s="118"/>
      <c r="V1738" s="118"/>
      <c r="W1738" s="118"/>
      <c r="X1738" t="s">
        <v>1301</v>
      </c>
      <c r="Y1738" t="s">
        <v>1190</v>
      </c>
      <c r="Z1738" t="s">
        <v>1190</v>
      </c>
      <c r="AA1738" t="s">
        <v>1302</v>
      </c>
      <c r="AF1738" s="61">
        <v>100000073665</v>
      </c>
      <c r="AG1738" t="s">
        <v>1220</v>
      </c>
      <c r="AI1738" t="s">
        <v>1198</v>
      </c>
      <c r="AJ1738" t="s">
        <v>1212</v>
      </c>
      <c r="AS1738" s="57">
        <v>4267</v>
      </c>
      <c r="AT1738" s="25" t="str">
        <f t="shared" si="200"/>
        <v>FIN simvastatine N.V. Organon film-coated tablet 40mg/</v>
      </c>
      <c r="AU1738" s="33"/>
      <c r="AW1738" s="57">
        <v>4267</v>
      </c>
      <c r="AX1738" s="57"/>
      <c r="AZ1738" t="s">
        <v>579</v>
      </c>
      <c r="BD1738" t="s">
        <v>1220</v>
      </c>
      <c r="BF1738" s="46" t="s">
        <v>1090</v>
      </c>
      <c r="BG1738" t="s">
        <v>995</v>
      </c>
      <c r="BK1738" t="s">
        <v>995</v>
      </c>
      <c r="BL1738" t="s">
        <v>1090</v>
      </c>
      <c r="BM1738" s="55" t="s">
        <v>964</v>
      </c>
      <c r="BN1738" t="str">
        <f t="shared" si="201"/>
        <v>simvastatine film-coated tablet 40mg/</v>
      </c>
      <c r="BO1738" s="55"/>
      <c r="BP1738" t="str">
        <f t="shared" si="202"/>
        <v>simvastatine film-coated tablet 40mg/</v>
      </c>
      <c r="BR1738" s="76">
        <v>10221000</v>
      </c>
      <c r="BS1738" t="s">
        <v>1220</v>
      </c>
      <c r="BU1738" s="118"/>
      <c r="BV1738" s="118"/>
      <c r="BW1738" s="61">
        <v>100000073665</v>
      </c>
      <c r="CB1738" s="87"/>
      <c r="CC1738" s="87"/>
      <c r="CF1738" t="s">
        <v>1242</v>
      </c>
      <c r="CG1738" t="s">
        <v>175</v>
      </c>
      <c r="CI1738" s="118"/>
      <c r="CJ1738" s="118"/>
      <c r="CK1738" t="s">
        <v>1239</v>
      </c>
      <c r="CM1738" t="s">
        <v>1228</v>
      </c>
      <c r="CN1738" t="s">
        <v>3382</v>
      </c>
      <c r="CO1738" s="46" t="s">
        <v>2252</v>
      </c>
      <c r="CQ1738" s="46" t="s">
        <v>2252</v>
      </c>
      <c r="CR1738" s="46" t="s">
        <v>615</v>
      </c>
      <c r="CT1738" s="46" t="s">
        <v>2252</v>
      </c>
      <c r="CU1738" s="46" t="s">
        <v>615</v>
      </c>
      <c r="CV1738" s="118"/>
      <c r="CW1738" s="147"/>
      <c r="CX1738" t="s">
        <v>615</v>
      </c>
      <c r="DG1738" s="118"/>
      <c r="DH1738" s="118"/>
      <c r="DI1738" s="118"/>
      <c r="DJ1738" s="118"/>
      <c r="DK1738" s="118"/>
      <c r="DL1738">
        <v>40</v>
      </c>
      <c r="DM1738" s="74" t="s">
        <v>164</v>
      </c>
      <c r="DN1738" s="74"/>
      <c r="DO1738" s="74"/>
      <c r="DP1738" s="74"/>
      <c r="DR1738">
        <v>40</v>
      </c>
      <c r="DS1738" s="74" t="s">
        <v>164</v>
      </c>
      <c r="DZ1738" t="s">
        <v>1262</v>
      </c>
      <c r="EA1738">
        <v>40</v>
      </c>
      <c r="EY1738" s="70" t="str">
        <f t="shared" si="203"/>
        <v>simvastatine oral 40mg/</v>
      </c>
      <c r="FK1738" s="14" t="s">
        <v>163</v>
      </c>
      <c r="FL1738" s="70" t="str">
        <f t="shared" si="204"/>
        <v>simvastatine oral 40mg/</v>
      </c>
    </row>
    <row r="1739" spans="1:168" ht="15.75" customHeight="1">
      <c r="A1739" s="83">
        <v>86468</v>
      </c>
      <c r="B1739" s="57">
        <v>86468</v>
      </c>
      <c r="C1739" s="118"/>
      <c r="D1739" s="118"/>
      <c r="E1739" s="118"/>
      <c r="F1739" s="118"/>
      <c r="G1739" s="57">
        <v>86468</v>
      </c>
      <c r="I1739" s="57">
        <v>86468</v>
      </c>
      <c r="J1739" s="5" t="str">
        <f t="shared" si="198"/>
        <v>FIN simvastatine N.V. Organon film-coated tablet 1 x 40mg/</v>
      </c>
      <c r="K1739" s="5" t="str">
        <f t="shared" si="199"/>
        <v>FIN simvastatine N.V. Organon film-coated tablet 1 x 40mg/</v>
      </c>
      <c r="P1739">
        <v>1</v>
      </c>
      <c r="R1739">
        <v>1</v>
      </c>
      <c r="T1739" s="118"/>
      <c r="U1739" s="118"/>
      <c r="V1739" s="118"/>
      <c r="W1739" s="118"/>
      <c r="X1739" t="s">
        <v>1298</v>
      </c>
      <c r="Y1739" t="s">
        <v>1190</v>
      </c>
      <c r="Z1739" t="s">
        <v>1190</v>
      </c>
      <c r="AA1739" t="s">
        <v>1350</v>
      </c>
      <c r="AF1739" s="61">
        <v>100000073665</v>
      </c>
      <c r="AG1739" t="s">
        <v>1220</v>
      </c>
      <c r="AI1739" t="s">
        <v>1198</v>
      </c>
      <c r="AJ1739" t="s">
        <v>1212</v>
      </c>
      <c r="AS1739" s="57">
        <v>4267</v>
      </c>
      <c r="AT1739" s="25" t="str">
        <f t="shared" si="200"/>
        <v>FIN simvastatine N.V. Organon film-coated tablet 40mg/</v>
      </c>
      <c r="AU1739" s="33"/>
      <c r="AW1739" s="57">
        <v>4267</v>
      </c>
      <c r="AX1739" s="57"/>
      <c r="AZ1739" t="s">
        <v>579</v>
      </c>
      <c r="BD1739" t="s">
        <v>1220</v>
      </c>
      <c r="BF1739" s="46" t="s">
        <v>1090</v>
      </c>
      <c r="BG1739" t="s">
        <v>995</v>
      </c>
      <c r="BK1739" t="s">
        <v>995</v>
      </c>
      <c r="BL1739" t="s">
        <v>1090</v>
      </c>
      <c r="BM1739" s="55" t="s">
        <v>964</v>
      </c>
      <c r="BN1739" t="str">
        <f t="shared" si="201"/>
        <v>simvastatine film-coated tablet 40mg/</v>
      </c>
      <c r="BO1739" s="55"/>
      <c r="BP1739" t="str">
        <f t="shared" si="202"/>
        <v>simvastatine film-coated tablet 40mg/</v>
      </c>
      <c r="BR1739" s="76">
        <v>10221000</v>
      </c>
      <c r="BS1739" t="s">
        <v>1220</v>
      </c>
      <c r="BU1739" s="118"/>
      <c r="BV1739" s="118"/>
      <c r="BW1739" s="61">
        <v>100000073665</v>
      </c>
      <c r="CB1739" s="87"/>
      <c r="CC1739" s="87"/>
      <c r="CF1739" t="s">
        <v>1242</v>
      </c>
      <c r="CG1739" t="s">
        <v>175</v>
      </c>
      <c r="CI1739" s="118"/>
      <c r="CJ1739" s="118"/>
      <c r="CK1739" t="s">
        <v>1239</v>
      </c>
      <c r="CM1739" t="s">
        <v>1228</v>
      </c>
      <c r="CN1739" t="s">
        <v>3382</v>
      </c>
      <c r="CO1739" s="46" t="s">
        <v>2252</v>
      </c>
      <c r="CQ1739" s="46" t="s">
        <v>2252</v>
      </c>
      <c r="CR1739" s="46" t="s">
        <v>615</v>
      </c>
      <c r="CT1739" s="46" t="s">
        <v>2252</v>
      </c>
      <c r="CU1739" s="46" t="s">
        <v>615</v>
      </c>
      <c r="CV1739" s="118"/>
      <c r="CW1739" s="147"/>
      <c r="CX1739" t="s">
        <v>615</v>
      </c>
      <c r="DG1739" s="118"/>
      <c r="DH1739" s="118"/>
      <c r="DI1739" s="118"/>
      <c r="DJ1739" s="118"/>
      <c r="DK1739" s="118"/>
      <c r="DL1739">
        <v>40</v>
      </c>
      <c r="DM1739" s="74" t="s">
        <v>164</v>
      </c>
      <c r="DN1739" s="74"/>
      <c r="DO1739" s="74"/>
      <c r="DP1739" s="74"/>
      <c r="DR1739">
        <v>40</v>
      </c>
      <c r="DS1739" s="74" t="s">
        <v>164</v>
      </c>
      <c r="DZ1739" t="s">
        <v>1262</v>
      </c>
      <c r="EA1739">
        <v>40</v>
      </c>
      <c r="EY1739" s="70" t="str">
        <f t="shared" si="203"/>
        <v>simvastatine oral 40mg/</v>
      </c>
      <c r="FK1739" s="14" t="s">
        <v>163</v>
      </c>
      <c r="FL1739" s="70" t="str">
        <f t="shared" si="204"/>
        <v>simvastatine oral 40mg/</v>
      </c>
    </row>
    <row r="1740" spans="1:168" ht="15.75" customHeight="1">
      <c r="A1740" s="83">
        <v>86469</v>
      </c>
      <c r="B1740" s="57">
        <v>86469</v>
      </c>
      <c r="C1740" s="118"/>
      <c r="D1740" s="118"/>
      <c r="E1740" s="118"/>
      <c r="F1740" s="118"/>
      <c r="G1740" s="57">
        <v>86469</v>
      </c>
      <c r="I1740" s="57">
        <v>86469</v>
      </c>
      <c r="J1740" s="5" t="str">
        <f t="shared" si="198"/>
        <v>FIN simvastatine N.V. Organon film-coated tablet 4 x 40mg/</v>
      </c>
      <c r="K1740" s="5" t="str">
        <f t="shared" si="199"/>
        <v>FIN simvastatine N.V. Organon film-coated tablet 4 x 40mg/</v>
      </c>
      <c r="P1740">
        <v>4</v>
      </c>
      <c r="R1740">
        <v>4</v>
      </c>
      <c r="T1740" s="118"/>
      <c r="U1740" s="118"/>
      <c r="V1740" s="118"/>
      <c r="W1740" s="118"/>
      <c r="X1740" t="s">
        <v>1299</v>
      </c>
      <c r="Y1740" t="s">
        <v>1190</v>
      </c>
      <c r="Z1740" t="s">
        <v>1190</v>
      </c>
      <c r="AA1740" t="s">
        <v>1319</v>
      </c>
      <c r="AF1740" s="61">
        <v>100000073665</v>
      </c>
      <c r="AG1740" t="s">
        <v>1220</v>
      </c>
      <c r="AI1740" t="s">
        <v>1198</v>
      </c>
      <c r="AJ1740" t="s">
        <v>1212</v>
      </c>
      <c r="AS1740" s="57">
        <v>4267</v>
      </c>
      <c r="AT1740" s="25" t="str">
        <f t="shared" si="200"/>
        <v>FIN simvastatine N.V. Organon film-coated tablet 40mg/</v>
      </c>
      <c r="AU1740" s="33"/>
      <c r="AW1740" s="57">
        <v>4267</v>
      </c>
      <c r="AX1740" s="57"/>
      <c r="AZ1740" t="s">
        <v>579</v>
      </c>
      <c r="BD1740" t="s">
        <v>1220</v>
      </c>
      <c r="BF1740" s="46" t="s">
        <v>1090</v>
      </c>
      <c r="BG1740" t="s">
        <v>995</v>
      </c>
      <c r="BK1740" t="s">
        <v>995</v>
      </c>
      <c r="BL1740" t="s">
        <v>1090</v>
      </c>
      <c r="BM1740" s="55" t="s">
        <v>964</v>
      </c>
      <c r="BN1740" t="str">
        <f t="shared" si="201"/>
        <v>simvastatine film-coated tablet 40mg/</v>
      </c>
      <c r="BO1740" s="55"/>
      <c r="BP1740" t="str">
        <f t="shared" si="202"/>
        <v>simvastatine film-coated tablet 40mg/</v>
      </c>
      <c r="BR1740" s="76">
        <v>10221000</v>
      </c>
      <c r="BS1740" t="s">
        <v>1220</v>
      </c>
      <c r="BU1740" s="118"/>
      <c r="BV1740" s="118"/>
      <c r="BW1740" s="61">
        <v>100000073665</v>
      </c>
      <c r="CB1740" s="87"/>
      <c r="CC1740" s="87"/>
      <c r="CF1740" t="s">
        <v>1242</v>
      </c>
      <c r="CG1740" t="s">
        <v>175</v>
      </c>
      <c r="CI1740" s="118"/>
      <c r="CJ1740" s="118"/>
      <c r="CK1740" t="s">
        <v>1239</v>
      </c>
      <c r="CM1740" t="s">
        <v>1228</v>
      </c>
      <c r="CN1740" t="s">
        <v>3382</v>
      </c>
      <c r="CO1740" s="46" t="s">
        <v>2252</v>
      </c>
      <c r="CQ1740" s="46" t="s">
        <v>2252</v>
      </c>
      <c r="CR1740" s="46" t="s">
        <v>615</v>
      </c>
      <c r="CT1740" s="46" t="s">
        <v>2252</v>
      </c>
      <c r="CU1740" s="46" t="s">
        <v>615</v>
      </c>
      <c r="CV1740" s="118"/>
      <c r="CW1740" s="147"/>
      <c r="CX1740" t="s">
        <v>615</v>
      </c>
      <c r="DG1740" s="118"/>
      <c r="DH1740" s="118"/>
      <c r="DI1740" s="118"/>
      <c r="DJ1740" s="118"/>
      <c r="DK1740" s="118"/>
      <c r="DL1740">
        <v>40</v>
      </c>
      <c r="DM1740" s="74" t="s">
        <v>164</v>
      </c>
      <c r="DN1740" s="74"/>
      <c r="DO1740" s="74"/>
      <c r="DP1740" s="74"/>
      <c r="DR1740">
        <v>40</v>
      </c>
      <c r="DS1740" s="74" t="s">
        <v>164</v>
      </c>
      <c r="DZ1740" t="s">
        <v>1262</v>
      </c>
      <c r="EA1740">
        <v>40</v>
      </c>
      <c r="EY1740" s="70" t="str">
        <f t="shared" si="203"/>
        <v>simvastatine oral 40mg/</v>
      </c>
      <c r="FK1740" s="14" t="s">
        <v>163</v>
      </c>
      <c r="FL1740" s="70" t="str">
        <f t="shared" si="204"/>
        <v>simvastatine oral 40mg/</v>
      </c>
    </row>
    <row r="1741" spans="1:168" ht="15.75" customHeight="1">
      <c r="A1741" s="83">
        <v>86470</v>
      </c>
      <c r="B1741" s="57">
        <v>86470</v>
      </c>
      <c r="C1741" s="118"/>
      <c r="D1741" s="118"/>
      <c r="E1741" s="118"/>
      <c r="F1741" s="118"/>
      <c r="G1741" s="57">
        <v>86470</v>
      </c>
      <c r="I1741" s="57">
        <v>86470</v>
      </c>
      <c r="J1741" s="5" t="str">
        <f t="shared" si="198"/>
        <v>FIN simvastatine N.V. Organon film-coated tablet 7 x 40mg/</v>
      </c>
      <c r="K1741" s="5" t="str">
        <f t="shared" si="199"/>
        <v>FIN simvastatine N.V. Organon film-coated tablet 7 x 40mg/</v>
      </c>
      <c r="P1741">
        <v>7</v>
      </c>
      <c r="R1741">
        <v>7</v>
      </c>
      <c r="T1741" s="118"/>
      <c r="U1741" s="118"/>
      <c r="V1741" s="118"/>
      <c r="W1741" s="118"/>
      <c r="X1741" t="s">
        <v>1299</v>
      </c>
      <c r="Y1741" t="s">
        <v>1190</v>
      </c>
      <c r="Z1741" t="s">
        <v>1190</v>
      </c>
      <c r="AA1741" t="s">
        <v>1311</v>
      </c>
      <c r="AF1741" s="61">
        <v>100000073665</v>
      </c>
      <c r="AG1741" t="s">
        <v>1220</v>
      </c>
      <c r="AI1741" t="s">
        <v>1198</v>
      </c>
      <c r="AJ1741" t="s">
        <v>1212</v>
      </c>
      <c r="AS1741" s="57">
        <v>4267</v>
      </c>
      <c r="AT1741" s="25" t="str">
        <f t="shared" si="200"/>
        <v>FIN simvastatine N.V. Organon film-coated tablet 40mg/</v>
      </c>
      <c r="AU1741" s="33"/>
      <c r="AW1741" s="57">
        <v>4267</v>
      </c>
      <c r="AX1741" s="57"/>
      <c r="AZ1741" t="s">
        <v>579</v>
      </c>
      <c r="BD1741" t="s">
        <v>1220</v>
      </c>
      <c r="BF1741" s="46" t="s">
        <v>1090</v>
      </c>
      <c r="BG1741" t="s">
        <v>995</v>
      </c>
      <c r="BK1741" t="s">
        <v>995</v>
      </c>
      <c r="BL1741" t="s">
        <v>1090</v>
      </c>
      <c r="BM1741" s="55" t="s">
        <v>964</v>
      </c>
      <c r="BN1741" t="str">
        <f t="shared" si="201"/>
        <v>simvastatine film-coated tablet 40mg/</v>
      </c>
      <c r="BO1741" s="55"/>
      <c r="BP1741" t="str">
        <f t="shared" si="202"/>
        <v>simvastatine film-coated tablet 40mg/</v>
      </c>
      <c r="BR1741" s="76">
        <v>10221000</v>
      </c>
      <c r="BS1741" t="s">
        <v>1220</v>
      </c>
      <c r="BU1741" s="118"/>
      <c r="BV1741" s="118"/>
      <c r="BW1741" s="61">
        <v>100000073665</v>
      </c>
      <c r="CB1741" s="87"/>
      <c r="CC1741" s="87"/>
      <c r="CF1741" t="s">
        <v>1242</v>
      </c>
      <c r="CG1741" t="s">
        <v>175</v>
      </c>
      <c r="CI1741" s="118"/>
      <c r="CJ1741" s="118"/>
      <c r="CK1741" t="s">
        <v>1239</v>
      </c>
      <c r="CM1741" t="s">
        <v>1228</v>
      </c>
      <c r="CN1741" t="s">
        <v>3382</v>
      </c>
      <c r="CO1741" s="46" t="s">
        <v>2252</v>
      </c>
      <c r="CQ1741" s="46" t="s">
        <v>2252</v>
      </c>
      <c r="CR1741" s="46" t="s">
        <v>615</v>
      </c>
      <c r="CT1741" s="46" t="s">
        <v>2252</v>
      </c>
      <c r="CU1741" s="46" t="s">
        <v>615</v>
      </c>
      <c r="CV1741" s="118"/>
      <c r="CW1741" s="147"/>
      <c r="CX1741" t="s">
        <v>615</v>
      </c>
      <c r="DG1741" s="118"/>
      <c r="DH1741" s="118"/>
      <c r="DI1741" s="118"/>
      <c r="DJ1741" s="118"/>
      <c r="DK1741" s="118"/>
      <c r="DL1741">
        <v>40</v>
      </c>
      <c r="DM1741" s="74" t="s">
        <v>164</v>
      </c>
      <c r="DN1741" s="74"/>
      <c r="DO1741" s="74"/>
      <c r="DP1741" s="74"/>
      <c r="DR1741">
        <v>40</v>
      </c>
      <c r="DS1741" s="74" t="s">
        <v>164</v>
      </c>
      <c r="DZ1741" t="s">
        <v>1262</v>
      </c>
      <c r="EA1741">
        <v>40</v>
      </c>
      <c r="EY1741" s="70" t="str">
        <f t="shared" si="203"/>
        <v>simvastatine oral 40mg/</v>
      </c>
      <c r="FK1741" s="14" t="s">
        <v>163</v>
      </c>
      <c r="FL1741" s="70" t="str">
        <f t="shared" si="204"/>
        <v>simvastatine oral 40mg/</v>
      </c>
    </row>
    <row r="1742" spans="1:168" ht="15.75" customHeight="1">
      <c r="A1742" s="83">
        <v>86471</v>
      </c>
      <c r="B1742" s="57">
        <v>86471</v>
      </c>
      <c r="C1742" s="118"/>
      <c r="D1742" s="118"/>
      <c r="E1742" s="118"/>
      <c r="F1742" s="118"/>
      <c r="G1742" s="57">
        <v>86471</v>
      </c>
      <c r="I1742" s="57">
        <v>86471</v>
      </c>
      <c r="J1742" s="5" t="str">
        <f t="shared" si="198"/>
        <v>FIN simvastatine N.V. Organon film-coated tablet 10 x 40mg/</v>
      </c>
      <c r="K1742" s="5" t="str">
        <f t="shared" si="199"/>
        <v>FIN simvastatine N.V. Organon film-coated tablet 10 x 40mg/</v>
      </c>
      <c r="P1742">
        <v>10</v>
      </c>
      <c r="R1742">
        <v>10</v>
      </c>
      <c r="T1742" s="118"/>
      <c r="U1742" s="118"/>
      <c r="V1742" s="118"/>
      <c r="W1742" s="118"/>
      <c r="X1742" t="s">
        <v>1298</v>
      </c>
      <c r="Y1742" t="s">
        <v>1190</v>
      </c>
      <c r="Z1742" t="s">
        <v>1190</v>
      </c>
      <c r="AA1742" t="s">
        <v>1292</v>
      </c>
      <c r="AF1742" s="61">
        <v>100000073665</v>
      </c>
      <c r="AG1742" t="s">
        <v>1220</v>
      </c>
      <c r="AI1742" t="s">
        <v>1198</v>
      </c>
      <c r="AJ1742" t="s">
        <v>1212</v>
      </c>
      <c r="AS1742" s="57">
        <v>4267</v>
      </c>
      <c r="AT1742" s="25" t="str">
        <f t="shared" si="200"/>
        <v>FIN simvastatine N.V. Organon film-coated tablet 40mg/</v>
      </c>
      <c r="AU1742" s="33"/>
      <c r="AW1742" s="57">
        <v>4267</v>
      </c>
      <c r="AX1742" s="57"/>
      <c r="AZ1742" t="s">
        <v>579</v>
      </c>
      <c r="BD1742" t="s">
        <v>1220</v>
      </c>
      <c r="BF1742" s="46" t="s">
        <v>1090</v>
      </c>
      <c r="BG1742" t="s">
        <v>995</v>
      </c>
      <c r="BK1742" t="s">
        <v>995</v>
      </c>
      <c r="BL1742" t="s">
        <v>1090</v>
      </c>
      <c r="BM1742" s="55" t="s">
        <v>964</v>
      </c>
      <c r="BN1742" t="str">
        <f t="shared" si="201"/>
        <v>simvastatine film-coated tablet 40mg/</v>
      </c>
      <c r="BO1742" s="55"/>
      <c r="BP1742" t="str">
        <f t="shared" si="202"/>
        <v>simvastatine film-coated tablet 40mg/</v>
      </c>
      <c r="BR1742" s="76">
        <v>10221000</v>
      </c>
      <c r="BS1742" t="s">
        <v>1220</v>
      </c>
      <c r="BU1742" s="118"/>
      <c r="BV1742" s="118"/>
      <c r="BW1742" s="61">
        <v>100000073665</v>
      </c>
      <c r="CB1742" s="87"/>
      <c r="CC1742" s="87"/>
      <c r="CF1742" t="s">
        <v>1242</v>
      </c>
      <c r="CG1742" t="s">
        <v>175</v>
      </c>
      <c r="CI1742" s="118"/>
      <c r="CJ1742" s="118"/>
      <c r="CK1742" t="s">
        <v>1239</v>
      </c>
      <c r="CM1742" t="s">
        <v>1228</v>
      </c>
      <c r="CN1742" t="s">
        <v>3382</v>
      </c>
      <c r="CO1742" s="46" t="s">
        <v>2252</v>
      </c>
      <c r="CQ1742" s="46" t="s">
        <v>2252</v>
      </c>
      <c r="CR1742" s="46" t="s">
        <v>615</v>
      </c>
      <c r="CT1742" s="46" t="s">
        <v>2252</v>
      </c>
      <c r="CU1742" s="46" t="s">
        <v>615</v>
      </c>
      <c r="CV1742" s="118"/>
      <c r="CW1742" s="147"/>
      <c r="CX1742" t="s">
        <v>615</v>
      </c>
      <c r="DG1742" s="118"/>
      <c r="DH1742" s="118"/>
      <c r="DI1742" s="118"/>
      <c r="DJ1742" s="118"/>
      <c r="DK1742" s="118"/>
      <c r="DL1742">
        <v>40</v>
      </c>
      <c r="DM1742" s="74" t="s">
        <v>164</v>
      </c>
      <c r="DN1742" s="74"/>
      <c r="DO1742" s="74"/>
      <c r="DP1742" s="74"/>
      <c r="DR1742">
        <v>40</v>
      </c>
      <c r="DS1742" s="74" t="s">
        <v>164</v>
      </c>
      <c r="DZ1742" t="s">
        <v>1262</v>
      </c>
      <c r="EA1742">
        <v>40</v>
      </c>
      <c r="EY1742" s="70" t="str">
        <f t="shared" si="203"/>
        <v>simvastatine oral 40mg/</v>
      </c>
      <c r="FK1742" s="14" t="s">
        <v>163</v>
      </c>
      <c r="FL1742" s="70" t="str">
        <f t="shared" si="204"/>
        <v>simvastatine oral 40mg/</v>
      </c>
    </row>
    <row r="1743" spans="1:168" ht="15.75" customHeight="1">
      <c r="A1743" s="83">
        <v>86472</v>
      </c>
      <c r="B1743" s="57">
        <v>86472</v>
      </c>
      <c r="C1743" s="118"/>
      <c r="D1743" s="118"/>
      <c r="E1743" s="118"/>
      <c r="F1743" s="118"/>
      <c r="G1743" s="57">
        <v>86472</v>
      </c>
      <c r="I1743" s="57">
        <v>86472</v>
      </c>
      <c r="J1743" s="5" t="str">
        <f t="shared" si="198"/>
        <v>FIN simvastatine N.V. Organon film-coated tablet 14 x 40mg/</v>
      </c>
      <c r="K1743" s="5" t="str">
        <f t="shared" si="199"/>
        <v>FIN simvastatine N.V. Organon film-coated tablet 14 x 40mg/</v>
      </c>
      <c r="P1743">
        <v>14</v>
      </c>
      <c r="R1743">
        <v>14</v>
      </c>
      <c r="T1743" s="118"/>
      <c r="U1743" s="118"/>
      <c r="V1743" s="118"/>
      <c r="W1743" s="118"/>
      <c r="X1743" t="s">
        <v>1299</v>
      </c>
      <c r="Y1743" t="s">
        <v>1190</v>
      </c>
      <c r="Z1743" t="s">
        <v>1190</v>
      </c>
      <c r="AA1743" t="s">
        <v>1296</v>
      </c>
      <c r="AF1743" s="61">
        <v>100000073665</v>
      </c>
      <c r="AG1743" t="s">
        <v>1220</v>
      </c>
      <c r="AI1743" t="s">
        <v>1198</v>
      </c>
      <c r="AJ1743" t="s">
        <v>1212</v>
      </c>
      <c r="AS1743" s="57">
        <v>4267</v>
      </c>
      <c r="AT1743" s="25" t="str">
        <f t="shared" si="200"/>
        <v>FIN simvastatine N.V. Organon film-coated tablet 40mg/</v>
      </c>
      <c r="AU1743" s="33"/>
      <c r="AW1743" s="57">
        <v>4267</v>
      </c>
      <c r="AX1743" s="57"/>
      <c r="AZ1743" t="s">
        <v>579</v>
      </c>
      <c r="BD1743" t="s">
        <v>1220</v>
      </c>
      <c r="BF1743" s="46" t="s">
        <v>1090</v>
      </c>
      <c r="BG1743" t="s">
        <v>995</v>
      </c>
      <c r="BK1743" t="s">
        <v>995</v>
      </c>
      <c r="BL1743" t="s">
        <v>1090</v>
      </c>
      <c r="BM1743" s="55" t="s">
        <v>964</v>
      </c>
      <c r="BN1743" t="str">
        <f t="shared" si="201"/>
        <v>simvastatine film-coated tablet 40mg/</v>
      </c>
      <c r="BO1743" s="55"/>
      <c r="BP1743" t="str">
        <f t="shared" si="202"/>
        <v>simvastatine film-coated tablet 40mg/</v>
      </c>
      <c r="BR1743" s="76">
        <v>10221000</v>
      </c>
      <c r="BS1743" t="s">
        <v>1220</v>
      </c>
      <c r="BU1743" s="118"/>
      <c r="BV1743" s="118"/>
      <c r="BW1743" s="61">
        <v>100000073665</v>
      </c>
      <c r="CB1743" s="87"/>
      <c r="CC1743" s="87"/>
      <c r="CF1743" t="s">
        <v>1242</v>
      </c>
      <c r="CG1743" t="s">
        <v>175</v>
      </c>
      <c r="CI1743" s="118"/>
      <c r="CJ1743" s="118"/>
      <c r="CK1743" t="s">
        <v>1239</v>
      </c>
      <c r="CM1743" t="s">
        <v>1228</v>
      </c>
      <c r="CN1743" t="s">
        <v>3382</v>
      </c>
      <c r="CO1743" s="46" t="s">
        <v>2252</v>
      </c>
      <c r="CQ1743" s="46" t="s">
        <v>2252</v>
      </c>
      <c r="CR1743" s="46" t="s">
        <v>615</v>
      </c>
      <c r="CT1743" s="46" t="s">
        <v>2252</v>
      </c>
      <c r="CU1743" s="46" t="s">
        <v>615</v>
      </c>
      <c r="CV1743" s="118"/>
      <c r="CW1743" s="147"/>
      <c r="CX1743" t="s">
        <v>615</v>
      </c>
      <c r="DG1743" s="118"/>
      <c r="DH1743" s="118"/>
      <c r="DI1743" s="118"/>
      <c r="DJ1743" s="118"/>
      <c r="DK1743" s="118"/>
      <c r="DL1743">
        <v>40</v>
      </c>
      <c r="DM1743" s="74" t="s">
        <v>164</v>
      </c>
      <c r="DN1743" s="74"/>
      <c r="DO1743" s="74"/>
      <c r="DP1743" s="74"/>
      <c r="DR1743">
        <v>40</v>
      </c>
      <c r="DS1743" s="74" t="s">
        <v>164</v>
      </c>
      <c r="DZ1743" t="s">
        <v>1262</v>
      </c>
      <c r="EA1743">
        <v>40</v>
      </c>
      <c r="EY1743" s="70" t="str">
        <f t="shared" si="203"/>
        <v>simvastatine oral 40mg/</v>
      </c>
      <c r="FK1743" s="14" t="s">
        <v>163</v>
      </c>
      <c r="FL1743" s="70" t="str">
        <f t="shared" si="204"/>
        <v>simvastatine oral 40mg/</v>
      </c>
    </row>
    <row r="1744" spans="1:168" ht="15.75" customHeight="1">
      <c r="A1744" s="83">
        <v>86473</v>
      </c>
      <c r="B1744" s="57">
        <v>86473</v>
      </c>
      <c r="C1744" s="118"/>
      <c r="D1744" s="118"/>
      <c r="E1744" s="118"/>
      <c r="F1744" s="118"/>
      <c r="G1744" s="57">
        <v>86473</v>
      </c>
      <c r="I1744" s="57">
        <v>86473</v>
      </c>
      <c r="J1744" s="5" t="str">
        <f t="shared" si="198"/>
        <v>FIN simvastatine N.V. Organon film-coated tablet 15 x 40mg/</v>
      </c>
      <c r="K1744" s="5" t="str">
        <f t="shared" si="199"/>
        <v>FIN simvastatine N.V. Organon film-coated tablet 15 x 40mg/</v>
      </c>
      <c r="P1744">
        <v>15</v>
      </c>
      <c r="R1744">
        <v>15</v>
      </c>
      <c r="T1744" s="118"/>
      <c r="U1744" s="118"/>
      <c r="V1744" s="118"/>
      <c r="W1744" s="118"/>
      <c r="X1744" t="s">
        <v>1289</v>
      </c>
      <c r="Y1744" t="s">
        <v>1190</v>
      </c>
      <c r="Z1744" t="s">
        <v>1190</v>
      </c>
      <c r="AA1744" t="s">
        <v>1312</v>
      </c>
      <c r="AF1744" s="61">
        <v>100000073665</v>
      </c>
      <c r="AG1744" t="s">
        <v>1220</v>
      </c>
      <c r="AI1744" t="s">
        <v>1198</v>
      </c>
      <c r="AJ1744" t="s">
        <v>1212</v>
      </c>
      <c r="AS1744" s="57">
        <v>4267</v>
      </c>
      <c r="AT1744" s="25" t="str">
        <f t="shared" si="200"/>
        <v>FIN simvastatine N.V. Organon film-coated tablet 40mg/</v>
      </c>
      <c r="AU1744" s="33"/>
      <c r="AW1744" s="57">
        <v>4267</v>
      </c>
      <c r="AX1744" s="57"/>
      <c r="AZ1744" t="s">
        <v>579</v>
      </c>
      <c r="BD1744" t="s">
        <v>1220</v>
      </c>
      <c r="BF1744" s="46" t="s">
        <v>1090</v>
      </c>
      <c r="BG1744" t="s">
        <v>995</v>
      </c>
      <c r="BK1744" t="s">
        <v>995</v>
      </c>
      <c r="BL1744" t="s">
        <v>1090</v>
      </c>
      <c r="BM1744" s="55" t="s">
        <v>964</v>
      </c>
      <c r="BN1744" t="str">
        <f t="shared" si="201"/>
        <v>simvastatine film-coated tablet 40mg/</v>
      </c>
      <c r="BO1744" s="55"/>
      <c r="BP1744" t="str">
        <f t="shared" si="202"/>
        <v>simvastatine film-coated tablet 40mg/</v>
      </c>
      <c r="BR1744" s="76">
        <v>10221000</v>
      </c>
      <c r="BS1744" t="s">
        <v>1220</v>
      </c>
      <c r="BU1744" s="118"/>
      <c r="BV1744" s="118"/>
      <c r="BW1744" s="61">
        <v>100000073665</v>
      </c>
      <c r="CB1744" s="87"/>
      <c r="CC1744" s="87"/>
      <c r="CF1744" t="s">
        <v>1242</v>
      </c>
      <c r="CG1744" t="s">
        <v>175</v>
      </c>
      <c r="CI1744" s="118"/>
      <c r="CJ1744" s="118"/>
      <c r="CK1744" t="s">
        <v>1239</v>
      </c>
      <c r="CM1744" t="s">
        <v>1228</v>
      </c>
      <c r="CN1744" t="s">
        <v>3382</v>
      </c>
      <c r="CO1744" s="46" t="s">
        <v>2252</v>
      </c>
      <c r="CQ1744" s="46" t="s">
        <v>2252</v>
      </c>
      <c r="CR1744" s="46" t="s">
        <v>615</v>
      </c>
      <c r="CT1744" s="46" t="s">
        <v>2252</v>
      </c>
      <c r="CU1744" s="46" t="s">
        <v>615</v>
      </c>
      <c r="CV1744" s="118"/>
      <c r="CW1744" s="147"/>
      <c r="CX1744" t="s">
        <v>615</v>
      </c>
      <c r="DG1744" s="118"/>
      <c r="DH1744" s="118"/>
      <c r="DI1744" s="118"/>
      <c r="DJ1744" s="118"/>
      <c r="DK1744" s="118"/>
      <c r="DL1744">
        <v>40</v>
      </c>
      <c r="DM1744" s="74" t="s">
        <v>164</v>
      </c>
      <c r="DN1744" s="74"/>
      <c r="DO1744" s="74"/>
      <c r="DP1744" s="74"/>
      <c r="DR1744">
        <v>40</v>
      </c>
      <c r="DS1744" s="74" t="s">
        <v>164</v>
      </c>
      <c r="DZ1744" t="s">
        <v>1262</v>
      </c>
      <c r="EA1744">
        <v>40</v>
      </c>
      <c r="EY1744" s="70" t="str">
        <f t="shared" si="203"/>
        <v>simvastatine oral 40mg/</v>
      </c>
      <c r="FK1744" s="14" t="s">
        <v>163</v>
      </c>
      <c r="FL1744" s="70" t="str">
        <f t="shared" si="204"/>
        <v>simvastatine oral 40mg/</v>
      </c>
    </row>
    <row r="1745" spans="1:168" ht="15.75" customHeight="1">
      <c r="A1745" s="83">
        <v>86474</v>
      </c>
      <c r="B1745" s="57">
        <v>86474</v>
      </c>
      <c r="C1745" s="118"/>
      <c r="D1745" s="118"/>
      <c r="E1745" s="118"/>
      <c r="F1745" s="118"/>
      <c r="G1745" s="57">
        <v>86474</v>
      </c>
      <c r="I1745" s="57">
        <v>86474</v>
      </c>
      <c r="J1745" s="5" t="str">
        <f t="shared" si="198"/>
        <v>FIN simvastatine N.V. Organon film-coated tablet 20 x 40mg/</v>
      </c>
      <c r="K1745" s="5" t="str">
        <f t="shared" si="199"/>
        <v>FIN simvastatine N.V. Organon film-coated tablet 20 x 40mg/</v>
      </c>
      <c r="P1745">
        <v>20</v>
      </c>
      <c r="R1745">
        <v>20</v>
      </c>
      <c r="T1745" s="118"/>
      <c r="U1745" s="118"/>
      <c r="V1745" s="118"/>
      <c r="W1745" s="118"/>
      <c r="X1745" t="s">
        <v>1297</v>
      </c>
      <c r="Y1745" t="s">
        <v>1190</v>
      </c>
      <c r="Z1745" t="s">
        <v>1190</v>
      </c>
      <c r="AA1745" t="s">
        <v>1291</v>
      </c>
      <c r="AF1745" s="61">
        <v>100000073665</v>
      </c>
      <c r="AG1745" t="s">
        <v>1220</v>
      </c>
      <c r="AI1745" t="s">
        <v>1198</v>
      </c>
      <c r="AJ1745" t="s">
        <v>1212</v>
      </c>
      <c r="AS1745" s="57">
        <v>4267</v>
      </c>
      <c r="AT1745" s="25" t="str">
        <f t="shared" si="200"/>
        <v>FIN simvastatine N.V. Organon film-coated tablet 40mg/</v>
      </c>
      <c r="AU1745" s="33"/>
      <c r="AW1745" s="57">
        <v>4267</v>
      </c>
      <c r="AX1745" s="57"/>
      <c r="AZ1745" t="s">
        <v>579</v>
      </c>
      <c r="BD1745" t="s">
        <v>1220</v>
      </c>
      <c r="BF1745" s="46" t="s">
        <v>1090</v>
      </c>
      <c r="BG1745" t="s">
        <v>995</v>
      </c>
      <c r="BK1745" t="s">
        <v>995</v>
      </c>
      <c r="BL1745" t="s">
        <v>1090</v>
      </c>
      <c r="BM1745" s="55" t="s">
        <v>964</v>
      </c>
      <c r="BN1745" t="str">
        <f t="shared" si="201"/>
        <v>simvastatine film-coated tablet 40mg/</v>
      </c>
      <c r="BO1745" s="55"/>
      <c r="BP1745" t="str">
        <f t="shared" si="202"/>
        <v>simvastatine film-coated tablet 40mg/</v>
      </c>
      <c r="BR1745" s="76">
        <v>10221000</v>
      </c>
      <c r="BS1745" t="s">
        <v>1220</v>
      </c>
      <c r="BU1745" s="118"/>
      <c r="BV1745" s="118"/>
      <c r="BW1745" s="61">
        <v>100000073665</v>
      </c>
      <c r="CB1745" s="87"/>
      <c r="CC1745" s="87"/>
      <c r="CF1745" t="s">
        <v>1242</v>
      </c>
      <c r="CG1745" t="s">
        <v>175</v>
      </c>
      <c r="CI1745" s="118"/>
      <c r="CJ1745" s="118"/>
      <c r="CK1745" t="s">
        <v>1239</v>
      </c>
      <c r="CM1745" t="s">
        <v>1228</v>
      </c>
      <c r="CN1745" t="s">
        <v>3382</v>
      </c>
      <c r="CO1745" s="46" t="s">
        <v>2252</v>
      </c>
      <c r="CQ1745" s="46" t="s">
        <v>2252</v>
      </c>
      <c r="CR1745" s="46" t="s">
        <v>615</v>
      </c>
      <c r="CT1745" s="46" t="s">
        <v>2252</v>
      </c>
      <c r="CU1745" s="46" t="s">
        <v>615</v>
      </c>
      <c r="CV1745" s="118"/>
      <c r="CW1745" s="147"/>
      <c r="CX1745" t="s">
        <v>615</v>
      </c>
      <c r="DG1745" s="118"/>
      <c r="DH1745" s="118"/>
      <c r="DI1745" s="118"/>
      <c r="DJ1745" s="118"/>
      <c r="DK1745" s="118"/>
      <c r="DL1745">
        <v>40</v>
      </c>
      <c r="DM1745" s="74" t="s">
        <v>164</v>
      </c>
      <c r="DN1745" s="74"/>
      <c r="DO1745" s="74"/>
      <c r="DP1745" s="74"/>
      <c r="DR1745">
        <v>40</v>
      </c>
      <c r="DS1745" s="74" t="s">
        <v>164</v>
      </c>
      <c r="DZ1745" t="s">
        <v>1262</v>
      </c>
      <c r="EA1745">
        <v>40</v>
      </c>
      <c r="EY1745" s="70" t="str">
        <f t="shared" si="203"/>
        <v>simvastatine oral 40mg/</v>
      </c>
      <c r="FK1745" s="14" t="s">
        <v>163</v>
      </c>
      <c r="FL1745" s="70" t="str">
        <f t="shared" si="204"/>
        <v>simvastatine oral 40mg/</v>
      </c>
    </row>
    <row r="1746" spans="1:168" ht="15.75" customHeight="1">
      <c r="A1746" s="83">
        <v>86475</v>
      </c>
      <c r="B1746" s="57">
        <v>86475</v>
      </c>
      <c r="C1746" s="118"/>
      <c r="D1746" s="118"/>
      <c r="E1746" s="118"/>
      <c r="F1746" s="118"/>
      <c r="G1746" s="57">
        <v>86475</v>
      </c>
      <c r="I1746" s="57">
        <v>86475</v>
      </c>
      <c r="J1746" s="5" t="str">
        <f t="shared" si="198"/>
        <v>FIN simvastatine N.V. Organon film-coated tablet 30 x 40mg/</v>
      </c>
      <c r="K1746" s="5" t="str">
        <f t="shared" si="199"/>
        <v>FIN simvastatine N.V. Organon film-coated tablet 30 x 40mg/</v>
      </c>
      <c r="P1746">
        <v>30</v>
      </c>
      <c r="R1746">
        <v>30</v>
      </c>
      <c r="T1746" s="118"/>
      <c r="U1746" s="118"/>
      <c r="V1746" s="118"/>
      <c r="W1746" s="118"/>
      <c r="X1746" t="s">
        <v>1343</v>
      </c>
      <c r="Y1746" t="s">
        <v>1190</v>
      </c>
      <c r="Z1746" t="s">
        <v>1190</v>
      </c>
      <c r="AA1746" t="s">
        <v>1298</v>
      </c>
      <c r="AF1746" s="61">
        <v>100000073665</v>
      </c>
      <c r="AG1746" t="s">
        <v>1220</v>
      </c>
      <c r="AI1746" t="s">
        <v>1198</v>
      </c>
      <c r="AJ1746" t="s">
        <v>1212</v>
      </c>
      <c r="AS1746" s="57">
        <v>4267</v>
      </c>
      <c r="AT1746" s="25" t="str">
        <f t="shared" si="200"/>
        <v>FIN simvastatine N.V. Organon film-coated tablet 40mg/</v>
      </c>
      <c r="AU1746" s="33"/>
      <c r="AW1746" s="57">
        <v>4267</v>
      </c>
      <c r="AX1746" s="57"/>
      <c r="AZ1746" t="s">
        <v>579</v>
      </c>
      <c r="BD1746" t="s">
        <v>1220</v>
      </c>
      <c r="BF1746" s="46" t="s">
        <v>1090</v>
      </c>
      <c r="BG1746" t="s">
        <v>995</v>
      </c>
      <c r="BK1746" t="s">
        <v>995</v>
      </c>
      <c r="BL1746" t="s">
        <v>1090</v>
      </c>
      <c r="BM1746" s="55" t="s">
        <v>964</v>
      </c>
      <c r="BN1746" t="str">
        <f t="shared" si="201"/>
        <v>simvastatine film-coated tablet 40mg/</v>
      </c>
      <c r="BO1746" s="55"/>
      <c r="BP1746" t="str">
        <f t="shared" si="202"/>
        <v>simvastatine film-coated tablet 40mg/</v>
      </c>
      <c r="BR1746" s="76">
        <v>10221000</v>
      </c>
      <c r="BS1746" t="s">
        <v>1220</v>
      </c>
      <c r="BU1746" s="118"/>
      <c r="BV1746" s="118"/>
      <c r="BW1746" s="61">
        <v>100000073665</v>
      </c>
      <c r="CB1746" s="87"/>
      <c r="CC1746" s="87"/>
      <c r="CF1746" t="s">
        <v>1242</v>
      </c>
      <c r="CG1746" t="s">
        <v>175</v>
      </c>
      <c r="CI1746" s="118"/>
      <c r="CJ1746" s="118"/>
      <c r="CK1746" t="s">
        <v>1239</v>
      </c>
      <c r="CM1746" t="s">
        <v>1228</v>
      </c>
      <c r="CN1746" t="s">
        <v>3382</v>
      </c>
      <c r="CO1746" s="46" t="s">
        <v>2252</v>
      </c>
      <c r="CQ1746" s="46" t="s">
        <v>2252</v>
      </c>
      <c r="CR1746" s="46" t="s">
        <v>615</v>
      </c>
      <c r="CT1746" s="46" t="s">
        <v>2252</v>
      </c>
      <c r="CU1746" s="46" t="s">
        <v>615</v>
      </c>
      <c r="CV1746" s="118"/>
      <c r="CW1746" s="147"/>
      <c r="CX1746" t="s">
        <v>615</v>
      </c>
      <c r="DG1746" s="118"/>
      <c r="DH1746" s="118"/>
      <c r="DI1746" s="118"/>
      <c r="DJ1746" s="118"/>
      <c r="DK1746" s="118"/>
      <c r="DL1746">
        <v>40</v>
      </c>
      <c r="DM1746" s="74" t="s">
        <v>164</v>
      </c>
      <c r="DN1746" s="74"/>
      <c r="DO1746" s="74"/>
      <c r="DP1746" s="74"/>
      <c r="DR1746">
        <v>40</v>
      </c>
      <c r="DS1746" s="74" t="s">
        <v>164</v>
      </c>
      <c r="DZ1746" t="s">
        <v>1262</v>
      </c>
      <c r="EA1746">
        <v>40</v>
      </c>
      <c r="EY1746" s="70" t="str">
        <f t="shared" si="203"/>
        <v>simvastatine oral 40mg/</v>
      </c>
      <c r="FK1746" s="14" t="s">
        <v>163</v>
      </c>
      <c r="FL1746" s="70" t="str">
        <f t="shared" si="204"/>
        <v>simvastatine oral 40mg/</v>
      </c>
    </row>
    <row r="1747" spans="1:168" ht="15.75" customHeight="1">
      <c r="A1747" s="83">
        <v>86476</v>
      </c>
      <c r="B1747" s="57">
        <v>86476</v>
      </c>
      <c r="C1747" s="118"/>
      <c r="D1747" s="118"/>
      <c r="E1747" s="118"/>
      <c r="F1747" s="118"/>
      <c r="G1747" s="57">
        <v>86476</v>
      </c>
      <c r="I1747" s="57">
        <v>86476</v>
      </c>
      <c r="J1747" s="5" t="str">
        <f t="shared" si="198"/>
        <v>FIN simvastatine N.V. Organon film-coated tablet 49 x 40mg/</v>
      </c>
      <c r="K1747" s="5" t="str">
        <f t="shared" si="199"/>
        <v>FIN simvastatine N.V. Organon film-coated tablet 49 x 40mg/</v>
      </c>
      <c r="P1747">
        <v>49</v>
      </c>
      <c r="R1747">
        <v>49</v>
      </c>
      <c r="T1747" s="118"/>
      <c r="U1747" s="118"/>
      <c r="V1747" s="118"/>
      <c r="W1747" s="118"/>
      <c r="X1747" t="s">
        <v>1302</v>
      </c>
      <c r="Y1747" t="s">
        <v>1190</v>
      </c>
      <c r="Z1747" t="s">
        <v>1190</v>
      </c>
      <c r="AA1747" t="s">
        <v>1343</v>
      </c>
      <c r="AF1747" s="61">
        <v>100000073665</v>
      </c>
      <c r="AG1747" t="s">
        <v>1220</v>
      </c>
      <c r="AI1747" t="s">
        <v>1198</v>
      </c>
      <c r="AJ1747" t="s">
        <v>1212</v>
      </c>
      <c r="AS1747" s="57">
        <v>4267</v>
      </c>
      <c r="AT1747" s="25" t="str">
        <f t="shared" si="200"/>
        <v>FIN simvastatine N.V. Organon film-coated tablet 40mg/</v>
      </c>
      <c r="AU1747" s="33"/>
      <c r="AW1747" s="57">
        <v>4267</v>
      </c>
      <c r="AX1747" s="57"/>
      <c r="AZ1747" t="s">
        <v>579</v>
      </c>
      <c r="BD1747" t="s">
        <v>1220</v>
      </c>
      <c r="BF1747" s="46" t="s">
        <v>1090</v>
      </c>
      <c r="BG1747" t="s">
        <v>995</v>
      </c>
      <c r="BK1747" t="s">
        <v>995</v>
      </c>
      <c r="BL1747" t="s">
        <v>1090</v>
      </c>
      <c r="BM1747" s="55" t="s">
        <v>964</v>
      </c>
      <c r="BN1747" t="str">
        <f t="shared" si="201"/>
        <v>simvastatine film-coated tablet 40mg/</v>
      </c>
      <c r="BO1747" s="55"/>
      <c r="BP1747" t="str">
        <f t="shared" si="202"/>
        <v>simvastatine film-coated tablet 40mg/</v>
      </c>
      <c r="BR1747" s="76">
        <v>10221000</v>
      </c>
      <c r="BS1747" t="s">
        <v>1220</v>
      </c>
      <c r="BU1747" s="118"/>
      <c r="BV1747" s="118"/>
      <c r="BW1747" s="61">
        <v>100000073665</v>
      </c>
      <c r="CB1747" s="87"/>
      <c r="CC1747" s="87"/>
      <c r="CF1747" t="s">
        <v>1242</v>
      </c>
      <c r="CG1747" t="s">
        <v>175</v>
      </c>
      <c r="CI1747" s="118"/>
      <c r="CJ1747" s="118"/>
      <c r="CK1747" t="s">
        <v>1239</v>
      </c>
      <c r="CM1747" t="s">
        <v>1228</v>
      </c>
      <c r="CN1747" t="s">
        <v>3382</v>
      </c>
      <c r="CO1747" s="46" t="s">
        <v>2252</v>
      </c>
      <c r="CQ1747" s="46" t="s">
        <v>2252</v>
      </c>
      <c r="CR1747" s="46" t="s">
        <v>615</v>
      </c>
      <c r="CT1747" s="46" t="s">
        <v>2252</v>
      </c>
      <c r="CU1747" s="46" t="s">
        <v>615</v>
      </c>
      <c r="CV1747" s="118"/>
      <c r="CW1747" s="147"/>
      <c r="CX1747" t="s">
        <v>615</v>
      </c>
      <c r="DG1747" s="118"/>
      <c r="DH1747" s="118"/>
      <c r="DI1747" s="118"/>
      <c r="DJ1747" s="118"/>
      <c r="DK1747" s="118"/>
      <c r="DL1747">
        <v>40</v>
      </c>
      <c r="DM1747" s="74" t="s">
        <v>164</v>
      </c>
      <c r="DN1747" s="74"/>
      <c r="DO1747" s="74"/>
      <c r="DP1747" s="74"/>
      <c r="DR1747">
        <v>40</v>
      </c>
      <c r="DS1747" s="74" t="s">
        <v>164</v>
      </c>
      <c r="DZ1747" t="s">
        <v>1262</v>
      </c>
      <c r="EA1747">
        <v>40</v>
      </c>
      <c r="EY1747" s="70" t="str">
        <f t="shared" si="203"/>
        <v>simvastatine oral 40mg/</v>
      </c>
      <c r="FK1747" s="14" t="s">
        <v>163</v>
      </c>
      <c r="FL1747" s="70" t="str">
        <f t="shared" si="204"/>
        <v>simvastatine oral 40mg/</v>
      </c>
    </row>
    <row r="1748" spans="1:168" ht="15.75" customHeight="1">
      <c r="A1748" s="83">
        <v>86477</v>
      </c>
      <c r="B1748" s="57">
        <v>86477</v>
      </c>
      <c r="C1748" s="118"/>
      <c r="D1748" s="118"/>
      <c r="E1748" s="118"/>
      <c r="F1748" s="118"/>
      <c r="G1748" s="57">
        <v>86477</v>
      </c>
      <c r="I1748" s="57">
        <v>86477</v>
      </c>
      <c r="J1748" s="5" t="str">
        <f t="shared" si="198"/>
        <v>FIN simvastatine N.V. Organon film-coated tablet 50 x 40mg/</v>
      </c>
      <c r="K1748" s="5" t="str">
        <f t="shared" si="199"/>
        <v>FIN simvastatine N.V. Organon film-coated tablet 50 x 40mg/</v>
      </c>
      <c r="P1748">
        <v>50</v>
      </c>
      <c r="R1748">
        <v>50</v>
      </c>
      <c r="T1748" s="118"/>
      <c r="U1748" s="118"/>
      <c r="V1748" s="118"/>
      <c r="W1748" s="118"/>
      <c r="X1748" t="s">
        <v>1289</v>
      </c>
      <c r="Y1748" t="s">
        <v>1190</v>
      </c>
      <c r="Z1748" t="s">
        <v>1190</v>
      </c>
      <c r="AA1748" t="s">
        <v>1299</v>
      </c>
      <c r="AF1748" s="61">
        <v>100000073665</v>
      </c>
      <c r="AG1748" t="s">
        <v>1220</v>
      </c>
      <c r="AI1748" t="s">
        <v>1198</v>
      </c>
      <c r="AJ1748" t="s">
        <v>1212</v>
      </c>
      <c r="AS1748" s="57">
        <v>4267</v>
      </c>
      <c r="AT1748" s="25" t="str">
        <f t="shared" si="200"/>
        <v>FIN simvastatine N.V. Organon film-coated tablet 40mg/</v>
      </c>
      <c r="AU1748" s="33"/>
      <c r="AW1748" s="57">
        <v>4267</v>
      </c>
      <c r="AX1748" s="57"/>
      <c r="AZ1748" t="s">
        <v>579</v>
      </c>
      <c r="BD1748" t="s">
        <v>1220</v>
      </c>
      <c r="BF1748" s="46" t="s">
        <v>1090</v>
      </c>
      <c r="BG1748" t="s">
        <v>995</v>
      </c>
      <c r="BK1748" t="s">
        <v>995</v>
      </c>
      <c r="BL1748" t="s">
        <v>1090</v>
      </c>
      <c r="BM1748" s="55" t="s">
        <v>964</v>
      </c>
      <c r="BN1748" t="str">
        <f t="shared" si="201"/>
        <v>simvastatine film-coated tablet 40mg/</v>
      </c>
      <c r="BO1748" s="55"/>
      <c r="BP1748" t="str">
        <f t="shared" si="202"/>
        <v>simvastatine film-coated tablet 40mg/</v>
      </c>
      <c r="BR1748" s="76">
        <v>10221000</v>
      </c>
      <c r="BS1748" t="s">
        <v>1220</v>
      </c>
      <c r="BU1748" s="118"/>
      <c r="BV1748" s="118"/>
      <c r="BW1748" s="61">
        <v>100000073665</v>
      </c>
      <c r="CB1748" s="87"/>
      <c r="CC1748" s="87"/>
      <c r="CF1748" t="s">
        <v>1242</v>
      </c>
      <c r="CG1748" t="s">
        <v>175</v>
      </c>
      <c r="CI1748" s="118"/>
      <c r="CJ1748" s="118"/>
      <c r="CK1748" t="s">
        <v>1239</v>
      </c>
      <c r="CM1748" t="s">
        <v>1228</v>
      </c>
      <c r="CN1748" t="s">
        <v>3382</v>
      </c>
      <c r="CO1748" s="46" t="s">
        <v>2252</v>
      </c>
      <c r="CQ1748" s="46" t="s">
        <v>2252</v>
      </c>
      <c r="CR1748" s="46" t="s">
        <v>615</v>
      </c>
      <c r="CT1748" s="46" t="s">
        <v>2252</v>
      </c>
      <c r="CU1748" s="46" t="s">
        <v>615</v>
      </c>
      <c r="CV1748" s="118"/>
      <c r="CW1748" s="147"/>
      <c r="CX1748" t="s">
        <v>615</v>
      </c>
      <c r="DG1748" s="118"/>
      <c r="DH1748" s="118"/>
      <c r="DI1748" s="118"/>
      <c r="DJ1748" s="118"/>
      <c r="DK1748" s="118"/>
      <c r="DL1748">
        <v>40</v>
      </c>
      <c r="DM1748" s="74" t="s">
        <v>164</v>
      </c>
      <c r="DN1748" s="74"/>
      <c r="DO1748" s="74"/>
      <c r="DP1748" s="74"/>
      <c r="DR1748">
        <v>40</v>
      </c>
      <c r="DS1748" s="74" t="s">
        <v>164</v>
      </c>
      <c r="DZ1748" t="s">
        <v>1262</v>
      </c>
      <c r="EA1748">
        <v>40</v>
      </c>
      <c r="EY1748" s="70" t="str">
        <f t="shared" si="203"/>
        <v>simvastatine oral 40mg/</v>
      </c>
      <c r="FK1748" s="14" t="s">
        <v>163</v>
      </c>
      <c r="FL1748" s="70" t="str">
        <f t="shared" si="204"/>
        <v>simvastatine oral 40mg/</v>
      </c>
    </row>
    <row r="1749" spans="1:168" ht="15.75" customHeight="1">
      <c r="A1749" s="83">
        <v>86478</v>
      </c>
      <c r="B1749" s="57">
        <v>86478</v>
      </c>
      <c r="C1749" s="118"/>
      <c r="D1749" s="118"/>
      <c r="E1749" s="118"/>
      <c r="F1749" s="118"/>
      <c r="G1749" s="57">
        <v>86478</v>
      </c>
      <c r="I1749" s="57">
        <v>86478</v>
      </c>
      <c r="J1749" s="5" t="str">
        <f t="shared" si="198"/>
        <v>FIN simvastatine N.V. Organon film-coated tablet 56 x 40mg/</v>
      </c>
      <c r="K1749" s="5" t="str">
        <f t="shared" si="199"/>
        <v>FIN simvastatine N.V. Organon film-coated tablet 56 x 40mg/</v>
      </c>
      <c r="P1749">
        <v>56</v>
      </c>
      <c r="R1749">
        <v>56</v>
      </c>
      <c r="T1749" s="118"/>
      <c r="U1749" s="118"/>
      <c r="V1749" s="118"/>
      <c r="W1749" s="118"/>
      <c r="X1749" t="s">
        <v>1313</v>
      </c>
      <c r="Y1749" t="s">
        <v>1190</v>
      </c>
      <c r="Z1749" t="s">
        <v>1190</v>
      </c>
      <c r="AA1749" t="s">
        <v>1307</v>
      </c>
      <c r="AF1749" s="61">
        <v>100000073665</v>
      </c>
      <c r="AG1749" t="s">
        <v>1220</v>
      </c>
      <c r="AI1749" t="s">
        <v>1198</v>
      </c>
      <c r="AJ1749" t="s">
        <v>1212</v>
      </c>
      <c r="AS1749" s="57">
        <v>4267</v>
      </c>
      <c r="AT1749" s="25" t="str">
        <f t="shared" si="200"/>
        <v>FIN simvastatine N.V. Organon film-coated tablet 40mg/</v>
      </c>
      <c r="AU1749" s="33"/>
      <c r="AW1749" s="57">
        <v>4267</v>
      </c>
      <c r="AX1749" s="57"/>
      <c r="AZ1749" t="s">
        <v>579</v>
      </c>
      <c r="BD1749" t="s">
        <v>1220</v>
      </c>
      <c r="BF1749" s="46" t="s">
        <v>1090</v>
      </c>
      <c r="BG1749" t="s">
        <v>995</v>
      </c>
      <c r="BK1749" t="s">
        <v>995</v>
      </c>
      <c r="BL1749" t="s">
        <v>1090</v>
      </c>
      <c r="BM1749" s="55" t="s">
        <v>964</v>
      </c>
      <c r="BN1749" t="str">
        <f t="shared" si="201"/>
        <v>simvastatine film-coated tablet 40mg/</v>
      </c>
      <c r="BO1749" s="55"/>
      <c r="BP1749" t="str">
        <f t="shared" si="202"/>
        <v>simvastatine film-coated tablet 40mg/</v>
      </c>
      <c r="BR1749" s="76">
        <v>10221000</v>
      </c>
      <c r="BS1749" t="s">
        <v>1220</v>
      </c>
      <c r="BU1749" s="118"/>
      <c r="BV1749" s="118"/>
      <c r="BW1749" s="61">
        <v>100000073665</v>
      </c>
      <c r="CB1749" s="87"/>
      <c r="CC1749" s="87"/>
      <c r="CF1749" t="s">
        <v>1242</v>
      </c>
      <c r="CG1749" t="s">
        <v>175</v>
      </c>
      <c r="CI1749" s="118"/>
      <c r="CJ1749" s="118"/>
      <c r="CK1749" t="s">
        <v>1239</v>
      </c>
      <c r="CM1749" t="s">
        <v>1228</v>
      </c>
      <c r="CN1749" t="s">
        <v>3382</v>
      </c>
      <c r="CO1749" s="46" t="s">
        <v>2252</v>
      </c>
      <c r="CQ1749" s="46" t="s">
        <v>2252</v>
      </c>
      <c r="CR1749" s="46" t="s">
        <v>615</v>
      </c>
      <c r="CT1749" s="46" t="s">
        <v>2252</v>
      </c>
      <c r="CU1749" s="46" t="s">
        <v>615</v>
      </c>
      <c r="CV1749" s="118"/>
      <c r="CW1749" s="147"/>
      <c r="CX1749" t="s">
        <v>615</v>
      </c>
      <c r="DG1749" s="118"/>
      <c r="DH1749" s="118"/>
      <c r="DI1749" s="118"/>
      <c r="DJ1749" s="118"/>
      <c r="DK1749" s="118"/>
      <c r="DL1749">
        <v>40</v>
      </c>
      <c r="DM1749" s="74" t="s">
        <v>164</v>
      </c>
      <c r="DN1749" s="74"/>
      <c r="DO1749" s="74"/>
      <c r="DP1749" s="74"/>
      <c r="DR1749">
        <v>40</v>
      </c>
      <c r="DS1749" s="74" t="s">
        <v>164</v>
      </c>
      <c r="DZ1749" t="s">
        <v>1262</v>
      </c>
      <c r="EA1749">
        <v>40</v>
      </c>
      <c r="EY1749" s="70" t="str">
        <f t="shared" si="203"/>
        <v>simvastatine oral 40mg/</v>
      </c>
      <c r="FK1749" s="14" t="s">
        <v>163</v>
      </c>
      <c r="FL1749" s="70" t="str">
        <f t="shared" si="204"/>
        <v>simvastatine oral 40mg/</v>
      </c>
    </row>
    <row r="1750" spans="1:168" ht="15.75" customHeight="1">
      <c r="A1750" s="83">
        <v>86479</v>
      </c>
      <c r="B1750" s="57">
        <v>86479</v>
      </c>
      <c r="C1750" s="118"/>
      <c r="D1750" s="118"/>
      <c r="E1750" s="118"/>
      <c r="F1750" s="118"/>
      <c r="G1750" s="57">
        <v>86479</v>
      </c>
      <c r="I1750" s="57">
        <v>86479</v>
      </c>
      <c r="J1750" s="5" t="str">
        <f t="shared" si="198"/>
        <v>FIN simvastatine N.V. Organon film-coated tablet 60 x 40mg/</v>
      </c>
      <c r="K1750" s="5" t="str">
        <f t="shared" si="199"/>
        <v>FIN simvastatine N.V. Organon film-coated tablet 60 x 40mg/</v>
      </c>
      <c r="P1750">
        <v>60</v>
      </c>
      <c r="R1750">
        <v>60</v>
      </c>
      <c r="T1750" s="118"/>
      <c r="U1750" s="118"/>
      <c r="V1750" s="118"/>
      <c r="W1750" s="118"/>
      <c r="X1750" t="s">
        <v>1297</v>
      </c>
      <c r="Y1750" t="s">
        <v>1190</v>
      </c>
      <c r="Z1750" t="s">
        <v>1190</v>
      </c>
      <c r="AA1750" t="s">
        <v>1300</v>
      </c>
      <c r="AF1750" s="61">
        <v>100000073665</v>
      </c>
      <c r="AG1750" t="s">
        <v>1220</v>
      </c>
      <c r="AI1750" t="s">
        <v>1198</v>
      </c>
      <c r="AJ1750" t="s">
        <v>1212</v>
      </c>
      <c r="AS1750" s="57">
        <v>4267</v>
      </c>
      <c r="AT1750" s="25" t="str">
        <f t="shared" si="200"/>
        <v>FIN simvastatine N.V. Organon film-coated tablet 40mg/</v>
      </c>
      <c r="AU1750" s="33"/>
      <c r="AW1750" s="57">
        <v>4267</v>
      </c>
      <c r="AX1750" s="57"/>
      <c r="AZ1750" t="s">
        <v>579</v>
      </c>
      <c r="BD1750" t="s">
        <v>1220</v>
      </c>
      <c r="BF1750" s="46" t="s">
        <v>1090</v>
      </c>
      <c r="BG1750" t="s">
        <v>995</v>
      </c>
      <c r="BK1750" t="s">
        <v>995</v>
      </c>
      <c r="BL1750" t="s">
        <v>1090</v>
      </c>
      <c r="BM1750" s="55" t="s">
        <v>964</v>
      </c>
      <c r="BN1750" t="str">
        <f t="shared" si="201"/>
        <v>simvastatine film-coated tablet 40mg/</v>
      </c>
      <c r="BO1750" s="55"/>
      <c r="BP1750" t="str">
        <f t="shared" si="202"/>
        <v>simvastatine film-coated tablet 40mg/</v>
      </c>
      <c r="BR1750" s="76">
        <v>10221000</v>
      </c>
      <c r="BS1750" t="s">
        <v>1220</v>
      </c>
      <c r="BU1750" s="118"/>
      <c r="BV1750" s="118"/>
      <c r="BW1750" s="61">
        <v>100000073665</v>
      </c>
      <c r="CB1750" s="87"/>
      <c r="CC1750" s="87"/>
      <c r="CF1750" t="s">
        <v>1242</v>
      </c>
      <c r="CG1750" t="s">
        <v>175</v>
      </c>
      <c r="CI1750" s="118"/>
      <c r="CJ1750" s="118"/>
      <c r="CK1750" t="s">
        <v>1239</v>
      </c>
      <c r="CM1750" t="s">
        <v>1228</v>
      </c>
      <c r="CN1750" t="s">
        <v>3382</v>
      </c>
      <c r="CO1750" s="46" t="s">
        <v>2252</v>
      </c>
      <c r="CQ1750" s="46" t="s">
        <v>2252</v>
      </c>
      <c r="CR1750" s="46" t="s">
        <v>615</v>
      </c>
      <c r="CT1750" s="46" t="s">
        <v>2252</v>
      </c>
      <c r="CU1750" s="46" t="s">
        <v>615</v>
      </c>
      <c r="CV1750" s="118"/>
      <c r="CW1750" s="147"/>
      <c r="CX1750" t="s">
        <v>615</v>
      </c>
      <c r="DG1750" s="118"/>
      <c r="DH1750" s="118"/>
      <c r="DI1750" s="118"/>
      <c r="DJ1750" s="118"/>
      <c r="DK1750" s="118"/>
      <c r="DL1750">
        <v>40</v>
      </c>
      <c r="DM1750" s="74" t="s">
        <v>164</v>
      </c>
      <c r="DN1750" s="74"/>
      <c r="DO1750" s="74"/>
      <c r="DP1750" s="74"/>
      <c r="DR1750">
        <v>40</v>
      </c>
      <c r="DS1750" s="74" t="s">
        <v>164</v>
      </c>
      <c r="DZ1750" t="s">
        <v>1262</v>
      </c>
      <c r="EA1750">
        <v>40</v>
      </c>
      <c r="EY1750" s="70" t="str">
        <f t="shared" si="203"/>
        <v>simvastatine oral 40mg/</v>
      </c>
      <c r="FK1750" s="14" t="s">
        <v>163</v>
      </c>
      <c r="FL1750" s="70" t="str">
        <f t="shared" si="204"/>
        <v>simvastatine oral 40mg/</v>
      </c>
    </row>
    <row r="1751" spans="1:168" ht="15.75" customHeight="1">
      <c r="A1751" s="83">
        <v>86480</v>
      </c>
      <c r="B1751" s="57">
        <v>86480</v>
      </c>
      <c r="C1751" s="118"/>
      <c r="D1751" s="118"/>
      <c r="E1751" s="118"/>
      <c r="F1751" s="118"/>
      <c r="G1751" s="57">
        <v>86480</v>
      </c>
      <c r="I1751" s="57">
        <v>86480</v>
      </c>
      <c r="J1751" s="5" t="str">
        <f t="shared" ref="J1751:J1814" si="205">CONCATENATE(BM1751," ",CR1752," ",BG1751," ",BS1751," ",R1751,S1751," x ",DR1751,DS1751,"/",DU1751,DV1751)</f>
        <v>FIN simvastatine N.V. Organon film-coated tablet 90 x 40mg/</v>
      </c>
      <c r="K1751" s="5" t="str">
        <f t="shared" ref="K1751:K1814" si="206">CONCATENATE(BM1751," ",CR1752," ",BG1751," ",BS1751," ",R1751,S1751," x ",DR1751,DS1751,"/",DU1751,DV1751)</f>
        <v>FIN simvastatine N.V. Organon film-coated tablet 90 x 40mg/</v>
      </c>
      <c r="P1751">
        <v>90</v>
      </c>
      <c r="R1751">
        <v>90</v>
      </c>
      <c r="T1751" s="118"/>
      <c r="U1751" s="118"/>
      <c r="V1751" s="118"/>
      <c r="W1751" s="118"/>
      <c r="X1751" t="s">
        <v>1302</v>
      </c>
      <c r="Y1751" t="s">
        <v>1190</v>
      </c>
      <c r="Z1751" t="s">
        <v>1190</v>
      </c>
      <c r="AA1751" t="s">
        <v>1301</v>
      </c>
      <c r="AF1751" s="61">
        <v>100000073665</v>
      </c>
      <c r="AG1751" t="s">
        <v>1220</v>
      </c>
      <c r="AI1751" t="s">
        <v>1198</v>
      </c>
      <c r="AJ1751" t="s">
        <v>1212</v>
      </c>
      <c r="AS1751" s="57">
        <v>4267</v>
      </c>
      <c r="AT1751" s="25" t="str">
        <f t="shared" ref="AT1751:AT1814" si="207">CONCATENATE(BM1751," ",CR1752," ",BG1751," ",BS1751," ",DR1751,DS1751,"/",DU1751,DV1751)</f>
        <v>FIN simvastatine N.V. Organon film-coated tablet 40mg/</v>
      </c>
      <c r="AU1751" s="33"/>
      <c r="AW1751" s="57">
        <v>4267</v>
      </c>
      <c r="AX1751" s="57"/>
      <c r="AZ1751" t="s">
        <v>579</v>
      </c>
      <c r="BD1751" t="s">
        <v>1220</v>
      </c>
      <c r="BF1751" s="46" t="s">
        <v>1090</v>
      </c>
      <c r="BG1751" t="s">
        <v>995</v>
      </c>
      <c r="BK1751" t="s">
        <v>995</v>
      </c>
      <c r="BL1751" t="s">
        <v>1090</v>
      </c>
      <c r="BM1751" s="55" t="s">
        <v>964</v>
      </c>
      <c r="BN1751" t="str">
        <f t="shared" ref="BN1751:BN1814" si="208">CONCATENATE(CR1752," ",BS1751," ",DR1751,DS1751,"/",DU1751,DV1751)</f>
        <v>simvastatine film-coated tablet 40mg/</v>
      </c>
      <c r="BO1751" s="55"/>
      <c r="BP1751" t="str">
        <f t="shared" ref="BP1751:BP1814" si="209">CONCATENATE(CR1752," ",BS1751," ",DR1751,DS1751,"/",DU1751,DV1751)</f>
        <v>simvastatine film-coated tablet 40mg/</v>
      </c>
      <c r="BR1751" s="76">
        <v>10221000</v>
      </c>
      <c r="BS1751" t="s">
        <v>1220</v>
      </c>
      <c r="BU1751" s="118"/>
      <c r="BV1751" s="118"/>
      <c r="BW1751" s="61">
        <v>100000073665</v>
      </c>
      <c r="CB1751" s="87"/>
      <c r="CC1751" s="87"/>
      <c r="CF1751" t="s">
        <v>1242</v>
      </c>
      <c r="CG1751" t="s">
        <v>175</v>
      </c>
      <c r="CI1751" s="118"/>
      <c r="CJ1751" s="118"/>
      <c r="CK1751" t="s">
        <v>1239</v>
      </c>
      <c r="CM1751" t="s">
        <v>1228</v>
      </c>
      <c r="CN1751" t="s">
        <v>3382</v>
      </c>
      <c r="CO1751" s="46" t="s">
        <v>2252</v>
      </c>
      <c r="CQ1751" s="46" t="s">
        <v>2252</v>
      </c>
      <c r="CR1751" s="46" t="s">
        <v>615</v>
      </c>
      <c r="CT1751" s="46" t="s">
        <v>2252</v>
      </c>
      <c r="CU1751" s="46" t="s">
        <v>615</v>
      </c>
      <c r="CV1751" s="118"/>
      <c r="CW1751" s="147"/>
      <c r="CX1751" t="s">
        <v>615</v>
      </c>
      <c r="DG1751" s="118"/>
      <c r="DH1751" s="118"/>
      <c r="DI1751" s="118"/>
      <c r="DJ1751" s="118"/>
      <c r="DK1751" s="118"/>
      <c r="DL1751">
        <v>40</v>
      </c>
      <c r="DM1751" s="74" t="s">
        <v>164</v>
      </c>
      <c r="DN1751" s="74"/>
      <c r="DO1751" s="74"/>
      <c r="DP1751" s="74"/>
      <c r="DR1751">
        <v>40</v>
      </c>
      <c r="DS1751" s="74" t="s">
        <v>164</v>
      </c>
      <c r="DZ1751" t="s">
        <v>1262</v>
      </c>
      <c r="EA1751">
        <v>40</v>
      </c>
      <c r="EY1751" s="70" t="str">
        <f t="shared" ref="EY1751:EY1814" si="210">CONCATENATE(CU1753," ",FK1751," ",DR1751,DS1751,"/",DU1751,DV1751)</f>
        <v>simvastatine oral 40mg/</v>
      </c>
      <c r="FK1751" s="14" t="s">
        <v>163</v>
      </c>
      <c r="FL1751" s="70" t="str">
        <f t="shared" ref="FL1751:FL1814" si="211">CONCATENATE(CU1753," ",FK1751," ",DR1751,DS1751,"/",DU1751,DV1751)</f>
        <v>simvastatine oral 40mg/</v>
      </c>
    </row>
    <row r="1752" spans="1:168" ht="15.75" customHeight="1">
      <c r="A1752" s="83">
        <v>86481</v>
      </c>
      <c r="B1752" s="57">
        <v>86481</v>
      </c>
      <c r="C1752" s="118"/>
      <c r="D1752" s="118"/>
      <c r="E1752" s="118"/>
      <c r="F1752" s="118"/>
      <c r="G1752" s="57">
        <v>86481</v>
      </c>
      <c r="I1752" s="57">
        <v>86481</v>
      </c>
      <c r="J1752" s="5" t="str">
        <f t="shared" si="205"/>
        <v>FIN simvastatine N.V. Organon film-coated tablet 100 x 40mg/</v>
      </c>
      <c r="K1752" s="5" t="str">
        <f t="shared" si="206"/>
        <v>FIN simvastatine N.V. Organon film-coated tablet 100 x 40mg/</v>
      </c>
      <c r="P1752">
        <v>100</v>
      </c>
      <c r="R1752">
        <v>100</v>
      </c>
      <c r="T1752" s="118"/>
      <c r="U1752" s="118"/>
      <c r="V1752" s="118"/>
      <c r="W1752" s="118"/>
      <c r="X1752" t="s">
        <v>1311</v>
      </c>
      <c r="Y1752" t="s">
        <v>1190</v>
      </c>
      <c r="Z1752" t="s">
        <v>1190</v>
      </c>
      <c r="AA1752" t="s">
        <v>1289</v>
      </c>
      <c r="AF1752" s="61">
        <v>100000073665</v>
      </c>
      <c r="AG1752" t="s">
        <v>1220</v>
      </c>
      <c r="AI1752" t="s">
        <v>1198</v>
      </c>
      <c r="AJ1752" t="s">
        <v>1212</v>
      </c>
      <c r="AS1752" s="57">
        <v>4267</v>
      </c>
      <c r="AT1752" s="25" t="str">
        <f t="shared" si="207"/>
        <v>FIN simvastatine N.V. Organon film-coated tablet 40mg/</v>
      </c>
      <c r="AU1752" s="33"/>
      <c r="AW1752" s="57">
        <v>4267</v>
      </c>
      <c r="AX1752" s="57"/>
      <c r="AZ1752" t="s">
        <v>579</v>
      </c>
      <c r="BD1752" t="s">
        <v>1220</v>
      </c>
      <c r="BF1752" s="46" t="s">
        <v>1090</v>
      </c>
      <c r="BG1752" t="s">
        <v>995</v>
      </c>
      <c r="BK1752" t="s">
        <v>995</v>
      </c>
      <c r="BL1752" t="s">
        <v>1090</v>
      </c>
      <c r="BM1752" s="55" t="s">
        <v>964</v>
      </c>
      <c r="BN1752" t="str">
        <f t="shared" si="208"/>
        <v>simvastatine film-coated tablet 40mg/</v>
      </c>
      <c r="BO1752" s="55"/>
      <c r="BP1752" t="str">
        <f t="shared" si="209"/>
        <v>simvastatine film-coated tablet 40mg/</v>
      </c>
      <c r="BR1752" s="76">
        <v>10221000</v>
      </c>
      <c r="BS1752" t="s">
        <v>1220</v>
      </c>
      <c r="BU1752" s="118"/>
      <c r="BV1752" s="118"/>
      <c r="BW1752" s="61">
        <v>100000073665</v>
      </c>
      <c r="CB1752" s="87"/>
      <c r="CC1752" s="87"/>
      <c r="CF1752" t="s">
        <v>1242</v>
      </c>
      <c r="CG1752" t="s">
        <v>175</v>
      </c>
      <c r="CI1752" s="118"/>
      <c r="CJ1752" s="118"/>
      <c r="CK1752" t="s">
        <v>1239</v>
      </c>
      <c r="CM1752" t="s">
        <v>1228</v>
      </c>
      <c r="CN1752" t="s">
        <v>3382</v>
      </c>
      <c r="CO1752" s="46" t="s">
        <v>2252</v>
      </c>
      <c r="CQ1752" s="46" t="s">
        <v>2252</v>
      </c>
      <c r="CR1752" s="46" t="s">
        <v>615</v>
      </c>
      <c r="CT1752" s="46" t="s">
        <v>2252</v>
      </c>
      <c r="CU1752" s="46" t="s">
        <v>615</v>
      </c>
      <c r="CV1752" s="118"/>
      <c r="CW1752" s="147"/>
      <c r="CX1752" t="s">
        <v>615</v>
      </c>
      <c r="DG1752" s="118"/>
      <c r="DH1752" s="118"/>
      <c r="DI1752" s="118"/>
      <c r="DJ1752" s="118"/>
      <c r="DK1752" s="118"/>
      <c r="DL1752">
        <v>40</v>
      </c>
      <c r="DM1752" s="74" t="s">
        <v>164</v>
      </c>
      <c r="DN1752" s="74"/>
      <c r="DO1752" s="74"/>
      <c r="DP1752" s="74"/>
      <c r="DR1752">
        <v>40</v>
      </c>
      <c r="DS1752" s="74" t="s">
        <v>164</v>
      </c>
      <c r="DZ1752" t="s">
        <v>1262</v>
      </c>
      <c r="EA1752">
        <v>40</v>
      </c>
      <c r="EY1752" s="70" t="str">
        <f t="shared" si="210"/>
        <v>simvastatine oral 40mg/</v>
      </c>
      <c r="FK1752" s="14" t="s">
        <v>163</v>
      </c>
      <c r="FL1752" s="70" t="str">
        <f t="shared" si="211"/>
        <v>simvastatine oral 40mg/</v>
      </c>
    </row>
    <row r="1753" spans="1:168" ht="15.75" customHeight="1">
      <c r="A1753" s="83">
        <v>86482</v>
      </c>
      <c r="B1753" s="57">
        <v>86482</v>
      </c>
      <c r="C1753" s="118"/>
      <c r="D1753" s="118"/>
      <c r="E1753" s="118"/>
      <c r="F1753" s="118"/>
      <c r="G1753" s="57">
        <v>86482</v>
      </c>
      <c r="I1753" s="57">
        <v>86482</v>
      </c>
      <c r="J1753" s="5" t="str">
        <f t="shared" si="205"/>
        <v>FIN simvastatine N.V. Organon film-coated tablet 168 x 40mg/</v>
      </c>
      <c r="K1753" s="5" t="str">
        <f t="shared" si="206"/>
        <v>FIN simvastatine N.V. Organon film-coated tablet 168 x 40mg/</v>
      </c>
      <c r="P1753" s="56">
        <v>168</v>
      </c>
      <c r="R1753" s="56">
        <v>168</v>
      </c>
      <c r="T1753" s="118"/>
      <c r="U1753" s="118"/>
      <c r="V1753" s="118"/>
      <c r="W1753" s="118"/>
      <c r="X1753" t="s">
        <v>1292</v>
      </c>
      <c r="Y1753" t="s">
        <v>1190</v>
      </c>
      <c r="Z1753" t="s">
        <v>1190</v>
      </c>
      <c r="AA1753" s="56" t="s">
        <v>1351</v>
      </c>
      <c r="AF1753" s="61">
        <v>100000073665</v>
      </c>
      <c r="AG1753" t="s">
        <v>1220</v>
      </c>
      <c r="AI1753" t="s">
        <v>1198</v>
      </c>
      <c r="AJ1753" t="s">
        <v>1212</v>
      </c>
      <c r="AS1753" s="57">
        <v>4267</v>
      </c>
      <c r="AT1753" s="25" t="str">
        <f t="shared" si="207"/>
        <v>FIN simvastatine N.V. Organon film-coated tablet 40mg/</v>
      </c>
      <c r="AU1753" s="33"/>
      <c r="AW1753" s="57">
        <v>4267</v>
      </c>
      <c r="AX1753" s="57"/>
      <c r="AZ1753" t="s">
        <v>579</v>
      </c>
      <c r="BD1753" t="s">
        <v>1220</v>
      </c>
      <c r="BF1753" s="46" t="s">
        <v>1090</v>
      </c>
      <c r="BG1753" t="s">
        <v>995</v>
      </c>
      <c r="BK1753" t="s">
        <v>995</v>
      </c>
      <c r="BL1753" t="s">
        <v>1090</v>
      </c>
      <c r="BM1753" s="55" t="s">
        <v>964</v>
      </c>
      <c r="BN1753" t="str">
        <f t="shared" si="208"/>
        <v>simvastatine film-coated tablet 40mg/</v>
      </c>
      <c r="BO1753" s="55"/>
      <c r="BP1753" t="str">
        <f t="shared" si="209"/>
        <v>simvastatine film-coated tablet 40mg/</v>
      </c>
      <c r="BR1753" s="76">
        <v>10221000</v>
      </c>
      <c r="BS1753" t="s">
        <v>1220</v>
      </c>
      <c r="BU1753" s="118"/>
      <c r="BV1753" s="118"/>
      <c r="BW1753" s="61">
        <v>100000073665</v>
      </c>
      <c r="CB1753" s="87"/>
      <c r="CC1753" s="87"/>
      <c r="CF1753" t="s">
        <v>1242</v>
      </c>
      <c r="CG1753" t="s">
        <v>175</v>
      </c>
      <c r="CI1753" s="118"/>
      <c r="CJ1753" s="118"/>
      <c r="CK1753" t="s">
        <v>1239</v>
      </c>
      <c r="CM1753" t="s">
        <v>1228</v>
      </c>
      <c r="CN1753" t="s">
        <v>3382</v>
      </c>
      <c r="CO1753" s="46" t="s">
        <v>2252</v>
      </c>
      <c r="CQ1753" s="46" t="s">
        <v>2252</v>
      </c>
      <c r="CR1753" s="46" t="s">
        <v>615</v>
      </c>
      <c r="CT1753" s="46" t="s">
        <v>2252</v>
      </c>
      <c r="CU1753" s="46" t="s">
        <v>615</v>
      </c>
      <c r="CV1753" s="118"/>
      <c r="CW1753" s="147"/>
      <c r="CX1753" t="s">
        <v>615</v>
      </c>
      <c r="DG1753" s="118"/>
      <c r="DH1753" s="118"/>
      <c r="DI1753" s="118"/>
      <c r="DJ1753" s="118"/>
      <c r="DK1753" s="118"/>
      <c r="DL1753">
        <v>40</v>
      </c>
      <c r="DM1753" s="74" t="s">
        <v>164</v>
      </c>
      <c r="DN1753" s="74"/>
      <c r="DO1753" s="74"/>
      <c r="DP1753" s="74"/>
      <c r="DR1753">
        <v>40</v>
      </c>
      <c r="DS1753" s="74" t="s">
        <v>164</v>
      </c>
      <c r="DZ1753" t="s">
        <v>1262</v>
      </c>
      <c r="EA1753">
        <v>40</v>
      </c>
      <c r="EY1753" s="70" t="str">
        <f t="shared" si="210"/>
        <v>simvastatine oral 40mg/</v>
      </c>
      <c r="FK1753" s="14" t="s">
        <v>163</v>
      </c>
      <c r="FL1753" s="70" t="str">
        <f t="shared" si="211"/>
        <v>simvastatine oral 40mg/</v>
      </c>
    </row>
    <row r="1754" spans="1:168" ht="15.75" customHeight="1">
      <c r="A1754" s="83">
        <v>86483</v>
      </c>
      <c r="B1754" s="57">
        <v>86483</v>
      </c>
      <c r="C1754" s="118"/>
      <c r="D1754" s="118"/>
      <c r="E1754" s="118"/>
      <c r="F1754" s="118"/>
      <c r="G1754" s="57">
        <v>86483</v>
      </c>
      <c r="I1754" s="57">
        <v>86483</v>
      </c>
      <c r="J1754" s="5" t="str">
        <f t="shared" si="205"/>
        <v>FIN simvastatine N.V. Organon film-coated tablet 7 x 40mg/</v>
      </c>
      <c r="K1754" s="5" t="str">
        <f t="shared" si="206"/>
        <v>FIN simvastatine N.V. Organon film-coated tablet 7 x 40mg/</v>
      </c>
      <c r="P1754">
        <v>7</v>
      </c>
      <c r="R1754">
        <v>7</v>
      </c>
      <c r="T1754" s="118"/>
      <c r="U1754" s="118"/>
      <c r="V1754" s="118"/>
      <c r="W1754" s="118"/>
      <c r="X1754" t="s">
        <v>1296</v>
      </c>
      <c r="Y1754" t="s">
        <v>1190</v>
      </c>
      <c r="Z1754" t="s">
        <v>1190</v>
      </c>
      <c r="AA1754" t="s">
        <v>1311</v>
      </c>
      <c r="AF1754" s="61">
        <v>100000073665</v>
      </c>
      <c r="AG1754" t="s">
        <v>1220</v>
      </c>
      <c r="AI1754" t="s">
        <v>1198</v>
      </c>
      <c r="AJ1754" t="s">
        <v>1212</v>
      </c>
      <c r="AS1754" s="57">
        <v>4267</v>
      </c>
      <c r="AT1754" s="25" t="str">
        <f t="shared" si="207"/>
        <v>FIN simvastatine N.V. Organon film-coated tablet 40mg/</v>
      </c>
      <c r="AU1754" s="33"/>
      <c r="AW1754" s="57">
        <v>4267</v>
      </c>
      <c r="AX1754" s="57"/>
      <c r="AZ1754" t="s">
        <v>579</v>
      </c>
      <c r="BD1754" t="s">
        <v>1220</v>
      </c>
      <c r="BF1754" s="46" t="s">
        <v>1090</v>
      </c>
      <c r="BG1754" t="s">
        <v>995</v>
      </c>
      <c r="BK1754" t="s">
        <v>995</v>
      </c>
      <c r="BL1754" t="s">
        <v>1090</v>
      </c>
      <c r="BM1754" s="55" t="s">
        <v>964</v>
      </c>
      <c r="BN1754" t="str">
        <f t="shared" si="208"/>
        <v>simvastatine film-coated tablet 40mg/</v>
      </c>
      <c r="BO1754" s="55"/>
      <c r="BP1754" t="str">
        <f t="shared" si="209"/>
        <v>simvastatine film-coated tablet 40mg/</v>
      </c>
      <c r="BR1754" s="76">
        <v>10221000</v>
      </c>
      <c r="BS1754" t="s">
        <v>1220</v>
      </c>
      <c r="BU1754" s="118"/>
      <c r="BV1754" s="118"/>
      <c r="BW1754" s="61">
        <v>100000073665</v>
      </c>
      <c r="CB1754" s="87"/>
      <c r="CC1754" s="87"/>
      <c r="CF1754" t="s">
        <v>1242</v>
      </c>
      <c r="CG1754" t="s">
        <v>175</v>
      </c>
      <c r="CI1754" s="118"/>
      <c r="CJ1754" s="118"/>
      <c r="CK1754" t="s">
        <v>1239</v>
      </c>
      <c r="CM1754" t="s">
        <v>1228</v>
      </c>
      <c r="CN1754" t="s">
        <v>3382</v>
      </c>
      <c r="CO1754" s="46" t="s">
        <v>2252</v>
      </c>
      <c r="CQ1754" s="46" t="s">
        <v>2252</v>
      </c>
      <c r="CR1754" s="46" t="s">
        <v>615</v>
      </c>
      <c r="CT1754" s="46" t="s">
        <v>2252</v>
      </c>
      <c r="CU1754" s="46" t="s">
        <v>615</v>
      </c>
      <c r="CV1754" s="118"/>
      <c r="CW1754" s="147"/>
      <c r="CX1754" t="s">
        <v>615</v>
      </c>
      <c r="DG1754" s="118"/>
      <c r="DH1754" s="118"/>
      <c r="DI1754" s="118"/>
      <c r="DJ1754" s="118"/>
      <c r="DK1754" s="118"/>
      <c r="DL1754">
        <v>40</v>
      </c>
      <c r="DM1754" s="74" t="s">
        <v>164</v>
      </c>
      <c r="DN1754" s="74"/>
      <c r="DO1754" s="74"/>
      <c r="DP1754" s="74"/>
      <c r="DR1754">
        <v>40</v>
      </c>
      <c r="DS1754" s="74" t="s">
        <v>164</v>
      </c>
      <c r="DZ1754" t="s">
        <v>1262</v>
      </c>
      <c r="EA1754">
        <v>40</v>
      </c>
      <c r="EY1754" s="70" t="str">
        <f t="shared" si="210"/>
        <v>simvastatine oral 40mg/</v>
      </c>
      <c r="FK1754" s="14" t="s">
        <v>163</v>
      </c>
      <c r="FL1754" s="70" t="str">
        <f t="shared" si="211"/>
        <v>simvastatine oral 40mg/</v>
      </c>
    </row>
    <row r="1755" spans="1:168" ht="15.75" customHeight="1">
      <c r="A1755" s="83">
        <v>86484</v>
      </c>
      <c r="B1755" s="57">
        <v>86484</v>
      </c>
      <c r="C1755" s="118"/>
      <c r="D1755" s="118"/>
      <c r="E1755" s="118"/>
      <c r="F1755" s="118"/>
      <c r="G1755" s="57">
        <v>86484</v>
      </c>
      <c r="I1755" s="57">
        <v>86484</v>
      </c>
      <c r="J1755" s="5" t="str">
        <f t="shared" si="205"/>
        <v>FIN simvastatine N.V. Organon film-coated tablet 14 x 40mg/</v>
      </c>
      <c r="K1755" s="5" t="str">
        <f t="shared" si="206"/>
        <v>FIN simvastatine N.V. Organon film-coated tablet 14 x 40mg/</v>
      </c>
      <c r="P1755">
        <v>14</v>
      </c>
      <c r="R1755">
        <v>14</v>
      </c>
      <c r="T1755" s="118"/>
      <c r="U1755" s="118"/>
      <c r="V1755" s="118"/>
      <c r="W1755" s="118"/>
      <c r="X1755" t="s">
        <v>1291</v>
      </c>
      <c r="Y1755" t="s">
        <v>1190</v>
      </c>
      <c r="Z1755" t="s">
        <v>1190</v>
      </c>
      <c r="AA1755" t="s">
        <v>1296</v>
      </c>
      <c r="AF1755" s="61">
        <v>100000073665</v>
      </c>
      <c r="AG1755" t="s">
        <v>1220</v>
      </c>
      <c r="AI1755" t="s">
        <v>1198</v>
      </c>
      <c r="AJ1755" t="s">
        <v>1212</v>
      </c>
      <c r="AS1755" s="57">
        <v>4267</v>
      </c>
      <c r="AT1755" s="25" t="str">
        <f t="shared" si="207"/>
        <v>FIN simvastatine N.V. Organon film-coated tablet 40mg/</v>
      </c>
      <c r="AU1755" s="33"/>
      <c r="AW1755" s="57">
        <v>4267</v>
      </c>
      <c r="AX1755" s="57"/>
      <c r="AZ1755" t="s">
        <v>579</v>
      </c>
      <c r="BD1755" t="s">
        <v>1220</v>
      </c>
      <c r="BF1755" s="46" t="s">
        <v>1090</v>
      </c>
      <c r="BG1755" t="s">
        <v>995</v>
      </c>
      <c r="BK1755" t="s">
        <v>995</v>
      </c>
      <c r="BL1755" t="s">
        <v>1090</v>
      </c>
      <c r="BM1755" s="55" t="s">
        <v>964</v>
      </c>
      <c r="BN1755" t="str">
        <f t="shared" si="208"/>
        <v>simvastatine film-coated tablet 40mg/</v>
      </c>
      <c r="BO1755" s="55"/>
      <c r="BP1755" t="str">
        <f t="shared" si="209"/>
        <v>simvastatine film-coated tablet 40mg/</v>
      </c>
      <c r="BR1755" s="76">
        <v>10221000</v>
      </c>
      <c r="BS1755" t="s">
        <v>1220</v>
      </c>
      <c r="BU1755" s="118"/>
      <c r="BV1755" s="118"/>
      <c r="BW1755" s="61">
        <v>100000073665</v>
      </c>
      <c r="CB1755" s="87"/>
      <c r="CC1755" s="87"/>
      <c r="CF1755" t="s">
        <v>1242</v>
      </c>
      <c r="CG1755" t="s">
        <v>175</v>
      </c>
      <c r="CI1755" s="118"/>
      <c r="CJ1755" s="118"/>
      <c r="CK1755" t="s">
        <v>1239</v>
      </c>
      <c r="CM1755" t="s">
        <v>1228</v>
      </c>
      <c r="CN1755" t="s">
        <v>3382</v>
      </c>
      <c r="CO1755" s="46" t="s">
        <v>2252</v>
      </c>
      <c r="CQ1755" s="46" t="s">
        <v>2252</v>
      </c>
      <c r="CR1755" s="46" t="s">
        <v>615</v>
      </c>
      <c r="CT1755" s="46" t="s">
        <v>2252</v>
      </c>
      <c r="CU1755" s="46" t="s">
        <v>615</v>
      </c>
      <c r="CV1755" s="118"/>
      <c r="CW1755" s="147"/>
      <c r="CX1755" t="s">
        <v>615</v>
      </c>
      <c r="DG1755" s="118"/>
      <c r="DH1755" s="118"/>
      <c r="DI1755" s="118"/>
      <c r="DJ1755" s="118"/>
      <c r="DK1755" s="118"/>
      <c r="DL1755">
        <v>40</v>
      </c>
      <c r="DM1755" s="74" t="s">
        <v>164</v>
      </c>
      <c r="DN1755" s="74"/>
      <c r="DO1755" s="74"/>
      <c r="DP1755" s="74"/>
      <c r="DR1755">
        <v>40</v>
      </c>
      <c r="DS1755" s="74" t="s">
        <v>164</v>
      </c>
      <c r="DZ1755" t="s">
        <v>1262</v>
      </c>
      <c r="EA1755">
        <v>40</v>
      </c>
      <c r="EY1755" s="70" t="str">
        <f t="shared" si="210"/>
        <v>simvastatine oral 40mg/</v>
      </c>
      <c r="FK1755" s="14" t="s">
        <v>163</v>
      </c>
      <c r="FL1755" s="70" t="str">
        <f t="shared" si="211"/>
        <v>simvastatine oral 40mg/</v>
      </c>
    </row>
    <row r="1756" spans="1:168" ht="15.75" customHeight="1">
      <c r="A1756" s="83">
        <v>86485</v>
      </c>
      <c r="B1756" s="57">
        <v>86485</v>
      </c>
      <c r="C1756" s="118"/>
      <c r="D1756" s="118"/>
      <c r="E1756" s="118"/>
      <c r="F1756" s="118"/>
      <c r="G1756" s="57">
        <v>86485</v>
      </c>
      <c r="I1756" s="57">
        <v>86485</v>
      </c>
      <c r="J1756" s="5" t="str">
        <f t="shared" si="205"/>
        <v>FIN simvastatine N.V. Organon film-coated tablet 28 x 40mg/</v>
      </c>
      <c r="K1756" s="5" t="str">
        <f t="shared" si="206"/>
        <v>FIN simvastatine N.V. Organon film-coated tablet 28 x 40mg/</v>
      </c>
      <c r="P1756">
        <v>28</v>
      </c>
      <c r="R1756">
        <v>28</v>
      </c>
      <c r="T1756" s="118"/>
      <c r="U1756" s="118"/>
      <c r="V1756" s="118"/>
      <c r="W1756" s="118"/>
      <c r="X1756" t="s">
        <v>1298</v>
      </c>
      <c r="Y1756" t="s">
        <v>1190</v>
      </c>
      <c r="Z1756" t="s">
        <v>1190</v>
      </c>
      <c r="AA1756" t="s">
        <v>1297</v>
      </c>
      <c r="AF1756" s="61">
        <v>100000073665</v>
      </c>
      <c r="AG1756" t="s">
        <v>1220</v>
      </c>
      <c r="AI1756" t="s">
        <v>1198</v>
      </c>
      <c r="AJ1756" t="s">
        <v>1212</v>
      </c>
      <c r="AS1756" s="57">
        <v>4267</v>
      </c>
      <c r="AT1756" s="25" t="str">
        <f t="shared" si="207"/>
        <v>FIN simvastatine N.V. Organon film-coated tablet 40mg/</v>
      </c>
      <c r="AU1756" s="33"/>
      <c r="AW1756" s="57">
        <v>4267</v>
      </c>
      <c r="AX1756" s="57"/>
      <c r="AZ1756" t="s">
        <v>579</v>
      </c>
      <c r="BD1756" t="s">
        <v>1220</v>
      </c>
      <c r="BF1756" s="46" t="s">
        <v>1090</v>
      </c>
      <c r="BG1756" t="s">
        <v>995</v>
      </c>
      <c r="BK1756" t="s">
        <v>995</v>
      </c>
      <c r="BL1756" t="s">
        <v>1090</v>
      </c>
      <c r="BM1756" s="55" t="s">
        <v>964</v>
      </c>
      <c r="BN1756" t="str">
        <f t="shared" si="208"/>
        <v>simvastatine film-coated tablet 40mg/</v>
      </c>
      <c r="BO1756" s="55"/>
      <c r="BP1756" t="str">
        <f t="shared" si="209"/>
        <v>simvastatine film-coated tablet 40mg/</v>
      </c>
      <c r="BR1756" s="76">
        <v>10221000</v>
      </c>
      <c r="BS1756" t="s">
        <v>1220</v>
      </c>
      <c r="BU1756" s="118"/>
      <c r="BV1756" s="118"/>
      <c r="BW1756" s="61">
        <v>100000073665</v>
      </c>
      <c r="CB1756" s="87"/>
      <c r="CC1756" s="87"/>
      <c r="CF1756" t="s">
        <v>1242</v>
      </c>
      <c r="CG1756" t="s">
        <v>175</v>
      </c>
      <c r="CI1756" s="118"/>
      <c r="CJ1756" s="118"/>
      <c r="CK1756" t="s">
        <v>1239</v>
      </c>
      <c r="CM1756" t="s">
        <v>1228</v>
      </c>
      <c r="CN1756" t="s">
        <v>3382</v>
      </c>
      <c r="CO1756" s="46" t="s">
        <v>2252</v>
      </c>
      <c r="CQ1756" s="46" t="s">
        <v>2252</v>
      </c>
      <c r="CR1756" s="46" t="s">
        <v>615</v>
      </c>
      <c r="CT1756" s="46" t="s">
        <v>2252</v>
      </c>
      <c r="CU1756" s="46" t="s">
        <v>615</v>
      </c>
      <c r="CV1756" s="118"/>
      <c r="CW1756" s="147"/>
      <c r="CX1756" t="s">
        <v>615</v>
      </c>
      <c r="DG1756" s="118"/>
      <c r="DH1756" s="118"/>
      <c r="DI1756" s="118"/>
      <c r="DJ1756" s="118"/>
      <c r="DK1756" s="118"/>
      <c r="DL1756">
        <v>40</v>
      </c>
      <c r="DM1756" s="74" t="s">
        <v>164</v>
      </c>
      <c r="DN1756" s="74"/>
      <c r="DO1756" s="74"/>
      <c r="DP1756" s="74"/>
      <c r="DR1756">
        <v>40</v>
      </c>
      <c r="DS1756" s="74" t="s">
        <v>164</v>
      </c>
      <c r="DZ1756" t="s">
        <v>1262</v>
      </c>
      <c r="EA1756">
        <v>40</v>
      </c>
      <c r="EY1756" s="70" t="str">
        <f t="shared" si="210"/>
        <v>simvastatine oral 40mg/</v>
      </c>
      <c r="FK1756" s="14" t="s">
        <v>163</v>
      </c>
      <c r="FL1756" s="70" t="str">
        <f t="shared" si="211"/>
        <v>simvastatine oral 40mg/</v>
      </c>
    </row>
    <row r="1757" spans="1:168" ht="15.75" customHeight="1">
      <c r="A1757" s="83">
        <v>86486</v>
      </c>
      <c r="B1757" s="57">
        <v>86486</v>
      </c>
      <c r="C1757" s="118"/>
      <c r="D1757" s="118"/>
      <c r="E1757" s="118"/>
      <c r="F1757" s="118"/>
      <c r="G1757" s="57">
        <v>86486</v>
      </c>
      <c r="I1757" s="57">
        <v>86486</v>
      </c>
      <c r="J1757" s="5" t="str">
        <f t="shared" si="205"/>
        <v>FIN simvastatine N.V. Organon film-coated tablet 30 x 40mg/</v>
      </c>
      <c r="K1757" s="5" t="str">
        <f t="shared" si="206"/>
        <v>FIN simvastatine N.V. Organon film-coated tablet 30 x 40mg/</v>
      </c>
      <c r="P1757">
        <v>30</v>
      </c>
      <c r="R1757">
        <v>30</v>
      </c>
      <c r="T1757" s="118"/>
      <c r="U1757" s="118"/>
      <c r="V1757" s="118"/>
      <c r="W1757" s="118"/>
      <c r="X1757" t="s">
        <v>1343</v>
      </c>
      <c r="Y1757" t="s">
        <v>1190</v>
      </c>
      <c r="Z1757" t="s">
        <v>1190</v>
      </c>
      <c r="AA1757" t="s">
        <v>1298</v>
      </c>
      <c r="AF1757" s="61">
        <v>100000073665</v>
      </c>
      <c r="AG1757" t="s">
        <v>1220</v>
      </c>
      <c r="AI1757" t="s">
        <v>1198</v>
      </c>
      <c r="AJ1757" t="s">
        <v>1212</v>
      </c>
      <c r="AS1757" s="57">
        <v>4267</v>
      </c>
      <c r="AT1757" s="25" t="str">
        <f t="shared" si="207"/>
        <v>FIN simvastatine N.V. Organon film-coated tablet 40mg/</v>
      </c>
      <c r="AU1757" s="33"/>
      <c r="AW1757" s="57">
        <v>4267</v>
      </c>
      <c r="AX1757" s="57"/>
      <c r="AZ1757" t="s">
        <v>579</v>
      </c>
      <c r="BD1757" t="s">
        <v>1220</v>
      </c>
      <c r="BF1757" s="46" t="s">
        <v>1090</v>
      </c>
      <c r="BG1757" t="s">
        <v>995</v>
      </c>
      <c r="BK1757" t="s">
        <v>995</v>
      </c>
      <c r="BL1757" t="s">
        <v>1090</v>
      </c>
      <c r="BM1757" s="55" t="s">
        <v>964</v>
      </c>
      <c r="BN1757" t="str">
        <f t="shared" si="208"/>
        <v>simvastatine film-coated tablet 40mg/</v>
      </c>
      <c r="BO1757" s="55"/>
      <c r="BP1757" t="str">
        <f t="shared" si="209"/>
        <v>simvastatine film-coated tablet 40mg/</v>
      </c>
      <c r="BR1757" s="76">
        <v>10221000</v>
      </c>
      <c r="BS1757" t="s">
        <v>1220</v>
      </c>
      <c r="BU1757" s="118"/>
      <c r="BV1757" s="118"/>
      <c r="BW1757" s="61">
        <v>100000073665</v>
      </c>
      <c r="CB1757" s="87"/>
      <c r="CC1757" s="87"/>
      <c r="CF1757" t="s">
        <v>1242</v>
      </c>
      <c r="CG1757" t="s">
        <v>175</v>
      </c>
      <c r="CI1757" s="118"/>
      <c r="CJ1757" s="118"/>
      <c r="CK1757" t="s">
        <v>1239</v>
      </c>
      <c r="CM1757" t="s">
        <v>1228</v>
      </c>
      <c r="CN1757" t="s">
        <v>3382</v>
      </c>
      <c r="CO1757" s="46" t="s">
        <v>2252</v>
      </c>
      <c r="CQ1757" s="46" t="s">
        <v>2252</v>
      </c>
      <c r="CR1757" s="46" t="s">
        <v>615</v>
      </c>
      <c r="CT1757" s="46" t="s">
        <v>2252</v>
      </c>
      <c r="CU1757" s="46" t="s">
        <v>615</v>
      </c>
      <c r="CV1757" s="118"/>
      <c r="CW1757" s="147"/>
      <c r="CX1757" t="s">
        <v>615</v>
      </c>
      <c r="DG1757" s="118"/>
      <c r="DH1757" s="118"/>
      <c r="DI1757" s="118"/>
      <c r="DJ1757" s="118"/>
      <c r="DK1757" s="118"/>
      <c r="DL1757">
        <v>40</v>
      </c>
      <c r="DM1757" s="74" t="s">
        <v>164</v>
      </c>
      <c r="DN1757" s="74"/>
      <c r="DO1757" s="74"/>
      <c r="DP1757" s="74"/>
      <c r="DR1757">
        <v>40</v>
      </c>
      <c r="DS1757" s="74" t="s">
        <v>164</v>
      </c>
      <c r="DZ1757" t="s">
        <v>1262</v>
      </c>
      <c r="EA1757">
        <v>40</v>
      </c>
      <c r="EY1757" s="70" t="str">
        <f t="shared" si="210"/>
        <v>simvastatine oral 40mg/</v>
      </c>
      <c r="FK1757" s="14" t="s">
        <v>163</v>
      </c>
      <c r="FL1757" s="70" t="str">
        <f t="shared" si="211"/>
        <v>simvastatine oral 40mg/</v>
      </c>
    </row>
    <row r="1758" spans="1:168" ht="15.75" customHeight="1">
      <c r="A1758" s="83">
        <v>86487</v>
      </c>
      <c r="B1758" s="57">
        <v>86487</v>
      </c>
      <c r="C1758" s="118"/>
      <c r="D1758" s="118"/>
      <c r="E1758" s="118"/>
      <c r="F1758" s="118"/>
      <c r="G1758" s="57">
        <v>86487</v>
      </c>
      <c r="I1758" s="57">
        <v>86487</v>
      </c>
      <c r="J1758" s="5" t="str">
        <f t="shared" si="205"/>
        <v>FIN simvastatine N.V. Organon film-coated tablet 49 x 40mg/</v>
      </c>
      <c r="K1758" s="5" t="str">
        <f t="shared" si="206"/>
        <v>FIN simvastatine N.V. Organon film-coated tablet 49 x 40mg/</v>
      </c>
      <c r="P1758">
        <v>49</v>
      </c>
      <c r="R1758">
        <v>49</v>
      </c>
      <c r="T1758" s="118"/>
      <c r="U1758" s="118"/>
      <c r="V1758" s="118"/>
      <c r="W1758" s="118"/>
      <c r="X1758" t="s">
        <v>1299</v>
      </c>
      <c r="Y1758" t="s">
        <v>1190</v>
      </c>
      <c r="Z1758" t="s">
        <v>1190</v>
      </c>
      <c r="AA1758" t="s">
        <v>1343</v>
      </c>
      <c r="AF1758" s="61">
        <v>100000073665</v>
      </c>
      <c r="AG1758" t="s">
        <v>1220</v>
      </c>
      <c r="AI1758" t="s">
        <v>1198</v>
      </c>
      <c r="AJ1758" t="s">
        <v>1212</v>
      </c>
      <c r="AS1758" s="57">
        <v>4267</v>
      </c>
      <c r="AT1758" s="25" t="str">
        <f t="shared" si="207"/>
        <v>FIN simvastatine N.V. Organon film-coated tablet 40mg/</v>
      </c>
      <c r="AU1758" s="33"/>
      <c r="AW1758" s="57">
        <v>4267</v>
      </c>
      <c r="AX1758" s="57"/>
      <c r="AZ1758" t="s">
        <v>579</v>
      </c>
      <c r="BD1758" t="s">
        <v>1220</v>
      </c>
      <c r="BF1758" s="46" t="s">
        <v>1090</v>
      </c>
      <c r="BG1758" t="s">
        <v>995</v>
      </c>
      <c r="BK1758" t="s">
        <v>995</v>
      </c>
      <c r="BL1758" t="s">
        <v>1090</v>
      </c>
      <c r="BM1758" s="55" t="s">
        <v>964</v>
      </c>
      <c r="BN1758" t="str">
        <f t="shared" si="208"/>
        <v>simvastatine film-coated tablet 40mg/</v>
      </c>
      <c r="BO1758" s="55"/>
      <c r="BP1758" t="str">
        <f t="shared" si="209"/>
        <v>simvastatine film-coated tablet 40mg/</v>
      </c>
      <c r="BR1758" s="76">
        <v>10221000</v>
      </c>
      <c r="BS1758" t="s">
        <v>1220</v>
      </c>
      <c r="BU1758" s="118"/>
      <c r="BV1758" s="118"/>
      <c r="BW1758" s="61">
        <v>100000073665</v>
      </c>
      <c r="CB1758" s="87"/>
      <c r="CC1758" s="87"/>
      <c r="CF1758" t="s">
        <v>1242</v>
      </c>
      <c r="CG1758" t="s">
        <v>175</v>
      </c>
      <c r="CI1758" s="118"/>
      <c r="CJ1758" s="118"/>
      <c r="CK1758" t="s">
        <v>1239</v>
      </c>
      <c r="CM1758" t="s">
        <v>1228</v>
      </c>
      <c r="CN1758" t="s">
        <v>3382</v>
      </c>
      <c r="CO1758" s="46" t="s">
        <v>2252</v>
      </c>
      <c r="CQ1758" s="46" t="s">
        <v>2252</v>
      </c>
      <c r="CR1758" s="46" t="s">
        <v>615</v>
      </c>
      <c r="CT1758" s="46" t="s">
        <v>2252</v>
      </c>
      <c r="CU1758" s="46" t="s">
        <v>615</v>
      </c>
      <c r="CV1758" s="118"/>
      <c r="CW1758" s="147"/>
      <c r="CX1758" t="s">
        <v>615</v>
      </c>
      <c r="DG1758" s="118"/>
      <c r="DH1758" s="118"/>
      <c r="DI1758" s="118"/>
      <c r="DJ1758" s="118"/>
      <c r="DK1758" s="118"/>
      <c r="DL1758">
        <v>40</v>
      </c>
      <c r="DM1758" s="74" t="s">
        <v>164</v>
      </c>
      <c r="DN1758" s="74"/>
      <c r="DO1758" s="74"/>
      <c r="DP1758" s="74"/>
      <c r="DR1758">
        <v>40</v>
      </c>
      <c r="DS1758" s="74" t="s">
        <v>164</v>
      </c>
      <c r="DZ1758" t="s">
        <v>1262</v>
      </c>
      <c r="EA1758">
        <v>40</v>
      </c>
      <c r="EY1758" s="70" t="str">
        <f t="shared" si="210"/>
        <v>simvastatine oral 40mg/</v>
      </c>
      <c r="FK1758" s="14" t="s">
        <v>163</v>
      </c>
      <c r="FL1758" s="70" t="str">
        <f t="shared" si="211"/>
        <v>simvastatine oral 40mg/</v>
      </c>
    </row>
    <row r="1759" spans="1:168" ht="15.75" customHeight="1">
      <c r="A1759" s="83">
        <v>86488</v>
      </c>
      <c r="B1759" s="57">
        <v>86488</v>
      </c>
      <c r="C1759" s="118"/>
      <c r="D1759" s="118"/>
      <c r="E1759" s="118"/>
      <c r="F1759" s="118"/>
      <c r="G1759" s="57">
        <v>86488</v>
      </c>
      <c r="I1759" s="57">
        <v>86488</v>
      </c>
      <c r="J1759" s="5" t="str">
        <f t="shared" si="205"/>
        <v>FIN simvastatine N.V. Organon film-coated tablet 50 x 40mg/</v>
      </c>
      <c r="K1759" s="5" t="str">
        <f t="shared" si="206"/>
        <v>FIN simvastatine N.V. Organon film-coated tablet 50 x 40mg/</v>
      </c>
      <c r="P1759">
        <v>50</v>
      </c>
      <c r="R1759">
        <v>50</v>
      </c>
      <c r="T1759" s="118"/>
      <c r="U1759" s="118"/>
      <c r="V1759" s="118"/>
      <c r="W1759" s="118"/>
      <c r="X1759" t="s">
        <v>1307</v>
      </c>
      <c r="Y1759" t="s">
        <v>1190</v>
      </c>
      <c r="Z1759" t="s">
        <v>1190</v>
      </c>
      <c r="AA1759" t="s">
        <v>1299</v>
      </c>
      <c r="AF1759" s="61">
        <v>100000073665</v>
      </c>
      <c r="AG1759" t="s">
        <v>1220</v>
      </c>
      <c r="AI1759" t="s">
        <v>1198</v>
      </c>
      <c r="AJ1759" t="s">
        <v>1212</v>
      </c>
      <c r="AS1759" s="57">
        <v>4267</v>
      </c>
      <c r="AT1759" s="25" t="str">
        <f t="shared" si="207"/>
        <v>FIN simvastatine N.V. Organon film-coated tablet 40mg/</v>
      </c>
      <c r="AU1759" s="33"/>
      <c r="AW1759" s="57">
        <v>4267</v>
      </c>
      <c r="AX1759" s="57"/>
      <c r="AZ1759" t="s">
        <v>579</v>
      </c>
      <c r="BD1759" t="s">
        <v>1220</v>
      </c>
      <c r="BF1759" s="46" t="s">
        <v>1090</v>
      </c>
      <c r="BG1759" t="s">
        <v>995</v>
      </c>
      <c r="BK1759" t="s">
        <v>995</v>
      </c>
      <c r="BL1759" t="s">
        <v>1090</v>
      </c>
      <c r="BM1759" s="55" t="s">
        <v>964</v>
      </c>
      <c r="BN1759" t="str">
        <f t="shared" si="208"/>
        <v>simvastatine film-coated tablet 40mg/</v>
      </c>
      <c r="BO1759" s="55"/>
      <c r="BP1759" t="str">
        <f t="shared" si="209"/>
        <v>simvastatine film-coated tablet 40mg/</v>
      </c>
      <c r="BR1759" s="76">
        <v>10221000</v>
      </c>
      <c r="BS1759" t="s">
        <v>1220</v>
      </c>
      <c r="BU1759" s="118"/>
      <c r="BV1759" s="118"/>
      <c r="BW1759" s="61">
        <v>100000073665</v>
      </c>
      <c r="CB1759" s="87"/>
      <c r="CC1759" s="87"/>
      <c r="CF1759" t="s">
        <v>1242</v>
      </c>
      <c r="CG1759" t="s">
        <v>175</v>
      </c>
      <c r="CI1759" s="118"/>
      <c r="CJ1759" s="118"/>
      <c r="CK1759" t="s">
        <v>1239</v>
      </c>
      <c r="CM1759" t="s">
        <v>1228</v>
      </c>
      <c r="CN1759" t="s">
        <v>3382</v>
      </c>
      <c r="CO1759" s="46" t="s">
        <v>2252</v>
      </c>
      <c r="CQ1759" s="46" t="s">
        <v>2252</v>
      </c>
      <c r="CR1759" s="46" t="s">
        <v>615</v>
      </c>
      <c r="CT1759" s="46" t="s">
        <v>2252</v>
      </c>
      <c r="CU1759" s="46" t="s">
        <v>615</v>
      </c>
      <c r="CV1759" s="118"/>
      <c r="CW1759" s="147"/>
      <c r="CX1759" t="s">
        <v>615</v>
      </c>
      <c r="DG1759" s="118"/>
      <c r="DH1759" s="118"/>
      <c r="DI1759" s="118"/>
      <c r="DJ1759" s="118"/>
      <c r="DK1759" s="118"/>
      <c r="DL1759">
        <v>40</v>
      </c>
      <c r="DM1759" s="74" t="s">
        <v>164</v>
      </c>
      <c r="DN1759" s="74"/>
      <c r="DO1759" s="74"/>
      <c r="DP1759" s="74"/>
      <c r="DR1759">
        <v>40</v>
      </c>
      <c r="DS1759" s="74" t="s">
        <v>164</v>
      </c>
      <c r="DZ1759" t="s">
        <v>1262</v>
      </c>
      <c r="EA1759">
        <v>40</v>
      </c>
      <c r="EY1759" s="70" t="str">
        <f t="shared" si="210"/>
        <v>simvastatine oral 40mg/</v>
      </c>
      <c r="FK1759" s="14" t="s">
        <v>163</v>
      </c>
      <c r="FL1759" s="70" t="str">
        <f t="shared" si="211"/>
        <v>simvastatine oral 40mg/</v>
      </c>
    </row>
    <row r="1760" spans="1:168" ht="15.75" customHeight="1">
      <c r="A1760" s="83">
        <v>86489</v>
      </c>
      <c r="B1760" s="57">
        <v>86489</v>
      </c>
      <c r="C1760" s="118"/>
      <c r="D1760" s="118"/>
      <c r="E1760" s="118"/>
      <c r="F1760" s="118"/>
      <c r="G1760" s="57">
        <v>86489</v>
      </c>
      <c r="I1760" s="57">
        <v>86489</v>
      </c>
      <c r="J1760" s="5" t="str">
        <f t="shared" si="205"/>
        <v>FIN simvastatine N.V. Organon film-coated tablet 90 x 40mg/</v>
      </c>
      <c r="K1760" s="5" t="str">
        <f t="shared" si="206"/>
        <v>FIN simvastatine N.V. Organon film-coated tablet 90 x 40mg/</v>
      </c>
      <c r="P1760">
        <v>90</v>
      </c>
      <c r="R1760">
        <v>90</v>
      </c>
      <c r="T1760" s="118"/>
      <c r="U1760" s="118"/>
      <c r="V1760" s="118"/>
      <c r="W1760" s="118"/>
      <c r="X1760" t="s">
        <v>1289</v>
      </c>
      <c r="Y1760" t="s">
        <v>1190</v>
      </c>
      <c r="Z1760" t="s">
        <v>1190</v>
      </c>
      <c r="AA1760" t="s">
        <v>1301</v>
      </c>
      <c r="AF1760" s="61">
        <v>100000073665</v>
      </c>
      <c r="AG1760" t="s">
        <v>1220</v>
      </c>
      <c r="AI1760" t="s">
        <v>1198</v>
      </c>
      <c r="AJ1760" t="s">
        <v>1212</v>
      </c>
      <c r="AS1760" s="57">
        <v>4267</v>
      </c>
      <c r="AT1760" s="25" t="str">
        <f t="shared" si="207"/>
        <v>FIN simvastatine N.V. Organon film-coated tablet 40mg/</v>
      </c>
      <c r="AU1760" s="33"/>
      <c r="AW1760" s="57">
        <v>4267</v>
      </c>
      <c r="AX1760" s="57"/>
      <c r="AZ1760" t="s">
        <v>579</v>
      </c>
      <c r="BD1760" t="s">
        <v>1220</v>
      </c>
      <c r="BF1760" s="46" t="s">
        <v>1090</v>
      </c>
      <c r="BG1760" t="s">
        <v>995</v>
      </c>
      <c r="BK1760" t="s">
        <v>995</v>
      </c>
      <c r="BL1760" t="s">
        <v>1090</v>
      </c>
      <c r="BM1760" s="55" t="s">
        <v>964</v>
      </c>
      <c r="BN1760" t="str">
        <f t="shared" si="208"/>
        <v>simvastatine film-coated tablet 40mg/</v>
      </c>
      <c r="BO1760" s="55"/>
      <c r="BP1760" t="str">
        <f t="shared" si="209"/>
        <v>simvastatine film-coated tablet 40mg/</v>
      </c>
      <c r="BR1760" s="76">
        <v>10221000</v>
      </c>
      <c r="BS1760" t="s">
        <v>1220</v>
      </c>
      <c r="BU1760" s="118"/>
      <c r="BV1760" s="118"/>
      <c r="BW1760" s="61">
        <v>100000073665</v>
      </c>
      <c r="CB1760" s="87"/>
      <c r="CC1760" s="87"/>
      <c r="CF1760" t="s">
        <v>1242</v>
      </c>
      <c r="CG1760" t="s">
        <v>175</v>
      </c>
      <c r="CI1760" s="118"/>
      <c r="CJ1760" s="118"/>
      <c r="CK1760" t="s">
        <v>1239</v>
      </c>
      <c r="CM1760" t="s">
        <v>1228</v>
      </c>
      <c r="CN1760" t="s">
        <v>3382</v>
      </c>
      <c r="CO1760" s="46" t="s">
        <v>2252</v>
      </c>
      <c r="CQ1760" s="46" t="s">
        <v>2252</v>
      </c>
      <c r="CR1760" s="46" t="s">
        <v>615</v>
      </c>
      <c r="CT1760" s="46" t="s">
        <v>2252</v>
      </c>
      <c r="CU1760" s="46" t="s">
        <v>615</v>
      </c>
      <c r="CV1760" s="118"/>
      <c r="CW1760" s="147"/>
      <c r="CX1760" t="s">
        <v>615</v>
      </c>
      <c r="DG1760" s="118"/>
      <c r="DH1760" s="118"/>
      <c r="DI1760" s="118"/>
      <c r="DJ1760" s="118"/>
      <c r="DK1760" s="118"/>
      <c r="DL1760">
        <v>40</v>
      </c>
      <c r="DM1760" s="74" t="s">
        <v>164</v>
      </c>
      <c r="DN1760" s="74"/>
      <c r="DO1760" s="74"/>
      <c r="DP1760" s="74"/>
      <c r="DR1760">
        <v>40</v>
      </c>
      <c r="DS1760" s="74" t="s">
        <v>164</v>
      </c>
      <c r="DZ1760" t="s">
        <v>1262</v>
      </c>
      <c r="EA1760">
        <v>40</v>
      </c>
      <c r="EY1760" s="70" t="str">
        <f t="shared" si="210"/>
        <v>simvastatine oral 40mg/</v>
      </c>
      <c r="FK1760" s="14" t="s">
        <v>163</v>
      </c>
      <c r="FL1760" s="70" t="str">
        <f t="shared" si="211"/>
        <v>simvastatine oral 40mg/</v>
      </c>
    </row>
    <row r="1761" spans="1:168" ht="15.75" customHeight="1">
      <c r="A1761" s="83">
        <v>86490</v>
      </c>
      <c r="B1761" s="57">
        <v>86490</v>
      </c>
      <c r="C1761" s="118"/>
      <c r="D1761" s="118"/>
      <c r="E1761" s="118"/>
      <c r="F1761" s="118"/>
      <c r="G1761" s="57">
        <v>86490</v>
      </c>
      <c r="I1761" s="57">
        <v>86490</v>
      </c>
      <c r="J1761" s="5" t="str">
        <f t="shared" si="205"/>
        <v>FIN simvastatine N.V. Organon film-coated tablet 30 x 40mg/</v>
      </c>
      <c r="K1761" s="5" t="str">
        <f t="shared" si="206"/>
        <v>FIN simvastatine N.V. Organon film-coated tablet 30 x 40mg/</v>
      </c>
      <c r="P1761">
        <v>30</v>
      </c>
      <c r="R1761">
        <v>30</v>
      </c>
      <c r="T1761" s="118"/>
      <c r="U1761" s="118"/>
      <c r="V1761" s="118"/>
      <c r="W1761" s="118"/>
      <c r="X1761" t="s">
        <v>1289</v>
      </c>
      <c r="Y1761" t="s">
        <v>1190</v>
      </c>
      <c r="Z1761" t="s">
        <v>1190</v>
      </c>
      <c r="AA1761" t="s">
        <v>1298</v>
      </c>
      <c r="AF1761" s="61">
        <v>100000073665</v>
      </c>
      <c r="AG1761" t="s">
        <v>1220</v>
      </c>
      <c r="AI1761" t="s">
        <v>1198</v>
      </c>
      <c r="AJ1761" t="s">
        <v>1212</v>
      </c>
      <c r="AS1761" s="57">
        <v>4267</v>
      </c>
      <c r="AT1761" s="25" t="str">
        <f t="shared" si="207"/>
        <v>FIN simvastatine N.V. Organon film-coated tablet 40mg/</v>
      </c>
      <c r="AU1761" s="33"/>
      <c r="AW1761" s="57">
        <v>4267</v>
      </c>
      <c r="AX1761" s="57"/>
      <c r="AZ1761" t="s">
        <v>579</v>
      </c>
      <c r="BD1761" t="s">
        <v>1220</v>
      </c>
      <c r="BF1761" s="46" t="s">
        <v>1090</v>
      </c>
      <c r="BG1761" t="s">
        <v>995</v>
      </c>
      <c r="BK1761" t="s">
        <v>995</v>
      </c>
      <c r="BL1761" t="s">
        <v>1090</v>
      </c>
      <c r="BM1761" s="55" t="s">
        <v>964</v>
      </c>
      <c r="BN1761" t="str">
        <f t="shared" si="208"/>
        <v>simvastatine film-coated tablet 40mg/</v>
      </c>
      <c r="BO1761" s="55"/>
      <c r="BP1761" t="str">
        <f t="shared" si="209"/>
        <v>simvastatine film-coated tablet 40mg/</v>
      </c>
      <c r="BR1761" s="76">
        <v>10221000</v>
      </c>
      <c r="BS1761" t="s">
        <v>1220</v>
      </c>
      <c r="BU1761" s="118"/>
      <c r="BV1761" s="118"/>
      <c r="BW1761" s="61">
        <v>100000073665</v>
      </c>
      <c r="CB1761" s="87"/>
      <c r="CC1761" s="87"/>
      <c r="CF1761" t="s">
        <v>1242</v>
      </c>
      <c r="CG1761" t="s">
        <v>175</v>
      </c>
      <c r="CI1761" s="118"/>
      <c r="CJ1761" s="118"/>
      <c r="CK1761" t="s">
        <v>1239</v>
      </c>
      <c r="CM1761" t="s">
        <v>1228</v>
      </c>
      <c r="CN1761" t="s">
        <v>3382</v>
      </c>
      <c r="CO1761" s="46" t="s">
        <v>2252</v>
      </c>
      <c r="CQ1761" s="46" t="s">
        <v>2252</v>
      </c>
      <c r="CR1761" s="46" t="s">
        <v>615</v>
      </c>
      <c r="CT1761" s="46" t="s">
        <v>2252</v>
      </c>
      <c r="CU1761" s="46" t="s">
        <v>615</v>
      </c>
      <c r="CV1761" s="118"/>
      <c r="CW1761" s="147"/>
      <c r="CX1761" t="s">
        <v>615</v>
      </c>
      <c r="DG1761" s="118"/>
      <c r="DH1761" s="118"/>
      <c r="DI1761" s="118"/>
      <c r="DJ1761" s="118"/>
      <c r="DK1761" s="118"/>
      <c r="DL1761">
        <v>40</v>
      </c>
      <c r="DM1761" s="74" t="s">
        <v>164</v>
      </c>
      <c r="DN1761" s="74"/>
      <c r="DO1761" s="74"/>
      <c r="DP1761" s="74"/>
      <c r="DR1761">
        <v>40</v>
      </c>
      <c r="DS1761" s="74" t="s">
        <v>164</v>
      </c>
      <c r="DZ1761" t="s">
        <v>1262</v>
      </c>
      <c r="EA1761">
        <v>40</v>
      </c>
      <c r="EY1761" s="70" t="str">
        <f t="shared" si="210"/>
        <v>simvastatine oral 40mg/</v>
      </c>
      <c r="FK1761" s="14" t="s">
        <v>163</v>
      </c>
      <c r="FL1761" s="70" t="str">
        <f t="shared" si="211"/>
        <v>simvastatine oral 40mg/</v>
      </c>
    </row>
    <row r="1762" spans="1:168" ht="15.75" customHeight="1">
      <c r="A1762" s="83">
        <v>86491</v>
      </c>
      <c r="B1762" s="57">
        <v>86491</v>
      </c>
      <c r="C1762" s="118"/>
      <c r="D1762" s="118"/>
      <c r="E1762" s="118"/>
      <c r="F1762" s="118"/>
      <c r="G1762" s="57">
        <v>86491</v>
      </c>
      <c r="I1762" s="57">
        <v>86491</v>
      </c>
      <c r="J1762" s="5" t="str">
        <f t="shared" si="205"/>
        <v>FIN simvastatine N.V. Organon film-coated tablet 50 x 40mg/</v>
      </c>
      <c r="K1762" s="5" t="str">
        <f t="shared" si="206"/>
        <v>FIN simvastatine N.V. Organon film-coated tablet 50 x 40mg/</v>
      </c>
      <c r="P1762">
        <v>50</v>
      </c>
      <c r="R1762">
        <v>50</v>
      </c>
      <c r="T1762" s="118"/>
      <c r="U1762" s="118"/>
      <c r="V1762" s="118"/>
      <c r="W1762" s="118"/>
      <c r="X1762" t="s">
        <v>1297</v>
      </c>
      <c r="Y1762" t="s">
        <v>1190</v>
      </c>
      <c r="Z1762" t="s">
        <v>1190</v>
      </c>
      <c r="AA1762" t="s">
        <v>1299</v>
      </c>
      <c r="AF1762" s="61">
        <v>100000073665</v>
      </c>
      <c r="AG1762" t="s">
        <v>1220</v>
      </c>
      <c r="AI1762" t="s">
        <v>1198</v>
      </c>
      <c r="AJ1762" t="s">
        <v>1212</v>
      </c>
      <c r="AS1762" s="57">
        <v>4267</v>
      </c>
      <c r="AT1762" s="25" t="str">
        <f t="shared" si="207"/>
        <v>FIN simvastatine N.V. Organon film-coated tablet 40mg/</v>
      </c>
      <c r="AU1762" s="33"/>
      <c r="AW1762" s="57">
        <v>4267</v>
      </c>
      <c r="AX1762" s="57"/>
      <c r="AZ1762" t="s">
        <v>579</v>
      </c>
      <c r="BD1762" t="s">
        <v>1220</v>
      </c>
      <c r="BF1762" s="46" t="s">
        <v>1090</v>
      </c>
      <c r="BG1762" t="s">
        <v>995</v>
      </c>
      <c r="BK1762" t="s">
        <v>995</v>
      </c>
      <c r="BL1762" t="s">
        <v>1090</v>
      </c>
      <c r="BM1762" s="55" t="s">
        <v>964</v>
      </c>
      <c r="BN1762" t="str">
        <f t="shared" si="208"/>
        <v>simvastatine film-coated tablet 40mg/</v>
      </c>
      <c r="BO1762" s="55"/>
      <c r="BP1762" t="str">
        <f t="shared" si="209"/>
        <v>simvastatine film-coated tablet 40mg/</v>
      </c>
      <c r="BR1762" s="76">
        <v>10221000</v>
      </c>
      <c r="BS1762" t="s">
        <v>1220</v>
      </c>
      <c r="BU1762" s="118"/>
      <c r="BV1762" s="118"/>
      <c r="BW1762" s="61">
        <v>100000073665</v>
      </c>
      <c r="CB1762" s="87"/>
      <c r="CC1762" s="87"/>
      <c r="CF1762" t="s">
        <v>1242</v>
      </c>
      <c r="CG1762" t="s">
        <v>175</v>
      </c>
      <c r="CI1762" s="118"/>
      <c r="CJ1762" s="118"/>
      <c r="CK1762" t="s">
        <v>1239</v>
      </c>
      <c r="CM1762" t="s">
        <v>1228</v>
      </c>
      <c r="CN1762" t="s">
        <v>3382</v>
      </c>
      <c r="CO1762" s="46" t="s">
        <v>2252</v>
      </c>
      <c r="CQ1762" s="46" t="s">
        <v>2252</v>
      </c>
      <c r="CR1762" s="46" t="s">
        <v>615</v>
      </c>
      <c r="CT1762" s="46" t="s">
        <v>2252</v>
      </c>
      <c r="CU1762" s="46" t="s">
        <v>615</v>
      </c>
      <c r="CV1762" s="118"/>
      <c r="CW1762" s="147"/>
      <c r="CX1762" t="s">
        <v>615</v>
      </c>
      <c r="DG1762" s="118"/>
      <c r="DH1762" s="118"/>
      <c r="DI1762" s="118"/>
      <c r="DJ1762" s="118"/>
      <c r="DK1762" s="118"/>
      <c r="DL1762">
        <v>40</v>
      </c>
      <c r="DM1762" s="74" t="s">
        <v>164</v>
      </c>
      <c r="DN1762" s="74"/>
      <c r="DO1762" s="74"/>
      <c r="DP1762" s="74"/>
      <c r="DR1762">
        <v>40</v>
      </c>
      <c r="DS1762" s="74" t="s">
        <v>164</v>
      </c>
      <c r="DZ1762" t="s">
        <v>1262</v>
      </c>
      <c r="EA1762">
        <v>40</v>
      </c>
      <c r="EY1762" s="70" t="str">
        <f t="shared" si="210"/>
        <v>simvastatine oral 40mg/</v>
      </c>
      <c r="FK1762" s="14" t="s">
        <v>163</v>
      </c>
      <c r="FL1762" s="70" t="str">
        <f t="shared" si="211"/>
        <v>simvastatine oral 40mg/</v>
      </c>
    </row>
    <row r="1763" spans="1:168" ht="15.75" customHeight="1">
      <c r="A1763" s="83">
        <v>86492</v>
      </c>
      <c r="B1763" s="57">
        <v>86492</v>
      </c>
      <c r="C1763" s="118"/>
      <c r="D1763" s="118"/>
      <c r="E1763" s="118"/>
      <c r="F1763" s="118"/>
      <c r="G1763" s="57">
        <v>86492</v>
      </c>
      <c r="I1763" s="57">
        <v>86492</v>
      </c>
      <c r="J1763" s="5" t="str">
        <f t="shared" si="205"/>
        <v>FIN simvastatine N.V. Organon film-coated tablet 50 x 40mg/</v>
      </c>
      <c r="K1763" s="5" t="str">
        <f t="shared" si="206"/>
        <v>FIN simvastatine N.V. Organon film-coated tablet 50 x 40mg/</v>
      </c>
      <c r="P1763">
        <v>50</v>
      </c>
      <c r="R1763">
        <v>50</v>
      </c>
      <c r="T1763" s="118"/>
      <c r="U1763" s="118"/>
      <c r="V1763" s="118"/>
      <c r="W1763" s="118"/>
      <c r="X1763" t="s">
        <v>1343</v>
      </c>
      <c r="Y1763" t="s">
        <v>1190</v>
      </c>
      <c r="Z1763" t="s">
        <v>1190</v>
      </c>
      <c r="AA1763" t="s">
        <v>1299</v>
      </c>
      <c r="AF1763" s="61">
        <v>100000073665</v>
      </c>
      <c r="AG1763" t="s">
        <v>1220</v>
      </c>
      <c r="AI1763" t="s">
        <v>1198</v>
      </c>
      <c r="AJ1763" t="s">
        <v>1212</v>
      </c>
      <c r="AS1763" s="57">
        <v>4267</v>
      </c>
      <c r="AT1763" s="25" t="str">
        <f t="shared" si="207"/>
        <v>FIN simvastatine N.V. Organon film-coated tablet 40mg/</v>
      </c>
      <c r="AU1763" s="33"/>
      <c r="AW1763" s="57">
        <v>4267</v>
      </c>
      <c r="AX1763" s="57"/>
      <c r="AZ1763" t="s">
        <v>579</v>
      </c>
      <c r="BD1763" t="s">
        <v>1220</v>
      </c>
      <c r="BF1763" s="46" t="s">
        <v>1090</v>
      </c>
      <c r="BG1763" t="s">
        <v>995</v>
      </c>
      <c r="BK1763" t="s">
        <v>995</v>
      </c>
      <c r="BL1763" t="s">
        <v>1090</v>
      </c>
      <c r="BM1763" s="55" t="s">
        <v>964</v>
      </c>
      <c r="BN1763" t="str">
        <f t="shared" si="208"/>
        <v>simvastatine film-coated tablet 40mg/</v>
      </c>
      <c r="BO1763" s="55"/>
      <c r="BP1763" t="str">
        <f t="shared" si="209"/>
        <v>simvastatine film-coated tablet 40mg/</v>
      </c>
      <c r="BR1763" s="76">
        <v>10221000</v>
      </c>
      <c r="BS1763" t="s">
        <v>1220</v>
      </c>
      <c r="BU1763" s="118"/>
      <c r="BV1763" s="118"/>
      <c r="BW1763" s="61">
        <v>100000073665</v>
      </c>
      <c r="CB1763" s="87"/>
      <c r="CC1763" s="87"/>
      <c r="CF1763" t="s">
        <v>1242</v>
      </c>
      <c r="CG1763" t="s">
        <v>175</v>
      </c>
      <c r="CI1763" s="118"/>
      <c r="CJ1763" s="118"/>
      <c r="CK1763" t="s">
        <v>1239</v>
      </c>
      <c r="CM1763" t="s">
        <v>1228</v>
      </c>
      <c r="CN1763" t="s">
        <v>3382</v>
      </c>
      <c r="CO1763" s="46" t="s">
        <v>2252</v>
      </c>
      <c r="CQ1763" s="46" t="s">
        <v>2252</v>
      </c>
      <c r="CR1763" s="46" t="s">
        <v>615</v>
      </c>
      <c r="CT1763" s="46" t="s">
        <v>2252</v>
      </c>
      <c r="CU1763" s="46" t="s">
        <v>615</v>
      </c>
      <c r="CV1763" s="118"/>
      <c r="CW1763" s="147"/>
      <c r="CX1763" t="s">
        <v>615</v>
      </c>
      <c r="DG1763" s="118"/>
      <c r="DH1763" s="118"/>
      <c r="DI1763" s="118"/>
      <c r="DJ1763" s="118"/>
      <c r="DK1763" s="118"/>
      <c r="DL1763">
        <v>40</v>
      </c>
      <c r="DM1763" s="74" t="s">
        <v>164</v>
      </c>
      <c r="DN1763" s="74"/>
      <c r="DO1763" s="74"/>
      <c r="DP1763" s="74"/>
      <c r="DR1763">
        <v>40</v>
      </c>
      <c r="DS1763" s="74" t="s">
        <v>164</v>
      </c>
      <c r="DZ1763" t="s">
        <v>1262</v>
      </c>
      <c r="EA1763">
        <v>40</v>
      </c>
      <c r="EY1763" s="70" t="str">
        <f t="shared" si="210"/>
        <v>simvastatine oral 40mg/</v>
      </c>
      <c r="FK1763" s="14" t="s">
        <v>163</v>
      </c>
      <c r="FL1763" s="70" t="str">
        <f t="shared" si="211"/>
        <v>simvastatine oral 40mg/</v>
      </c>
    </row>
    <row r="1764" spans="1:168" ht="15.75" customHeight="1">
      <c r="A1764" s="83">
        <v>86493</v>
      </c>
      <c r="B1764" s="57">
        <v>86493</v>
      </c>
      <c r="C1764" s="118"/>
      <c r="D1764" s="118"/>
      <c r="E1764" s="118"/>
      <c r="F1764" s="118"/>
      <c r="G1764" s="57">
        <v>86493</v>
      </c>
      <c r="I1764" s="57">
        <v>86493</v>
      </c>
      <c r="J1764" s="5" t="str">
        <f t="shared" si="205"/>
        <v>FIN simvastatine N.V. Organon film-coated tablet 30 x 40mg/</v>
      </c>
      <c r="K1764" s="5" t="str">
        <f t="shared" si="206"/>
        <v>FIN simvastatine N.V. Organon film-coated tablet 30 x 40mg/</v>
      </c>
      <c r="P1764">
        <v>30</v>
      </c>
      <c r="R1764">
        <v>30</v>
      </c>
      <c r="T1764" s="118"/>
      <c r="U1764" s="118"/>
      <c r="V1764" s="118"/>
      <c r="W1764" s="118"/>
      <c r="X1764" t="s">
        <v>1307</v>
      </c>
      <c r="Y1764" t="s">
        <v>1190</v>
      </c>
      <c r="Z1764" t="s">
        <v>1190</v>
      </c>
      <c r="AA1764" t="s">
        <v>1298</v>
      </c>
      <c r="AF1764" s="61">
        <v>100000073665</v>
      </c>
      <c r="AG1764" t="s">
        <v>1220</v>
      </c>
      <c r="AI1764" t="s">
        <v>1198</v>
      </c>
      <c r="AJ1764" t="s">
        <v>1212</v>
      </c>
      <c r="AS1764" s="57">
        <v>4267</v>
      </c>
      <c r="AT1764" s="25" t="str">
        <f t="shared" si="207"/>
        <v>FIN simvastatine N.V. Organon film-coated tablet 40mg/</v>
      </c>
      <c r="AU1764" s="33"/>
      <c r="AW1764" s="57">
        <v>4267</v>
      </c>
      <c r="AX1764" s="57"/>
      <c r="AZ1764" t="s">
        <v>579</v>
      </c>
      <c r="BD1764" t="s">
        <v>1220</v>
      </c>
      <c r="BF1764" s="46" t="s">
        <v>1090</v>
      </c>
      <c r="BG1764" t="s">
        <v>995</v>
      </c>
      <c r="BK1764" t="s">
        <v>995</v>
      </c>
      <c r="BL1764" t="s">
        <v>1090</v>
      </c>
      <c r="BM1764" s="55" t="s">
        <v>964</v>
      </c>
      <c r="BN1764" t="str">
        <f t="shared" si="208"/>
        <v>simvastatine film-coated tablet 40mg/</v>
      </c>
      <c r="BO1764" s="55"/>
      <c r="BP1764" t="str">
        <f t="shared" si="209"/>
        <v>simvastatine film-coated tablet 40mg/</v>
      </c>
      <c r="BR1764" s="76">
        <v>10221000</v>
      </c>
      <c r="BS1764" t="s">
        <v>1220</v>
      </c>
      <c r="BU1764" s="118"/>
      <c r="BV1764" s="118"/>
      <c r="BW1764" s="61">
        <v>100000073665</v>
      </c>
      <c r="CB1764" s="87"/>
      <c r="CC1764" s="87"/>
      <c r="CF1764" t="s">
        <v>1242</v>
      </c>
      <c r="CG1764" t="s">
        <v>175</v>
      </c>
      <c r="CI1764" s="118"/>
      <c r="CJ1764" s="118"/>
      <c r="CK1764" t="s">
        <v>1239</v>
      </c>
      <c r="CM1764" t="s">
        <v>1228</v>
      </c>
      <c r="CN1764" t="s">
        <v>3382</v>
      </c>
      <c r="CO1764" s="46" t="s">
        <v>2252</v>
      </c>
      <c r="CQ1764" s="46" t="s">
        <v>2252</v>
      </c>
      <c r="CR1764" s="46" t="s">
        <v>615</v>
      </c>
      <c r="CT1764" s="46" t="s">
        <v>2252</v>
      </c>
      <c r="CU1764" s="46" t="s">
        <v>615</v>
      </c>
      <c r="CV1764" s="118"/>
      <c r="CW1764" s="147"/>
      <c r="CX1764" t="s">
        <v>615</v>
      </c>
      <c r="DG1764" s="118"/>
      <c r="DH1764" s="118"/>
      <c r="DI1764" s="118"/>
      <c r="DJ1764" s="118"/>
      <c r="DK1764" s="118"/>
      <c r="DL1764">
        <v>40</v>
      </c>
      <c r="DM1764" s="74" t="s">
        <v>164</v>
      </c>
      <c r="DN1764" s="74"/>
      <c r="DO1764" s="74"/>
      <c r="DP1764" s="74"/>
      <c r="DR1764">
        <v>40</v>
      </c>
      <c r="DS1764" s="74" t="s">
        <v>164</v>
      </c>
      <c r="DZ1764" t="s">
        <v>1262</v>
      </c>
      <c r="EA1764">
        <v>40</v>
      </c>
      <c r="EY1764" s="70" t="str">
        <f t="shared" si="210"/>
        <v>simvastatine oral 40mg/</v>
      </c>
      <c r="FK1764" s="14" t="s">
        <v>163</v>
      </c>
      <c r="FL1764" s="70" t="str">
        <f t="shared" si="211"/>
        <v>simvastatine oral 40mg/</v>
      </c>
    </row>
    <row r="1765" spans="1:168" ht="15.75" customHeight="1">
      <c r="A1765" s="83">
        <v>86494</v>
      </c>
      <c r="B1765" s="57">
        <v>86494</v>
      </c>
      <c r="C1765" s="118"/>
      <c r="D1765" s="118"/>
      <c r="E1765" s="118"/>
      <c r="F1765" s="118"/>
      <c r="G1765" s="57">
        <v>86494</v>
      </c>
      <c r="I1765" s="57">
        <v>86494</v>
      </c>
      <c r="J1765" s="5" t="str">
        <f t="shared" si="205"/>
        <v>FIN simvastatine N.V. Organon film-coated tablet 50 x 40mg/</v>
      </c>
      <c r="K1765" s="5" t="str">
        <f t="shared" si="206"/>
        <v>FIN simvastatine N.V. Organon film-coated tablet 50 x 40mg/</v>
      </c>
      <c r="P1765">
        <v>50</v>
      </c>
      <c r="R1765">
        <v>50</v>
      </c>
      <c r="T1765" s="118"/>
      <c r="U1765" s="118"/>
      <c r="V1765" s="118"/>
      <c r="W1765" s="118"/>
      <c r="X1765" t="s">
        <v>1302</v>
      </c>
      <c r="Y1765" t="s">
        <v>1190</v>
      </c>
      <c r="Z1765" t="s">
        <v>1190</v>
      </c>
      <c r="AA1765" t="s">
        <v>1299</v>
      </c>
      <c r="AF1765" s="61">
        <v>100000073665</v>
      </c>
      <c r="AG1765" t="s">
        <v>1220</v>
      </c>
      <c r="AI1765" t="s">
        <v>1198</v>
      </c>
      <c r="AJ1765" t="s">
        <v>1212</v>
      </c>
      <c r="AS1765" s="57">
        <v>4267</v>
      </c>
      <c r="AT1765" s="25" t="str">
        <f t="shared" si="207"/>
        <v>FIN simvastatine N.V. Organon film-coated tablet 40mg/</v>
      </c>
      <c r="AU1765" s="33"/>
      <c r="AW1765" s="57">
        <v>4267</v>
      </c>
      <c r="AX1765" s="57"/>
      <c r="AZ1765" t="s">
        <v>579</v>
      </c>
      <c r="BD1765" t="s">
        <v>1220</v>
      </c>
      <c r="BF1765" s="46" t="s">
        <v>1090</v>
      </c>
      <c r="BG1765" t="s">
        <v>995</v>
      </c>
      <c r="BK1765" t="s">
        <v>995</v>
      </c>
      <c r="BL1765" t="s">
        <v>1090</v>
      </c>
      <c r="BM1765" s="55" t="s">
        <v>964</v>
      </c>
      <c r="BN1765" t="str">
        <f t="shared" si="208"/>
        <v>simvastatine film-coated tablet 40mg/</v>
      </c>
      <c r="BO1765" s="55"/>
      <c r="BP1765" t="str">
        <f t="shared" si="209"/>
        <v>simvastatine film-coated tablet 40mg/</v>
      </c>
      <c r="BR1765" s="76">
        <v>10221000</v>
      </c>
      <c r="BS1765" t="s">
        <v>1220</v>
      </c>
      <c r="BU1765" s="118"/>
      <c r="BV1765" s="118"/>
      <c r="BW1765" s="61">
        <v>100000073665</v>
      </c>
      <c r="CB1765" s="87"/>
      <c r="CC1765" s="87"/>
      <c r="CF1765" t="s">
        <v>1242</v>
      </c>
      <c r="CG1765" t="s">
        <v>175</v>
      </c>
      <c r="CI1765" s="118"/>
      <c r="CJ1765" s="118"/>
      <c r="CK1765" t="s">
        <v>1239</v>
      </c>
      <c r="CM1765" t="s">
        <v>1228</v>
      </c>
      <c r="CN1765" t="s">
        <v>3382</v>
      </c>
      <c r="CO1765" s="46" t="s">
        <v>2252</v>
      </c>
      <c r="CQ1765" s="46" t="s">
        <v>2252</v>
      </c>
      <c r="CR1765" s="46" t="s">
        <v>615</v>
      </c>
      <c r="CT1765" s="46" t="s">
        <v>2252</v>
      </c>
      <c r="CU1765" s="46" t="s">
        <v>615</v>
      </c>
      <c r="CV1765" s="118"/>
      <c r="CW1765" s="147"/>
      <c r="CX1765" t="s">
        <v>615</v>
      </c>
      <c r="DG1765" s="118"/>
      <c r="DH1765" s="118"/>
      <c r="DI1765" s="118"/>
      <c r="DJ1765" s="118"/>
      <c r="DK1765" s="118"/>
      <c r="DL1765">
        <v>40</v>
      </c>
      <c r="DM1765" s="74" t="s">
        <v>164</v>
      </c>
      <c r="DN1765" s="74"/>
      <c r="DO1765" s="74"/>
      <c r="DP1765" s="74"/>
      <c r="DR1765">
        <v>40</v>
      </c>
      <c r="DS1765" s="74" t="s">
        <v>164</v>
      </c>
      <c r="DZ1765" t="s">
        <v>1262</v>
      </c>
      <c r="EA1765">
        <v>40</v>
      </c>
      <c r="EY1765" s="70" t="str">
        <f t="shared" si="210"/>
        <v>simvastatine oral 40mg/</v>
      </c>
      <c r="FK1765" s="14" t="s">
        <v>163</v>
      </c>
      <c r="FL1765" s="70" t="str">
        <f t="shared" si="211"/>
        <v>simvastatine oral 40mg/</v>
      </c>
    </row>
    <row r="1766" spans="1:168" ht="15.75" customHeight="1">
      <c r="A1766" s="83">
        <v>86495</v>
      </c>
      <c r="B1766" s="57">
        <v>86495</v>
      </c>
      <c r="C1766" s="118"/>
      <c r="D1766" s="118"/>
      <c r="E1766" s="118"/>
      <c r="F1766" s="118"/>
      <c r="G1766" s="57">
        <v>86495</v>
      </c>
      <c r="I1766" s="57">
        <v>86495</v>
      </c>
      <c r="J1766" s="5" t="str">
        <f t="shared" si="205"/>
        <v>FIN simvastatine N.V. Organon film-coated tablet 100 x 40mg/</v>
      </c>
      <c r="K1766" s="5" t="str">
        <f t="shared" si="206"/>
        <v>FIN simvastatine N.V. Organon film-coated tablet 100 x 40mg/</v>
      </c>
      <c r="P1766">
        <v>100</v>
      </c>
      <c r="R1766">
        <v>100</v>
      </c>
      <c r="T1766" s="118"/>
      <c r="U1766" s="118"/>
      <c r="V1766" s="118"/>
      <c r="W1766" s="118"/>
      <c r="Y1766" t="s">
        <v>1190</v>
      </c>
      <c r="Z1766" t="s">
        <v>1190</v>
      </c>
      <c r="AA1766" t="s">
        <v>1289</v>
      </c>
      <c r="AF1766" s="61">
        <v>100000073665</v>
      </c>
      <c r="AG1766" t="s">
        <v>1220</v>
      </c>
      <c r="AI1766" t="s">
        <v>1198</v>
      </c>
      <c r="AJ1766" t="s">
        <v>1212</v>
      </c>
      <c r="AS1766" s="57">
        <v>4267</v>
      </c>
      <c r="AT1766" s="25" t="str">
        <f t="shared" si="207"/>
        <v>FIN simvastatine N.V. Organon film-coated tablet 40mg/</v>
      </c>
      <c r="AU1766" s="33"/>
      <c r="AW1766" s="57">
        <v>4267</v>
      </c>
      <c r="AX1766" s="57"/>
      <c r="AZ1766" t="s">
        <v>579</v>
      </c>
      <c r="BD1766" t="s">
        <v>1220</v>
      </c>
      <c r="BF1766" s="46" t="s">
        <v>1090</v>
      </c>
      <c r="BG1766" t="s">
        <v>995</v>
      </c>
      <c r="BK1766" t="s">
        <v>995</v>
      </c>
      <c r="BL1766" t="s">
        <v>1090</v>
      </c>
      <c r="BM1766" s="55" t="s">
        <v>964</v>
      </c>
      <c r="BN1766" t="str">
        <f t="shared" si="208"/>
        <v>simvastatine film-coated tablet 40mg/</v>
      </c>
      <c r="BO1766" s="55"/>
      <c r="BP1766" t="str">
        <f t="shared" si="209"/>
        <v>simvastatine film-coated tablet 40mg/</v>
      </c>
      <c r="BR1766" s="76">
        <v>10221000</v>
      </c>
      <c r="BS1766" t="s">
        <v>1220</v>
      </c>
      <c r="BU1766" s="118"/>
      <c r="BV1766" s="118"/>
      <c r="BW1766" s="61">
        <v>100000073665</v>
      </c>
      <c r="CB1766" s="87"/>
      <c r="CC1766" s="87"/>
      <c r="CF1766" t="s">
        <v>1242</v>
      </c>
      <c r="CG1766" t="s">
        <v>175</v>
      </c>
      <c r="CI1766" s="118"/>
      <c r="CJ1766" s="118"/>
      <c r="CK1766" t="s">
        <v>1239</v>
      </c>
      <c r="CM1766" t="s">
        <v>1228</v>
      </c>
      <c r="CN1766" t="s">
        <v>3382</v>
      </c>
      <c r="CO1766" s="46" t="s">
        <v>2252</v>
      </c>
      <c r="CQ1766" s="46" t="s">
        <v>2252</v>
      </c>
      <c r="CR1766" s="46" t="s">
        <v>615</v>
      </c>
      <c r="CT1766" s="46" t="s">
        <v>2252</v>
      </c>
      <c r="CU1766" s="46" t="s">
        <v>615</v>
      </c>
      <c r="CV1766" s="118"/>
      <c r="CW1766" s="147"/>
      <c r="CX1766" t="s">
        <v>615</v>
      </c>
      <c r="DG1766" s="118"/>
      <c r="DH1766" s="118"/>
      <c r="DI1766" s="118"/>
      <c r="DJ1766" s="118"/>
      <c r="DK1766" s="118"/>
      <c r="DL1766">
        <v>40</v>
      </c>
      <c r="DM1766" s="74" t="s">
        <v>164</v>
      </c>
      <c r="DN1766" s="74"/>
      <c r="DO1766" s="74"/>
      <c r="DP1766" s="74"/>
      <c r="DR1766">
        <v>40</v>
      </c>
      <c r="DS1766" s="74" t="s">
        <v>164</v>
      </c>
      <c r="DZ1766" t="s">
        <v>1262</v>
      </c>
      <c r="EA1766">
        <v>40</v>
      </c>
      <c r="EY1766" s="70" t="str">
        <f t="shared" si="210"/>
        <v>simvastatine oral 40mg/</v>
      </c>
      <c r="FK1766" s="14" t="s">
        <v>163</v>
      </c>
      <c r="FL1766" s="70" t="str">
        <f t="shared" si="211"/>
        <v>simvastatine oral 40mg/</v>
      </c>
    </row>
    <row r="1767" spans="1:168" ht="15.75" customHeight="1">
      <c r="A1767" s="83">
        <v>86496</v>
      </c>
      <c r="B1767" s="57">
        <v>86496</v>
      </c>
      <c r="C1767" s="118"/>
      <c r="D1767" s="118"/>
      <c r="E1767" s="118"/>
      <c r="F1767" s="118"/>
      <c r="G1767" s="57">
        <v>86496</v>
      </c>
      <c r="I1767" s="57">
        <v>86496</v>
      </c>
      <c r="J1767" s="5" t="str">
        <f t="shared" si="205"/>
        <v>FIN simvastatine N.V. Organon film-coated tablet 28 x 40mg/</v>
      </c>
      <c r="K1767" s="5" t="str">
        <f t="shared" si="206"/>
        <v>FIN simvastatine N.V. Organon film-coated tablet 28 x 40mg/</v>
      </c>
      <c r="P1767">
        <v>28</v>
      </c>
      <c r="R1767">
        <v>28</v>
      </c>
      <c r="T1767" s="118"/>
      <c r="U1767" s="118"/>
      <c r="V1767" s="118"/>
      <c r="W1767" s="118"/>
      <c r="Y1767" t="s">
        <v>1190</v>
      </c>
      <c r="Z1767" t="s">
        <v>1190</v>
      </c>
      <c r="AA1767" t="s">
        <v>1297</v>
      </c>
      <c r="AF1767" s="61">
        <v>100000073665</v>
      </c>
      <c r="AG1767" t="s">
        <v>1220</v>
      </c>
      <c r="AI1767" t="s">
        <v>1198</v>
      </c>
      <c r="AJ1767" t="s">
        <v>1212</v>
      </c>
      <c r="AS1767" s="57">
        <v>4267</v>
      </c>
      <c r="AT1767" s="25" t="str">
        <f t="shared" si="207"/>
        <v>FIN simvastatine N.V. Organon film-coated tablet 40mg/</v>
      </c>
      <c r="AU1767" s="33"/>
      <c r="AW1767" s="57">
        <v>4267</v>
      </c>
      <c r="AX1767" s="57"/>
      <c r="AZ1767" t="s">
        <v>579</v>
      </c>
      <c r="BD1767" t="s">
        <v>1220</v>
      </c>
      <c r="BF1767" s="46" t="s">
        <v>1090</v>
      </c>
      <c r="BG1767" t="s">
        <v>995</v>
      </c>
      <c r="BK1767" t="s">
        <v>995</v>
      </c>
      <c r="BL1767" t="s">
        <v>1090</v>
      </c>
      <c r="BM1767" s="55" t="s">
        <v>964</v>
      </c>
      <c r="BN1767" t="str">
        <f t="shared" si="208"/>
        <v>simvastatine film-coated tablet 40mg/</v>
      </c>
      <c r="BO1767" s="55"/>
      <c r="BP1767" t="str">
        <f t="shared" si="209"/>
        <v>simvastatine film-coated tablet 40mg/</v>
      </c>
      <c r="BR1767" s="76">
        <v>10221000</v>
      </c>
      <c r="BS1767" t="s">
        <v>1220</v>
      </c>
      <c r="BU1767" s="118"/>
      <c r="BV1767" s="118"/>
      <c r="BW1767" s="61">
        <v>100000073665</v>
      </c>
      <c r="CB1767" s="87"/>
      <c r="CC1767" s="87"/>
      <c r="CF1767" t="s">
        <v>1242</v>
      </c>
      <c r="CG1767" t="s">
        <v>175</v>
      </c>
      <c r="CI1767" s="118"/>
      <c r="CJ1767" s="118"/>
      <c r="CK1767" t="s">
        <v>1239</v>
      </c>
      <c r="CM1767" t="s">
        <v>1228</v>
      </c>
      <c r="CN1767" t="s">
        <v>3382</v>
      </c>
      <c r="CO1767" s="46" t="s">
        <v>2252</v>
      </c>
      <c r="CQ1767" s="46" t="s">
        <v>2252</v>
      </c>
      <c r="CR1767" s="46" t="s">
        <v>615</v>
      </c>
      <c r="CT1767" s="46" t="s">
        <v>2252</v>
      </c>
      <c r="CU1767" s="46" t="s">
        <v>615</v>
      </c>
      <c r="CV1767" s="118"/>
      <c r="CW1767" s="147"/>
      <c r="CX1767" t="s">
        <v>615</v>
      </c>
      <c r="DG1767" s="118"/>
      <c r="DH1767" s="118"/>
      <c r="DI1767" s="118"/>
      <c r="DJ1767" s="118"/>
      <c r="DK1767" s="118"/>
      <c r="DL1767">
        <v>40</v>
      </c>
      <c r="DM1767" s="74" t="s">
        <v>164</v>
      </c>
      <c r="DN1767" s="74"/>
      <c r="DO1767" s="74"/>
      <c r="DP1767" s="74"/>
      <c r="DR1767">
        <v>40</v>
      </c>
      <c r="DS1767" s="74" t="s">
        <v>164</v>
      </c>
      <c r="DZ1767" t="s">
        <v>1262</v>
      </c>
      <c r="EA1767">
        <v>40</v>
      </c>
      <c r="EY1767" s="70" t="str">
        <f t="shared" si="210"/>
        <v>simvastatine oral 40mg/</v>
      </c>
      <c r="FK1767" s="14" t="s">
        <v>163</v>
      </c>
      <c r="FL1767" s="70" t="str">
        <f t="shared" si="211"/>
        <v>simvastatine oral 40mg/</v>
      </c>
    </row>
    <row r="1768" spans="1:168" ht="15.75" customHeight="1">
      <c r="A1768" s="83">
        <v>86497</v>
      </c>
      <c r="B1768" s="57">
        <v>86497</v>
      </c>
      <c r="C1768" s="118"/>
      <c r="D1768" s="118"/>
      <c r="E1768" s="118"/>
      <c r="F1768" s="118"/>
      <c r="G1768" s="57">
        <v>86497</v>
      </c>
      <c r="I1768" s="57">
        <v>86497</v>
      </c>
      <c r="J1768" s="5" t="str">
        <f t="shared" si="205"/>
        <v>FIN simvastatine N.V. Organon film-coated tablet 49 x 40mg/</v>
      </c>
      <c r="K1768" s="5" t="str">
        <f t="shared" si="206"/>
        <v>FIN simvastatine N.V. Organon film-coated tablet 49 x 40mg/</v>
      </c>
      <c r="P1768">
        <v>49</v>
      </c>
      <c r="R1768">
        <v>49</v>
      </c>
      <c r="T1768" s="118"/>
      <c r="U1768" s="118"/>
      <c r="V1768" s="118"/>
      <c r="W1768" s="118"/>
      <c r="Y1768" t="s">
        <v>1190</v>
      </c>
      <c r="Z1768" t="s">
        <v>1190</v>
      </c>
      <c r="AA1768" t="s">
        <v>1343</v>
      </c>
      <c r="AF1768" s="61">
        <v>100000073665</v>
      </c>
      <c r="AG1768" t="s">
        <v>1220</v>
      </c>
      <c r="AI1768" t="s">
        <v>1198</v>
      </c>
      <c r="AJ1768" t="s">
        <v>1212</v>
      </c>
      <c r="AS1768" s="57">
        <v>4267</v>
      </c>
      <c r="AT1768" s="25" t="str">
        <f t="shared" si="207"/>
        <v>FIN simvastatine N.V. Organon film-coated tablet 40mg/</v>
      </c>
      <c r="AU1768" s="33"/>
      <c r="AW1768" s="57">
        <v>4267</v>
      </c>
      <c r="AX1768" s="57"/>
      <c r="AZ1768" t="s">
        <v>579</v>
      </c>
      <c r="BD1768" t="s">
        <v>1220</v>
      </c>
      <c r="BF1768" s="46" t="s">
        <v>1090</v>
      </c>
      <c r="BG1768" t="s">
        <v>995</v>
      </c>
      <c r="BK1768" t="s">
        <v>995</v>
      </c>
      <c r="BL1768" t="s">
        <v>1090</v>
      </c>
      <c r="BM1768" s="55" t="s">
        <v>964</v>
      </c>
      <c r="BN1768" t="str">
        <f t="shared" si="208"/>
        <v>simvastatine film-coated tablet 40mg/</v>
      </c>
      <c r="BO1768" s="55"/>
      <c r="BP1768" t="str">
        <f t="shared" si="209"/>
        <v>simvastatine film-coated tablet 40mg/</v>
      </c>
      <c r="BR1768" s="76">
        <v>10221000</v>
      </c>
      <c r="BS1768" t="s">
        <v>1220</v>
      </c>
      <c r="BU1768" s="118"/>
      <c r="BV1768" s="118"/>
      <c r="BW1768" s="61">
        <v>100000073665</v>
      </c>
      <c r="CB1768" s="87"/>
      <c r="CC1768" s="87"/>
      <c r="CF1768" t="s">
        <v>1242</v>
      </c>
      <c r="CG1768" t="s">
        <v>175</v>
      </c>
      <c r="CI1768" s="118"/>
      <c r="CJ1768" s="118"/>
      <c r="CK1768" t="s">
        <v>1239</v>
      </c>
      <c r="CM1768" t="s">
        <v>1228</v>
      </c>
      <c r="CN1768" t="s">
        <v>3382</v>
      </c>
      <c r="CO1768" s="46" t="s">
        <v>2252</v>
      </c>
      <c r="CQ1768" s="46" t="s">
        <v>2252</v>
      </c>
      <c r="CR1768" s="46" t="s">
        <v>615</v>
      </c>
      <c r="CT1768" s="46" t="s">
        <v>2252</v>
      </c>
      <c r="CU1768" s="46" t="s">
        <v>615</v>
      </c>
      <c r="CV1768" s="118"/>
      <c r="CW1768" s="147"/>
      <c r="CX1768" t="s">
        <v>615</v>
      </c>
      <c r="DG1768" s="118"/>
      <c r="DH1768" s="118"/>
      <c r="DI1768" s="118"/>
      <c r="DJ1768" s="118"/>
      <c r="DK1768" s="118"/>
      <c r="DL1768">
        <v>40</v>
      </c>
      <c r="DM1768" s="74" t="s">
        <v>164</v>
      </c>
      <c r="DN1768" s="74"/>
      <c r="DO1768" s="74"/>
      <c r="DP1768" s="74"/>
      <c r="DR1768">
        <v>40</v>
      </c>
      <c r="DS1768" s="74" t="s">
        <v>164</v>
      </c>
      <c r="DZ1768" t="s">
        <v>1262</v>
      </c>
      <c r="EA1768">
        <v>40</v>
      </c>
      <c r="EY1768" s="70" t="str">
        <f t="shared" si="210"/>
        <v>simvastatine oral 40mg/</v>
      </c>
      <c r="FK1768" s="14" t="s">
        <v>163</v>
      </c>
      <c r="FL1768" s="70" t="str">
        <f t="shared" si="211"/>
        <v>simvastatine oral 40mg/</v>
      </c>
    </row>
    <row r="1769" spans="1:168" ht="15.75" customHeight="1">
      <c r="A1769" s="83">
        <v>86498</v>
      </c>
      <c r="B1769" s="57">
        <v>86498</v>
      </c>
      <c r="C1769" s="118"/>
      <c r="D1769" s="118"/>
      <c r="E1769" s="118"/>
      <c r="F1769" s="118"/>
      <c r="G1769" s="57">
        <v>86498</v>
      </c>
      <c r="I1769" s="57">
        <v>86498</v>
      </c>
      <c r="J1769" s="5" t="str">
        <f t="shared" si="205"/>
        <v>FIN simvastatine N.V. Organon film-coated tablet 98 x 40mg/</v>
      </c>
      <c r="K1769" s="5" t="str">
        <f t="shared" si="206"/>
        <v>FIN simvastatine N.V. Organon film-coated tablet 98 x 40mg/</v>
      </c>
      <c r="P1769">
        <v>98</v>
      </c>
      <c r="R1769">
        <v>98</v>
      </c>
      <c r="T1769" s="118"/>
      <c r="U1769" s="118"/>
      <c r="V1769" s="118"/>
      <c r="W1769" s="118"/>
      <c r="Y1769" t="s">
        <v>1190</v>
      </c>
      <c r="Z1769" t="s">
        <v>1190</v>
      </c>
      <c r="AA1769" t="s">
        <v>1302</v>
      </c>
      <c r="AF1769" s="61">
        <v>100000073665</v>
      </c>
      <c r="AG1769" t="s">
        <v>1220</v>
      </c>
      <c r="AI1769" t="s">
        <v>1198</v>
      </c>
      <c r="AJ1769" t="s">
        <v>1212</v>
      </c>
      <c r="AS1769" s="57">
        <v>4267</v>
      </c>
      <c r="AT1769" s="25" t="str">
        <f t="shared" si="207"/>
        <v>FIN simvastatine N.V. Organon film-coated tablet 40mg/</v>
      </c>
      <c r="AU1769" s="33"/>
      <c r="AW1769" s="57">
        <v>4267</v>
      </c>
      <c r="AX1769" s="57"/>
      <c r="AZ1769" t="s">
        <v>579</v>
      </c>
      <c r="BD1769" t="s">
        <v>1220</v>
      </c>
      <c r="BF1769" s="46" t="s">
        <v>1090</v>
      </c>
      <c r="BG1769" t="s">
        <v>995</v>
      </c>
      <c r="BK1769" t="s">
        <v>995</v>
      </c>
      <c r="BL1769" t="s">
        <v>1090</v>
      </c>
      <c r="BM1769" s="55" t="s">
        <v>964</v>
      </c>
      <c r="BN1769" t="str">
        <f t="shared" si="208"/>
        <v>simvastatine film-coated tablet 40mg/</v>
      </c>
      <c r="BO1769" s="55"/>
      <c r="BP1769" t="str">
        <f t="shared" si="209"/>
        <v>simvastatine film-coated tablet 40mg/</v>
      </c>
      <c r="BR1769" s="76">
        <v>10221000</v>
      </c>
      <c r="BS1769" t="s">
        <v>1220</v>
      </c>
      <c r="BU1769" s="118"/>
      <c r="BV1769" s="118"/>
      <c r="BW1769" s="61">
        <v>100000073665</v>
      </c>
      <c r="CB1769" s="87"/>
      <c r="CC1769" s="87"/>
      <c r="CF1769" t="s">
        <v>1242</v>
      </c>
      <c r="CG1769" t="s">
        <v>175</v>
      </c>
      <c r="CI1769" s="118"/>
      <c r="CJ1769" s="118"/>
      <c r="CK1769" t="s">
        <v>1239</v>
      </c>
      <c r="CM1769" t="s">
        <v>1228</v>
      </c>
      <c r="CN1769" t="s">
        <v>3382</v>
      </c>
      <c r="CO1769" s="46" t="s">
        <v>2252</v>
      </c>
      <c r="CQ1769" s="46" t="s">
        <v>2252</v>
      </c>
      <c r="CR1769" s="46" t="s">
        <v>615</v>
      </c>
      <c r="CT1769" s="46" t="s">
        <v>2252</v>
      </c>
      <c r="CU1769" s="46" t="s">
        <v>615</v>
      </c>
      <c r="CV1769" s="118"/>
      <c r="CW1769" s="147"/>
      <c r="CX1769" t="s">
        <v>615</v>
      </c>
      <c r="DG1769" s="118"/>
      <c r="DH1769" s="118"/>
      <c r="DI1769" s="118"/>
      <c r="DJ1769" s="118"/>
      <c r="DK1769" s="118"/>
      <c r="DL1769">
        <v>40</v>
      </c>
      <c r="DM1769" s="74" t="s">
        <v>164</v>
      </c>
      <c r="DN1769" s="74"/>
      <c r="DO1769" s="74"/>
      <c r="DP1769" s="74"/>
      <c r="DR1769">
        <v>40</v>
      </c>
      <c r="DS1769" s="74" t="s">
        <v>164</v>
      </c>
      <c r="DZ1769" t="s">
        <v>1262</v>
      </c>
      <c r="EA1769">
        <v>40</v>
      </c>
      <c r="EY1769" s="70" t="str">
        <f t="shared" si="210"/>
        <v>simvastatine oral 40mg/</v>
      </c>
      <c r="FK1769" s="14" t="s">
        <v>163</v>
      </c>
      <c r="FL1769" s="70" t="str">
        <f t="shared" si="211"/>
        <v>simvastatine oral 40mg/</v>
      </c>
    </row>
    <row r="1770" spans="1:168" ht="15.75" customHeight="1">
      <c r="A1770" s="83">
        <v>86499</v>
      </c>
      <c r="B1770" s="57">
        <v>86499</v>
      </c>
      <c r="C1770" s="118"/>
      <c r="D1770" s="118"/>
      <c r="E1770" s="118"/>
      <c r="F1770" s="118"/>
      <c r="G1770" s="57">
        <v>86499</v>
      </c>
      <c r="I1770" s="57">
        <v>86499</v>
      </c>
      <c r="J1770" s="5" t="str">
        <f t="shared" si="205"/>
        <v>FIN simvastatine N.V. Organon film-coated tablet 100 x 40mg/</v>
      </c>
      <c r="K1770" s="5" t="str">
        <f t="shared" si="206"/>
        <v>FIN simvastatine N.V. Organon film-coated tablet 100 x 40mg/</v>
      </c>
      <c r="P1770">
        <v>100</v>
      </c>
      <c r="R1770">
        <v>100</v>
      </c>
      <c r="T1770" s="118"/>
      <c r="U1770" s="118"/>
      <c r="V1770" s="118"/>
      <c r="W1770" s="118"/>
      <c r="Y1770" t="s">
        <v>1190</v>
      </c>
      <c r="Z1770" t="s">
        <v>1190</v>
      </c>
      <c r="AA1770" t="s">
        <v>1289</v>
      </c>
      <c r="AF1770" s="61">
        <v>100000073665</v>
      </c>
      <c r="AG1770" t="s">
        <v>1220</v>
      </c>
      <c r="AI1770" t="s">
        <v>1198</v>
      </c>
      <c r="AJ1770" t="s">
        <v>1212</v>
      </c>
      <c r="AS1770" s="57">
        <v>4267</v>
      </c>
      <c r="AT1770" s="25" t="str">
        <f t="shared" si="207"/>
        <v>FIN simvastatine N.V. Organon film-coated tablet 40mg/</v>
      </c>
      <c r="AU1770" s="33"/>
      <c r="AW1770" s="57">
        <v>4267</v>
      </c>
      <c r="AX1770" s="57"/>
      <c r="AZ1770" t="s">
        <v>579</v>
      </c>
      <c r="BD1770" t="s">
        <v>1220</v>
      </c>
      <c r="BF1770" s="46" t="s">
        <v>1090</v>
      </c>
      <c r="BG1770" t="s">
        <v>995</v>
      </c>
      <c r="BK1770" t="s">
        <v>995</v>
      </c>
      <c r="BL1770" t="s">
        <v>1090</v>
      </c>
      <c r="BM1770" s="55" t="s">
        <v>964</v>
      </c>
      <c r="BN1770" t="str">
        <f t="shared" si="208"/>
        <v>simvastatine film-coated tablet 40mg/</v>
      </c>
      <c r="BO1770" s="55"/>
      <c r="BP1770" t="str">
        <f t="shared" si="209"/>
        <v>simvastatine film-coated tablet 40mg/</v>
      </c>
      <c r="BR1770" s="76">
        <v>10221000</v>
      </c>
      <c r="BS1770" t="s">
        <v>1220</v>
      </c>
      <c r="BU1770" s="118"/>
      <c r="BV1770" s="118"/>
      <c r="BW1770" s="61">
        <v>100000073665</v>
      </c>
      <c r="CB1770" s="87"/>
      <c r="CC1770" s="87"/>
      <c r="CF1770" t="s">
        <v>1242</v>
      </c>
      <c r="CG1770" t="s">
        <v>175</v>
      </c>
      <c r="CI1770" s="118"/>
      <c r="CJ1770" s="118"/>
      <c r="CK1770" t="s">
        <v>1239</v>
      </c>
      <c r="CM1770" t="s">
        <v>1228</v>
      </c>
      <c r="CN1770" t="s">
        <v>3382</v>
      </c>
      <c r="CO1770" s="46" t="s">
        <v>2252</v>
      </c>
      <c r="CQ1770" s="46" t="s">
        <v>2252</v>
      </c>
      <c r="CR1770" s="46" t="s">
        <v>615</v>
      </c>
      <c r="CT1770" s="46" t="s">
        <v>2252</v>
      </c>
      <c r="CU1770" s="46" t="s">
        <v>615</v>
      </c>
      <c r="CV1770" s="118"/>
      <c r="CW1770" s="147"/>
      <c r="CX1770" t="s">
        <v>615</v>
      </c>
      <c r="DG1770" s="118"/>
      <c r="DH1770" s="118"/>
      <c r="DI1770" s="118"/>
      <c r="DJ1770" s="118"/>
      <c r="DK1770" s="118"/>
      <c r="DL1770">
        <v>40</v>
      </c>
      <c r="DM1770" s="74" t="s">
        <v>164</v>
      </c>
      <c r="DN1770" s="74"/>
      <c r="DO1770" s="74"/>
      <c r="DP1770" s="74"/>
      <c r="DR1770">
        <v>40</v>
      </c>
      <c r="DS1770" s="74" t="s">
        <v>164</v>
      </c>
      <c r="DZ1770" t="s">
        <v>1262</v>
      </c>
      <c r="EA1770">
        <v>40</v>
      </c>
      <c r="EY1770" s="70" t="str">
        <f t="shared" si="210"/>
        <v>simvastatine oral 40mg/</v>
      </c>
      <c r="FK1770" s="14" t="s">
        <v>163</v>
      </c>
      <c r="FL1770" s="70" t="str">
        <f t="shared" si="211"/>
        <v>simvastatine oral 40mg/</v>
      </c>
    </row>
    <row r="1771" spans="1:168" ht="15.75" customHeight="1">
      <c r="A1771" s="83">
        <v>112543</v>
      </c>
      <c r="B1771" s="57">
        <v>112543</v>
      </c>
      <c r="C1771" s="118"/>
      <c r="D1771" s="118"/>
      <c r="E1771" s="118"/>
      <c r="F1771" s="118"/>
      <c r="G1771" s="57">
        <v>112543</v>
      </c>
      <c r="I1771" s="57">
        <v>112543</v>
      </c>
      <c r="J1771" s="5" t="str">
        <f t="shared" si="205"/>
        <v>FIN simvastatine N.V. Organon film-coated tablet 84 x 40mg/</v>
      </c>
      <c r="K1771" s="5" t="str">
        <f t="shared" si="206"/>
        <v>FIN simvastatine N.V. Organon film-coated tablet 84 x 40mg/</v>
      </c>
      <c r="P1771">
        <v>84</v>
      </c>
      <c r="R1771">
        <v>84</v>
      </c>
      <c r="T1771" s="118"/>
      <c r="U1771" s="118"/>
      <c r="V1771" s="118"/>
      <c r="W1771" s="118"/>
      <c r="Y1771" t="s">
        <v>1190</v>
      </c>
      <c r="Z1771" t="s">
        <v>1190</v>
      </c>
      <c r="AA1771" t="s">
        <v>1313</v>
      </c>
      <c r="AF1771" s="61">
        <v>100000073665</v>
      </c>
      <c r="AG1771" t="s">
        <v>1220</v>
      </c>
      <c r="AI1771" t="s">
        <v>1198</v>
      </c>
      <c r="AJ1771" t="s">
        <v>1212</v>
      </c>
      <c r="AS1771" s="57">
        <v>4267</v>
      </c>
      <c r="AT1771" s="25" t="str">
        <f t="shared" si="207"/>
        <v>FIN simvastatine N.V. Organon film-coated tablet 40mg/</v>
      </c>
      <c r="AU1771" s="33"/>
      <c r="AW1771" s="57">
        <v>4267</v>
      </c>
      <c r="AX1771" s="57"/>
      <c r="AZ1771" t="s">
        <v>579</v>
      </c>
      <c r="BD1771" t="s">
        <v>1220</v>
      </c>
      <c r="BF1771" s="46" t="s">
        <v>1090</v>
      </c>
      <c r="BG1771" t="s">
        <v>995</v>
      </c>
      <c r="BK1771" t="s">
        <v>995</v>
      </c>
      <c r="BL1771" t="s">
        <v>1090</v>
      </c>
      <c r="BM1771" s="55" t="s">
        <v>964</v>
      </c>
      <c r="BN1771" t="str">
        <f t="shared" si="208"/>
        <v>simvastatine film-coated tablet 40mg/</v>
      </c>
      <c r="BO1771" s="55"/>
      <c r="BP1771" t="str">
        <f t="shared" si="209"/>
        <v>simvastatine film-coated tablet 40mg/</v>
      </c>
      <c r="BR1771" s="76">
        <v>10221000</v>
      </c>
      <c r="BS1771" t="s">
        <v>1220</v>
      </c>
      <c r="BU1771" s="118"/>
      <c r="BV1771" s="118"/>
      <c r="BW1771" s="61">
        <v>100000073665</v>
      </c>
      <c r="CB1771" s="87"/>
      <c r="CC1771" s="87"/>
      <c r="CF1771" t="s">
        <v>1242</v>
      </c>
      <c r="CG1771" t="s">
        <v>175</v>
      </c>
      <c r="CI1771" s="118"/>
      <c r="CJ1771" s="118"/>
      <c r="CK1771" t="s">
        <v>1239</v>
      </c>
      <c r="CM1771" t="s">
        <v>1228</v>
      </c>
      <c r="CN1771" t="s">
        <v>3382</v>
      </c>
      <c r="CO1771" s="46" t="s">
        <v>2252</v>
      </c>
      <c r="CQ1771" s="46" t="s">
        <v>2252</v>
      </c>
      <c r="CR1771" s="46" t="s">
        <v>615</v>
      </c>
      <c r="CT1771" s="46" t="s">
        <v>2252</v>
      </c>
      <c r="CU1771" s="46" t="s">
        <v>615</v>
      </c>
      <c r="CV1771" s="118"/>
      <c r="CW1771" s="147"/>
      <c r="CX1771" t="s">
        <v>615</v>
      </c>
      <c r="DG1771" s="118"/>
      <c r="DH1771" s="118"/>
      <c r="DI1771" s="118"/>
      <c r="DJ1771" s="118"/>
      <c r="DK1771" s="118"/>
      <c r="DL1771">
        <v>40</v>
      </c>
      <c r="DM1771" s="74" t="s">
        <v>164</v>
      </c>
      <c r="DN1771" s="74"/>
      <c r="DO1771" s="74"/>
      <c r="DP1771" s="74"/>
      <c r="DR1771">
        <v>40</v>
      </c>
      <c r="DS1771" s="74" t="s">
        <v>164</v>
      </c>
      <c r="DZ1771" t="s">
        <v>1262</v>
      </c>
      <c r="EA1771">
        <v>40</v>
      </c>
      <c r="EY1771" s="70" t="str">
        <f t="shared" si="210"/>
        <v>simvastatine oral 40mg/</v>
      </c>
      <c r="FK1771" s="14" t="s">
        <v>163</v>
      </c>
      <c r="FL1771" s="70" t="str">
        <f t="shared" si="211"/>
        <v>simvastatine oral 40mg/</v>
      </c>
    </row>
    <row r="1772" spans="1:168" ht="15.75" customHeight="1">
      <c r="A1772" s="83">
        <v>11435</v>
      </c>
      <c r="B1772" s="57">
        <v>11435</v>
      </c>
      <c r="C1772" s="118"/>
      <c r="D1772" s="118"/>
      <c r="E1772" s="118"/>
      <c r="F1772" s="118"/>
      <c r="G1772" s="57">
        <v>11435</v>
      </c>
      <c r="I1772" s="57">
        <v>11435</v>
      </c>
      <c r="J1772" s="5" t="str">
        <f t="shared" si="205"/>
        <v>FIN simvastatine N.V. Organon film-coated tablet 28 x 80mg/</v>
      </c>
      <c r="K1772" s="5" t="str">
        <f t="shared" si="206"/>
        <v>FIN simvastatine N.V. Organon film-coated tablet 28 x 80mg/</v>
      </c>
      <c r="P1772">
        <v>28</v>
      </c>
      <c r="R1772">
        <v>28</v>
      </c>
      <c r="T1772" s="118"/>
      <c r="U1772" s="118"/>
      <c r="V1772" s="118"/>
      <c r="W1772" s="118"/>
      <c r="Y1772" t="s">
        <v>1191</v>
      </c>
      <c r="Z1772" t="s">
        <v>1191</v>
      </c>
      <c r="AA1772" t="s">
        <v>1297</v>
      </c>
      <c r="AF1772" s="61">
        <v>100000073665</v>
      </c>
      <c r="AG1772" t="s">
        <v>1220</v>
      </c>
      <c r="AI1772" t="s">
        <v>1198</v>
      </c>
      <c r="AJ1772" t="s">
        <v>1212</v>
      </c>
      <c r="AS1772" s="57">
        <v>10064</v>
      </c>
      <c r="AT1772" s="25" t="str">
        <f t="shared" si="207"/>
        <v>FIN simvastatine N.V. Organon film-coated tablet 80mg/</v>
      </c>
      <c r="AU1772" s="33"/>
      <c r="AW1772" s="57">
        <v>10064</v>
      </c>
      <c r="AX1772" s="57"/>
      <c r="AZ1772" t="s">
        <v>579</v>
      </c>
      <c r="BD1772" t="s">
        <v>1220</v>
      </c>
      <c r="BF1772" s="46" t="s">
        <v>1091</v>
      </c>
      <c r="BG1772" t="s">
        <v>995</v>
      </c>
      <c r="BK1772" t="s">
        <v>995</v>
      </c>
      <c r="BL1772" t="s">
        <v>1091</v>
      </c>
      <c r="BM1772" s="55" t="s">
        <v>964</v>
      </c>
      <c r="BN1772" t="str">
        <f t="shared" si="208"/>
        <v>simvastatine film-coated tablet 80mg/</v>
      </c>
      <c r="BO1772" s="55"/>
      <c r="BP1772" t="str">
        <f t="shared" si="209"/>
        <v>simvastatine film-coated tablet 80mg/</v>
      </c>
      <c r="BR1772" s="76">
        <v>10221000</v>
      </c>
      <c r="BS1772" t="s">
        <v>1220</v>
      </c>
      <c r="BU1772" s="118"/>
      <c r="BV1772" s="118"/>
      <c r="BW1772" s="61">
        <v>100000073665</v>
      </c>
      <c r="CB1772" s="87"/>
      <c r="CC1772" s="87"/>
      <c r="CF1772" t="s">
        <v>1242</v>
      </c>
      <c r="CG1772" t="s">
        <v>175</v>
      </c>
      <c r="CI1772" s="118"/>
      <c r="CJ1772" s="118"/>
      <c r="CK1772" t="s">
        <v>1239</v>
      </c>
      <c r="CM1772" t="s">
        <v>1228</v>
      </c>
      <c r="CN1772" t="s">
        <v>3382</v>
      </c>
      <c r="CO1772" s="46" t="s">
        <v>2252</v>
      </c>
      <c r="CQ1772" s="46" t="s">
        <v>2252</v>
      </c>
      <c r="CR1772" s="46" t="s">
        <v>615</v>
      </c>
      <c r="CT1772" s="46" t="s">
        <v>2252</v>
      </c>
      <c r="CU1772" s="46" t="s">
        <v>615</v>
      </c>
      <c r="CV1772" s="118"/>
      <c r="CW1772" s="147"/>
      <c r="CX1772" t="s">
        <v>615</v>
      </c>
      <c r="DG1772" s="118"/>
      <c r="DH1772" s="118"/>
      <c r="DI1772" s="118"/>
      <c r="DJ1772" s="118"/>
      <c r="DK1772" s="118"/>
      <c r="DL1772">
        <v>80</v>
      </c>
      <c r="DM1772" s="74" t="s">
        <v>164</v>
      </c>
      <c r="DN1772" s="74"/>
      <c r="DO1772" s="74"/>
      <c r="DP1772" s="74"/>
      <c r="DR1772">
        <v>80</v>
      </c>
      <c r="DS1772" s="74" t="s">
        <v>164</v>
      </c>
      <c r="DZ1772" t="s">
        <v>1263</v>
      </c>
      <c r="EA1772">
        <v>80</v>
      </c>
      <c r="EY1772" s="70" t="str">
        <f t="shared" si="210"/>
        <v>simvastatine oral 80mg/</v>
      </c>
      <c r="FK1772" s="14" t="s">
        <v>163</v>
      </c>
      <c r="FL1772" s="70" t="str">
        <f t="shared" si="211"/>
        <v>simvastatine oral 80mg/</v>
      </c>
    </row>
    <row r="1773" spans="1:168" ht="15.75" customHeight="1">
      <c r="A1773" s="83">
        <v>11436</v>
      </c>
      <c r="B1773" s="57">
        <v>11436</v>
      </c>
      <c r="C1773" s="118"/>
      <c r="D1773" s="118"/>
      <c r="E1773" s="118"/>
      <c r="F1773" s="118"/>
      <c r="G1773" s="57">
        <v>11436</v>
      </c>
      <c r="I1773" s="57">
        <v>11436</v>
      </c>
      <c r="J1773" s="5" t="str">
        <f t="shared" si="205"/>
        <v>FIN simvastatine N.V. Organon film-coated tablet 98 x 80mg/</v>
      </c>
      <c r="K1773" s="5" t="str">
        <f t="shared" si="206"/>
        <v>FIN simvastatine N.V. Organon film-coated tablet 98 x 80mg/</v>
      </c>
      <c r="P1773">
        <v>98</v>
      </c>
      <c r="R1773">
        <v>98</v>
      </c>
      <c r="T1773" s="118"/>
      <c r="U1773" s="118"/>
      <c r="V1773" s="118"/>
      <c r="W1773" s="118"/>
      <c r="Y1773" t="s">
        <v>1191</v>
      </c>
      <c r="Z1773" t="s">
        <v>1191</v>
      </c>
      <c r="AA1773" t="s">
        <v>1302</v>
      </c>
      <c r="AF1773" s="61">
        <v>100000073665</v>
      </c>
      <c r="AG1773" t="s">
        <v>1220</v>
      </c>
      <c r="AI1773" t="s">
        <v>1198</v>
      </c>
      <c r="AJ1773" t="s">
        <v>1212</v>
      </c>
      <c r="AS1773" s="57">
        <v>10064</v>
      </c>
      <c r="AT1773" s="25" t="str">
        <f t="shared" si="207"/>
        <v>FIN simvastatine N.V. Organon film-coated tablet 80mg/</v>
      </c>
      <c r="AU1773" s="33"/>
      <c r="AW1773" s="57">
        <v>10064</v>
      </c>
      <c r="AX1773" s="57"/>
      <c r="AZ1773" t="s">
        <v>579</v>
      </c>
      <c r="BD1773" t="s">
        <v>1220</v>
      </c>
      <c r="BF1773" s="46" t="s">
        <v>1091</v>
      </c>
      <c r="BG1773" t="s">
        <v>995</v>
      </c>
      <c r="BK1773" t="s">
        <v>995</v>
      </c>
      <c r="BL1773" t="s">
        <v>1091</v>
      </c>
      <c r="BM1773" s="55" t="s">
        <v>964</v>
      </c>
      <c r="BN1773" t="str">
        <f t="shared" si="208"/>
        <v>simvastatine film-coated tablet 80mg/</v>
      </c>
      <c r="BO1773" s="55"/>
      <c r="BP1773" t="str">
        <f t="shared" si="209"/>
        <v>simvastatine film-coated tablet 80mg/</v>
      </c>
      <c r="BR1773" s="76">
        <v>10221000</v>
      </c>
      <c r="BS1773" t="s">
        <v>1220</v>
      </c>
      <c r="BU1773" s="118"/>
      <c r="BV1773" s="118"/>
      <c r="BW1773" s="61">
        <v>100000073665</v>
      </c>
      <c r="CB1773" s="87"/>
      <c r="CC1773" s="87"/>
      <c r="CF1773" t="s">
        <v>1242</v>
      </c>
      <c r="CG1773" t="s">
        <v>175</v>
      </c>
      <c r="CI1773" s="118"/>
      <c r="CJ1773" s="118"/>
      <c r="CK1773" t="s">
        <v>1239</v>
      </c>
      <c r="CM1773" t="s">
        <v>1228</v>
      </c>
      <c r="CN1773" t="s">
        <v>3382</v>
      </c>
      <c r="CO1773" s="46" t="s">
        <v>2252</v>
      </c>
      <c r="CQ1773" s="46" t="s">
        <v>2252</v>
      </c>
      <c r="CR1773" s="46" t="s">
        <v>615</v>
      </c>
      <c r="CT1773" s="46" t="s">
        <v>2252</v>
      </c>
      <c r="CU1773" s="46" t="s">
        <v>615</v>
      </c>
      <c r="CV1773" s="118"/>
      <c r="CW1773" s="147"/>
      <c r="CX1773" t="s">
        <v>615</v>
      </c>
      <c r="DG1773" s="118"/>
      <c r="DH1773" s="118"/>
      <c r="DI1773" s="118"/>
      <c r="DJ1773" s="118"/>
      <c r="DK1773" s="118"/>
      <c r="DL1773">
        <v>80</v>
      </c>
      <c r="DM1773" s="74" t="s">
        <v>164</v>
      </c>
      <c r="DN1773" s="74"/>
      <c r="DO1773" s="74"/>
      <c r="DP1773" s="74"/>
      <c r="DR1773">
        <v>80</v>
      </c>
      <c r="DS1773" s="74" t="s">
        <v>164</v>
      </c>
      <c r="DZ1773" t="s">
        <v>1263</v>
      </c>
      <c r="EA1773">
        <v>80</v>
      </c>
      <c r="EY1773" s="70" t="str">
        <f t="shared" si="210"/>
        <v>simvastatine oral 80mg/</v>
      </c>
      <c r="FK1773" s="14" t="s">
        <v>163</v>
      </c>
      <c r="FL1773" s="70" t="str">
        <f t="shared" si="211"/>
        <v>simvastatine oral 80mg/</v>
      </c>
    </row>
    <row r="1774" spans="1:168" ht="15.75" customHeight="1">
      <c r="A1774" s="83">
        <v>86500</v>
      </c>
      <c r="B1774" s="57">
        <v>86500</v>
      </c>
      <c r="C1774" s="118"/>
      <c r="D1774" s="118"/>
      <c r="E1774" s="118"/>
      <c r="F1774" s="118"/>
      <c r="G1774" s="57">
        <v>86500</v>
      </c>
      <c r="I1774" s="57">
        <v>86500</v>
      </c>
      <c r="J1774" s="5" t="str">
        <f t="shared" si="205"/>
        <v>FIN simvastatine N.V. Organon film-coated tablet 7 x 80mg/</v>
      </c>
      <c r="K1774" s="5" t="str">
        <f t="shared" si="206"/>
        <v>FIN simvastatine N.V. Organon film-coated tablet 7 x 80mg/</v>
      </c>
      <c r="P1774">
        <v>7</v>
      </c>
      <c r="R1774">
        <v>7</v>
      </c>
      <c r="T1774" s="118"/>
      <c r="U1774" s="118"/>
      <c r="V1774" s="118"/>
      <c r="W1774" s="118"/>
      <c r="Y1774" t="s">
        <v>1191</v>
      </c>
      <c r="Z1774" t="s">
        <v>1191</v>
      </c>
      <c r="AA1774" t="s">
        <v>1311</v>
      </c>
      <c r="AF1774" s="61">
        <v>100000073665</v>
      </c>
      <c r="AG1774" t="s">
        <v>1220</v>
      </c>
      <c r="AI1774" t="s">
        <v>1198</v>
      </c>
      <c r="AJ1774" t="s">
        <v>1212</v>
      </c>
      <c r="AS1774" s="57">
        <v>10064</v>
      </c>
      <c r="AT1774" s="25" t="str">
        <f t="shared" si="207"/>
        <v>FIN simvastatine N.V. Organon film-coated tablet 80mg/</v>
      </c>
      <c r="AU1774" s="33"/>
      <c r="AW1774" s="57">
        <v>10064</v>
      </c>
      <c r="AX1774" s="57"/>
      <c r="AZ1774" t="s">
        <v>579</v>
      </c>
      <c r="BD1774" t="s">
        <v>1220</v>
      </c>
      <c r="BF1774" s="46" t="s">
        <v>1091</v>
      </c>
      <c r="BG1774" t="s">
        <v>995</v>
      </c>
      <c r="BK1774" t="s">
        <v>995</v>
      </c>
      <c r="BL1774" t="s">
        <v>1091</v>
      </c>
      <c r="BM1774" s="55" t="s">
        <v>964</v>
      </c>
      <c r="BN1774" t="str">
        <f t="shared" si="208"/>
        <v>simvastatine film-coated tablet 80mg/</v>
      </c>
      <c r="BO1774" s="55"/>
      <c r="BP1774" t="str">
        <f t="shared" si="209"/>
        <v>simvastatine film-coated tablet 80mg/</v>
      </c>
      <c r="BR1774" s="76">
        <v>10221000</v>
      </c>
      <c r="BS1774" t="s">
        <v>1220</v>
      </c>
      <c r="BU1774" s="118"/>
      <c r="BV1774" s="118"/>
      <c r="BW1774" s="61">
        <v>100000073665</v>
      </c>
      <c r="CB1774" s="87"/>
      <c r="CC1774" s="87"/>
      <c r="CF1774" t="s">
        <v>1242</v>
      </c>
      <c r="CG1774" t="s">
        <v>175</v>
      </c>
      <c r="CI1774" s="118"/>
      <c r="CJ1774" s="118"/>
      <c r="CK1774" t="s">
        <v>1239</v>
      </c>
      <c r="CM1774" t="s">
        <v>1228</v>
      </c>
      <c r="CN1774" t="s">
        <v>3382</v>
      </c>
      <c r="CO1774" s="46" t="s">
        <v>2252</v>
      </c>
      <c r="CQ1774" s="46" t="s">
        <v>2252</v>
      </c>
      <c r="CR1774" s="46" t="s">
        <v>615</v>
      </c>
      <c r="CT1774" s="46" t="s">
        <v>2252</v>
      </c>
      <c r="CU1774" s="46" t="s">
        <v>615</v>
      </c>
      <c r="CV1774" s="118"/>
      <c r="CW1774" s="147"/>
      <c r="CX1774" t="s">
        <v>615</v>
      </c>
      <c r="DG1774" s="118"/>
      <c r="DH1774" s="118"/>
      <c r="DI1774" s="118"/>
      <c r="DJ1774" s="118"/>
      <c r="DK1774" s="118"/>
      <c r="DL1774">
        <v>80</v>
      </c>
      <c r="DM1774" s="74" t="s">
        <v>164</v>
      </c>
      <c r="DN1774" s="74"/>
      <c r="DO1774" s="74"/>
      <c r="DP1774" s="74"/>
      <c r="DR1774">
        <v>80</v>
      </c>
      <c r="DS1774" s="74" t="s">
        <v>164</v>
      </c>
      <c r="DZ1774" t="s">
        <v>1263</v>
      </c>
      <c r="EA1774">
        <v>80</v>
      </c>
      <c r="EY1774" s="70" t="str">
        <f t="shared" si="210"/>
        <v>simvastatine oral 80mg/</v>
      </c>
      <c r="FK1774" s="14" t="s">
        <v>163</v>
      </c>
      <c r="FL1774" s="70" t="str">
        <f t="shared" si="211"/>
        <v>simvastatine oral 80mg/</v>
      </c>
    </row>
    <row r="1775" spans="1:168" ht="15.75" customHeight="1">
      <c r="A1775" s="83">
        <v>86501</v>
      </c>
      <c r="B1775" s="57">
        <v>86501</v>
      </c>
      <c r="C1775" s="118"/>
      <c r="D1775" s="118"/>
      <c r="E1775" s="118"/>
      <c r="F1775" s="118"/>
      <c r="G1775" s="57">
        <v>86501</v>
      </c>
      <c r="I1775" s="57">
        <v>86501</v>
      </c>
      <c r="J1775" s="5" t="str">
        <f t="shared" si="205"/>
        <v>FIN simvastatine N.V. Organon film-coated tablet 10 x 80mg/</v>
      </c>
      <c r="K1775" s="5" t="str">
        <f t="shared" si="206"/>
        <v>FIN simvastatine N.V. Organon film-coated tablet 10 x 80mg/</v>
      </c>
      <c r="P1775">
        <v>10</v>
      </c>
      <c r="R1775">
        <v>10</v>
      </c>
      <c r="T1775" s="118"/>
      <c r="U1775" s="118"/>
      <c r="V1775" s="118"/>
      <c r="W1775" s="118"/>
      <c r="Y1775" t="s">
        <v>1191</v>
      </c>
      <c r="Z1775" t="s">
        <v>1191</v>
      </c>
      <c r="AA1775" t="s">
        <v>1292</v>
      </c>
      <c r="AF1775" s="61">
        <v>100000073665</v>
      </c>
      <c r="AG1775" t="s">
        <v>1220</v>
      </c>
      <c r="AI1775" t="s">
        <v>1198</v>
      </c>
      <c r="AJ1775" t="s">
        <v>1212</v>
      </c>
      <c r="AS1775" s="57">
        <v>10064</v>
      </c>
      <c r="AT1775" s="25" t="str">
        <f t="shared" si="207"/>
        <v>FIN simvastatine N.V. Organon film-coated tablet 80mg/</v>
      </c>
      <c r="AU1775" s="33"/>
      <c r="AW1775" s="57">
        <v>10064</v>
      </c>
      <c r="AX1775" s="57"/>
      <c r="AZ1775" t="s">
        <v>579</v>
      </c>
      <c r="BD1775" t="s">
        <v>1220</v>
      </c>
      <c r="BF1775" s="46" t="s">
        <v>1091</v>
      </c>
      <c r="BG1775" t="s">
        <v>995</v>
      </c>
      <c r="BK1775" t="s">
        <v>995</v>
      </c>
      <c r="BL1775" t="s">
        <v>1091</v>
      </c>
      <c r="BM1775" s="55" t="s">
        <v>964</v>
      </c>
      <c r="BN1775" t="str">
        <f t="shared" si="208"/>
        <v>simvastatine film-coated tablet 80mg/</v>
      </c>
      <c r="BO1775" s="55"/>
      <c r="BP1775" t="str">
        <f t="shared" si="209"/>
        <v>simvastatine film-coated tablet 80mg/</v>
      </c>
      <c r="BR1775" s="76">
        <v>10221000</v>
      </c>
      <c r="BS1775" t="s">
        <v>1220</v>
      </c>
      <c r="BU1775" s="118"/>
      <c r="BV1775" s="118"/>
      <c r="BW1775" s="61">
        <v>100000073665</v>
      </c>
      <c r="CB1775" s="87"/>
      <c r="CC1775" s="87"/>
      <c r="CF1775" t="s">
        <v>1242</v>
      </c>
      <c r="CG1775" t="s">
        <v>175</v>
      </c>
      <c r="CI1775" s="118"/>
      <c r="CJ1775" s="118"/>
      <c r="CK1775" t="s">
        <v>1239</v>
      </c>
      <c r="CM1775" t="s">
        <v>1228</v>
      </c>
      <c r="CN1775" t="s">
        <v>3382</v>
      </c>
      <c r="CO1775" s="46" t="s">
        <v>2252</v>
      </c>
      <c r="CQ1775" s="46" t="s">
        <v>2252</v>
      </c>
      <c r="CR1775" s="46" t="s">
        <v>615</v>
      </c>
      <c r="CT1775" s="46" t="s">
        <v>2252</v>
      </c>
      <c r="CU1775" s="46" t="s">
        <v>615</v>
      </c>
      <c r="CV1775" s="118"/>
      <c r="CW1775" s="147"/>
      <c r="CX1775" t="s">
        <v>615</v>
      </c>
      <c r="DG1775" s="118"/>
      <c r="DH1775" s="118"/>
      <c r="DI1775" s="118"/>
      <c r="DJ1775" s="118"/>
      <c r="DK1775" s="118"/>
      <c r="DL1775">
        <v>80</v>
      </c>
      <c r="DM1775" s="74" t="s">
        <v>164</v>
      </c>
      <c r="DN1775" s="74"/>
      <c r="DO1775" s="74"/>
      <c r="DP1775" s="74"/>
      <c r="DR1775">
        <v>80</v>
      </c>
      <c r="DS1775" s="74" t="s">
        <v>164</v>
      </c>
      <c r="DZ1775" t="s">
        <v>1263</v>
      </c>
      <c r="EA1775">
        <v>80</v>
      </c>
      <c r="EY1775" s="70" t="str">
        <f t="shared" si="210"/>
        <v>simvastatine oral 80mg/</v>
      </c>
      <c r="FK1775" s="14" t="s">
        <v>163</v>
      </c>
      <c r="FL1775" s="70" t="str">
        <f t="shared" si="211"/>
        <v>simvastatine oral 80mg/</v>
      </c>
    </row>
    <row r="1776" spans="1:168" ht="15.75" customHeight="1">
      <c r="A1776" s="83">
        <v>86502</v>
      </c>
      <c r="B1776" s="57">
        <v>86502</v>
      </c>
      <c r="C1776" s="118"/>
      <c r="D1776" s="118"/>
      <c r="E1776" s="118"/>
      <c r="F1776" s="118"/>
      <c r="G1776" s="57">
        <v>86502</v>
      </c>
      <c r="I1776" s="57">
        <v>86502</v>
      </c>
      <c r="J1776" s="5" t="str">
        <f t="shared" si="205"/>
        <v>FIN simvastatine N.V. Organon film-coated tablet 14 x 80mg/</v>
      </c>
      <c r="K1776" s="5" t="str">
        <f t="shared" si="206"/>
        <v>FIN simvastatine N.V. Organon film-coated tablet 14 x 80mg/</v>
      </c>
      <c r="P1776">
        <v>14</v>
      </c>
      <c r="R1776">
        <v>14</v>
      </c>
      <c r="T1776" s="118"/>
      <c r="U1776" s="118"/>
      <c r="V1776" s="118"/>
      <c r="W1776" s="118"/>
      <c r="Y1776" t="s">
        <v>1191</v>
      </c>
      <c r="Z1776" t="s">
        <v>1191</v>
      </c>
      <c r="AA1776" t="s">
        <v>1296</v>
      </c>
      <c r="AF1776" s="61">
        <v>100000073665</v>
      </c>
      <c r="AG1776" t="s">
        <v>1220</v>
      </c>
      <c r="AI1776" t="s">
        <v>1198</v>
      </c>
      <c r="AJ1776" t="s">
        <v>1212</v>
      </c>
      <c r="AS1776" s="57">
        <v>10064</v>
      </c>
      <c r="AT1776" s="25" t="str">
        <f t="shared" si="207"/>
        <v>FIN simvastatine N.V. Organon film-coated tablet 80mg/</v>
      </c>
      <c r="AU1776" s="33"/>
      <c r="AW1776" s="57">
        <v>10064</v>
      </c>
      <c r="AX1776" s="57"/>
      <c r="AZ1776" t="s">
        <v>579</v>
      </c>
      <c r="BD1776" t="s">
        <v>1220</v>
      </c>
      <c r="BF1776" s="46" t="s">
        <v>1091</v>
      </c>
      <c r="BG1776" t="s">
        <v>995</v>
      </c>
      <c r="BK1776" t="s">
        <v>995</v>
      </c>
      <c r="BL1776" t="s">
        <v>1091</v>
      </c>
      <c r="BM1776" s="55" t="s">
        <v>964</v>
      </c>
      <c r="BN1776" t="str">
        <f t="shared" si="208"/>
        <v>simvastatine film-coated tablet 80mg/</v>
      </c>
      <c r="BO1776" s="55"/>
      <c r="BP1776" t="str">
        <f t="shared" si="209"/>
        <v>simvastatine film-coated tablet 80mg/</v>
      </c>
      <c r="BR1776" s="76">
        <v>10221000</v>
      </c>
      <c r="BS1776" t="s">
        <v>1220</v>
      </c>
      <c r="BU1776" s="118"/>
      <c r="BV1776" s="118"/>
      <c r="BW1776" s="61">
        <v>100000073665</v>
      </c>
      <c r="CB1776" s="87"/>
      <c r="CC1776" s="87"/>
      <c r="CF1776" t="s">
        <v>1242</v>
      </c>
      <c r="CG1776" t="s">
        <v>175</v>
      </c>
      <c r="CI1776" s="118"/>
      <c r="CJ1776" s="118"/>
      <c r="CK1776" t="s">
        <v>1239</v>
      </c>
      <c r="CM1776" t="s">
        <v>1228</v>
      </c>
      <c r="CN1776" t="s">
        <v>3382</v>
      </c>
      <c r="CO1776" s="46" t="s">
        <v>2252</v>
      </c>
      <c r="CQ1776" s="46" t="s">
        <v>2252</v>
      </c>
      <c r="CR1776" s="46" t="s">
        <v>615</v>
      </c>
      <c r="CT1776" s="46" t="s">
        <v>2252</v>
      </c>
      <c r="CU1776" s="46" t="s">
        <v>615</v>
      </c>
      <c r="CV1776" s="118"/>
      <c r="CW1776" s="147"/>
      <c r="CX1776" t="s">
        <v>615</v>
      </c>
      <c r="DG1776" s="118"/>
      <c r="DH1776" s="118"/>
      <c r="DI1776" s="118"/>
      <c r="DJ1776" s="118"/>
      <c r="DK1776" s="118"/>
      <c r="DL1776">
        <v>80</v>
      </c>
      <c r="DM1776" s="74" t="s">
        <v>164</v>
      </c>
      <c r="DN1776" s="74"/>
      <c r="DO1776" s="74"/>
      <c r="DP1776" s="74"/>
      <c r="DR1776">
        <v>80</v>
      </c>
      <c r="DS1776" s="74" t="s">
        <v>164</v>
      </c>
      <c r="DZ1776" t="s">
        <v>1263</v>
      </c>
      <c r="EA1776">
        <v>80</v>
      </c>
      <c r="EY1776" s="70" t="str">
        <f t="shared" si="210"/>
        <v>simvastatine oral 80mg/</v>
      </c>
      <c r="FK1776" s="14" t="s">
        <v>163</v>
      </c>
      <c r="FL1776" s="70" t="str">
        <f t="shared" si="211"/>
        <v>simvastatine oral 80mg/</v>
      </c>
    </row>
    <row r="1777" spans="1:168" ht="15.75" customHeight="1">
      <c r="A1777" s="83">
        <v>86503</v>
      </c>
      <c r="B1777" s="57">
        <v>86503</v>
      </c>
      <c r="C1777" s="118"/>
      <c r="D1777" s="118"/>
      <c r="E1777" s="118"/>
      <c r="F1777" s="118"/>
      <c r="G1777" s="57">
        <v>86503</v>
      </c>
      <c r="I1777" s="57">
        <v>86503</v>
      </c>
      <c r="J1777" s="5" t="str">
        <f t="shared" si="205"/>
        <v>FIN simvastatine N.V. Organon film-coated tablet 20 x 80mg/</v>
      </c>
      <c r="K1777" s="5" t="str">
        <f t="shared" si="206"/>
        <v>FIN simvastatine N.V. Organon film-coated tablet 20 x 80mg/</v>
      </c>
      <c r="P1777">
        <v>20</v>
      </c>
      <c r="R1777">
        <v>20</v>
      </c>
      <c r="T1777" s="118"/>
      <c r="U1777" s="118"/>
      <c r="V1777" s="118"/>
      <c r="W1777" s="118"/>
      <c r="Y1777" t="s">
        <v>1191</v>
      </c>
      <c r="Z1777" t="s">
        <v>1191</v>
      </c>
      <c r="AA1777" t="s">
        <v>1291</v>
      </c>
      <c r="AF1777" s="61">
        <v>100000073665</v>
      </c>
      <c r="AG1777" t="s">
        <v>1220</v>
      </c>
      <c r="AI1777" t="s">
        <v>1198</v>
      </c>
      <c r="AJ1777" t="s">
        <v>1212</v>
      </c>
      <c r="AS1777" s="57">
        <v>10064</v>
      </c>
      <c r="AT1777" s="25" t="str">
        <f t="shared" si="207"/>
        <v>FIN simvastatine N.V. Organon film-coated tablet 80mg/</v>
      </c>
      <c r="AU1777" s="33"/>
      <c r="AW1777" s="57">
        <v>10064</v>
      </c>
      <c r="AX1777" s="57"/>
      <c r="AZ1777" t="s">
        <v>579</v>
      </c>
      <c r="BD1777" t="s">
        <v>1220</v>
      </c>
      <c r="BF1777" s="46" t="s">
        <v>1091</v>
      </c>
      <c r="BG1777" t="s">
        <v>995</v>
      </c>
      <c r="BK1777" t="s">
        <v>995</v>
      </c>
      <c r="BL1777" t="s">
        <v>1091</v>
      </c>
      <c r="BM1777" s="55" t="s">
        <v>964</v>
      </c>
      <c r="BN1777" t="str">
        <f t="shared" si="208"/>
        <v>simvastatine film-coated tablet 80mg/</v>
      </c>
      <c r="BO1777" s="55"/>
      <c r="BP1777" t="str">
        <f t="shared" si="209"/>
        <v>simvastatine film-coated tablet 80mg/</v>
      </c>
      <c r="BR1777" s="76">
        <v>10221000</v>
      </c>
      <c r="BS1777" t="s">
        <v>1220</v>
      </c>
      <c r="BU1777" s="118"/>
      <c r="BV1777" s="118"/>
      <c r="BW1777" s="61">
        <v>100000073665</v>
      </c>
      <c r="CB1777" s="87"/>
      <c r="CC1777" s="87"/>
      <c r="CF1777" t="s">
        <v>1242</v>
      </c>
      <c r="CG1777" t="s">
        <v>175</v>
      </c>
      <c r="CI1777" s="118"/>
      <c r="CJ1777" s="118"/>
      <c r="CK1777" t="s">
        <v>1239</v>
      </c>
      <c r="CM1777" t="s">
        <v>1228</v>
      </c>
      <c r="CN1777" t="s">
        <v>3382</v>
      </c>
      <c r="CO1777" s="46" t="s">
        <v>2252</v>
      </c>
      <c r="CQ1777" s="46" t="s">
        <v>2252</v>
      </c>
      <c r="CR1777" s="46" t="s">
        <v>615</v>
      </c>
      <c r="CT1777" s="46" t="s">
        <v>2252</v>
      </c>
      <c r="CU1777" s="46" t="s">
        <v>615</v>
      </c>
      <c r="CV1777" s="118"/>
      <c r="CW1777" s="147"/>
      <c r="CX1777" t="s">
        <v>615</v>
      </c>
      <c r="DG1777" s="118"/>
      <c r="DH1777" s="118"/>
      <c r="DI1777" s="118"/>
      <c r="DJ1777" s="118"/>
      <c r="DK1777" s="118"/>
      <c r="DL1777">
        <v>80</v>
      </c>
      <c r="DM1777" s="74" t="s">
        <v>164</v>
      </c>
      <c r="DN1777" s="74"/>
      <c r="DO1777" s="74"/>
      <c r="DP1777" s="74"/>
      <c r="DR1777">
        <v>80</v>
      </c>
      <c r="DS1777" s="74" t="s">
        <v>164</v>
      </c>
      <c r="DZ1777" t="s">
        <v>1263</v>
      </c>
      <c r="EA1777">
        <v>80</v>
      </c>
      <c r="EY1777" s="70" t="str">
        <f t="shared" si="210"/>
        <v>simvastatine oral 80mg/</v>
      </c>
      <c r="FK1777" s="14" t="s">
        <v>163</v>
      </c>
      <c r="FL1777" s="70" t="str">
        <f t="shared" si="211"/>
        <v>simvastatine oral 80mg/</v>
      </c>
    </row>
    <row r="1778" spans="1:168" ht="15.75" customHeight="1">
      <c r="A1778" s="83">
        <v>86504</v>
      </c>
      <c r="B1778" s="57">
        <v>86504</v>
      </c>
      <c r="C1778" s="118"/>
      <c r="D1778" s="118"/>
      <c r="E1778" s="118"/>
      <c r="F1778" s="118"/>
      <c r="G1778" s="57">
        <v>86504</v>
      </c>
      <c r="I1778" s="57">
        <v>86504</v>
      </c>
      <c r="J1778" s="5" t="str">
        <f t="shared" si="205"/>
        <v>FIN simvastatine N.V. Organon film-coated tablet 30 x 80mg/</v>
      </c>
      <c r="K1778" s="5" t="str">
        <f t="shared" si="206"/>
        <v>FIN simvastatine N.V. Organon film-coated tablet 30 x 80mg/</v>
      </c>
      <c r="P1778">
        <v>30</v>
      </c>
      <c r="R1778">
        <v>30</v>
      </c>
      <c r="T1778" s="118"/>
      <c r="U1778" s="118"/>
      <c r="V1778" s="118"/>
      <c r="W1778" s="118"/>
      <c r="Y1778" t="s">
        <v>1191</v>
      </c>
      <c r="Z1778" t="s">
        <v>1191</v>
      </c>
      <c r="AA1778" t="s">
        <v>1298</v>
      </c>
      <c r="AF1778" s="61">
        <v>100000073665</v>
      </c>
      <c r="AG1778" t="s">
        <v>1220</v>
      </c>
      <c r="AI1778" t="s">
        <v>1198</v>
      </c>
      <c r="AJ1778" t="s">
        <v>1212</v>
      </c>
      <c r="AS1778" s="57">
        <v>10064</v>
      </c>
      <c r="AT1778" s="25" t="str">
        <f t="shared" si="207"/>
        <v>FIN simvastatine N.V. Organon film-coated tablet 80mg/</v>
      </c>
      <c r="AU1778" s="33"/>
      <c r="AW1778" s="57">
        <v>10064</v>
      </c>
      <c r="AX1778" s="57"/>
      <c r="AZ1778" t="s">
        <v>579</v>
      </c>
      <c r="BD1778" t="s">
        <v>1220</v>
      </c>
      <c r="BF1778" s="46" t="s">
        <v>1091</v>
      </c>
      <c r="BG1778" t="s">
        <v>995</v>
      </c>
      <c r="BK1778" t="s">
        <v>995</v>
      </c>
      <c r="BL1778" t="s">
        <v>1091</v>
      </c>
      <c r="BM1778" s="55" t="s">
        <v>964</v>
      </c>
      <c r="BN1778" t="str">
        <f t="shared" si="208"/>
        <v>simvastatine film-coated tablet 80mg/</v>
      </c>
      <c r="BO1778" s="55"/>
      <c r="BP1778" t="str">
        <f t="shared" si="209"/>
        <v>simvastatine film-coated tablet 80mg/</v>
      </c>
      <c r="BR1778" s="76">
        <v>10221000</v>
      </c>
      <c r="BS1778" t="s">
        <v>1220</v>
      </c>
      <c r="BU1778" s="118"/>
      <c r="BV1778" s="118"/>
      <c r="BW1778" s="61">
        <v>100000073665</v>
      </c>
      <c r="CB1778" s="87"/>
      <c r="CC1778" s="87"/>
      <c r="CF1778" t="s">
        <v>1242</v>
      </c>
      <c r="CG1778" t="s">
        <v>175</v>
      </c>
      <c r="CI1778" s="118"/>
      <c r="CJ1778" s="118"/>
      <c r="CK1778" t="s">
        <v>1239</v>
      </c>
      <c r="CM1778" t="s">
        <v>1228</v>
      </c>
      <c r="CN1778" t="s">
        <v>3382</v>
      </c>
      <c r="CO1778" s="46" t="s">
        <v>2252</v>
      </c>
      <c r="CQ1778" s="46" t="s">
        <v>2252</v>
      </c>
      <c r="CR1778" s="46" t="s">
        <v>615</v>
      </c>
      <c r="CT1778" s="46" t="s">
        <v>2252</v>
      </c>
      <c r="CU1778" s="46" t="s">
        <v>615</v>
      </c>
      <c r="CV1778" s="118"/>
      <c r="CW1778" s="147"/>
      <c r="CX1778" t="s">
        <v>615</v>
      </c>
      <c r="DG1778" s="118"/>
      <c r="DH1778" s="118"/>
      <c r="DI1778" s="118"/>
      <c r="DJ1778" s="118"/>
      <c r="DK1778" s="118"/>
      <c r="DL1778">
        <v>80</v>
      </c>
      <c r="DM1778" s="74" t="s">
        <v>164</v>
      </c>
      <c r="DN1778" s="74"/>
      <c r="DO1778" s="74"/>
      <c r="DP1778" s="74"/>
      <c r="DR1778">
        <v>80</v>
      </c>
      <c r="DS1778" s="74" t="s">
        <v>164</v>
      </c>
      <c r="DZ1778" t="s">
        <v>1263</v>
      </c>
      <c r="EA1778">
        <v>80</v>
      </c>
      <c r="EY1778" s="70" t="str">
        <f t="shared" si="210"/>
        <v>simvastatine oral 80mg/</v>
      </c>
      <c r="FK1778" s="14" t="s">
        <v>163</v>
      </c>
      <c r="FL1778" s="70" t="str">
        <f t="shared" si="211"/>
        <v>simvastatine oral 80mg/</v>
      </c>
    </row>
    <row r="1779" spans="1:168" ht="15.75" customHeight="1">
      <c r="A1779" s="83">
        <v>86505</v>
      </c>
      <c r="B1779" s="57">
        <v>86505</v>
      </c>
      <c r="C1779" s="118"/>
      <c r="D1779" s="118"/>
      <c r="E1779" s="118"/>
      <c r="F1779" s="118"/>
      <c r="G1779" s="57">
        <v>86505</v>
      </c>
      <c r="I1779" s="57">
        <v>86505</v>
      </c>
      <c r="J1779" s="5" t="str">
        <f t="shared" si="205"/>
        <v>FIN simvastatine N.V. Organon film-coated tablet 49 x 80mg/</v>
      </c>
      <c r="K1779" s="5" t="str">
        <f t="shared" si="206"/>
        <v>FIN simvastatine N.V. Organon film-coated tablet 49 x 80mg/</v>
      </c>
      <c r="P1779">
        <v>49</v>
      </c>
      <c r="R1779">
        <v>49</v>
      </c>
      <c r="T1779" s="118"/>
      <c r="U1779" s="118"/>
      <c r="V1779" s="118"/>
      <c r="W1779" s="118"/>
      <c r="Y1779" t="s">
        <v>1191</v>
      </c>
      <c r="Z1779" t="s">
        <v>1191</v>
      </c>
      <c r="AA1779" t="s">
        <v>1343</v>
      </c>
      <c r="AF1779" s="61">
        <v>100000073665</v>
      </c>
      <c r="AG1779" t="s">
        <v>1220</v>
      </c>
      <c r="AI1779" t="s">
        <v>1198</v>
      </c>
      <c r="AJ1779" t="s">
        <v>1212</v>
      </c>
      <c r="AS1779" s="57">
        <v>10064</v>
      </c>
      <c r="AT1779" s="25" t="str">
        <f t="shared" si="207"/>
        <v>FIN simvastatine N.V. Organon film-coated tablet 80mg/</v>
      </c>
      <c r="AU1779" s="33"/>
      <c r="AW1779" s="57">
        <v>10064</v>
      </c>
      <c r="AX1779" s="57"/>
      <c r="AZ1779" t="s">
        <v>579</v>
      </c>
      <c r="BD1779" t="s">
        <v>1220</v>
      </c>
      <c r="BF1779" s="46" t="s">
        <v>1091</v>
      </c>
      <c r="BG1779" t="s">
        <v>995</v>
      </c>
      <c r="BK1779" t="s">
        <v>995</v>
      </c>
      <c r="BL1779" t="s">
        <v>1091</v>
      </c>
      <c r="BM1779" s="55" t="s">
        <v>964</v>
      </c>
      <c r="BN1779" t="str">
        <f t="shared" si="208"/>
        <v>simvastatine film-coated tablet 80mg/</v>
      </c>
      <c r="BO1779" s="55"/>
      <c r="BP1779" t="str">
        <f t="shared" si="209"/>
        <v>simvastatine film-coated tablet 80mg/</v>
      </c>
      <c r="BR1779" s="76">
        <v>10221000</v>
      </c>
      <c r="BS1779" t="s">
        <v>1220</v>
      </c>
      <c r="BU1779" s="118"/>
      <c r="BV1779" s="118"/>
      <c r="BW1779" s="61">
        <v>100000073665</v>
      </c>
      <c r="CB1779" s="87"/>
      <c r="CC1779" s="87"/>
      <c r="CF1779" t="s">
        <v>1242</v>
      </c>
      <c r="CG1779" t="s">
        <v>175</v>
      </c>
      <c r="CI1779" s="118"/>
      <c r="CJ1779" s="118"/>
      <c r="CK1779" t="s">
        <v>1239</v>
      </c>
      <c r="CM1779" t="s">
        <v>1228</v>
      </c>
      <c r="CN1779" t="s">
        <v>3382</v>
      </c>
      <c r="CO1779" s="46" t="s">
        <v>2252</v>
      </c>
      <c r="CQ1779" s="46" t="s">
        <v>2252</v>
      </c>
      <c r="CR1779" s="46" t="s">
        <v>615</v>
      </c>
      <c r="CT1779" s="46" t="s">
        <v>2252</v>
      </c>
      <c r="CU1779" s="46" t="s">
        <v>615</v>
      </c>
      <c r="CV1779" s="118"/>
      <c r="CW1779" s="147"/>
      <c r="CX1779" t="s">
        <v>615</v>
      </c>
      <c r="DG1779" s="118"/>
      <c r="DH1779" s="118"/>
      <c r="DI1779" s="118"/>
      <c r="DJ1779" s="118"/>
      <c r="DK1779" s="118"/>
      <c r="DL1779">
        <v>80</v>
      </c>
      <c r="DM1779" s="74" t="s">
        <v>164</v>
      </c>
      <c r="DN1779" s="74"/>
      <c r="DO1779" s="74"/>
      <c r="DP1779" s="74"/>
      <c r="DR1779">
        <v>80</v>
      </c>
      <c r="DS1779" s="74" t="s">
        <v>164</v>
      </c>
      <c r="DZ1779" t="s">
        <v>1263</v>
      </c>
      <c r="EA1779">
        <v>80</v>
      </c>
      <c r="EY1779" s="70" t="str">
        <f t="shared" si="210"/>
        <v>simvastatine oral 80mg/</v>
      </c>
      <c r="FK1779" s="14" t="s">
        <v>163</v>
      </c>
      <c r="FL1779" s="70" t="str">
        <f t="shared" si="211"/>
        <v>simvastatine oral 80mg/</v>
      </c>
    </row>
    <row r="1780" spans="1:168" ht="15.75" customHeight="1">
      <c r="A1780" s="83">
        <v>86506</v>
      </c>
      <c r="B1780" s="57">
        <v>86506</v>
      </c>
      <c r="C1780" s="118"/>
      <c r="D1780" s="118"/>
      <c r="E1780" s="118"/>
      <c r="F1780" s="118"/>
      <c r="G1780" s="57">
        <v>86506</v>
      </c>
      <c r="I1780" s="57">
        <v>86506</v>
      </c>
      <c r="J1780" s="5" t="str">
        <f t="shared" si="205"/>
        <v>FIN simvastatine N.V. Organon film-coated tablet 50 x 80mg/</v>
      </c>
      <c r="K1780" s="5" t="str">
        <f t="shared" si="206"/>
        <v>FIN simvastatine N.V. Organon film-coated tablet 50 x 80mg/</v>
      </c>
      <c r="P1780">
        <v>50</v>
      </c>
      <c r="R1780">
        <v>50</v>
      </c>
      <c r="T1780" s="118"/>
      <c r="U1780" s="118"/>
      <c r="V1780" s="118"/>
      <c r="W1780" s="118"/>
      <c r="Y1780" t="s">
        <v>1191</v>
      </c>
      <c r="Z1780" t="s">
        <v>1191</v>
      </c>
      <c r="AA1780" t="s">
        <v>1299</v>
      </c>
      <c r="AF1780" s="61">
        <v>100000073665</v>
      </c>
      <c r="AG1780" t="s">
        <v>1220</v>
      </c>
      <c r="AI1780" t="s">
        <v>1198</v>
      </c>
      <c r="AJ1780" t="s">
        <v>1212</v>
      </c>
      <c r="AS1780" s="57">
        <v>10064</v>
      </c>
      <c r="AT1780" s="25" t="str">
        <f t="shared" si="207"/>
        <v>FIN simvastatine N.V. Organon film-coated tablet 80mg/</v>
      </c>
      <c r="AU1780" s="33"/>
      <c r="AW1780" s="57">
        <v>10064</v>
      </c>
      <c r="AX1780" s="57"/>
      <c r="AZ1780" t="s">
        <v>579</v>
      </c>
      <c r="BD1780" t="s">
        <v>1220</v>
      </c>
      <c r="BF1780" s="46" t="s">
        <v>1091</v>
      </c>
      <c r="BG1780" t="s">
        <v>995</v>
      </c>
      <c r="BK1780" t="s">
        <v>995</v>
      </c>
      <c r="BL1780" t="s">
        <v>1091</v>
      </c>
      <c r="BM1780" s="55" t="s">
        <v>964</v>
      </c>
      <c r="BN1780" t="str">
        <f t="shared" si="208"/>
        <v>simvastatine film-coated tablet 80mg/</v>
      </c>
      <c r="BO1780" s="55"/>
      <c r="BP1780" t="str">
        <f t="shared" si="209"/>
        <v>simvastatine film-coated tablet 80mg/</v>
      </c>
      <c r="BR1780" s="76">
        <v>10221000</v>
      </c>
      <c r="BS1780" t="s">
        <v>1220</v>
      </c>
      <c r="BU1780" s="118"/>
      <c r="BV1780" s="118"/>
      <c r="BW1780" s="61">
        <v>100000073665</v>
      </c>
      <c r="CB1780" s="87"/>
      <c r="CC1780" s="87"/>
      <c r="CF1780" t="s">
        <v>1242</v>
      </c>
      <c r="CG1780" t="s">
        <v>175</v>
      </c>
      <c r="CI1780" s="118"/>
      <c r="CJ1780" s="118"/>
      <c r="CK1780" t="s">
        <v>1239</v>
      </c>
      <c r="CM1780" t="s">
        <v>1228</v>
      </c>
      <c r="CN1780" t="s">
        <v>3382</v>
      </c>
      <c r="CO1780" s="46" t="s">
        <v>2252</v>
      </c>
      <c r="CQ1780" s="46" t="s">
        <v>2252</v>
      </c>
      <c r="CR1780" s="46" t="s">
        <v>615</v>
      </c>
      <c r="CT1780" s="46" t="s">
        <v>2252</v>
      </c>
      <c r="CU1780" s="46" t="s">
        <v>615</v>
      </c>
      <c r="CV1780" s="118"/>
      <c r="CW1780" s="147"/>
      <c r="CX1780" t="s">
        <v>615</v>
      </c>
      <c r="DG1780" s="118"/>
      <c r="DH1780" s="118"/>
      <c r="DI1780" s="118"/>
      <c r="DJ1780" s="118"/>
      <c r="DK1780" s="118"/>
      <c r="DL1780">
        <v>80</v>
      </c>
      <c r="DM1780" s="74" t="s">
        <v>164</v>
      </c>
      <c r="DN1780" s="74"/>
      <c r="DO1780" s="74"/>
      <c r="DP1780" s="74"/>
      <c r="DR1780">
        <v>80</v>
      </c>
      <c r="DS1780" s="74" t="s">
        <v>164</v>
      </c>
      <c r="DZ1780" t="s">
        <v>1263</v>
      </c>
      <c r="EA1780">
        <v>80</v>
      </c>
      <c r="EY1780" s="70" t="str">
        <f t="shared" si="210"/>
        <v>simvastatine oral 80mg/</v>
      </c>
      <c r="FK1780" s="14" t="s">
        <v>163</v>
      </c>
      <c r="FL1780" s="70" t="str">
        <f t="shared" si="211"/>
        <v>simvastatine oral 80mg/</v>
      </c>
    </row>
    <row r="1781" spans="1:168" ht="15.75" customHeight="1">
      <c r="A1781" s="83">
        <v>86507</v>
      </c>
      <c r="B1781" s="57">
        <v>86507</v>
      </c>
      <c r="C1781" s="118"/>
      <c r="D1781" s="118"/>
      <c r="E1781" s="118"/>
      <c r="F1781" s="118"/>
      <c r="G1781" s="57">
        <v>86507</v>
      </c>
      <c r="I1781" s="57">
        <v>86507</v>
      </c>
      <c r="J1781" s="5" t="str">
        <f t="shared" si="205"/>
        <v>FIN simvastatine N.V. Organon film-coated tablet 56 x 80mg/</v>
      </c>
      <c r="K1781" s="5" t="str">
        <f t="shared" si="206"/>
        <v>FIN simvastatine N.V. Organon film-coated tablet 56 x 80mg/</v>
      </c>
      <c r="P1781">
        <v>56</v>
      </c>
      <c r="R1781">
        <v>56</v>
      </c>
      <c r="T1781" s="118"/>
      <c r="U1781" s="118"/>
      <c r="V1781" s="118"/>
      <c r="W1781" s="118"/>
      <c r="Y1781" t="s">
        <v>1191</v>
      </c>
      <c r="Z1781" t="s">
        <v>1191</v>
      </c>
      <c r="AA1781" t="s">
        <v>1307</v>
      </c>
      <c r="AF1781" s="61">
        <v>100000073665</v>
      </c>
      <c r="AG1781" t="s">
        <v>1220</v>
      </c>
      <c r="AI1781" t="s">
        <v>1198</v>
      </c>
      <c r="AJ1781" t="s">
        <v>1212</v>
      </c>
      <c r="AS1781" s="57">
        <v>10064</v>
      </c>
      <c r="AT1781" s="25" t="str">
        <f t="shared" si="207"/>
        <v>FIN simvastatine N.V. Organon film-coated tablet 80mg/</v>
      </c>
      <c r="AU1781" s="33"/>
      <c r="AW1781" s="57">
        <v>10064</v>
      </c>
      <c r="AX1781" s="57"/>
      <c r="AZ1781" t="s">
        <v>579</v>
      </c>
      <c r="BD1781" t="s">
        <v>1220</v>
      </c>
      <c r="BF1781" s="46" t="s">
        <v>1091</v>
      </c>
      <c r="BG1781" t="s">
        <v>995</v>
      </c>
      <c r="BK1781" t="s">
        <v>995</v>
      </c>
      <c r="BL1781" t="s">
        <v>1091</v>
      </c>
      <c r="BM1781" s="55" t="s">
        <v>964</v>
      </c>
      <c r="BN1781" t="str">
        <f t="shared" si="208"/>
        <v>simvastatine film-coated tablet 80mg/</v>
      </c>
      <c r="BO1781" s="55"/>
      <c r="BP1781" t="str">
        <f t="shared" si="209"/>
        <v>simvastatine film-coated tablet 80mg/</v>
      </c>
      <c r="BR1781" s="76">
        <v>10221000</v>
      </c>
      <c r="BS1781" t="s">
        <v>1220</v>
      </c>
      <c r="BU1781" s="118"/>
      <c r="BV1781" s="118"/>
      <c r="BW1781" s="61">
        <v>100000073665</v>
      </c>
      <c r="CB1781" s="87"/>
      <c r="CC1781" s="87"/>
      <c r="CF1781" t="s">
        <v>1242</v>
      </c>
      <c r="CG1781" t="s">
        <v>175</v>
      </c>
      <c r="CI1781" s="118"/>
      <c r="CJ1781" s="118"/>
      <c r="CK1781" t="s">
        <v>1239</v>
      </c>
      <c r="CM1781" t="s">
        <v>1228</v>
      </c>
      <c r="CN1781" t="s">
        <v>3382</v>
      </c>
      <c r="CO1781" s="46" t="s">
        <v>2252</v>
      </c>
      <c r="CQ1781" s="46" t="s">
        <v>2252</v>
      </c>
      <c r="CR1781" s="46" t="s">
        <v>615</v>
      </c>
      <c r="CT1781" s="46" t="s">
        <v>2252</v>
      </c>
      <c r="CU1781" s="46" t="s">
        <v>615</v>
      </c>
      <c r="CV1781" s="118"/>
      <c r="CW1781" s="147"/>
      <c r="CX1781" t="s">
        <v>615</v>
      </c>
      <c r="DG1781" s="118"/>
      <c r="DH1781" s="118"/>
      <c r="DI1781" s="118"/>
      <c r="DJ1781" s="118"/>
      <c r="DK1781" s="118"/>
      <c r="DL1781">
        <v>80</v>
      </c>
      <c r="DM1781" s="74" t="s">
        <v>164</v>
      </c>
      <c r="DN1781" s="74"/>
      <c r="DO1781" s="74"/>
      <c r="DP1781" s="74"/>
      <c r="DR1781">
        <v>80</v>
      </c>
      <c r="DS1781" s="74" t="s">
        <v>164</v>
      </c>
      <c r="DZ1781" t="s">
        <v>1263</v>
      </c>
      <c r="EA1781">
        <v>80</v>
      </c>
      <c r="EY1781" s="70" t="str">
        <f t="shared" si="210"/>
        <v>simvastatine oral 80mg/</v>
      </c>
      <c r="FK1781" s="14" t="s">
        <v>163</v>
      </c>
      <c r="FL1781" s="70" t="str">
        <f t="shared" si="211"/>
        <v>simvastatine oral 80mg/</v>
      </c>
    </row>
    <row r="1782" spans="1:168" ht="15.75" customHeight="1">
      <c r="A1782" s="83" t="s">
        <v>2338</v>
      </c>
      <c r="B1782" s="57">
        <v>86508</v>
      </c>
      <c r="C1782" s="118"/>
      <c r="D1782" s="118"/>
      <c r="E1782" s="118"/>
      <c r="F1782" s="118"/>
      <c r="G1782" s="57">
        <v>86508</v>
      </c>
      <c r="I1782" s="57">
        <v>86508</v>
      </c>
      <c r="J1782" s="5" t="str">
        <f t="shared" si="205"/>
        <v>FIN simvastatine N.V. Organon film-coated tablet 100 x 80mg/</v>
      </c>
      <c r="K1782" s="5" t="str">
        <f t="shared" si="206"/>
        <v>FIN simvastatine N.V. Organon film-coated tablet 100 x 80mg/</v>
      </c>
      <c r="P1782">
        <v>100</v>
      </c>
      <c r="R1782">
        <v>100</v>
      </c>
      <c r="T1782" s="118"/>
      <c r="U1782" s="118"/>
      <c r="V1782" s="118"/>
      <c r="W1782" s="118"/>
      <c r="Y1782" t="s">
        <v>1191</v>
      </c>
      <c r="Z1782" t="s">
        <v>1191</v>
      </c>
      <c r="AA1782" t="s">
        <v>1289</v>
      </c>
      <c r="AF1782" s="61">
        <v>100000073665</v>
      </c>
      <c r="AG1782" t="s">
        <v>1220</v>
      </c>
      <c r="AI1782" t="s">
        <v>1198</v>
      </c>
      <c r="AJ1782" t="s">
        <v>1212</v>
      </c>
      <c r="AS1782" s="57">
        <v>10064</v>
      </c>
      <c r="AT1782" s="25" t="str">
        <f t="shared" si="207"/>
        <v>FIN simvastatine N.V. Organon film-coated tablet 80mg/</v>
      </c>
      <c r="AU1782" s="33"/>
      <c r="AW1782" s="57">
        <v>10064</v>
      </c>
      <c r="AX1782" s="57"/>
      <c r="AZ1782" t="s">
        <v>579</v>
      </c>
      <c r="BD1782" t="s">
        <v>1220</v>
      </c>
      <c r="BF1782" s="46" t="s">
        <v>1091</v>
      </c>
      <c r="BG1782" t="s">
        <v>995</v>
      </c>
      <c r="BK1782" t="s">
        <v>995</v>
      </c>
      <c r="BL1782" t="s">
        <v>1091</v>
      </c>
      <c r="BM1782" s="55" t="s">
        <v>964</v>
      </c>
      <c r="BN1782" t="str">
        <f t="shared" si="208"/>
        <v>simvastatine film-coated tablet 80mg/</v>
      </c>
      <c r="BO1782" s="55"/>
      <c r="BP1782" t="str">
        <f t="shared" si="209"/>
        <v>simvastatine film-coated tablet 80mg/</v>
      </c>
      <c r="BR1782" s="76">
        <v>10221000</v>
      </c>
      <c r="BS1782" t="s">
        <v>1220</v>
      </c>
      <c r="BU1782" s="118"/>
      <c r="BV1782" s="118"/>
      <c r="BW1782" s="61">
        <v>100000073665</v>
      </c>
      <c r="CB1782" s="87"/>
      <c r="CC1782" s="87"/>
      <c r="CF1782" t="s">
        <v>1242</v>
      </c>
      <c r="CG1782" t="s">
        <v>175</v>
      </c>
      <c r="CI1782" s="118"/>
      <c r="CJ1782" s="118"/>
      <c r="CK1782" t="s">
        <v>1239</v>
      </c>
      <c r="CM1782" t="s">
        <v>1228</v>
      </c>
      <c r="CN1782" t="s">
        <v>3382</v>
      </c>
      <c r="CO1782" s="46" t="s">
        <v>2252</v>
      </c>
      <c r="CQ1782" s="46" t="s">
        <v>2252</v>
      </c>
      <c r="CR1782" s="46" t="s">
        <v>615</v>
      </c>
      <c r="CT1782" s="46" t="s">
        <v>2252</v>
      </c>
      <c r="CU1782" s="46" t="s">
        <v>615</v>
      </c>
      <c r="CV1782" s="118"/>
      <c r="CW1782" s="147"/>
      <c r="CX1782" t="s">
        <v>615</v>
      </c>
      <c r="DG1782" s="118"/>
      <c r="DH1782" s="118"/>
      <c r="DI1782" s="118"/>
      <c r="DJ1782" s="118"/>
      <c r="DK1782" s="118"/>
      <c r="DL1782">
        <v>80</v>
      </c>
      <c r="DM1782" s="74" t="s">
        <v>164</v>
      </c>
      <c r="DN1782" s="74"/>
      <c r="DO1782" s="74"/>
      <c r="DP1782" s="74"/>
      <c r="DR1782">
        <v>80</v>
      </c>
      <c r="DS1782" s="74" t="s">
        <v>164</v>
      </c>
      <c r="DZ1782" t="s">
        <v>1263</v>
      </c>
      <c r="EA1782">
        <v>80</v>
      </c>
      <c r="EY1782" s="70" t="str">
        <f t="shared" si="210"/>
        <v>simvastatine oral 80mg/</v>
      </c>
      <c r="FK1782" s="14" t="s">
        <v>163</v>
      </c>
      <c r="FL1782" s="70" t="str">
        <f t="shared" si="211"/>
        <v>simvastatine oral 80mg/</v>
      </c>
    </row>
    <row r="1783" spans="1:168" ht="15.75" customHeight="1">
      <c r="A1783" s="83">
        <v>86509</v>
      </c>
      <c r="B1783" s="57">
        <v>86509</v>
      </c>
      <c r="C1783" s="118"/>
      <c r="D1783" s="118"/>
      <c r="E1783" s="118"/>
      <c r="F1783" s="118"/>
      <c r="G1783" s="57">
        <v>86509</v>
      </c>
      <c r="I1783" s="57">
        <v>86509</v>
      </c>
      <c r="J1783" s="5" t="str">
        <f t="shared" si="205"/>
        <v>FIN simvastatine N.V. Organon film-coated tablet 100 x 80mg/</v>
      </c>
      <c r="K1783" s="5" t="str">
        <f t="shared" si="206"/>
        <v>FIN simvastatine N.V. Organon film-coated tablet 100 x 80mg/</v>
      </c>
      <c r="P1783">
        <v>100</v>
      </c>
      <c r="R1783">
        <v>100</v>
      </c>
      <c r="T1783" s="118"/>
      <c r="U1783" s="118"/>
      <c r="V1783" s="118"/>
      <c r="W1783" s="118"/>
      <c r="Y1783" t="s">
        <v>1191</v>
      </c>
      <c r="Z1783" t="s">
        <v>1191</v>
      </c>
      <c r="AA1783" t="s">
        <v>1289</v>
      </c>
      <c r="AF1783" s="61">
        <v>100000073665</v>
      </c>
      <c r="AG1783" t="s">
        <v>1220</v>
      </c>
      <c r="AI1783" t="s">
        <v>1198</v>
      </c>
      <c r="AJ1783" t="s">
        <v>1212</v>
      </c>
      <c r="AS1783" s="57">
        <v>10064</v>
      </c>
      <c r="AT1783" s="25" t="str">
        <f t="shared" si="207"/>
        <v>FIN simvastatine N.V. Organon film-coated tablet 80mg/</v>
      </c>
      <c r="AU1783" s="33"/>
      <c r="AW1783" s="57">
        <v>10064</v>
      </c>
      <c r="AX1783" s="57"/>
      <c r="AZ1783" t="s">
        <v>579</v>
      </c>
      <c r="BD1783" t="s">
        <v>1220</v>
      </c>
      <c r="BF1783" s="46" t="s">
        <v>1091</v>
      </c>
      <c r="BG1783" t="s">
        <v>995</v>
      </c>
      <c r="BK1783" t="s">
        <v>995</v>
      </c>
      <c r="BL1783" t="s">
        <v>1091</v>
      </c>
      <c r="BM1783" s="55" t="s">
        <v>964</v>
      </c>
      <c r="BN1783" t="str">
        <f t="shared" si="208"/>
        <v>simvastatine film-coated tablet 80mg/</v>
      </c>
      <c r="BO1783" s="55"/>
      <c r="BP1783" t="str">
        <f t="shared" si="209"/>
        <v>simvastatine film-coated tablet 80mg/</v>
      </c>
      <c r="BR1783" s="76">
        <v>10221000</v>
      </c>
      <c r="BS1783" t="s">
        <v>1220</v>
      </c>
      <c r="BU1783" s="118"/>
      <c r="BV1783" s="118"/>
      <c r="BW1783" s="61">
        <v>100000073665</v>
      </c>
      <c r="CB1783" s="87"/>
      <c r="CC1783" s="87"/>
      <c r="CF1783" t="s">
        <v>1242</v>
      </c>
      <c r="CG1783" t="s">
        <v>175</v>
      </c>
      <c r="CI1783" s="118"/>
      <c r="CJ1783" s="118"/>
      <c r="CK1783" t="s">
        <v>1239</v>
      </c>
      <c r="CM1783" t="s">
        <v>1228</v>
      </c>
      <c r="CN1783" t="s">
        <v>3382</v>
      </c>
      <c r="CO1783" s="46" t="s">
        <v>2252</v>
      </c>
      <c r="CQ1783" s="46" t="s">
        <v>2252</v>
      </c>
      <c r="CR1783" s="46" t="s">
        <v>615</v>
      </c>
      <c r="CT1783" s="46" t="s">
        <v>2252</v>
      </c>
      <c r="CU1783" s="46" t="s">
        <v>615</v>
      </c>
      <c r="CV1783" s="118"/>
      <c r="CW1783" s="147"/>
      <c r="CX1783" t="s">
        <v>615</v>
      </c>
      <c r="DG1783" s="118"/>
      <c r="DH1783" s="118"/>
      <c r="DI1783" s="118"/>
      <c r="DJ1783" s="118"/>
      <c r="DK1783" s="118"/>
      <c r="DL1783">
        <v>80</v>
      </c>
      <c r="DM1783" s="74" t="s">
        <v>164</v>
      </c>
      <c r="DN1783" s="74"/>
      <c r="DO1783" s="74"/>
      <c r="DP1783" s="74"/>
      <c r="DR1783">
        <v>80</v>
      </c>
      <c r="DS1783" s="74" t="s">
        <v>164</v>
      </c>
      <c r="DZ1783" t="s">
        <v>1263</v>
      </c>
      <c r="EA1783">
        <v>80</v>
      </c>
      <c r="EY1783" s="70" t="str">
        <f t="shared" si="210"/>
        <v>simvastatine oral 80mg/</v>
      </c>
      <c r="FK1783" s="14" t="s">
        <v>163</v>
      </c>
      <c r="FL1783" s="70" t="str">
        <f t="shared" si="211"/>
        <v>simvastatine oral 80mg/</v>
      </c>
    </row>
    <row r="1784" spans="1:168" ht="15.75" customHeight="1">
      <c r="A1784" s="83">
        <v>86510</v>
      </c>
      <c r="B1784" s="57">
        <v>86510</v>
      </c>
      <c r="C1784" s="118"/>
      <c r="D1784" s="118"/>
      <c r="E1784" s="118"/>
      <c r="F1784" s="118"/>
      <c r="G1784" s="57">
        <v>86510</v>
      </c>
      <c r="I1784" s="57">
        <v>86510</v>
      </c>
      <c r="J1784" s="5" t="str">
        <f t="shared" si="205"/>
        <v>FIN simvastatine N.V. Organon film-coated tablet 28 x 80mg/</v>
      </c>
      <c r="K1784" s="5" t="str">
        <f t="shared" si="206"/>
        <v>FIN simvastatine N.V. Organon film-coated tablet 28 x 80mg/</v>
      </c>
      <c r="P1784">
        <v>28</v>
      </c>
      <c r="R1784">
        <v>28</v>
      </c>
      <c r="T1784" s="118"/>
      <c r="U1784" s="118"/>
      <c r="V1784" s="118"/>
      <c r="W1784" s="118"/>
      <c r="Y1784" t="s">
        <v>1191</v>
      </c>
      <c r="Z1784" t="s">
        <v>1191</v>
      </c>
      <c r="AA1784" t="s">
        <v>1297</v>
      </c>
      <c r="AF1784" s="61">
        <v>100000073665</v>
      </c>
      <c r="AG1784" t="s">
        <v>1220</v>
      </c>
      <c r="AI1784" t="s">
        <v>1198</v>
      </c>
      <c r="AJ1784" t="s">
        <v>1212</v>
      </c>
      <c r="AS1784" s="57">
        <v>10064</v>
      </c>
      <c r="AT1784" s="25" t="str">
        <f t="shared" si="207"/>
        <v>FIN simvastatine N.V. Organon film-coated tablet 80mg/</v>
      </c>
      <c r="AU1784" s="33"/>
      <c r="AW1784" s="57">
        <v>10064</v>
      </c>
      <c r="AX1784" s="57"/>
      <c r="AZ1784" t="s">
        <v>579</v>
      </c>
      <c r="BD1784" t="s">
        <v>1220</v>
      </c>
      <c r="BF1784" s="46" t="s">
        <v>1091</v>
      </c>
      <c r="BG1784" t="s">
        <v>995</v>
      </c>
      <c r="BK1784" t="s">
        <v>995</v>
      </c>
      <c r="BL1784" t="s">
        <v>1091</v>
      </c>
      <c r="BM1784" s="55" t="s">
        <v>964</v>
      </c>
      <c r="BN1784" t="str">
        <f t="shared" si="208"/>
        <v>simvastatine film-coated tablet 80mg/</v>
      </c>
      <c r="BO1784" s="55"/>
      <c r="BP1784" t="str">
        <f t="shared" si="209"/>
        <v>simvastatine film-coated tablet 80mg/</v>
      </c>
      <c r="BR1784" s="76">
        <v>10221000</v>
      </c>
      <c r="BS1784" t="s">
        <v>1220</v>
      </c>
      <c r="BU1784" s="118"/>
      <c r="BV1784" s="118"/>
      <c r="BW1784" s="61">
        <v>100000073665</v>
      </c>
      <c r="CB1784" s="87"/>
      <c r="CC1784" s="87"/>
      <c r="CF1784" t="s">
        <v>1242</v>
      </c>
      <c r="CG1784" t="s">
        <v>175</v>
      </c>
      <c r="CI1784" s="118"/>
      <c r="CJ1784" s="118"/>
      <c r="CK1784" t="s">
        <v>1239</v>
      </c>
      <c r="CM1784" t="s">
        <v>1228</v>
      </c>
      <c r="CN1784" t="s">
        <v>3382</v>
      </c>
      <c r="CO1784" s="46" t="s">
        <v>2252</v>
      </c>
      <c r="CQ1784" s="46" t="s">
        <v>2252</v>
      </c>
      <c r="CR1784" s="46" t="s">
        <v>615</v>
      </c>
      <c r="CT1784" s="46" t="s">
        <v>2252</v>
      </c>
      <c r="CU1784" s="46" t="s">
        <v>615</v>
      </c>
      <c r="CV1784" s="118"/>
      <c r="CW1784" s="147"/>
      <c r="CX1784" t="s">
        <v>615</v>
      </c>
      <c r="DG1784" s="118"/>
      <c r="DH1784" s="118"/>
      <c r="DI1784" s="118"/>
      <c r="DJ1784" s="118"/>
      <c r="DK1784" s="118"/>
      <c r="DL1784">
        <v>80</v>
      </c>
      <c r="DM1784" s="74" t="s">
        <v>164</v>
      </c>
      <c r="DN1784" s="74"/>
      <c r="DO1784" s="74"/>
      <c r="DP1784" s="74"/>
      <c r="DR1784">
        <v>80</v>
      </c>
      <c r="DS1784" s="74" t="s">
        <v>164</v>
      </c>
      <c r="DZ1784" t="s">
        <v>1263</v>
      </c>
      <c r="EA1784">
        <v>80</v>
      </c>
      <c r="EY1784" s="70" t="str">
        <f t="shared" si="210"/>
        <v>simvastatine oral 80mg/</v>
      </c>
      <c r="FK1784" s="14" t="s">
        <v>163</v>
      </c>
      <c r="FL1784" s="70" t="str">
        <f t="shared" si="211"/>
        <v>simvastatine oral 80mg/</v>
      </c>
    </row>
    <row r="1785" spans="1:168" ht="15.75" customHeight="1">
      <c r="A1785" s="83">
        <v>86511</v>
      </c>
      <c r="B1785" s="57">
        <v>86511</v>
      </c>
      <c r="C1785" s="118"/>
      <c r="D1785" s="118"/>
      <c r="E1785" s="118"/>
      <c r="F1785" s="118"/>
      <c r="G1785" s="57">
        <v>86511</v>
      </c>
      <c r="I1785" s="57">
        <v>86511</v>
      </c>
      <c r="J1785" s="5" t="str">
        <f t="shared" si="205"/>
        <v>FIN simvastatine N.V. Organon film-coated tablet 49 x 80mg/</v>
      </c>
      <c r="K1785" s="5" t="str">
        <f t="shared" si="206"/>
        <v>FIN simvastatine N.V. Organon film-coated tablet 49 x 80mg/</v>
      </c>
      <c r="P1785">
        <v>49</v>
      </c>
      <c r="R1785">
        <v>49</v>
      </c>
      <c r="T1785" s="118"/>
      <c r="U1785" s="118"/>
      <c r="V1785" s="118"/>
      <c r="W1785" s="118"/>
      <c r="Y1785" t="s">
        <v>1191</v>
      </c>
      <c r="Z1785" t="s">
        <v>1191</v>
      </c>
      <c r="AA1785" t="s">
        <v>1343</v>
      </c>
      <c r="AF1785" s="61">
        <v>100000073665</v>
      </c>
      <c r="AG1785" t="s">
        <v>1220</v>
      </c>
      <c r="AI1785" t="s">
        <v>1198</v>
      </c>
      <c r="AJ1785" t="s">
        <v>1212</v>
      </c>
      <c r="AS1785" s="57">
        <v>10064</v>
      </c>
      <c r="AT1785" s="25" t="str">
        <f t="shared" si="207"/>
        <v>FIN simvastatine N.V. Organon film-coated tablet 80mg/</v>
      </c>
      <c r="AU1785" s="33"/>
      <c r="AW1785" s="57">
        <v>10064</v>
      </c>
      <c r="AX1785" s="57"/>
      <c r="AZ1785" t="s">
        <v>579</v>
      </c>
      <c r="BD1785" t="s">
        <v>1220</v>
      </c>
      <c r="BF1785" s="46" t="s">
        <v>1091</v>
      </c>
      <c r="BG1785" t="s">
        <v>995</v>
      </c>
      <c r="BK1785" t="s">
        <v>995</v>
      </c>
      <c r="BL1785" t="s">
        <v>1091</v>
      </c>
      <c r="BM1785" s="55" t="s">
        <v>964</v>
      </c>
      <c r="BN1785" t="str">
        <f t="shared" si="208"/>
        <v>simvastatine film-coated tablet 80mg/</v>
      </c>
      <c r="BO1785" s="55"/>
      <c r="BP1785" t="str">
        <f t="shared" si="209"/>
        <v>simvastatine film-coated tablet 80mg/</v>
      </c>
      <c r="BR1785" s="76">
        <v>10221000</v>
      </c>
      <c r="BS1785" t="s">
        <v>1220</v>
      </c>
      <c r="BU1785" s="118"/>
      <c r="BV1785" s="118"/>
      <c r="BW1785" s="61">
        <v>100000073665</v>
      </c>
      <c r="CB1785" s="87"/>
      <c r="CC1785" s="87"/>
      <c r="CF1785" t="s">
        <v>1242</v>
      </c>
      <c r="CG1785" t="s">
        <v>175</v>
      </c>
      <c r="CI1785" s="118"/>
      <c r="CJ1785" s="118"/>
      <c r="CK1785" t="s">
        <v>1239</v>
      </c>
      <c r="CM1785" t="s">
        <v>1228</v>
      </c>
      <c r="CN1785" t="s">
        <v>3382</v>
      </c>
      <c r="CO1785" s="46" t="s">
        <v>2252</v>
      </c>
      <c r="CQ1785" s="46" t="s">
        <v>2252</v>
      </c>
      <c r="CR1785" s="46" t="s">
        <v>615</v>
      </c>
      <c r="CT1785" s="46" t="s">
        <v>2252</v>
      </c>
      <c r="CU1785" s="46" t="s">
        <v>615</v>
      </c>
      <c r="CV1785" s="118"/>
      <c r="CW1785" s="147"/>
      <c r="CX1785" t="s">
        <v>615</v>
      </c>
      <c r="DG1785" s="118"/>
      <c r="DH1785" s="118"/>
      <c r="DI1785" s="118"/>
      <c r="DJ1785" s="118"/>
      <c r="DK1785" s="118"/>
      <c r="DL1785">
        <v>80</v>
      </c>
      <c r="DM1785" s="74" t="s">
        <v>164</v>
      </c>
      <c r="DN1785" s="74"/>
      <c r="DO1785" s="74"/>
      <c r="DP1785" s="74"/>
      <c r="DR1785">
        <v>80</v>
      </c>
      <c r="DS1785" s="74" t="s">
        <v>164</v>
      </c>
      <c r="DZ1785" t="s">
        <v>1263</v>
      </c>
      <c r="EA1785">
        <v>80</v>
      </c>
      <c r="EY1785" s="70" t="str">
        <f t="shared" si="210"/>
        <v>simvastatine oral 80mg/</v>
      </c>
      <c r="FK1785" s="14" t="s">
        <v>163</v>
      </c>
      <c r="FL1785" s="70" t="str">
        <f t="shared" si="211"/>
        <v>simvastatine oral 80mg/</v>
      </c>
    </row>
    <row r="1786" spans="1:168" ht="15.75" customHeight="1">
      <c r="A1786" s="83">
        <v>86512</v>
      </c>
      <c r="B1786" s="57">
        <v>86512</v>
      </c>
      <c r="C1786" s="118"/>
      <c r="D1786" s="118"/>
      <c r="E1786" s="118"/>
      <c r="F1786" s="118"/>
      <c r="G1786" s="57">
        <v>86512</v>
      </c>
      <c r="I1786" s="57">
        <v>86512</v>
      </c>
      <c r="J1786" s="5" t="str">
        <f t="shared" si="205"/>
        <v>FIN simvastatine N.V. Organon film-coated tablet 56 x 80mg/</v>
      </c>
      <c r="K1786" s="5" t="str">
        <f t="shared" si="206"/>
        <v>FIN simvastatine N.V. Organon film-coated tablet 56 x 80mg/</v>
      </c>
      <c r="P1786">
        <v>56</v>
      </c>
      <c r="R1786">
        <v>56</v>
      </c>
      <c r="T1786" s="118"/>
      <c r="U1786" s="118"/>
      <c r="V1786" s="118"/>
      <c r="W1786" s="118"/>
      <c r="Y1786" t="s">
        <v>1191</v>
      </c>
      <c r="Z1786" t="s">
        <v>1191</v>
      </c>
      <c r="AA1786" t="s">
        <v>1307</v>
      </c>
      <c r="AF1786" s="61">
        <v>100000073665</v>
      </c>
      <c r="AG1786" t="s">
        <v>1220</v>
      </c>
      <c r="AI1786" t="s">
        <v>1198</v>
      </c>
      <c r="AJ1786" t="s">
        <v>1212</v>
      </c>
      <c r="AS1786" s="57">
        <v>10064</v>
      </c>
      <c r="AT1786" s="25" t="str">
        <f t="shared" si="207"/>
        <v>FIN simvastatine N.V. Organon film-coated tablet 80mg/</v>
      </c>
      <c r="AU1786" s="33"/>
      <c r="AW1786" s="57">
        <v>10064</v>
      </c>
      <c r="AX1786" s="57"/>
      <c r="AZ1786" t="s">
        <v>579</v>
      </c>
      <c r="BD1786" t="s">
        <v>1220</v>
      </c>
      <c r="BF1786" s="46" t="s">
        <v>1091</v>
      </c>
      <c r="BG1786" t="s">
        <v>995</v>
      </c>
      <c r="BK1786" t="s">
        <v>995</v>
      </c>
      <c r="BL1786" t="s">
        <v>1091</v>
      </c>
      <c r="BM1786" s="55" t="s">
        <v>964</v>
      </c>
      <c r="BN1786" t="str">
        <f t="shared" si="208"/>
        <v>simvastatine film-coated tablet 80mg/</v>
      </c>
      <c r="BO1786" s="55"/>
      <c r="BP1786" t="str">
        <f t="shared" si="209"/>
        <v>simvastatine film-coated tablet 80mg/</v>
      </c>
      <c r="BR1786" s="76">
        <v>10221000</v>
      </c>
      <c r="BS1786" t="s">
        <v>1220</v>
      </c>
      <c r="BU1786" s="118"/>
      <c r="BV1786" s="118"/>
      <c r="BW1786" s="61">
        <v>100000073665</v>
      </c>
      <c r="CB1786" s="87"/>
      <c r="CC1786" s="87"/>
      <c r="CF1786" t="s">
        <v>1242</v>
      </c>
      <c r="CG1786" t="s">
        <v>175</v>
      </c>
      <c r="CI1786" s="118"/>
      <c r="CJ1786" s="118"/>
      <c r="CK1786" t="s">
        <v>1239</v>
      </c>
      <c r="CM1786" t="s">
        <v>1228</v>
      </c>
      <c r="CN1786" t="s">
        <v>3382</v>
      </c>
      <c r="CO1786" s="46" t="s">
        <v>2252</v>
      </c>
      <c r="CQ1786" s="46" t="s">
        <v>2252</v>
      </c>
      <c r="CR1786" s="46" t="s">
        <v>615</v>
      </c>
      <c r="CT1786" s="46" t="s">
        <v>2252</v>
      </c>
      <c r="CU1786" s="46" t="s">
        <v>615</v>
      </c>
      <c r="CV1786" s="118"/>
      <c r="CW1786" s="147"/>
      <c r="CX1786" t="s">
        <v>615</v>
      </c>
      <c r="DG1786" s="118"/>
      <c r="DH1786" s="118"/>
      <c r="DI1786" s="118"/>
      <c r="DJ1786" s="118"/>
      <c r="DK1786" s="118"/>
      <c r="DL1786">
        <v>80</v>
      </c>
      <c r="DM1786" s="74" t="s">
        <v>164</v>
      </c>
      <c r="DN1786" s="74"/>
      <c r="DO1786" s="74"/>
      <c r="DP1786" s="74"/>
      <c r="DR1786">
        <v>80</v>
      </c>
      <c r="DS1786" s="74" t="s">
        <v>164</v>
      </c>
      <c r="DZ1786" t="s">
        <v>1263</v>
      </c>
      <c r="EA1786">
        <v>80</v>
      </c>
      <c r="EY1786" s="70" t="str">
        <f t="shared" si="210"/>
        <v>simvastatine oral 80mg/</v>
      </c>
      <c r="FK1786" s="14" t="s">
        <v>163</v>
      </c>
      <c r="FL1786" s="70" t="str">
        <f t="shared" si="211"/>
        <v>simvastatine oral 80mg/</v>
      </c>
    </row>
    <row r="1787" spans="1:168" ht="15.75" customHeight="1">
      <c r="A1787" s="83">
        <v>86513</v>
      </c>
      <c r="B1787" s="57">
        <v>86513</v>
      </c>
      <c r="C1787" s="118"/>
      <c r="D1787" s="118"/>
      <c r="E1787" s="118"/>
      <c r="F1787" s="118"/>
      <c r="G1787" s="57">
        <v>86513</v>
      </c>
      <c r="I1787" s="57">
        <v>86513</v>
      </c>
      <c r="J1787" s="5" t="str">
        <f t="shared" si="205"/>
        <v>FIN simvastatine N.V. Organon film-coated tablet 98 x 80mg/</v>
      </c>
      <c r="K1787" s="5" t="str">
        <f t="shared" si="206"/>
        <v>FIN simvastatine N.V. Organon film-coated tablet 98 x 80mg/</v>
      </c>
      <c r="P1787">
        <v>98</v>
      </c>
      <c r="R1787">
        <v>98</v>
      </c>
      <c r="T1787" s="118"/>
      <c r="U1787" s="118"/>
      <c r="V1787" s="118"/>
      <c r="W1787" s="118"/>
      <c r="Y1787" t="s">
        <v>1191</v>
      </c>
      <c r="Z1787" t="s">
        <v>1191</v>
      </c>
      <c r="AA1787" t="s">
        <v>1302</v>
      </c>
      <c r="AF1787" s="61">
        <v>100000073665</v>
      </c>
      <c r="AG1787" t="s">
        <v>1220</v>
      </c>
      <c r="AI1787" t="s">
        <v>1198</v>
      </c>
      <c r="AJ1787" t="s">
        <v>1212</v>
      </c>
      <c r="AS1787" s="57">
        <v>10064</v>
      </c>
      <c r="AT1787" s="25" t="str">
        <f t="shared" si="207"/>
        <v>FIN simvastatine N.V. Organon film-coated tablet 80mg/</v>
      </c>
      <c r="AU1787" s="33"/>
      <c r="AW1787" s="57">
        <v>10064</v>
      </c>
      <c r="AX1787" s="57"/>
      <c r="AZ1787" t="s">
        <v>579</v>
      </c>
      <c r="BD1787" t="s">
        <v>1220</v>
      </c>
      <c r="BF1787" s="46" t="s">
        <v>1091</v>
      </c>
      <c r="BG1787" t="s">
        <v>995</v>
      </c>
      <c r="BK1787" t="s">
        <v>995</v>
      </c>
      <c r="BL1787" t="s">
        <v>1091</v>
      </c>
      <c r="BM1787" s="55" t="s">
        <v>964</v>
      </c>
      <c r="BN1787" t="str">
        <f t="shared" si="208"/>
        <v>simvastatine film-coated tablet 80mg/</v>
      </c>
      <c r="BO1787" s="55"/>
      <c r="BP1787" t="str">
        <f t="shared" si="209"/>
        <v>simvastatine film-coated tablet 80mg/</v>
      </c>
      <c r="BR1787" s="76">
        <v>10221000</v>
      </c>
      <c r="BS1787" t="s">
        <v>1220</v>
      </c>
      <c r="BU1787" s="118"/>
      <c r="BV1787" s="118"/>
      <c r="BW1787" s="61">
        <v>100000073665</v>
      </c>
      <c r="CB1787" s="87"/>
      <c r="CC1787" s="87"/>
      <c r="CF1787" t="s">
        <v>1242</v>
      </c>
      <c r="CG1787" t="s">
        <v>175</v>
      </c>
      <c r="CI1787" s="118"/>
      <c r="CJ1787" s="118"/>
      <c r="CK1787" t="s">
        <v>1239</v>
      </c>
      <c r="CM1787" t="s">
        <v>1228</v>
      </c>
      <c r="CN1787" t="s">
        <v>3382</v>
      </c>
      <c r="CO1787" s="46" t="s">
        <v>2252</v>
      </c>
      <c r="CQ1787" s="46" t="s">
        <v>2252</v>
      </c>
      <c r="CR1787" s="46" t="s">
        <v>615</v>
      </c>
      <c r="CT1787" s="46" t="s">
        <v>2252</v>
      </c>
      <c r="CU1787" s="46" t="s">
        <v>615</v>
      </c>
      <c r="CV1787" s="118"/>
      <c r="CW1787" s="147"/>
      <c r="CX1787" t="s">
        <v>615</v>
      </c>
      <c r="DG1787" s="118"/>
      <c r="DH1787" s="118"/>
      <c r="DI1787" s="118"/>
      <c r="DJ1787" s="118"/>
      <c r="DK1787" s="118"/>
      <c r="DL1787">
        <v>80</v>
      </c>
      <c r="DM1787" s="74" t="s">
        <v>164</v>
      </c>
      <c r="DN1787" s="74"/>
      <c r="DO1787" s="74"/>
      <c r="DP1787" s="74"/>
      <c r="DR1787">
        <v>80</v>
      </c>
      <c r="DS1787" s="74" t="s">
        <v>164</v>
      </c>
      <c r="DZ1787" t="s">
        <v>1263</v>
      </c>
      <c r="EA1787">
        <v>80</v>
      </c>
      <c r="EY1787" s="70" t="str">
        <f t="shared" si="210"/>
        <v>simvastatine oral 80mg/</v>
      </c>
      <c r="FK1787" s="14" t="s">
        <v>163</v>
      </c>
      <c r="FL1787" s="70" t="str">
        <f t="shared" si="211"/>
        <v>simvastatine oral 80mg/</v>
      </c>
    </row>
    <row r="1788" spans="1:168" ht="15.75" customHeight="1">
      <c r="A1788" s="76">
        <f>9876543+1</f>
        <v>9876544</v>
      </c>
      <c r="B1788" s="57"/>
      <c r="C1788" s="119"/>
      <c r="D1788" s="119"/>
      <c r="E1788" s="119"/>
      <c r="F1788" s="119"/>
      <c r="G1788" s="46" t="s">
        <v>1355</v>
      </c>
      <c r="H1788" s="46" t="s">
        <v>1800</v>
      </c>
      <c r="J1788" s="5" t="str">
        <f t="shared" si="205"/>
        <v>NOR amlodipine besilate Sandoz A/S tablet 60 x 5mg/</v>
      </c>
      <c r="K1788" s="5" t="str">
        <f t="shared" si="206"/>
        <v>NOR amlodipine besilate Sandoz A/S tablet 60 x 5mg/</v>
      </c>
      <c r="N1788" s="46" t="s">
        <v>210</v>
      </c>
      <c r="O1788" s="46" t="s">
        <v>2274</v>
      </c>
      <c r="P1788" s="80">
        <v>60</v>
      </c>
      <c r="R1788" s="80">
        <v>60</v>
      </c>
      <c r="T1788" s="119"/>
      <c r="U1788" s="119"/>
      <c r="V1788" s="119"/>
      <c r="W1788" s="119"/>
      <c r="X1788" s="46" t="s">
        <v>210</v>
      </c>
      <c r="Y1788" s="46" t="s">
        <v>2107</v>
      </c>
      <c r="AA1788" s="46" t="s">
        <v>2303</v>
      </c>
      <c r="AC1788" s="46" t="s">
        <v>210</v>
      </c>
      <c r="AD1788" s="46" t="s">
        <v>210</v>
      </c>
      <c r="AE1788" s="46" t="s">
        <v>2274</v>
      </c>
      <c r="AF1788" s="48" t="s">
        <v>2198</v>
      </c>
      <c r="AG1788" s="46" t="s">
        <v>173</v>
      </c>
      <c r="AH1788" s="46"/>
      <c r="AI1788" s="46" t="s">
        <v>1208</v>
      </c>
      <c r="AJ1788" s="46" t="s">
        <v>2216</v>
      </c>
      <c r="AT1788" s="25" t="str">
        <f t="shared" si="207"/>
        <v>NOR amlodipine besilate Sandoz A/S tablet 5mg/</v>
      </c>
      <c r="AU1788" s="33"/>
      <c r="AV1788" s="46" t="s">
        <v>1884</v>
      </c>
      <c r="AW1788" s="46" t="s">
        <v>1800</v>
      </c>
      <c r="AX1788" s="46"/>
      <c r="AZ1788" s="46" t="s">
        <v>65</v>
      </c>
      <c r="BA1788" s="46" t="s">
        <v>2253</v>
      </c>
      <c r="BB1788" s="46"/>
      <c r="BD1788" s="46" t="s">
        <v>173</v>
      </c>
      <c r="BE1788" s="46"/>
      <c r="BF1788" s="46" t="s">
        <v>2001</v>
      </c>
      <c r="BG1788" s="46" t="s">
        <v>981</v>
      </c>
      <c r="BH1788" s="46"/>
      <c r="BI1788" s="46"/>
      <c r="BJ1788" s="46" t="s">
        <v>1913</v>
      </c>
      <c r="BK1788" s="46" t="s">
        <v>981</v>
      </c>
      <c r="BL1788" s="46" t="s">
        <v>2001</v>
      </c>
      <c r="BM1788" s="65" t="s">
        <v>1353</v>
      </c>
      <c r="BN1788" t="str">
        <f t="shared" si="208"/>
        <v>amlodipine besilate tablet 5mg/</v>
      </c>
      <c r="BO1788" s="65"/>
      <c r="BP1788" t="str">
        <f t="shared" si="209"/>
        <v>amlodipine besilate tablet 5mg/</v>
      </c>
      <c r="BR1788" s="46">
        <v>10219000</v>
      </c>
      <c r="BS1788" s="46" t="s">
        <v>173</v>
      </c>
      <c r="BT1788" s="46"/>
      <c r="BU1788" s="119"/>
      <c r="BV1788" s="119"/>
      <c r="BW1788" s="48" t="s">
        <v>2198</v>
      </c>
      <c r="CB1788" s="82" t="s">
        <v>173</v>
      </c>
      <c r="CC1788" s="82"/>
      <c r="CD1788" s="46" t="s">
        <v>2262</v>
      </c>
      <c r="CE1788" s="46" t="s">
        <v>173</v>
      </c>
      <c r="CG1788" s="46" t="s">
        <v>175</v>
      </c>
      <c r="CH1788" s="46"/>
      <c r="CI1788" s="119"/>
      <c r="CJ1788" s="119"/>
      <c r="CK1788" s="46" t="s">
        <v>1239</v>
      </c>
      <c r="CN1788" s="46" t="s">
        <v>3383</v>
      </c>
      <c r="CO1788" s="46" t="s">
        <v>2252</v>
      </c>
      <c r="CQ1788" s="46" t="s">
        <v>2252</v>
      </c>
      <c r="CR1788" s="46" t="s">
        <v>615</v>
      </c>
      <c r="CT1788" s="46" t="s">
        <v>2252</v>
      </c>
      <c r="CU1788" s="46" t="s">
        <v>615</v>
      </c>
      <c r="CV1788" s="119"/>
      <c r="CW1788" s="148"/>
      <c r="DG1788" s="119"/>
      <c r="DH1788" s="119"/>
      <c r="DI1788" s="119"/>
      <c r="DJ1788" s="119"/>
      <c r="DK1788" s="119"/>
      <c r="DL1788" s="74">
        <v>5</v>
      </c>
      <c r="DM1788" s="74" t="s">
        <v>164</v>
      </c>
      <c r="DN1788" s="74"/>
      <c r="DO1788" s="74"/>
      <c r="DP1788" s="74"/>
      <c r="DR1788" s="74">
        <v>5</v>
      </c>
      <c r="DS1788" s="74" t="s">
        <v>164</v>
      </c>
      <c r="DX1788" s="46" t="s">
        <v>210</v>
      </c>
      <c r="DY1788" s="46" t="s">
        <v>210</v>
      </c>
      <c r="DZ1788" s="46" t="s">
        <v>2242</v>
      </c>
      <c r="EA1788" s="75">
        <v>100000</v>
      </c>
      <c r="EB1788" s="46" t="s">
        <v>164</v>
      </c>
      <c r="EC1788" s="46"/>
      <c r="ET1788" s="46" t="s">
        <v>210</v>
      </c>
      <c r="EU1788" s="46" t="s">
        <v>210</v>
      </c>
      <c r="EY1788" s="70" t="str">
        <f t="shared" si="210"/>
        <v>amlodipine oral 5mg/</v>
      </c>
      <c r="FK1788" s="14" t="s">
        <v>163</v>
      </c>
      <c r="FL1788" s="70" t="str">
        <f t="shared" si="211"/>
        <v>amlodipine oral 5mg/</v>
      </c>
    </row>
    <row r="1789" spans="1:168" ht="15.75" customHeight="1">
      <c r="A1789" s="70">
        <f t="shared" ref="A1789:A1791" si="212">9876543+1</f>
        <v>9876544</v>
      </c>
      <c r="B1789" s="57"/>
      <c r="C1789" s="120"/>
      <c r="D1789" s="120"/>
      <c r="E1789" s="120"/>
      <c r="F1789" s="120"/>
      <c r="G1789" s="46" t="s">
        <v>1356</v>
      </c>
      <c r="H1789" s="46" t="s">
        <v>1801</v>
      </c>
      <c r="J1789" s="5" t="str">
        <f t="shared" si="205"/>
        <v>NOR amlodipine besilate Accord Healthcare B.V. tablet 14 x 5mg/</v>
      </c>
      <c r="K1789" s="5" t="str">
        <f t="shared" si="206"/>
        <v>NOR amlodipine besilate Accord Healthcare B.V. tablet 14 x 5mg/</v>
      </c>
      <c r="N1789" s="46" t="s">
        <v>210</v>
      </c>
      <c r="O1789" s="46" t="s">
        <v>2275</v>
      </c>
      <c r="P1789" s="80">
        <v>14</v>
      </c>
      <c r="R1789" s="80">
        <v>14</v>
      </c>
      <c r="T1789" s="120"/>
      <c r="U1789" s="120"/>
      <c r="V1789" s="120"/>
      <c r="W1789" s="120"/>
      <c r="X1789" s="46" t="s">
        <v>210</v>
      </c>
      <c r="Y1789" s="46" t="s">
        <v>2108</v>
      </c>
      <c r="AA1789" s="46" t="s">
        <v>2303</v>
      </c>
      <c r="AC1789" s="46" t="s">
        <v>210</v>
      </c>
      <c r="AD1789" s="46" t="s">
        <v>210</v>
      </c>
      <c r="AE1789" s="46" t="s">
        <v>2275</v>
      </c>
      <c r="AF1789" s="48" t="s">
        <v>2198</v>
      </c>
      <c r="AG1789" s="46" t="s">
        <v>173</v>
      </c>
      <c r="AH1789" s="46"/>
      <c r="AI1789" s="46" t="s">
        <v>1208</v>
      </c>
      <c r="AJ1789" s="46" t="s">
        <v>2216</v>
      </c>
      <c r="AT1789" s="25" t="str">
        <f t="shared" si="207"/>
        <v>NOR amlodipine besilate Accord Healthcare B.V. tablet 5mg/</v>
      </c>
      <c r="AU1789" s="33"/>
      <c r="AV1789" s="46" t="s">
        <v>1885</v>
      </c>
      <c r="AW1789" s="46" t="s">
        <v>1801</v>
      </c>
      <c r="AX1789" s="46"/>
      <c r="AZ1789" s="46" t="s">
        <v>65</v>
      </c>
      <c r="BA1789" s="46" t="s">
        <v>2253</v>
      </c>
      <c r="BB1789" s="46"/>
      <c r="BD1789" s="46" t="s">
        <v>173</v>
      </c>
      <c r="BE1789" s="46"/>
      <c r="BF1789" s="46" t="s">
        <v>2002</v>
      </c>
      <c r="BG1789" s="46" t="s">
        <v>976</v>
      </c>
      <c r="BH1789" s="46"/>
      <c r="BI1789" s="46"/>
      <c r="BJ1789" s="46" t="s">
        <v>1914</v>
      </c>
      <c r="BK1789" s="46" t="s">
        <v>976</v>
      </c>
      <c r="BL1789" s="46" t="s">
        <v>2002</v>
      </c>
      <c r="BM1789" s="65" t="s">
        <v>1353</v>
      </c>
      <c r="BN1789" t="str">
        <f t="shared" si="208"/>
        <v>amlodipine besilate tablet 5mg/</v>
      </c>
      <c r="BO1789" s="65"/>
      <c r="BP1789" t="str">
        <f t="shared" si="209"/>
        <v>amlodipine besilate tablet 5mg/</v>
      </c>
      <c r="BR1789" s="46">
        <v>10219000</v>
      </c>
      <c r="BS1789" s="46" t="s">
        <v>173</v>
      </c>
      <c r="BT1789" s="46"/>
      <c r="BU1789" s="120"/>
      <c r="BV1789" s="120"/>
      <c r="BW1789" s="48" t="s">
        <v>2198</v>
      </c>
      <c r="CB1789" s="82" t="s">
        <v>173</v>
      </c>
      <c r="CC1789" s="82"/>
      <c r="CD1789" s="46" t="s">
        <v>2262</v>
      </c>
      <c r="CE1789" s="46" t="s">
        <v>173</v>
      </c>
      <c r="CG1789" s="46" t="s">
        <v>175</v>
      </c>
      <c r="CH1789" s="46"/>
      <c r="CI1789" s="120"/>
      <c r="CJ1789" s="120"/>
      <c r="CK1789" s="46" t="s">
        <v>1239</v>
      </c>
      <c r="CN1789" s="46" t="s">
        <v>3383</v>
      </c>
      <c r="CO1789" s="46" t="s">
        <v>2254</v>
      </c>
      <c r="CQ1789" s="46" t="s">
        <v>2254</v>
      </c>
      <c r="CR1789" s="46" t="s">
        <v>2984</v>
      </c>
      <c r="CT1789" s="46" t="s">
        <v>2252</v>
      </c>
      <c r="CU1789" s="46" t="s">
        <v>615</v>
      </c>
      <c r="CV1789" s="120"/>
      <c r="CW1789" s="145"/>
      <c r="DG1789" s="120"/>
      <c r="DH1789" s="120"/>
      <c r="DI1789" s="120"/>
      <c r="DJ1789" s="120"/>
      <c r="DK1789" s="120"/>
      <c r="DL1789" s="74">
        <v>5</v>
      </c>
      <c r="DM1789" s="74" t="s">
        <v>164</v>
      </c>
      <c r="DN1789" s="74"/>
      <c r="DO1789" s="74"/>
      <c r="DP1789" s="74"/>
      <c r="DR1789" s="74">
        <v>5</v>
      </c>
      <c r="DS1789" s="74" t="s">
        <v>164</v>
      </c>
      <c r="DX1789" s="46" t="s">
        <v>210</v>
      </c>
      <c r="DY1789" s="46" t="s">
        <v>210</v>
      </c>
      <c r="DZ1789" s="46" t="s">
        <v>2242</v>
      </c>
      <c r="EA1789" s="75">
        <v>50000</v>
      </c>
      <c r="EB1789" s="46" t="s">
        <v>164</v>
      </c>
      <c r="EC1789" s="46"/>
      <c r="ET1789" s="46" t="s">
        <v>210</v>
      </c>
      <c r="EU1789" s="46" t="s">
        <v>210</v>
      </c>
      <c r="EY1789" s="70" t="str">
        <f t="shared" si="210"/>
        <v>amlodipine oral 5mg/</v>
      </c>
      <c r="FK1789" s="14" t="s">
        <v>163</v>
      </c>
      <c r="FL1789" s="70" t="str">
        <f t="shared" si="211"/>
        <v>amlodipine oral 5mg/</v>
      </c>
    </row>
    <row r="1790" spans="1:168" ht="15.75" customHeight="1">
      <c r="A1790" s="70">
        <f t="shared" si="212"/>
        <v>9876544</v>
      </c>
      <c r="B1790" s="57"/>
      <c r="C1790" s="120"/>
      <c r="D1790" s="120"/>
      <c r="E1790" s="120"/>
      <c r="F1790" s="120"/>
      <c r="G1790" s="46" t="s">
        <v>1357</v>
      </c>
      <c r="H1790" s="46" t="s">
        <v>1802</v>
      </c>
      <c r="J1790" s="5" t="str">
        <f t="shared" si="205"/>
        <v>NOR amlodipine besilate Sandoz A/S tablet 20 x 5mg/</v>
      </c>
      <c r="K1790" s="5" t="str">
        <f t="shared" si="206"/>
        <v>NOR amlodipine besilate Sandoz A/S tablet 20 x 5mg/</v>
      </c>
      <c r="N1790" s="46" t="s">
        <v>210</v>
      </c>
      <c r="O1790" s="46" t="s">
        <v>2238</v>
      </c>
      <c r="P1790" s="80">
        <v>20</v>
      </c>
      <c r="R1790" s="80">
        <v>20</v>
      </c>
      <c r="T1790" s="120"/>
      <c r="U1790" s="120"/>
      <c r="V1790" s="120"/>
      <c r="W1790" s="120"/>
      <c r="X1790" s="46" t="s">
        <v>210</v>
      </c>
      <c r="Y1790" s="46" t="s">
        <v>2109</v>
      </c>
      <c r="AA1790" s="46" t="s">
        <v>2303</v>
      </c>
      <c r="AC1790" s="46" t="s">
        <v>210</v>
      </c>
      <c r="AD1790" s="46" t="s">
        <v>210</v>
      </c>
      <c r="AE1790" s="46" t="s">
        <v>2238</v>
      </c>
      <c r="AF1790" s="48" t="s">
        <v>2198</v>
      </c>
      <c r="AG1790" s="46" t="s">
        <v>173</v>
      </c>
      <c r="AH1790" s="46"/>
      <c r="AI1790" s="46" t="s">
        <v>1208</v>
      </c>
      <c r="AJ1790" s="46" t="s">
        <v>2216</v>
      </c>
      <c r="AT1790" s="25" t="str">
        <f t="shared" si="207"/>
        <v>NOR amlodipine besilate Sandoz A/S tablet 5mg/</v>
      </c>
      <c r="AU1790" s="33"/>
      <c r="AV1790" s="46" t="s">
        <v>1884</v>
      </c>
      <c r="AW1790" s="46" t="s">
        <v>1802</v>
      </c>
      <c r="AX1790" s="46"/>
      <c r="AZ1790" s="46" t="s">
        <v>65</v>
      </c>
      <c r="BA1790" s="46" t="s">
        <v>2253</v>
      </c>
      <c r="BB1790" s="46"/>
      <c r="BD1790" s="46" t="s">
        <v>173</v>
      </c>
      <c r="BE1790" s="46"/>
      <c r="BF1790" s="46" t="s">
        <v>2003</v>
      </c>
      <c r="BG1790" s="46" t="s">
        <v>981</v>
      </c>
      <c r="BH1790" s="46"/>
      <c r="BI1790" s="46"/>
      <c r="BJ1790" s="46" t="s">
        <v>1915</v>
      </c>
      <c r="BK1790" s="46" t="s">
        <v>981</v>
      </c>
      <c r="BL1790" s="46" t="s">
        <v>2003</v>
      </c>
      <c r="BM1790" s="65" t="s">
        <v>1353</v>
      </c>
      <c r="BN1790" t="str">
        <f t="shared" si="208"/>
        <v>amlodipine besilate tablet 5mg/</v>
      </c>
      <c r="BO1790" s="65"/>
      <c r="BP1790" t="str">
        <f t="shared" si="209"/>
        <v>amlodipine besilate tablet 5mg/</v>
      </c>
      <c r="BR1790" s="46">
        <v>10219000</v>
      </c>
      <c r="BS1790" s="46" t="s">
        <v>173</v>
      </c>
      <c r="BT1790" s="46"/>
      <c r="BU1790" s="120"/>
      <c r="BV1790" s="120"/>
      <c r="BW1790" s="48" t="s">
        <v>2198</v>
      </c>
      <c r="CB1790" s="82" t="s">
        <v>173</v>
      </c>
      <c r="CC1790" s="82"/>
      <c r="CD1790" s="46" t="s">
        <v>2262</v>
      </c>
      <c r="CE1790" s="46" t="s">
        <v>173</v>
      </c>
      <c r="CG1790" s="46" t="s">
        <v>175</v>
      </c>
      <c r="CH1790" s="46"/>
      <c r="CI1790" s="120"/>
      <c r="CJ1790" s="120"/>
      <c r="CK1790" s="46" t="s">
        <v>1239</v>
      </c>
      <c r="CN1790" s="46" t="s">
        <v>3383</v>
      </c>
      <c r="CO1790" s="46" t="s">
        <v>2254</v>
      </c>
      <c r="CQ1790" s="46" t="s">
        <v>2254</v>
      </c>
      <c r="CR1790" s="46" t="s">
        <v>2984</v>
      </c>
      <c r="CT1790" s="46" t="s">
        <v>2249</v>
      </c>
      <c r="CU1790" s="46" t="s">
        <v>149</v>
      </c>
      <c r="CV1790" s="120"/>
      <c r="CW1790" s="145"/>
      <c r="DG1790" s="120"/>
      <c r="DH1790" s="120"/>
      <c r="DI1790" s="120"/>
      <c r="DJ1790" s="120"/>
      <c r="DK1790" s="120"/>
      <c r="DL1790" s="74">
        <v>5</v>
      </c>
      <c r="DM1790" s="74" t="s">
        <v>164</v>
      </c>
      <c r="DN1790" s="74"/>
      <c r="DO1790" s="74"/>
      <c r="DP1790" s="74"/>
      <c r="DR1790" s="74">
        <v>5</v>
      </c>
      <c r="DS1790" s="74" t="s">
        <v>164</v>
      </c>
      <c r="DX1790" s="46" t="s">
        <v>210</v>
      </c>
      <c r="DY1790" s="46" t="s">
        <v>210</v>
      </c>
      <c r="DZ1790" s="46" t="s">
        <v>2242</v>
      </c>
      <c r="EA1790" s="75">
        <v>50000</v>
      </c>
      <c r="EB1790" s="46" t="s">
        <v>164</v>
      </c>
      <c r="EC1790" s="46"/>
      <c r="ET1790" s="46" t="s">
        <v>210</v>
      </c>
      <c r="EU1790" s="46" t="s">
        <v>210</v>
      </c>
      <c r="EY1790" s="70" t="str">
        <f t="shared" si="210"/>
        <v>amlodipine oral 5mg/</v>
      </c>
      <c r="FK1790" s="14" t="s">
        <v>163</v>
      </c>
      <c r="FL1790" s="70" t="str">
        <f t="shared" si="211"/>
        <v>amlodipine oral 5mg/</v>
      </c>
    </row>
    <row r="1791" spans="1:168" ht="15.75" customHeight="1">
      <c r="A1791" s="70">
        <f t="shared" si="212"/>
        <v>9876544</v>
      </c>
      <c r="B1791" s="57"/>
      <c r="C1791" s="120"/>
      <c r="D1791" s="120"/>
      <c r="E1791" s="120"/>
      <c r="F1791" s="120"/>
      <c r="G1791" s="46" t="s">
        <v>1358</v>
      </c>
      <c r="H1791" s="46" t="s">
        <v>1801</v>
      </c>
      <c r="J1791" s="5" t="str">
        <f t="shared" si="205"/>
        <v>NOR amlodipine besilate Accord Healthcare B.V. tablet 50 x 5mg/</v>
      </c>
      <c r="K1791" s="5" t="str">
        <f t="shared" si="206"/>
        <v>NOR amlodipine besilate Accord Healthcare B.V. tablet 50 x 5mg/</v>
      </c>
      <c r="N1791" s="46" t="s">
        <v>210</v>
      </c>
      <c r="O1791" s="46" t="s">
        <v>2240</v>
      </c>
      <c r="P1791" s="80">
        <v>50</v>
      </c>
      <c r="R1791" s="80">
        <v>50</v>
      </c>
      <c r="T1791" s="120"/>
      <c r="U1791" s="120"/>
      <c r="V1791" s="120"/>
      <c r="W1791" s="120"/>
      <c r="X1791" s="46" t="s">
        <v>210</v>
      </c>
      <c r="Y1791" s="46" t="s">
        <v>2108</v>
      </c>
      <c r="AA1791" s="46" t="s">
        <v>2303</v>
      </c>
      <c r="AC1791" s="46" t="s">
        <v>210</v>
      </c>
      <c r="AD1791" s="46" t="s">
        <v>210</v>
      </c>
      <c r="AE1791" s="46" t="s">
        <v>2240</v>
      </c>
      <c r="AF1791" s="48" t="s">
        <v>2198</v>
      </c>
      <c r="AG1791" s="46" t="s">
        <v>173</v>
      </c>
      <c r="AH1791" s="46"/>
      <c r="AI1791" s="46" t="s">
        <v>1208</v>
      </c>
      <c r="AJ1791" s="46" t="s">
        <v>2216</v>
      </c>
      <c r="AT1791" s="25" t="str">
        <f t="shared" si="207"/>
        <v>NOR amlodipine besilate Accord Healthcare B.V. tablet 5mg/</v>
      </c>
      <c r="AU1791" s="33"/>
      <c r="AV1791" s="46" t="s">
        <v>1885</v>
      </c>
      <c r="AW1791" s="46" t="s">
        <v>1801</v>
      </c>
      <c r="AX1791" s="46"/>
      <c r="AZ1791" s="46" t="s">
        <v>65</v>
      </c>
      <c r="BA1791" s="46" t="s">
        <v>2253</v>
      </c>
      <c r="BB1791" s="46"/>
      <c r="BD1791" s="46" t="s">
        <v>173</v>
      </c>
      <c r="BE1791" s="46"/>
      <c r="BF1791" s="46" t="s">
        <v>2002</v>
      </c>
      <c r="BG1791" s="46" t="s">
        <v>976</v>
      </c>
      <c r="BH1791" s="46"/>
      <c r="BI1791" s="46"/>
      <c r="BJ1791" s="46" t="s">
        <v>1914</v>
      </c>
      <c r="BK1791" s="46" t="s">
        <v>976</v>
      </c>
      <c r="BL1791" s="46" t="s">
        <v>2002</v>
      </c>
      <c r="BM1791" s="65" t="s">
        <v>1353</v>
      </c>
      <c r="BN1791" t="str">
        <f t="shared" si="208"/>
        <v>amlodipine besilate tablet 5mg/</v>
      </c>
      <c r="BO1791" s="65"/>
      <c r="BP1791" t="str">
        <f t="shared" si="209"/>
        <v>amlodipine besilate tablet 5mg/</v>
      </c>
      <c r="BR1791" s="46">
        <v>10219000</v>
      </c>
      <c r="BS1791" s="46" t="s">
        <v>173</v>
      </c>
      <c r="BT1791" s="46"/>
      <c r="BU1791" s="120"/>
      <c r="BV1791" s="120"/>
      <c r="BW1791" s="48" t="s">
        <v>2198</v>
      </c>
      <c r="CB1791" s="82" t="s">
        <v>173</v>
      </c>
      <c r="CC1791" s="82"/>
      <c r="CD1791" s="46" t="s">
        <v>2262</v>
      </c>
      <c r="CE1791" s="46" t="s">
        <v>173</v>
      </c>
      <c r="CG1791" s="46" t="s">
        <v>175</v>
      </c>
      <c r="CH1791" s="46"/>
      <c r="CI1791" s="120"/>
      <c r="CJ1791" s="120"/>
      <c r="CK1791" s="46" t="s">
        <v>1239</v>
      </c>
      <c r="CN1791" s="46" t="s">
        <v>3383</v>
      </c>
      <c r="CO1791" s="46" t="s">
        <v>2254</v>
      </c>
      <c r="CQ1791" s="46" t="s">
        <v>2254</v>
      </c>
      <c r="CR1791" s="46" t="s">
        <v>2984</v>
      </c>
      <c r="CT1791" s="46" t="s">
        <v>2249</v>
      </c>
      <c r="CU1791" s="46" t="s">
        <v>149</v>
      </c>
      <c r="CV1791" s="120"/>
      <c r="CW1791" s="145"/>
      <c r="DG1791" s="120"/>
      <c r="DH1791" s="120"/>
      <c r="DI1791" s="120"/>
      <c r="DJ1791" s="120"/>
      <c r="DK1791" s="120"/>
      <c r="DL1791" s="74">
        <v>5</v>
      </c>
      <c r="DM1791" s="74" t="s">
        <v>164</v>
      </c>
      <c r="DN1791" s="74"/>
      <c r="DO1791" s="74"/>
      <c r="DP1791" s="74"/>
      <c r="DR1791" s="74">
        <v>5</v>
      </c>
      <c r="DS1791" s="74" t="s">
        <v>164</v>
      </c>
      <c r="DX1791" s="46" t="s">
        <v>210</v>
      </c>
      <c r="DY1791" s="46" t="s">
        <v>210</v>
      </c>
      <c r="DZ1791" s="46" t="s">
        <v>2242</v>
      </c>
      <c r="EA1791" s="75">
        <v>50000</v>
      </c>
      <c r="EB1791" s="46" t="s">
        <v>164</v>
      </c>
      <c r="EC1791" s="46"/>
      <c r="ET1791" s="46" t="s">
        <v>210</v>
      </c>
      <c r="EU1791" s="46" t="s">
        <v>210</v>
      </c>
      <c r="EY1791" s="70" t="str">
        <f t="shared" si="210"/>
        <v>amlodipine oral 5mg/</v>
      </c>
      <c r="FK1791" s="14" t="s">
        <v>163</v>
      </c>
      <c r="FL1791" s="70" t="str">
        <f t="shared" si="211"/>
        <v>amlodipine oral 5mg/</v>
      </c>
    </row>
    <row r="1792" spans="1:168" ht="15.75" customHeight="1">
      <c r="A1792" s="70">
        <f>A1791+1</f>
        <v>9876545</v>
      </c>
      <c r="B1792" s="57"/>
      <c r="C1792" s="120"/>
      <c r="D1792" s="120"/>
      <c r="E1792" s="120"/>
      <c r="F1792" s="120"/>
      <c r="G1792" s="46" t="s">
        <v>1359</v>
      </c>
      <c r="H1792" s="46" t="s">
        <v>1803</v>
      </c>
      <c r="J1792" s="5" t="str">
        <f t="shared" si="205"/>
        <v>NOR amlodipine besilate Accord Healthcare B.V. tablet 500 x 10mg/</v>
      </c>
      <c r="K1792" s="5" t="str">
        <f t="shared" si="206"/>
        <v>NOR amlodipine besilate Accord Healthcare B.V. tablet 500 x 10mg/</v>
      </c>
      <c r="N1792" s="46" t="s">
        <v>210</v>
      </c>
      <c r="O1792" s="46" t="s">
        <v>2276</v>
      </c>
      <c r="P1792" s="80">
        <v>500</v>
      </c>
      <c r="R1792" s="80">
        <v>500</v>
      </c>
      <c r="T1792" s="120"/>
      <c r="U1792" s="120"/>
      <c r="V1792" s="120"/>
      <c r="W1792" s="120"/>
      <c r="X1792" s="46" t="s">
        <v>210</v>
      </c>
      <c r="Y1792" s="46" t="s">
        <v>2110</v>
      </c>
      <c r="AA1792" s="46" t="s">
        <v>2303</v>
      </c>
      <c r="AC1792" s="46" t="s">
        <v>210</v>
      </c>
      <c r="AD1792" s="46" t="s">
        <v>210</v>
      </c>
      <c r="AE1792" s="46" t="s">
        <v>2276</v>
      </c>
      <c r="AF1792" s="48" t="s">
        <v>2198</v>
      </c>
      <c r="AG1792" s="46" t="s">
        <v>173</v>
      </c>
      <c r="AH1792" s="46"/>
      <c r="AI1792" s="46" t="s">
        <v>1208</v>
      </c>
      <c r="AJ1792" s="46" t="s">
        <v>2216</v>
      </c>
      <c r="AT1792" s="25" t="str">
        <f t="shared" si="207"/>
        <v>NOR amlodipine besilate Accord Healthcare B.V. tablet 10mg/</v>
      </c>
      <c r="AU1792" s="33"/>
      <c r="AV1792" s="46" t="s">
        <v>1885</v>
      </c>
      <c r="AW1792" s="46" t="s">
        <v>1803</v>
      </c>
      <c r="AX1792" s="46"/>
      <c r="AZ1792" s="46" t="s">
        <v>65</v>
      </c>
      <c r="BA1792" s="46" t="s">
        <v>2253</v>
      </c>
      <c r="BB1792" s="46"/>
      <c r="BD1792" s="46" t="s">
        <v>173</v>
      </c>
      <c r="BE1792" s="46"/>
      <c r="BF1792" s="46" t="s">
        <v>2004</v>
      </c>
      <c r="BG1792" s="46" t="s">
        <v>976</v>
      </c>
      <c r="BH1792" s="46"/>
      <c r="BI1792" s="46"/>
      <c r="BJ1792" s="46" t="s">
        <v>1916</v>
      </c>
      <c r="BK1792" s="46" t="s">
        <v>976</v>
      </c>
      <c r="BL1792" s="46" t="s">
        <v>2004</v>
      </c>
      <c r="BM1792" s="65" t="s">
        <v>1353</v>
      </c>
      <c r="BN1792" t="str">
        <f t="shared" si="208"/>
        <v>amlodipine besilate tablet 10mg/</v>
      </c>
      <c r="BO1792" s="65"/>
      <c r="BP1792" t="str">
        <f t="shared" si="209"/>
        <v>amlodipine besilate tablet 10mg/</v>
      </c>
      <c r="BR1792" s="46">
        <v>10219000</v>
      </c>
      <c r="BS1792" s="46" t="s">
        <v>173</v>
      </c>
      <c r="BT1792" s="46"/>
      <c r="BU1792" s="120"/>
      <c r="BV1792" s="120"/>
      <c r="BW1792" s="48" t="s">
        <v>2198</v>
      </c>
      <c r="CB1792" s="82" t="s">
        <v>173</v>
      </c>
      <c r="CC1792" s="82"/>
      <c r="CD1792" s="46" t="s">
        <v>2262</v>
      </c>
      <c r="CE1792" s="46" t="s">
        <v>173</v>
      </c>
      <c r="CG1792" s="46" t="s">
        <v>175</v>
      </c>
      <c r="CH1792" s="46"/>
      <c r="CI1792" s="120"/>
      <c r="CJ1792" s="120"/>
      <c r="CK1792" s="46" t="s">
        <v>1239</v>
      </c>
      <c r="CN1792" s="46" t="s">
        <v>3383</v>
      </c>
      <c r="CO1792" s="46" t="s">
        <v>2254</v>
      </c>
      <c r="CQ1792" s="46" t="s">
        <v>2254</v>
      </c>
      <c r="CR1792" s="46" t="s">
        <v>2984</v>
      </c>
      <c r="CT1792" s="46" t="s">
        <v>2249</v>
      </c>
      <c r="CU1792" s="46" t="s">
        <v>149</v>
      </c>
      <c r="CV1792" s="120"/>
      <c r="CW1792" s="145"/>
      <c r="DG1792" s="120"/>
      <c r="DH1792" s="120"/>
      <c r="DI1792" s="120"/>
      <c r="DJ1792" s="120"/>
      <c r="DK1792" s="120"/>
      <c r="DL1792" s="74">
        <v>10</v>
      </c>
      <c r="DM1792" s="74" t="s">
        <v>164</v>
      </c>
      <c r="DN1792" s="74"/>
      <c r="DO1792" s="74"/>
      <c r="DP1792" s="74"/>
      <c r="DR1792" s="74">
        <v>10</v>
      </c>
      <c r="DS1792" s="74" t="s">
        <v>164</v>
      </c>
      <c r="DX1792" s="46" t="s">
        <v>210</v>
      </c>
      <c r="DY1792" s="46" t="s">
        <v>210</v>
      </c>
      <c r="DZ1792" s="46" t="s">
        <v>2242</v>
      </c>
      <c r="EA1792" s="75">
        <v>100000</v>
      </c>
      <c r="EB1792" s="46" t="s">
        <v>164</v>
      </c>
      <c r="EC1792" s="46"/>
      <c r="ET1792" s="46" t="s">
        <v>210</v>
      </c>
      <c r="EU1792" s="46" t="s">
        <v>210</v>
      </c>
      <c r="EY1792" s="70" t="str">
        <f t="shared" si="210"/>
        <v>amlodipine oral 10mg/</v>
      </c>
      <c r="FK1792" s="14" t="s">
        <v>163</v>
      </c>
      <c r="FL1792" s="70" t="str">
        <f t="shared" si="211"/>
        <v>amlodipine oral 10mg/</v>
      </c>
    </row>
    <row r="1793" spans="1:168" ht="15.75" customHeight="1">
      <c r="A1793" s="70">
        <f t="shared" ref="A1793:A1856" si="213">A1792+1</f>
        <v>9876546</v>
      </c>
      <c r="B1793" s="57"/>
      <c r="C1793" s="120"/>
      <c r="D1793" s="120"/>
      <c r="E1793" s="120"/>
      <c r="F1793" s="120"/>
      <c r="G1793" s="46" t="s">
        <v>1360</v>
      </c>
      <c r="H1793" s="46" t="s">
        <v>1800</v>
      </c>
      <c r="J1793" s="5" t="str">
        <f t="shared" si="205"/>
        <v>NOR amlodipine besilate Sandoz A/S tablet 10 x 10mg/</v>
      </c>
      <c r="K1793" s="5" t="str">
        <f t="shared" si="206"/>
        <v>NOR amlodipine besilate Sandoz A/S tablet 10 x 10mg/</v>
      </c>
      <c r="N1793" s="46" t="s">
        <v>210</v>
      </c>
      <c r="O1793" s="46" t="s">
        <v>2230</v>
      </c>
      <c r="P1793" s="80">
        <v>10</v>
      </c>
      <c r="R1793" s="80">
        <v>10</v>
      </c>
      <c r="T1793" s="120"/>
      <c r="U1793" s="120"/>
      <c r="V1793" s="120"/>
      <c r="W1793" s="120"/>
      <c r="X1793" s="46" t="s">
        <v>210</v>
      </c>
      <c r="Y1793" s="46" t="s">
        <v>2107</v>
      </c>
      <c r="AA1793" s="46" t="s">
        <v>2303</v>
      </c>
      <c r="AC1793" s="46" t="s">
        <v>210</v>
      </c>
      <c r="AD1793" s="46" t="s">
        <v>210</v>
      </c>
      <c r="AE1793" s="46" t="s">
        <v>2230</v>
      </c>
      <c r="AF1793" s="48" t="s">
        <v>2198</v>
      </c>
      <c r="AG1793" s="46" t="s">
        <v>173</v>
      </c>
      <c r="AH1793" s="46"/>
      <c r="AI1793" s="46" t="s">
        <v>1208</v>
      </c>
      <c r="AJ1793" s="46" t="s">
        <v>2216</v>
      </c>
      <c r="AT1793" s="25" t="str">
        <f t="shared" si="207"/>
        <v>NOR amlodipine besilate Sandoz A/S tablet 10mg/</v>
      </c>
      <c r="AU1793" s="33"/>
      <c r="AV1793" s="46" t="s">
        <v>1884</v>
      </c>
      <c r="AW1793" s="46" t="s">
        <v>1800</v>
      </c>
      <c r="AX1793" s="46"/>
      <c r="AZ1793" s="46" t="s">
        <v>65</v>
      </c>
      <c r="BA1793" s="46" t="s">
        <v>2253</v>
      </c>
      <c r="BB1793" s="46"/>
      <c r="BD1793" s="46" t="s">
        <v>173</v>
      </c>
      <c r="BE1793" s="46"/>
      <c r="BF1793" s="46" t="s">
        <v>2001</v>
      </c>
      <c r="BG1793" s="46" t="s">
        <v>981</v>
      </c>
      <c r="BH1793" s="46"/>
      <c r="BI1793" s="46"/>
      <c r="BJ1793" s="46" t="s">
        <v>1913</v>
      </c>
      <c r="BK1793" s="46" t="s">
        <v>981</v>
      </c>
      <c r="BL1793" s="46" t="s">
        <v>2001</v>
      </c>
      <c r="BM1793" s="65" t="s">
        <v>1353</v>
      </c>
      <c r="BN1793" t="str">
        <f t="shared" si="208"/>
        <v>amlodipine besilate tablet 10mg/</v>
      </c>
      <c r="BO1793" s="65"/>
      <c r="BP1793" t="str">
        <f t="shared" si="209"/>
        <v>amlodipine besilate tablet 10mg/</v>
      </c>
      <c r="BR1793" s="46">
        <v>10219000</v>
      </c>
      <c r="BS1793" s="46" t="s">
        <v>173</v>
      </c>
      <c r="BT1793" s="46"/>
      <c r="BU1793" s="120"/>
      <c r="BV1793" s="120"/>
      <c r="BW1793" s="48" t="s">
        <v>2198</v>
      </c>
      <c r="CB1793" s="82" t="s">
        <v>173</v>
      </c>
      <c r="CC1793" s="82"/>
      <c r="CD1793" s="46" t="s">
        <v>2262</v>
      </c>
      <c r="CE1793" s="46" t="s">
        <v>173</v>
      </c>
      <c r="CG1793" s="46" t="s">
        <v>175</v>
      </c>
      <c r="CH1793" s="46"/>
      <c r="CI1793" s="120"/>
      <c r="CJ1793" s="120"/>
      <c r="CK1793" s="46" t="s">
        <v>1239</v>
      </c>
      <c r="CN1793" s="46" t="s">
        <v>3383</v>
      </c>
      <c r="CO1793" s="46" t="s">
        <v>2254</v>
      </c>
      <c r="CQ1793" s="46" t="s">
        <v>2254</v>
      </c>
      <c r="CR1793" s="46" t="s">
        <v>2984</v>
      </c>
      <c r="CT1793" s="46" t="s">
        <v>2249</v>
      </c>
      <c r="CU1793" s="46" t="s">
        <v>149</v>
      </c>
      <c r="CV1793" s="120"/>
      <c r="CW1793" s="145"/>
      <c r="DG1793" s="120"/>
      <c r="DH1793" s="120"/>
      <c r="DI1793" s="120"/>
      <c r="DJ1793" s="120"/>
      <c r="DK1793" s="120"/>
      <c r="DL1793" s="74">
        <v>10</v>
      </c>
      <c r="DM1793" s="74" t="s">
        <v>164</v>
      </c>
      <c r="DN1793" s="74"/>
      <c r="DO1793" s="74"/>
      <c r="DP1793" s="74"/>
      <c r="DR1793" s="74">
        <v>10</v>
      </c>
      <c r="DS1793" s="74" t="s">
        <v>164</v>
      </c>
      <c r="DX1793" s="46" t="s">
        <v>210</v>
      </c>
      <c r="DY1793" s="46" t="s">
        <v>210</v>
      </c>
      <c r="DZ1793" s="46" t="s">
        <v>2242</v>
      </c>
      <c r="EA1793" s="75">
        <v>100000</v>
      </c>
      <c r="EB1793" s="46" t="s">
        <v>164</v>
      </c>
      <c r="EC1793" s="46"/>
      <c r="ET1793" s="46" t="s">
        <v>210</v>
      </c>
      <c r="EU1793" s="46" t="s">
        <v>210</v>
      </c>
      <c r="EY1793" s="70" t="str">
        <f t="shared" si="210"/>
        <v>amlodipine oral 10mg/</v>
      </c>
      <c r="FK1793" s="14" t="s">
        <v>163</v>
      </c>
      <c r="FL1793" s="70" t="str">
        <f t="shared" si="211"/>
        <v>amlodipine oral 10mg/</v>
      </c>
    </row>
    <row r="1794" spans="1:168" ht="15.75" customHeight="1">
      <c r="A1794" s="70">
        <f t="shared" si="213"/>
        <v>9876547</v>
      </c>
      <c r="B1794" s="57"/>
      <c r="C1794" s="120"/>
      <c r="D1794" s="120"/>
      <c r="E1794" s="120"/>
      <c r="F1794" s="120"/>
      <c r="G1794" s="46" t="s">
        <v>1361</v>
      </c>
      <c r="H1794" s="46" t="s">
        <v>1801</v>
      </c>
      <c r="J1794" s="5" t="str">
        <f t="shared" si="205"/>
        <v>NOR amlodipine besilate Accord Healthcare B.V. tablet 10 x 5mg/</v>
      </c>
      <c r="K1794" s="5" t="str">
        <f t="shared" si="206"/>
        <v>NOR amlodipine besilate Accord Healthcare B.V. tablet 10 x 5mg/</v>
      </c>
      <c r="N1794" s="46" t="s">
        <v>210</v>
      </c>
      <c r="O1794" s="46" t="s">
        <v>2230</v>
      </c>
      <c r="P1794" s="80">
        <v>10</v>
      </c>
      <c r="R1794" s="80">
        <v>10</v>
      </c>
      <c r="T1794" s="120"/>
      <c r="U1794" s="120"/>
      <c r="V1794" s="120"/>
      <c r="W1794" s="120"/>
      <c r="X1794" s="46" t="s">
        <v>210</v>
      </c>
      <c r="Y1794" s="46" t="s">
        <v>2108</v>
      </c>
      <c r="AA1794" s="46" t="s">
        <v>2303</v>
      </c>
      <c r="AC1794" s="46" t="s">
        <v>210</v>
      </c>
      <c r="AD1794" s="46" t="s">
        <v>210</v>
      </c>
      <c r="AE1794" s="46" t="s">
        <v>2230</v>
      </c>
      <c r="AF1794" s="48" t="s">
        <v>2198</v>
      </c>
      <c r="AG1794" s="46" t="s">
        <v>173</v>
      </c>
      <c r="AH1794" s="46"/>
      <c r="AI1794" s="46" t="s">
        <v>1208</v>
      </c>
      <c r="AJ1794" s="46" t="s">
        <v>2216</v>
      </c>
      <c r="AT1794" s="25" t="str">
        <f t="shared" si="207"/>
        <v>NOR amlodipine besilate Accord Healthcare B.V. tablet 5mg/</v>
      </c>
      <c r="AU1794" s="33"/>
      <c r="AV1794" s="46" t="s">
        <v>1885</v>
      </c>
      <c r="AW1794" s="46" t="s">
        <v>1801</v>
      </c>
      <c r="AX1794" s="46"/>
      <c r="AZ1794" s="46" t="s">
        <v>65</v>
      </c>
      <c r="BA1794" s="46" t="s">
        <v>2253</v>
      </c>
      <c r="BB1794" s="46"/>
      <c r="BD1794" s="46" t="s">
        <v>173</v>
      </c>
      <c r="BE1794" s="46"/>
      <c r="BF1794" s="46" t="s">
        <v>2002</v>
      </c>
      <c r="BG1794" s="46" t="s">
        <v>976</v>
      </c>
      <c r="BH1794" s="46"/>
      <c r="BI1794" s="46"/>
      <c r="BJ1794" s="46" t="s">
        <v>1914</v>
      </c>
      <c r="BK1794" s="46" t="s">
        <v>976</v>
      </c>
      <c r="BL1794" s="46" t="s">
        <v>2002</v>
      </c>
      <c r="BM1794" s="65" t="s">
        <v>1353</v>
      </c>
      <c r="BN1794" t="str">
        <f t="shared" si="208"/>
        <v>amlodipine besilate tablet 5mg/</v>
      </c>
      <c r="BO1794" s="65"/>
      <c r="BP1794" t="str">
        <f t="shared" si="209"/>
        <v>amlodipine besilate tablet 5mg/</v>
      </c>
      <c r="BR1794" s="46">
        <v>10219000</v>
      </c>
      <c r="BS1794" s="46" t="s">
        <v>173</v>
      </c>
      <c r="BT1794" s="46"/>
      <c r="BU1794" s="120"/>
      <c r="BV1794" s="120"/>
      <c r="BW1794" s="48" t="s">
        <v>2198</v>
      </c>
      <c r="CB1794" s="82" t="s">
        <v>173</v>
      </c>
      <c r="CC1794" s="82"/>
      <c r="CD1794" s="46" t="s">
        <v>2262</v>
      </c>
      <c r="CE1794" s="46" t="s">
        <v>173</v>
      </c>
      <c r="CG1794" s="46" t="s">
        <v>175</v>
      </c>
      <c r="CH1794" s="46"/>
      <c r="CI1794" s="120"/>
      <c r="CJ1794" s="120"/>
      <c r="CK1794" s="46" t="s">
        <v>1239</v>
      </c>
      <c r="CN1794" s="46" t="s">
        <v>3383</v>
      </c>
      <c r="CO1794" s="46" t="s">
        <v>2254</v>
      </c>
      <c r="CQ1794" s="46" t="s">
        <v>2254</v>
      </c>
      <c r="CR1794" s="46" t="s">
        <v>2984</v>
      </c>
      <c r="CT1794" s="46" t="s">
        <v>2249</v>
      </c>
      <c r="CU1794" s="46" t="s">
        <v>149</v>
      </c>
      <c r="CV1794" s="120"/>
      <c r="CW1794" s="145"/>
      <c r="DG1794" s="120"/>
      <c r="DH1794" s="120"/>
      <c r="DI1794" s="120"/>
      <c r="DJ1794" s="120"/>
      <c r="DK1794" s="120"/>
      <c r="DL1794" s="74">
        <v>5</v>
      </c>
      <c r="DM1794" s="74" t="s">
        <v>164</v>
      </c>
      <c r="DN1794" s="74"/>
      <c r="DO1794" s="74"/>
      <c r="DP1794" s="74"/>
      <c r="DR1794" s="74">
        <v>5</v>
      </c>
      <c r="DS1794" s="74" t="s">
        <v>164</v>
      </c>
      <c r="DX1794" s="46" t="s">
        <v>210</v>
      </c>
      <c r="DY1794" s="46" t="s">
        <v>210</v>
      </c>
      <c r="DZ1794" s="46" t="s">
        <v>2242</v>
      </c>
      <c r="EA1794" s="75">
        <v>50000</v>
      </c>
      <c r="EB1794" s="46" t="s">
        <v>164</v>
      </c>
      <c r="EC1794" s="46"/>
      <c r="ET1794" s="46" t="s">
        <v>210</v>
      </c>
      <c r="EU1794" s="46" t="s">
        <v>210</v>
      </c>
      <c r="EY1794" s="70" t="str">
        <f t="shared" si="210"/>
        <v>amlodipine oral 5mg/</v>
      </c>
      <c r="FK1794" s="14" t="s">
        <v>163</v>
      </c>
      <c r="FL1794" s="70" t="str">
        <f t="shared" si="211"/>
        <v>amlodipine oral 5mg/</v>
      </c>
    </row>
    <row r="1795" spans="1:168" ht="15.75" customHeight="1">
      <c r="A1795" s="70">
        <f t="shared" si="213"/>
        <v>9876548</v>
      </c>
      <c r="B1795" s="57"/>
      <c r="C1795" s="120"/>
      <c r="D1795" s="120"/>
      <c r="E1795" s="120"/>
      <c r="F1795" s="120"/>
      <c r="G1795" s="46" t="s">
        <v>1362</v>
      </c>
      <c r="H1795" s="46" t="s">
        <v>1802</v>
      </c>
      <c r="J1795" s="5" t="str">
        <f t="shared" si="205"/>
        <v>NOR amlodipine besilate Sandoz A/S tablet 50 x 5mg/</v>
      </c>
      <c r="K1795" s="5" t="str">
        <f t="shared" si="206"/>
        <v>NOR amlodipine besilate Sandoz A/S tablet 50 x 5mg/</v>
      </c>
      <c r="N1795" s="46" t="s">
        <v>1299</v>
      </c>
      <c r="O1795" s="46" t="s">
        <v>2232</v>
      </c>
      <c r="P1795" s="81">
        <v>50</v>
      </c>
      <c r="R1795" s="81">
        <v>50</v>
      </c>
      <c r="T1795" s="120"/>
      <c r="U1795" s="120"/>
      <c r="V1795" s="120"/>
      <c r="W1795" s="120"/>
      <c r="X1795" s="46" t="s">
        <v>210</v>
      </c>
      <c r="Y1795" s="46" t="s">
        <v>2109</v>
      </c>
      <c r="AA1795" s="46" t="s">
        <v>2303</v>
      </c>
      <c r="AC1795" s="46" t="s">
        <v>210</v>
      </c>
      <c r="AD1795" s="46" t="s">
        <v>1299</v>
      </c>
      <c r="AE1795" s="46" t="s">
        <v>2232</v>
      </c>
      <c r="AF1795" s="48" t="s">
        <v>2198</v>
      </c>
      <c r="AG1795" s="46" t="s">
        <v>173</v>
      </c>
      <c r="AH1795" s="46"/>
      <c r="AI1795" s="46" t="s">
        <v>1208</v>
      </c>
      <c r="AJ1795" s="46" t="s">
        <v>2216</v>
      </c>
      <c r="AT1795" s="25" t="str">
        <f t="shared" si="207"/>
        <v>NOR amlodipine besilate Sandoz A/S tablet 5mg/</v>
      </c>
      <c r="AU1795" s="33"/>
      <c r="AV1795" s="46" t="s">
        <v>1884</v>
      </c>
      <c r="AW1795" s="46" t="s">
        <v>1802</v>
      </c>
      <c r="AX1795" s="46"/>
      <c r="AZ1795" s="46" t="s">
        <v>65</v>
      </c>
      <c r="BA1795" s="46" t="s">
        <v>2253</v>
      </c>
      <c r="BB1795" s="46"/>
      <c r="BD1795" s="46" t="s">
        <v>173</v>
      </c>
      <c r="BE1795" s="46"/>
      <c r="BF1795" s="46" t="s">
        <v>2003</v>
      </c>
      <c r="BG1795" s="46" t="s">
        <v>981</v>
      </c>
      <c r="BH1795" s="46"/>
      <c r="BI1795" s="46"/>
      <c r="BJ1795" s="46" t="s">
        <v>1915</v>
      </c>
      <c r="BK1795" s="46" t="s">
        <v>981</v>
      </c>
      <c r="BL1795" s="46" t="s">
        <v>2003</v>
      </c>
      <c r="BM1795" s="65" t="s">
        <v>1353</v>
      </c>
      <c r="BN1795" t="str">
        <f t="shared" si="208"/>
        <v>amlodipine besilate tablet 5mg/</v>
      </c>
      <c r="BO1795" s="65"/>
      <c r="BP1795" t="str">
        <f t="shared" si="209"/>
        <v>amlodipine besilate tablet 5mg/</v>
      </c>
      <c r="BR1795" s="46">
        <v>10219000</v>
      </c>
      <c r="BS1795" s="46" t="s">
        <v>173</v>
      </c>
      <c r="BT1795" s="46"/>
      <c r="BU1795" s="120"/>
      <c r="BV1795" s="120"/>
      <c r="BW1795" s="48" t="s">
        <v>2198</v>
      </c>
      <c r="CB1795" s="82" t="s">
        <v>173</v>
      </c>
      <c r="CC1795" s="82"/>
      <c r="CD1795" s="46" t="s">
        <v>2262</v>
      </c>
      <c r="CE1795" s="46" t="s">
        <v>173</v>
      </c>
      <c r="CG1795" s="46" t="s">
        <v>175</v>
      </c>
      <c r="CH1795" s="46"/>
      <c r="CI1795" s="120"/>
      <c r="CJ1795" s="120"/>
      <c r="CK1795" s="46" t="s">
        <v>1239</v>
      </c>
      <c r="CN1795" s="46" t="s">
        <v>3383</v>
      </c>
      <c r="CO1795" s="46" t="s">
        <v>2254</v>
      </c>
      <c r="CQ1795" s="46" t="s">
        <v>2254</v>
      </c>
      <c r="CR1795" s="46" t="s">
        <v>2984</v>
      </c>
      <c r="CT1795" s="46" t="s">
        <v>2249</v>
      </c>
      <c r="CU1795" s="46" t="s">
        <v>149</v>
      </c>
      <c r="CV1795" s="120"/>
      <c r="CW1795" s="145"/>
      <c r="DG1795" s="120"/>
      <c r="DH1795" s="120"/>
      <c r="DI1795" s="120"/>
      <c r="DJ1795" s="120"/>
      <c r="DK1795" s="120"/>
      <c r="DL1795" s="74">
        <v>5</v>
      </c>
      <c r="DM1795" s="74" t="s">
        <v>164</v>
      </c>
      <c r="DN1795" s="74"/>
      <c r="DO1795" s="74"/>
      <c r="DP1795" s="74"/>
      <c r="DR1795" s="74">
        <v>5</v>
      </c>
      <c r="DS1795" s="74" t="s">
        <v>164</v>
      </c>
      <c r="DX1795" s="46" t="s">
        <v>210</v>
      </c>
      <c r="DY1795" s="46" t="s">
        <v>210</v>
      </c>
      <c r="DZ1795" s="46" t="s">
        <v>2242</v>
      </c>
      <c r="EA1795" s="75">
        <v>50000</v>
      </c>
      <c r="EB1795" s="46" t="s">
        <v>164</v>
      </c>
      <c r="EC1795" s="46"/>
      <c r="ET1795" s="46" t="s">
        <v>210</v>
      </c>
      <c r="EU1795" s="46" t="s">
        <v>210</v>
      </c>
      <c r="EY1795" s="70" t="str">
        <f t="shared" si="210"/>
        <v>amlodipine oral 5mg/</v>
      </c>
      <c r="FK1795" s="14" t="s">
        <v>163</v>
      </c>
      <c r="FL1795" s="70" t="str">
        <f t="shared" si="211"/>
        <v>amlodipine oral 5mg/</v>
      </c>
    </row>
    <row r="1796" spans="1:168" ht="15.75" customHeight="1">
      <c r="A1796" s="70">
        <f t="shared" si="213"/>
        <v>9876549</v>
      </c>
      <c r="B1796" s="57"/>
      <c r="C1796" s="120"/>
      <c r="D1796" s="120"/>
      <c r="E1796" s="120"/>
      <c r="F1796" s="120"/>
      <c r="G1796" s="46" t="s">
        <v>1363</v>
      </c>
      <c r="H1796" s="46" t="s">
        <v>1804</v>
      </c>
      <c r="J1796" s="5" t="str">
        <f t="shared" si="205"/>
        <v>NOR amlodipine besilate Vitabalans Oy tablet 60 x 10mg/</v>
      </c>
      <c r="K1796" s="5" t="str">
        <f t="shared" si="206"/>
        <v>NOR amlodipine besilate Vitabalans Oy tablet 60 x 10mg/</v>
      </c>
      <c r="N1796" s="46" t="s">
        <v>210</v>
      </c>
      <c r="O1796" s="46" t="s">
        <v>2274</v>
      </c>
      <c r="P1796" s="80">
        <v>60</v>
      </c>
      <c r="R1796" s="80">
        <v>60</v>
      </c>
      <c r="T1796" s="120"/>
      <c r="U1796" s="120"/>
      <c r="V1796" s="120"/>
      <c r="W1796" s="120"/>
      <c r="X1796" s="46" t="s">
        <v>210</v>
      </c>
      <c r="Y1796" s="46" t="s">
        <v>2111</v>
      </c>
      <c r="AA1796" s="46" t="s">
        <v>2303</v>
      </c>
      <c r="AC1796" s="46" t="s">
        <v>210</v>
      </c>
      <c r="AD1796" s="46" t="s">
        <v>210</v>
      </c>
      <c r="AE1796" s="46" t="s">
        <v>2274</v>
      </c>
      <c r="AF1796" s="48" t="s">
        <v>2198</v>
      </c>
      <c r="AG1796" s="46" t="s">
        <v>173</v>
      </c>
      <c r="AH1796" s="46"/>
      <c r="AI1796" s="46" t="s">
        <v>1208</v>
      </c>
      <c r="AJ1796" s="46" t="s">
        <v>2216</v>
      </c>
      <c r="AT1796" s="25" t="str">
        <f t="shared" si="207"/>
        <v>NOR amlodipine besilate Vitabalans Oy tablet 10mg/</v>
      </c>
      <c r="AU1796" s="33"/>
      <c r="AV1796" s="46" t="s">
        <v>1886</v>
      </c>
      <c r="AW1796" s="46" t="s">
        <v>1804</v>
      </c>
      <c r="AX1796" s="46"/>
      <c r="AZ1796" s="46" t="s">
        <v>65</v>
      </c>
      <c r="BA1796" s="46" t="s">
        <v>2253</v>
      </c>
      <c r="BB1796" s="46"/>
      <c r="BD1796" s="46" t="s">
        <v>173</v>
      </c>
      <c r="BE1796" s="46"/>
      <c r="BF1796" s="46" t="s">
        <v>2005</v>
      </c>
      <c r="BG1796" s="46" t="s">
        <v>978</v>
      </c>
      <c r="BH1796" s="46"/>
      <c r="BI1796" s="46"/>
      <c r="BJ1796" s="46" t="s">
        <v>1917</v>
      </c>
      <c r="BK1796" s="46" t="s">
        <v>978</v>
      </c>
      <c r="BL1796" s="46" t="s">
        <v>2005</v>
      </c>
      <c r="BM1796" s="65" t="s">
        <v>1353</v>
      </c>
      <c r="BN1796" t="str">
        <f t="shared" si="208"/>
        <v>amlodipine besilate tablet 10mg/</v>
      </c>
      <c r="BO1796" s="65"/>
      <c r="BP1796" t="str">
        <f t="shared" si="209"/>
        <v>amlodipine besilate tablet 10mg/</v>
      </c>
      <c r="BR1796" s="46">
        <v>10219000</v>
      </c>
      <c r="BS1796" s="46" t="s">
        <v>173</v>
      </c>
      <c r="BT1796" s="46"/>
      <c r="BU1796" s="120"/>
      <c r="BV1796" s="120"/>
      <c r="BW1796" s="48" t="s">
        <v>2198</v>
      </c>
      <c r="CB1796" s="82" t="s">
        <v>173</v>
      </c>
      <c r="CC1796" s="82"/>
      <c r="CD1796" s="46" t="s">
        <v>2262</v>
      </c>
      <c r="CE1796" s="46" t="s">
        <v>173</v>
      </c>
      <c r="CG1796" s="46" t="s">
        <v>175</v>
      </c>
      <c r="CH1796" s="46"/>
      <c r="CI1796" s="120"/>
      <c r="CJ1796" s="120"/>
      <c r="CK1796" s="46" t="s">
        <v>1239</v>
      </c>
      <c r="CN1796" s="46" t="s">
        <v>3383</v>
      </c>
      <c r="CO1796" s="46" t="s">
        <v>2254</v>
      </c>
      <c r="CQ1796" s="46" t="s">
        <v>2254</v>
      </c>
      <c r="CR1796" s="46" t="s">
        <v>2984</v>
      </c>
      <c r="CT1796" s="46" t="s">
        <v>2249</v>
      </c>
      <c r="CU1796" s="46" t="s">
        <v>149</v>
      </c>
      <c r="CV1796" s="120"/>
      <c r="CW1796" s="145"/>
      <c r="DG1796" s="120"/>
      <c r="DH1796" s="120"/>
      <c r="DI1796" s="120"/>
      <c r="DJ1796" s="120"/>
      <c r="DK1796" s="120"/>
      <c r="DL1796" s="74">
        <v>10</v>
      </c>
      <c r="DM1796" s="74" t="s">
        <v>164</v>
      </c>
      <c r="DN1796" s="74"/>
      <c r="DO1796" s="74"/>
      <c r="DP1796" s="74"/>
      <c r="DR1796" s="74">
        <v>10</v>
      </c>
      <c r="DS1796" s="74" t="s">
        <v>164</v>
      </c>
      <c r="DX1796" s="46" t="s">
        <v>210</v>
      </c>
      <c r="DY1796" s="46" t="s">
        <v>210</v>
      </c>
      <c r="DZ1796" s="46" t="s">
        <v>2242</v>
      </c>
      <c r="EA1796" s="75">
        <v>100000</v>
      </c>
      <c r="EB1796" s="46" t="s">
        <v>164</v>
      </c>
      <c r="EC1796" s="46"/>
      <c r="ET1796" s="46" t="s">
        <v>210</v>
      </c>
      <c r="EU1796" s="46" t="s">
        <v>210</v>
      </c>
      <c r="EY1796" s="70" t="str">
        <f t="shared" si="210"/>
        <v>amlodipine oral 10mg/</v>
      </c>
      <c r="FK1796" s="14" t="s">
        <v>163</v>
      </c>
      <c r="FL1796" s="70" t="str">
        <f t="shared" si="211"/>
        <v>amlodipine oral 10mg/</v>
      </c>
    </row>
    <row r="1797" spans="1:168" ht="15.75" customHeight="1">
      <c r="A1797" s="70">
        <f t="shared" si="213"/>
        <v>9876550</v>
      </c>
      <c r="B1797" s="57"/>
      <c r="C1797" s="120"/>
      <c r="D1797" s="120"/>
      <c r="E1797" s="120"/>
      <c r="F1797" s="120"/>
      <c r="G1797" s="46" t="s">
        <v>1364</v>
      </c>
      <c r="H1797" s="46" t="s">
        <v>1802</v>
      </c>
      <c r="J1797" s="5" t="str">
        <f t="shared" si="205"/>
        <v>NOR amlodipine besilate Sandoz A/S tablet 28 x 5mg/</v>
      </c>
      <c r="K1797" s="5" t="str">
        <f t="shared" si="206"/>
        <v>NOR amlodipine besilate Sandoz A/S tablet 28 x 5mg/</v>
      </c>
      <c r="N1797" s="46" t="s">
        <v>210</v>
      </c>
      <c r="O1797" s="46" t="s">
        <v>2277</v>
      </c>
      <c r="P1797" s="80">
        <v>28</v>
      </c>
      <c r="R1797" s="80">
        <v>28</v>
      </c>
      <c r="T1797" s="120"/>
      <c r="U1797" s="120"/>
      <c r="V1797" s="120"/>
      <c r="W1797" s="120"/>
      <c r="X1797" s="46" t="s">
        <v>210</v>
      </c>
      <c r="Y1797" s="46" t="s">
        <v>2109</v>
      </c>
      <c r="AA1797" s="46" t="s">
        <v>2303</v>
      </c>
      <c r="AC1797" s="46" t="s">
        <v>210</v>
      </c>
      <c r="AD1797" s="46" t="s">
        <v>210</v>
      </c>
      <c r="AE1797" s="46" t="s">
        <v>2277</v>
      </c>
      <c r="AF1797" s="48" t="s">
        <v>2198</v>
      </c>
      <c r="AG1797" s="46" t="s">
        <v>173</v>
      </c>
      <c r="AH1797" s="46"/>
      <c r="AI1797" s="46" t="s">
        <v>1208</v>
      </c>
      <c r="AJ1797" s="46" t="s">
        <v>2216</v>
      </c>
      <c r="AT1797" s="25" t="str">
        <f t="shared" si="207"/>
        <v>NOR amlodipine besilate Sandoz A/S tablet 5mg/</v>
      </c>
      <c r="AU1797" s="33"/>
      <c r="AV1797" s="46" t="s">
        <v>1884</v>
      </c>
      <c r="AW1797" s="46" t="s">
        <v>1802</v>
      </c>
      <c r="AX1797" s="46"/>
      <c r="AZ1797" s="46" t="s">
        <v>65</v>
      </c>
      <c r="BA1797" s="46" t="s">
        <v>2253</v>
      </c>
      <c r="BB1797" s="46"/>
      <c r="BD1797" s="46" t="s">
        <v>173</v>
      </c>
      <c r="BE1797" s="46"/>
      <c r="BF1797" s="46" t="s">
        <v>2003</v>
      </c>
      <c r="BG1797" s="46" t="s">
        <v>981</v>
      </c>
      <c r="BH1797" s="46"/>
      <c r="BI1797" s="46"/>
      <c r="BJ1797" s="46" t="s">
        <v>1915</v>
      </c>
      <c r="BK1797" s="46" t="s">
        <v>981</v>
      </c>
      <c r="BL1797" s="46" t="s">
        <v>2003</v>
      </c>
      <c r="BM1797" s="65" t="s">
        <v>1353</v>
      </c>
      <c r="BN1797" t="str">
        <f t="shared" si="208"/>
        <v>amlodipine besilate tablet 5mg/</v>
      </c>
      <c r="BO1797" s="65"/>
      <c r="BP1797" t="str">
        <f t="shared" si="209"/>
        <v>amlodipine besilate tablet 5mg/</v>
      </c>
      <c r="BR1797" s="46">
        <v>10219000</v>
      </c>
      <c r="BS1797" s="46" t="s">
        <v>173</v>
      </c>
      <c r="BT1797" s="46"/>
      <c r="BU1797" s="120"/>
      <c r="BV1797" s="120"/>
      <c r="BW1797" s="48" t="s">
        <v>2198</v>
      </c>
      <c r="CB1797" s="82" t="s">
        <v>173</v>
      </c>
      <c r="CC1797" s="82"/>
      <c r="CD1797" s="46" t="s">
        <v>2262</v>
      </c>
      <c r="CE1797" s="46" t="s">
        <v>173</v>
      </c>
      <c r="CG1797" s="46" t="s">
        <v>175</v>
      </c>
      <c r="CH1797" s="46"/>
      <c r="CI1797" s="120"/>
      <c r="CJ1797" s="120"/>
      <c r="CK1797" s="46" t="s">
        <v>1239</v>
      </c>
      <c r="CN1797" s="46" t="s">
        <v>3383</v>
      </c>
      <c r="CO1797" s="46" t="s">
        <v>2254</v>
      </c>
      <c r="CQ1797" s="46" t="s">
        <v>2254</v>
      </c>
      <c r="CR1797" s="46" t="s">
        <v>2984</v>
      </c>
      <c r="CT1797" s="46" t="s">
        <v>2249</v>
      </c>
      <c r="CU1797" s="46" t="s">
        <v>149</v>
      </c>
      <c r="CV1797" s="120"/>
      <c r="CW1797" s="145"/>
      <c r="DG1797" s="120"/>
      <c r="DH1797" s="120"/>
      <c r="DI1797" s="120"/>
      <c r="DJ1797" s="120"/>
      <c r="DK1797" s="120"/>
      <c r="DL1797" s="74">
        <v>5</v>
      </c>
      <c r="DM1797" s="74" t="s">
        <v>164</v>
      </c>
      <c r="DN1797" s="74"/>
      <c r="DO1797" s="74"/>
      <c r="DP1797" s="74"/>
      <c r="DR1797" s="74">
        <v>5</v>
      </c>
      <c r="DS1797" s="74" t="s">
        <v>164</v>
      </c>
      <c r="DX1797" s="46" t="s">
        <v>210</v>
      </c>
      <c r="DY1797" s="46" t="s">
        <v>210</v>
      </c>
      <c r="DZ1797" s="46" t="s">
        <v>2242</v>
      </c>
      <c r="EA1797" s="75">
        <v>50000</v>
      </c>
      <c r="EB1797" s="46" t="s">
        <v>164</v>
      </c>
      <c r="EC1797" s="46"/>
      <c r="ET1797" s="46" t="s">
        <v>210</v>
      </c>
      <c r="EU1797" s="46" t="s">
        <v>210</v>
      </c>
      <c r="EY1797" s="70" t="str">
        <f t="shared" si="210"/>
        <v>amlodipine oral 5mg/</v>
      </c>
      <c r="FK1797" s="14" t="s">
        <v>163</v>
      </c>
      <c r="FL1797" s="70" t="str">
        <f t="shared" si="211"/>
        <v>amlodipine oral 5mg/</v>
      </c>
    </row>
    <row r="1798" spans="1:168" ht="15.75" customHeight="1">
      <c r="A1798" s="70">
        <f t="shared" si="213"/>
        <v>9876551</v>
      </c>
      <c r="B1798" s="57"/>
      <c r="C1798" s="120"/>
      <c r="D1798" s="120"/>
      <c r="E1798" s="120"/>
      <c r="F1798" s="120"/>
      <c r="G1798" s="46" t="s">
        <v>1365</v>
      </c>
      <c r="H1798" s="46" t="s">
        <v>1800</v>
      </c>
      <c r="J1798" s="5" t="str">
        <f t="shared" si="205"/>
        <v>NOR amlodipine besilate Sandoz A/S tablet 60 x 10mg/</v>
      </c>
      <c r="K1798" s="5" t="str">
        <f t="shared" si="206"/>
        <v>NOR amlodipine besilate Sandoz A/S tablet 60 x 10mg/</v>
      </c>
      <c r="N1798" s="46" t="s">
        <v>210</v>
      </c>
      <c r="O1798" s="46" t="s">
        <v>2274</v>
      </c>
      <c r="P1798" s="80">
        <v>60</v>
      </c>
      <c r="R1798" s="80">
        <v>60</v>
      </c>
      <c r="T1798" s="120"/>
      <c r="U1798" s="120"/>
      <c r="V1798" s="120"/>
      <c r="W1798" s="120"/>
      <c r="X1798" s="46" t="s">
        <v>210</v>
      </c>
      <c r="Y1798" s="46" t="s">
        <v>2107</v>
      </c>
      <c r="AA1798" s="46" t="s">
        <v>2303</v>
      </c>
      <c r="AC1798" s="46" t="s">
        <v>210</v>
      </c>
      <c r="AD1798" s="46" t="s">
        <v>210</v>
      </c>
      <c r="AE1798" s="46" t="s">
        <v>2274</v>
      </c>
      <c r="AF1798" s="48" t="s">
        <v>2198</v>
      </c>
      <c r="AG1798" s="46" t="s">
        <v>173</v>
      </c>
      <c r="AH1798" s="46"/>
      <c r="AI1798" s="46" t="s">
        <v>1208</v>
      </c>
      <c r="AJ1798" s="46" t="s">
        <v>2216</v>
      </c>
      <c r="AT1798" s="25" t="str">
        <f t="shared" si="207"/>
        <v>NOR amlodipine besilate Sandoz A/S tablet 10mg/</v>
      </c>
      <c r="AU1798" s="33"/>
      <c r="AV1798" s="46" t="s">
        <v>1884</v>
      </c>
      <c r="AW1798" s="46" t="s">
        <v>1800</v>
      </c>
      <c r="AX1798" s="46"/>
      <c r="AZ1798" s="46" t="s">
        <v>65</v>
      </c>
      <c r="BA1798" s="46" t="s">
        <v>2253</v>
      </c>
      <c r="BB1798" s="46"/>
      <c r="BD1798" s="46" t="s">
        <v>173</v>
      </c>
      <c r="BE1798" s="46"/>
      <c r="BF1798" s="46" t="s">
        <v>2001</v>
      </c>
      <c r="BG1798" s="46" t="s">
        <v>981</v>
      </c>
      <c r="BH1798" s="46"/>
      <c r="BI1798" s="46"/>
      <c r="BJ1798" s="46" t="s">
        <v>1913</v>
      </c>
      <c r="BK1798" s="46" t="s">
        <v>981</v>
      </c>
      <c r="BL1798" s="46" t="s">
        <v>2001</v>
      </c>
      <c r="BM1798" s="65" t="s">
        <v>1353</v>
      </c>
      <c r="BN1798" t="str">
        <f t="shared" si="208"/>
        <v>amlodipine besilate tablet 10mg/</v>
      </c>
      <c r="BO1798" s="65"/>
      <c r="BP1798" t="str">
        <f t="shared" si="209"/>
        <v>amlodipine besilate tablet 10mg/</v>
      </c>
      <c r="BR1798" s="46">
        <v>10219000</v>
      </c>
      <c r="BS1798" s="46" t="s">
        <v>173</v>
      </c>
      <c r="BT1798" s="46"/>
      <c r="BU1798" s="120"/>
      <c r="BV1798" s="120"/>
      <c r="BW1798" s="48" t="s">
        <v>2198</v>
      </c>
      <c r="CB1798" s="82" t="s">
        <v>173</v>
      </c>
      <c r="CC1798" s="82"/>
      <c r="CD1798" s="46" t="s">
        <v>2262</v>
      </c>
      <c r="CE1798" s="46" t="s">
        <v>173</v>
      </c>
      <c r="CG1798" s="46" t="s">
        <v>175</v>
      </c>
      <c r="CH1798" s="46"/>
      <c r="CI1798" s="120"/>
      <c r="CJ1798" s="120"/>
      <c r="CK1798" s="46" t="s">
        <v>1239</v>
      </c>
      <c r="CN1798" s="46" t="s">
        <v>3383</v>
      </c>
      <c r="CO1798" s="46" t="s">
        <v>2254</v>
      </c>
      <c r="CQ1798" s="46" t="s">
        <v>2254</v>
      </c>
      <c r="CR1798" s="46" t="s">
        <v>2984</v>
      </c>
      <c r="CT1798" s="46" t="s">
        <v>2249</v>
      </c>
      <c r="CU1798" s="46" t="s">
        <v>149</v>
      </c>
      <c r="CV1798" s="120"/>
      <c r="CW1798" s="145"/>
      <c r="DG1798" s="120"/>
      <c r="DH1798" s="120"/>
      <c r="DI1798" s="120"/>
      <c r="DJ1798" s="120"/>
      <c r="DK1798" s="120"/>
      <c r="DL1798" s="74">
        <v>10</v>
      </c>
      <c r="DM1798" s="74" t="s">
        <v>164</v>
      </c>
      <c r="DN1798" s="74"/>
      <c r="DO1798" s="74"/>
      <c r="DP1798" s="74"/>
      <c r="DR1798" s="74">
        <v>10</v>
      </c>
      <c r="DS1798" s="74" t="s">
        <v>164</v>
      </c>
      <c r="DX1798" s="46" t="s">
        <v>210</v>
      </c>
      <c r="DY1798" s="46" t="s">
        <v>210</v>
      </c>
      <c r="DZ1798" s="46" t="s">
        <v>2242</v>
      </c>
      <c r="EA1798" s="75">
        <v>100000</v>
      </c>
      <c r="EB1798" s="46" t="s">
        <v>164</v>
      </c>
      <c r="EC1798" s="46"/>
      <c r="ET1798" s="46" t="s">
        <v>210</v>
      </c>
      <c r="EU1798" s="46" t="s">
        <v>210</v>
      </c>
      <c r="EY1798" s="70" t="str">
        <f t="shared" si="210"/>
        <v>amlodipine oral 10mg/</v>
      </c>
      <c r="FK1798" s="14" t="s">
        <v>163</v>
      </c>
      <c r="FL1798" s="70" t="str">
        <f t="shared" si="211"/>
        <v>amlodipine oral 10mg/</v>
      </c>
    </row>
    <row r="1799" spans="1:168" ht="15.75" customHeight="1">
      <c r="A1799" s="70">
        <f t="shared" si="213"/>
        <v>9876552</v>
      </c>
      <c r="B1799" s="57"/>
      <c r="C1799" s="120"/>
      <c r="D1799" s="120"/>
      <c r="E1799" s="120"/>
      <c r="F1799" s="120"/>
      <c r="G1799" s="46" t="s">
        <v>1366</v>
      </c>
      <c r="H1799" s="46" t="s">
        <v>1805</v>
      </c>
      <c r="J1799" s="5" t="str">
        <f t="shared" si="205"/>
        <v>NOR amlodipine besilate Vitabalans Oy tablet 60 x 5mg/</v>
      </c>
      <c r="K1799" s="5" t="str">
        <f t="shared" si="206"/>
        <v>NOR amlodipine besilate Vitabalans Oy tablet 60 x 5mg/</v>
      </c>
      <c r="N1799" s="46" t="s">
        <v>210</v>
      </c>
      <c r="O1799" s="46" t="s">
        <v>2274</v>
      </c>
      <c r="P1799" s="80">
        <v>60</v>
      </c>
      <c r="R1799" s="80">
        <v>60</v>
      </c>
      <c r="T1799" s="120"/>
      <c r="U1799" s="120"/>
      <c r="V1799" s="120"/>
      <c r="W1799" s="120"/>
      <c r="X1799" s="46" t="s">
        <v>210</v>
      </c>
      <c r="Y1799" s="46" t="s">
        <v>2112</v>
      </c>
      <c r="AA1799" s="46" t="s">
        <v>2303</v>
      </c>
      <c r="AC1799" s="46" t="s">
        <v>210</v>
      </c>
      <c r="AD1799" s="46" t="s">
        <v>210</v>
      </c>
      <c r="AE1799" s="46" t="s">
        <v>2274</v>
      </c>
      <c r="AF1799" s="48" t="s">
        <v>2198</v>
      </c>
      <c r="AG1799" s="46" t="s">
        <v>173</v>
      </c>
      <c r="AH1799" s="46"/>
      <c r="AI1799" s="46" t="s">
        <v>1208</v>
      </c>
      <c r="AJ1799" s="46" t="s">
        <v>2216</v>
      </c>
      <c r="AT1799" s="25" t="str">
        <f t="shared" si="207"/>
        <v>NOR amlodipine besilate Vitabalans Oy tablet 5mg/</v>
      </c>
      <c r="AU1799" s="33"/>
      <c r="AV1799" s="46" t="s">
        <v>1886</v>
      </c>
      <c r="AW1799" s="46" t="s">
        <v>1805</v>
      </c>
      <c r="AX1799" s="46"/>
      <c r="AZ1799" s="46" t="s">
        <v>65</v>
      </c>
      <c r="BA1799" s="46" t="s">
        <v>2253</v>
      </c>
      <c r="BB1799" s="46"/>
      <c r="BD1799" s="46" t="s">
        <v>173</v>
      </c>
      <c r="BE1799" s="46"/>
      <c r="BF1799" s="46" t="s">
        <v>2006</v>
      </c>
      <c r="BG1799" s="46" t="s">
        <v>978</v>
      </c>
      <c r="BH1799" s="46"/>
      <c r="BI1799" s="46"/>
      <c r="BJ1799" s="46" t="s">
        <v>1918</v>
      </c>
      <c r="BK1799" s="46" t="s">
        <v>978</v>
      </c>
      <c r="BL1799" s="46" t="s">
        <v>2006</v>
      </c>
      <c r="BM1799" s="65" t="s">
        <v>1353</v>
      </c>
      <c r="BN1799" t="str">
        <f t="shared" si="208"/>
        <v>amlodipine besilate tablet 5mg/</v>
      </c>
      <c r="BO1799" s="65"/>
      <c r="BP1799" t="str">
        <f t="shared" si="209"/>
        <v>amlodipine besilate tablet 5mg/</v>
      </c>
      <c r="BR1799" s="46">
        <v>10219000</v>
      </c>
      <c r="BS1799" s="46" t="s">
        <v>173</v>
      </c>
      <c r="BT1799" s="46"/>
      <c r="BU1799" s="120"/>
      <c r="BV1799" s="120"/>
      <c r="BW1799" s="48" t="s">
        <v>2198</v>
      </c>
      <c r="CB1799" s="82" t="s">
        <v>173</v>
      </c>
      <c r="CC1799" s="82"/>
      <c r="CD1799" s="46" t="s">
        <v>2262</v>
      </c>
      <c r="CE1799" s="46" t="s">
        <v>173</v>
      </c>
      <c r="CG1799" s="46" t="s">
        <v>175</v>
      </c>
      <c r="CH1799" s="46"/>
      <c r="CI1799" s="120"/>
      <c r="CJ1799" s="120"/>
      <c r="CK1799" s="46" t="s">
        <v>1239</v>
      </c>
      <c r="CN1799" s="46" t="s">
        <v>3383</v>
      </c>
      <c r="CO1799" s="46" t="s">
        <v>2254</v>
      </c>
      <c r="CQ1799" s="46" t="s">
        <v>2254</v>
      </c>
      <c r="CR1799" s="46" t="s">
        <v>2984</v>
      </c>
      <c r="CT1799" s="46" t="s">
        <v>2249</v>
      </c>
      <c r="CU1799" s="46" t="s">
        <v>149</v>
      </c>
      <c r="CV1799" s="120"/>
      <c r="CW1799" s="145"/>
      <c r="DG1799" s="120"/>
      <c r="DH1799" s="120"/>
      <c r="DI1799" s="120"/>
      <c r="DJ1799" s="120"/>
      <c r="DK1799" s="120"/>
      <c r="DL1799" s="74">
        <v>5</v>
      </c>
      <c r="DM1799" s="74" t="s">
        <v>164</v>
      </c>
      <c r="DN1799" s="74"/>
      <c r="DO1799" s="74"/>
      <c r="DP1799" s="74"/>
      <c r="DR1799" s="74">
        <v>5</v>
      </c>
      <c r="DS1799" s="74" t="s">
        <v>164</v>
      </c>
      <c r="DX1799" s="46" t="s">
        <v>210</v>
      </c>
      <c r="DY1799" s="46" t="s">
        <v>210</v>
      </c>
      <c r="DZ1799" s="46" t="s">
        <v>2242</v>
      </c>
      <c r="EA1799" s="75">
        <v>50000</v>
      </c>
      <c r="EB1799" s="46" t="s">
        <v>164</v>
      </c>
      <c r="EC1799" s="46"/>
      <c r="ET1799" s="46" t="s">
        <v>210</v>
      </c>
      <c r="EU1799" s="46" t="s">
        <v>210</v>
      </c>
      <c r="EY1799" s="70" t="str">
        <f t="shared" si="210"/>
        <v>amlodipine oral 5mg/</v>
      </c>
      <c r="FK1799" s="14" t="s">
        <v>163</v>
      </c>
      <c r="FL1799" s="70" t="str">
        <f t="shared" si="211"/>
        <v>amlodipine oral 5mg/</v>
      </c>
    </row>
    <row r="1800" spans="1:168" ht="15.75" customHeight="1">
      <c r="A1800" s="70">
        <f t="shared" si="213"/>
        <v>9876553</v>
      </c>
      <c r="B1800" s="57"/>
      <c r="C1800" s="120"/>
      <c r="D1800" s="120"/>
      <c r="E1800" s="120"/>
      <c r="F1800" s="120"/>
      <c r="G1800" s="46" t="s">
        <v>1367</v>
      </c>
      <c r="H1800" s="46" t="s">
        <v>1802</v>
      </c>
      <c r="J1800" s="5" t="str">
        <f t="shared" si="205"/>
        <v>NOR amlodipine besilate Sandoz A/S tablet 14 x 5mg/</v>
      </c>
      <c r="K1800" s="5" t="str">
        <f t="shared" si="206"/>
        <v>NOR amlodipine besilate Sandoz A/S tablet 14 x 5mg/</v>
      </c>
      <c r="N1800" s="46" t="s">
        <v>210</v>
      </c>
      <c r="O1800" s="46" t="s">
        <v>2275</v>
      </c>
      <c r="P1800" s="80">
        <v>14</v>
      </c>
      <c r="R1800" s="80">
        <v>14</v>
      </c>
      <c r="T1800" s="120"/>
      <c r="U1800" s="120"/>
      <c r="V1800" s="120"/>
      <c r="W1800" s="120"/>
      <c r="X1800" s="46" t="s">
        <v>210</v>
      </c>
      <c r="Y1800" s="46" t="s">
        <v>2109</v>
      </c>
      <c r="AA1800" s="46" t="s">
        <v>2303</v>
      </c>
      <c r="AC1800" s="46" t="s">
        <v>210</v>
      </c>
      <c r="AD1800" s="46" t="s">
        <v>210</v>
      </c>
      <c r="AE1800" s="46" t="s">
        <v>2275</v>
      </c>
      <c r="AF1800" s="48" t="s">
        <v>2198</v>
      </c>
      <c r="AG1800" s="46" t="s">
        <v>173</v>
      </c>
      <c r="AH1800" s="46"/>
      <c r="AI1800" s="46" t="s">
        <v>1208</v>
      </c>
      <c r="AJ1800" s="46" t="s">
        <v>2216</v>
      </c>
      <c r="AT1800" s="25" t="str">
        <f t="shared" si="207"/>
        <v>NOR amlodipine besilate Sandoz A/S tablet 5mg/</v>
      </c>
      <c r="AU1800" s="33"/>
      <c r="AV1800" s="46" t="s">
        <v>1884</v>
      </c>
      <c r="AW1800" s="46" t="s">
        <v>1802</v>
      </c>
      <c r="AX1800" s="46"/>
      <c r="AZ1800" s="46" t="s">
        <v>65</v>
      </c>
      <c r="BA1800" s="46" t="s">
        <v>2253</v>
      </c>
      <c r="BB1800" s="46"/>
      <c r="BD1800" s="46" t="s">
        <v>173</v>
      </c>
      <c r="BE1800" s="46"/>
      <c r="BF1800" s="46" t="s">
        <v>2003</v>
      </c>
      <c r="BG1800" s="46" t="s">
        <v>981</v>
      </c>
      <c r="BH1800" s="46"/>
      <c r="BI1800" s="46"/>
      <c r="BJ1800" s="46" t="s">
        <v>1915</v>
      </c>
      <c r="BK1800" s="46" t="s">
        <v>981</v>
      </c>
      <c r="BL1800" s="46" t="s">
        <v>2003</v>
      </c>
      <c r="BM1800" s="65" t="s">
        <v>1353</v>
      </c>
      <c r="BN1800" t="str">
        <f t="shared" si="208"/>
        <v>amlodipine besilate tablet 5mg/</v>
      </c>
      <c r="BO1800" s="65"/>
      <c r="BP1800" t="str">
        <f t="shared" si="209"/>
        <v>amlodipine besilate tablet 5mg/</v>
      </c>
      <c r="BR1800" s="46">
        <v>10219000</v>
      </c>
      <c r="BS1800" s="46" t="s">
        <v>173</v>
      </c>
      <c r="BT1800" s="46"/>
      <c r="BU1800" s="120"/>
      <c r="BV1800" s="120"/>
      <c r="BW1800" s="48" t="s">
        <v>2198</v>
      </c>
      <c r="CB1800" s="82" t="s">
        <v>173</v>
      </c>
      <c r="CC1800" s="82"/>
      <c r="CD1800" s="46" t="s">
        <v>2262</v>
      </c>
      <c r="CE1800" s="46" t="s">
        <v>173</v>
      </c>
      <c r="CG1800" s="46" t="s">
        <v>175</v>
      </c>
      <c r="CH1800" s="46"/>
      <c r="CI1800" s="120"/>
      <c r="CJ1800" s="120"/>
      <c r="CK1800" s="46" t="s">
        <v>1239</v>
      </c>
      <c r="CN1800" s="46" t="s">
        <v>3383</v>
      </c>
      <c r="CO1800" s="46" t="s">
        <v>2254</v>
      </c>
      <c r="CQ1800" s="46" t="s">
        <v>2254</v>
      </c>
      <c r="CR1800" s="46" t="s">
        <v>2984</v>
      </c>
      <c r="CT1800" s="46" t="s">
        <v>2249</v>
      </c>
      <c r="CU1800" s="46" t="s">
        <v>149</v>
      </c>
      <c r="CV1800" s="120"/>
      <c r="CW1800" s="145"/>
      <c r="DG1800" s="120"/>
      <c r="DH1800" s="120"/>
      <c r="DI1800" s="120"/>
      <c r="DJ1800" s="120"/>
      <c r="DK1800" s="120"/>
      <c r="DL1800" s="74">
        <v>5</v>
      </c>
      <c r="DM1800" s="74" t="s">
        <v>164</v>
      </c>
      <c r="DN1800" s="74"/>
      <c r="DO1800" s="74"/>
      <c r="DP1800" s="74"/>
      <c r="DR1800" s="74">
        <v>5</v>
      </c>
      <c r="DS1800" s="74" t="s">
        <v>164</v>
      </c>
      <c r="DX1800" s="46" t="s">
        <v>210</v>
      </c>
      <c r="DY1800" s="46" t="s">
        <v>210</v>
      </c>
      <c r="DZ1800" s="46" t="s">
        <v>2242</v>
      </c>
      <c r="EA1800" s="75">
        <v>50000</v>
      </c>
      <c r="EB1800" s="46" t="s">
        <v>164</v>
      </c>
      <c r="EC1800" s="46"/>
      <c r="ET1800" s="46" t="s">
        <v>210</v>
      </c>
      <c r="EU1800" s="46" t="s">
        <v>210</v>
      </c>
      <c r="EY1800" s="70" t="str">
        <f t="shared" si="210"/>
        <v>amlodipine oral 5mg/</v>
      </c>
      <c r="FK1800" s="14" t="s">
        <v>163</v>
      </c>
      <c r="FL1800" s="70" t="str">
        <f t="shared" si="211"/>
        <v>amlodipine oral 5mg/</v>
      </c>
    </row>
    <row r="1801" spans="1:168" ht="15.75" customHeight="1">
      <c r="A1801" s="70">
        <f t="shared" si="213"/>
        <v>9876554</v>
      </c>
      <c r="B1801" s="57"/>
      <c r="C1801" s="120"/>
      <c r="D1801" s="120"/>
      <c r="E1801" s="120"/>
      <c r="F1801" s="120"/>
      <c r="G1801" s="46" t="s">
        <v>1368</v>
      </c>
      <c r="H1801" s="46" t="s">
        <v>1800</v>
      </c>
      <c r="J1801" s="5" t="str">
        <f t="shared" si="205"/>
        <v>NOR amlodipine besilate Sandoz A/S tablet 20 x 10mg/</v>
      </c>
      <c r="K1801" s="5" t="str">
        <f t="shared" si="206"/>
        <v>NOR amlodipine besilate Sandoz A/S tablet 20 x 10mg/</v>
      </c>
      <c r="N1801" s="46" t="s">
        <v>210</v>
      </c>
      <c r="O1801" s="46" t="s">
        <v>2238</v>
      </c>
      <c r="P1801" s="80">
        <v>20</v>
      </c>
      <c r="R1801" s="80">
        <v>20</v>
      </c>
      <c r="T1801" s="120"/>
      <c r="U1801" s="120"/>
      <c r="V1801" s="120"/>
      <c r="W1801" s="120"/>
      <c r="X1801" s="46" t="s">
        <v>210</v>
      </c>
      <c r="Y1801" s="46" t="s">
        <v>2107</v>
      </c>
      <c r="AA1801" s="46" t="s">
        <v>2303</v>
      </c>
      <c r="AC1801" s="46" t="s">
        <v>210</v>
      </c>
      <c r="AD1801" s="46" t="s">
        <v>210</v>
      </c>
      <c r="AE1801" s="46" t="s">
        <v>2238</v>
      </c>
      <c r="AF1801" s="48" t="s">
        <v>2198</v>
      </c>
      <c r="AG1801" s="46" t="s">
        <v>173</v>
      </c>
      <c r="AH1801" s="46"/>
      <c r="AI1801" s="46" t="s">
        <v>1208</v>
      </c>
      <c r="AJ1801" s="46" t="s">
        <v>2216</v>
      </c>
      <c r="AT1801" s="25" t="str">
        <f t="shared" si="207"/>
        <v>NOR amlodipine besilate Sandoz A/S tablet 10mg/</v>
      </c>
      <c r="AU1801" s="33"/>
      <c r="AV1801" s="46" t="s">
        <v>1884</v>
      </c>
      <c r="AW1801" s="46" t="s">
        <v>1800</v>
      </c>
      <c r="AX1801" s="46"/>
      <c r="AZ1801" s="46" t="s">
        <v>65</v>
      </c>
      <c r="BA1801" s="46" t="s">
        <v>2253</v>
      </c>
      <c r="BB1801" s="46"/>
      <c r="BD1801" s="46" t="s">
        <v>173</v>
      </c>
      <c r="BE1801" s="46"/>
      <c r="BF1801" s="46" t="s">
        <v>2001</v>
      </c>
      <c r="BG1801" s="46" t="s">
        <v>981</v>
      </c>
      <c r="BH1801" s="46"/>
      <c r="BI1801" s="46"/>
      <c r="BJ1801" s="46" t="s">
        <v>1913</v>
      </c>
      <c r="BK1801" s="46" t="s">
        <v>981</v>
      </c>
      <c r="BL1801" s="46" t="s">
        <v>2001</v>
      </c>
      <c r="BM1801" s="65" t="s">
        <v>1353</v>
      </c>
      <c r="BN1801" t="str">
        <f t="shared" si="208"/>
        <v>amlodipine besilate tablet 10mg/</v>
      </c>
      <c r="BO1801" s="65"/>
      <c r="BP1801" t="str">
        <f t="shared" si="209"/>
        <v>amlodipine besilate tablet 10mg/</v>
      </c>
      <c r="BR1801" s="46">
        <v>10219000</v>
      </c>
      <c r="BS1801" s="46" t="s">
        <v>173</v>
      </c>
      <c r="BT1801" s="46"/>
      <c r="BU1801" s="120"/>
      <c r="BV1801" s="120"/>
      <c r="BW1801" s="48" t="s">
        <v>2198</v>
      </c>
      <c r="CB1801" s="82" t="s">
        <v>173</v>
      </c>
      <c r="CC1801" s="82"/>
      <c r="CD1801" s="46" t="s">
        <v>2262</v>
      </c>
      <c r="CE1801" s="46" t="s">
        <v>173</v>
      </c>
      <c r="CG1801" s="46" t="s">
        <v>175</v>
      </c>
      <c r="CH1801" s="46"/>
      <c r="CI1801" s="120"/>
      <c r="CJ1801" s="120"/>
      <c r="CK1801" s="46" t="s">
        <v>1239</v>
      </c>
      <c r="CN1801" s="46" t="s">
        <v>3383</v>
      </c>
      <c r="CO1801" s="46" t="s">
        <v>2254</v>
      </c>
      <c r="CQ1801" s="46" t="s">
        <v>2254</v>
      </c>
      <c r="CR1801" s="46" t="s">
        <v>2984</v>
      </c>
      <c r="CT1801" s="46" t="s">
        <v>2249</v>
      </c>
      <c r="CU1801" s="46" t="s">
        <v>149</v>
      </c>
      <c r="CV1801" s="120"/>
      <c r="CW1801" s="145"/>
      <c r="DG1801" s="120"/>
      <c r="DH1801" s="120"/>
      <c r="DI1801" s="120"/>
      <c r="DJ1801" s="120"/>
      <c r="DK1801" s="120"/>
      <c r="DL1801" s="74">
        <v>10</v>
      </c>
      <c r="DM1801" s="74" t="s">
        <v>164</v>
      </c>
      <c r="DN1801" s="74"/>
      <c r="DO1801" s="74"/>
      <c r="DP1801" s="74"/>
      <c r="DR1801" s="74">
        <v>10</v>
      </c>
      <c r="DS1801" s="74" t="s">
        <v>164</v>
      </c>
      <c r="DX1801" s="46" t="s">
        <v>210</v>
      </c>
      <c r="DY1801" s="46" t="s">
        <v>210</v>
      </c>
      <c r="DZ1801" s="46" t="s">
        <v>2242</v>
      </c>
      <c r="EA1801" s="75">
        <v>100000</v>
      </c>
      <c r="EB1801" s="46" t="s">
        <v>164</v>
      </c>
      <c r="EC1801" s="46"/>
      <c r="ET1801" s="46" t="s">
        <v>210</v>
      </c>
      <c r="EU1801" s="46" t="s">
        <v>210</v>
      </c>
      <c r="EY1801" s="70" t="str">
        <f t="shared" si="210"/>
        <v>amlodipine oral 10mg/</v>
      </c>
      <c r="FK1801" s="14" t="s">
        <v>163</v>
      </c>
      <c r="FL1801" s="70" t="str">
        <f t="shared" si="211"/>
        <v>amlodipine oral 10mg/</v>
      </c>
    </row>
    <row r="1802" spans="1:168" ht="15.75" customHeight="1">
      <c r="A1802" s="70">
        <f t="shared" si="213"/>
        <v>9876555</v>
      </c>
      <c r="B1802" s="57"/>
      <c r="C1802" s="120"/>
      <c r="D1802" s="120"/>
      <c r="E1802" s="120"/>
      <c r="F1802" s="120"/>
      <c r="G1802" s="46" t="s">
        <v>1369</v>
      </c>
      <c r="H1802" s="46" t="s">
        <v>1800</v>
      </c>
      <c r="J1802" s="5" t="str">
        <f t="shared" si="205"/>
        <v>NOR amlodipine besilate Sandoz A/S tablet 50 x 10mg/</v>
      </c>
      <c r="K1802" s="5" t="str">
        <f t="shared" si="206"/>
        <v>NOR amlodipine besilate Sandoz A/S tablet 50 x 10mg/</v>
      </c>
      <c r="N1802" s="46" t="s">
        <v>1299</v>
      </c>
      <c r="O1802" s="46" t="s">
        <v>2232</v>
      </c>
      <c r="P1802" s="81">
        <v>50</v>
      </c>
      <c r="R1802" s="81">
        <v>50</v>
      </c>
      <c r="T1802" s="120"/>
      <c r="U1802" s="120"/>
      <c r="V1802" s="120"/>
      <c r="W1802" s="120"/>
      <c r="X1802" s="46" t="s">
        <v>210</v>
      </c>
      <c r="Y1802" s="46" t="s">
        <v>2107</v>
      </c>
      <c r="AA1802" s="46" t="s">
        <v>2303</v>
      </c>
      <c r="AC1802" s="46" t="s">
        <v>210</v>
      </c>
      <c r="AD1802" s="46" t="s">
        <v>1299</v>
      </c>
      <c r="AE1802" s="46" t="s">
        <v>2232</v>
      </c>
      <c r="AF1802" s="48" t="s">
        <v>2198</v>
      </c>
      <c r="AG1802" s="46" t="s">
        <v>173</v>
      </c>
      <c r="AH1802" s="46"/>
      <c r="AI1802" s="46" t="s">
        <v>1208</v>
      </c>
      <c r="AJ1802" s="46" t="s">
        <v>2216</v>
      </c>
      <c r="AT1802" s="25" t="str">
        <f t="shared" si="207"/>
        <v>NOR amlodipine besilate Sandoz A/S tablet 10mg/</v>
      </c>
      <c r="AU1802" s="33"/>
      <c r="AV1802" s="46" t="s">
        <v>1884</v>
      </c>
      <c r="AW1802" s="46" t="s">
        <v>1800</v>
      </c>
      <c r="AX1802" s="46"/>
      <c r="AZ1802" s="46" t="s">
        <v>65</v>
      </c>
      <c r="BA1802" s="46" t="s">
        <v>2253</v>
      </c>
      <c r="BB1802" s="46"/>
      <c r="BD1802" s="46" t="s">
        <v>173</v>
      </c>
      <c r="BE1802" s="46"/>
      <c r="BF1802" s="46" t="s">
        <v>2001</v>
      </c>
      <c r="BG1802" s="46" t="s">
        <v>981</v>
      </c>
      <c r="BH1802" s="46"/>
      <c r="BI1802" s="46"/>
      <c r="BJ1802" s="46" t="s">
        <v>1913</v>
      </c>
      <c r="BK1802" s="46" t="s">
        <v>981</v>
      </c>
      <c r="BL1802" s="46" t="s">
        <v>2001</v>
      </c>
      <c r="BM1802" s="65" t="s">
        <v>1353</v>
      </c>
      <c r="BN1802" t="str">
        <f t="shared" si="208"/>
        <v>amlodipine besilate tablet 10mg/</v>
      </c>
      <c r="BO1802" s="65"/>
      <c r="BP1802" t="str">
        <f t="shared" si="209"/>
        <v>amlodipine besilate tablet 10mg/</v>
      </c>
      <c r="BR1802" s="46">
        <v>10219000</v>
      </c>
      <c r="BS1802" s="46" t="s">
        <v>173</v>
      </c>
      <c r="BT1802" s="46"/>
      <c r="BU1802" s="120"/>
      <c r="BV1802" s="120"/>
      <c r="BW1802" s="48" t="s">
        <v>2198</v>
      </c>
      <c r="CB1802" s="82" t="s">
        <v>173</v>
      </c>
      <c r="CC1802" s="82"/>
      <c r="CD1802" s="46" t="s">
        <v>2262</v>
      </c>
      <c r="CE1802" s="46" t="s">
        <v>173</v>
      </c>
      <c r="CG1802" s="46" t="s">
        <v>175</v>
      </c>
      <c r="CH1802" s="46"/>
      <c r="CI1802" s="120"/>
      <c r="CJ1802" s="120"/>
      <c r="CK1802" s="46" t="s">
        <v>1239</v>
      </c>
      <c r="CN1802" s="46" t="s">
        <v>3383</v>
      </c>
      <c r="CO1802" s="46" t="s">
        <v>2254</v>
      </c>
      <c r="CQ1802" s="46" t="s">
        <v>2254</v>
      </c>
      <c r="CR1802" s="46" t="s">
        <v>2984</v>
      </c>
      <c r="CT1802" s="46" t="s">
        <v>2249</v>
      </c>
      <c r="CU1802" s="46" t="s">
        <v>149</v>
      </c>
      <c r="CV1802" s="120"/>
      <c r="CW1802" s="145"/>
      <c r="DG1802" s="120"/>
      <c r="DH1802" s="120"/>
      <c r="DI1802" s="120"/>
      <c r="DJ1802" s="120"/>
      <c r="DK1802" s="120"/>
      <c r="DL1802" s="74">
        <v>10</v>
      </c>
      <c r="DM1802" s="74" t="s">
        <v>164</v>
      </c>
      <c r="DN1802" s="74"/>
      <c r="DO1802" s="74"/>
      <c r="DP1802" s="74"/>
      <c r="DR1802" s="74">
        <v>10</v>
      </c>
      <c r="DS1802" s="74" t="s">
        <v>164</v>
      </c>
      <c r="DX1802" s="46" t="s">
        <v>210</v>
      </c>
      <c r="DY1802" s="46" t="s">
        <v>210</v>
      </c>
      <c r="DZ1802" s="46" t="s">
        <v>2242</v>
      </c>
      <c r="EA1802" s="75">
        <v>100000</v>
      </c>
      <c r="EB1802" s="46" t="s">
        <v>164</v>
      </c>
      <c r="EC1802" s="46"/>
      <c r="ET1802" s="46" t="s">
        <v>210</v>
      </c>
      <c r="EU1802" s="46" t="s">
        <v>210</v>
      </c>
      <c r="EY1802" s="70" t="str">
        <f t="shared" si="210"/>
        <v>amlodipine oral 10mg/</v>
      </c>
      <c r="FK1802" s="14" t="s">
        <v>163</v>
      </c>
      <c r="FL1802" s="70" t="str">
        <f t="shared" si="211"/>
        <v>amlodipine oral 10mg/</v>
      </c>
    </row>
    <row r="1803" spans="1:168" ht="15.75" customHeight="1">
      <c r="A1803" s="70">
        <f t="shared" si="213"/>
        <v>9876556</v>
      </c>
      <c r="B1803" s="57"/>
      <c r="C1803" s="120"/>
      <c r="D1803" s="120"/>
      <c r="E1803" s="120"/>
      <c r="F1803" s="120"/>
      <c r="G1803" s="46" t="s">
        <v>1370</v>
      </c>
      <c r="H1803" s="46" t="s">
        <v>1800</v>
      </c>
      <c r="J1803" s="5" t="str">
        <f t="shared" si="205"/>
        <v>NOR amlodipine besilate Sandoz A/S tablet 30 x 10mg/</v>
      </c>
      <c r="K1803" s="5" t="str">
        <f t="shared" si="206"/>
        <v>NOR amlodipine besilate Sandoz A/S tablet 30 x 10mg/</v>
      </c>
      <c r="N1803" s="46" t="s">
        <v>210</v>
      </c>
      <c r="O1803" s="46" t="s">
        <v>2278</v>
      </c>
      <c r="P1803" s="80">
        <v>30</v>
      </c>
      <c r="R1803" s="80">
        <v>30</v>
      </c>
      <c r="T1803" s="120"/>
      <c r="U1803" s="120"/>
      <c r="V1803" s="120"/>
      <c r="W1803" s="120"/>
      <c r="X1803" s="46" t="s">
        <v>210</v>
      </c>
      <c r="Y1803" s="46" t="s">
        <v>2107</v>
      </c>
      <c r="AA1803" s="46" t="s">
        <v>2303</v>
      </c>
      <c r="AC1803" s="46" t="s">
        <v>210</v>
      </c>
      <c r="AD1803" s="46" t="s">
        <v>210</v>
      </c>
      <c r="AE1803" s="46" t="s">
        <v>2278</v>
      </c>
      <c r="AF1803" s="48" t="s">
        <v>2198</v>
      </c>
      <c r="AG1803" s="46" t="s">
        <v>173</v>
      </c>
      <c r="AH1803" s="46"/>
      <c r="AI1803" s="46" t="s">
        <v>1208</v>
      </c>
      <c r="AJ1803" s="46" t="s">
        <v>2216</v>
      </c>
      <c r="AT1803" s="25" t="str">
        <f t="shared" si="207"/>
        <v>NOR amlodipine besilate Sandoz A/S tablet 10mg/</v>
      </c>
      <c r="AU1803" s="33"/>
      <c r="AV1803" s="46" t="s">
        <v>1884</v>
      </c>
      <c r="AW1803" s="46" t="s">
        <v>1800</v>
      </c>
      <c r="AX1803" s="46"/>
      <c r="AZ1803" s="46" t="s">
        <v>65</v>
      </c>
      <c r="BA1803" s="46" t="s">
        <v>2253</v>
      </c>
      <c r="BB1803" s="46"/>
      <c r="BD1803" s="46" t="s">
        <v>173</v>
      </c>
      <c r="BE1803" s="46"/>
      <c r="BF1803" s="46" t="s">
        <v>2001</v>
      </c>
      <c r="BG1803" s="46" t="s">
        <v>981</v>
      </c>
      <c r="BH1803" s="46"/>
      <c r="BI1803" s="46"/>
      <c r="BJ1803" s="46" t="s">
        <v>1913</v>
      </c>
      <c r="BK1803" s="46" t="s">
        <v>981</v>
      </c>
      <c r="BL1803" s="46" t="s">
        <v>2001</v>
      </c>
      <c r="BM1803" s="65" t="s">
        <v>1353</v>
      </c>
      <c r="BN1803" t="str">
        <f t="shared" si="208"/>
        <v>amlodipine besilate tablet 10mg/</v>
      </c>
      <c r="BO1803" s="65"/>
      <c r="BP1803" t="str">
        <f t="shared" si="209"/>
        <v>amlodipine besilate tablet 10mg/</v>
      </c>
      <c r="BR1803" s="46">
        <v>10219000</v>
      </c>
      <c r="BS1803" s="46" t="s">
        <v>173</v>
      </c>
      <c r="BT1803" s="46"/>
      <c r="BU1803" s="120"/>
      <c r="BV1803" s="120"/>
      <c r="BW1803" s="48" t="s">
        <v>2198</v>
      </c>
      <c r="CB1803" s="82" t="s">
        <v>173</v>
      </c>
      <c r="CC1803" s="82"/>
      <c r="CD1803" s="46" t="s">
        <v>2262</v>
      </c>
      <c r="CE1803" s="46" t="s">
        <v>173</v>
      </c>
      <c r="CG1803" s="46" t="s">
        <v>175</v>
      </c>
      <c r="CH1803" s="46"/>
      <c r="CI1803" s="120"/>
      <c r="CJ1803" s="120"/>
      <c r="CK1803" s="46" t="s">
        <v>1239</v>
      </c>
      <c r="CN1803" s="46" t="s">
        <v>3383</v>
      </c>
      <c r="CO1803" s="46" t="s">
        <v>2254</v>
      </c>
      <c r="CQ1803" s="46" t="s">
        <v>2254</v>
      </c>
      <c r="CR1803" s="46" t="s">
        <v>2984</v>
      </c>
      <c r="CT1803" s="46" t="s">
        <v>2249</v>
      </c>
      <c r="CU1803" s="46" t="s">
        <v>149</v>
      </c>
      <c r="CV1803" s="120"/>
      <c r="CW1803" s="145"/>
      <c r="DG1803" s="120"/>
      <c r="DH1803" s="120"/>
      <c r="DI1803" s="120"/>
      <c r="DJ1803" s="120"/>
      <c r="DK1803" s="120"/>
      <c r="DL1803" s="74">
        <v>10</v>
      </c>
      <c r="DM1803" s="74" t="s">
        <v>164</v>
      </c>
      <c r="DN1803" s="74"/>
      <c r="DO1803" s="74"/>
      <c r="DP1803" s="74"/>
      <c r="DR1803" s="74">
        <v>10</v>
      </c>
      <c r="DS1803" s="74" t="s">
        <v>164</v>
      </c>
      <c r="DX1803" s="46" t="s">
        <v>210</v>
      </c>
      <c r="DY1803" s="46" t="s">
        <v>210</v>
      </c>
      <c r="DZ1803" s="46" t="s">
        <v>2242</v>
      </c>
      <c r="EA1803" s="75">
        <v>100000</v>
      </c>
      <c r="EB1803" s="46" t="s">
        <v>164</v>
      </c>
      <c r="EC1803" s="46"/>
      <c r="ET1803" s="46" t="s">
        <v>210</v>
      </c>
      <c r="EU1803" s="46" t="s">
        <v>210</v>
      </c>
      <c r="EY1803" s="70" t="str">
        <f t="shared" si="210"/>
        <v>amlodipine oral 10mg/</v>
      </c>
      <c r="FK1803" s="14" t="s">
        <v>163</v>
      </c>
      <c r="FL1803" s="70" t="str">
        <f t="shared" si="211"/>
        <v>amlodipine oral 10mg/</v>
      </c>
    </row>
    <row r="1804" spans="1:168" ht="15.75" customHeight="1">
      <c r="A1804" s="70">
        <f t="shared" si="213"/>
        <v>9876557</v>
      </c>
      <c r="B1804" s="57"/>
      <c r="C1804" s="120"/>
      <c r="D1804" s="120"/>
      <c r="E1804" s="120"/>
      <c r="F1804" s="120"/>
      <c r="G1804" s="46" t="s">
        <v>1371</v>
      </c>
      <c r="H1804" s="46" t="s">
        <v>1805</v>
      </c>
      <c r="J1804" s="5" t="str">
        <f t="shared" si="205"/>
        <v>NOR amlodipine besilate Vitabalans Oy tablet 90 x 5mg/</v>
      </c>
      <c r="K1804" s="5" t="str">
        <f t="shared" si="206"/>
        <v>NOR amlodipine besilate Vitabalans Oy tablet 90 x 5mg/</v>
      </c>
      <c r="N1804" s="46" t="s">
        <v>210</v>
      </c>
      <c r="O1804" s="46" t="s">
        <v>2279</v>
      </c>
      <c r="P1804" s="80">
        <v>90</v>
      </c>
      <c r="R1804" s="80">
        <v>90</v>
      </c>
      <c r="T1804" s="120"/>
      <c r="U1804" s="120"/>
      <c r="V1804" s="120"/>
      <c r="W1804" s="120"/>
      <c r="X1804" s="46" t="s">
        <v>210</v>
      </c>
      <c r="Y1804" s="46" t="s">
        <v>2112</v>
      </c>
      <c r="AA1804" s="46" t="s">
        <v>2303</v>
      </c>
      <c r="AC1804" s="46" t="s">
        <v>210</v>
      </c>
      <c r="AD1804" s="46" t="s">
        <v>210</v>
      </c>
      <c r="AE1804" s="46" t="s">
        <v>2279</v>
      </c>
      <c r="AF1804" s="48" t="s">
        <v>2198</v>
      </c>
      <c r="AG1804" s="46" t="s">
        <v>173</v>
      </c>
      <c r="AH1804" s="46"/>
      <c r="AI1804" s="46" t="s">
        <v>1208</v>
      </c>
      <c r="AJ1804" s="46" t="s">
        <v>2216</v>
      </c>
      <c r="AT1804" s="25" t="str">
        <f t="shared" si="207"/>
        <v>NOR amlodipine besilate Vitabalans Oy tablet 5mg/</v>
      </c>
      <c r="AU1804" s="33"/>
      <c r="AV1804" s="46" t="s">
        <v>1886</v>
      </c>
      <c r="AW1804" s="46" t="s">
        <v>1805</v>
      </c>
      <c r="AX1804" s="46"/>
      <c r="AZ1804" s="46" t="s">
        <v>65</v>
      </c>
      <c r="BA1804" s="46" t="s">
        <v>2253</v>
      </c>
      <c r="BB1804" s="46"/>
      <c r="BD1804" s="46" t="s">
        <v>173</v>
      </c>
      <c r="BE1804" s="46"/>
      <c r="BF1804" s="46" t="s">
        <v>2006</v>
      </c>
      <c r="BG1804" s="46" t="s">
        <v>978</v>
      </c>
      <c r="BH1804" s="46"/>
      <c r="BI1804" s="46"/>
      <c r="BJ1804" s="46" t="s">
        <v>1918</v>
      </c>
      <c r="BK1804" s="46" t="s">
        <v>978</v>
      </c>
      <c r="BL1804" s="46" t="s">
        <v>2006</v>
      </c>
      <c r="BM1804" s="65" t="s">
        <v>1353</v>
      </c>
      <c r="BN1804" t="str">
        <f t="shared" si="208"/>
        <v>amlodipine besilate tablet 5mg/</v>
      </c>
      <c r="BO1804" s="65"/>
      <c r="BP1804" t="str">
        <f t="shared" si="209"/>
        <v>amlodipine besilate tablet 5mg/</v>
      </c>
      <c r="BR1804" s="46">
        <v>10219000</v>
      </c>
      <c r="BS1804" s="46" t="s">
        <v>173</v>
      </c>
      <c r="BT1804" s="46"/>
      <c r="BU1804" s="120"/>
      <c r="BV1804" s="120"/>
      <c r="BW1804" s="48" t="s">
        <v>2198</v>
      </c>
      <c r="CB1804" s="82" t="s">
        <v>173</v>
      </c>
      <c r="CC1804" s="82"/>
      <c r="CD1804" s="46" t="s">
        <v>2262</v>
      </c>
      <c r="CE1804" s="46" t="s">
        <v>173</v>
      </c>
      <c r="CG1804" s="46" t="s">
        <v>175</v>
      </c>
      <c r="CH1804" s="46"/>
      <c r="CI1804" s="120"/>
      <c r="CJ1804" s="120"/>
      <c r="CK1804" s="46" t="s">
        <v>1239</v>
      </c>
      <c r="CN1804" s="46" t="s">
        <v>3383</v>
      </c>
      <c r="CO1804" s="46" t="s">
        <v>2254</v>
      </c>
      <c r="CQ1804" s="46" t="s">
        <v>2254</v>
      </c>
      <c r="CR1804" s="46" t="s">
        <v>2984</v>
      </c>
      <c r="CT1804" s="46" t="s">
        <v>2249</v>
      </c>
      <c r="CU1804" s="46" t="s">
        <v>149</v>
      </c>
      <c r="CV1804" s="120"/>
      <c r="CW1804" s="145"/>
      <c r="DG1804" s="120"/>
      <c r="DH1804" s="120"/>
      <c r="DI1804" s="120"/>
      <c r="DJ1804" s="120"/>
      <c r="DK1804" s="120"/>
      <c r="DL1804" s="74">
        <v>5</v>
      </c>
      <c r="DM1804" s="74" t="s">
        <v>164</v>
      </c>
      <c r="DN1804" s="74"/>
      <c r="DO1804" s="74"/>
      <c r="DP1804" s="74"/>
      <c r="DR1804" s="74">
        <v>5</v>
      </c>
      <c r="DS1804" s="74" t="s">
        <v>164</v>
      </c>
      <c r="DX1804" s="46" t="s">
        <v>210</v>
      </c>
      <c r="DY1804" s="46" t="s">
        <v>210</v>
      </c>
      <c r="DZ1804" s="46" t="s">
        <v>2242</v>
      </c>
      <c r="EA1804" s="75">
        <v>50000</v>
      </c>
      <c r="EB1804" s="46" t="s">
        <v>164</v>
      </c>
      <c r="EC1804" s="46"/>
      <c r="ET1804" s="46" t="s">
        <v>210</v>
      </c>
      <c r="EU1804" s="46" t="s">
        <v>210</v>
      </c>
      <c r="EY1804" s="70" t="str">
        <f t="shared" si="210"/>
        <v>amlodipine oral 5mg/</v>
      </c>
      <c r="FK1804" s="14" t="s">
        <v>163</v>
      </c>
      <c r="FL1804" s="70" t="str">
        <f t="shared" si="211"/>
        <v>amlodipine oral 5mg/</v>
      </c>
    </row>
    <row r="1805" spans="1:168" ht="15.75" customHeight="1">
      <c r="A1805" s="70">
        <f t="shared" si="213"/>
        <v>9876558</v>
      </c>
      <c r="B1805" s="57"/>
      <c r="C1805" s="120"/>
      <c r="D1805" s="120"/>
      <c r="E1805" s="120"/>
      <c r="F1805" s="120"/>
      <c r="G1805" s="46" t="s">
        <v>1372</v>
      </c>
      <c r="H1805" s="46" t="s">
        <v>1801</v>
      </c>
      <c r="J1805" s="5" t="str">
        <f t="shared" si="205"/>
        <v>NOR amlodipine besilate Accord Healthcare B.V. tablet 90 x 5mg/</v>
      </c>
      <c r="K1805" s="5" t="str">
        <f t="shared" si="206"/>
        <v>NOR amlodipine besilate Accord Healthcare B.V. tablet 90 x 5mg/</v>
      </c>
      <c r="N1805" s="46" t="s">
        <v>210</v>
      </c>
      <c r="O1805" s="46" t="s">
        <v>2279</v>
      </c>
      <c r="P1805" s="80">
        <v>90</v>
      </c>
      <c r="R1805" s="80">
        <v>90</v>
      </c>
      <c r="T1805" s="120"/>
      <c r="U1805" s="120"/>
      <c r="V1805" s="120"/>
      <c r="W1805" s="120"/>
      <c r="X1805" s="46" t="s">
        <v>210</v>
      </c>
      <c r="Y1805" s="46" t="s">
        <v>2108</v>
      </c>
      <c r="AA1805" s="46" t="s">
        <v>2303</v>
      </c>
      <c r="AC1805" s="46" t="s">
        <v>210</v>
      </c>
      <c r="AD1805" s="46" t="s">
        <v>210</v>
      </c>
      <c r="AE1805" s="46" t="s">
        <v>2279</v>
      </c>
      <c r="AF1805" s="48" t="s">
        <v>2198</v>
      </c>
      <c r="AG1805" s="46" t="s">
        <v>173</v>
      </c>
      <c r="AH1805" s="46"/>
      <c r="AI1805" s="46" t="s">
        <v>1208</v>
      </c>
      <c r="AJ1805" s="46" t="s">
        <v>2216</v>
      </c>
      <c r="AT1805" s="25" t="str">
        <f t="shared" si="207"/>
        <v>NOR amlodipine besilate Accord Healthcare B.V. tablet 5mg/</v>
      </c>
      <c r="AU1805" s="33"/>
      <c r="AV1805" s="46" t="s">
        <v>1885</v>
      </c>
      <c r="AW1805" s="46" t="s">
        <v>1801</v>
      </c>
      <c r="AX1805" s="46"/>
      <c r="AZ1805" s="46" t="s">
        <v>65</v>
      </c>
      <c r="BA1805" s="46" t="s">
        <v>2253</v>
      </c>
      <c r="BB1805" s="46"/>
      <c r="BD1805" s="46" t="s">
        <v>173</v>
      </c>
      <c r="BE1805" s="46"/>
      <c r="BF1805" s="46" t="s">
        <v>2002</v>
      </c>
      <c r="BG1805" s="46" t="s">
        <v>976</v>
      </c>
      <c r="BH1805" s="46"/>
      <c r="BI1805" s="46"/>
      <c r="BJ1805" s="46" t="s">
        <v>1914</v>
      </c>
      <c r="BK1805" s="46" t="s">
        <v>976</v>
      </c>
      <c r="BL1805" s="46" t="s">
        <v>2002</v>
      </c>
      <c r="BM1805" s="65" t="s">
        <v>1353</v>
      </c>
      <c r="BN1805" t="str">
        <f t="shared" si="208"/>
        <v>amlodipine besilate tablet 5mg/</v>
      </c>
      <c r="BO1805" s="65"/>
      <c r="BP1805" t="str">
        <f t="shared" si="209"/>
        <v>amlodipine besilate tablet 5mg/</v>
      </c>
      <c r="BR1805" s="46">
        <v>10219000</v>
      </c>
      <c r="BS1805" s="46" t="s">
        <v>173</v>
      </c>
      <c r="BT1805" s="46"/>
      <c r="BU1805" s="120"/>
      <c r="BV1805" s="120"/>
      <c r="BW1805" s="48" t="s">
        <v>2198</v>
      </c>
      <c r="CB1805" s="82" t="s">
        <v>173</v>
      </c>
      <c r="CC1805" s="82"/>
      <c r="CD1805" s="46" t="s">
        <v>2262</v>
      </c>
      <c r="CE1805" s="46" t="s">
        <v>173</v>
      </c>
      <c r="CG1805" s="46" t="s">
        <v>175</v>
      </c>
      <c r="CH1805" s="46"/>
      <c r="CI1805" s="120"/>
      <c r="CJ1805" s="120"/>
      <c r="CK1805" s="46" t="s">
        <v>1239</v>
      </c>
      <c r="CN1805" s="46" t="s">
        <v>3383</v>
      </c>
      <c r="CO1805" s="46" t="s">
        <v>2254</v>
      </c>
      <c r="CQ1805" s="46" t="s">
        <v>2254</v>
      </c>
      <c r="CR1805" s="46" t="s">
        <v>2984</v>
      </c>
      <c r="CT1805" s="46" t="s">
        <v>2249</v>
      </c>
      <c r="CU1805" s="46" t="s">
        <v>149</v>
      </c>
      <c r="CV1805" s="120"/>
      <c r="CW1805" s="145"/>
      <c r="DG1805" s="120"/>
      <c r="DH1805" s="120"/>
      <c r="DI1805" s="120"/>
      <c r="DJ1805" s="120"/>
      <c r="DK1805" s="120"/>
      <c r="DL1805" s="74">
        <v>5</v>
      </c>
      <c r="DM1805" s="74" t="s">
        <v>164</v>
      </c>
      <c r="DN1805" s="74"/>
      <c r="DO1805" s="74"/>
      <c r="DP1805" s="74"/>
      <c r="DR1805" s="74">
        <v>5</v>
      </c>
      <c r="DS1805" s="74" t="s">
        <v>164</v>
      </c>
      <c r="DX1805" s="46" t="s">
        <v>210</v>
      </c>
      <c r="DY1805" s="46" t="s">
        <v>210</v>
      </c>
      <c r="DZ1805" s="46" t="s">
        <v>2242</v>
      </c>
      <c r="EA1805" s="75">
        <v>50000</v>
      </c>
      <c r="EB1805" s="46" t="s">
        <v>164</v>
      </c>
      <c r="EC1805" s="46"/>
      <c r="ET1805" s="46" t="s">
        <v>210</v>
      </c>
      <c r="EU1805" s="46" t="s">
        <v>210</v>
      </c>
      <c r="EY1805" s="70" t="str">
        <f t="shared" si="210"/>
        <v>amlodipine oral 5mg/</v>
      </c>
      <c r="FK1805" s="14" t="s">
        <v>163</v>
      </c>
      <c r="FL1805" s="70" t="str">
        <f t="shared" si="211"/>
        <v>amlodipine oral 5mg/</v>
      </c>
    </row>
    <row r="1806" spans="1:168" ht="15.75" customHeight="1">
      <c r="A1806" s="70">
        <f t="shared" si="213"/>
        <v>9876559</v>
      </c>
      <c r="B1806" s="57"/>
      <c r="C1806" s="120"/>
      <c r="D1806" s="120"/>
      <c r="E1806" s="120"/>
      <c r="F1806" s="120"/>
      <c r="G1806" s="46" t="s">
        <v>1373</v>
      </c>
      <c r="H1806" s="46" t="s">
        <v>1802</v>
      </c>
      <c r="J1806" s="5" t="str">
        <f t="shared" si="205"/>
        <v>NOR amlodipine besilate Sandoz A/S tablet 120 x 5mg/</v>
      </c>
      <c r="K1806" s="5" t="str">
        <f t="shared" si="206"/>
        <v>NOR amlodipine besilate Sandoz A/S tablet 120 x 5mg/</v>
      </c>
      <c r="N1806" s="46" t="s">
        <v>210</v>
      </c>
      <c r="O1806" s="46" t="s">
        <v>2280</v>
      </c>
      <c r="P1806" s="80">
        <v>120</v>
      </c>
      <c r="R1806" s="80">
        <v>120</v>
      </c>
      <c r="T1806" s="120"/>
      <c r="U1806" s="120"/>
      <c r="V1806" s="120"/>
      <c r="W1806" s="120"/>
      <c r="X1806" s="46" t="s">
        <v>210</v>
      </c>
      <c r="Y1806" s="46" t="s">
        <v>2109</v>
      </c>
      <c r="AA1806" s="46" t="s">
        <v>2303</v>
      </c>
      <c r="AC1806" s="46" t="s">
        <v>210</v>
      </c>
      <c r="AD1806" s="46" t="s">
        <v>210</v>
      </c>
      <c r="AE1806" s="46" t="s">
        <v>2280</v>
      </c>
      <c r="AF1806" s="48" t="s">
        <v>2198</v>
      </c>
      <c r="AG1806" s="46" t="s">
        <v>173</v>
      </c>
      <c r="AH1806" s="46"/>
      <c r="AI1806" s="46" t="s">
        <v>1208</v>
      </c>
      <c r="AJ1806" s="46" t="s">
        <v>2216</v>
      </c>
      <c r="AT1806" s="25" t="str">
        <f t="shared" si="207"/>
        <v>NOR amlodipine besilate Sandoz A/S tablet 5mg/</v>
      </c>
      <c r="AU1806" s="33"/>
      <c r="AV1806" s="46" t="s">
        <v>1884</v>
      </c>
      <c r="AW1806" s="46" t="s">
        <v>1802</v>
      </c>
      <c r="AX1806" s="46"/>
      <c r="AZ1806" s="46" t="s">
        <v>65</v>
      </c>
      <c r="BA1806" s="46" t="s">
        <v>2253</v>
      </c>
      <c r="BB1806" s="46"/>
      <c r="BD1806" s="46" t="s">
        <v>173</v>
      </c>
      <c r="BE1806" s="46"/>
      <c r="BF1806" s="46" t="s">
        <v>2003</v>
      </c>
      <c r="BG1806" s="46" t="s">
        <v>981</v>
      </c>
      <c r="BH1806" s="46"/>
      <c r="BI1806" s="46"/>
      <c r="BJ1806" s="46" t="s">
        <v>1915</v>
      </c>
      <c r="BK1806" s="46" t="s">
        <v>981</v>
      </c>
      <c r="BL1806" s="46" t="s">
        <v>2003</v>
      </c>
      <c r="BM1806" s="65" t="s">
        <v>1353</v>
      </c>
      <c r="BN1806" t="str">
        <f t="shared" si="208"/>
        <v>amlodipine besilate tablet 5mg/</v>
      </c>
      <c r="BO1806" s="65"/>
      <c r="BP1806" t="str">
        <f t="shared" si="209"/>
        <v>amlodipine besilate tablet 5mg/</v>
      </c>
      <c r="BR1806" s="46">
        <v>10219000</v>
      </c>
      <c r="BS1806" s="46" t="s">
        <v>173</v>
      </c>
      <c r="BT1806" s="46"/>
      <c r="BU1806" s="120"/>
      <c r="BV1806" s="120"/>
      <c r="BW1806" s="48" t="s">
        <v>2198</v>
      </c>
      <c r="CB1806" s="82" t="s">
        <v>173</v>
      </c>
      <c r="CC1806" s="82"/>
      <c r="CD1806" s="46" t="s">
        <v>2262</v>
      </c>
      <c r="CE1806" s="46" t="s">
        <v>173</v>
      </c>
      <c r="CG1806" s="46" t="s">
        <v>175</v>
      </c>
      <c r="CH1806" s="46"/>
      <c r="CI1806" s="120"/>
      <c r="CJ1806" s="120"/>
      <c r="CK1806" s="46" t="s">
        <v>1239</v>
      </c>
      <c r="CN1806" s="46" t="s">
        <v>3383</v>
      </c>
      <c r="CO1806" s="46" t="s">
        <v>2254</v>
      </c>
      <c r="CQ1806" s="46" t="s">
        <v>2254</v>
      </c>
      <c r="CR1806" s="46" t="s">
        <v>2984</v>
      </c>
      <c r="CT1806" s="46" t="s">
        <v>2249</v>
      </c>
      <c r="CU1806" s="46" t="s">
        <v>149</v>
      </c>
      <c r="CV1806" s="120"/>
      <c r="CW1806" s="145"/>
      <c r="DG1806" s="120"/>
      <c r="DH1806" s="120"/>
      <c r="DI1806" s="120"/>
      <c r="DJ1806" s="120"/>
      <c r="DK1806" s="120"/>
      <c r="DL1806" s="74">
        <v>5</v>
      </c>
      <c r="DM1806" s="74" t="s">
        <v>164</v>
      </c>
      <c r="DN1806" s="74"/>
      <c r="DO1806" s="74"/>
      <c r="DP1806" s="74"/>
      <c r="DR1806" s="74">
        <v>5</v>
      </c>
      <c r="DS1806" s="74" t="s">
        <v>164</v>
      </c>
      <c r="DX1806" s="46" t="s">
        <v>210</v>
      </c>
      <c r="DY1806" s="46" t="s">
        <v>210</v>
      </c>
      <c r="DZ1806" s="46" t="s">
        <v>2242</v>
      </c>
      <c r="EA1806" s="75">
        <v>50000</v>
      </c>
      <c r="EB1806" s="46" t="s">
        <v>164</v>
      </c>
      <c r="EC1806" s="46"/>
      <c r="ET1806" s="46" t="s">
        <v>210</v>
      </c>
      <c r="EU1806" s="46" t="s">
        <v>210</v>
      </c>
      <c r="EY1806" s="70" t="str">
        <f t="shared" si="210"/>
        <v>amlodipine oral 5mg/</v>
      </c>
      <c r="FK1806" s="14" t="s">
        <v>163</v>
      </c>
      <c r="FL1806" s="70" t="str">
        <f t="shared" si="211"/>
        <v>amlodipine oral 5mg/</v>
      </c>
    </row>
    <row r="1807" spans="1:168" ht="15.75" customHeight="1">
      <c r="A1807" s="76">
        <f t="shared" si="213"/>
        <v>9876560</v>
      </c>
      <c r="B1807" s="57"/>
      <c r="C1807" s="119"/>
      <c r="D1807" s="119"/>
      <c r="E1807" s="119"/>
      <c r="F1807" s="119"/>
      <c r="G1807" s="46" t="s">
        <v>1374</v>
      </c>
      <c r="H1807" s="46" t="s">
        <v>1802</v>
      </c>
      <c r="J1807" s="5" t="str">
        <f t="shared" si="205"/>
        <v>NOR amlodipine besilate Sandoz A/S tablet 20 x 5mg/</v>
      </c>
      <c r="K1807" s="5" t="str">
        <f t="shared" si="206"/>
        <v>NOR amlodipine besilate Sandoz A/S tablet 20 x 5mg/</v>
      </c>
      <c r="N1807" s="46" t="s">
        <v>210</v>
      </c>
      <c r="O1807" s="46" t="s">
        <v>2238</v>
      </c>
      <c r="P1807" s="80">
        <v>20</v>
      </c>
      <c r="R1807" s="80">
        <v>20</v>
      </c>
      <c r="T1807" s="119"/>
      <c r="U1807" s="119"/>
      <c r="V1807" s="119"/>
      <c r="W1807" s="119"/>
      <c r="X1807" s="46" t="s">
        <v>210</v>
      </c>
      <c r="Y1807" s="46" t="s">
        <v>2109</v>
      </c>
      <c r="AA1807" s="46" t="s">
        <v>2303</v>
      </c>
      <c r="AC1807" s="46" t="s">
        <v>210</v>
      </c>
      <c r="AD1807" s="46" t="s">
        <v>210</v>
      </c>
      <c r="AE1807" s="46" t="s">
        <v>2238</v>
      </c>
      <c r="AF1807" s="48" t="s">
        <v>2198</v>
      </c>
      <c r="AG1807" s="46" t="s">
        <v>173</v>
      </c>
      <c r="AH1807" s="46"/>
      <c r="AI1807" s="46" t="s">
        <v>1208</v>
      </c>
      <c r="AJ1807" s="46" t="s">
        <v>2216</v>
      </c>
      <c r="AT1807" s="25" t="str">
        <f t="shared" si="207"/>
        <v>NOR amlodipine besilate Sandoz A/S tablet 5mg/</v>
      </c>
      <c r="AU1807" s="33"/>
      <c r="AV1807" s="46" t="s">
        <v>1884</v>
      </c>
      <c r="AW1807" s="46" t="s">
        <v>1802</v>
      </c>
      <c r="AX1807" s="46"/>
      <c r="AZ1807" s="46" t="s">
        <v>65</v>
      </c>
      <c r="BA1807" s="46" t="s">
        <v>2253</v>
      </c>
      <c r="BB1807" s="46"/>
      <c r="BD1807" s="46" t="s">
        <v>173</v>
      </c>
      <c r="BE1807" s="46"/>
      <c r="BF1807" s="46" t="s">
        <v>2003</v>
      </c>
      <c r="BG1807" s="46" t="s">
        <v>981</v>
      </c>
      <c r="BH1807" s="46"/>
      <c r="BI1807" s="46"/>
      <c r="BJ1807" s="46" t="s">
        <v>1915</v>
      </c>
      <c r="BK1807" s="46" t="s">
        <v>981</v>
      </c>
      <c r="BL1807" s="46" t="s">
        <v>2003</v>
      </c>
      <c r="BM1807" s="65" t="s">
        <v>1353</v>
      </c>
      <c r="BN1807" t="str">
        <f t="shared" si="208"/>
        <v>amlodipine besilate tablet 5mg/</v>
      </c>
      <c r="BO1807" s="65"/>
      <c r="BP1807" t="str">
        <f t="shared" si="209"/>
        <v>amlodipine besilate tablet 5mg/</v>
      </c>
      <c r="BR1807" s="46">
        <v>10219000</v>
      </c>
      <c r="BS1807" s="46" t="s">
        <v>173</v>
      </c>
      <c r="BT1807" s="46"/>
      <c r="BU1807" s="119"/>
      <c r="BV1807" s="119"/>
      <c r="BW1807" s="48" t="s">
        <v>2198</v>
      </c>
      <c r="CB1807" s="82" t="s">
        <v>173</v>
      </c>
      <c r="CC1807" s="82"/>
      <c r="CD1807" s="46" t="s">
        <v>2262</v>
      </c>
      <c r="CE1807" s="46" t="s">
        <v>173</v>
      </c>
      <c r="CG1807" s="46" t="s">
        <v>175</v>
      </c>
      <c r="CH1807" s="46"/>
      <c r="CI1807" s="119"/>
      <c r="CJ1807" s="119"/>
      <c r="CK1807" s="46" t="s">
        <v>1239</v>
      </c>
      <c r="CN1807" s="46" t="s">
        <v>3383</v>
      </c>
      <c r="CO1807" s="46" t="s">
        <v>2254</v>
      </c>
      <c r="CQ1807" s="46" t="s">
        <v>2254</v>
      </c>
      <c r="CR1807" s="46" t="s">
        <v>2984</v>
      </c>
      <c r="CT1807" s="46" t="s">
        <v>2249</v>
      </c>
      <c r="CU1807" s="46" t="s">
        <v>149</v>
      </c>
      <c r="CV1807" s="119"/>
      <c r="CW1807" s="148"/>
      <c r="DG1807" s="119"/>
      <c r="DH1807" s="119"/>
      <c r="DI1807" s="119"/>
      <c r="DJ1807" s="119"/>
      <c r="DK1807" s="119"/>
      <c r="DL1807" s="74">
        <v>5</v>
      </c>
      <c r="DM1807" s="74" t="s">
        <v>164</v>
      </c>
      <c r="DN1807" s="74"/>
      <c r="DO1807" s="74"/>
      <c r="DP1807" s="74"/>
      <c r="DR1807" s="74">
        <v>5</v>
      </c>
      <c r="DS1807" s="74" t="s">
        <v>164</v>
      </c>
      <c r="DX1807" s="46" t="s">
        <v>210</v>
      </c>
      <c r="DY1807" s="46" t="s">
        <v>210</v>
      </c>
      <c r="DZ1807" s="46" t="s">
        <v>2242</v>
      </c>
      <c r="EA1807" s="75">
        <v>50000</v>
      </c>
      <c r="EB1807" s="46" t="s">
        <v>164</v>
      </c>
      <c r="EC1807" s="46"/>
      <c r="ET1807" s="46" t="s">
        <v>210</v>
      </c>
      <c r="EU1807" s="46" t="s">
        <v>210</v>
      </c>
      <c r="EY1807" s="70" t="str">
        <f t="shared" si="210"/>
        <v>amlodipine oral 5mg/</v>
      </c>
      <c r="FK1807" s="14" t="s">
        <v>163</v>
      </c>
      <c r="FL1807" s="70" t="str">
        <f t="shared" si="211"/>
        <v>amlodipine oral 5mg/</v>
      </c>
    </row>
    <row r="1808" spans="1:168" ht="15.75" customHeight="1">
      <c r="A1808" s="76">
        <f t="shared" si="213"/>
        <v>9876561</v>
      </c>
      <c r="B1808" s="57"/>
      <c r="C1808" s="119"/>
      <c r="D1808" s="119"/>
      <c r="E1808" s="119"/>
      <c r="F1808" s="119"/>
      <c r="G1808" s="46" t="s">
        <v>1375</v>
      </c>
      <c r="H1808" s="46" t="s">
        <v>1802</v>
      </c>
      <c r="J1808" s="5" t="str">
        <f t="shared" si="205"/>
        <v>NOR amlodipine besilate Sandoz A/S tablet 200 x 5mg/</v>
      </c>
      <c r="K1808" s="5" t="str">
        <f t="shared" si="206"/>
        <v>NOR amlodipine besilate Sandoz A/S tablet 200 x 5mg/</v>
      </c>
      <c r="N1808" s="46" t="s">
        <v>210</v>
      </c>
      <c r="O1808" s="46" t="s">
        <v>2236</v>
      </c>
      <c r="P1808" s="80">
        <v>200</v>
      </c>
      <c r="R1808" s="80">
        <v>200</v>
      </c>
      <c r="T1808" s="119"/>
      <c r="U1808" s="119"/>
      <c r="V1808" s="119"/>
      <c r="W1808" s="119"/>
      <c r="X1808" s="46" t="s">
        <v>210</v>
      </c>
      <c r="Y1808" s="46" t="s">
        <v>2109</v>
      </c>
      <c r="AA1808" s="46" t="s">
        <v>2303</v>
      </c>
      <c r="AC1808" s="46" t="s">
        <v>210</v>
      </c>
      <c r="AD1808" s="46" t="s">
        <v>210</v>
      </c>
      <c r="AE1808" s="46" t="s">
        <v>2236</v>
      </c>
      <c r="AF1808" s="48" t="s">
        <v>2198</v>
      </c>
      <c r="AG1808" s="46" t="s">
        <v>173</v>
      </c>
      <c r="AH1808" s="46"/>
      <c r="AI1808" s="46" t="s">
        <v>1208</v>
      </c>
      <c r="AJ1808" s="46" t="s">
        <v>2216</v>
      </c>
      <c r="AT1808" s="25" t="str">
        <f t="shared" si="207"/>
        <v>NOR amlodipine besilate Sandoz A/S tablet 5mg/</v>
      </c>
      <c r="AU1808" s="33"/>
      <c r="AV1808" s="46" t="s">
        <v>1884</v>
      </c>
      <c r="AW1808" s="46" t="s">
        <v>1802</v>
      </c>
      <c r="AX1808" s="46"/>
      <c r="AZ1808" s="46" t="s">
        <v>65</v>
      </c>
      <c r="BA1808" s="46" t="s">
        <v>2253</v>
      </c>
      <c r="BB1808" s="46"/>
      <c r="BD1808" s="46" t="s">
        <v>173</v>
      </c>
      <c r="BE1808" s="46"/>
      <c r="BF1808" s="46" t="s">
        <v>2003</v>
      </c>
      <c r="BG1808" s="46" t="s">
        <v>981</v>
      </c>
      <c r="BH1808" s="46"/>
      <c r="BI1808" s="46"/>
      <c r="BJ1808" s="46" t="s">
        <v>1915</v>
      </c>
      <c r="BK1808" s="46" t="s">
        <v>981</v>
      </c>
      <c r="BL1808" s="46" t="s">
        <v>2003</v>
      </c>
      <c r="BM1808" s="65" t="s">
        <v>1353</v>
      </c>
      <c r="BN1808" t="str">
        <f t="shared" si="208"/>
        <v>amlodipine besilate tablet 5mg/</v>
      </c>
      <c r="BO1808" s="65"/>
      <c r="BP1808" t="str">
        <f t="shared" si="209"/>
        <v>amlodipine besilate tablet 5mg/</v>
      </c>
      <c r="BR1808" s="46">
        <v>10219000</v>
      </c>
      <c r="BS1808" s="46" t="s">
        <v>173</v>
      </c>
      <c r="BT1808" s="46"/>
      <c r="BU1808" s="119"/>
      <c r="BV1808" s="119"/>
      <c r="BW1808" s="48" t="s">
        <v>2198</v>
      </c>
      <c r="CB1808" s="82" t="s">
        <v>173</v>
      </c>
      <c r="CC1808" s="82"/>
      <c r="CD1808" s="46" t="s">
        <v>2262</v>
      </c>
      <c r="CE1808" s="46" t="s">
        <v>173</v>
      </c>
      <c r="CG1808" s="46" t="s">
        <v>175</v>
      </c>
      <c r="CH1808" s="46"/>
      <c r="CI1808" s="119"/>
      <c r="CJ1808" s="119"/>
      <c r="CK1808" s="46" t="s">
        <v>1239</v>
      </c>
      <c r="CN1808" s="46" t="s">
        <v>3383</v>
      </c>
      <c r="CO1808" s="46" t="s">
        <v>2254</v>
      </c>
      <c r="CQ1808" s="46" t="s">
        <v>2254</v>
      </c>
      <c r="CR1808" s="46" t="s">
        <v>2984</v>
      </c>
      <c r="CT1808" s="46" t="s">
        <v>2249</v>
      </c>
      <c r="CU1808" s="46" t="s">
        <v>149</v>
      </c>
      <c r="CV1808" s="119"/>
      <c r="CW1808" s="148"/>
      <c r="DG1808" s="119"/>
      <c r="DH1808" s="119"/>
      <c r="DI1808" s="119"/>
      <c r="DJ1808" s="119"/>
      <c r="DK1808" s="119"/>
      <c r="DL1808" s="74">
        <v>5</v>
      </c>
      <c r="DM1808" s="74" t="s">
        <v>164</v>
      </c>
      <c r="DN1808" s="74"/>
      <c r="DO1808" s="74"/>
      <c r="DP1808" s="74"/>
      <c r="DR1808" s="74">
        <v>5</v>
      </c>
      <c r="DS1808" s="74" t="s">
        <v>164</v>
      </c>
      <c r="DX1808" s="46" t="s">
        <v>210</v>
      </c>
      <c r="DY1808" s="46" t="s">
        <v>210</v>
      </c>
      <c r="DZ1808" s="46" t="s">
        <v>2242</v>
      </c>
      <c r="EA1808" s="75">
        <v>50000</v>
      </c>
      <c r="EB1808" s="46" t="s">
        <v>164</v>
      </c>
      <c r="EC1808" s="46"/>
      <c r="ET1808" s="46" t="s">
        <v>210</v>
      </c>
      <c r="EU1808" s="46" t="s">
        <v>210</v>
      </c>
      <c r="EY1808" s="70" t="str">
        <f t="shared" si="210"/>
        <v>amlodipine oral 5mg/</v>
      </c>
      <c r="FK1808" s="14" t="s">
        <v>163</v>
      </c>
      <c r="FL1808" s="70" t="str">
        <f t="shared" si="211"/>
        <v>amlodipine oral 5mg/</v>
      </c>
    </row>
    <row r="1809" spans="1:168" ht="15.75" customHeight="1">
      <c r="A1809" s="76">
        <f t="shared" si="213"/>
        <v>9876562</v>
      </c>
      <c r="B1809" s="57"/>
      <c r="C1809" s="119"/>
      <c r="D1809" s="119"/>
      <c r="E1809" s="119"/>
      <c r="F1809" s="119"/>
      <c r="G1809" s="46" t="s">
        <v>1376</v>
      </c>
      <c r="H1809" s="46" t="s">
        <v>1801</v>
      </c>
      <c r="J1809" s="5" t="str">
        <f t="shared" si="205"/>
        <v>NOR amlodipine besilate Accord Healthcare B.V. tablet 60 x 5mg/</v>
      </c>
      <c r="K1809" s="5" t="str">
        <f t="shared" si="206"/>
        <v>NOR amlodipine besilate Accord Healthcare B.V. tablet 60 x 5mg/</v>
      </c>
      <c r="N1809" s="46" t="s">
        <v>210</v>
      </c>
      <c r="O1809" s="46" t="s">
        <v>2274</v>
      </c>
      <c r="P1809" s="80">
        <v>60</v>
      </c>
      <c r="R1809" s="80">
        <v>60</v>
      </c>
      <c r="T1809" s="119"/>
      <c r="U1809" s="119"/>
      <c r="V1809" s="119"/>
      <c r="W1809" s="119"/>
      <c r="X1809" s="46" t="s">
        <v>210</v>
      </c>
      <c r="Y1809" s="46" t="s">
        <v>2108</v>
      </c>
      <c r="AA1809" s="46" t="s">
        <v>2303</v>
      </c>
      <c r="AC1809" s="46" t="s">
        <v>210</v>
      </c>
      <c r="AD1809" s="46" t="s">
        <v>210</v>
      </c>
      <c r="AE1809" s="46" t="s">
        <v>2274</v>
      </c>
      <c r="AF1809" s="48" t="s">
        <v>2198</v>
      </c>
      <c r="AG1809" s="46" t="s">
        <v>173</v>
      </c>
      <c r="AH1809" s="46"/>
      <c r="AI1809" s="46" t="s">
        <v>1208</v>
      </c>
      <c r="AJ1809" s="46" t="s">
        <v>2216</v>
      </c>
      <c r="AT1809" s="25" t="str">
        <f t="shared" si="207"/>
        <v>NOR amlodipine besilate Accord Healthcare B.V. tablet 5mg/</v>
      </c>
      <c r="AU1809" s="33"/>
      <c r="AV1809" s="46" t="s">
        <v>1885</v>
      </c>
      <c r="AW1809" s="46" t="s">
        <v>1801</v>
      </c>
      <c r="AX1809" s="46"/>
      <c r="AZ1809" s="46" t="s">
        <v>65</v>
      </c>
      <c r="BA1809" s="46" t="s">
        <v>2253</v>
      </c>
      <c r="BB1809" s="46"/>
      <c r="BD1809" s="46" t="s">
        <v>173</v>
      </c>
      <c r="BE1809" s="46"/>
      <c r="BF1809" s="46" t="s">
        <v>2002</v>
      </c>
      <c r="BG1809" s="46" t="s">
        <v>976</v>
      </c>
      <c r="BH1809" s="46"/>
      <c r="BI1809" s="46"/>
      <c r="BJ1809" s="46" t="s">
        <v>1914</v>
      </c>
      <c r="BK1809" s="46" t="s">
        <v>976</v>
      </c>
      <c r="BL1809" s="46" t="s">
        <v>2002</v>
      </c>
      <c r="BM1809" s="65" t="s">
        <v>1353</v>
      </c>
      <c r="BN1809" t="str">
        <f t="shared" si="208"/>
        <v>amlodipine besilate tablet 5mg/</v>
      </c>
      <c r="BO1809" s="65"/>
      <c r="BP1809" t="str">
        <f t="shared" si="209"/>
        <v>amlodipine besilate tablet 5mg/</v>
      </c>
      <c r="BR1809" s="46">
        <v>10219000</v>
      </c>
      <c r="BS1809" s="46" t="s">
        <v>173</v>
      </c>
      <c r="BT1809" s="46"/>
      <c r="BU1809" s="119"/>
      <c r="BV1809" s="119"/>
      <c r="BW1809" s="48" t="s">
        <v>2198</v>
      </c>
      <c r="CB1809" s="82" t="s">
        <v>173</v>
      </c>
      <c r="CC1809" s="82"/>
      <c r="CD1809" s="46" t="s">
        <v>2262</v>
      </c>
      <c r="CE1809" s="46" t="s">
        <v>173</v>
      </c>
      <c r="CG1809" s="46" t="s">
        <v>175</v>
      </c>
      <c r="CH1809" s="46"/>
      <c r="CI1809" s="119"/>
      <c r="CJ1809" s="119"/>
      <c r="CK1809" s="46" t="s">
        <v>1239</v>
      </c>
      <c r="CN1809" s="46" t="s">
        <v>3383</v>
      </c>
      <c r="CO1809" s="46" t="s">
        <v>2254</v>
      </c>
      <c r="CQ1809" s="46" t="s">
        <v>2254</v>
      </c>
      <c r="CR1809" s="46" t="s">
        <v>2984</v>
      </c>
      <c r="CT1809" s="46" t="s">
        <v>2249</v>
      </c>
      <c r="CU1809" s="46" t="s">
        <v>149</v>
      </c>
      <c r="CV1809" s="119"/>
      <c r="CW1809" s="148"/>
      <c r="DG1809" s="119"/>
      <c r="DH1809" s="119"/>
      <c r="DI1809" s="119"/>
      <c r="DJ1809" s="119"/>
      <c r="DK1809" s="119"/>
      <c r="DL1809" s="74">
        <v>5</v>
      </c>
      <c r="DM1809" s="74" t="s">
        <v>164</v>
      </c>
      <c r="DN1809" s="74"/>
      <c r="DO1809" s="74"/>
      <c r="DP1809" s="74"/>
      <c r="DR1809" s="74">
        <v>5</v>
      </c>
      <c r="DS1809" s="74" t="s">
        <v>164</v>
      </c>
      <c r="DX1809" s="46" t="s">
        <v>210</v>
      </c>
      <c r="DY1809" s="46" t="s">
        <v>210</v>
      </c>
      <c r="DZ1809" s="46" t="s">
        <v>2242</v>
      </c>
      <c r="EA1809" s="75">
        <v>50000</v>
      </c>
      <c r="EB1809" s="46" t="s">
        <v>164</v>
      </c>
      <c r="EC1809" s="46"/>
      <c r="ET1809" s="46" t="s">
        <v>210</v>
      </c>
      <c r="EU1809" s="46" t="s">
        <v>210</v>
      </c>
      <c r="EY1809" s="70" t="str">
        <f t="shared" si="210"/>
        <v>amlodipine oral 5mg/</v>
      </c>
      <c r="FK1809" s="14" t="s">
        <v>163</v>
      </c>
      <c r="FL1809" s="70" t="str">
        <f t="shared" si="211"/>
        <v>amlodipine oral 5mg/</v>
      </c>
    </row>
    <row r="1810" spans="1:168" ht="15.75" customHeight="1">
      <c r="A1810" s="76">
        <f t="shared" si="213"/>
        <v>9876563</v>
      </c>
      <c r="B1810" s="57"/>
      <c r="C1810" s="119"/>
      <c r="D1810" s="119"/>
      <c r="E1810" s="119"/>
      <c r="F1810" s="119"/>
      <c r="G1810" s="46" t="s">
        <v>1377</v>
      </c>
      <c r="H1810" s="46" t="s">
        <v>1800</v>
      </c>
      <c r="J1810" s="5" t="str">
        <f t="shared" si="205"/>
        <v>NOR amlodipine besilate Sandoz A/S tablet 50 x 10mg/</v>
      </c>
      <c r="K1810" s="5" t="str">
        <f t="shared" si="206"/>
        <v>NOR amlodipine besilate Sandoz A/S tablet 50 x 10mg/</v>
      </c>
      <c r="N1810" s="46" t="s">
        <v>210</v>
      </c>
      <c r="O1810" s="46" t="s">
        <v>2240</v>
      </c>
      <c r="P1810" s="80">
        <v>50</v>
      </c>
      <c r="R1810" s="80">
        <v>50</v>
      </c>
      <c r="T1810" s="119"/>
      <c r="U1810" s="119"/>
      <c r="V1810" s="119"/>
      <c r="W1810" s="119"/>
      <c r="X1810" s="46" t="s">
        <v>210</v>
      </c>
      <c r="Y1810" s="46" t="s">
        <v>2107</v>
      </c>
      <c r="AA1810" s="46" t="s">
        <v>2303</v>
      </c>
      <c r="AC1810" s="46" t="s">
        <v>210</v>
      </c>
      <c r="AD1810" s="46" t="s">
        <v>210</v>
      </c>
      <c r="AE1810" s="46" t="s">
        <v>2240</v>
      </c>
      <c r="AF1810" s="48" t="s">
        <v>2198</v>
      </c>
      <c r="AG1810" s="46" t="s">
        <v>173</v>
      </c>
      <c r="AH1810" s="46"/>
      <c r="AI1810" s="46" t="s">
        <v>1208</v>
      </c>
      <c r="AJ1810" s="46" t="s">
        <v>2216</v>
      </c>
      <c r="AT1810" s="25" t="str">
        <f t="shared" si="207"/>
        <v>NOR amlodipine besilate Sandoz A/S tablet 10mg/</v>
      </c>
      <c r="AU1810" s="33"/>
      <c r="AV1810" s="46" t="s">
        <v>1884</v>
      </c>
      <c r="AW1810" s="46" t="s">
        <v>1800</v>
      </c>
      <c r="AX1810" s="46"/>
      <c r="AZ1810" s="46" t="s">
        <v>65</v>
      </c>
      <c r="BA1810" s="46" t="s">
        <v>2253</v>
      </c>
      <c r="BB1810" s="46"/>
      <c r="BD1810" s="46" t="s">
        <v>173</v>
      </c>
      <c r="BE1810" s="46"/>
      <c r="BF1810" s="46" t="s">
        <v>2001</v>
      </c>
      <c r="BG1810" s="46" t="s">
        <v>981</v>
      </c>
      <c r="BH1810" s="46"/>
      <c r="BI1810" s="46"/>
      <c r="BJ1810" s="46" t="s">
        <v>1913</v>
      </c>
      <c r="BK1810" s="46" t="s">
        <v>981</v>
      </c>
      <c r="BL1810" s="46" t="s">
        <v>2001</v>
      </c>
      <c r="BM1810" s="65" t="s">
        <v>1353</v>
      </c>
      <c r="BN1810" t="str">
        <f t="shared" si="208"/>
        <v>amlodipine besilate tablet 10mg/</v>
      </c>
      <c r="BO1810" s="65"/>
      <c r="BP1810" t="str">
        <f t="shared" si="209"/>
        <v>amlodipine besilate tablet 10mg/</v>
      </c>
      <c r="BR1810" s="46">
        <v>10219000</v>
      </c>
      <c r="BS1810" s="46" t="s">
        <v>173</v>
      </c>
      <c r="BT1810" s="46"/>
      <c r="BU1810" s="119"/>
      <c r="BV1810" s="119"/>
      <c r="BW1810" s="48" t="s">
        <v>2198</v>
      </c>
      <c r="CB1810" s="82" t="s">
        <v>173</v>
      </c>
      <c r="CC1810" s="82"/>
      <c r="CD1810" s="46" t="s">
        <v>2262</v>
      </c>
      <c r="CE1810" s="46" t="s">
        <v>173</v>
      </c>
      <c r="CG1810" s="46" t="s">
        <v>175</v>
      </c>
      <c r="CH1810" s="46"/>
      <c r="CI1810" s="119"/>
      <c r="CJ1810" s="119"/>
      <c r="CK1810" s="46" t="s">
        <v>1239</v>
      </c>
      <c r="CN1810" s="46" t="s">
        <v>3383</v>
      </c>
      <c r="CO1810" s="46" t="s">
        <v>2254</v>
      </c>
      <c r="CQ1810" s="46" t="s">
        <v>2254</v>
      </c>
      <c r="CR1810" s="46" t="s">
        <v>2984</v>
      </c>
      <c r="CT1810" s="46" t="s">
        <v>2249</v>
      </c>
      <c r="CU1810" s="46" t="s">
        <v>149</v>
      </c>
      <c r="CV1810" s="119"/>
      <c r="CW1810" s="148"/>
      <c r="DG1810" s="119"/>
      <c r="DH1810" s="119"/>
      <c r="DI1810" s="119"/>
      <c r="DJ1810" s="119"/>
      <c r="DK1810" s="119"/>
      <c r="DL1810" s="74">
        <v>10</v>
      </c>
      <c r="DM1810" s="74" t="s">
        <v>164</v>
      </c>
      <c r="DN1810" s="74"/>
      <c r="DO1810" s="74"/>
      <c r="DP1810" s="74"/>
      <c r="DR1810" s="74">
        <v>10</v>
      </c>
      <c r="DS1810" s="74" t="s">
        <v>164</v>
      </c>
      <c r="DX1810" s="46" t="s">
        <v>210</v>
      </c>
      <c r="DY1810" s="46" t="s">
        <v>210</v>
      </c>
      <c r="DZ1810" s="46" t="s">
        <v>2242</v>
      </c>
      <c r="EA1810" s="75">
        <v>100000</v>
      </c>
      <c r="EB1810" s="46" t="s">
        <v>164</v>
      </c>
      <c r="EC1810" s="46"/>
      <c r="ET1810" s="46" t="s">
        <v>210</v>
      </c>
      <c r="EU1810" s="46" t="s">
        <v>210</v>
      </c>
      <c r="EY1810" s="70" t="str">
        <f t="shared" si="210"/>
        <v>amlodipine oral 10mg/</v>
      </c>
      <c r="FK1810" s="14" t="s">
        <v>163</v>
      </c>
      <c r="FL1810" s="70" t="str">
        <f t="shared" si="211"/>
        <v>amlodipine oral 10mg/</v>
      </c>
    </row>
    <row r="1811" spans="1:168" ht="15.75" customHeight="1">
      <c r="A1811" s="76">
        <f t="shared" si="213"/>
        <v>9876564</v>
      </c>
      <c r="B1811" s="57"/>
      <c r="C1811" s="119"/>
      <c r="D1811" s="119"/>
      <c r="E1811" s="119"/>
      <c r="F1811" s="119"/>
      <c r="G1811" s="46" t="s">
        <v>1378</v>
      </c>
      <c r="H1811" s="46" t="s">
        <v>1800</v>
      </c>
      <c r="J1811" s="5" t="str">
        <f t="shared" si="205"/>
        <v>NOR amlodipine besilate Sandoz A/S tablet 20 x 10mg/</v>
      </c>
      <c r="K1811" s="5" t="str">
        <f t="shared" si="206"/>
        <v>NOR amlodipine besilate Sandoz A/S tablet 20 x 10mg/</v>
      </c>
      <c r="N1811" s="46" t="s">
        <v>210</v>
      </c>
      <c r="O1811" s="46" t="s">
        <v>2238</v>
      </c>
      <c r="P1811" s="80">
        <v>20</v>
      </c>
      <c r="R1811" s="80">
        <v>20</v>
      </c>
      <c r="T1811" s="119"/>
      <c r="U1811" s="119"/>
      <c r="V1811" s="119"/>
      <c r="W1811" s="119"/>
      <c r="X1811" s="46" t="s">
        <v>210</v>
      </c>
      <c r="Y1811" s="46" t="s">
        <v>2107</v>
      </c>
      <c r="AA1811" s="46" t="s">
        <v>2303</v>
      </c>
      <c r="AC1811" s="46" t="s">
        <v>210</v>
      </c>
      <c r="AD1811" s="46" t="s">
        <v>210</v>
      </c>
      <c r="AE1811" s="46" t="s">
        <v>2238</v>
      </c>
      <c r="AF1811" s="48" t="s">
        <v>2198</v>
      </c>
      <c r="AG1811" s="46" t="s">
        <v>173</v>
      </c>
      <c r="AH1811" s="46"/>
      <c r="AI1811" s="46" t="s">
        <v>1208</v>
      </c>
      <c r="AJ1811" s="46" t="s">
        <v>2216</v>
      </c>
      <c r="AT1811" s="25" t="str">
        <f t="shared" si="207"/>
        <v>NOR amlodipine besilate Sandoz A/S tablet 10mg/</v>
      </c>
      <c r="AU1811" s="33"/>
      <c r="AV1811" s="46" t="s">
        <v>1884</v>
      </c>
      <c r="AW1811" s="46" t="s">
        <v>1800</v>
      </c>
      <c r="AX1811" s="46"/>
      <c r="AZ1811" s="46" t="s">
        <v>65</v>
      </c>
      <c r="BA1811" s="46" t="s">
        <v>2253</v>
      </c>
      <c r="BB1811" s="46"/>
      <c r="BD1811" s="46" t="s">
        <v>173</v>
      </c>
      <c r="BE1811" s="46"/>
      <c r="BF1811" s="46" t="s">
        <v>2001</v>
      </c>
      <c r="BG1811" s="46" t="s">
        <v>981</v>
      </c>
      <c r="BH1811" s="46"/>
      <c r="BI1811" s="46"/>
      <c r="BJ1811" s="46" t="s">
        <v>1913</v>
      </c>
      <c r="BK1811" s="46" t="s">
        <v>981</v>
      </c>
      <c r="BL1811" s="46" t="s">
        <v>2001</v>
      </c>
      <c r="BM1811" s="65" t="s">
        <v>1353</v>
      </c>
      <c r="BN1811" t="str">
        <f t="shared" si="208"/>
        <v>amlodipine besilate tablet 10mg/</v>
      </c>
      <c r="BO1811" s="65"/>
      <c r="BP1811" t="str">
        <f t="shared" si="209"/>
        <v>amlodipine besilate tablet 10mg/</v>
      </c>
      <c r="BR1811" s="46">
        <v>10219000</v>
      </c>
      <c r="BS1811" s="46" t="s">
        <v>173</v>
      </c>
      <c r="BT1811" s="46"/>
      <c r="BU1811" s="119"/>
      <c r="BV1811" s="119"/>
      <c r="BW1811" s="48" t="s">
        <v>2198</v>
      </c>
      <c r="CB1811" s="82" t="s">
        <v>173</v>
      </c>
      <c r="CC1811" s="82"/>
      <c r="CD1811" s="46" t="s">
        <v>2262</v>
      </c>
      <c r="CE1811" s="46" t="s">
        <v>173</v>
      </c>
      <c r="CG1811" s="46" t="s">
        <v>175</v>
      </c>
      <c r="CH1811" s="46"/>
      <c r="CI1811" s="119"/>
      <c r="CJ1811" s="119"/>
      <c r="CK1811" s="46" t="s">
        <v>1239</v>
      </c>
      <c r="CN1811" s="46" t="s">
        <v>3383</v>
      </c>
      <c r="CO1811" s="46" t="s">
        <v>2254</v>
      </c>
      <c r="CQ1811" s="46" t="s">
        <v>2254</v>
      </c>
      <c r="CR1811" s="46" t="s">
        <v>2984</v>
      </c>
      <c r="CT1811" s="46" t="s">
        <v>2249</v>
      </c>
      <c r="CU1811" s="46" t="s">
        <v>149</v>
      </c>
      <c r="CV1811" s="119"/>
      <c r="CW1811" s="148"/>
      <c r="DG1811" s="119"/>
      <c r="DH1811" s="119"/>
      <c r="DI1811" s="119"/>
      <c r="DJ1811" s="119"/>
      <c r="DK1811" s="119"/>
      <c r="DL1811" s="74">
        <v>10</v>
      </c>
      <c r="DM1811" s="74" t="s">
        <v>164</v>
      </c>
      <c r="DN1811" s="74"/>
      <c r="DO1811" s="74"/>
      <c r="DP1811" s="74"/>
      <c r="DR1811" s="74">
        <v>10</v>
      </c>
      <c r="DS1811" s="74" t="s">
        <v>164</v>
      </c>
      <c r="DX1811" s="46" t="s">
        <v>210</v>
      </c>
      <c r="DY1811" s="46" t="s">
        <v>210</v>
      </c>
      <c r="DZ1811" s="46" t="s">
        <v>2242</v>
      </c>
      <c r="EA1811" s="75">
        <v>100000</v>
      </c>
      <c r="EB1811" s="46" t="s">
        <v>164</v>
      </c>
      <c r="EC1811" s="46"/>
      <c r="ET1811" s="46" t="s">
        <v>210</v>
      </c>
      <c r="EU1811" s="46" t="s">
        <v>210</v>
      </c>
      <c r="EY1811" s="70" t="str">
        <f t="shared" si="210"/>
        <v>amlodipine oral 10mg/</v>
      </c>
      <c r="FK1811" s="14" t="s">
        <v>163</v>
      </c>
      <c r="FL1811" s="70" t="str">
        <f t="shared" si="211"/>
        <v>amlodipine oral 10mg/</v>
      </c>
    </row>
    <row r="1812" spans="1:168" ht="15.75" customHeight="1">
      <c r="A1812" s="76">
        <f t="shared" si="213"/>
        <v>9876565</v>
      </c>
      <c r="B1812" s="57"/>
      <c r="C1812" s="119"/>
      <c r="D1812" s="119"/>
      <c r="E1812" s="119"/>
      <c r="F1812" s="119"/>
      <c r="G1812" s="46" t="s">
        <v>1379</v>
      </c>
      <c r="H1812" s="46" t="s">
        <v>1802</v>
      </c>
      <c r="J1812" s="5" t="str">
        <f t="shared" si="205"/>
        <v>NOR amlodipine besilate Sandoz A/S tablet 10 x 5mg/</v>
      </c>
      <c r="K1812" s="5" t="str">
        <f t="shared" si="206"/>
        <v>NOR amlodipine besilate Sandoz A/S tablet 10 x 5mg/</v>
      </c>
      <c r="N1812" s="46" t="s">
        <v>210</v>
      </c>
      <c r="O1812" s="46" t="s">
        <v>2230</v>
      </c>
      <c r="P1812" s="80">
        <v>10</v>
      </c>
      <c r="R1812" s="80">
        <v>10</v>
      </c>
      <c r="T1812" s="119"/>
      <c r="U1812" s="119"/>
      <c r="V1812" s="119"/>
      <c r="W1812" s="119"/>
      <c r="X1812" s="46" t="s">
        <v>210</v>
      </c>
      <c r="Y1812" s="46" t="s">
        <v>2109</v>
      </c>
      <c r="AA1812" s="46" t="s">
        <v>2303</v>
      </c>
      <c r="AC1812" s="46" t="s">
        <v>210</v>
      </c>
      <c r="AD1812" s="46" t="s">
        <v>210</v>
      </c>
      <c r="AE1812" s="46" t="s">
        <v>2230</v>
      </c>
      <c r="AF1812" s="48" t="s">
        <v>2198</v>
      </c>
      <c r="AG1812" s="46" t="s">
        <v>173</v>
      </c>
      <c r="AH1812" s="46"/>
      <c r="AI1812" s="46" t="s">
        <v>1208</v>
      </c>
      <c r="AJ1812" s="46" t="s">
        <v>2216</v>
      </c>
      <c r="AT1812" s="25" t="str">
        <f t="shared" si="207"/>
        <v>NOR amlodipine besilate Sandoz A/S tablet 5mg/</v>
      </c>
      <c r="AU1812" s="33"/>
      <c r="AV1812" s="46" t="s">
        <v>1884</v>
      </c>
      <c r="AW1812" s="46" t="s">
        <v>1802</v>
      </c>
      <c r="AX1812" s="46"/>
      <c r="AZ1812" s="46" t="s">
        <v>65</v>
      </c>
      <c r="BA1812" s="46" t="s">
        <v>2253</v>
      </c>
      <c r="BB1812" s="46"/>
      <c r="BD1812" s="46" t="s">
        <v>173</v>
      </c>
      <c r="BE1812" s="46"/>
      <c r="BF1812" s="46" t="s">
        <v>2003</v>
      </c>
      <c r="BG1812" s="46" t="s">
        <v>981</v>
      </c>
      <c r="BH1812" s="46"/>
      <c r="BI1812" s="46"/>
      <c r="BJ1812" s="46" t="s">
        <v>1915</v>
      </c>
      <c r="BK1812" s="46" t="s">
        <v>981</v>
      </c>
      <c r="BL1812" s="46" t="s">
        <v>2003</v>
      </c>
      <c r="BM1812" s="65" t="s">
        <v>1353</v>
      </c>
      <c r="BN1812" t="str">
        <f t="shared" si="208"/>
        <v>amlodipine besilate tablet 5mg/</v>
      </c>
      <c r="BO1812" s="65"/>
      <c r="BP1812" t="str">
        <f t="shared" si="209"/>
        <v>amlodipine besilate tablet 5mg/</v>
      </c>
      <c r="BR1812" s="46">
        <v>10219000</v>
      </c>
      <c r="BS1812" s="46" t="s">
        <v>173</v>
      </c>
      <c r="BT1812" s="46"/>
      <c r="BU1812" s="119"/>
      <c r="BV1812" s="119"/>
      <c r="BW1812" s="48" t="s">
        <v>2198</v>
      </c>
      <c r="CB1812" s="82" t="s">
        <v>173</v>
      </c>
      <c r="CC1812" s="82"/>
      <c r="CD1812" s="46" t="s">
        <v>2262</v>
      </c>
      <c r="CE1812" s="46" t="s">
        <v>173</v>
      </c>
      <c r="CG1812" s="46" t="s">
        <v>175</v>
      </c>
      <c r="CH1812" s="46"/>
      <c r="CI1812" s="119"/>
      <c r="CJ1812" s="119"/>
      <c r="CK1812" s="46" t="s">
        <v>1239</v>
      </c>
      <c r="CN1812" s="46" t="s">
        <v>3383</v>
      </c>
      <c r="CO1812" s="46" t="s">
        <v>2254</v>
      </c>
      <c r="CQ1812" s="46" t="s">
        <v>2254</v>
      </c>
      <c r="CR1812" s="46" t="s">
        <v>2984</v>
      </c>
      <c r="CT1812" s="46" t="s">
        <v>2249</v>
      </c>
      <c r="CU1812" s="46" t="s">
        <v>149</v>
      </c>
      <c r="CV1812" s="119"/>
      <c r="CW1812" s="148"/>
      <c r="DG1812" s="119"/>
      <c r="DH1812" s="119"/>
      <c r="DI1812" s="119"/>
      <c r="DJ1812" s="119"/>
      <c r="DK1812" s="119"/>
      <c r="DL1812" s="74">
        <v>5</v>
      </c>
      <c r="DM1812" s="74" t="s">
        <v>164</v>
      </c>
      <c r="DN1812" s="74"/>
      <c r="DO1812" s="74"/>
      <c r="DP1812" s="74"/>
      <c r="DR1812" s="74">
        <v>5</v>
      </c>
      <c r="DS1812" s="74" t="s">
        <v>164</v>
      </c>
      <c r="DX1812" s="46" t="s">
        <v>210</v>
      </c>
      <c r="DY1812" s="46" t="s">
        <v>210</v>
      </c>
      <c r="DZ1812" s="46" t="s">
        <v>2242</v>
      </c>
      <c r="EA1812" s="75">
        <v>50000</v>
      </c>
      <c r="EB1812" s="46" t="s">
        <v>164</v>
      </c>
      <c r="EC1812" s="46"/>
      <c r="ET1812" s="46" t="s">
        <v>210</v>
      </c>
      <c r="EU1812" s="46" t="s">
        <v>210</v>
      </c>
      <c r="EY1812" s="70" t="str">
        <f t="shared" si="210"/>
        <v>amlodipine oral 5mg/</v>
      </c>
      <c r="FK1812" s="14" t="s">
        <v>163</v>
      </c>
      <c r="FL1812" s="70" t="str">
        <f t="shared" si="211"/>
        <v>amlodipine oral 5mg/</v>
      </c>
    </row>
    <row r="1813" spans="1:168" ht="15.75" customHeight="1">
      <c r="A1813" s="76">
        <f t="shared" si="213"/>
        <v>9876566</v>
      </c>
      <c r="B1813" s="57"/>
      <c r="C1813" s="119"/>
      <c r="D1813" s="119"/>
      <c r="E1813" s="119"/>
      <c r="F1813" s="119"/>
      <c r="G1813" s="46" t="s">
        <v>1380</v>
      </c>
      <c r="H1813" s="46" t="s">
        <v>1803</v>
      </c>
      <c r="J1813" s="5" t="str">
        <f t="shared" si="205"/>
        <v>NOR amlodipine besilate Accord Healthcare B.V. tablet 90 x 10mg/</v>
      </c>
      <c r="K1813" s="5" t="str">
        <f t="shared" si="206"/>
        <v>NOR amlodipine besilate Accord Healthcare B.V. tablet 90 x 10mg/</v>
      </c>
      <c r="N1813" s="46" t="s">
        <v>210</v>
      </c>
      <c r="O1813" s="46" t="s">
        <v>2279</v>
      </c>
      <c r="P1813" s="80">
        <v>90</v>
      </c>
      <c r="R1813" s="80">
        <v>90</v>
      </c>
      <c r="T1813" s="119"/>
      <c r="U1813" s="119"/>
      <c r="V1813" s="119"/>
      <c r="W1813" s="119"/>
      <c r="X1813" s="46" t="s">
        <v>210</v>
      </c>
      <c r="Y1813" s="46" t="s">
        <v>2110</v>
      </c>
      <c r="AA1813" s="46" t="s">
        <v>2303</v>
      </c>
      <c r="AC1813" s="46" t="s">
        <v>210</v>
      </c>
      <c r="AD1813" s="46" t="s">
        <v>210</v>
      </c>
      <c r="AE1813" s="46" t="s">
        <v>2279</v>
      </c>
      <c r="AF1813" s="48" t="s">
        <v>2198</v>
      </c>
      <c r="AG1813" s="46" t="s">
        <v>173</v>
      </c>
      <c r="AH1813" s="46"/>
      <c r="AI1813" s="46" t="s">
        <v>1208</v>
      </c>
      <c r="AJ1813" s="46" t="s">
        <v>2216</v>
      </c>
      <c r="AT1813" s="25" t="str">
        <f t="shared" si="207"/>
        <v>NOR amlodipine besilate Accord Healthcare B.V. tablet 10mg/</v>
      </c>
      <c r="AU1813" s="33"/>
      <c r="AV1813" s="46" t="s">
        <v>1885</v>
      </c>
      <c r="AW1813" s="46" t="s">
        <v>1803</v>
      </c>
      <c r="AX1813" s="46"/>
      <c r="AZ1813" s="46" t="s">
        <v>65</v>
      </c>
      <c r="BA1813" s="46" t="s">
        <v>2253</v>
      </c>
      <c r="BB1813" s="46"/>
      <c r="BD1813" s="46" t="s">
        <v>173</v>
      </c>
      <c r="BE1813" s="46"/>
      <c r="BF1813" s="46" t="s">
        <v>2004</v>
      </c>
      <c r="BG1813" s="46" t="s">
        <v>976</v>
      </c>
      <c r="BH1813" s="46"/>
      <c r="BI1813" s="46"/>
      <c r="BJ1813" s="46" t="s">
        <v>1916</v>
      </c>
      <c r="BK1813" s="46" t="s">
        <v>976</v>
      </c>
      <c r="BL1813" s="46" t="s">
        <v>2004</v>
      </c>
      <c r="BM1813" s="65" t="s">
        <v>1353</v>
      </c>
      <c r="BN1813" t="str">
        <f t="shared" si="208"/>
        <v>amlodipine besilate tablet 10mg/</v>
      </c>
      <c r="BO1813" s="65"/>
      <c r="BP1813" t="str">
        <f t="shared" si="209"/>
        <v>amlodipine besilate tablet 10mg/</v>
      </c>
      <c r="BR1813" s="46">
        <v>10219000</v>
      </c>
      <c r="BS1813" s="46" t="s">
        <v>173</v>
      </c>
      <c r="BT1813" s="46"/>
      <c r="BU1813" s="119"/>
      <c r="BV1813" s="119"/>
      <c r="BW1813" s="48" t="s">
        <v>2198</v>
      </c>
      <c r="CB1813" s="82" t="s">
        <v>173</v>
      </c>
      <c r="CC1813" s="82"/>
      <c r="CD1813" s="46" t="s">
        <v>2262</v>
      </c>
      <c r="CE1813" s="46" t="s">
        <v>173</v>
      </c>
      <c r="CG1813" s="46" t="s">
        <v>175</v>
      </c>
      <c r="CH1813" s="46"/>
      <c r="CI1813" s="119"/>
      <c r="CJ1813" s="119"/>
      <c r="CK1813" s="46" t="s">
        <v>1239</v>
      </c>
      <c r="CN1813" s="46" t="s">
        <v>3383</v>
      </c>
      <c r="CO1813" s="46" t="s">
        <v>2254</v>
      </c>
      <c r="CQ1813" s="46" t="s">
        <v>2254</v>
      </c>
      <c r="CR1813" s="46" t="s">
        <v>2984</v>
      </c>
      <c r="CT1813" s="46" t="s">
        <v>2249</v>
      </c>
      <c r="CU1813" s="46" t="s">
        <v>149</v>
      </c>
      <c r="CV1813" s="119"/>
      <c r="CW1813" s="148"/>
      <c r="DG1813" s="119"/>
      <c r="DH1813" s="119"/>
      <c r="DI1813" s="119"/>
      <c r="DJ1813" s="119"/>
      <c r="DK1813" s="119"/>
      <c r="DL1813" s="74">
        <v>10</v>
      </c>
      <c r="DM1813" s="74" t="s">
        <v>164</v>
      </c>
      <c r="DN1813" s="74"/>
      <c r="DO1813" s="74"/>
      <c r="DP1813" s="74"/>
      <c r="DR1813" s="74">
        <v>10</v>
      </c>
      <c r="DS1813" s="74" t="s">
        <v>164</v>
      </c>
      <c r="DX1813" s="46" t="s">
        <v>210</v>
      </c>
      <c r="DY1813" s="46" t="s">
        <v>210</v>
      </c>
      <c r="DZ1813" s="46" t="s">
        <v>2242</v>
      </c>
      <c r="EA1813" s="75">
        <v>100000</v>
      </c>
      <c r="EB1813" s="46" t="s">
        <v>164</v>
      </c>
      <c r="EC1813" s="46"/>
      <c r="ET1813" s="46" t="s">
        <v>210</v>
      </c>
      <c r="EU1813" s="46" t="s">
        <v>210</v>
      </c>
      <c r="EY1813" s="70" t="str">
        <f t="shared" si="210"/>
        <v>amlodipine oral 10mg/</v>
      </c>
      <c r="FK1813" s="14" t="s">
        <v>163</v>
      </c>
      <c r="FL1813" s="70" t="str">
        <f t="shared" si="211"/>
        <v>amlodipine oral 10mg/</v>
      </c>
    </row>
    <row r="1814" spans="1:168" ht="15.75" customHeight="1">
      <c r="A1814" s="76">
        <f t="shared" si="213"/>
        <v>9876567</v>
      </c>
      <c r="B1814" s="57"/>
      <c r="C1814" s="119"/>
      <c r="D1814" s="119"/>
      <c r="E1814" s="119"/>
      <c r="F1814" s="119"/>
      <c r="G1814" s="46" t="s">
        <v>1381</v>
      </c>
      <c r="H1814" s="46" t="s">
        <v>1801</v>
      </c>
      <c r="J1814" s="5" t="str">
        <f t="shared" si="205"/>
        <v>NOR amlodipine besilate Accord Healthcare B.V. tablet 500 x 5mg/</v>
      </c>
      <c r="K1814" s="5" t="str">
        <f t="shared" si="206"/>
        <v>NOR amlodipine besilate Accord Healthcare B.V. tablet 500 x 5mg/</v>
      </c>
      <c r="N1814" s="46" t="s">
        <v>210</v>
      </c>
      <c r="O1814" s="69" t="s">
        <v>2276</v>
      </c>
      <c r="P1814" s="81">
        <v>500</v>
      </c>
      <c r="R1814" s="81">
        <v>500</v>
      </c>
      <c r="T1814" s="119"/>
      <c r="U1814" s="119"/>
      <c r="V1814" s="119"/>
      <c r="W1814" s="119"/>
      <c r="X1814" s="46" t="s">
        <v>210</v>
      </c>
      <c r="Y1814" s="46" t="s">
        <v>2108</v>
      </c>
      <c r="AA1814" s="46" t="s">
        <v>2303</v>
      </c>
      <c r="AC1814" s="46" t="s">
        <v>210</v>
      </c>
      <c r="AD1814" s="46" t="s">
        <v>210</v>
      </c>
      <c r="AE1814" s="69" t="s">
        <v>2276</v>
      </c>
      <c r="AF1814" s="48" t="s">
        <v>2198</v>
      </c>
      <c r="AG1814" s="46" t="s">
        <v>173</v>
      </c>
      <c r="AH1814" s="46"/>
      <c r="AI1814" s="46" t="s">
        <v>1208</v>
      </c>
      <c r="AJ1814" s="46" t="s">
        <v>2216</v>
      </c>
      <c r="AT1814" s="25" t="str">
        <f t="shared" si="207"/>
        <v>NOR amlodipine besilate Accord Healthcare B.V. tablet 5mg/</v>
      </c>
      <c r="AU1814" s="33"/>
      <c r="AV1814" s="46" t="s">
        <v>1885</v>
      </c>
      <c r="AW1814" s="46" t="s">
        <v>1801</v>
      </c>
      <c r="AX1814" s="46"/>
      <c r="AZ1814" s="46" t="s">
        <v>65</v>
      </c>
      <c r="BA1814" s="46" t="s">
        <v>2253</v>
      </c>
      <c r="BB1814" s="46"/>
      <c r="BD1814" s="46" t="s">
        <v>173</v>
      </c>
      <c r="BE1814" s="46"/>
      <c r="BF1814" s="46" t="s">
        <v>2002</v>
      </c>
      <c r="BG1814" s="46" t="s">
        <v>976</v>
      </c>
      <c r="BH1814" s="46"/>
      <c r="BI1814" s="46"/>
      <c r="BJ1814" s="46" t="s">
        <v>1914</v>
      </c>
      <c r="BK1814" s="46" t="s">
        <v>976</v>
      </c>
      <c r="BL1814" s="46" t="s">
        <v>2002</v>
      </c>
      <c r="BM1814" s="65" t="s">
        <v>1353</v>
      </c>
      <c r="BN1814" t="str">
        <f t="shared" si="208"/>
        <v>amlodipine besilate tablet 5mg/</v>
      </c>
      <c r="BO1814" s="65"/>
      <c r="BP1814" t="str">
        <f t="shared" si="209"/>
        <v>amlodipine besilate tablet 5mg/</v>
      </c>
      <c r="BR1814" s="46">
        <v>10219000</v>
      </c>
      <c r="BS1814" s="46" t="s">
        <v>173</v>
      </c>
      <c r="BT1814" s="46"/>
      <c r="BU1814" s="119"/>
      <c r="BV1814" s="119"/>
      <c r="BW1814" s="48" t="s">
        <v>2198</v>
      </c>
      <c r="CB1814" s="82" t="s">
        <v>173</v>
      </c>
      <c r="CC1814" s="82"/>
      <c r="CD1814" s="46" t="s">
        <v>2262</v>
      </c>
      <c r="CE1814" s="46" t="s">
        <v>173</v>
      </c>
      <c r="CG1814" s="46" t="s">
        <v>175</v>
      </c>
      <c r="CH1814" s="46"/>
      <c r="CI1814" s="119"/>
      <c r="CJ1814" s="119"/>
      <c r="CK1814" s="46" t="s">
        <v>1239</v>
      </c>
      <c r="CN1814" s="46" t="s">
        <v>3383</v>
      </c>
      <c r="CO1814" s="46" t="s">
        <v>2254</v>
      </c>
      <c r="CQ1814" s="46" t="s">
        <v>2254</v>
      </c>
      <c r="CR1814" s="46" t="s">
        <v>2984</v>
      </c>
      <c r="CT1814" s="46" t="s">
        <v>2249</v>
      </c>
      <c r="CU1814" s="46" t="s">
        <v>149</v>
      </c>
      <c r="CV1814" s="119"/>
      <c r="CW1814" s="148"/>
      <c r="DG1814" s="119"/>
      <c r="DH1814" s="119"/>
      <c r="DI1814" s="119"/>
      <c r="DJ1814" s="119"/>
      <c r="DK1814" s="119"/>
      <c r="DL1814" s="74">
        <v>5</v>
      </c>
      <c r="DM1814" s="74" t="s">
        <v>164</v>
      </c>
      <c r="DN1814" s="74"/>
      <c r="DO1814" s="74"/>
      <c r="DP1814" s="74"/>
      <c r="DR1814" s="74">
        <v>5</v>
      </c>
      <c r="DS1814" s="74" t="s">
        <v>164</v>
      </c>
      <c r="DX1814" s="46" t="s">
        <v>210</v>
      </c>
      <c r="DY1814" s="46" t="s">
        <v>210</v>
      </c>
      <c r="DZ1814" s="46" t="s">
        <v>2242</v>
      </c>
      <c r="EA1814" s="75">
        <v>50000</v>
      </c>
      <c r="EB1814" s="46" t="s">
        <v>164</v>
      </c>
      <c r="EC1814" s="46"/>
      <c r="ET1814" s="46" t="s">
        <v>210</v>
      </c>
      <c r="EU1814" s="46" t="s">
        <v>210</v>
      </c>
      <c r="EY1814" s="70" t="str">
        <f t="shared" si="210"/>
        <v>amlodipine oral 5mg/</v>
      </c>
      <c r="FK1814" s="14" t="s">
        <v>163</v>
      </c>
      <c r="FL1814" s="70" t="str">
        <f t="shared" si="211"/>
        <v>amlodipine oral 5mg/</v>
      </c>
    </row>
    <row r="1815" spans="1:168" ht="15.75" customHeight="1">
      <c r="A1815" s="76">
        <f t="shared" si="213"/>
        <v>9876568</v>
      </c>
      <c r="B1815" s="57"/>
      <c r="C1815" s="119"/>
      <c r="D1815" s="119"/>
      <c r="E1815" s="119"/>
      <c r="F1815" s="119"/>
      <c r="G1815" s="46" t="s">
        <v>1382</v>
      </c>
      <c r="H1815" s="46" t="s">
        <v>1800</v>
      </c>
      <c r="J1815" s="5" t="str">
        <f t="shared" ref="J1815:J1878" si="214">CONCATENATE(BM1815," ",CR1816," ",BG1815," ",BS1815," ",R1815,S1815," x ",DR1815,DS1815,"/",DU1815,DV1815)</f>
        <v>NOR amlodipine besilate Sandoz A/S tablet 200 x 10mg/</v>
      </c>
      <c r="K1815" s="5" t="str">
        <f t="shared" ref="K1815:K1878" si="215">CONCATENATE(BM1815," ",CR1816," ",BG1815," ",BS1815," ",R1815,S1815," x ",DR1815,DS1815,"/",DU1815,DV1815)</f>
        <v>NOR amlodipine besilate Sandoz A/S tablet 200 x 10mg/</v>
      </c>
      <c r="N1815" s="46" t="s">
        <v>210</v>
      </c>
      <c r="O1815" s="69" t="s">
        <v>2236</v>
      </c>
      <c r="P1815" s="81">
        <v>200</v>
      </c>
      <c r="R1815" s="81">
        <v>200</v>
      </c>
      <c r="T1815" s="119"/>
      <c r="U1815" s="119"/>
      <c r="V1815" s="119"/>
      <c r="W1815" s="119"/>
      <c r="X1815" s="46" t="s">
        <v>210</v>
      </c>
      <c r="Y1815" s="46" t="s">
        <v>2107</v>
      </c>
      <c r="AA1815" s="46" t="s">
        <v>2303</v>
      </c>
      <c r="AC1815" s="46" t="s">
        <v>210</v>
      </c>
      <c r="AD1815" s="46" t="s">
        <v>210</v>
      </c>
      <c r="AE1815" s="69" t="s">
        <v>2236</v>
      </c>
      <c r="AF1815" s="48" t="s">
        <v>2198</v>
      </c>
      <c r="AG1815" s="46" t="s">
        <v>173</v>
      </c>
      <c r="AH1815" s="46"/>
      <c r="AI1815" s="46" t="s">
        <v>1208</v>
      </c>
      <c r="AJ1815" s="46" t="s">
        <v>2216</v>
      </c>
      <c r="AT1815" s="25" t="str">
        <f t="shared" ref="AT1815:AT1878" si="216">CONCATENATE(BM1815," ",CR1816," ",BG1815," ",BS1815," ",DR1815,DS1815,"/",DU1815,DV1815)</f>
        <v>NOR amlodipine besilate Sandoz A/S tablet 10mg/</v>
      </c>
      <c r="AU1815" s="33"/>
      <c r="AV1815" s="46" t="s">
        <v>1884</v>
      </c>
      <c r="AW1815" s="46" t="s">
        <v>1800</v>
      </c>
      <c r="AX1815" s="46"/>
      <c r="AZ1815" s="46" t="s">
        <v>65</v>
      </c>
      <c r="BA1815" s="46" t="s">
        <v>2253</v>
      </c>
      <c r="BB1815" s="46"/>
      <c r="BD1815" s="46" t="s">
        <v>173</v>
      </c>
      <c r="BE1815" s="46"/>
      <c r="BF1815" s="46" t="s">
        <v>2001</v>
      </c>
      <c r="BG1815" s="46" t="s">
        <v>981</v>
      </c>
      <c r="BH1815" s="46"/>
      <c r="BI1815" s="46"/>
      <c r="BJ1815" s="46" t="s">
        <v>1913</v>
      </c>
      <c r="BK1815" s="46" t="s">
        <v>981</v>
      </c>
      <c r="BL1815" s="46" t="s">
        <v>2001</v>
      </c>
      <c r="BM1815" s="65" t="s">
        <v>1353</v>
      </c>
      <c r="BN1815" t="str">
        <f t="shared" ref="BN1815:BN1878" si="217">CONCATENATE(CR1816," ",BS1815," ",DR1815,DS1815,"/",DU1815,DV1815)</f>
        <v>amlodipine besilate tablet 10mg/</v>
      </c>
      <c r="BO1815" s="65"/>
      <c r="BP1815" t="str">
        <f t="shared" ref="BP1815:BP1878" si="218">CONCATENATE(CR1816," ",BS1815," ",DR1815,DS1815,"/",DU1815,DV1815)</f>
        <v>amlodipine besilate tablet 10mg/</v>
      </c>
      <c r="BR1815" s="46">
        <v>10219000</v>
      </c>
      <c r="BS1815" s="46" t="s">
        <v>173</v>
      </c>
      <c r="BT1815" s="46"/>
      <c r="BU1815" s="119"/>
      <c r="BV1815" s="119"/>
      <c r="BW1815" s="48" t="s">
        <v>2198</v>
      </c>
      <c r="CB1815" s="82" t="s">
        <v>173</v>
      </c>
      <c r="CC1815" s="82"/>
      <c r="CD1815" s="46" t="s">
        <v>2262</v>
      </c>
      <c r="CE1815" s="46" t="s">
        <v>173</v>
      </c>
      <c r="CG1815" s="46" t="s">
        <v>175</v>
      </c>
      <c r="CH1815" s="46"/>
      <c r="CI1815" s="119"/>
      <c r="CJ1815" s="119"/>
      <c r="CK1815" s="46" t="s">
        <v>1239</v>
      </c>
      <c r="CN1815" s="46" t="s">
        <v>3383</v>
      </c>
      <c r="CO1815" s="46" t="s">
        <v>2254</v>
      </c>
      <c r="CQ1815" s="46" t="s">
        <v>2254</v>
      </c>
      <c r="CR1815" s="46" t="s">
        <v>2984</v>
      </c>
      <c r="CT1815" s="46" t="s">
        <v>2249</v>
      </c>
      <c r="CU1815" s="46" t="s">
        <v>149</v>
      </c>
      <c r="CV1815" s="119"/>
      <c r="CW1815" s="148"/>
      <c r="DG1815" s="119"/>
      <c r="DH1815" s="119"/>
      <c r="DI1815" s="119"/>
      <c r="DJ1815" s="119"/>
      <c r="DK1815" s="119"/>
      <c r="DL1815" s="74">
        <v>10</v>
      </c>
      <c r="DM1815" s="74" t="s">
        <v>164</v>
      </c>
      <c r="DN1815" s="74"/>
      <c r="DO1815" s="74"/>
      <c r="DP1815" s="74"/>
      <c r="DR1815" s="74">
        <v>10</v>
      </c>
      <c r="DS1815" s="74" t="s">
        <v>164</v>
      </c>
      <c r="DX1815" s="46" t="s">
        <v>210</v>
      </c>
      <c r="DY1815" s="46" t="s">
        <v>210</v>
      </c>
      <c r="DZ1815" s="46" t="s">
        <v>2242</v>
      </c>
      <c r="EA1815" s="75">
        <v>100000</v>
      </c>
      <c r="EB1815" s="46" t="s">
        <v>164</v>
      </c>
      <c r="EC1815" s="46"/>
      <c r="ET1815" s="46" t="s">
        <v>210</v>
      </c>
      <c r="EU1815" s="46" t="s">
        <v>210</v>
      </c>
      <c r="EY1815" s="70" t="str">
        <f t="shared" ref="EY1815:EY1878" si="219">CONCATENATE(CU1817," ",FK1815," ",DR1815,DS1815,"/",DU1815,DV1815)</f>
        <v>amlodipine oral 10mg/</v>
      </c>
      <c r="FK1815" s="14" t="s">
        <v>163</v>
      </c>
      <c r="FL1815" s="70" t="str">
        <f t="shared" ref="FL1815:FL1878" si="220">CONCATENATE(CU1817," ",FK1815," ",DR1815,DS1815,"/",DU1815,DV1815)</f>
        <v>amlodipine oral 10mg/</v>
      </c>
    </row>
    <row r="1816" spans="1:168" ht="15.75" customHeight="1">
      <c r="A1816" s="76">
        <f t="shared" si="213"/>
        <v>9876569</v>
      </c>
      <c r="B1816" s="57"/>
      <c r="C1816" s="119"/>
      <c r="D1816" s="119"/>
      <c r="E1816" s="119"/>
      <c r="F1816" s="119"/>
      <c r="G1816" s="46" t="s">
        <v>1383</v>
      </c>
      <c r="H1816" s="46" t="s">
        <v>1803</v>
      </c>
      <c r="J1816" s="5" t="str">
        <f t="shared" si="214"/>
        <v>NOR amlodipine besilate Accord Healthcare B.V. tablet 10 x 10mg/</v>
      </c>
      <c r="K1816" s="5" t="str">
        <f t="shared" si="215"/>
        <v>NOR amlodipine besilate Accord Healthcare B.V. tablet 10 x 10mg/</v>
      </c>
      <c r="N1816" s="46" t="s">
        <v>210</v>
      </c>
      <c r="O1816" s="46" t="s">
        <v>2230</v>
      </c>
      <c r="P1816" s="80">
        <v>10</v>
      </c>
      <c r="R1816" s="80">
        <v>10</v>
      </c>
      <c r="T1816" s="119"/>
      <c r="U1816" s="119"/>
      <c r="V1816" s="119"/>
      <c r="W1816" s="119"/>
      <c r="X1816" s="46" t="s">
        <v>210</v>
      </c>
      <c r="Y1816" s="46" t="s">
        <v>2110</v>
      </c>
      <c r="AA1816" s="46" t="s">
        <v>2303</v>
      </c>
      <c r="AC1816" s="46" t="s">
        <v>210</v>
      </c>
      <c r="AD1816" s="46" t="s">
        <v>210</v>
      </c>
      <c r="AE1816" s="46" t="s">
        <v>2230</v>
      </c>
      <c r="AF1816" s="48" t="s">
        <v>2198</v>
      </c>
      <c r="AG1816" s="46" t="s">
        <v>173</v>
      </c>
      <c r="AH1816" s="46"/>
      <c r="AI1816" s="46" t="s">
        <v>1208</v>
      </c>
      <c r="AJ1816" s="46" t="s">
        <v>2216</v>
      </c>
      <c r="AT1816" s="25" t="str">
        <f t="shared" si="216"/>
        <v>NOR amlodipine besilate Accord Healthcare B.V. tablet 10mg/</v>
      </c>
      <c r="AU1816" s="33"/>
      <c r="AV1816" s="46" t="s">
        <v>1885</v>
      </c>
      <c r="AW1816" s="46" t="s">
        <v>1803</v>
      </c>
      <c r="AX1816" s="46"/>
      <c r="AZ1816" s="46" t="s">
        <v>65</v>
      </c>
      <c r="BA1816" s="46" t="s">
        <v>2253</v>
      </c>
      <c r="BB1816" s="46"/>
      <c r="BD1816" s="46" t="s">
        <v>173</v>
      </c>
      <c r="BE1816" s="46"/>
      <c r="BF1816" s="46" t="s">
        <v>2004</v>
      </c>
      <c r="BG1816" s="46" t="s">
        <v>976</v>
      </c>
      <c r="BH1816" s="46"/>
      <c r="BI1816" s="46"/>
      <c r="BJ1816" s="46" t="s">
        <v>1916</v>
      </c>
      <c r="BK1816" s="46" t="s">
        <v>976</v>
      </c>
      <c r="BL1816" s="46" t="s">
        <v>2004</v>
      </c>
      <c r="BM1816" s="65" t="s">
        <v>1353</v>
      </c>
      <c r="BN1816" t="str">
        <f t="shared" si="217"/>
        <v>amlodipine besilate tablet 10mg/</v>
      </c>
      <c r="BO1816" s="65"/>
      <c r="BP1816" t="str">
        <f t="shared" si="218"/>
        <v>amlodipine besilate tablet 10mg/</v>
      </c>
      <c r="BR1816" s="46">
        <v>10219000</v>
      </c>
      <c r="BS1816" s="46" t="s">
        <v>173</v>
      </c>
      <c r="BT1816" s="46"/>
      <c r="BU1816" s="119"/>
      <c r="BV1816" s="119"/>
      <c r="BW1816" s="48" t="s">
        <v>2198</v>
      </c>
      <c r="CB1816" s="82" t="s">
        <v>173</v>
      </c>
      <c r="CC1816" s="82"/>
      <c r="CD1816" s="46" t="s">
        <v>2262</v>
      </c>
      <c r="CE1816" s="46" t="s">
        <v>173</v>
      </c>
      <c r="CG1816" s="46" t="s">
        <v>175</v>
      </c>
      <c r="CH1816" s="46"/>
      <c r="CI1816" s="119"/>
      <c r="CJ1816" s="119"/>
      <c r="CK1816" s="46" t="s">
        <v>1239</v>
      </c>
      <c r="CN1816" s="46" t="s">
        <v>3383</v>
      </c>
      <c r="CO1816" s="46" t="s">
        <v>2254</v>
      </c>
      <c r="CQ1816" s="46" t="s">
        <v>2254</v>
      </c>
      <c r="CR1816" s="46" t="s">
        <v>2984</v>
      </c>
      <c r="CT1816" s="46" t="s">
        <v>2249</v>
      </c>
      <c r="CU1816" s="46" t="s">
        <v>149</v>
      </c>
      <c r="CV1816" s="119"/>
      <c r="CW1816" s="148"/>
      <c r="DG1816" s="119"/>
      <c r="DH1816" s="119"/>
      <c r="DI1816" s="119"/>
      <c r="DJ1816" s="119"/>
      <c r="DK1816" s="119"/>
      <c r="DL1816" s="74">
        <v>10</v>
      </c>
      <c r="DM1816" s="74" t="s">
        <v>164</v>
      </c>
      <c r="DN1816" s="74"/>
      <c r="DO1816" s="74"/>
      <c r="DP1816" s="74"/>
      <c r="DR1816" s="74">
        <v>10</v>
      </c>
      <c r="DS1816" s="74" t="s">
        <v>164</v>
      </c>
      <c r="DX1816" s="46" t="s">
        <v>210</v>
      </c>
      <c r="DY1816" s="46" t="s">
        <v>210</v>
      </c>
      <c r="DZ1816" s="46" t="s">
        <v>2242</v>
      </c>
      <c r="EA1816" s="75">
        <v>100000</v>
      </c>
      <c r="EB1816" s="46" t="s">
        <v>164</v>
      </c>
      <c r="EC1816" s="46"/>
      <c r="ET1816" s="46" t="s">
        <v>210</v>
      </c>
      <c r="EU1816" s="46" t="s">
        <v>210</v>
      </c>
      <c r="EY1816" s="70" t="str">
        <f t="shared" si="219"/>
        <v>amlodipine oral 10mg/</v>
      </c>
      <c r="FK1816" s="14" t="s">
        <v>163</v>
      </c>
      <c r="FL1816" s="70" t="str">
        <f t="shared" si="220"/>
        <v>amlodipine oral 10mg/</v>
      </c>
    </row>
    <row r="1817" spans="1:168" ht="15.75" customHeight="1">
      <c r="A1817" s="76">
        <f t="shared" si="213"/>
        <v>9876570</v>
      </c>
      <c r="B1817" s="57"/>
      <c r="C1817" s="119"/>
      <c r="D1817" s="119"/>
      <c r="E1817" s="119"/>
      <c r="F1817" s="119"/>
      <c r="G1817" s="46" t="s">
        <v>1384</v>
      </c>
      <c r="H1817" s="46" t="s">
        <v>1805</v>
      </c>
      <c r="J1817" s="5" t="str">
        <f t="shared" si="214"/>
        <v>NOR amlodipine besilate Vitabalans Oy tablet 100 x 5mg/</v>
      </c>
      <c r="K1817" s="5" t="str">
        <f t="shared" si="215"/>
        <v>NOR amlodipine besilate Vitabalans Oy tablet 100 x 5mg/</v>
      </c>
      <c r="N1817" s="46" t="s">
        <v>210</v>
      </c>
      <c r="O1817" s="46" t="s">
        <v>2235</v>
      </c>
      <c r="P1817" s="80">
        <v>100</v>
      </c>
      <c r="R1817" s="80">
        <v>100</v>
      </c>
      <c r="T1817" s="119"/>
      <c r="U1817" s="119"/>
      <c r="V1817" s="119"/>
      <c r="W1817" s="119"/>
      <c r="X1817" s="46" t="s">
        <v>210</v>
      </c>
      <c r="Y1817" s="46" t="s">
        <v>2112</v>
      </c>
      <c r="AA1817" s="46" t="s">
        <v>2303</v>
      </c>
      <c r="AC1817" s="46" t="s">
        <v>210</v>
      </c>
      <c r="AD1817" s="46" t="s">
        <v>210</v>
      </c>
      <c r="AE1817" s="46" t="s">
        <v>2235</v>
      </c>
      <c r="AF1817" s="48" t="s">
        <v>2198</v>
      </c>
      <c r="AG1817" s="46" t="s">
        <v>173</v>
      </c>
      <c r="AH1817" s="46"/>
      <c r="AI1817" s="46" t="s">
        <v>1208</v>
      </c>
      <c r="AJ1817" s="46" t="s">
        <v>2216</v>
      </c>
      <c r="AT1817" s="25" t="str">
        <f t="shared" si="216"/>
        <v>NOR amlodipine besilate Vitabalans Oy tablet 5mg/</v>
      </c>
      <c r="AU1817" s="33"/>
      <c r="AV1817" s="46" t="s">
        <v>1886</v>
      </c>
      <c r="AW1817" s="46" t="s">
        <v>1805</v>
      </c>
      <c r="AX1817" s="46"/>
      <c r="AZ1817" s="46" t="s">
        <v>65</v>
      </c>
      <c r="BA1817" s="46" t="s">
        <v>2253</v>
      </c>
      <c r="BB1817" s="46"/>
      <c r="BD1817" s="46" t="s">
        <v>173</v>
      </c>
      <c r="BE1817" s="46"/>
      <c r="BF1817" s="46" t="s">
        <v>2006</v>
      </c>
      <c r="BG1817" s="46" t="s">
        <v>978</v>
      </c>
      <c r="BH1817" s="46"/>
      <c r="BI1817" s="46"/>
      <c r="BJ1817" s="46" t="s">
        <v>1918</v>
      </c>
      <c r="BK1817" s="46" t="s">
        <v>978</v>
      </c>
      <c r="BL1817" s="46" t="s">
        <v>2006</v>
      </c>
      <c r="BM1817" s="65" t="s">
        <v>1353</v>
      </c>
      <c r="BN1817" t="str">
        <f t="shared" si="217"/>
        <v>amlodipine besilate tablet 5mg/</v>
      </c>
      <c r="BO1817" s="65"/>
      <c r="BP1817" t="str">
        <f t="shared" si="218"/>
        <v>amlodipine besilate tablet 5mg/</v>
      </c>
      <c r="BR1817" s="46">
        <v>10219000</v>
      </c>
      <c r="BS1817" s="46" t="s">
        <v>173</v>
      </c>
      <c r="BT1817" s="46"/>
      <c r="BU1817" s="119"/>
      <c r="BV1817" s="119"/>
      <c r="BW1817" s="48" t="s">
        <v>2198</v>
      </c>
      <c r="CB1817" s="82" t="s">
        <v>173</v>
      </c>
      <c r="CC1817" s="82"/>
      <c r="CD1817" s="46" t="s">
        <v>2262</v>
      </c>
      <c r="CE1817" s="46" t="s">
        <v>173</v>
      </c>
      <c r="CG1817" s="46" t="s">
        <v>175</v>
      </c>
      <c r="CH1817" s="46"/>
      <c r="CI1817" s="119"/>
      <c r="CJ1817" s="119"/>
      <c r="CK1817" s="46" t="s">
        <v>1239</v>
      </c>
      <c r="CN1817" s="46" t="s">
        <v>3383</v>
      </c>
      <c r="CO1817" s="46" t="s">
        <v>2254</v>
      </c>
      <c r="CQ1817" s="46" t="s">
        <v>2254</v>
      </c>
      <c r="CR1817" s="46" t="s">
        <v>2984</v>
      </c>
      <c r="CT1817" s="46" t="s">
        <v>2249</v>
      </c>
      <c r="CU1817" s="46" t="s">
        <v>149</v>
      </c>
      <c r="CV1817" s="119"/>
      <c r="CW1817" s="148"/>
      <c r="DG1817" s="119"/>
      <c r="DH1817" s="119"/>
      <c r="DI1817" s="119"/>
      <c r="DJ1817" s="119"/>
      <c r="DK1817" s="119"/>
      <c r="DL1817" s="74">
        <v>5</v>
      </c>
      <c r="DM1817" s="74" t="s">
        <v>164</v>
      </c>
      <c r="DN1817" s="74"/>
      <c r="DO1817" s="74"/>
      <c r="DP1817" s="74"/>
      <c r="DR1817" s="74">
        <v>5</v>
      </c>
      <c r="DS1817" s="74" t="s">
        <v>164</v>
      </c>
      <c r="DX1817" s="46" t="s">
        <v>210</v>
      </c>
      <c r="DY1817" s="46" t="s">
        <v>210</v>
      </c>
      <c r="DZ1817" s="46" t="s">
        <v>2242</v>
      </c>
      <c r="EA1817" s="75">
        <v>50000</v>
      </c>
      <c r="EB1817" s="46" t="s">
        <v>164</v>
      </c>
      <c r="EC1817" s="46"/>
      <c r="ET1817" s="46" t="s">
        <v>210</v>
      </c>
      <c r="EU1817" s="46" t="s">
        <v>210</v>
      </c>
      <c r="EY1817" s="70" t="str">
        <f t="shared" si="219"/>
        <v>amlodipine oral 5mg/</v>
      </c>
      <c r="FK1817" s="14" t="s">
        <v>163</v>
      </c>
      <c r="FL1817" s="70" t="str">
        <f t="shared" si="220"/>
        <v>amlodipine oral 5mg/</v>
      </c>
    </row>
    <row r="1818" spans="1:168" ht="15.75" customHeight="1">
      <c r="A1818" s="76">
        <f t="shared" si="213"/>
        <v>9876571</v>
      </c>
      <c r="B1818" s="57"/>
      <c r="C1818" s="119"/>
      <c r="D1818" s="119"/>
      <c r="E1818" s="119"/>
      <c r="F1818" s="119"/>
      <c r="G1818" s="46" t="s">
        <v>1385</v>
      </c>
      <c r="H1818" s="46" t="s">
        <v>1800</v>
      </c>
      <c r="J1818" s="5" t="str">
        <f t="shared" si="214"/>
        <v>NOR amlodipine besilate Sandoz A/S tablet 120 x 10mg/</v>
      </c>
      <c r="K1818" s="5" t="str">
        <f t="shared" si="215"/>
        <v>NOR amlodipine besilate Sandoz A/S tablet 120 x 10mg/</v>
      </c>
      <c r="N1818" s="46" t="s">
        <v>210</v>
      </c>
      <c r="O1818" s="46" t="s">
        <v>2280</v>
      </c>
      <c r="P1818" s="80">
        <v>120</v>
      </c>
      <c r="R1818" s="80">
        <v>120</v>
      </c>
      <c r="T1818" s="119"/>
      <c r="U1818" s="119"/>
      <c r="V1818" s="119"/>
      <c r="W1818" s="119"/>
      <c r="X1818" s="46" t="s">
        <v>210</v>
      </c>
      <c r="Y1818" s="46" t="s">
        <v>2107</v>
      </c>
      <c r="AA1818" s="46" t="s">
        <v>2303</v>
      </c>
      <c r="AC1818" s="46" t="s">
        <v>210</v>
      </c>
      <c r="AD1818" s="46" t="s">
        <v>210</v>
      </c>
      <c r="AE1818" s="46" t="s">
        <v>2280</v>
      </c>
      <c r="AF1818" s="48" t="s">
        <v>2198</v>
      </c>
      <c r="AG1818" s="46" t="s">
        <v>173</v>
      </c>
      <c r="AH1818" s="46"/>
      <c r="AI1818" s="46" t="s">
        <v>1208</v>
      </c>
      <c r="AJ1818" s="46" t="s">
        <v>2216</v>
      </c>
      <c r="AT1818" s="25" t="str">
        <f t="shared" si="216"/>
        <v>NOR amlodipine besilate Sandoz A/S tablet 10mg/</v>
      </c>
      <c r="AU1818" s="33"/>
      <c r="AV1818" s="46" t="s">
        <v>1884</v>
      </c>
      <c r="AW1818" s="46" t="s">
        <v>1800</v>
      </c>
      <c r="AX1818" s="46"/>
      <c r="AZ1818" s="46" t="s">
        <v>65</v>
      </c>
      <c r="BA1818" s="46" t="s">
        <v>2253</v>
      </c>
      <c r="BB1818" s="46"/>
      <c r="BD1818" s="46" t="s">
        <v>173</v>
      </c>
      <c r="BE1818" s="46"/>
      <c r="BF1818" s="46" t="s">
        <v>2001</v>
      </c>
      <c r="BG1818" s="46" t="s">
        <v>981</v>
      </c>
      <c r="BH1818" s="46"/>
      <c r="BI1818" s="46"/>
      <c r="BJ1818" s="46" t="s">
        <v>1913</v>
      </c>
      <c r="BK1818" s="46" t="s">
        <v>981</v>
      </c>
      <c r="BL1818" s="46" t="s">
        <v>2001</v>
      </c>
      <c r="BM1818" s="65" t="s">
        <v>1353</v>
      </c>
      <c r="BN1818" t="str">
        <f t="shared" si="217"/>
        <v>amlodipine besilate tablet 10mg/</v>
      </c>
      <c r="BO1818" s="65"/>
      <c r="BP1818" t="str">
        <f t="shared" si="218"/>
        <v>amlodipine besilate tablet 10mg/</v>
      </c>
      <c r="BR1818" s="46">
        <v>10219000</v>
      </c>
      <c r="BS1818" s="46" t="s">
        <v>173</v>
      </c>
      <c r="BT1818" s="46"/>
      <c r="BU1818" s="119"/>
      <c r="BV1818" s="119"/>
      <c r="BW1818" s="48" t="s">
        <v>2198</v>
      </c>
      <c r="CB1818" s="82" t="s">
        <v>173</v>
      </c>
      <c r="CC1818" s="82"/>
      <c r="CD1818" s="46" t="s">
        <v>2262</v>
      </c>
      <c r="CE1818" s="46" t="s">
        <v>173</v>
      </c>
      <c r="CG1818" s="46" t="s">
        <v>175</v>
      </c>
      <c r="CH1818" s="46"/>
      <c r="CI1818" s="119"/>
      <c r="CJ1818" s="119"/>
      <c r="CK1818" s="46" t="s">
        <v>1239</v>
      </c>
      <c r="CN1818" s="46" t="s">
        <v>3383</v>
      </c>
      <c r="CO1818" s="46" t="s">
        <v>2254</v>
      </c>
      <c r="CQ1818" s="46" t="s">
        <v>2254</v>
      </c>
      <c r="CR1818" s="46" t="s">
        <v>2984</v>
      </c>
      <c r="CT1818" s="46" t="s">
        <v>2249</v>
      </c>
      <c r="CU1818" s="46" t="s">
        <v>149</v>
      </c>
      <c r="CV1818" s="119"/>
      <c r="CW1818" s="148"/>
      <c r="DG1818" s="119"/>
      <c r="DH1818" s="119"/>
      <c r="DI1818" s="119"/>
      <c r="DJ1818" s="119"/>
      <c r="DK1818" s="119"/>
      <c r="DL1818" s="74">
        <v>10</v>
      </c>
      <c r="DM1818" s="74" t="s">
        <v>164</v>
      </c>
      <c r="DN1818" s="74"/>
      <c r="DO1818" s="74"/>
      <c r="DP1818" s="74"/>
      <c r="DR1818" s="74">
        <v>10</v>
      </c>
      <c r="DS1818" s="74" t="s">
        <v>164</v>
      </c>
      <c r="DX1818" s="46" t="s">
        <v>210</v>
      </c>
      <c r="DY1818" s="46" t="s">
        <v>210</v>
      </c>
      <c r="DZ1818" s="46" t="s">
        <v>2242</v>
      </c>
      <c r="EA1818" s="75">
        <v>100000</v>
      </c>
      <c r="EB1818" s="46" t="s">
        <v>164</v>
      </c>
      <c r="EC1818" s="46"/>
      <c r="ET1818" s="46" t="s">
        <v>210</v>
      </c>
      <c r="EU1818" s="46" t="s">
        <v>210</v>
      </c>
      <c r="EY1818" s="70" t="str">
        <f t="shared" si="219"/>
        <v>amlodipine oral 10mg/</v>
      </c>
      <c r="FK1818" s="14" t="s">
        <v>163</v>
      </c>
      <c r="FL1818" s="70" t="str">
        <f t="shared" si="220"/>
        <v>amlodipine oral 10mg/</v>
      </c>
    </row>
    <row r="1819" spans="1:168" ht="15.75" customHeight="1">
      <c r="A1819" s="76">
        <f t="shared" si="213"/>
        <v>9876572</v>
      </c>
      <c r="B1819" s="57"/>
      <c r="C1819" s="119"/>
      <c r="D1819" s="119"/>
      <c r="E1819" s="119"/>
      <c r="F1819" s="119"/>
      <c r="G1819" s="46" t="s">
        <v>1386</v>
      </c>
      <c r="H1819" s="46" t="s">
        <v>1801</v>
      </c>
      <c r="J1819" s="5" t="str">
        <f t="shared" si="214"/>
        <v>NOR amlodipine besilate Accord Healthcare B.V. tablet 28 x 5mg/</v>
      </c>
      <c r="K1819" s="5" t="str">
        <f t="shared" si="215"/>
        <v>NOR amlodipine besilate Accord Healthcare B.V. tablet 28 x 5mg/</v>
      </c>
      <c r="N1819" s="46" t="s">
        <v>210</v>
      </c>
      <c r="O1819" s="46" t="s">
        <v>2277</v>
      </c>
      <c r="P1819" s="80">
        <v>28</v>
      </c>
      <c r="R1819" s="80">
        <v>28</v>
      </c>
      <c r="T1819" s="119"/>
      <c r="U1819" s="119"/>
      <c r="V1819" s="119"/>
      <c r="W1819" s="119"/>
      <c r="X1819" s="46" t="s">
        <v>210</v>
      </c>
      <c r="Y1819" s="46" t="s">
        <v>2108</v>
      </c>
      <c r="AA1819" s="46" t="s">
        <v>2303</v>
      </c>
      <c r="AC1819" s="46" t="s">
        <v>210</v>
      </c>
      <c r="AD1819" s="46" t="s">
        <v>210</v>
      </c>
      <c r="AE1819" s="46" t="s">
        <v>2277</v>
      </c>
      <c r="AF1819" s="48" t="s">
        <v>2198</v>
      </c>
      <c r="AG1819" s="46" t="s">
        <v>173</v>
      </c>
      <c r="AH1819" s="46"/>
      <c r="AI1819" s="46" t="s">
        <v>1208</v>
      </c>
      <c r="AJ1819" s="46" t="s">
        <v>2216</v>
      </c>
      <c r="AT1819" s="25" t="str">
        <f t="shared" si="216"/>
        <v>NOR amlodipine besilate Accord Healthcare B.V. tablet 5mg/</v>
      </c>
      <c r="AU1819" s="33"/>
      <c r="AV1819" s="46" t="s">
        <v>1885</v>
      </c>
      <c r="AW1819" s="46" t="s">
        <v>1801</v>
      </c>
      <c r="AX1819" s="46"/>
      <c r="AZ1819" s="46" t="s">
        <v>65</v>
      </c>
      <c r="BA1819" s="46" t="s">
        <v>2253</v>
      </c>
      <c r="BB1819" s="46"/>
      <c r="BD1819" s="46" t="s">
        <v>173</v>
      </c>
      <c r="BE1819" s="46"/>
      <c r="BF1819" s="46" t="s">
        <v>2002</v>
      </c>
      <c r="BG1819" s="46" t="s">
        <v>976</v>
      </c>
      <c r="BH1819" s="46"/>
      <c r="BI1819" s="46"/>
      <c r="BJ1819" s="46" t="s">
        <v>1914</v>
      </c>
      <c r="BK1819" s="46" t="s">
        <v>976</v>
      </c>
      <c r="BL1819" s="46" t="s">
        <v>2002</v>
      </c>
      <c r="BM1819" s="65" t="s">
        <v>1353</v>
      </c>
      <c r="BN1819" t="str">
        <f t="shared" si="217"/>
        <v>amlodipine besilate tablet 5mg/</v>
      </c>
      <c r="BO1819" s="65"/>
      <c r="BP1819" t="str">
        <f t="shared" si="218"/>
        <v>amlodipine besilate tablet 5mg/</v>
      </c>
      <c r="BR1819" s="46">
        <v>10219000</v>
      </c>
      <c r="BS1819" s="46" t="s">
        <v>173</v>
      </c>
      <c r="BT1819" s="46"/>
      <c r="BU1819" s="119"/>
      <c r="BV1819" s="119"/>
      <c r="BW1819" s="48" t="s">
        <v>2198</v>
      </c>
      <c r="CB1819" s="82" t="s">
        <v>173</v>
      </c>
      <c r="CC1819" s="82"/>
      <c r="CD1819" s="46" t="s">
        <v>2262</v>
      </c>
      <c r="CE1819" s="46" t="s">
        <v>173</v>
      </c>
      <c r="CG1819" s="46" t="s">
        <v>175</v>
      </c>
      <c r="CH1819" s="46"/>
      <c r="CI1819" s="119"/>
      <c r="CJ1819" s="119"/>
      <c r="CK1819" s="46" t="s">
        <v>1239</v>
      </c>
      <c r="CN1819" s="46" t="s">
        <v>3383</v>
      </c>
      <c r="CO1819" s="46" t="s">
        <v>2254</v>
      </c>
      <c r="CQ1819" s="46" t="s">
        <v>2254</v>
      </c>
      <c r="CR1819" s="46" t="s">
        <v>2984</v>
      </c>
      <c r="CT1819" s="46" t="s">
        <v>2249</v>
      </c>
      <c r="CU1819" s="46" t="s">
        <v>149</v>
      </c>
      <c r="CV1819" s="119"/>
      <c r="CW1819" s="148"/>
      <c r="DG1819" s="119"/>
      <c r="DH1819" s="119"/>
      <c r="DI1819" s="119"/>
      <c r="DJ1819" s="119"/>
      <c r="DK1819" s="119"/>
      <c r="DL1819" s="74">
        <v>5</v>
      </c>
      <c r="DM1819" s="74" t="s">
        <v>164</v>
      </c>
      <c r="DN1819" s="74"/>
      <c r="DO1819" s="74"/>
      <c r="DP1819" s="74"/>
      <c r="DR1819" s="74">
        <v>5</v>
      </c>
      <c r="DS1819" s="74" t="s">
        <v>164</v>
      </c>
      <c r="DX1819" s="46" t="s">
        <v>210</v>
      </c>
      <c r="DY1819" s="46" t="s">
        <v>210</v>
      </c>
      <c r="DZ1819" s="46" t="s">
        <v>2242</v>
      </c>
      <c r="EA1819" s="75">
        <v>50000</v>
      </c>
      <c r="EB1819" s="46" t="s">
        <v>164</v>
      </c>
      <c r="EC1819" s="46"/>
      <c r="ET1819" s="46" t="s">
        <v>210</v>
      </c>
      <c r="EU1819" s="46" t="s">
        <v>210</v>
      </c>
      <c r="EY1819" s="70" t="str">
        <f t="shared" si="219"/>
        <v>amlodipine oral 5mg/</v>
      </c>
      <c r="FK1819" s="14" t="s">
        <v>163</v>
      </c>
      <c r="FL1819" s="70" t="str">
        <f t="shared" si="220"/>
        <v>amlodipine oral 5mg/</v>
      </c>
    </row>
    <row r="1820" spans="1:168" ht="15.75" customHeight="1">
      <c r="A1820" s="76">
        <f t="shared" si="213"/>
        <v>9876573</v>
      </c>
      <c r="B1820" s="57"/>
      <c r="C1820" s="119"/>
      <c r="D1820" s="119"/>
      <c r="E1820" s="119"/>
      <c r="F1820" s="119"/>
      <c r="G1820" s="46" t="s">
        <v>1387</v>
      </c>
      <c r="H1820" s="46" t="s">
        <v>1800</v>
      </c>
      <c r="J1820" s="5" t="str">
        <f t="shared" si="214"/>
        <v>NOR amlodipine besilate Sandoz A/S tablet 100 x 10mg/</v>
      </c>
      <c r="K1820" s="5" t="str">
        <f t="shared" si="215"/>
        <v>NOR amlodipine besilate Sandoz A/S tablet 100 x 10mg/</v>
      </c>
      <c r="N1820" s="46" t="s">
        <v>210</v>
      </c>
      <c r="O1820" s="46" t="s">
        <v>2235</v>
      </c>
      <c r="P1820" s="80">
        <v>100</v>
      </c>
      <c r="R1820" s="80">
        <v>100</v>
      </c>
      <c r="T1820" s="119"/>
      <c r="U1820" s="119"/>
      <c r="V1820" s="119"/>
      <c r="W1820" s="119"/>
      <c r="X1820" s="46" t="s">
        <v>210</v>
      </c>
      <c r="Y1820" s="46" t="s">
        <v>2107</v>
      </c>
      <c r="AA1820" s="46" t="s">
        <v>2303</v>
      </c>
      <c r="AC1820" s="46" t="s">
        <v>210</v>
      </c>
      <c r="AD1820" s="46" t="s">
        <v>210</v>
      </c>
      <c r="AE1820" s="46" t="s">
        <v>2235</v>
      </c>
      <c r="AF1820" s="48" t="s">
        <v>2198</v>
      </c>
      <c r="AG1820" s="46" t="s">
        <v>173</v>
      </c>
      <c r="AH1820" s="46"/>
      <c r="AI1820" s="46" t="s">
        <v>1208</v>
      </c>
      <c r="AJ1820" s="46" t="s">
        <v>2216</v>
      </c>
      <c r="AT1820" s="25" t="str">
        <f t="shared" si="216"/>
        <v>NOR amlodipine besilate Sandoz A/S tablet 10mg/</v>
      </c>
      <c r="AU1820" s="33"/>
      <c r="AV1820" s="46" t="s">
        <v>1884</v>
      </c>
      <c r="AW1820" s="46" t="s">
        <v>1800</v>
      </c>
      <c r="AX1820" s="46"/>
      <c r="AZ1820" s="46" t="s">
        <v>65</v>
      </c>
      <c r="BA1820" s="46" t="s">
        <v>2253</v>
      </c>
      <c r="BB1820" s="46"/>
      <c r="BD1820" s="46" t="s">
        <v>173</v>
      </c>
      <c r="BE1820" s="46"/>
      <c r="BF1820" s="46" t="s">
        <v>2001</v>
      </c>
      <c r="BG1820" s="46" t="s">
        <v>981</v>
      </c>
      <c r="BH1820" s="46"/>
      <c r="BI1820" s="46"/>
      <c r="BJ1820" s="46" t="s">
        <v>1913</v>
      </c>
      <c r="BK1820" s="46" t="s">
        <v>981</v>
      </c>
      <c r="BL1820" s="46" t="s">
        <v>2001</v>
      </c>
      <c r="BM1820" s="65" t="s">
        <v>1353</v>
      </c>
      <c r="BN1820" t="str">
        <f t="shared" si="217"/>
        <v>amlodipine besilate tablet 10mg/</v>
      </c>
      <c r="BO1820" s="65"/>
      <c r="BP1820" t="str">
        <f t="shared" si="218"/>
        <v>amlodipine besilate tablet 10mg/</v>
      </c>
      <c r="BR1820" s="46">
        <v>10219000</v>
      </c>
      <c r="BS1820" s="46" t="s">
        <v>173</v>
      </c>
      <c r="BT1820" s="46"/>
      <c r="BU1820" s="119"/>
      <c r="BV1820" s="119"/>
      <c r="BW1820" s="48" t="s">
        <v>2198</v>
      </c>
      <c r="CB1820" s="82" t="s">
        <v>173</v>
      </c>
      <c r="CC1820" s="82"/>
      <c r="CD1820" s="46" t="s">
        <v>2262</v>
      </c>
      <c r="CE1820" s="46" t="s">
        <v>173</v>
      </c>
      <c r="CG1820" s="46" t="s">
        <v>175</v>
      </c>
      <c r="CH1820" s="46"/>
      <c r="CI1820" s="119"/>
      <c r="CJ1820" s="119"/>
      <c r="CK1820" s="46" t="s">
        <v>1239</v>
      </c>
      <c r="CN1820" s="46" t="s">
        <v>3383</v>
      </c>
      <c r="CO1820" s="46" t="s">
        <v>2254</v>
      </c>
      <c r="CQ1820" s="46" t="s">
        <v>2254</v>
      </c>
      <c r="CR1820" s="46" t="s">
        <v>2984</v>
      </c>
      <c r="CT1820" s="46" t="s">
        <v>2249</v>
      </c>
      <c r="CU1820" s="46" t="s">
        <v>149</v>
      </c>
      <c r="CV1820" s="119"/>
      <c r="CW1820" s="148"/>
      <c r="DG1820" s="119"/>
      <c r="DH1820" s="119"/>
      <c r="DI1820" s="119"/>
      <c r="DJ1820" s="119"/>
      <c r="DK1820" s="119"/>
      <c r="DL1820" s="74">
        <v>10</v>
      </c>
      <c r="DM1820" s="74" t="s">
        <v>164</v>
      </c>
      <c r="DN1820" s="74"/>
      <c r="DO1820" s="74"/>
      <c r="DP1820" s="74"/>
      <c r="DR1820" s="74">
        <v>10</v>
      </c>
      <c r="DS1820" s="74" t="s">
        <v>164</v>
      </c>
      <c r="DX1820" s="46" t="s">
        <v>210</v>
      </c>
      <c r="DY1820" s="46" t="s">
        <v>210</v>
      </c>
      <c r="DZ1820" s="46" t="s">
        <v>2242</v>
      </c>
      <c r="EA1820" s="75">
        <v>100000</v>
      </c>
      <c r="EB1820" s="46" t="s">
        <v>164</v>
      </c>
      <c r="EC1820" s="46"/>
      <c r="ET1820" s="46" t="s">
        <v>210</v>
      </c>
      <c r="EU1820" s="46" t="s">
        <v>210</v>
      </c>
      <c r="EY1820" s="70" t="str">
        <f t="shared" si="219"/>
        <v>amlodipine oral 10mg/</v>
      </c>
      <c r="FK1820" s="14" t="s">
        <v>163</v>
      </c>
      <c r="FL1820" s="70" t="str">
        <f t="shared" si="220"/>
        <v>amlodipine oral 10mg/</v>
      </c>
    </row>
    <row r="1821" spans="1:168" ht="15.75" customHeight="1">
      <c r="A1821" s="76">
        <f t="shared" si="213"/>
        <v>9876574</v>
      </c>
      <c r="B1821" s="57"/>
      <c r="C1821" s="119"/>
      <c r="D1821" s="119"/>
      <c r="E1821" s="119"/>
      <c r="F1821" s="119"/>
      <c r="G1821" s="46" t="s">
        <v>1388</v>
      </c>
      <c r="H1821" s="46" t="s">
        <v>1802</v>
      </c>
      <c r="J1821" s="5" t="str">
        <f t="shared" si="214"/>
        <v>NOR amlodipine besilate Sandoz A/S tablet 30 x 5mg/</v>
      </c>
      <c r="K1821" s="5" t="str">
        <f t="shared" si="215"/>
        <v>NOR amlodipine besilate Sandoz A/S tablet 30 x 5mg/</v>
      </c>
      <c r="N1821" s="46" t="s">
        <v>210</v>
      </c>
      <c r="O1821" s="46" t="s">
        <v>2278</v>
      </c>
      <c r="P1821" s="80">
        <v>30</v>
      </c>
      <c r="R1821" s="80">
        <v>30</v>
      </c>
      <c r="T1821" s="119"/>
      <c r="U1821" s="119"/>
      <c r="V1821" s="119"/>
      <c r="W1821" s="119"/>
      <c r="X1821" s="46" t="s">
        <v>210</v>
      </c>
      <c r="Y1821" s="46" t="s">
        <v>2109</v>
      </c>
      <c r="AA1821" s="46" t="s">
        <v>2303</v>
      </c>
      <c r="AC1821" s="46" t="s">
        <v>210</v>
      </c>
      <c r="AD1821" s="46" t="s">
        <v>210</v>
      </c>
      <c r="AE1821" s="46" t="s">
        <v>2278</v>
      </c>
      <c r="AF1821" s="48" t="s">
        <v>2198</v>
      </c>
      <c r="AG1821" s="46" t="s">
        <v>173</v>
      </c>
      <c r="AH1821" s="46"/>
      <c r="AI1821" s="46" t="s">
        <v>1208</v>
      </c>
      <c r="AJ1821" s="46" t="s">
        <v>2216</v>
      </c>
      <c r="AT1821" s="25" t="str">
        <f t="shared" si="216"/>
        <v>NOR amlodipine besilate Sandoz A/S tablet 5mg/</v>
      </c>
      <c r="AU1821" s="33"/>
      <c r="AV1821" s="46" t="s">
        <v>1884</v>
      </c>
      <c r="AW1821" s="46" t="s">
        <v>1802</v>
      </c>
      <c r="AX1821" s="46"/>
      <c r="AZ1821" s="46" t="s">
        <v>65</v>
      </c>
      <c r="BA1821" s="46" t="s">
        <v>2253</v>
      </c>
      <c r="BB1821" s="46"/>
      <c r="BD1821" s="46" t="s">
        <v>173</v>
      </c>
      <c r="BE1821" s="46"/>
      <c r="BF1821" s="46" t="s">
        <v>2003</v>
      </c>
      <c r="BG1821" s="46" t="s">
        <v>981</v>
      </c>
      <c r="BH1821" s="46"/>
      <c r="BI1821" s="46"/>
      <c r="BJ1821" s="46" t="s">
        <v>1915</v>
      </c>
      <c r="BK1821" s="46" t="s">
        <v>981</v>
      </c>
      <c r="BL1821" s="46" t="s">
        <v>2003</v>
      </c>
      <c r="BM1821" s="65" t="s">
        <v>1353</v>
      </c>
      <c r="BN1821" t="str">
        <f t="shared" si="217"/>
        <v>amlodipine besilate tablet 5mg/</v>
      </c>
      <c r="BO1821" s="65"/>
      <c r="BP1821" t="str">
        <f t="shared" si="218"/>
        <v>amlodipine besilate tablet 5mg/</v>
      </c>
      <c r="BR1821" s="46">
        <v>10219000</v>
      </c>
      <c r="BS1821" s="46" t="s">
        <v>173</v>
      </c>
      <c r="BT1821" s="46"/>
      <c r="BU1821" s="119"/>
      <c r="BV1821" s="119"/>
      <c r="BW1821" s="48" t="s">
        <v>2198</v>
      </c>
      <c r="CB1821" s="82" t="s">
        <v>173</v>
      </c>
      <c r="CC1821" s="82"/>
      <c r="CD1821" s="46" t="s">
        <v>2262</v>
      </c>
      <c r="CE1821" s="46" t="s">
        <v>173</v>
      </c>
      <c r="CG1821" s="46" t="s">
        <v>175</v>
      </c>
      <c r="CH1821" s="46"/>
      <c r="CI1821" s="119"/>
      <c r="CJ1821" s="119"/>
      <c r="CK1821" s="46" t="s">
        <v>1239</v>
      </c>
      <c r="CN1821" s="46" t="s">
        <v>3383</v>
      </c>
      <c r="CO1821" s="46" t="s">
        <v>2254</v>
      </c>
      <c r="CQ1821" s="46" t="s">
        <v>2254</v>
      </c>
      <c r="CR1821" s="46" t="s">
        <v>2984</v>
      </c>
      <c r="CT1821" s="46" t="s">
        <v>2249</v>
      </c>
      <c r="CU1821" s="46" t="s">
        <v>149</v>
      </c>
      <c r="CV1821" s="119"/>
      <c r="CW1821" s="148"/>
      <c r="DG1821" s="119"/>
      <c r="DH1821" s="119"/>
      <c r="DI1821" s="119"/>
      <c r="DJ1821" s="119"/>
      <c r="DK1821" s="119"/>
      <c r="DL1821" s="74">
        <v>5</v>
      </c>
      <c r="DM1821" s="74" t="s">
        <v>164</v>
      </c>
      <c r="DN1821" s="74"/>
      <c r="DO1821" s="74"/>
      <c r="DP1821" s="74"/>
      <c r="DR1821" s="74">
        <v>5</v>
      </c>
      <c r="DS1821" s="74" t="s">
        <v>164</v>
      </c>
      <c r="DX1821" s="46" t="s">
        <v>210</v>
      </c>
      <c r="DY1821" s="46" t="s">
        <v>210</v>
      </c>
      <c r="DZ1821" s="46" t="s">
        <v>2242</v>
      </c>
      <c r="EA1821" s="75">
        <v>50000</v>
      </c>
      <c r="EB1821" s="46" t="s">
        <v>164</v>
      </c>
      <c r="EC1821" s="46"/>
      <c r="ET1821" s="46" t="s">
        <v>210</v>
      </c>
      <c r="EU1821" s="46" t="s">
        <v>210</v>
      </c>
      <c r="EY1821" s="70" t="str">
        <f t="shared" si="219"/>
        <v>amlodipine oral 5mg/</v>
      </c>
      <c r="FK1821" s="14" t="s">
        <v>163</v>
      </c>
      <c r="FL1821" s="70" t="str">
        <f t="shared" si="220"/>
        <v>amlodipine oral 5mg/</v>
      </c>
    </row>
    <row r="1822" spans="1:168" ht="15.75" customHeight="1">
      <c r="A1822" s="76">
        <f t="shared" si="213"/>
        <v>9876575</v>
      </c>
      <c r="B1822" s="57"/>
      <c r="C1822" s="119"/>
      <c r="D1822" s="119"/>
      <c r="E1822" s="119"/>
      <c r="F1822" s="119"/>
      <c r="G1822" s="46" t="s">
        <v>1389</v>
      </c>
      <c r="H1822" s="46" t="s">
        <v>1800</v>
      </c>
      <c r="J1822" s="5" t="str">
        <f t="shared" si="214"/>
        <v>NOR amlodipine besilate Sandoz A/S tablet 120 x 10mg/</v>
      </c>
      <c r="K1822" s="5" t="str">
        <f t="shared" si="215"/>
        <v>NOR amlodipine besilate Sandoz A/S tablet 120 x 10mg/</v>
      </c>
      <c r="N1822" s="46" t="s">
        <v>210</v>
      </c>
      <c r="O1822" s="46" t="s">
        <v>2280</v>
      </c>
      <c r="P1822" s="80">
        <v>120</v>
      </c>
      <c r="R1822" s="80">
        <v>120</v>
      </c>
      <c r="T1822" s="119"/>
      <c r="U1822" s="119"/>
      <c r="V1822" s="119"/>
      <c r="W1822" s="119"/>
      <c r="X1822" s="46" t="s">
        <v>210</v>
      </c>
      <c r="Y1822" s="46" t="s">
        <v>2107</v>
      </c>
      <c r="AA1822" s="46" t="s">
        <v>2303</v>
      </c>
      <c r="AC1822" s="46" t="s">
        <v>210</v>
      </c>
      <c r="AD1822" s="46" t="s">
        <v>210</v>
      </c>
      <c r="AE1822" s="46" t="s">
        <v>2280</v>
      </c>
      <c r="AF1822" s="48" t="s">
        <v>2198</v>
      </c>
      <c r="AG1822" s="46" t="s">
        <v>173</v>
      </c>
      <c r="AH1822" s="46"/>
      <c r="AI1822" s="46" t="s">
        <v>1208</v>
      </c>
      <c r="AJ1822" s="46" t="s">
        <v>2216</v>
      </c>
      <c r="AT1822" s="25" t="str">
        <f t="shared" si="216"/>
        <v>NOR amlodipine besilate Sandoz A/S tablet 10mg/</v>
      </c>
      <c r="AU1822" s="33"/>
      <c r="AV1822" s="46" t="s">
        <v>1884</v>
      </c>
      <c r="AW1822" s="46" t="s">
        <v>1800</v>
      </c>
      <c r="AX1822" s="46"/>
      <c r="AZ1822" s="46" t="s">
        <v>65</v>
      </c>
      <c r="BA1822" s="46" t="s">
        <v>2253</v>
      </c>
      <c r="BB1822" s="46"/>
      <c r="BD1822" s="46" t="s">
        <v>173</v>
      </c>
      <c r="BE1822" s="46"/>
      <c r="BF1822" s="46" t="s">
        <v>2001</v>
      </c>
      <c r="BG1822" s="46" t="s">
        <v>981</v>
      </c>
      <c r="BH1822" s="46"/>
      <c r="BI1822" s="46"/>
      <c r="BJ1822" s="46" t="s">
        <v>1913</v>
      </c>
      <c r="BK1822" s="46" t="s">
        <v>981</v>
      </c>
      <c r="BL1822" s="46" t="s">
        <v>2001</v>
      </c>
      <c r="BM1822" s="65" t="s">
        <v>1353</v>
      </c>
      <c r="BN1822" t="str">
        <f t="shared" si="217"/>
        <v>amlodipine besilate tablet 10mg/</v>
      </c>
      <c r="BO1822" s="65"/>
      <c r="BP1822" t="str">
        <f t="shared" si="218"/>
        <v>amlodipine besilate tablet 10mg/</v>
      </c>
      <c r="BR1822" s="46">
        <v>10219000</v>
      </c>
      <c r="BS1822" s="46" t="s">
        <v>173</v>
      </c>
      <c r="BT1822" s="46"/>
      <c r="BU1822" s="119"/>
      <c r="BV1822" s="119"/>
      <c r="BW1822" s="48" t="s">
        <v>2198</v>
      </c>
      <c r="CB1822" s="82" t="s">
        <v>173</v>
      </c>
      <c r="CC1822" s="82"/>
      <c r="CD1822" s="46" t="s">
        <v>2262</v>
      </c>
      <c r="CE1822" s="46" t="s">
        <v>173</v>
      </c>
      <c r="CG1822" s="46" t="s">
        <v>175</v>
      </c>
      <c r="CH1822" s="46"/>
      <c r="CI1822" s="119"/>
      <c r="CJ1822" s="119"/>
      <c r="CK1822" s="46" t="s">
        <v>1239</v>
      </c>
      <c r="CN1822" s="46" t="s">
        <v>3383</v>
      </c>
      <c r="CO1822" s="46" t="s">
        <v>2254</v>
      </c>
      <c r="CQ1822" s="46" t="s">
        <v>2254</v>
      </c>
      <c r="CR1822" s="46" t="s">
        <v>2984</v>
      </c>
      <c r="CT1822" s="46" t="s">
        <v>2249</v>
      </c>
      <c r="CU1822" s="46" t="s">
        <v>149</v>
      </c>
      <c r="CV1822" s="119"/>
      <c r="CW1822" s="148"/>
      <c r="DG1822" s="119"/>
      <c r="DH1822" s="119"/>
      <c r="DI1822" s="119"/>
      <c r="DJ1822" s="119"/>
      <c r="DK1822" s="119"/>
      <c r="DL1822" s="74">
        <v>10</v>
      </c>
      <c r="DM1822" s="74" t="s">
        <v>164</v>
      </c>
      <c r="DN1822" s="74"/>
      <c r="DO1822" s="74"/>
      <c r="DP1822" s="74"/>
      <c r="DR1822" s="74">
        <v>10</v>
      </c>
      <c r="DS1822" s="74" t="s">
        <v>164</v>
      </c>
      <c r="DX1822" s="46" t="s">
        <v>210</v>
      </c>
      <c r="DY1822" s="46" t="s">
        <v>210</v>
      </c>
      <c r="DZ1822" s="46" t="s">
        <v>2242</v>
      </c>
      <c r="EA1822" s="75">
        <v>100000</v>
      </c>
      <c r="EB1822" s="46" t="s">
        <v>164</v>
      </c>
      <c r="EC1822" s="46"/>
      <c r="ET1822" s="46" t="s">
        <v>210</v>
      </c>
      <c r="EU1822" s="46" t="s">
        <v>210</v>
      </c>
      <c r="EY1822" s="70" t="str">
        <f t="shared" si="219"/>
        <v>amlodipine oral 10mg/</v>
      </c>
      <c r="FK1822" s="14" t="s">
        <v>163</v>
      </c>
      <c r="FL1822" s="70" t="str">
        <f t="shared" si="220"/>
        <v>amlodipine oral 10mg/</v>
      </c>
    </row>
    <row r="1823" spans="1:168" ht="15.75" customHeight="1">
      <c r="A1823" s="76">
        <f t="shared" si="213"/>
        <v>9876576</v>
      </c>
      <c r="B1823" s="57"/>
      <c r="C1823" s="119"/>
      <c r="D1823" s="119"/>
      <c r="E1823" s="119"/>
      <c r="F1823" s="119"/>
      <c r="G1823" s="46" t="s">
        <v>1390</v>
      </c>
      <c r="H1823" s="46" t="s">
        <v>1802</v>
      </c>
      <c r="J1823" s="5" t="str">
        <f t="shared" si="214"/>
        <v>NOR amlodipine besilate Sandoz A/S tablet 60 x 5mg/</v>
      </c>
      <c r="K1823" s="5" t="str">
        <f t="shared" si="215"/>
        <v>NOR amlodipine besilate Sandoz A/S tablet 60 x 5mg/</v>
      </c>
      <c r="N1823" s="46" t="s">
        <v>210</v>
      </c>
      <c r="O1823" s="46" t="s">
        <v>2274</v>
      </c>
      <c r="P1823" s="80">
        <v>60</v>
      </c>
      <c r="R1823" s="80">
        <v>60</v>
      </c>
      <c r="T1823" s="119"/>
      <c r="U1823" s="119"/>
      <c r="V1823" s="119"/>
      <c r="W1823" s="119"/>
      <c r="X1823" s="46" t="s">
        <v>210</v>
      </c>
      <c r="Y1823" s="46" t="s">
        <v>2109</v>
      </c>
      <c r="AA1823" s="46" t="s">
        <v>2303</v>
      </c>
      <c r="AC1823" s="46" t="s">
        <v>210</v>
      </c>
      <c r="AD1823" s="46" t="s">
        <v>210</v>
      </c>
      <c r="AE1823" s="46" t="s">
        <v>2274</v>
      </c>
      <c r="AF1823" s="48" t="s">
        <v>2198</v>
      </c>
      <c r="AG1823" s="46" t="s">
        <v>173</v>
      </c>
      <c r="AH1823" s="46"/>
      <c r="AI1823" s="46" t="s">
        <v>1208</v>
      </c>
      <c r="AJ1823" s="46" t="s">
        <v>2216</v>
      </c>
      <c r="AT1823" s="25" t="str">
        <f t="shared" si="216"/>
        <v>NOR amlodipine besilate Sandoz A/S tablet 5mg/</v>
      </c>
      <c r="AU1823" s="33"/>
      <c r="AV1823" s="46" t="s">
        <v>1884</v>
      </c>
      <c r="AW1823" s="46" t="s">
        <v>1802</v>
      </c>
      <c r="AX1823" s="46"/>
      <c r="AZ1823" s="46" t="s">
        <v>65</v>
      </c>
      <c r="BA1823" s="46" t="s">
        <v>2253</v>
      </c>
      <c r="BB1823" s="46"/>
      <c r="BD1823" s="46" t="s">
        <v>173</v>
      </c>
      <c r="BE1823" s="46"/>
      <c r="BF1823" s="46" t="s">
        <v>2003</v>
      </c>
      <c r="BG1823" s="46" t="s">
        <v>981</v>
      </c>
      <c r="BH1823" s="46"/>
      <c r="BI1823" s="46"/>
      <c r="BJ1823" s="46" t="s">
        <v>1915</v>
      </c>
      <c r="BK1823" s="46" t="s">
        <v>981</v>
      </c>
      <c r="BL1823" s="46" t="s">
        <v>2003</v>
      </c>
      <c r="BM1823" s="65" t="s">
        <v>1353</v>
      </c>
      <c r="BN1823" t="str">
        <f t="shared" si="217"/>
        <v>amlodipine besilate tablet 5mg/</v>
      </c>
      <c r="BO1823" s="65"/>
      <c r="BP1823" t="str">
        <f t="shared" si="218"/>
        <v>amlodipine besilate tablet 5mg/</v>
      </c>
      <c r="BR1823" s="46">
        <v>10219000</v>
      </c>
      <c r="BS1823" s="46" t="s">
        <v>173</v>
      </c>
      <c r="BT1823" s="46"/>
      <c r="BU1823" s="119"/>
      <c r="BV1823" s="119"/>
      <c r="BW1823" s="48" t="s">
        <v>2198</v>
      </c>
      <c r="CB1823" s="82" t="s">
        <v>173</v>
      </c>
      <c r="CC1823" s="82"/>
      <c r="CD1823" s="46" t="s">
        <v>2262</v>
      </c>
      <c r="CE1823" s="46" t="s">
        <v>173</v>
      </c>
      <c r="CG1823" s="46" t="s">
        <v>175</v>
      </c>
      <c r="CH1823" s="46"/>
      <c r="CI1823" s="119"/>
      <c r="CJ1823" s="119"/>
      <c r="CK1823" s="46" t="s">
        <v>1239</v>
      </c>
      <c r="CN1823" s="46" t="s">
        <v>3383</v>
      </c>
      <c r="CO1823" s="46" t="s">
        <v>2254</v>
      </c>
      <c r="CQ1823" s="46" t="s">
        <v>2254</v>
      </c>
      <c r="CR1823" s="46" t="s">
        <v>2984</v>
      </c>
      <c r="CT1823" s="46" t="s">
        <v>2249</v>
      </c>
      <c r="CU1823" s="46" t="s">
        <v>149</v>
      </c>
      <c r="CV1823" s="119"/>
      <c r="CW1823" s="148"/>
      <c r="DG1823" s="119"/>
      <c r="DH1823" s="119"/>
      <c r="DI1823" s="119"/>
      <c r="DJ1823" s="119"/>
      <c r="DK1823" s="119"/>
      <c r="DL1823" s="74">
        <v>5</v>
      </c>
      <c r="DM1823" s="74" t="s">
        <v>164</v>
      </c>
      <c r="DN1823" s="74"/>
      <c r="DO1823" s="74"/>
      <c r="DP1823" s="74"/>
      <c r="DR1823" s="74">
        <v>5</v>
      </c>
      <c r="DS1823" s="74" t="s">
        <v>164</v>
      </c>
      <c r="DX1823" s="46" t="s">
        <v>210</v>
      </c>
      <c r="DY1823" s="46" t="s">
        <v>210</v>
      </c>
      <c r="DZ1823" s="46" t="s">
        <v>2242</v>
      </c>
      <c r="EA1823" s="75">
        <v>50000</v>
      </c>
      <c r="EB1823" s="46" t="s">
        <v>164</v>
      </c>
      <c r="EC1823" s="46"/>
      <c r="ET1823" s="46" t="s">
        <v>210</v>
      </c>
      <c r="EU1823" s="46" t="s">
        <v>210</v>
      </c>
      <c r="EY1823" s="70" t="str">
        <f t="shared" si="219"/>
        <v>amlodipine oral 5mg/</v>
      </c>
      <c r="FK1823" s="14" t="s">
        <v>163</v>
      </c>
      <c r="FL1823" s="70" t="str">
        <f t="shared" si="220"/>
        <v>amlodipine oral 5mg/</v>
      </c>
    </row>
    <row r="1824" spans="1:168" ht="15.75" customHeight="1">
      <c r="A1824" s="76">
        <f t="shared" si="213"/>
        <v>9876577</v>
      </c>
      <c r="B1824" s="57"/>
      <c r="C1824" s="119"/>
      <c r="D1824" s="119"/>
      <c r="E1824" s="119"/>
      <c r="F1824" s="119"/>
      <c r="G1824" s="46" t="s">
        <v>1391</v>
      </c>
      <c r="H1824" s="46" t="s">
        <v>1806</v>
      </c>
      <c r="J1824" s="5" t="str">
        <f t="shared" si="214"/>
        <v>NOR amlodipine besilate Orifarm AS tablet 100 x 10mg/</v>
      </c>
      <c r="K1824" s="5" t="str">
        <f t="shared" si="215"/>
        <v>NOR amlodipine besilate Orifarm AS tablet 100 x 10mg/</v>
      </c>
      <c r="N1824" s="46" t="s">
        <v>1289</v>
      </c>
      <c r="O1824" s="46" t="s">
        <v>2232</v>
      </c>
      <c r="P1824" s="81">
        <v>100</v>
      </c>
      <c r="R1824" s="81">
        <v>100</v>
      </c>
      <c r="T1824" s="119"/>
      <c r="U1824" s="119"/>
      <c r="V1824" s="119"/>
      <c r="W1824" s="119"/>
      <c r="X1824" s="46" t="s">
        <v>210</v>
      </c>
      <c r="Y1824" s="46" t="s">
        <v>2113</v>
      </c>
      <c r="AA1824" s="46" t="s">
        <v>2303</v>
      </c>
      <c r="AC1824" s="46" t="s">
        <v>210</v>
      </c>
      <c r="AD1824" s="46" t="s">
        <v>1289</v>
      </c>
      <c r="AE1824" s="46" t="s">
        <v>2232</v>
      </c>
      <c r="AF1824" s="48" t="s">
        <v>2198</v>
      </c>
      <c r="AG1824" s="46" t="s">
        <v>173</v>
      </c>
      <c r="AH1824" s="46"/>
      <c r="AI1824" s="46" t="s">
        <v>1208</v>
      </c>
      <c r="AJ1824" s="46" t="s">
        <v>2216</v>
      </c>
      <c r="AT1824" s="25" t="str">
        <f t="shared" si="216"/>
        <v>NOR amlodipine besilate Orifarm AS tablet 10mg/</v>
      </c>
      <c r="AU1824" s="33"/>
      <c r="AV1824" s="46" t="s">
        <v>1887</v>
      </c>
      <c r="AW1824" s="46" t="s">
        <v>1806</v>
      </c>
      <c r="AX1824" s="46"/>
      <c r="AZ1824" s="46" t="s">
        <v>65</v>
      </c>
      <c r="BA1824" s="46" t="s">
        <v>2253</v>
      </c>
      <c r="BB1824" s="46"/>
      <c r="BD1824" s="46" t="s">
        <v>173</v>
      </c>
      <c r="BE1824" s="46"/>
      <c r="BF1824" s="46" t="s">
        <v>2007</v>
      </c>
      <c r="BG1824" s="46" t="s">
        <v>2088</v>
      </c>
      <c r="BH1824" s="46"/>
      <c r="BI1824" s="46"/>
      <c r="BJ1824" s="46" t="s">
        <v>1919</v>
      </c>
      <c r="BK1824" s="46" t="s">
        <v>2088</v>
      </c>
      <c r="BL1824" s="46" t="s">
        <v>2007</v>
      </c>
      <c r="BM1824" s="65" t="s">
        <v>1353</v>
      </c>
      <c r="BN1824" t="str">
        <f t="shared" si="217"/>
        <v>amlodipine besilate tablet 10mg/</v>
      </c>
      <c r="BO1824" s="65"/>
      <c r="BP1824" t="str">
        <f t="shared" si="218"/>
        <v>amlodipine besilate tablet 10mg/</v>
      </c>
      <c r="BR1824" s="46">
        <v>10219000</v>
      </c>
      <c r="BS1824" s="46" t="s">
        <v>173</v>
      </c>
      <c r="BT1824" s="46"/>
      <c r="BU1824" s="119"/>
      <c r="BV1824" s="119"/>
      <c r="BW1824" s="48" t="s">
        <v>2198</v>
      </c>
      <c r="CB1824" s="82" t="s">
        <v>173</v>
      </c>
      <c r="CC1824" s="82"/>
      <c r="CD1824" s="46" t="s">
        <v>2262</v>
      </c>
      <c r="CE1824" s="46" t="s">
        <v>173</v>
      </c>
      <c r="CG1824" s="46" t="s">
        <v>175</v>
      </c>
      <c r="CH1824" s="46"/>
      <c r="CI1824" s="119"/>
      <c r="CJ1824" s="119"/>
      <c r="CK1824" s="46" t="s">
        <v>1239</v>
      </c>
      <c r="CN1824" s="46" t="s">
        <v>3383</v>
      </c>
      <c r="CO1824" s="46" t="s">
        <v>2254</v>
      </c>
      <c r="CQ1824" s="46" t="s">
        <v>2254</v>
      </c>
      <c r="CR1824" s="46" t="s">
        <v>2984</v>
      </c>
      <c r="CT1824" s="46" t="s">
        <v>2249</v>
      </c>
      <c r="CU1824" s="46" t="s">
        <v>149</v>
      </c>
      <c r="CV1824" s="119"/>
      <c r="CW1824" s="148"/>
      <c r="DG1824" s="119"/>
      <c r="DH1824" s="119"/>
      <c r="DI1824" s="119"/>
      <c r="DJ1824" s="119"/>
      <c r="DK1824" s="119"/>
      <c r="DL1824" s="74">
        <v>10</v>
      </c>
      <c r="DM1824" s="74" t="s">
        <v>164</v>
      </c>
      <c r="DN1824" s="74"/>
      <c r="DO1824" s="74"/>
      <c r="DP1824" s="74"/>
      <c r="DR1824" s="74">
        <v>10</v>
      </c>
      <c r="DS1824" s="74" t="s">
        <v>164</v>
      </c>
      <c r="DX1824" s="46" t="s">
        <v>210</v>
      </c>
      <c r="DY1824" s="46" t="s">
        <v>210</v>
      </c>
      <c r="DZ1824" s="46" t="s">
        <v>2242</v>
      </c>
      <c r="EA1824" s="75">
        <v>100000</v>
      </c>
      <c r="EB1824" s="46" t="s">
        <v>164</v>
      </c>
      <c r="EC1824" s="46"/>
      <c r="ET1824" s="46" t="s">
        <v>210</v>
      </c>
      <c r="EU1824" s="46" t="s">
        <v>210</v>
      </c>
      <c r="EY1824" s="70" t="str">
        <f t="shared" si="219"/>
        <v>amlodipine oral 10mg/</v>
      </c>
      <c r="FK1824" s="14" t="s">
        <v>163</v>
      </c>
      <c r="FL1824" s="70" t="str">
        <f t="shared" si="220"/>
        <v>amlodipine oral 10mg/</v>
      </c>
    </row>
    <row r="1825" spans="1:168" ht="15.75" customHeight="1">
      <c r="A1825" s="76">
        <f t="shared" si="213"/>
        <v>9876578</v>
      </c>
      <c r="B1825" s="57"/>
      <c r="C1825" s="119"/>
      <c r="D1825" s="119"/>
      <c r="E1825" s="119"/>
      <c r="F1825" s="119"/>
      <c r="G1825" s="46" t="s">
        <v>1392</v>
      </c>
      <c r="H1825" s="46" t="s">
        <v>1804</v>
      </c>
      <c r="J1825" s="5" t="str">
        <f t="shared" si="214"/>
        <v>NOR amlodipine besilate Vitabalans Oy tablet 90 x 10mg/</v>
      </c>
      <c r="K1825" s="5" t="str">
        <f t="shared" si="215"/>
        <v>NOR amlodipine besilate Vitabalans Oy tablet 90 x 10mg/</v>
      </c>
      <c r="N1825" s="46" t="s">
        <v>210</v>
      </c>
      <c r="O1825" s="46" t="s">
        <v>2279</v>
      </c>
      <c r="P1825" s="80">
        <v>90</v>
      </c>
      <c r="R1825" s="80">
        <v>90</v>
      </c>
      <c r="T1825" s="119"/>
      <c r="U1825" s="119"/>
      <c r="V1825" s="119"/>
      <c r="W1825" s="119"/>
      <c r="X1825" s="46" t="s">
        <v>210</v>
      </c>
      <c r="Y1825" s="46" t="s">
        <v>2111</v>
      </c>
      <c r="AA1825" s="46" t="s">
        <v>2303</v>
      </c>
      <c r="AC1825" s="46" t="s">
        <v>210</v>
      </c>
      <c r="AD1825" s="46" t="s">
        <v>210</v>
      </c>
      <c r="AE1825" s="46" t="s">
        <v>2279</v>
      </c>
      <c r="AF1825" s="48" t="s">
        <v>2198</v>
      </c>
      <c r="AG1825" s="46" t="s">
        <v>173</v>
      </c>
      <c r="AH1825" s="46"/>
      <c r="AI1825" s="46" t="s">
        <v>1208</v>
      </c>
      <c r="AJ1825" s="46" t="s">
        <v>2216</v>
      </c>
      <c r="AT1825" s="25" t="str">
        <f t="shared" si="216"/>
        <v>NOR amlodipine besilate Vitabalans Oy tablet 10mg/</v>
      </c>
      <c r="AU1825" s="33"/>
      <c r="AV1825" s="46" t="s">
        <v>1886</v>
      </c>
      <c r="AW1825" s="46" t="s">
        <v>1804</v>
      </c>
      <c r="AX1825" s="46"/>
      <c r="AZ1825" s="46" t="s">
        <v>65</v>
      </c>
      <c r="BA1825" s="46" t="s">
        <v>2253</v>
      </c>
      <c r="BB1825" s="46"/>
      <c r="BD1825" s="46" t="s">
        <v>173</v>
      </c>
      <c r="BE1825" s="46"/>
      <c r="BF1825" s="46" t="s">
        <v>2005</v>
      </c>
      <c r="BG1825" s="46" t="s">
        <v>978</v>
      </c>
      <c r="BH1825" s="46"/>
      <c r="BI1825" s="46"/>
      <c r="BJ1825" s="46" t="s">
        <v>1917</v>
      </c>
      <c r="BK1825" s="46" t="s">
        <v>978</v>
      </c>
      <c r="BL1825" s="46" t="s">
        <v>2005</v>
      </c>
      <c r="BM1825" s="65" t="s">
        <v>1353</v>
      </c>
      <c r="BN1825" t="str">
        <f t="shared" si="217"/>
        <v>amlodipine besilate tablet 10mg/</v>
      </c>
      <c r="BO1825" s="65"/>
      <c r="BP1825" t="str">
        <f t="shared" si="218"/>
        <v>amlodipine besilate tablet 10mg/</v>
      </c>
      <c r="BR1825" s="46">
        <v>10219000</v>
      </c>
      <c r="BS1825" s="46" t="s">
        <v>173</v>
      </c>
      <c r="BT1825" s="46"/>
      <c r="BU1825" s="119"/>
      <c r="BV1825" s="119"/>
      <c r="BW1825" s="48" t="s">
        <v>2198</v>
      </c>
      <c r="CB1825" s="82" t="s">
        <v>173</v>
      </c>
      <c r="CC1825" s="82"/>
      <c r="CD1825" s="46" t="s">
        <v>2262</v>
      </c>
      <c r="CE1825" s="46" t="s">
        <v>173</v>
      </c>
      <c r="CG1825" s="46" t="s">
        <v>175</v>
      </c>
      <c r="CH1825" s="46"/>
      <c r="CI1825" s="119"/>
      <c r="CJ1825" s="119"/>
      <c r="CK1825" s="46" t="s">
        <v>1239</v>
      </c>
      <c r="CN1825" s="46" t="s">
        <v>3383</v>
      </c>
      <c r="CO1825" s="46" t="s">
        <v>2254</v>
      </c>
      <c r="CQ1825" s="46" t="s">
        <v>2254</v>
      </c>
      <c r="CR1825" s="46" t="s">
        <v>2984</v>
      </c>
      <c r="CT1825" s="46" t="s">
        <v>2249</v>
      </c>
      <c r="CU1825" s="46" t="s">
        <v>149</v>
      </c>
      <c r="CV1825" s="119"/>
      <c r="CW1825" s="148"/>
      <c r="DG1825" s="119"/>
      <c r="DH1825" s="119"/>
      <c r="DI1825" s="119"/>
      <c r="DJ1825" s="119"/>
      <c r="DK1825" s="119"/>
      <c r="DL1825" s="74">
        <v>10</v>
      </c>
      <c r="DM1825" s="74" t="s">
        <v>164</v>
      </c>
      <c r="DN1825" s="74"/>
      <c r="DO1825" s="74"/>
      <c r="DP1825" s="74"/>
      <c r="DR1825" s="74">
        <v>10</v>
      </c>
      <c r="DS1825" s="74" t="s">
        <v>164</v>
      </c>
      <c r="DX1825" s="46" t="s">
        <v>210</v>
      </c>
      <c r="DY1825" s="46" t="s">
        <v>210</v>
      </c>
      <c r="DZ1825" s="46" t="s">
        <v>2242</v>
      </c>
      <c r="EA1825" s="75">
        <v>100000</v>
      </c>
      <c r="EB1825" s="46" t="s">
        <v>164</v>
      </c>
      <c r="EC1825" s="46"/>
      <c r="ET1825" s="46" t="s">
        <v>210</v>
      </c>
      <c r="EU1825" s="46" t="s">
        <v>210</v>
      </c>
      <c r="EY1825" s="70" t="str">
        <f t="shared" si="219"/>
        <v>amlodipine oral 10mg/</v>
      </c>
      <c r="FK1825" s="14" t="s">
        <v>163</v>
      </c>
      <c r="FL1825" s="70" t="str">
        <f t="shared" si="220"/>
        <v>amlodipine oral 10mg/</v>
      </c>
    </row>
    <row r="1826" spans="1:168" ht="15.75" customHeight="1">
      <c r="A1826" s="76">
        <f t="shared" si="213"/>
        <v>9876579</v>
      </c>
      <c r="B1826" s="57"/>
      <c r="C1826" s="119"/>
      <c r="D1826" s="119"/>
      <c r="E1826" s="119"/>
      <c r="F1826" s="119"/>
      <c r="G1826" s="46" t="s">
        <v>1393</v>
      </c>
      <c r="H1826" s="46" t="s">
        <v>1803</v>
      </c>
      <c r="J1826" s="5" t="str">
        <f t="shared" si="214"/>
        <v>NOR amlodipine besilate Accord Healthcare B.V. tablet 20 x 10mg/</v>
      </c>
      <c r="K1826" s="5" t="str">
        <f t="shared" si="215"/>
        <v>NOR amlodipine besilate Accord Healthcare B.V. tablet 20 x 10mg/</v>
      </c>
      <c r="N1826" s="46" t="s">
        <v>210</v>
      </c>
      <c r="O1826" s="46" t="s">
        <v>2238</v>
      </c>
      <c r="P1826" s="80">
        <v>20</v>
      </c>
      <c r="R1826" s="80">
        <v>20</v>
      </c>
      <c r="T1826" s="119"/>
      <c r="U1826" s="119"/>
      <c r="V1826" s="119"/>
      <c r="W1826" s="119"/>
      <c r="X1826" s="46" t="s">
        <v>210</v>
      </c>
      <c r="Y1826" s="46" t="s">
        <v>2110</v>
      </c>
      <c r="AA1826" s="46" t="s">
        <v>2303</v>
      </c>
      <c r="AC1826" s="46" t="s">
        <v>210</v>
      </c>
      <c r="AD1826" s="46" t="s">
        <v>210</v>
      </c>
      <c r="AE1826" s="46" t="s">
        <v>2238</v>
      </c>
      <c r="AF1826" s="48" t="s">
        <v>2198</v>
      </c>
      <c r="AG1826" s="46" t="s">
        <v>173</v>
      </c>
      <c r="AH1826" s="46"/>
      <c r="AI1826" s="46" t="s">
        <v>1208</v>
      </c>
      <c r="AJ1826" s="46" t="s">
        <v>2216</v>
      </c>
      <c r="AT1826" s="25" t="str">
        <f t="shared" si="216"/>
        <v>NOR amlodipine besilate Accord Healthcare B.V. tablet 10mg/</v>
      </c>
      <c r="AU1826" s="33"/>
      <c r="AV1826" s="46" t="s">
        <v>1885</v>
      </c>
      <c r="AW1826" s="46" t="s">
        <v>1803</v>
      </c>
      <c r="AX1826" s="46"/>
      <c r="AZ1826" s="46" t="s">
        <v>65</v>
      </c>
      <c r="BA1826" s="46" t="s">
        <v>2253</v>
      </c>
      <c r="BB1826" s="46"/>
      <c r="BD1826" s="46" t="s">
        <v>173</v>
      </c>
      <c r="BE1826" s="46"/>
      <c r="BF1826" s="46" t="s">
        <v>2004</v>
      </c>
      <c r="BG1826" s="46" t="s">
        <v>976</v>
      </c>
      <c r="BH1826" s="46"/>
      <c r="BI1826" s="46"/>
      <c r="BJ1826" s="46" t="s">
        <v>1916</v>
      </c>
      <c r="BK1826" s="46" t="s">
        <v>976</v>
      </c>
      <c r="BL1826" s="46" t="s">
        <v>2004</v>
      </c>
      <c r="BM1826" s="65" t="s">
        <v>1353</v>
      </c>
      <c r="BN1826" t="str">
        <f t="shared" si="217"/>
        <v>amlodipine besilate tablet 10mg/</v>
      </c>
      <c r="BO1826" s="65"/>
      <c r="BP1826" t="str">
        <f t="shared" si="218"/>
        <v>amlodipine besilate tablet 10mg/</v>
      </c>
      <c r="BR1826" s="46">
        <v>10219000</v>
      </c>
      <c r="BS1826" s="46" t="s">
        <v>173</v>
      </c>
      <c r="BT1826" s="46"/>
      <c r="BU1826" s="119"/>
      <c r="BV1826" s="119"/>
      <c r="BW1826" s="48" t="s">
        <v>2198</v>
      </c>
      <c r="CB1826" s="82" t="s">
        <v>173</v>
      </c>
      <c r="CC1826" s="82"/>
      <c r="CD1826" s="46" t="s">
        <v>2262</v>
      </c>
      <c r="CE1826" s="46" t="s">
        <v>173</v>
      </c>
      <c r="CG1826" s="46" t="s">
        <v>175</v>
      </c>
      <c r="CH1826" s="46"/>
      <c r="CI1826" s="119"/>
      <c r="CJ1826" s="119"/>
      <c r="CK1826" s="46" t="s">
        <v>1239</v>
      </c>
      <c r="CN1826" s="46" t="s">
        <v>3383</v>
      </c>
      <c r="CO1826" s="46" t="s">
        <v>2254</v>
      </c>
      <c r="CQ1826" s="46" t="s">
        <v>2254</v>
      </c>
      <c r="CR1826" s="46" t="s">
        <v>2984</v>
      </c>
      <c r="CT1826" s="46" t="s">
        <v>2249</v>
      </c>
      <c r="CU1826" s="46" t="s">
        <v>149</v>
      </c>
      <c r="CV1826" s="119"/>
      <c r="CW1826" s="148"/>
      <c r="DG1826" s="119"/>
      <c r="DH1826" s="119"/>
      <c r="DI1826" s="119"/>
      <c r="DJ1826" s="119"/>
      <c r="DK1826" s="119"/>
      <c r="DL1826" s="74">
        <v>10</v>
      </c>
      <c r="DM1826" s="74" t="s">
        <v>164</v>
      </c>
      <c r="DN1826" s="74"/>
      <c r="DO1826" s="74"/>
      <c r="DP1826" s="74"/>
      <c r="DR1826" s="74">
        <v>10</v>
      </c>
      <c r="DS1826" s="74" t="s">
        <v>164</v>
      </c>
      <c r="DX1826" s="46" t="s">
        <v>210</v>
      </c>
      <c r="DY1826" s="46" t="s">
        <v>210</v>
      </c>
      <c r="DZ1826" s="46" t="s">
        <v>2242</v>
      </c>
      <c r="EA1826" s="75">
        <v>100000</v>
      </c>
      <c r="EB1826" s="46" t="s">
        <v>164</v>
      </c>
      <c r="EC1826" s="46"/>
      <c r="ET1826" s="46" t="s">
        <v>210</v>
      </c>
      <c r="EU1826" s="46" t="s">
        <v>210</v>
      </c>
      <c r="EY1826" s="70" t="str">
        <f t="shared" si="219"/>
        <v>amlodipine oral 10mg/</v>
      </c>
      <c r="FK1826" s="14" t="s">
        <v>163</v>
      </c>
      <c r="FL1826" s="70" t="str">
        <f t="shared" si="220"/>
        <v>amlodipine oral 10mg/</v>
      </c>
    </row>
    <row r="1827" spans="1:168" ht="15.75" customHeight="1">
      <c r="A1827" s="76">
        <f t="shared" si="213"/>
        <v>9876580</v>
      </c>
      <c r="B1827" s="57"/>
      <c r="C1827" s="119"/>
      <c r="D1827" s="119"/>
      <c r="E1827" s="119"/>
      <c r="F1827" s="119"/>
      <c r="G1827" s="46" t="s">
        <v>1394</v>
      </c>
      <c r="H1827" s="46" t="s">
        <v>1803</v>
      </c>
      <c r="J1827" s="5" t="str">
        <f t="shared" si="214"/>
        <v>NOR amlodipine besilate Accord Healthcare B.V. tablet 28 x 10mg/</v>
      </c>
      <c r="K1827" s="5" t="str">
        <f t="shared" si="215"/>
        <v>NOR amlodipine besilate Accord Healthcare B.V. tablet 28 x 10mg/</v>
      </c>
      <c r="N1827" s="46" t="s">
        <v>210</v>
      </c>
      <c r="O1827" s="46" t="s">
        <v>2277</v>
      </c>
      <c r="P1827" s="80">
        <v>28</v>
      </c>
      <c r="R1827" s="80">
        <v>28</v>
      </c>
      <c r="T1827" s="119"/>
      <c r="U1827" s="119"/>
      <c r="V1827" s="119"/>
      <c r="W1827" s="119"/>
      <c r="X1827" s="46" t="s">
        <v>210</v>
      </c>
      <c r="Y1827" s="46" t="s">
        <v>2110</v>
      </c>
      <c r="AA1827" s="46" t="s">
        <v>2303</v>
      </c>
      <c r="AC1827" s="46" t="s">
        <v>210</v>
      </c>
      <c r="AD1827" s="46" t="s">
        <v>210</v>
      </c>
      <c r="AE1827" s="46" t="s">
        <v>2277</v>
      </c>
      <c r="AF1827" s="48" t="s">
        <v>2198</v>
      </c>
      <c r="AG1827" s="46" t="s">
        <v>173</v>
      </c>
      <c r="AH1827" s="46"/>
      <c r="AI1827" s="46" t="s">
        <v>1208</v>
      </c>
      <c r="AJ1827" s="46" t="s">
        <v>2216</v>
      </c>
      <c r="AT1827" s="25" t="str">
        <f t="shared" si="216"/>
        <v>NOR amlodipine besilate Accord Healthcare B.V. tablet 10mg/</v>
      </c>
      <c r="AU1827" s="33"/>
      <c r="AV1827" s="46" t="s">
        <v>1885</v>
      </c>
      <c r="AW1827" s="46" t="s">
        <v>1803</v>
      </c>
      <c r="AX1827" s="46"/>
      <c r="AZ1827" s="46" t="s">
        <v>65</v>
      </c>
      <c r="BA1827" s="46" t="s">
        <v>2253</v>
      </c>
      <c r="BB1827" s="46"/>
      <c r="BD1827" s="46" t="s">
        <v>173</v>
      </c>
      <c r="BE1827" s="46"/>
      <c r="BF1827" s="46" t="s">
        <v>2004</v>
      </c>
      <c r="BG1827" s="46" t="s">
        <v>976</v>
      </c>
      <c r="BH1827" s="46"/>
      <c r="BI1827" s="46"/>
      <c r="BJ1827" s="46" t="s">
        <v>1916</v>
      </c>
      <c r="BK1827" s="46" t="s">
        <v>976</v>
      </c>
      <c r="BL1827" s="46" t="s">
        <v>2004</v>
      </c>
      <c r="BM1827" s="65" t="s">
        <v>1353</v>
      </c>
      <c r="BN1827" t="str">
        <f t="shared" si="217"/>
        <v>amlodipine besilate tablet 10mg/</v>
      </c>
      <c r="BO1827" s="65"/>
      <c r="BP1827" t="str">
        <f t="shared" si="218"/>
        <v>amlodipine besilate tablet 10mg/</v>
      </c>
      <c r="BR1827" s="46">
        <v>10219000</v>
      </c>
      <c r="BS1827" s="46" t="s">
        <v>173</v>
      </c>
      <c r="BT1827" s="46"/>
      <c r="BU1827" s="119"/>
      <c r="BV1827" s="119"/>
      <c r="BW1827" s="48" t="s">
        <v>2198</v>
      </c>
      <c r="CB1827" s="82" t="s">
        <v>173</v>
      </c>
      <c r="CC1827" s="82"/>
      <c r="CD1827" s="46" t="s">
        <v>2262</v>
      </c>
      <c r="CE1827" s="46" t="s">
        <v>173</v>
      </c>
      <c r="CG1827" s="46" t="s">
        <v>175</v>
      </c>
      <c r="CH1827" s="46"/>
      <c r="CI1827" s="119"/>
      <c r="CJ1827" s="119"/>
      <c r="CK1827" s="46" t="s">
        <v>1239</v>
      </c>
      <c r="CN1827" s="46" t="s">
        <v>3383</v>
      </c>
      <c r="CO1827" s="46" t="s">
        <v>2254</v>
      </c>
      <c r="CQ1827" s="46" t="s">
        <v>2254</v>
      </c>
      <c r="CR1827" s="46" t="s">
        <v>2984</v>
      </c>
      <c r="CT1827" s="46" t="s">
        <v>2249</v>
      </c>
      <c r="CU1827" s="46" t="s">
        <v>149</v>
      </c>
      <c r="CV1827" s="119"/>
      <c r="CW1827" s="148"/>
      <c r="DG1827" s="119"/>
      <c r="DH1827" s="119"/>
      <c r="DI1827" s="119"/>
      <c r="DJ1827" s="119"/>
      <c r="DK1827" s="119"/>
      <c r="DL1827" s="74">
        <v>10</v>
      </c>
      <c r="DM1827" s="74" t="s">
        <v>164</v>
      </c>
      <c r="DN1827" s="74"/>
      <c r="DO1827" s="74"/>
      <c r="DP1827" s="74"/>
      <c r="DR1827" s="74">
        <v>10</v>
      </c>
      <c r="DS1827" s="74" t="s">
        <v>164</v>
      </c>
      <c r="DX1827" s="46" t="s">
        <v>210</v>
      </c>
      <c r="DY1827" s="46" t="s">
        <v>210</v>
      </c>
      <c r="DZ1827" s="46" t="s">
        <v>2242</v>
      </c>
      <c r="EA1827" s="75">
        <v>100000</v>
      </c>
      <c r="EB1827" s="46" t="s">
        <v>164</v>
      </c>
      <c r="EC1827" s="46"/>
      <c r="ET1827" s="46" t="s">
        <v>210</v>
      </c>
      <c r="EU1827" s="46" t="s">
        <v>210</v>
      </c>
      <c r="EY1827" s="70" t="str">
        <f t="shared" si="219"/>
        <v>amlodipine oral 10mg/</v>
      </c>
      <c r="FK1827" s="14" t="s">
        <v>163</v>
      </c>
      <c r="FL1827" s="70" t="str">
        <f t="shared" si="220"/>
        <v>amlodipine oral 10mg/</v>
      </c>
    </row>
    <row r="1828" spans="1:168" ht="15.75" customHeight="1">
      <c r="A1828" s="76">
        <f t="shared" si="213"/>
        <v>9876581</v>
      </c>
      <c r="B1828" s="57"/>
      <c r="C1828" s="119"/>
      <c r="D1828" s="119"/>
      <c r="E1828" s="119"/>
      <c r="F1828" s="119"/>
      <c r="G1828" s="46" t="s">
        <v>1395</v>
      </c>
      <c r="H1828" s="46" t="s">
        <v>1801</v>
      </c>
      <c r="J1828" s="5" t="str">
        <f t="shared" si="214"/>
        <v>NOR amlodipine besilate Accord Healthcare B.V. tablet 98 x 5mg/</v>
      </c>
      <c r="K1828" s="5" t="str">
        <f t="shared" si="215"/>
        <v>NOR amlodipine besilate Accord Healthcare B.V. tablet 98 x 5mg/</v>
      </c>
      <c r="N1828" s="46" t="s">
        <v>210</v>
      </c>
      <c r="O1828" s="46" t="s">
        <v>2281</v>
      </c>
      <c r="P1828" s="80">
        <v>98</v>
      </c>
      <c r="R1828" s="80">
        <v>98</v>
      </c>
      <c r="T1828" s="119"/>
      <c r="U1828" s="119"/>
      <c r="V1828" s="119"/>
      <c r="W1828" s="119"/>
      <c r="X1828" s="46" t="s">
        <v>210</v>
      </c>
      <c r="Y1828" s="46" t="s">
        <v>2108</v>
      </c>
      <c r="AA1828" s="46" t="s">
        <v>2303</v>
      </c>
      <c r="AC1828" s="46" t="s">
        <v>210</v>
      </c>
      <c r="AD1828" s="46" t="s">
        <v>210</v>
      </c>
      <c r="AE1828" s="46" t="s">
        <v>2281</v>
      </c>
      <c r="AF1828" s="48" t="s">
        <v>2198</v>
      </c>
      <c r="AG1828" s="46" t="s">
        <v>173</v>
      </c>
      <c r="AH1828" s="46"/>
      <c r="AI1828" s="46" t="s">
        <v>1208</v>
      </c>
      <c r="AJ1828" s="46" t="s">
        <v>2216</v>
      </c>
      <c r="AT1828" s="25" t="str">
        <f t="shared" si="216"/>
        <v>NOR amlodipine besilate Accord Healthcare B.V. tablet 5mg/</v>
      </c>
      <c r="AU1828" s="33"/>
      <c r="AV1828" s="46" t="s">
        <v>1885</v>
      </c>
      <c r="AW1828" s="46" t="s">
        <v>1801</v>
      </c>
      <c r="AX1828" s="46"/>
      <c r="AZ1828" s="46" t="s">
        <v>65</v>
      </c>
      <c r="BA1828" s="46" t="s">
        <v>2253</v>
      </c>
      <c r="BB1828" s="46"/>
      <c r="BD1828" s="46" t="s">
        <v>173</v>
      </c>
      <c r="BE1828" s="46"/>
      <c r="BF1828" s="46" t="s">
        <v>2002</v>
      </c>
      <c r="BG1828" s="46" t="s">
        <v>976</v>
      </c>
      <c r="BH1828" s="46"/>
      <c r="BI1828" s="46"/>
      <c r="BJ1828" s="46" t="s">
        <v>1914</v>
      </c>
      <c r="BK1828" s="46" t="s">
        <v>976</v>
      </c>
      <c r="BL1828" s="46" t="s">
        <v>2002</v>
      </c>
      <c r="BM1828" s="65" t="s">
        <v>1353</v>
      </c>
      <c r="BN1828" t="str">
        <f t="shared" si="217"/>
        <v>amlodipine besilate tablet 5mg/</v>
      </c>
      <c r="BO1828" s="65"/>
      <c r="BP1828" t="str">
        <f t="shared" si="218"/>
        <v>amlodipine besilate tablet 5mg/</v>
      </c>
      <c r="BR1828" s="46">
        <v>10219000</v>
      </c>
      <c r="BS1828" s="46" t="s">
        <v>173</v>
      </c>
      <c r="BT1828" s="46"/>
      <c r="BU1828" s="119"/>
      <c r="BV1828" s="119"/>
      <c r="BW1828" s="48" t="s">
        <v>2198</v>
      </c>
      <c r="CB1828" s="82" t="s">
        <v>173</v>
      </c>
      <c r="CC1828" s="82"/>
      <c r="CD1828" s="46" t="s">
        <v>2262</v>
      </c>
      <c r="CE1828" s="46" t="s">
        <v>173</v>
      </c>
      <c r="CG1828" s="46" t="s">
        <v>175</v>
      </c>
      <c r="CH1828" s="46"/>
      <c r="CI1828" s="119"/>
      <c r="CJ1828" s="119"/>
      <c r="CK1828" s="46" t="s">
        <v>1239</v>
      </c>
      <c r="CN1828" s="46" t="s">
        <v>3383</v>
      </c>
      <c r="CO1828" s="46" t="s">
        <v>2254</v>
      </c>
      <c r="CQ1828" s="46" t="s">
        <v>2254</v>
      </c>
      <c r="CR1828" s="46" t="s">
        <v>2984</v>
      </c>
      <c r="CT1828" s="46" t="s">
        <v>2249</v>
      </c>
      <c r="CU1828" s="46" t="s">
        <v>149</v>
      </c>
      <c r="CV1828" s="119"/>
      <c r="CW1828" s="148"/>
      <c r="DG1828" s="119"/>
      <c r="DH1828" s="119"/>
      <c r="DI1828" s="119"/>
      <c r="DJ1828" s="119"/>
      <c r="DK1828" s="119"/>
      <c r="DL1828" s="74">
        <v>5</v>
      </c>
      <c r="DM1828" s="74" t="s">
        <v>164</v>
      </c>
      <c r="DN1828" s="74"/>
      <c r="DO1828" s="74"/>
      <c r="DP1828" s="74"/>
      <c r="DR1828" s="74">
        <v>5</v>
      </c>
      <c r="DS1828" s="74" t="s">
        <v>164</v>
      </c>
      <c r="DX1828" s="46" t="s">
        <v>210</v>
      </c>
      <c r="DY1828" s="46" t="s">
        <v>210</v>
      </c>
      <c r="DZ1828" s="46" t="s">
        <v>2242</v>
      </c>
      <c r="EA1828" s="75">
        <v>50000</v>
      </c>
      <c r="EB1828" s="46" t="s">
        <v>164</v>
      </c>
      <c r="EC1828" s="46"/>
      <c r="ET1828" s="46" t="s">
        <v>210</v>
      </c>
      <c r="EU1828" s="46" t="s">
        <v>210</v>
      </c>
      <c r="EY1828" s="70" t="str">
        <f t="shared" si="219"/>
        <v>amlodipine oral 5mg/</v>
      </c>
      <c r="FK1828" s="14" t="s">
        <v>163</v>
      </c>
      <c r="FL1828" s="70" t="str">
        <f t="shared" si="220"/>
        <v>amlodipine oral 5mg/</v>
      </c>
    </row>
    <row r="1829" spans="1:168" ht="15.75" customHeight="1">
      <c r="A1829" s="76">
        <f t="shared" si="213"/>
        <v>9876582</v>
      </c>
      <c r="B1829" s="57"/>
      <c r="C1829" s="119"/>
      <c r="D1829" s="119"/>
      <c r="E1829" s="119"/>
      <c r="F1829" s="119"/>
      <c r="G1829" s="46" t="s">
        <v>1396</v>
      </c>
      <c r="H1829" s="46" t="s">
        <v>1803</v>
      </c>
      <c r="J1829" s="5" t="str">
        <f t="shared" si="214"/>
        <v>NOR amlodipine besilate Accord Healthcare B.V. tablet 50 x 10mg/</v>
      </c>
      <c r="K1829" s="5" t="str">
        <f t="shared" si="215"/>
        <v>NOR amlodipine besilate Accord Healthcare B.V. tablet 50 x 10mg/</v>
      </c>
      <c r="N1829" s="46" t="s">
        <v>210</v>
      </c>
      <c r="O1829" s="46" t="s">
        <v>2240</v>
      </c>
      <c r="P1829" s="80">
        <v>50</v>
      </c>
      <c r="R1829" s="80">
        <v>50</v>
      </c>
      <c r="T1829" s="119"/>
      <c r="U1829" s="119"/>
      <c r="V1829" s="119"/>
      <c r="W1829" s="119"/>
      <c r="X1829" s="46" t="s">
        <v>210</v>
      </c>
      <c r="Y1829" s="46" t="s">
        <v>2110</v>
      </c>
      <c r="AA1829" s="46" t="s">
        <v>2303</v>
      </c>
      <c r="AC1829" s="46" t="s">
        <v>210</v>
      </c>
      <c r="AD1829" s="46" t="s">
        <v>210</v>
      </c>
      <c r="AE1829" s="46" t="s">
        <v>2240</v>
      </c>
      <c r="AF1829" s="48" t="s">
        <v>2198</v>
      </c>
      <c r="AG1829" s="46" t="s">
        <v>173</v>
      </c>
      <c r="AH1829" s="46"/>
      <c r="AI1829" s="46" t="s">
        <v>1208</v>
      </c>
      <c r="AJ1829" s="46" t="s">
        <v>2216</v>
      </c>
      <c r="AT1829" s="25" t="str">
        <f t="shared" si="216"/>
        <v>NOR amlodipine besilate Accord Healthcare B.V. tablet 10mg/</v>
      </c>
      <c r="AU1829" s="33"/>
      <c r="AV1829" s="46" t="s">
        <v>1885</v>
      </c>
      <c r="AW1829" s="46" t="s">
        <v>1803</v>
      </c>
      <c r="AX1829" s="46"/>
      <c r="AZ1829" s="46" t="s">
        <v>65</v>
      </c>
      <c r="BA1829" s="46" t="s">
        <v>2253</v>
      </c>
      <c r="BB1829" s="46"/>
      <c r="BD1829" s="46" t="s">
        <v>173</v>
      </c>
      <c r="BE1829" s="46"/>
      <c r="BF1829" s="46" t="s">
        <v>2004</v>
      </c>
      <c r="BG1829" s="46" t="s">
        <v>976</v>
      </c>
      <c r="BH1829" s="46"/>
      <c r="BI1829" s="46"/>
      <c r="BJ1829" s="46" t="s">
        <v>1916</v>
      </c>
      <c r="BK1829" s="46" t="s">
        <v>976</v>
      </c>
      <c r="BL1829" s="46" t="s">
        <v>2004</v>
      </c>
      <c r="BM1829" s="65" t="s">
        <v>1353</v>
      </c>
      <c r="BN1829" t="str">
        <f t="shared" si="217"/>
        <v>amlodipine besilate tablet 10mg/</v>
      </c>
      <c r="BO1829" s="65"/>
      <c r="BP1829" t="str">
        <f t="shared" si="218"/>
        <v>amlodipine besilate tablet 10mg/</v>
      </c>
      <c r="BR1829" s="46">
        <v>10219000</v>
      </c>
      <c r="BS1829" s="46" t="s">
        <v>173</v>
      </c>
      <c r="BT1829" s="46"/>
      <c r="BU1829" s="119"/>
      <c r="BV1829" s="119"/>
      <c r="BW1829" s="48" t="s">
        <v>2198</v>
      </c>
      <c r="CB1829" s="82" t="s">
        <v>173</v>
      </c>
      <c r="CC1829" s="82"/>
      <c r="CD1829" s="46" t="s">
        <v>2262</v>
      </c>
      <c r="CE1829" s="46" t="s">
        <v>173</v>
      </c>
      <c r="CG1829" s="46" t="s">
        <v>175</v>
      </c>
      <c r="CH1829" s="46"/>
      <c r="CI1829" s="119"/>
      <c r="CJ1829" s="119"/>
      <c r="CK1829" s="46" t="s">
        <v>1239</v>
      </c>
      <c r="CN1829" s="46" t="s">
        <v>3383</v>
      </c>
      <c r="CO1829" s="46" t="s">
        <v>2254</v>
      </c>
      <c r="CQ1829" s="46" t="s">
        <v>2254</v>
      </c>
      <c r="CR1829" s="46" t="s">
        <v>2984</v>
      </c>
      <c r="CT1829" s="46" t="s">
        <v>2249</v>
      </c>
      <c r="CU1829" s="46" t="s">
        <v>149</v>
      </c>
      <c r="CV1829" s="119"/>
      <c r="CW1829" s="148"/>
      <c r="DG1829" s="119"/>
      <c r="DH1829" s="119"/>
      <c r="DI1829" s="119"/>
      <c r="DJ1829" s="119"/>
      <c r="DK1829" s="119"/>
      <c r="DL1829" s="74">
        <v>10</v>
      </c>
      <c r="DM1829" s="74" t="s">
        <v>164</v>
      </c>
      <c r="DN1829" s="74"/>
      <c r="DO1829" s="74"/>
      <c r="DP1829" s="74"/>
      <c r="DR1829" s="74">
        <v>10</v>
      </c>
      <c r="DS1829" s="74" t="s">
        <v>164</v>
      </c>
      <c r="DX1829" s="46" t="s">
        <v>210</v>
      </c>
      <c r="DY1829" s="46" t="s">
        <v>210</v>
      </c>
      <c r="DZ1829" s="46" t="s">
        <v>2242</v>
      </c>
      <c r="EA1829" s="75">
        <v>100000</v>
      </c>
      <c r="EB1829" s="46" t="s">
        <v>164</v>
      </c>
      <c r="EC1829" s="46"/>
      <c r="ET1829" s="46" t="s">
        <v>210</v>
      </c>
      <c r="EU1829" s="46" t="s">
        <v>210</v>
      </c>
      <c r="EY1829" s="70" t="str">
        <f t="shared" si="219"/>
        <v>amlodipine oral 10mg/</v>
      </c>
      <c r="FK1829" s="14" t="s">
        <v>163</v>
      </c>
      <c r="FL1829" s="70" t="str">
        <f t="shared" si="220"/>
        <v>amlodipine oral 10mg/</v>
      </c>
    </row>
    <row r="1830" spans="1:168" ht="15.75" customHeight="1">
      <c r="A1830" s="76">
        <f t="shared" si="213"/>
        <v>9876583</v>
      </c>
      <c r="B1830" s="57"/>
      <c r="C1830" s="119"/>
      <c r="D1830" s="119"/>
      <c r="E1830" s="119"/>
      <c r="F1830" s="119"/>
      <c r="G1830" s="46" t="s">
        <v>1397</v>
      </c>
      <c r="H1830" s="46" t="s">
        <v>1800</v>
      </c>
      <c r="J1830" s="5" t="str">
        <f t="shared" si="214"/>
        <v>NOR amlodipine besilate Sandoz A/S tablet 14 x 10mg/</v>
      </c>
      <c r="K1830" s="5" t="str">
        <f t="shared" si="215"/>
        <v>NOR amlodipine besilate Sandoz A/S tablet 14 x 10mg/</v>
      </c>
      <c r="N1830" s="46" t="s">
        <v>210</v>
      </c>
      <c r="O1830" s="46" t="s">
        <v>2275</v>
      </c>
      <c r="P1830" s="80">
        <v>14</v>
      </c>
      <c r="R1830" s="80">
        <v>14</v>
      </c>
      <c r="T1830" s="119"/>
      <c r="U1830" s="119"/>
      <c r="V1830" s="119"/>
      <c r="W1830" s="119"/>
      <c r="X1830" s="46" t="s">
        <v>210</v>
      </c>
      <c r="Y1830" s="46" t="s">
        <v>2107</v>
      </c>
      <c r="AA1830" s="46" t="s">
        <v>2303</v>
      </c>
      <c r="AC1830" s="46" t="s">
        <v>210</v>
      </c>
      <c r="AD1830" s="46" t="s">
        <v>210</v>
      </c>
      <c r="AE1830" s="46" t="s">
        <v>2275</v>
      </c>
      <c r="AF1830" s="48" t="s">
        <v>2198</v>
      </c>
      <c r="AG1830" s="46" t="s">
        <v>173</v>
      </c>
      <c r="AH1830" s="46"/>
      <c r="AI1830" s="46" t="s">
        <v>1208</v>
      </c>
      <c r="AJ1830" s="46" t="s">
        <v>2216</v>
      </c>
      <c r="AT1830" s="25" t="str">
        <f t="shared" si="216"/>
        <v>NOR amlodipine besilate Sandoz A/S tablet 10mg/</v>
      </c>
      <c r="AU1830" s="33"/>
      <c r="AV1830" s="46" t="s">
        <v>1884</v>
      </c>
      <c r="AW1830" s="46" t="s">
        <v>1800</v>
      </c>
      <c r="AX1830" s="46"/>
      <c r="AZ1830" s="46" t="s">
        <v>65</v>
      </c>
      <c r="BA1830" s="46" t="s">
        <v>2253</v>
      </c>
      <c r="BB1830" s="46"/>
      <c r="BD1830" s="46" t="s">
        <v>173</v>
      </c>
      <c r="BE1830" s="46"/>
      <c r="BF1830" s="46" t="s">
        <v>2001</v>
      </c>
      <c r="BG1830" s="46" t="s">
        <v>981</v>
      </c>
      <c r="BH1830" s="46"/>
      <c r="BI1830" s="46"/>
      <c r="BJ1830" s="46" t="s">
        <v>1913</v>
      </c>
      <c r="BK1830" s="46" t="s">
        <v>981</v>
      </c>
      <c r="BL1830" s="46" t="s">
        <v>2001</v>
      </c>
      <c r="BM1830" s="65" t="s">
        <v>1353</v>
      </c>
      <c r="BN1830" t="str">
        <f t="shared" si="217"/>
        <v>amlodipine besilate tablet 10mg/</v>
      </c>
      <c r="BO1830" s="65"/>
      <c r="BP1830" t="str">
        <f t="shared" si="218"/>
        <v>amlodipine besilate tablet 10mg/</v>
      </c>
      <c r="BR1830" s="46">
        <v>10219000</v>
      </c>
      <c r="BS1830" s="46" t="s">
        <v>173</v>
      </c>
      <c r="BT1830" s="46"/>
      <c r="BU1830" s="119"/>
      <c r="BV1830" s="119"/>
      <c r="BW1830" s="48" t="s">
        <v>2198</v>
      </c>
      <c r="CB1830" s="82" t="s">
        <v>173</v>
      </c>
      <c r="CC1830" s="82"/>
      <c r="CD1830" s="46" t="s">
        <v>2262</v>
      </c>
      <c r="CE1830" s="46" t="s">
        <v>173</v>
      </c>
      <c r="CG1830" s="46" t="s">
        <v>175</v>
      </c>
      <c r="CH1830" s="46"/>
      <c r="CI1830" s="119"/>
      <c r="CJ1830" s="119"/>
      <c r="CK1830" s="46" t="s">
        <v>1239</v>
      </c>
      <c r="CN1830" s="46" t="s">
        <v>3383</v>
      </c>
      <c r="CO1830" s="46" t="s">
        <v>2254</v>
      </c>
      <c r="CQ1830" s="46" t="s">
        <v>2254</v>
      </c>
      <c r="CR1830" s="46" t="s">
        <v>2984</v>
      </c>
      <c r="CT1830" s="46" t="s">
        <v>2249</v>
      </c>
      <c r="CU1830" s="46" t="s">
        <v>149</v>
      </c>
      <c r="CV1830" s="119"/>
      <c r="CW1830" s="148"/>
      <c r="DG1830" s="119"/>
      <c r="DH1830" s="119"/>
      <c r="DI1830" s="119"/>
      <c r="DJ1830" s="119"/>
      <c r="DK1830" s="119"/>
      <c r="DL1830" s="74">
        <v>10</v>
      </c>
      <c r="DM1830" s="74" t="s">
        <v>164</v>
      </c>
      <c r="DN1830" s="74"/>
      <c r="DO1830" s="74"/>
      <c r="DP1830" s="74"/>
      <c r="DR1830" s="74">
        <v>10</v>
      </c>
      <c r="DS1830" s="74" t="s">
        <v>164</v>
      </c>
      <c r="DX1830" s="46" t="s">
        <v>210</v>
      </c>
      <c r="DY1830" s="46" t="s">
        <v>210</v>
      </c>
      <c r="DZ1830" s="46" t="s">
        <v>2242</v>
      </c>
      <c r="EA1830" s="75">
        <v>100000</v>
      </c>
      <c r="EB1830" s="46" t="s">
        <v>164</v>
      </c>
      <c r="EC1830" s="46"/>
      <c r="ET1830" s="46" t="s">
        <v>210</v>
      </c>
      <c r="EU1830" s="46" t="s">
        <v>210</v>
      </c>
      <c r="EY1830" s="70" t="str">
        <f t="shared" si="219"/>
        <v>amlodipine oral 10mg/</v>
      </c>
      <c r="FK1830" s="14" t="s">
        <v>163</v>
      </c>
      <c r="FL1830" s="70" t="str">
        <f t="shared" si="220"/>
        <v>amlodipine oral 10mg/</v>
      </c>
    </row>
    <row r="1831" spans="1:168" ht="15.75" customHeight="1">
      <c r="A1831" s="76">
        <f t="shared" si="213"/>
        <v>9876584</v>
      </c>
      <c r="B1831" s="57"/>
      <c r="C1831" s="119"/>
      <c r="D1831" s="119"/>
      <c r="E1831" s="119"/>
      <c r="F1831" s="119"/>
      <c r="G1831" s="46" t="s">
        <v>1398</v>
      </c>
      <c r="H1831" s="46" t="s">
        <v>1802</v>
      </c>
      <c r="J1831" s="5" t="str">
        <f t="shared" si="214"/>
        <v>NOR amlodipine besilate Sandoz A/S tablet 60 x 5mg/</v>
      </c>
      <c r="K1831" s="5" t="str">
        <f t="shared" si="215"/>
        <v>NOR amlodipine besilate Sandoz A/S tablet 60 x 5mg/</v>
      </c>
      <c r="N1831" s="46" t="s">
        <v>210</v>
      </c>
      <c r="O1831" s="46" t="s">
        <v>2274</v>
      </c>
      <c r="P1831" s="80">
        <v>60</v>
      </c>
      <c r="R1831" s="80">
        <v>60</v>
      </c>
      <c r="T1831" s="119"/>
      <c r="U1831" s="119"/>
      <c r="V1831" s="119"/>
      <c r="W1831" s="119"/>
      <c r="X1831" s="46" t="s">
        <v>210</v>
      </c>
      <c r="Y1831" s="46" t="s">
        <v>2109</v>
      </c>
      <c r="AA1831" s="46" t="s">
        <v>2303</v>
      </c>
      <c r="AC1831" s="46" t="s">
        <v>210</v>
      </c>
      <c r="AD1831" s="46" t="s">
        <v>210</v>
      </c>
      <c r="AE1831" s="46" t="s">
        <v>2274</v>
      </c>
      <c r="AF1831" s="48" t="s">
        <v>2198</v>
      </c>
      <c r="AG1831" s="46" t="s">
        <v>173</v>
      </c>
      <c r="AH1831" s="46"/>
      <c r="AI1831" s="46" t="s">
        <v>1208</v>
      </c>
      <c r="AJ1831" s="46" t="s">
        <v>2216</v>
      </c>
      <c r="AT1831" s="25" t="str">
        <f t="shared" si="216"/>
        <v>NOR amlodipine besilate Sandoz A/S tablet 5mg/</v>
      </c>
      <c r="AU1831" s="33"/>
      <c r="AV1831" s="46" t="s">
        <v>1884</v>
      </c>
      <c r="AW1831" s="46" t="s">
        <v>1802</v>
      </c>
      <c r="AX1831" s="46"/>
      <c r="AZ1831" s="46" t="s">
        <v>65</v>
      </c>
      <c r="BA1831" s="46" t="s">
        <v>2253</v>
      </c>
      <c r="BB1831" s="46"/>
      <c r="BD1831" s="46" t="s">
        <v>173</v>
      </c>
      <c r="BE1831" s="46"/>
      <c r="BF1831" s="46" t="s">
        <v>2003</v>
      </c>
      <c r="BG1831" s="46" t="s">
        <v>981</v>
      </c>
      <c r="BH1831" s="46"/>
      <c r="BI1831" s="46"/>
      <c r="BJ1831" s="46" t="s">
        <v>1915</v>
      </c>
      <c r="BK1831" s="46" t="s">
        <v>981</v>
      </c>
      <c r="BL1831" s="46" t="s">
        <v>2003</v>
      </c>
      <c r="BM1831" s="65" t="s">
        <v>1353</v>
      </c>
      <c r="BN1831" t="str">
        <f t="shared" si="217"/>
        <v>amlodipine besilate tablet 5mg/</v>
      </c>
      <c r="BO1831" s="65"/>
      <c r="BP1831" t="str">
        <f t="shared" si="218"/>
        <v>amlodipine besilate tablet 5mg/</v>
      </c>
      <c r="BR1831" s="46">
        <v>10219000</v>
      </c>
      <c r="BS1831" s="46" t="s">
        <v>173</v>
      </c>
      <c r="BT1831" s="46"/>
      <c r="BU1831" s="119"/>
      <c r="BV1831" s="119"/>
      <c r="BW1831" s="48" t="s">
        <v>2198</v>
      </c>
      <c r="CB1831" s="82" t="s">
        <v>173</v>
      </c>
      <c r="CC1831" s="82"/>
      <c r="CD1831" s="46" t="s">
        <v>2262</v>
      </c>
      <c r="CE1831" s="46" t="s">
        <v>173</v>
      </c>
      <c r="CG1831" s="46" t="s">
        <v>175</v>
      </c>
      <c r="CH1831" s="46"/>
      <c r="CI1831" s="119"/>
      <c r="CJ1831" s="119"/>
      <c r="CK1831" s="46" t="s">
        <v>1239</v>
      </c>
      <c r="CN1831" s="46" t="s">
        <v>3383</v>
      </c>
      <c r="CO1831" s="46" t="s">
        <v>2254</v>
      </c>
      <c r="CQ1831" s="46" t="s">
        <v>2254</v>
      </c>
      <c r="CR1831" s="46" t="s">
        <v>2984</v>
      </c>
      <c r="CT1831" s="46" t="s">
        <v>2249</v>
      </c>
      <c r="CU1831" s="46" t="s">
        <v>149</v>
      </c>
      <c r="CV1831" s="119"/>
      <c r="CW1831" s="148"/>
      <c r="DG1831" s="119"/>
      <c r="DH1831" s="119"/>
      <c r="DI1831" s="119"/>
      <c r="DJ1831" s="119"/>
      <c r="DK1831" s="119"/>
      <c r="DL1831" s="74">
        <v>5</v>
      </c>
      <c r="DM1831" s="74" t="s">
        <v>164</v>
      </c>
      <c r="DN1831" s="74"/>
      <c r="DO1831" s="74"/>
      <c r="DP1831" s="74"/>
      <c r="DR1831" s="74">
        <v>5</v>
      </c>
      <c r="DS1831" s="74" t="s">
        <v>164</v>
      </c>
      <c r="DX1831" s="46" t="s">
        <v>210</v>
      </c>
      <c r="DY1831" s="46" t="s">
        <v>210</v>
      </c>
      <c r="DZ1831" s="46" t="s">
        <v>2242</v>
      </c>
      <c r="EA1831" s="75">
        <v>50000</v>
      </c>
      <c r="EB1831" s="46" t="s">
        <v>164</v>
      </c>
      <c r="EC1831" s="46"/>
      <c r="ET1831" s="46" t="s">
        <v>210</v>
      </c>
      <c r="EU1831" s="46" t="s">
        <v>210</v>
      </c>
      <c r="EY1831" s="70" t="str">
        <f t="shared" si="219"/>
        <v>amlodipine oral 5mg/</v>
      </c>
      <c r="FK1831" s="14" t="s">
        <v>163</v>
      </c>
      <c r="FL1831" s="70" t="str">
        <f t="shared" si="220"/>
        <v>amlodipine oral 5mg/</v>
      </c>
    </row>
    <row r="1832" spans="1:168" ht="15.75" customHeight="1">
      <c r="A1832" s="76">
        <f t="shared" si="213"/>
        <v>9876585</v>
      </c>
      <c r="B1832" s="57"/>
      <c r="C1832" s="119"/>
      <c r="D1832" s="119"/>
      <c r="E1832" s="119"/>
      <c r="F1832" s="119"/>
      <c r="G1832" s="46" t="s">
        <v>1399</v>
      </c>
      <c r="H1832" s="46" t="s">
        <v>1802</v>
      </c>
      <c r="J1832" s="5" t="str">
        <f t="shared" si="214"/>
        <v>NOR amlodipine besilate Sandoz A/S tablet 100 x 5mg/</v>
      </c>
      <c r="K1832" s="5" t="str">
        <f t="shared" si="215"/>
        <v>NOR amlodipine besilate Sandoz A/S tablet 100 x 5mg/</v>
      </c>
      <c r="N1832" s="46" t="s">
        <v>210</v>
      </c>
      <c r="O1832" s="46" t="s">
        <v>2235</v>
      </c>
      <c r="P1832" s="80">
        <v>100</v>
      </c>
      <c r="R1832" s="80">
        <v>100</v>
      </c>
      <c r="T1832" s="119"/>
      <c r="U1832" s="119"/>
      <c r="V1832" s="119"/>
      <c r="W1832" s="119"/>
      <c r="X1832" s="46" t="s">
        <v>210</v>
      </c>
      <c r="Y1832" s="46" t="s">
        <v>2109</v>
      </c>
      <c r="AA1832" s="46" t="s">
        <v>2303</v>
      </c>
      <c r="AC1832" s="46" t="s">
        <v>210</v>
      </c>
      <c r="AD1832" s="46" t="s">
        <v>210</v>
      </c>
      <c r="AE1832" s="46" t="s">
        <v>2235</v>
      </c>
      <c r="AF1832" s="48" t="s">
        <v>2198</v>
      </c>
      <c r="AG1832" s="46" t="s">
        <v>173</v>
      </c>
      <c r="AH1832" s="46"/>
      <c r="AI1832" s="46" t="s">
        <v>1208</v>
      </c>
      <c r="AJ1832" s="46" t="s">
        <v>2216</v>
      </c>
      <c r="AT1832" s="25" t="str">
        <f t="shared" si="216"/>
        <v>NOR amlodipine besilate Sandoz A/S tablet 5mg/</v>
      </c>
      <c r="AU1832" s="33"/>
      <c r="AV1832" s="46" t="s">
        <v>1884</v>
      </c>
      <c r="AW1832" s="46" t="s">
        <v>1802</v>
      </c>
      <c r="AX1832" s="46"/>
      <c r="AZ1832" s="46" t="s">
        <v>65</v>
      </c>
      <c r="BA1832" s="46" t="s">
        <v>2253</v>
      </c>
      <c r="BB1832" s="46"/>
      <c r="BD1832" s="46" t="s">
        <v>173</v>
      </c>
      <c r="BE1832" s="46"/>
      <c r="BF1832" s="46" t="s">
        <v>2003</v>
      </c>
      <c r="BG1832" s="46" t="s">
        <v>981</v>
      </c>
      <c r="BH1832" s="46"/>
      <c r="BI1832" s="46"/>
      <c r="BJ1832" s="46" t="s">
        <v>1915</v>
      </c>
      <c r="BK1832" s="46" t="s">
        <v>981</v>
      </c>
      <c r="BL1832" s="46" t="s">
        <v>2003</v>
      </c>
      <c r="BM1832" s="65" t="s">
        <v>1353</v>
      </c>
      <c r="BN1832" t="str">
        <f t="shared" si="217"/>
        <v>amlodipine besilate tablet 5mg/</v>
      </c>
      <c r="BO1832" s="65"/>
      <c r="BP1832" t="str">
        <f t="shared" si="218"/>
        <v>amlodipine besilate tablet 5mg/</v>
      </c>
      <c r="BR1832" s="46">
        <v>10219000</v>
      </c>
      <c r="BS1832" s="46" t="s">
        <v>173</v>
      </c>
      <c r="BT1832" s="46"/>
      <c r="BU1832" s="119"/>
      <c r="BV1832" s="119"/>
      <c r="BW1832" s="48" t="s">
        <v>2198</v>
      </c>
      <c r="CB1832" s="82" t="s">
        <v>173</v>
      </c>
      <c r="CC1832" s="82"/>
      <c r="CD1832" s="46" t="s">
        <v>2262</v>
      </c>
      <c r="CE1832" s="46" t="s">
        <v>173</v>
      </c>
      <c r="CG1832" s="46" t="s">
        <v>175</v>
      </c>
      <c r="CH1832" s="46"/>
      <c r="CI1832" s="119"/>
      <c r="CJ1832" s="119"/>
      <c r="CK1832" s="46" t="s">
        <v>1239</v>
      </c>
      <c r="CN1832" s="46" t="s">
        <v>3383</v>
      </c>
      <c r="CO1832" s="46" t="s">
        <v>2254</v>
      </c>
      <c r="CQ1832" s="46" t="s">
        <v>2254</v>
      </c>
      <c r="CR1832" s="46" t="s">
        <v>2984</v>
      </c>
      <c r="CT1832" s="46" t="s">
        <v>2249</v>
      </c>
      <c r="CU1832" s="46" t="s">
        <v>149</v>
      </c>
      <c r="CV1832" s="119"/>
      <c r="CW1832" s="148"/>
      <c r="DG1832" s="119"/>
      <c r="DH1832" s="119"/>
      <c r="DI1832" s="119"/>
      <c r="DJ1832" s="119"/>
      <c r="DK1832" s="119"/>
      <c r="DL1832" s="74">
        <v>5</v>
      </c>
      <c r="DM1832" s="74" t="s">
        <v>164</v>
      </c>
      <c r="DN1832" s="74"/>
      <c r="DO1832" s="74"/>
      <c r="DP1832" s="74"/>
      <c r="DR1832" s="74">
        <v>5</v>
      </c>
      <c r="DS1832" s="74" t="s">
        <v>164</v>
      </c>
      <c r="DX1832" s="46" t="s">
        <v>210</v>
      </c>
      <c r="DY1832" s="46" t="s">
        <v>210</v>
      </c>
      <c r="DZ1832" s="46" t="s">
        <v>2242</v>
      </c>
      <c r="EA1832" s="75">
        <v>50000</v>
      </c>
      <c r="EB1832" s="46" t="s">
        <v>164</v>
      </c>
      <c r="EC1832" s="46"/>
      <c r="ET1832" s="46" t="s">
        <v>210</v>
      </c>
      <c r="EU1832" s="46" t="s">
        <v>210</v>
      </c>
      <c r="EY1832" s="70" t="str">
        <f t="shared" si="219"/>
        <v>amlodipine oral 5mg/</v>
      </c>
      <c r="FK1832" s="14" t="s">
        <v>163</v>
      </c>
      <c r="FL1832" s="70" t="str">
        <f t="shared" si="220"/>
        <v>amlodipine oral 5mg/</v>
      </c>
    </row>
    <row r="1833" spans="1:168" ht="15.75" customHeight="1">
      <c r="A1833" s="76">
        <f t="shared" si="213"/>
        <v>9876586</v>
      </c>
      <c r="B1833" s="57"/>
      <c r="C1833" s="119"/>
      <c r="D1833" s="119"/>
      <c r="E1833" s="119"/>
      <c r="F1833" s="119"/>
      <c r="G1833" s="46" t="s">
        <v>1400</v>
      </c>
      <c r="H1833" s="46" t="s">
        <v>1807</v>
      </c>
      <c r="J1833" s="5" t="str">
        <f t="shared" si="214"/>
        <v>NOR amlodipine besilate Orifarm AS tablet 98 x 10mg/</v>
      </c>
      <c r="K1833" s="5" t="str">
        <f t="shared" si="215"/>
        <v>NOR amlodipine besilate Orifarm AS tablet 98 x 10mg/</v>
      </c>
      <c r="N1833" s="46" t="s">
        <v>210</v>
      </c>
      <c r="O1833" s="46" t="s">
        <v>2281</v>
      </c>
      <c r="P1833" s="80">
        <v>98</v>
      </c>
      <c r="R1833" s="80">
        <v>98</v>
      </c>
      <c r="T1833" s="119"/>
      <c r="U1833" s="119"/>
      <c r="V1833" s="119"/>
      <c r="W1833" s="119"/>
      <c r="X1833" s="46" t="s">
        <v>210</v>
      </c>
      <c r="Y1833" s="46" t="s">
        <v>2114</v>
      </c>
      <c r="AA1833" s="46" t="s">
        <v>2303</v>
      </c>
      <c r="AC1833" s="46" t="s">
        <v>210</v>
      </c>
      <c r="AD1833" s="46" t="s">
        <v>210</v>
      </c>
      <c r="AE1833" s="46" t="s">
        <v>2281</v>
      </c>
      <c r="AF1833" s="48" t="s">
        <v>2198</v>
      </c>
      <c r="AG1833" s="46" t="s">
        <v>173</v>
      </c>
      <c r="AH1833" s="46"/>
      <c r="AI1833" s="46" t="s">
        <v>1208</v>
      </c>
      <c r="AJ1833" s="46" t="s">
        <v>2216</v>
      </c>
      <c r="AT1833" s="25" t="str">
        <f t="shared" si="216"/>
        <v>NOR amlodipine besilate Orifarm AS tablet 10mg/</v>
      </c>
      <c r="AU1833" s="33"/>
      <c r="AV1833" s="46" t="s">
        <v>1887</v>
      </c>
      <c r="AW1833" s="46" t="s">
        <v>1807</v>
      </c>
      <c r="AX1833" s="46"/>
      <c r="AZ1833" s="46" t="s">
        <v>65</v>
      </c>
      <c r="BA1833" s="46" t="s">
        <v>2253</v>
      </c>
      <c r="BB1833" s="46"/>
      <c r="BD1833" s="46" t="s">
        <v>173</v>
      </c>
      <c r="BE1833" s="46"/>
      <c r="BF1833" s="46" t="s">
        <v>2008</v>
      </c>
      <c r="BG1833" s="46" t="s">
        <v>2088</v>
      </c>
      <c r="BH1833" s="46"/>
      <c r="BI1833" s="46"/>
      <c r="BJ1833" s="46" t="s">
        <v>1920</v>
      </c>
      <c r="BK1833" s="46" t="s">
        <v>2088</v>
      </c>
      <c r="BL1833" s="46" t="s">
        <v>2008</v>
      </c>
      <c r="BM1833" s="65" t="s">
        <v>1353</v>
      </c>
      <c r="BN1833" t="str">
        <f t="shared" si="217"/>
        <v>amlodipine besilate tablet 10mg/</v>
      </c>
      <c r="BO1833" s="65"/>
      <c r="BP1833" t="str">
        <f t="shared" si="218"/>
        <v>amlodipine besilate tablet 10mg/</v>
      </c>
      <c r="BR1833" s="46">
        <v>10219000</v>
      </c>
      <c r="BS1833" s="46" t="s">
        <v>173</v>
      </c>
      <c r="BT1833" s="46"/>
      <c r="BU1833" s="119"/>
      <c r="BV1833" s="119"/>
      <c r="BW1833" s="48" t="s">
        <v>2198</v>
      </c>
      <c r="CB1833" s="82" t="s">
        <v>173</v>
      </c>
      <c r="CC1833" s="82"/>
      <c r="CD1833" s="46" t="s">
        <v>2262</v>
      </c>
      <c r="CE1833" s="46" t="s">
        <v>173</v>
      </c>
      <c r="CG1833" s="46" t="s">
        <v>175</v>
      </c>
      <c r="CH1833" s="46"/>
      <c r="CI1833" s="119"/>
      <c r="CJ1833" s="119"/>
      <c r="CK1833" s="46" t="s">
        <v>1239</v>
      </c>
      <c r="CN1833" s="46" t="s">
        <v>3383</v>
      </c>
      <c r="CO1833" s="46" t="s">
        <v>2254</v>
      </c>
      <c r="CQ1833" s="46" t="s">
        <v>2254</v>
      </c>
      <c r="CR1833" s="46" t="s">
        <v>2984</v>
      </c>
      <c r="CT1833" s="46" t="s">
        <v>2249</v>
      </c>
      <c r="CU1833" s="46" t="s">
        <v>149</v>
      </c>
      <c r="CV1833" s="119"/>
      <c r="CW1833" s="148"/>
      <c r="DG1833" s="119"/>
      <c r="DH1833" s="119"/>
      <c r="DI1833" s="119"/>
      <c r="DJ1833" s="119"/>
      <c r="DK1833" s="119"/>
      <c r="DL1833" s="74">
        <v>10</v>
      </c>
      <c r="DM1833" s="74" t="s">
        <v>164</v>
      </c>
      <c r="DN1833" s="74"/>
      <c r="DO1833" s="74"/>
      <c r="DP1833" s="74"/>
      <c r="DR1833" s="74">
        <v>10</v>
      </c>
      <c r="DS1833" s="74" t="s">
        <v>164</v>
      </c>
      <c r="DX1833" s="46" t="s">
        <v>210</v>
      </c>
      <c r="DY1833" s="46" t="s">
        <v>210</v>
      </c>
      <c r="DZ1833" s="46" t="s">
        <v>2242</v>
      </c>
      <c r="EA1833" s="75">
        <v>100000</v>
      </c>
      <c r="EB1833" s="46" t="s">
        <v>164</v>
      </c>
      <c r="EC1833" s="46"/>
      <c r="ET1833" s="46" t="s">
        <v>210</v>
      </c>
      <c r="EU1833" s="46" t="s">
        <v>210</v>
      </c>
      <c r="EY1833" s="70" t="str">
        <f t="shared" si="219"/>
        <v>amlodipine oral 10mg/</v>
      </c>
      <c r="FK1833" s="14" t="s">
        <v>163</v>
      </c>
      <c r="FL1833" s="70" t="str">
        <f t="shared" si="220"/>
        <v>amlodipine oral 10mg/</v>
      </c>
    </row>
    <row r="1834" spans="1:168" ht="15.75" customHeight="1">
      <c r="A1834" s="76">
        <f t="shared" si="213"/>
        <v>9876587</v>
      </c>
      <c r="B1834" s="57"/>
      <c r="C1834" s="119"/>
      <c r="D1834" s="119"/>
      <c r="E1834" s="119"/>
      <c r="F1834" s="119"/>
      <c r="G1834" s="46" t="s">
        <v>1401</v>
      </c>
      <c r="H1834" s="46" t="s">
        <v>1803</v>
      </c>
      <c r="J1834" s="5" t="str">
        <f t="shared" si="214"/>
        <v>NOR amlodipine besilate Accord Healthcare B.V. tablet 60 x 10mg/</v>
      </c>
      <c r="K1834" s="5" t="str">
        <f t="shared" si="215"/>
        <v>NOR amlodipine besilate Accord Healthcare B.V. tablet 60 x 10mg/</v>
      </c>
      <c r="N1834" s="46" t="s">
        <v>210</v>
      </c>
      <c r="O1834" s="46" t="s">
        <v>2274</v>
      </c>
      <c r="P1834" s="80">
        <v>60</v>
      </c>
      <c r="R1834" s="80">
        <v>60</v>
      </c>
      <c r="T1834" s="119"/>
      <c r="U1834" s="119"/>
      <c r="V1834" s="119"/>
      <c r="W1834" s="119"/>
      <c r="X1834" s="46" t="s">
        <v>210</v>
      </c>
      <c r="Y1834" s="46" t="s">
        <v>2110</v>
      </c>
      <c r="AA1834" s="46" t="s">
        <v>2303</v>
      </c>
      <c r="AC1834" s="46" t="s">
        <v>210</v>
      </c>
      <c r="AD1834" s="46" t="s">
        <v>210</v>
      </c>
      <c r="AE1834" s="46" t="s">
        <v>2274</v>
      </c>
      <c r="AF1834" s="48" t="s">
        <v>2198</v>
      </c>
      <c r="AG1834" s="46" t="s">
        <v>173</v>
      </c>
      <c r="AH1834" s="46"/>
      <c r="AI1834" s="46" t="s">
        <v>1208</v>
      </c>
      <c r="AJ1834" s="46" t="s">
        <v>2216</v>
      </c>
      <c r="AT1834" s="25" t="str">
        <f t="shared" si="216"/>
        <v>NOR amlodipine besilate Accord Healthcare B.V. tablet 10mg/</v>
      </c>
      <c r="AU1834" s="33"/>
      <c r="AV1834" s="46" t="s">
        <v>1885</v>
      </c>
      <c r="AW1834" s="46" t="s">
        <v>1803</v>
      </c>
      <c r="AX1834" s="46"/>
      <c r="AZ1834" s="46" t="s">
        <v>65</v>
      </c>
      <c r="BA1834" s="46" t="s">
        <v>2253</v>
      </c>
      <c r="BB1834" s="46"/>
      <c r="BD1834" s="46" t="s">
        <v>173</v>
      </c>
      <c r="BE1834" s="46"/>
      <c r="BF1834" s="46" t="s">
        <v>2004</v>
      </c>
      <c r="BG1834" s="46" t="s">
        <v>976</v>
      </c>
      <c r="BH1834" s="46"/>
      <c r="BI1834" s="46"/>
      <c r="BJ1834" s="46" t="s">
        <v>1916</v>
      </c>
      <c r="BK1834" s="46" t="s">
        <v>976</v>
      </c>
      <c r="BL1834" s="46" t="s">
        <v>2004</v>
      </c>
      <c r="BM1834" s="65" t="s">
        <v>1353</v>
      </c>
      <c r="BN1834" t="str">
        <f t="shared" si="217"/>
        <v>amlodipine besilate tablet 10mg/</v>
      </c>
      <c r="BO1834" s="65"/>
      <c r="BP1834" t="str">
        <f t="shared" si="218"/>
        <v>amlodipine besilate tablet 10mg/</v>
      </c>
      <c r="BR1834" s="46">
        <v>10219000</v>
      </c>
      <c r="BS1834" s="46" t="s">
        <v>173</v>
      </c>
      <c r="BT1834" s="46"/>
      <c r="BU1834" s="119"/>
      <c r="BV1834" s="119"/>
      <c r="BW1834" s="48" t="s">
        <v>2198</v>
      </c>
      <c r="CB1834" s="82" t="s">
        <v>173</v>
      </c>
      <c r="CC1834" s="82"/>
      <c r="CD1834" s="46" t="s">
        <v>2262</v>
      </c>
      <c r="CE1834" s="46" t="s">
        <v>173</v>
      </c>
      <c r="CG1834" s="46" t="s">
        <v>175</v>
      </c>
      <c r="CH1834" s="46"/>
      <c r="CI1834" s="119"/>
      <c r="CJ1834" s="119"/>
      <c r="CK1834" s="46" t="s">
        <v>1239</v>
      </c>
      <c r="CN1834" s="46" t="s">
        <v>3383</v>
      </c>
      <c r="CO1834" s="46" t="s">
        <v>2254</v>
      </c>
      <c r="CQ1834" s="46" t="s">
        <v>2254</v>
      </c>
      <c r="CR1834" s="46" t="s">
        <v>2984</v>
      </c>
      <c r="CT1834" s="46" t="s">
        <v>2249</v>
      </c>
      <c r="CU1834" s="46" t="s">
        <v>149</v>
      </c>
      <c r="CV1834" s="119"/>
      <c r="CW1834" s="148"/>
      <c r="DG1834" s="119"/>
      <c r="DH1834" s="119"/>
      <c r="DI1834" s="119"/>
      <c r="DJ1834" s="119"/>
      <c r="DK1834" s="119"/>
      <c r="DL1834" s="74">
        <v>10</v>
      </c>
      <c r="DM1834" s="74" t="s">
        <v>164</v>
      </c>
      <c r="DN1834" s="74"/>
      <c r="DO1834" s="74"/>
      <c r="DP1834" s="74"/>
      <c r="DR1834" s="74">
        <v>10</v>
      </c>
      <c r="DS1834" s="74" t="s">
        <v>164</v>
      </c>
      <c r="DX1834" s="46" t="s">
        <v>210</v>
      </c>
      <c r="DY1834" s="46" t="s">
        <v>210</v>
      </c>
      <c r="DZ1834" s="46" t="s">
        <v>2242</v>
      </c>
      <c r="EA1834" s="75">
        <v>100000</v>
      </c>
      <c r="EB1834" s="46" t="s">
        <v>164</v>
      </c>
      <c r="EC1834" s="46"/>
      <c r="ET1834" s="46" t="s">
        <v>210</v>
      </c>
      <c r="EU1834" s="46" t="s">
        <v>210</v>
      </c>
      <c r="EY1834" s="70" t="str">
        <f t="shared" si="219"/>
        <v>amlodipine oral 10mg/</v>
      </c>
      <c r="FK1834" s="14" t="s">
        <v>163</v>
      </c>
      <c r="FL1834" s="70" t="str">
        <f t="shared" si="220"/>
        <v>amlodipine oral 10mg/</v>
      </c>
    </row>
    <row r="1835" spans="1:168" ht="15.75" customHeight="1">
      <c r="A1835" s="76">
        <f t="shared" si="213"/>
        <v>9876588</v>
      </c>
      <c r="B1835" s="57"/>
      <c r="C1835" s="119"/>
      <c r="D1835" s="119"/>
      <c r="E1835" s="119"/>
      <c r="F1835" s="119"/>
      <c r="G1835" s="46" t="s">
        <v>1402</v>
      </c>
      <c r="H1835" s="46" t="s">
        <v>1802</v>
      </c>
      <c r="J1835" s="5" t="str">
        <f t="shared" si="214"/>
        <v>NOR amlodipine besilate Sandoz A/S tablet 50 x 5mg/</v>
      </c>
      <c r="K1835" s="5" t="str">
        <f t="shared" si="215"/>
        <v>NOR amlodipine besilate Sandoz A/S tablet 50 x 5mg/</v>
      </c>
      <c r="N1835" s="46" t="s">
        <v>210</v>
      </c>
      <c r="O1835" s="46" t="s">
        <v>2240</v>
      </c>
      <c r="P1835" s="80">
        <v>50</v>
      </c>
      <c r="R1835" s="80">
        <v>50</v>
      </c>
      <c r="T1835" s="119"/>
      <c r="U1835" s="119"/>
      <c r="V1835" s="119"/>
      <c r="W1835" s="119"/>
      <c r="X1835" s="46" t="s">
        <v>210</v>
      </c>
      <c r="Y1835" s="46" t="s">
        <v>2109</v>
      </c>
      <c r="AA1835" s="46" t="s">
        <v>2303</v>
      </c>
      <c r="AC1835" s="46" t="s">
        <v>210</v>
      </c>
      <c r="AD1835" s="46" t="s">
        <v>210</v>
      </c>
      <c r="AE1835" s="46" t="s">
        <v>2240</v>
      </c>
      <c r="AF1835" s="48" t="s">
        <v>2198</v>
      </c>
      <c r="AG1835" s="46" t="s">
        <v>173</v>
      </c>
      <c r="AH1835" s="46"/>
      <c r="AI1835" s="46" t="s">
        <v>1208</v>
      </c>
      <c r="AJ1835" s="46" t="s">
        <v>2216</v>
      </c>
      <c r="AT1835" s="25" t="str">
        <f t="shared" si="216"/>
        <v>NOR amlodipine besilate Sandoz A/S tablet 5mg/</v>
      </c>
      <c r="AU1835" s="33"/>
      <c r="AV1835" s="46" t="s">
        <v>1884</v>
      </c>
      <c r="AW1835" s="46" t="s">
        <v>1802</v>
      </c>
      <c r="AX1835" s="46"/>
      <c r="AZ1835" s="46" t="s">
        <v>65</v>
      </c>
      <c r="BA1835" s="46" t="s">
        <v>2253</v>
      </c>
      <c r="BB1835" s="46"/>
      <c r="BD1835" s="46" t="s">
        <v>173</v>
      </c>
      <c r="BE1835" s="46"/>
      <c r="BF1835" s="46" t="s">
        <v>2003</v>
      </c>
      <c r="BG1835" s="46" t="s">
        <v>981</v>
      </c>
      <c r="BH1835" s="46"/>
      <c r="BI1835" s="46"/>
      <c r="BJ1835" s="46" t="s">
        <v>1915</v>
      </c>
      <c r="BK1835" s="46" t="s">
        <v>981</v>
      </c>
      <c r="BL1835" s="46" t="s">
        <v>2003</v>
      </c>
      <c r="BM1835" s="65" t="s">
        <v>1353</v>
      </c>
      <c r="BN1835" t="str">
        <f t="shared" si="217"/>
        <v>amlodipine besilate tablet 5mg/</v>
      </c>
      <c r="BO1835" s="65"/>
      <c r="BP1835" t="str">
        <f t="shared" si="218"/>
        <v>amlodipine besilate tablet 5mg/</v>
      </c>
      <c r="BR1835" s="46">
        <v>10219000</v>
      </c>
      <c r="BS1835" s="46" t="s">
        <v>173</v>
      </c>
      <c r="BT1835" s="46"/>
      <c r="BU1835" s="119"/>
      <c r="BV1835" s="119"/>
      <c r="BW1835" s="48" t="s">
        <v>2198</v>
      </c>
      <c r="CB1835" s="82" t="s">
        <v>173</v>
      </c>
      <c r="CC1835" s="82"/>
      <c r="CD1835" s="46" t="s">
        <v>2262</v>
      </c>
      <c r="CE1835" s="46" t="s">
        <v>173</v>
      </c>
      <c r="CG1835" s="46" t="s">
        <v>175</v>
      </c>
      <c r="CH1835" s="46"/>
      <c r="CI1835" s="119"/>
      <c r="CJ1835" s="119"/>
      <c r="CK1835" s="46" t="s">
        <v>1239</v>
      </c>
      <c r="CN1835" s="46" t="s">
        <v>3383</v>
      </c>
      <c r="CO1835" s="46" t="s">
        <v>2254</v>
      </c>
      <c r="CQ1835" s="46" t="s">
        <v>2254</v>
      </c>
      <c r="CR1835" s="46" t="s">
        <v>2984</v>
      </c>
      <c r="CT1835" s="46" t="s">
        <v>2249</v>
      </c>
      <c r="CU1835" s="46" t="s">
        <v>149</v>
      </c>
      <c r="CV1835" s="119"/>
      <c r="CW1835" s="148"/>
      <c r="DG1835" s="119"/>
      <c r="DH1835" s="119"/>
      <c r="DI1835" s="119"/>
      <c r="DJ1835" s="119"/>
      <c r="DK1835" s="119"/>
      <c r="DL1835" s="74">
        <v>5</v>
      </c>
      <c r="DM1835" s="74" t="s">
        <v>164</v>
      </c>
      <c r="DN1835" s="74"/>
      <c r="DO1835" s="74"/>
      <c r="DP1835" s="74"/>
      <c r="DR1835" s="74">
        <v>5</v>
      </c>
      <c r="DS1835" s="74" t="s">
        <v>164</v>
      </c>
      <c r="DX1835" s="46" t="s">
        <v>210</v>
      </c>
      <c r="DY1835" s="46" t="s">
        <v>210</v>
      </c>
      <c r="DZ1835" s="46" t="s">
        <v>2242</v>
      </c>
      <c r="EA1835" s="75">
        <v>50000</v>
      </c>
      <c r="EB1835" s="46" t="s">
        <v>164</v>
      </c>
      <c r="EC1835" s="46"/>
      <c r="ET1835" s="46" t="s">
        <v>210</v>
      </c>
      <c r="EU1835" s="46" t="s">
        <v>210</v>
      </c>
      <c r="EY1835" s="70" t="str">
        <f t="shared" si="219"/>
        <v>amlodipine oral 5mg/</v>
      </c>
      <c r="FK1835" s="14" t="s">
        <v>163</v>
      </c>
      <c r="FL1835" s="70" t="str">
        <f t="shared" si="220"/>
        <v>amlodipine oral 5mg/</v>
      </c>
    </row>
    <row r="1836" spans="1:168" ht="15.75" customHeight="1">
      <c r="A1836" s="76">
        <f t="shared" si="213"/>
        <v>9876589</v>
      </c>
      <c r="B1836" s="57"/>
      <c r="C1836" s="119"/>
      <c r="D1836" s="119"/>
      <c r="E1836" s="119"/>
      <c r="F1836" s="119"/>
      <c r="G1836" s="46" t="s">
        <v>1403</v>
      </c>
      <c r="H1836" s="46" t="s">
        <v>1803</v>
      </c>
      <c r="J1836" s="5" t="str">
        <f t="shared" si="214"/>
        <v>NOR amlodipine besilate Accord Healthcare B.V. tablet 98 x 10mg/</v>
      </c>
      <c r="K1836" s="5" t="str">
        <f t="shared" si="215"/>
        <v>NOR amlodipine besilate Accord Healthcare B.V. tablet 98 x 10mg/</v>
      </c>
      <c r="N1836" s="46" t="s">
        <v>210</v>
      </c>
      <c r="O1836" s="46" t="s">
        <v>2281</v>
      </c>
      <c r="P1836" s="80">
        <v>98</v>
      </c>
      <c r="R1836" s="80">
        <v>98</v>
      </c>
      <c r="T1836" s="119"/>
      <c r="U1836" s="119"/>
      <c r="V1836" s="119"/>
      <c r="W1836" s="119"/>
      <c r="X1836" s="46" t="s">
        <v>210</v>
      </c>
      <c r="Y1836" s="46" t="s">
        <v>2110</v>
      </c>
      <c r="AA1836" s="46" t="s">
        <v>2303</v>
      </c>
      <c r="AC1836" s="46" t="s">
        <v>210</v>
      </c>
      <c r="AD1836" s="46" t="s">
        <v>210</v>
      </c>
      <c r="AE1836" s="46" t="s">
        <v>2281</v>
      </c>
      <c r="AF1836" s="48" t="s">
        <v>2198</v>
      </c>
      <c r="AG1836" s="46" t="s">
        <v>173</v>
      </c>
      <c r="AH1836" s="46"/>
      <c r="AI1836" s="46" t="s">
        <v>1208</v>
      </c>
      <c r="AJ1836" s="46" t="s">
        <v>2216</v>
      </c>
      <c r="AT1836" s="25" t="str">
        <f t="shared" si="216"/>
        <v>NOR amlodipine besilate Accord Healthcare B.V. tablet 10mg/</v>
      </c>
      <c r="AU1836" s="33"/>
      <c r="AV1836" s="46" t="s">
        <v>1885</v>
      </c>
      <c r="AW1836" s="46" t="s">
        <v>1803</v>
      </c>
      <c r="AX1836" s="46"/>
      <c r="AZ1836" s="46" t="s">
        <v>65</v>
      </c>
      <c r="BA1836" s="46" t="s">
        <v>2253</v>
      </c>
      <c r="BB1836" s="46"/>
      <c r="BD1836" s="46" t="s">
        <v>173</v>
      </c>
      <c r="BE1836" s="46"/>
      <c r="BF1836" s="46" t="s">
        <v>2004</v>
      </c>
      <c r="BG1836" s="46" t="s">
        <v>976</v>
      </c>
      <c r="BH1836" s="46"/>
      <c r="BI1836" s="46"/>
      <c r="BJ1836" s="46" t="s">
        <v>1916</v>
      </c>
      <c r="BK1836" s="46" t="s">
        <v>976</v>
      </c>
      <c r="BL1836" s="46" t="s">
        <v>2004</v>
      </c>
      <c r="BM1836" s="65" t="s">
        <v>1353</v>
      </c>
      <c r="BN1836" t="str">
        <f t="shared" si="217"/>
        <v>amlodipine besilate tablet 10mg/</v>
      </c>
      <c r="BO1836" s="65"/>
      <c r="BP1836" t="str">
        <f t="shared" si="218"/>
        <v>amlodipine besilate tablet 10mg/</v>
      </c>
      <c r="BR1836" s="46">
        <v>10219000</v>
      </c>
      <c r="BS1836" s="46" t="s">
        <v>173</v>
      </c>
      <c r="BT1836" s="46"/>
      <c r="BU1836" s="119"/>
      <c r="BV1836" s="119"/>
      <c r="BW1836" s="48" t="s">
        <v>2198</v>
      </c>
      <c r="CB1836" s="82" t="s">
        <v>173</v>
      </c>
      <c r="CC1836" s="82"/>
      <c r="CD1836" s="46" t="s">
        <v>2262</v>
      </c>
      <c r="CE1836" s="46" t="s">
        <v>173</v>
      </c>
      <c r="CG1836" s="46" t="s">
        <v>175</v>
      </c>
      <c r="CH1836" s="46"/>
      <c r="CI1836" s="119"/>
      <c r="CJ1836" s="119"/>
      <c r="CK1836" s="46" t="s">
        <v>1239</v>
      </c>
      <c r="CN1836" s="46" t="s">
        <v>3383</v>
      </c>
      <c r="CO1836" s="46" t="s">
        <v>2254</v>
      </c>
      <c r="CQ1836" s="46" t="s">
        <v>2254</v>
      </c>
      <c r="CR1836" s="46" t="s">
        <v>2984</v>
      </c>
      <c r="CT1836" s="46" t="s">
        <v>2249</v>
      </c>
      <c r="CU1836" s="46" t="s">
        <v>149</v>
      </c>
      <c r="CV1836" s="119"/>
      <c r="CW1836" s="148"/>
      <c r="DG1836" s="119"/>
      <c r="DH1836" s="119"/>
      <c r="DI1836" s="119"/>
      <c r="DJ1836" s="119"/>
      <c r="DK1836" s="119"/>
      <c r="DL1836" s="74">
        <v>10</v>
      </c>
      <c r="DM1836" s="74" t="s">
        <v>164</v>
      </c>
      <c r="DN1836" s="74"/>
      <c r="DO1836" s="74"/>
      <c r="DP1836" s="74"/>
      <c r="DR1836" s="74">
        <v>10</v>
      </c>
      <c r="DS1836" s="74" t="s">
        <v>164</v>
      </c>
      <c r="DX1836" s="46" t="s">
        <v>210</v>
      </c>
      <c r="DY1836" s="46" t="s">
        <v>210</v>
      </c>
      <c r="DZ1836" s="46" t="s">
        <v>2242</v>
      </c>
      <c r="EA1836" s="75">
        <v>100000</v>
      </c>
      <c r="EB1836" s="46" t="s">
        <v>164</v>
      </c>
      <c r="EC1836" s="46"/>
      <c r="ET1836" s="46" t="s">
        <v>210</v>
      </c>
      <c r="EU1836" s="46" t="s">
        <v>210</v>
      </c>
      <c r="EY1836" s="70" t="str">
        <f t="shared" si="219"/>
        <v>amlodipine oral 10mg/</v>
      </c>
      <c r="FK1836" s="14" t="s">
        <v>163</v>
      </c>
      <c r="FL1836" s="70" t="str">
        <f t="shared" si="220"/>
        <v>amlodipine oral 10mg/</v>
      </c>
    </row>
    <row r="1837" spans="1:168" ht="15.75" customHeight="1">
      <c r="A1837" s="76">
        <f t="shared" si="213"/>
        <v>9876590</v>
      </c>
      <c r="B1837" s="57"/>
      <c r="C1837" s="119"/>
      <c r="D1837" s="119"/>
      <c r="E1837" s="119"/>
      <c r="F1837" s="119"/>
      <c r="G1837" s="46" t="s">
        <v>1404</v>
      </c>
      <c r="H1837" s="46" t="s">
        <v>1802</v>
      </c>
      <c r="J1837" s="5" t="str">
        <f t="shared" si="214"/>
        <v>NOR amlodipine besilate Sandoz A/S tablet 105 x 5mg/</v>
      </c>
      <c r="K1837" s="5" t="str">
        <f t="shared" si="215"/>
        <v>NOR amlodipine besilate Sandoz A/S tablet 105 x 5mg/</v>
      </c>
      <c r="N1837" s="46" t="s">
        <v>210</v>
      </c>
      <c r="O1837" s="46" t="s">
        <v>2282</v>
      </c>
      <c r="P1837" s="80">
        <v>105</v>
      </c>
      <c r="R1837" s="80">
        <v>105</v>
      </c>
      <c r="T1837" s="119"/>
      <c r="U1837" s="119"/>
      <c r="V1837" s="119"/>
      <c r="W1837" s="119"/>
      <c r="X1837" s="46" t="s">
        <v>210</v>
      </c>
      <c r="Y1837" s="46" t="s">
        <v>2109</v>
      </c>
      <c r="AA1837" s="46" t="s">
        <v>2303</v>
      </c>
      <c r="AC1837" s="46" t="s">
        <v>210</v>
      </c>
      <c r="AD1837" s="46" t="s">
        <v>210</v>
      </c>
      <c r="AE1837" s="46" t="s">
        <v>2282</v>
      </c>
      <c r="AF1837" s="48" t="s">
        <v>2198</v>
      </c>
      <c r="AG1837" s="46" t="s">
        <v>173</v>
      </c>
      <c r="AH1837" s="46"/>
      <c r="AI1837" s="46" t="s">
        <v>1208</v>
      </c>
      <c r="AJ1837" s="46" t="s">
        <v>2216</v>
      </c>
      <c r="AT1837" s="25" t="str">
        <f t="shared" si="216"/>
        <v>NOR amlodipine besilate Sandoz A/S tablet 5mg/</v>
      </c>
      <c r="AU1837" s="33"/>
      <c r="AV1837" s="46" t="s">
        <v>1884</v>
      </c>
      <c r="AW1837" s="46" t="s">
        <v>1802</v>
      </c>
      <c r="AX1837" s="46"/>
      <c r="AZ1837" s="46" t="s">
        <v>65</v>
      </c>
      <c r="BA1837" s="46" t="s">
        <v>2253</v>
      </c>
      <c r="BB1837" s="46"/>
      <c r="BD1837" s="46" t="s">
        <v>173</v>
      </c>
      <c r="BE1837" s="46"/>
      <c r="BF1837" s="46" t="s">
        <v>2003</v>
      </c>
      <c r="BG1837" s="46" t="s">
        <v>981</v>
      </c>
      <c r="BH1837" s="46"/>
      <c r="BI1837" s="46"/>
      <c r="BJ1837" s="46" t="s">
        <v>1915</v>
      </c>
      <c r="BK1837" s="46" t="s">
        <v>981</v>
      </c>
      <c r="BL1837" s="46" t="s">
        <v>2003</v>
      </c>
      <c r="BM1837" s="65" t="s">
        <v>1353</v>
      </c>
      <c r="BN1837" t="str">
        <f t="shared" si="217"/>
        <v>amlodipine besilate tablet 5mg/</v>
      </c>
      <c r="BO1837" s="65"/>
      <c r="BP1837" t="str">
        <f t="shared" si="218"/>
        <v>amlodipine besilate tablet 5mg/</v>
      </c>
      <c r="BR1837" s="46">
        <v>10219000</v>
      </c>
      <c r="BS1837" s="46" t="s">
        <v>173</v>
      </c>
      <c r="BT1837" s="46"/>
      <c r="BU1837" s="119"/>
      <c r="BV1837" s="119"/>
      <c r="BW1837" s="48" t="s">
        <v>2198</v>
      </c>
      <c r="CB1837" s="82" t="s">
        <v>173</v>
      </c>
      <c r="CC1837" s="82"/>
      <c r="CD1837" s="46" t="s">
        <v>2262</v>
      </c>
      <c r="CE1837" s="46" t="s">
        <v>173</v>
      </c>
      <c r="CG1837" s="46" t="s">
        <v>175</v>
      </c>
      <c r="CH1837" s="46"/>
      <c r="CI1837" s="119"/>
      <c r="CJ1837" s="119"/>
      <c r="CK1837" s="46" t="s">
        <v>1239</v>
      </c>
      <c r="CN1837" s="46" t="s">
        <v>3383</v>
      </c>
      <c r="CO1837" s="46" t="s">
        <v>2254</v>
      </c>
      <c r="CQ1837" s="46" t="s">
        <v>2254</v>
      </c>
      <c r="CR1837" s="46" t="s">
        <v>2984</v>
      </c>
      <c r="CT1837" s="46" t="s">
        <v>2249</v>
      </c>
      <c r="CU1837" s="46" t="s">
        <v>149</v>
      </c>
      <c r="CV1837" s="119"/>
      <c r="CW1837" s="148"/>
      <c r="DG1837" s="119"/>
      <c r="DH1837" s="119"/>
      <c r="DI1837" s="119"/>
      <c r="DJ1837" s="119"/>
      <c r="DK1837" s="119"/>
      <c r="DL1837" s="74">
        <v>5</v>
      </c>
      <c r="DM1837" s="74" t="s">
        <v>164</v>
      </c>
      <c r="DN1837" s="74"/>
      <c r="DO1837" s="74"/>
      <c r="DP1837" s="74"/>
      <c r="DR1837" s="74">
        <v>5</v>
      </c>
      <c r="DS1837" s="74" t="s">
        <v>164</v>
      </c>
      <c r="DX1837" s="46" t="s">
        <v>210</v>
      </c>
      <c r="DY1837" s="46" t="s">
        <v>210</v>
      </c>
      <c r="DZ1837" s="46" t="s">
        <v>2242</v>
      </c>
      <c r="EA1837" s="75">
        <v>50000</v>
      </c>
      <c r="EB1837" s="46" t="s">
        <v>164</v>
      </c>
      <c r="EC1837" s="46"/>
      <c r="ET1837" s="46" t="s">
        <v>210</v>
      </c>
      <c r="EU1837" s="46" t="s">
        <v>210</v>
      </c>
      <c r="EY1837" s="70" t="str">
        <f t="shared" si="219"/>
        <v>amlodipine oral 5mg/</v>
      </c>
      <c r="FK1837" s="14" t="s">
        <v>163</v>
      </c>
      <c r="FL1837" s="70" t="str">
        <f t="shared" si="220"/>
        <v>amlodipine oral 5mg/</v>
      </c>
    </row>
    <row r="1838" spans="1:168" ht="15.75" customHeight="1">
      <c r="A1838" s="76">
        <f t="shared" si="213"/>
        <v>9876591</v>
      </c>
      <c r="B1838" s="57"/>
      <c r="C1838" s="119"/>
      <c r="D1838" s="119"/>
      <c r="E1838" s="119"/>
      <c r="F1838" s="119"/>
      <c r="G1838" s="46" t="s">
        <v>1405</v>
      </c>
      <c r="H1838" s="46" t="s">
        <v>1802</v>
      </c>
      <c r="J1838" s="5" t="str">
        <f t="shared" si="214"/>
        <v>NOR amlodipine besilate Sandoz A/S tablet 120 x 5mg/</v>
      </c>
      <c r="K1838" s="5" t="str">
        <f t="shared" si="215"/>
        <v>NOR amlodipine besilate Sandoz A/S tablet 120 x 5mg/</v>
      </c>
      <c r="N1838" s="46" t="s">
        <v>210</v>
      </c>
      <c r="O1838" s="46" t="s">
        <v>2280</v>
      </c>
      <c r="P1838" s="80">
        <v>120</v>
      </c>
      <c r="R1838" s="80">
        <v>120</v>
      </c>
      <c r="T1838" s="119"/>
      <c r="U1838" s="119"/>
      <c r="V1838" s="119"/>
      <c r="W1838" s="119"/>
      <c r="X1838" s="46" t="s">
        <v>210</v>
      </c>
      <c r="Y1838" s="46" t="s">
        <v>2109</v>
      </c>
      <c r="AA1838" s="46" t="s">
        <v>2303</v>
      </c>
      <c r="AC1838" s="46" t="s">
        <v>210</v>
      </c>
      <c r="AD1838" s="46" t="s">
        <v>210</v>
      </c>
      <c r="AE1838" s="46" t="s">
        <v>2280</v>
      </c>
      <c r="AF1838" s="48" t="s">
        <v>2198</v>
      </c>
      <c r="AG1838" s="46" t="s">
        <v>173</v>
      </c>
      <c r="AH1838" s="46"/>
      <c r="AI1838" s="46" t="s">
        <v>1208</v>
      </c>
      <c r="AJ1838" s="46" t="s">
        <v>2216</v>
      </c>
      <c r="AT1838" s="25" t="str">
        <f t="shared" si="216"/>
        <v>NOR amlodipine besilate Sandoz A/S tablet 5mg/</v>
      </c>
      <c r="AU1838" s="33"/>
      <c r="AV1838" s="46" t="s">
        <v>1884</v>
      </c>
      <c r="AW1838" s="46" t="s">
        <v>1802</v>
      </c>
      <c r="AX1838" s="46"/>
      <c r="AZ1838" s="46" t="s">
        <v>65</v>
      </c>
      <c r="BA1838" s="46" t="s">
        <v>2253</v>
      </c>
      <c r="BB1838" s="46"/>
      <c r="BD1838" s="46" t="s">
        <v>173</v>
      </c>
      <c r="BE1838" s="46"/>
      <c r="BF1838" s="46" t="s">
        <v>2003</v>
      </c>
      <c r="BG1838" s="46" t="s">
        <v>981</v>
      </c>
      <c r="BH1838" s="46"/>
      <c r="BI1838" s="46"/>
      <c r="BJ1838" s="46" t="s">
        <v>1915</v>
      </c>
      <c r="BK1838" s="46" t="s">
        <v>981</v>
      </c>
      <c r="BL1838" s="46" t="s">
        <v>2003</v>
      </c>
      <c r="BM1838" s="65" t="s">
        <v>1353</v>
      </c>
      <c r="BN1838" t="str">
        <f t="shared" si="217"/>
        <v>amlodipine besilate tablet 5mg/</v>
      </c>
      <c r="BO1838" s="65"/>
      <c r="BP1838" t="str">
        <f t="shared" si="218"/>
        <v>amlodipine besilate tablet 5mg/</v>
      </c>
      <c r="BR1838" s="46">
        <v>10219000</v>
      </c>
      <c r="BS1838" s="46" t="s">
        <v>173</v>
      </c>
      <c r="BT1838" s="46"/>
      <c r="BU1838" s="119"/>
      <c r="BV1838" s="119"/>
      <c r="BW1838" s="48" t="s">
        <v>2198</v>
      </c>
      <c r="CB1838" s="82" t="s">
        <v>173</v>
      </c>
      <c r="CC1838" s="82"/>
      <c r="CD1838" s="46" t="s">
        <v>2262</v>
      </c>
      <c r="CE1838" s="46" t="s">
        <v>173</v>
      </c>
      <c r="CG1838" s="46" t="s">
        <v>175</v>
      </c>
      <c r="CH1838" s="46"/>
      <c r="CI1838" s="119"/>
      <c r="CJ1838" s="119"/>
      <c r="CK1838" s="46" t="s">
        <v>1239</v>
      </c>
      <c r="CN1838" s="46" t="s">
        <v>3383</v>
      </c>
      <c r="CO1838" s="46" t="s">
        <v>2254</v>
      </c>
      <c r="CQ1838" s="46" t="s">
        <v>2254</v>
      </c>
      <c r="CR1838" s="46" t="s">
        <v>2984</v>
      </c>
      <c r="CT1838" s="46" t="s">
        <v>2249</v>
      </c>
      <c r="CU1838" s="46" t="s">
        <v>149</v>
      </c>
      <c r="CV1838" s="119"/>
      <c r="CW1838" s="148"/>
      <c r="DG1838" s="119"/>
      <c r="DH1838" s="119"/>
      <c r="DI1838" s="119"/>
      <c r="DJ1838" s="119"/>
      <c r="DK1838" s="119"/>
      <c r="DL1838" s="74">
        <v>5</v>
      </c>
      <c r="DM1838" s="74" t="s">
        <v>164</v>
      </c>
      <c r="DN1838" s="74"/>
      <c r="DO1838" s="74"/>
      <c r="DP1838" s="74"/>
      <c r="DR1838" s="74">
        <v>5</v>
      </c>
      <c r="DS1838" s="74" t="s">
        <v>164</v>
      </c>
      <c r="DX1838" s="46" t="s">
        <v>210</v>
      </c>
      <c r="DY1838" s="46" t="s">
        <v>210</v>
      </c>
      <c r="DZ1838" s="46" t="s">
        <v>2242</v>
      </c>
      <c r="EA1838" s="75">
        <v>50000</v>
      </c>
      <c r="EB1838" s="46" t="s">
        <v>164</v>
      </c>
      <c r="EC1838" s="46"/>
      <c r="ET1838" s="46" t="s">
        <v>210</v>
      </c>
      <c r="EU1838" s="46" t="s">
        <v>210</v>
      </c>
      <c r="EY1838" s="70" t="str">
        <f t="shared" si="219"/>
        <v>amlodipine oral 5mg/</v>
      </c>
      <c r="FK1838" s="14" t="s">
        <v>163</v>
      </c>
      <c r="FL1838" s="70" t="str">
        <f t="shared" si="220"/>
        <v>amlodipine oral 5mg/</v>
      </c>
    </row>
    <row r="1839" spans="1:168" ht="15.75" customHeight="1">
      <c r="A1839" s="76">
        <f t="shared" si="213"/>
        <v>9876592</v>
      </c>
      <c r="B1839" s="57"/>
      <c r="C1839" s="119"/>
      <c r="D1839" s="119"/>
      <c r="E1839" s="119"/>
      <c r="F1839" s="119"/>
      <c r="G1839" s="46" t="s">
        <v>1406</v>
      </c>
      <c r="H1839" s="46" t="s">
        <v>1801</v>
      </c>
      <c r="J1839" s="5" t="str">
        <f t="shared" si="214"/>
        <v>NOR amlodipine besilate Accord Healthcare B.V. tablet 20 x 5mg/</v>
      </c>
      <c r="K1839" s="5" t="str">
        <f t="shared" si="215"/>
        <v>NOR amlodipine besilate Accord Healthcare B.V. tablet 20 x 5mg/</v>
      </c>
      <c r="N1839" s="46" t="s">
        <v>210</v>
      </c>
      <c r="O1839" s="46" t="s">
        <v>2238</v>
      </c>
      <c r="P1839" s="80">
        <v>20</v>
      </c>
      <c r="R1839" s="80">
        <v>20</v>
      </c>
      <c r="T1839" s="119"/>
      <c r="U1839" s="119"/>
      <c r="V1839" s="119"/>
      <c r="W1839" s="119"/>
      <c r="X1839" s="46" t="s">
        <v>210</v>
      </c>
      <c r="Y1839" s="46" t="s">
        <v>2108</v>
      </c>
      <c r="AA1839" s="46" t="s">
        <v>2303</v>
      </c>
      <c r="AC1839" s="46" t="s">
        <v>210</v>
      </c>
      <c r="AD1839" s="46" t="s">
        <v>210</v>
      </c>
      <c r="AE1839" s="46" t="s">
        <v>2238</v>
      </c>
      <c r="AF1839" s="48" t="s">
        <v>2198</v>
      </c>
      <c r="AG1839" s="46" t="s">
        <v>173</v>
      </c>
      <c r="AH1839" s="46"/>
      <c r="AI1839" s="46" t="s">
        <v>1208</v>
      </c>
      <c r="AJ1839" s="46" t="s">
        <v>2216</v>
      </c>
      <c r="AT1839" s="25" t="str">
        <f t="shared" si="216"/>
        <v>NOR amlodipine besilate Accord Healthcare B.V. tablet 5mg/</v>
      </c>
      <c r="AU1839" s="33"/>
      <c r="AV1839" s="46" t="s">
        <v>1885</v>
      </c>
      <c r="AW1839" s="46" t="s">
        <v>1801</v>
      </c>
      <c r="AX1839" s="46"/>
      <c r="AZ1839" s="46" t="s">
        <v>65</v>
      </c>
      <c r="BA1839" s="46" t="s">
        <v>2253</v>
      </c>
      <c r="BB1839" s="46"/>
      <c r="BD1839" s="46" t="s">
        <v>173</v>
      </c>
      <c r="BE1839" s="46"/>
      <c r="BF1839" s="46" t="s">
        <v>2002</v>
      </c>
      <c r="BG1839" s="46" t="s">
        <v>976</v>
      </c>
      <c r="BH1839" s="46"/>
      <c r="BI1839" s="46"/>
      <c r="BJ1839" s="46" t="s">
        <v>1914</v>
      </c>
      <c r="BK1839" s="46" t="s">
        <v>976</v>
      </c>
      <c r="BL1839" s="46" t="s">
        <v>2002</v>
      </c>
      <c r="BM1839" s="65" t="s">
        <v>1353</v>
      </c>
      <c r="BN1839" t="str">
        <f t="shared" si="217"/>
        <v>amlodipine besilate tablet 5mg/</v>
      </c>
      <c r="BO1839" s="65"/>
      <c r="BP1839" t="str">
        <f t="shared" si="218"/>
        <v>amlodipine besilate tablet 5mg/</v>
      </c>
      <c r="BR1839" s="46">
        <v>10219000</v>
      </c>
      <c r="BS1839" s="46" t="s">
        <v>173</v>
      </c>
      <c r="BT1839" s="46"/>
      <c r="BU1839" s="119"/>
      <c r="BV1839" s="119"/>
      <c r="BW1839" s="48" t="s">
        <v>2198</v>
      </c>
      <c r="CB1839" s="82" t="s">
        <v>173</v>
      </c>
      <c r="CC1839" s="82"/>
      <c r="CD1839" s="46" t="s">
        <v>2262</v>
      </c>
      <c r="CE1839" s="46" t="s">
        <v>173</v>
      </c>
      <c r="CG1839" s="46" t="s">
        <v>175</v>
      </c>
      <c r="CH1839" s="46"/>
      <c r="CI1839" s="119"/>
      <c r="CJ1839" s="119"/>
      <c r="CK1839" s="46" t="s">
        <v>1239</v>
      </c>
      <c r="CN1839" s="46" t="s">
        <v>3383</v>
      </c>
      <c r="CO1839" s="46" t="s">
        <v>2254</v>
      </c>
      <c r="CQ1839" s="46" t="s">
        <v>2254</v>
      </c>
      <c r="CR1839" s="46" t="s">
        <v>2984</v>
      </c>
      <c r="CT1839" s="46" t="s">
        <v>2249</v>
      </c>
      <c r="CU1839" s="46" t="s">
        <v>149</v>
      </c>
      <c r="CV1839" s="119"/>
      <c r="CW1839" s="148"/>
      <c r="DG1839" s="119"/>
      <c r="DH1839" s="119"/>
      <c r="DI1839" s="119"/>
      <c r="DJ1839" s="119"/>
      <c r="DK1839" s="119"/>
      <c r="DL1839" s="74">
        <v>5</v>
      </c>
      <c r="DM1839" s="74" t="s">
        <v>164</v>
      </c>
      <c r="DN1839" s="74"/>
      <c r="DO1839" s="74"/>
      <c r="DP1839" s="74"/>
      <c r="DR1839" s="74">
        <v>5</v>
      </c>
      <c r="DS1839" s="74" t="s">
        <v>164</v>
      </c>
      <c r="DX1839" s="46" t="s">
        <v>210</v>
      </c>
      <c r="DY1839" s="46" t="s">
        <v>210</v>
      </c>
      <c r="DZ1839" s="46" t="s">
        <v>2242</v>
      </c>
      <c r="EA1839" s="75">
        <v>50000</v>
      </c>
      <c r="EB1839" s="46" t="s">
        <v>164</v>
      </c>
      <c r="EC1839" s="46"/>
      <c r="ET1839" s="46" t="s">
        <v>210</v>
      </c>
      <c r="EU1839" s="46" t="s">
        <v>210</v>
      </c>
      <c r="EY1839" s="70" t="str">
        <f t="shared" si="219"/>
        <v>amlodipine oral 5mg/</v>
      </c>
      <c r="FK1839" s="14" t="s">
        <v>163</v>
      </c>
      <c r="FL1839" s="70" t="str">
        <f t="shared" si="220"/>
        <v>amlodipine oral 5mg/</v>
      </c>
    </row>
    <row r="1840" spans="1:168" ht="15.75" customHeight="1">
      <c r="A1840" s="76">
        <f t="shared" si="213"/>
        <v>9876593</v>
      </c>
      <c r="B1840" s="57"/>
      <c r="C1840" s="119"/>
      <c r="D1840" s="119"/>
      <c r="E1840" s="119"/>
      <c r="F1840" s="119"/>
      <c r="G1840" s="46" t="s">
        <v>1407</v>
      </c>
      <c r="H1840" s="46" t="s">
        <v>1803</v>
      </c>
      <c r="J1840" s="5" t="str">
        <f t="shared" si="214"/>
        <v>NOR amlodipine besilate Accord Healthcare B.V. tablet 30 x 10mg/</v>
      </c>
      <c r="K1840" s="5" t="str">
        <f t="shared" si="215"/>
        <v>NOR amlodipine besilate Accord Healthcare B.V. tablet 30 x 10mg/</v>
      </c>
      <c r="N1840" s="46" t="s">
        <v>210</v>
      </c>
      <c r="O1840" s="46" t="s">
        <v>2278</v>
      </c>
      <c r="P1840" s="80">
        <v>30</v>
      </c>
      <c r="R1840" s="80">
        <v>30</v>
      </c>
      <c r="T1840" s="119"/>
      <c r="U1840" s="119"/>
      <c r="V1840" s="119"/>
      <c r="W1840" s="119"/>
      <c r="X1840" s="46" t="s">
        <v>210</v>
      </c>
      <c r="Y1840" s="46" t="s">
        <v>2110</v>
      </c>
      <c r="AA1840" s="46" t="s">
        <v>2303</v>
      </c>
      <c r="AC1840" s="46" t="s">
        <v>210</v>
      </c>
      <c r="AD1840" s="46" t="s">
        <v>210</v>
      </c>
      <c r="AE1840" s="46" t="s">
        <v>2278</v>
      </c>
      <c r="AF1840" s="48" t="s">
        <v>2198</v>
      </c>
      <c r="AG1840" s="46" t="s">
        <v>173</v>
      </c>
      <c r="AH1840" s="46"/>
      <c r="AI1840" s="46" t="s">
        <v>1208</v>
      </c>
      <c r="AJ1840" s="46" t="s">
        <v>2216</v>
      </c>
      <c r="AT1840" s="25" t="str">
        <f t="shared" si="216"/>
        <v>NOR amlodipine besilate Accord Healthcare B.V. tablet 10mg/</v>
      </c>
      <c r="AU1840" s="33"/>
      <c r="AV1840" s="46" t="s">
        <v>1885</v>
      </c>
      <c r="AW1840" s="46" t="s">
        <v>1803</v>
      </c>
      <c r="AX1840" s="46"/>
      <c r="AZ1840" s="46" t="s">
        <v>65</v>
      </c>
      <c r="BA1840" s="46" t="s">
        <v>2253</v>
      </c>
      <c r="BB1840" s="46"/>
      <c r="BD1840" s="46" t="s">
        <v>173</v>
      </c>
      <c r="BE1840" s="46"/>
      <c r="BF1840" s="46" t="s">
        <v>2004</v>
      </c>
      <c r="BG1840" s="46" t="s">
        <v>976</v>
      </c>
      <c r="BH1840" s="46"/>
      <c r="BI1840" s="46"/>
      <c r="BJ1840" s="46" t="s">
        <v>1916</v>
      </c>
      <c r="BK1840" s="46" t="s">
        <v>976</v>
      </c>
      <c r="BL1840" s="46" t="s">
        <v>2004</v>
      </c>
      <c r="BM1840" s="65" t="s">
        <v>1353</v>
      </c>
      <c r="BN1840" t="str">
        <f t="shared" si="217"/>
        <v>amlodipine besilate tablet 10mg/</v>
      </c>
      <c r="BO1840" s="65"/>
      <c r="BP1840" t="str">
        <f t="shared" si="218"/>
        <v>amlodipine besilate tablet 10mg/</v>
      </c>
      <c r="BR1840" s="46">
        <v>10219000</v>
      </c>
      <c r="BS1840" s="46" t="s">
        <v>173</v>
      </c>
      <c r="BT1840" s="46"/>
      <c r="BU1840" s="119"/>
      <c r="BV1840" s="119"/>
      <c r="BW1840" s="48" t="s">
        <v>2198</v>
      </c>
      <c r="CB1840" s="82" t="s">
        <v>173</v>
      </c>
      <c r="CC1840" s="82"/>
      <c r="CD1840" s="46" t="s">
        <v>2262</v>
      </c>
      <c r="CE1840" s="46" t="s">
        <v>173</v>
      </c>
      <c r="CG1840" s="46" t="s">
        <v>175</v>
      </c>
      <c r="CH1840" s="46"/>
      <c r="CI1840" s="119"/>
      <c r="CJ1840" s="119"/>
      <c r="CK1840" s="46" t="s">
        <v>1239</v>
      </c>
      <c r="CN1840" s="46" t="s">
        <v>3383</v>
      </c>
      <c r="CO1840" s="46" t="s">
        <v>2254</v>
      </c>
      <c r="CQ1840" s="46" t="s">
        <v>2254</v>
      </c>
      <c r="CR1840" s="46" t="s">
        <v>2984</v>
      </c>
      <c r="CT1840" s="46" t="s">
        <v>2249</v>
      </c>
      <c r="CU1840" s="46" t="s">
        <v>149</v>
      </c>
      <c r="CV1840" s="119"/>
      <c r="CW1840" s="148"/>
      <c r="DG1840" s="119"/>
      <c r="DH1840" s="119"/>
      <c r="DI1840" s="119"/>
      <c r="DJ1840" s="119"/>
      <c r="DK1840" s="119"/>
      <c r="DL1840" s="74">
        <v>10</v>
      </c>
      <c r="DM1840" s="74" t="s">
        <v>164</v>
      </c>
      <c r="DN1840" s="74"/>
      <c r="DO1840" s="74"/>
      <c r="DP1840" s="74"/>
      <c r="DR1840" s="74">
        <v>10</v>
      </c>
      <c r="DS1840" s="74" t="s">
        <v>164</v>
      </c>
      <c r="DX1840" s="46" t="s">
        <v>210</v>
      </c>
      <c r="DY1840" s="46" t="s">
        <v>210</v>
      </c>
      <c r="DZ1840" s="46" t="s">
        <v>2242</v>
      </c>
      <c r="EA1840" s="75">
        <v>100000</v>
      </c>
      <c r="EB1840" s="46" t="s">
        <v>164</v>
      </c>
      <c r="EC1840" s="46"/>
      <c r="ET1840" s="46" t="s">
        <v>210</v>
      </c>
      <c r="EU1840" s="46" t="s">
        <v>210</v>
      </c>
      <c r="EY1840" s="70" t="str">
        <f t="shared" si="219"/>
        <v>amlodipine oral 10mg/</v>
      </c>
      <c r="FK1840" s="14" t="s">
        <v>163</v>
      </c>
      <c r="FL1840" s="70" t="str">
        <f t="shared" si="220"/>
        <v>amlodipine oral 10mg/</v>
      </c>
    </row>
    <row r="1841" spans="1:168" ht="15.75" customHeight="1">
      <c r="A1841" s="76">
        <f t="shared" si="213"/>
        <v>9876594</v>
      </c>
      <c r="B1841" s="57"/>
      <c r="C1841" s="119"/>
      <c r="D1841" s="119"/>
      <c r="E1841" s="119"/>
      <c r="F1841" s="119"/>
      <c r="G1841" s="46" t="s">
        <v>1408</v>
      </c>
      <c r="H1841" s="46" t="s">
        <v>1804</v>
      </c>
      <c r="J1841" s="5" t="str">
        <f t="shared" si="214"/>
        <v>NOR amlodipine besilate Vitabalans Oy tablet 30 x 10mg/</v>
      </c>
      <c r="K1841" s="5" t="str">
        <f t="shared" si="215"/>
        <v>NOR amlodipine besilate Vitabalans Oy tablet 30 x 10mg/</v>
      </c>
      <c r="N1841" s="46" t="s">
        <v>210</v>
      </c>
      <c r="O1841" s="46" t="s">
        <v>2278</v>
      </c>
      <c r="P1841" s="80">
        <v>30</v>
      </c>
      <c r="R1841" s="80">
        <v>30</v>
      </c>
      <c r="T1841" s="119"/>
      <c r="U1841" s="119"/>
      <c r="V1841" s="119"/>
      <c r="W1841" s="119"/>
      <c r="X1841" s="46" t="s">
        <v>210</v>
      </c>
      <c r="Y1841" s="46" t="s">
        <v>2111</v>
      </c>
      <c r="AA1841" s="46" t="s">
        <v>2303</v>
      </c>
      <c r="AC1841" s="46" t="s">
        <v>210</v>
      </c>
      <c r="AD1841" s="46" t="s">
        <v>210</v>
      </c>
      <c r="AE1841" s="46" t="s">
        <v>2278</v>
      </c>
      <c r="AF1841" s="48" t="s">
        <v>2198</v>
      </c>
      <c r="AG1841" s="46" t="s">
        <v>173</v>
      </c>
      <c r="AH1841" s="46"/>
      <c r="AI1841" s="46" t="s">
        <v>1208</v>
      </c>
      <c r="AJ1841" s="46" t="s">
        <v>2216</v>
      </c>
      <c r="AT1841" s="25" t="str">
        <f t="shared" si="216"/>
        <v>NOR amlodipine besilate Vitabalans Oy tablet 10mg/</v>
      </c>
      <c r="AU1841" s="33"/>
      <c r="AV1841" s="46" t="s">
        <v>1886</v>
      </c>
      <c r="AW1841" s="46" t="s">
        <v>1804</v>
      </c>
      <c r="AX1841" s="46"/>
      <c r="AZ1841" s="46" t="s">
        <v>65</v>
      </c>
      <c r="BA1841" s="46" t="s">
        <v>2253</v>
      </c>
      <c r="BB1841" s="46"/>
      <c r="BD1841" s="46" t="s">
        <v>173</v>
      </c>
      <c r="BE1841" s="46"/>
      <c r="BF1841" s="46" t="s">
        <v>2005</v>
      </c>
      <c r="BG1841" s="46" t="s">
        <v>978</v>
      </c>
      <c r="BH1841" s="46"/>
      <c r="BI1841" s="46"/>
      <c r="BJ1841" s="46" t="s">
        <v>1917</v>
      </c>
      <c r="BK1841" s="46" t="s">
        <v>978</v>
      </c>
      <c r="BL1841" s="46" t="s">
        <v>2005</v>
      </c>
      <c r="BM1841" s="65" t="s">
        <v>1353</v>
      </c>
      <c r="BN1841" t="str">
        <f t="shared" si="217"/>
        <v>amlodipine besilate tablet 10mg/</v>
      </c>
      <c r="BO1841" s="65"/>
      <c r="BP1841" t="str">
        <f t="shared" si="218"/>
        <v>amlodipine besilate tablet 10mg/</v>
      </c>
      <c r="BR1841" s="46">
        <v>10219000</v>
      </c>
      <c r="BS1841" s="46" t="s">
        <v>173</v>
      </c>
      <c r="BT1841" s="46"/>
      <c r="BU1841" s="119"/>
      <c r="BV1841" s="119"/>
      <c r="BW1841" s="48" t="s">
        <v>2198</v>
      </c>
      <c r="CB1841" s="82" t="s">
        <v>173</v>
      </c>
      <c r="CC1841" s="82"/>
      <c r="CD1841" s="46" t="s">
        <v>2262</v>
      </c>
      <c r="CE1841" s="46" t="s">
        <v>173</v>
      </c>
      <c r="CG1841" s="46" t="s">
        <v>175</v>
      </c>
      <c r="CH1841" s="46"/>
      <c r="CI1841" s="119"/>
      <c r="CJ1841" s="119"/>
      <c r="CK1841" s="46" t="s">
        <v>1239</v>
      </c>
      <c r="CN1841" s="46" t="s">
        <v>3383</v>
      </c>
      <c r="CO1841" s="46" t="s">
        <v>2254</v>
      </c>
      <c r="CQ1841" s="46" t="s">
        <v>2254</v>
      </c>
      <c r="CR1841" s="46" t="s">
        <v>2984</v>
      </c>
      <c r="CT1841" s="46" t="s">
        <v>2249</v>
      </c>
      <c r="CU1841" s="46" t="s">
        <v>149</v>
      </c>
      <c r="CV1841" s="119"/>
      <c r="CW1841" s="148"/>
      <c r="DG1841" s="119"/>
      <c r="DH1841" s="119"/>
      <c r="DI1841" s="119"/>
      <c r="DJ1841" s="119"/>
      <c r="DK1841" s="119"/>
      <c r="DL1841" s="74">
        <v>10</v>
      </c>
      <c r="DM1841" s="74" t="s">
        <v>164</v>
      </c>
      <c r="DN1841" s="74"/>
      <c r="DO1841" s="74"/>
      <c r="DP1841" s="74"/>
      <c r="DR1841" s="74">
        <v>10</v>
      </c>
      <c r="DS1841" s="74" t="s">
        <v>164</v>
      </c>
      <c r="DX1841" s="46" t="s">
        <v>210</v>
      </c>
      <c r="DY1841" s="46" t="s">
        <v>210</v>
      </c>
      <c r="DZ1841" s="46" t="s">
        <v>2242</v>
      </c>
      <c r="EA1841" s="75">
        <v>100000</v>
      </c>
      <c r="EB1841" s="46" t="s">
        <v>164</v>
      </c>
      <c r="EC1841" s="46"/>
      <c r="ET1841" s="46" t="s">
        <v>210</v>
      </c>
      <c r="EU1841" s="46" t="s">
        <v>210</v>
      </c>
      <c r="EY1841" s="70" t="str">
        <f t="shared" si="219"/>
        <v>amlodipine oral 10mg/</v>
      </c>
      <c r="FK1841" s="14" t="s">
        <v>163</v>
      </c>
      <c r="FL1841" s="70" t="str">
        <f t="shared" si="220"/>
        <v>amlodipine oral 10mg/</v>
      </c>
    </row>
    <row r="1842" spans="1:168" ht="15.75" customHeight="1">
      <c r="A1842" s="76">
        <f t="shared" si="213"/>
        <v>9876595</v>
      </c>
      <c r="B1842" s="57"/>
      <c r="C1842" s="119"/>
      <c r="D1842" s="119"/>
      <c r="E1842" s="119"/>
      <c r="F1842" s="119"/>
      <c r="G1842" s="46" t="s">
        <v>1409</v>
      </c>
      <c r="H1842" s="46" t="s">
        <v>1803</v>
      </c>
      <c r="J1842" s="5" t="str">
        <f t="shared" si="214"/>
        <v>NOR amlodipine besilate Accord Healthcare B.V. tablet 14 x 10mg/</v>
      </c>
      <c r="K1842" s="5" t="str">
        <f t="shared" si="215"/>
        <v>NOR amlodipine besilate Accord Healthcare B.V. tablet 14 x 10mg/</v>
      </c>
      <c r="N1842" s="46" t="s">
        <v>210</v>
      </c>
      <c r="O1842" s="46" t="s">
        <v>2275</v>
      </c>
      <c r="P1842" s="80">
        <v>14</v>
      </c>
      <c r="R1842" s="80">
        <v>14</v>
      </c>
      <c r="T1842" s="119"/>
      <c r="U1842" s="119"/>
      <c r="V1842" s="119"/>
      <c r="W1842" s="119"/>
      <c r="X1842" s="46" t="s">
        <v>210</v>
      </c>
      <c r="Y1842" s="46" t="s">
        <v>2110</v>
      </c>
      <c r="AA1842" s="46" t="s">
        <v>2303</v>
      </c>
      <c r="AC1842" s="46" t="s">
        <v>210</v>
      </c>
      <c r="AD1842" s="46" t="s">
        <v>210</v>
      </c>
      <c r="AE1842" s="46" t="s">
        <v>2275</v>
      </c>
      <c r="AF1842" s="48" t="s">
        <v>2198</v>
      </c>
      <c r="AG1842" s="46" t="s">
        <v>173</v>
      </c>
      <c r="AH1842" s="46"/>
      <c r="AI1842" s="46" t="s">
        <v>1208</v>
      </c>
      <c r="AJ1842" s="46" t="s">
        <v>2216</v>
      </c>
      <c r="AT1842" s="25" t="str">
        <f t="shared" si="216"/>
        <v>NOR amlodipine besilate Accord Healthcare B.V. tablet 10mg/</v>
      </c>
      <c r="AU1842" s="33"/>
      <c r="AV1842" s="46" t="s">
        <v>1885</v>
      </c>
      <c r="AW1842" s="46" t="s">
        <v>1803</v>
      </c>
      <c r="AX1842" s="46"/>
      <c r="AZ1842" s="46" t="s">
        <v>65</v>
      </c>
      <c r="BA1842" s="46" t="s">
        <v>2253</v>
      </c>
      <c r="BB1842" s="46"/>
      <c r="BD1842" s="46" t="s">
        <v>173</v>
      </c>
      <c r="BE1842" s="46"/>
      <c r="BF1842" s="46" t="s">
        <v>2004</v>
      </c>
      <c r="BG1842" s="46" t="s">
        <v>976</v>
      </c>
      <c r="BH1842" s="46"/>
      <c r="BI1842" s="46"/>
      <c r="BJ1842" s="46" t="s">
        <v>1916</v>
      </c>
      <c r="BK1842" s="46" t="s">
        <v>976</v>
      </c>
      <c r="BL1842" s="46" t="s">
        <v>2004</v>
      </c>
      <c r="BM1842" s="65" t="s">
        <v>1353</v>
      </c>
      <c r="BN1842" t="str">
        <f t="shared" si="217"/>
        <v>amlodipine besilate tablet 10mg/</v>
      </c>
      <c r="BO1842" s="65"/>
      <c r="BP1842" t="str">
        <f t="shared" si="218"/>
        <v>amlodipine besilate tablet 10mg/</v>
      </c>
      <c r="BR1842" s="46">
        <v>10219000</v>
      </c>
      <c r="BS1842" s="46" t="s">
        <v>173</v>
      </c>
      <c r="BT1842" s="46"/>
      <c r="BU1842" s="119"/>
      <c r="BV1842" s="119"/>
      <c r="BW1842" s="48" t="s">
        <v>2198</v>
      </c>
      <c r="CB1842" s="82" t="s">
        <v>173</v>
      </c>
      <c r="CC1842" s="82"/>
      <c r="CD1842" s="46" t="s">
        <v>2262</v>
      </c>
      <c r="CE1842" s="46" t="s">
        <v>173</v>
      </c>
      <c r="CG1842" s="46" t="s">
        <v>175</v>
      </c>
      <c r="CH1842" s="46"/>
      <c r="CI1842" s="119"/>
      <c r="CJ1842" s="119"/>
      <c r="CK1842" s="46" t="s">
        <v>1239</v>
      </c>
      <c r="CN1842" s="46" t="s">
        <v>3383</v>
      </c>
      <c r="CO1842" s="46" t="s">
        <v>2254</v>
      </c>
      <c r="CQ1842" s="46" t="s">
        <v>2254</v>
      </c>
      <c r="CR1842" s="46" t="s">
        <v>2984</v>
      </c>
      <c r="CT1842" s="46" t="s">
        <v>2249</v>
      </c>
      <c r="CU1842" s="46" t="s">
        <v>149</v>
      </c>
      <c r="CV1842" s="119"/>
      <c r="CW1842" s="148"/>
      <c r="DG1842" s="119"/>
      <c r="DH1842" s="119"/>
      <c r="DI1842" s="119"/>
      <c r="DJ1842" s="119"/>
      <c r="DK1842" s="119"/>
      <c r="DL1842" s="74">
        <v>10</v>
      </c>
      <c r="DM1842" s="74" t="s">
        <v>164</v>
      </c>
      <c r="DN1842" s="74"/>
      <c r="DO1842" s="74"/>
      <c r="DP1842" s="74"/>
      <c r="DR1842" s="74">
        <v>10</v>
      </c>
      <c r="DS1842" s="74" t="s">
        <v>164</v>
      </c>
      <c r="DX1842" s="46" t="s">
        <v>210</v>
      </c>
      <c r="DY1842" s="46" t="s">
        <v>210</v>
      </c>
      <c r="DZ1842" s="46" t="s">
        <v>2242</v>
      </c>
      <c r="EA1842" s="75">
        <v>100000</v>
      </c>
      <c r="EB1842" s="46" t="s">
        <v>164</v>
      </c>
      <c r="EC1842" s="46"/>
      <c r="ET1842" s="46" t="s">
        <v>210</v>
      </c>
      <c r="EU1842" s="46" t="s">
        <v>210</v>
      </c>
      <c r="EY1842" s="70" t="str">
        <f t="shared" si="219"/>
        <v>amlodipine oral 10mg/</v>
      </c>
      <c r="FK1842" s="14" t="s">
        <v>163</v>
      </c>
      <c r="FL1842" s="70" t="str">
        <f t="shared" si="220"/>
        <v>amlodipine oral 10mg/</v>
      </c>
    </row>
    <row r="1843" spans="1:168" ht="15.75" customHeight="1">
      <c r="A1843" s="76">
        <f t="shared" si="213"/>
        <v>9876596</v>
      </c>
      <c r="B1843" s="57"/>
      <c r="C1843" s="119"/>
      <c r="D1843" s="119"/>
      <c r="E1843" s="119"/>
      <c r="F1843" s="119"/>
      <c r="G1843" s="46" t="s">
        <v>1410</v>
      </c>
      <c r="H1843" s="46" t="s">
        <v>1800</v>
      </c>
      <c r="J1843" s="5" t="str">
        <f t="shared" si="214"/>
        <v>NOR amlodipine besilate Sandoz A/S tablet 28 x 10mg/</v>
      </c>
      <c r="K1843" s="5" t="str">
        <f t="shared" si="215"/>
        <v>NOR amlodipine besilate Sandoz A/S tablet 28 x 10mg/</v>
      </c>
      <c r="N1843" s="46" t="s">
        <v>210</v>
      </c>
      <c r="O1843" s="46" t="s">
        <v>2277</v>
      </c>
      <c r="P1843" s="80">
        <v>28</v>
      </c>
      <c r="R1843" s="80">
        <v>28</v>
      </c>
      <c r="T1843" s="119"/>
      <c r="U1843" s="119"/>
      <c r="V1843" s="119"/>
      <c r="W1843" s="119"/>
      <c r="X1843" s="46" t="s">
        <v>210</v>
      </c>
      <c r="Y1843" s="46" t="s">
        <v>2107</v>
      </c>
      <c r="AA1843" s="46" t="s">
        <v>2303</v>
      </c>
      <c r="AC1843" s="46" t="s">
        <v>210</v>
      </c>
      <c r="AD1843" s="46" t="s">
        <v>210</v>
      </c>
      <c r="AE1843" s="46" t="s">
        <v>2277</v>
      </c>
      <c r="AF1843" s="48" t="s">
        <v>2198</v>
      </c>
      <c r="AG1843" s="46" t="s">
        <v>173</v>
      </c>
      <c r="AH1843" s="46"/>
      <c r="AI1843" s="46" t="s">
        <v>1208</v>
      </c>
      <c r="AJ1843" s="46" t="s">
        <v>2216</v>
      </c>
      <c r="AT1843" s="25" t="str">
        <f t="shared" si="216"/>
        <v>NOR amlodipine besilate Sandoz A/S tablet 10mg/</v>
      </c>
      <c r="AU1843" s="33"/>
      <c r="AV1843" s="46" t="s">
        <v>1884</v>
      </c>
      <c r="AW1843" s="46" t="s">
        <v>1800</v>
      </c>
      <c r="AX1843" s="46"/>
      <c r="AZ1843" s="46" t="s">
        <v>65</v>
      </c>
      <c r="BA1843" s="46" t="s">
        <v>2253</v>
      </c>
      <c r="BB1843" s="46"/>
      <c r="BD1843" s="46" t="s">
        <v>173</v>
      </c>
      <c r="BE1843" s="46"/>
      <c r="BF1843" s="46" t="s">
        <v>2001</v>
      </c>
      <c r="BG1843" s="46" t="s">
        <v>981</v>
      </c>
      <c r="BH1843" s="46"/>
      <c r="BI1843" s="46"/>
      <c r="BJ1843" s="46" t="s">
        <v>1913</v>
      </c>
      <c r="BK1843" s="46" t="s">
        <v>981</v>
      </c>
      <c r="BL1843" s="46" t="s">
        <v>2001</v>
      </c>
      <c r="BM1843" s="65" t="s">
        <v>1353</v>
      </c>
      <c r="BN1843" t="str">
        <f t="shared" si="217"/>
        <v>amlodipine besilate tablet 10mg/</v>
      </c>
      <c r="BO1843" s="65"/>
      <c r="BP1843" t="str">
        <f t="shared" si="218"/>
        <v>amlodipine besilate tablet 10mg/</v>
      </c>
      <c r="BR1843" s="46">
        <v>10219000</v>
      </c>
      <c r="BS1843" s="46" t="s">
        <v>173</v>
      </c>
      <c r="BT1843" s="46"/>
      <c r="BU1843" s="119"/>
      <c r="BV1843" s="119"/>
      <c r="BW1843" s="48" t="s">
        <v>2198</v>
      </c>
      <c r="CB1843" s="82" t="s">
        <v>173</v>
      </c>
      <c r="CC1843" s="82"/>
      <c r="CD1843" s="46" t="s">
        <v>2262</v>
      </c>
      <c r="CE1843" s="46" t="s">
        <v>173</v>
      </c>
      <c r="CG1843" s="46" t="s">
        <v>175</v>
      </c>
      <c r="CH1843" s="46"/>
      <c r="CI1843" s="119"/>
      <c r="CJ1843" s="119"/>
      <c r="CK1843" s="46" t="s">
        <v>1239</v>
      </c>
      <c r="CN1843" s="46" t="s">
        <v>3383</v>
      </c>
      <c r="CO1843" s="46" t="s">
        <v>2254</v>
      </c>
      <c r="CQ1843" s="46" t="s">
        <v>2254</v>
      </c>
      <c r="CR1843" s="46" t="s">
        <v>2984</v>
      </c>
      <c r="CT1843" s="46" t="s">
        <v>2249</v>
      </c>
      <c r="CU1843" s="46" t="s">
        <v>149</v>
      </c>
      <c r="CV1843" s="119"/>
      <c r="CW1843" s="148"/>
      <c r="DG1843" s="119"/>
      <c r="DH1843" s="119"/>
      <c r="DI1843" s="119"/>
      <c r="DJ1843" s="119"/>
      <c r="DK1843" s="119"/>
      <c r="DL1843" s="74">
        <v>10</v>
      </c>
      <c r="DM1843" s="74" t="s">
        <v>164</v>
      </c>
      <c r="DN1843" s="74"/>
      <c r="DO1843" s="74"/>
      <c r="DP1843" s="74"/>
      <c r="DR1843" s="74">
        <v>10</v>
      </c>
      <c r="DS1843" s="74" t="s">
        <v>164</v>
      </c>
      <c r="DX1843" s="46" t="s">
        <v>210</v>
      </c>
      <c r="DY1843" s="46" t="s">
        <v>210</v>
      </c>
      <c r="DZ1843" s="46" t="s">
        <v>2242</v>
      </c>
      <c r="EA1843" s="75">
        <v>100000</v>
      </c>
      <c r="EB1843" s="46" t="s">
        <v>164</v>
      </c>
      <c r="EC1843" s="46"/>
      <c r="ET1843" s="46" t="s">
        <v>210</v>
      </c>
      <c r="EU1843" s="46" t="s">
        <v>210</v>
      </c>
      <c r="EY1843" s="70" t="str">
        <f t="shared" si="219"/>
        <v>amlodipine oral 10mg/</v>
      </c>
      <c r="FK1843" s="14" t="s">
        <v>163</v>
      </c>
      <c r="FL1843" s="70" t="str">
        <f t="shared" si="220"/>
        <v>amlodipine oral 10mg/</v>
      </c>
    </row>
    <row r="1844" spans="1:168" ht="15.75" customHeight="1">
      <c r="A1844" s="76">
        <f t="shared" si="213"/>
        <v>9876597</v>
      </c>
      <c r="B1844" s="57"/>
      <c r="C1844" s="119"/>
      <c r="D1844" s="119"/>
      <c r="E1844" s="119"/>
      <c r="F1844" s="119"/>
      <c r="G1844" s="46" t="s">
        <v>1411</v>
      </c>
      <c r="H1844" s="46" t="s">
        <v>1808</v>
      </c>
      <c r="J1844" s="5" t="str">
        <f t="shared" si="214"/>
        <v>NOR amlodipine besilate Essential Pharmaceuticals Limited (1) oral suspension 150mL x 10mg/5mL</v>
      </c>
      <c r="K1844" s="5" t="str">
        <f t="shared" si="215"/>
        <v>NOR amlodipine besilate Essential Pharmaceuticals Limited (1) oral suspension 150mL x 10mg/5mL</v>
      </c>
      <c r="N1844" s="46" t="s">
        <v>210</v>
      </c>
      <c r="O1844" s="46" t="s">
        <v>2233</v>
      </c>
      <c r="P1844" s="80">
        <v>150</v>
      </c>
      <c r="Q1844" s="14" t="s">
        <v>622</v>
      </c>
      <c r="R1844" s="80">
        <v>150</v>
      </c>
      <c r="S1844" s="14" t="s">
        <v>622</v>
      </c>
      <c r="T1844" s="119"/>
      <c r="U1844" s="119"/>
      <c r="V1844" s="119"/>
      <c r="W1844" s="119"/>
      <c r="X1844" s="46" t="s">
        <v>210</v>
      </c>
      <c r="Y1844" s="46" t="s">
        <v>2115</v>
      </c>
      <c r="AA1844" s="46" t="s">
        <v>263</v>
      </c>
      <c r="AC1844" s="46" t="s">
        <v>210</v>
      </c>
      <c r="AD1844" s="46" t="s">
        <v>210</v>
      </c>
      <c r="AE1844" s="46" t="s">
        <v>2233</v>
      </c>
      <c r="AF1844" s="48" t="s">
        <v>2199</v>
      </c>
      <c r="AG1844" s="46" t="s">
        <v>1209</v>
      </c>
      <c r="AH1844" s="46"/>
      <c r="AI1844" s="46" t="s">
        <v>2209</v>
      </c>
      <c r="AJ1844" s="46" t="s">
        <v>2217</v>
      </c>
      <c r="AT1844" s="25" t="str">
        <f t="shared" si="216"/>
        <v>NOR amlodipine besilate Essential Pharmaceuticals Limited (1) oral suspension 10mg/5mL</v>
      </c>
      <c r="AU1844" s="33"/>
      <c r="AV1844" s="46" t="s">
        <v>1888</v>
      </c>
      <c r="AW1844" s="46" t="s">
        <v>1808</v>
      </c>
      <c r="AX1844" s="46"/>
      <c r="AZ1844" s="46" t="s">
        <v>65</v>
      </c>
      <c r="BA1844" s="46" t="s">
        <v>2253</v>
      </c>
      <c r="BB1844" s="46"/>
      <c r="BD1844" s="46" t="s">
        <v>1209</v>
      </c>
      <c r="BE1844" s="46"/>
      <c r="BF1844" s="46" t="s">
        <v>2009</v>
      </c>
      <c r="BG1844" s="46" t="s">
        <v>2089</v>
      </c>
      <c r="BH1844" s="46"/>
      <c r="BI1844" s="46"/>
      <c r="BJ1844" s="46" t="s">
        <v>1921</v>
      </c>
      <c r="BK1844" s="46" t="s">
        <v>2089</v>
      </c>
      <c r="BL1844" s="46" t="s">
        <v>2009</v>
      </c>
      <c r="BM1844" s="65" t="s">
        <v>1353</v>
      </c>
      <c r="BN1844" t="str">
        <f t="shared" si="217"/>
        <v>amlodipine besilate oral suspension 10mg/5mL</v>
      </c>
      <c r="BO1844" s="65"/>
      <c r="BP1844" t="str">
        <f t="shared" si="218"/>
        <v>amlodipine besilate oral suspension 10mg/5mL</v>
      </c>
      <c r="BR1844" s="76">
        <v>10106000</v>
      </c>
      <c r="BS1844" s="46" t="s">
        <v>1209</v>
      </c>
      <c r="BT1844" s="46"/>
      <c r="BU1844" s="119"/>
      <c r="BV1844" s="119"/>
      <c r="BW1844" s="48" t="s">
        <v>2199</v>
      </c>
      <c r="CB1844" s="82" t="s">
        <v>210</v>
      </c>
      <c r="CC1844" s="82"/>
      <c r="CD1844" s="46" t="s">
        <v>210</v>
      </c>
      <c r="CE1844" s="46" t="s">
        <v>210</v>
      </c>
      <c r="CG1844" s="46" t="s">
        <v>175</v>
      </c>
      <c r="CH1844" s="46"/>
      <c r="CI1844" s="119"/>
      <c r="CJ1844" s="119"/>
      <c r="CK1844" s="46" t="s">
        <v>1239</v>
      </c>
      <c r="CN1844" s="46" t="s">
        <v>3383</v>
      </c>
      <c r="CO1844" s="46" t="s">
        <v>2254</v>
      </c>
      <c r="CQ1844" s="46" t="s">
        <v>2254</v>
      </c>
      <c r="CR1844" s="46" t="s">
        <v>2984</v>
      </c>
      <c r="CT1844" s="46" t="s">
        <v>2249</v>
      </c>
      <c r="CU1844" s="46" t="s">
        <v>149</v>
      </c>
      <c r="CV1844" s="119"/>
      <c r="CW1844" s="148"/>
      <c r="DA1844" s="74">
        <v>10</v>
      </c>
      <c r="DB1844" s="74" t="s">
        <v>164</v>
      </c>
      <c r="DD1844" s="74">
        <v>5</v>
      </c>
      <c r="DE1844" s="74" t="s">
        <v>622</v>
      </c>
      <c r="DG1844" s="119"/>
      <c r="DH1844" s="119"/>
      <c r="DI1844" s="119"/>
      <c r="DJ1844" s="119"/>
      <c r="DK1844" s="119"/>
      <c r="DP1844" s="74"/>
      <c r="DR1844" s="74">
        <v>10</v>
      </c>
      <c r="DS1844" s="74" t="s">
        <v>164</v>
      </c>
      <c r="DU1844" s="74">
        <v>5</v>
      </c>
      <c r="DV1844" s="74" t="s">
        <v>622</v>
      </c>
      <c r="DX1844" s="46" t="s">
        <v>2232</v>
      </c>
      <c r="DY1844" s="46" t="s">
        <v>263</v>
      </c>
      <c r="DZ1844" s="46" t="s">
        <v>2242</v>
      </c>
      <c r="EA1844" s="75">
        <v>10000</v>
      </c>
      <c r="EB1844" s="46" t="s">
        <v>164</v>
      </c>
      <c r="EC1844" s="46"/>
      <c r="ET1844" s="46" t="s">
        <v>210</v>
      </c>
      <c r="EU1844" s="46" t="s">
        <v>210</v>
      </c>
      <c r="EY1844" s="70" t="str">
        <f t="shared" si="219"/>
        <v>amlodipine oral 10mg/5mL</v>
      </c>
      <c r="FK1844" s="14" t="s">
        <v>163</v>
      </c>
      <c r="FL1844" s="70" t="str">
        <f t="shared" si="220"/>
        <v>amlodipine oral 10mg/5mL</v>
      </c>
    </row>
    <row r="1845" spans="1:168" ht="15.75" customHeight="1">
      <c r="A1845" s="76">
        <f t="shared" si="213"/>
        <v>9876598</v>
      </c>
      <c r="B1845" s="57"/>
      <c r="C1845" s="119"/>
      <c r="D1845" s="119"/>
      <c r="E1845" s="119"/>
      <c r="F1845" s="119"/>
      <c r="G1845" s="46" t="s">
        <v>1412</v>
      </c>
      <c r="H1845" s="46" t="s">
        <v>1803</v>
      </c>
      <c r="J1845" s="5" t="str">
        <f t="shared" si="214"/>
        <v>NOR amlodipine besilate Accord Healthcare B.V. tablet 100 x 10mg/</v>
      </c>
      <c r="K1845" s="5" t="str">
        <f t="shared" si="215"/>
        <v>NOR amlodipine besilate Accord Healthcare B.V. tablet 100 x 10mg/</v>
      </c>
      <c r="N1845" s="46" t="s">
        <v>210</v>
      </c>
      <c r="O1845" s="46" t="s">
        <v>2235</v>
      </c>
      <c r="P1845" s="80">
        <v>100</v>
      </c>
      <c r="R1845" s="80">
        <v>100</v>
      </c>
      <c r="T1845" s="119"/>
      <c r="U1845" s="119"/>
      <c r="V1845" s="119"/>
      <c r="W1845" s="119"/>
      <c r="X1845" s="46" t="s">
        <v>1289</v>
      </c>
      <c r="Y1845" s="46" t="s">
        <v>2110</v>
      </c>
      <c r="AA1845" s="46" t="s">
        <v>2303</v>
      </c>
      <c r="AC1845" s="46" t="s">
        <v>2304</v>
      </c>
      <c r="AD1845" s="46" t="s">
        <v>210</v>
      </c>
      <c r="AE1845" s="46" t="s">
        <v>2235</v>
      </c>
      <c r="AF1845" s="48" t="s">
        <v>2198</v>
      </c>
      <c r="AG1845" s="46" t="s">
        <v>173</v>
      </c>
      <c r="AH1845" s="46"/>
      <c r="AI1845" s="46" t="s">
        <v>1208</v>
      </c>
      <c r="AJ1845" s="46" t="s">
        <v>2216</v>
      </c>
      <c r="AT1845" s="25" t="str">
        <f t="shared" si="216"/>
        <v>NOR amlodipine besilate Accord Healthcare B.V. tablet 10mg/</v>
      </c>
      <c r="AU1845" s="33"/>
      <c r="AV1845" s="46" t="s">
        <v>1885</v>
      </c>
      <c r="AW1845" s="46" t="s">
        <v>1803</v>
      </c>
      <c r="AX1845" s="46"/>
      <c r="AZ1845" s="46" t="s">
        <v>65</v>
      </c>
      <c r="BA1845" s="46" t="s">
        <v>2253</v>
      </c>
      <c r="BB1845" s="46"/>
      <c r="BD1845" s="46" t="s">
        <v>173</v>
      </c>
      <c r="BE1845" s="46"/>
      <c r="BF1845" s="46" t="s">
        <v>2004</v>
      </c>
      <c r="BG1845" s="46" t="s">
        <v>976</v>
      </c>
      <c r="BH1845" s="46"/>
      <c r="BI1845" s="46"/>
      <c r="BJ1845" s="46" t="s">
        <v>1916</v>
      </c>
      <c r="BK1845" s="46" t="s">
        <v>976</v>
      </c>
      <c r="BL1845" s="46" t="s">
        <v>2004</v>
      </c>
      <c r="BM1845" s="65" t="s">
        <v>1353</v>
      </c>
      <c r="BN1845" t="str">
        <f t="shared" si="217"/>
        <v>amlodipine besilate tablet 10mg/</v>
      </c>
      <c r="BO1845" s="65"/>
      <c r="BP1845" t="str">
        <f t="shared" si="218"/>
        <v>amlodipine besilate tablet 10mg/</v>
      </c>
      <c r="BR1845" s="46">
        <v>10219000</v>
      </c>
      <c r="BS1845" s="46" t="s">
        <v>173</v>
      </c>
      <c r="BT1845" s="46"/>
      <c r="BU1845" s="119"/>
      <c r="BV1845" s="119"/>
      <c r="BW1845" s="48" t="s">
        <v>2198</v>
      </c>
      <c r="CB1845" s="82" t="s">
        <v>173</v>
      </c>
      <c r="CC1845" s="82"/>
      <c r="CD1845" s="46" t="s">
        <v>2262</v>
      </c>
      <c r="CE1845" s="46" t="s">
        <v>173</v>
      </c>
      <c r="CG1845" s="46" t="s">
        <v>175</v>
      </c>
      <c r="CH1845" s="46"/>
      <c r="CI1845" s="119"/>
      <c r="CJ1845" s="119"/>
      <c r="CK1845" s="46" t="s">
        <v>1239</v>
      </c>
      <c r="CN1845" s="46" t="s">
        <v>3383</v>
      </c>
      <c r="CO1845" s="46" t="s">
        <v>2254</v>
      </c>
      <c r="CQ1845" s="46" t="s">
        <v>2254</v>
      </c>
      <c r="CR1845" s="46" t="s">
        <v>2984</v>
      </c>
      <c r="CT1845" s="46" t="s">
        <v>2249</v>
      </c>
      <c r="CU1845" s="46" t="s">
        <v>149</v>
      </c>
      <c r="CV1845" s="119"/>
      <c r="CW1845" s="148"/>
      <c r="DG1845" s="119"/>
      <c r="DH1845" s="119"/>
      <c r="DI1845" s="119"/>
      <c r="DJ1845" s="119"/>
      <c r="DK1845" s="119"/>
      <c r="DL1845" s="74">
        <v>10</v>
      </c>
      <c r="DM1845" s="74" t="s">
        <v>164</v>
      </c>
      <c r="DN1845" s="74"/>
      <c r="DO1845" s="74"/>
      <c r="DP1845" s="74"/>
      <c r="DR1845" s="74">
        <v>10</v>
      </c>
      <c r="DS1845" s="74" t="s">
        <v>164</v>
      </c>
      <c r="DX1845" s="46" t="s">
        <v>210</v>
      </c>
      <c r="DY1845" s="46" t="s">
        <v>210</v>
      </c>
      <c r="DZ1845" s="46" t="s">
        <v>2242</v>
      </c>
      <c r="EA1845" s="75">
        <v>100000</v>
      </c>
      <c r="EB1845" s="46" t="s">
        <v>164</v>
      </c>
      <c r="EC1845" s="46"/>
      <c r="ET1845" s="46" t="s">
        <v>2231</v>
      </c>
      <c r="EU1845" s="46" t="s">
        <v>164</v>
      </c>
      <c r="EY1845" s="70" t="str">
        <f t="shared" si="219"/>
        <v>amlodipine oral 10mg/</v>
      </c>
      <c r="FK1845" s="14" t="s">
        <v>163</v>
      </c>
      <c r="FL1845" s="70" t="str">
        <f t="shared" si="220"/>
        <v>amlodipine oral 10mg/</v>
      </c>
    </row>
    <row r="1846" spans="1:168" ht="15.75" customHeight="1">
      <c r="A1846" s="76">
        <f t="shared" si="213"/>
        <v>9876599</v>
      </c>
      <c r="B1846" s="57"/>
      <c r="C1846" s="119"/>
      <c r="D1846" s="119"/>
      <c r="E1846" s="119"/>
      <c r="F1846" s="119"/>
      <c r="G1846" s="46" t="s">
        <v>1413</v>
      </c>
      <c r="H1846" s="46" t="s">
        <v>1801</v>
      </c>
      <c r="J1846" s="5" t="str">
        <f t="shared" si="214"/>
        <v>NOR amlodipine besilate Accord Healthcare B.V. tablet 100 x 5mg/</v>
      </c>
      <c r="K1846" s="5" t="str">
        <f t="shared" si="215"/>
        <v>NOR amlodipine besilate Accord Healthcare B.V. tablet 100 x 5mg/</v>
      </c>
      <c r="N1846" s="46" t="s">
        <v>210</v>
      </c>
      <c r="O1846" s="46" t="s">
        <v>2235</v>
      </c>
      <c r="P1846" s="80">
        <v>100</v>
      </c>
      <c r="R1846" s="80">
        <v>100</v>
      </c>
      <c r="T1846" s="119"/>
      <c r="U1846" s="119"/>
      <c r="V1846" s="119"/>
      <c r="W1846" s="119"/>
      <c r="X1846" s="46" t="s">
        <v>1289</v>
      </c>
      <c r="Y1846" s="46" t="s">
        <v>2108</v>
      </c>
      <c r="AA1846" s="46" t="s">
        <v>2303</v>
      </c>
      <c r="AC1846" s="46" t="s">
        <v>2304</v>
      </c>
      <c r="AD1846" s="46" t="s">
        <v>210</v>
      </c>
      <c r="AE1846" s="46" t="s">
        <v>2235</v>
      </c>
      <c r="AF1846" s="48" t="s">
        <v>2198</v>
      </c>
      <c r="AG1846" s="46" t="s">
        <v>173</v>
      </c>
      <c r="AH1846" s="46"/>
      <c r="AI1846" s="46" t="s">
        <v>1208</v>
      </c>
      <c r="AJ1846" s="46" t="s">
        <v>2216</v>
      </c>
      <c r="AT1846" s="25" t="str">
        <f t="shared" si="216"/>
        <v>NOR amlodipine besilate Accord Healthcare B.V. tablet 5mg/</v>
      </c>
      <c r="AU1846" s="33"/>
      <c r="AV1846" s="46" t="s">
        <v>1885</v>
      </c>
      <c r="AW1846" s="46" t="s">
        <v>1801</v>
      </c>
      <c r="AX1846" s="46"/>
      <c r="AZ1846" s="46" t="s">
        <v>65</v>
      </c>
      <c r="BA1846" s="46" t="s">
        <v>2253</v>
      </c>
      <c r="BB1846" s="46"/>
      <c r="BD1846" s="46" t="s">
        <v>173</v>
      </c>
      <c r="BE1846" s="46"/>
      <c r="BF1846" s="46" t="s">
        <v>2002</v>
      </c>
      <c r="BG1846" s="46" t="s">
        <v>976</v>
      </c>
      <c r="BH1846" s="46"/>
      <c r="BI1846" s="46"/>
      <c r="BJ1846" s="46" t="s">
        <v>1914</v>
      </c>
      <c r="BK1846" s="46" t="s">
        <v>976</v>
      </c>
      <c r="BL1846" s="46" t="s">
        <v>2002</v>
      </c>
      <c r="BM1846" s="65" t="s">
        <v>1353</v>
      </c>
      <c r="BN1846" t="str">
        <f t="shared" si="217"/>
        <v>amlodipine besilate tablet 5mg/</v>
      </c>
      <c r="BO1846" s="65"/>
      <c r="BP1846" t="str">
        <f t="shared" si="218"/>
        <v>amlodipine besilate tablet 5mg/</v>
      </c>
      <c r="BR1846" s="46">
        <v>10219000</v>
      </c>
      <c r="BS1846" s="46" t="s">
        <v>173</v>
      </c>
      <c r="BT1846" s="46"/>
      <c r="BU1846" s="119"/>
      <c r="BV1846" s="119"/>
      <c r="BW1846" s="48" t="s">
        <v>2198</v>
      </c>
      <c r="CB1846" s="82" t="s">
        <v>173</v>
      </c>
      <c r="CC1846" s="82"/>
      <c r="CD1846" s="46" t="s">
        <v>2262</v>
      </c>
      <c r="CE1846" s="46" t="s">
        <v>173</v>
      </c>
      <c r="CG1846" s="46" t="s">
        <v>175</v>
      </c>
      <c r="CH1846" s="46"/>
      <c r="CI1846" s="119"/>
      <c r="CJ1846" s="119"/>
      <c r="CK1846" s="46" t="s">
        <v>1239</v>
      </c>
      <c r="CN1846" s="46" t="s">
        <v>3383</v>
      </c>
      <c r="CO1846" s="46" t="s">
        <v>2254</v>
      </c>
      <c r="CQ1846" s="46" t="s">
        <v>2254</v>
      </c>
      <c r="CR1846" s="46" t="s">
        <v>2984</v>
      </c>
      <c r="CT1846" s="46" t="s">
        <v>2249</v>
      </c>
      <c r="CU1846" s="46" t="s">
        <v>149</v>
      </c>
      <c r="CV1846" s="119"/>
      <c r="CW1846" s="148"/>
      <c r="DG1846" s="119"/>
      <c r="DH1846" s="119"/>
      <c r="DI1846" s="119"/>
      <c r="DJ1846" s="119"/>
      <c r="DK1846" s="119"/>
      <c r="DL1846" s="74">
        <v>5</v>
      </c>
      <c r="DM1846" s="74" t="s">
        <v>164</v>
      </c>
      <c r="DN1846" s="74"/>
      <c r="DO1846" s="74"/>
      <c r="DP1846" s="74"/>
      <c r="DR1846" s="74">
        <v>5</v>
      </c>
      <c r="DS1846" s="74" t="s">
        <v>164</v>
      </c>
      <c r="DX1846" s="46" t="s">
        <v>210</v>
      </c>
      <c r="DY1846" s="46" t="s">
        <v>210</v>
      </c>
      <c r="DZ1846" s="46" t="s">
        <v>2242</v>
      </c>
      <c r="EA1846" s="75">
        <v>50000</v>
      </c>
      <c r="EB1846" s="46" t="s">
        <v>164</v>
      </c>
      <c r="EC1846" s="46"/>
      <c r="ET1846" s="46" t="s">
        <v>2231</v>
      </c>
      <c r="EU1846" s="46" t="s">
        <v>164</v>
      </c>
      <c r="EY1846" s="70" t="str">
        <f t="shared" si="219"/>
        <v>amlodipine oral 5mg/</v>
      </c>
      <c r="FK1846" s="14" t="s">
        <v>163</v>
      </c>
      <c r="FL1846" s="70" t="str">
        <f t="shared" si="220"/>
        <v>amlodipine oral 5mg/</v>
      </c>
    </row>
    <row r="1847" spans="1:168" ht="15.75" customHeight="1">
      <c r="A1847" s="76">
        <f t="shared" si="213"/>
        <v>9876600</v>
      </c>
      <c r="B1847" s="57"/>
      <c r="C1847" s="119"/>
      <c r="D1847" s="119"/>
      <c r="E1847" s="119"/>
      <c r="F1847" s="119"/>
      <c r="G1847" s="46" t="s">
        <v>1414</v>
      </c>
      <c r="H1847" s="46" t="s">
        <v>1804</v>
      </c>
      <c r="J1847" s="5" t="str">
        <f t="shared" si="214"/>
        <v>NOR amlodipine besilate Vitabalans Oy tablet 100 x 10mg/</v>
      </c>
      <c r="K1847" s="5" t="str">
        <f t="shared" si="215"/>
        <v>NOR amlodipine besilate Vitabalans Oy tablet 100 x 10mg/</v>
      </c>
      <c r="N1847" s="46" t="s">
        <v>210</v>
      </c>
      <c r="O1847" s="46" t="s">
        <v>2235</v>
      </c>
      <c r="P1847" s="80">
        <v>100</v>
      </c>
      <c r="R1847" s="80">
        <v>100</v>
      </c>
      <c r="T1847" s="119"/>
      <c r="U1847" s="119"/>
      <c r="V1847" s="119"/>
      <c r="W1847" s="119"/>
      <c r="X1847" s="46" t="s">
        <v>210</v>
      </c>
      <c r="Y1847" s="46" t="s">
        <v>2111</v>
      </c>
      <c r="AA1847" s="46" t="s">
        <v>2303</v>
      </c>
      <c r="AC1847" s="46" t="s">
        <v>210</v>
      </c>
      <c r="AD1847" s="46" t="s">
        <v>210</v>
      </c>
      <c r="AE1847" s="46" t="s">
        <v>2235</v>
      </c>
      <c r="AF1847" s="48" t="s">
        <v>2198</v>
      </c>
      <c r="AG1847" s="46" t="s">
        <v>173</v>
      </c>
      <c r="AH1847" s="46"/>
      <c r="AI1847" s="46" t="s">
        <v>1208</v>
      </c>
      <c r="AJ1847" s="46" t="s">
        <v>2216</v>
      </c>
      <c r="AT1847" s="25" t="str">
        <f t="shared" si="216"/>
        <v>NOR amlodipine besilate Vitabalans Oy tablet 10mg/</v>
      </c>
      <c r="AU1847" s="33"/>
      <c r="AV1847" s="46" t="s">
        <v>1886</v>
      </c>
      <c r="AW1847" s="46" t="s">
        <v>1804</v>
      </c>
      <c r="AX1847" s="46"/>
      <c r="AZ1847" s="46" t="s">
        <v>65</v>
      </c>
      <c r="BA1847" s="46" t="s">
        <v>2253</v>
      </c>
      <c r="BB1847" s="46"/>
      <c r="BD1847" s="46" t="s">
        <v>173</v>
      </c>
      <c r="BE1847" s="46"/>
      <c r="BF1847" s="46" t="s">
        <v>2005</v>
      </c>
      <c r="BG1847" s="46" t="s">
        <v>978</v>
      </c>
      <c r="BH1847" s="46"/>
      <c r="BI1847" s="46"/>
      <c r="BJ1847" s="46" t="s">
        <v>1917</v>
      </c>
      <c r="BK1847" s="46" t="s">
        <v>978</v>
      </c>
      <c r="BL1847" s="46" t="s">
        <v>2005</v>
      </c>
      <c r="BM1847" s="65" t="s">
        <v>1353</v>
      </c>
      <c r="BN1847" t="str">
        <f t="shared" si="217"/>
        <v>amlodipine besilate tablet 10mg/</v>
      </c>
      <c r="BO1847" s="65"/>
      <c r="BP1847" t="str">
        <f t="shared" si="218"/>
        <v>amlodipine besilate tablet 10mg/</v>
      </c>
      <c r="BR1847" s="46">
        <v>10219000</v>
      </c>
      <c r="BS1847" s="46" t="s">
        <v>173</v>
      </c>
      <c r="BT1847" s="46"/>
      <c r="BU1847" s="119"/>
      <c r="BV1847" s="119"/>
      <c r="BW1847" s="48" t="s">
        <v>2198</v>
      </c>
      <c r="CB1847" s="82" t="s">
        <v>173</v>
      </c>
      <c r="CC1847" s="82"/>
      <c r="CD1847" s="46" t="s">
        <v>2262</v>
      </c>
      <c r="CE1847" s="46" t="s">
        <v>173</v>
      </c>
      <c r="CG1847" s="46" t="s">
        <v>175</v>
      </c>
      <c r="CH1847" s="46"/>
      <c r="CI1847" s="119"/>
      <c r="CJ1847" s="119"/>
      <c r="CK1847" s="46" t="s">
        <v>1239</v>
      </c>
      <c r="CN1847" s="46" t="s">
        <v>3383</v>
      </c>
      <c r="CO1847" s="46" t="s">
        <v>2254</v>
      </c>
      <c r="CQ1847" s="46" t="s">
        <v>2254</v>
      </c>
      <c r="CR1847" s="46" t="s">
        <v>2984</v>
      </c>
      <c r="CT1847" s="46" t="s">
        <v>2249</v>
      </c>
      <c r="CU1847" s="46" t="s">
        <v>149</v>
      </c>
      <c r="CV1847" s="119"/>
      <c r="CW1847" s="148"/>
      <c r="DG1847" s="119"/>
      <c r="DH1847" s="119"/>
      <c r="DI1847" s="119"/>
      <c r="DJ1847" s="119"/>
      <c r="DK1847" s="119"/>
      <c r="DL1847" s="74">
        <v>10</v>
      </c>
      <c r="DM1847" s="74" t="s">
        <v>164</v>
      </c>
      <c r="DN1847" s="74"/>
      <c r="DO1847" s="74"/>
      <c r="DP1847" s="74"/>
      <c r="DR1847" s="74">
        <v>10</v>
      </c>
      <c r="DS1847" s="74" t="s">
        <v>164</v>
      </c>
      <c r="DX1847" s="46" t="s">
        <v>210</v>
      </c>
      <c r="DY1847" s="46" t="s">
        <v>210</v>
      </c>
      <c r="DZ1847" s="46" t="s">
        <v>2242</v>
      </c>
      <c r="EA1847" s="75">
        <v>100000</v>
      </c>
      <c r="EB1847" s="46" t="s">
        <v>164</v>
      </c>
      <c r="EC1847" s="46"/>
      <c r="ET1847" s="46" t="s">
        <v>2231</v>
      </c>
      <c r="EU1847" s="46" t="s">
        <v>164</v>
      </c>
      <c r="EY1847" s="70" t="str">
        <f t="shared" si="219"/>
        <v>amlodipine oral 10mg/</v>
      </c>
      <c r="FK1847" s="14" t="s">
        <v>163</v>
      </c>
      <c r="FL1847" s="70" t="str">
        <f t="shared" si="220"/>
        <v>amlodipine oral 10mg/</v>
      </c>
    </row>
    <row r="1848" spans="1:168" ht="15.75" customHeight="1">
      <c r="A1848" s="76">
        <f t="shared" si="213"/>
        <v>9876601</v>
      </c>
      <c r="B1848" s="57"/>
      <c r="C1848" s="119"/>
      <c r="D1848" s="119"/>
      <c r="E1848" s="119"/>
      <c r="F1848" s="119"/>
      <c r="G1848" s="46" t="s">
        <v>1415</v>
      </c>
      <c r="H1848" s="46" t="s">
        <v>1809</v>
      </c>
      <c r="J1848" s="5" t="str">
        <f t="shared" si="214"/>
        <v>NOR amlodipine besilate Upjohn EESV tablet 100 x 10mg/</v>
      </c>
      <c r="K1848" s="5" t="str">
        <f t="shared" si="215"/>
        <v>NOR amlodipine besilate Upjohn EESV tablet 100 x 10mg/</v>
      </c>
      <c r="N1848" s="46" t="s">
        <v>210</v>
      </c>
      <c r="O1848" s="46" t="s">
        <v>2235</v>
      </c>
      <c r="P1848" s="80">
        <v>100</v>
      </c>
      <c r="R1848" s="80">
        <v>100</v>
      </c>
      <c r="T1848" s="119"/>
      <c r="U1848" s="119"/>
      <c r="V1848" s="119"/>
      <c r="W1848" s="119"/>
      <c r="X1848" s="46" t="s">
        <v>1289</v>
      </c>
      <c r="Y1848" s="46" t="s">
        <v>2116</v>
      </c>
      <c r="AA1848" s="46" t="s">
        <v>2303</v>
      </c>
      <c r="AC1848" s="46" t="s">
        <v>2304</v>
      </c>
      <c r="AD1848" s="46" t="s">
        <v>210</v>
      </c>
      <c r="AE1848" s="46" t="s">
        <v>2235</v>
      </c>
      <c r="AF1848" s="48" t="s">
        <v>2198</v>
      </c>
      <c r="AG1848" s="46" t="s">
        <v>173</v>
      </c>
      <c r="AH1848" s="46"/>
      <c r="AI1848" s="46" t="s">
        <v>1208</v>
      </c>
      <c r="AJ1848" s="46" t="s">
        <v>2216</v>
      </c>
      <c r="AT1848" s="25" t="str">
        <f t="shared" si="216"/>
        <v>NOR amlodipine besilate Upjohn EESV tablet 10mg/</v>
      </c>
      <c r="AU1848" s="33"/>
      <c r="AV1848" s="46" t="s">
        <v>1887</v>
      </c>
      <c r="AW1848" s="46" t="s">
        <v>1809</v>
      </c>
      <c r="AX1848" s="46"/>
      <c r="AZ1848" s="46" t="s">
        <v>65</v>
      </c>
      <c r="BA1848" s="46" t="s">
        <v>2253</v>
      </c>
      <c r="BB1848" s="46"/>
      <c r="BD1848" s="46" t="s">
        <v>173</v>
      </c>
      <c r="BE1848" s="46"/>
      <c r="BF1848" s="46" t="s">
        <v>2010</v>
      </c>
      <c r="BG1848" s="46" t="s">
        <v>983</v>
      </c>
      <c r="BH1848" s="46"/>
      <c r="BI1848" s="46"/>
      <c r="BJ1848" s="46" t="s">
        <v>1922</v>
      </c>
      <c r="BK1848" s="46" t="s">
        <v>983</v>
      </c>
      <c r="BL1848" s="46" t="s">
        <v>2010</v>
      </c>
      <c r="BM1848" s="65" t="s">
        <v>1353</v>
      </c>
      <c r="BN1848" t="str">
        <f t="shared" si="217"/>
        <v>amlodipine besilate tablet 10mg/</v>
      </c>
      <c r="BO1848" s="65"/>
      <c r="BP1848" t="str">
        <f t="shared" si="218"/>
        <v>amlodipine besilate tablet 10mg/</v>
      </c>
      <c r="BR1848" s="46">
        <v>10219000</v>
      </c>
      <c r="BS1848" s="46" t="s">
        <v>173</v>
      </c>
      <c r="BT1848" s="46"/>
      <c r="BU1848" s="119"/>
      <c r="BV1848" s="119"/>
      <c r="BW1848" s="48" t="s">
        <v>2198</v>
      </c>
      <c r="CB1848" s="82" t="s">
        <v>173</v>
      </c>
      <c r="CC1848" s="82"/>
      <c r="CD1848" s="46" t="s">
        <v>2262</v>
      </c>
      <c r="CE1848" s="46" t="s">
        <v>173</v>
      </c>
      <c r="CG1848" s="46" t="s">
        <v>175</v>
      </c>
      <c r="CH1848" s="46"/>
      <c r="CI1848" s="119"/>
      <c r="CJ1848" s="119"/>
      <c r="CK1848" s="46" t="s">
        <v>1239</v>
      </c>
      <c r="CN1848" s="46" t="s">
        <v>3383</v>
      </c>
      <c r="CO1848" s="46" t="s">
        <v>2254</v>
      </c>
      <c r="CQ1848" s="46" t="s">
        <v>2254</v>
      </c>
      <c r="CR1848" s="46" t="s">
        <v>2984</v>
      </c>
      <c r="CT1848" s="46" t="s">
        <v>2249</v>
      </c>
      <c r="CU1848" s="46" t="s">
        <v>149</v>
      </c>
      <c r="CV1848" s="119"/>
      <c r="CW1848" s="148"/>
      <c r="DG1848" s="119"/>
      <c r="DH1848" s="119"/>
      <c r="DI1848" s="119"/>
      <c r="DJ1848" s="119"/>
      <c r="DK1848" s="119"/>
      <c r="DL1848" s="74">
        <v>10</v>
      </c>
      <c r="DM1848" s="74" t="s">
        <v>164</v>
      </c>
      <c r="DN1848" s="74"/>
      <c r="DO1848" s="74"/>
      <c r="DP1848" s="74"/>
      <c r="DR1848" s="74">
        <v>10</v>
      </c>
      <c r="DS1848" s="74" t="s">
        <v>164</v>
      </c>
      <c r="DX1848" s="46" t="s">
        <v>210</v>
      </c>
      <c r="DY1848" s="46" t="s">
        <v>210</v>
      </c>
      <c r="DZ1848" s="46" t="s">
        <v>2242</v>
      </c>
      <c r="EA1848" s="75">
        <v>100000</v>
      </c>
      <c r="EB1848" s="46" t="s">
        <v>164</v>
      </c>
      <c r="EC1848" s="46"/>
      <c r="ET1848" s="46" t="s">
        <v>2231</v>
      </c>
      <c r="EU1848" s="46" t="s">
        <v>164</v>
      </c>
      <c r="EY1848" s="70" t="str">
        <f t="shared" si="219"/>
        <v>amlodipine oral 10mg/</v>
      </c>
      <c r="FK1848" s="14" t="s">
        <v>163</v>
      </c>
      <c r="FL1848" s="70" t="str">
        <f t="shared" si="220"/>
        <v>amlodipine oral 10mg/</v>
      </c>
    </row>
    <row r="1849" spans="1:168" ht="15.75" customHeight="1">
      <c r="A1849" s="76">
        <f t="shared" si="213"/>
        <v>9876602</v>
      </c>
      <c r="B1849" s="57"/>
      <c r="C1849" s="119"/>
      <c r="D1849" s="119"/>
      <c r="E1849" s="119"/>
      <c r="F1849" s="119"/>
      <c r="G1849" s="46" t="s">
        <v>1416</v>
      </c>
      <c r="H1849" s="46" t="s">
        <v>1800</v>
      </c>
      <c r="J1849" s="5" t="str">
        <f t="shared" si="214"/>
        <v>NOR amlodipine besilate Sandoz A/S tablet 105 x 10mg/</v>
      </c>
      <c r="K1849" s="5" t="str">
        <f t="shared" si="215"/>
        <v>NOR amlodipine besilate Sandoz A/S tablet 105 x 10mg/</v>
      </c>
      <c r="N1849" s="46" t="s">
        <v>210</v>
      </c>
      <c r="O1849" s="46" t="s">
        <v>2282</v>
      </c>
      <c r="P1849" s="80">
        <v>105</v>
      </c>
      <c r="R1849" s="80">
        <v>105</v>
      </c>
      <c r="T1849" s="119"/>
      <c r="U1849" s="119"/>
      <c r="V1849" s="119"/>
      <c r="W1849" s="119"/>
      <c r="X1849" s="46" t="s">
        <v>1316</v>
      </c>
      <c r="Y1849" s="46" t="s">
        <v>2107</v>
      </c>
      <c r="AA1849" s="46" t="s">
        <v>2303</v>
      </c>
      <c r="AC1849" s="46" t="s">
        <v>2305</v>
      </c>
      <c r="AD1849" s="46" t="s">
        <v>210</v>
      </c>
      <c r="AE1849" s="46" t="s">
        <v>2282</v>
      </c>
      <c r="AF1849" s="48" t="s">
        <v>2198</v>
      </c>
      <c r="AG1849" s="46" t="s">
        <v>173</v>
      </c>
      <c r="AH1849" s="46"/>
      <c r="AI1849" s="46" t="s">
        <v>1208</v>
      </c>
      <c r="AJ1849" s="46" t="s">
        <v>2216</v>
      </c>
      <c r="AT1849" s="25" t="str">
        <f t="shared" si="216"/>
        <v>NOR amlodipine besilate Sandoz A/S tablet 10mg/</v>
      </c>
      <c r="AU1849" s="33"/>
      <c r="AV1849" s="46" t="s">
        <v>1884</v>
      </c>
      <c r="AW1849" s="46" t="s">
        <v>1800</v>
      </c>
      <c r="AX1849" s="46"/>
      <c r="AZ1849" s="46" t="s">
        <v>65</v>
      </c>
      <c r="BA1849" s="46" t="s">
        <v>2253</v>
      </c>
      <c r="BB1849" s="46"/>
      <c r="BD1849" s="46" t="s">
        <v>173</v>
      </c>
      <c r="BE1849" s="46"/>
      <c r="BF1849" s="46" t="s">
        <v>2001</v>
      </c>
      <c r="BG1849" s="46" t="s">
        <v>981</v>
      </c>
      <c r="BH1849" s="46"/>
      <c r="BI1849" s="46"/>
      <c r="BJ1849" s="46" t="s">
        <v>1913</v>
      </c>
      <c r="BK1849" s="46" t="s">
        <v>981</v>
      </c>
      <c r="BL1849" s="46" t="s">
        <v>2001</v>
      </c>
      <c r="BM1849" s="65" t="s">
        <v>1353</v>
      </c>
      <c r="BN1849" t="str">
        <f t="shared" si="217"/>
        <v>amlodipine besilate tablet 10mg/</v>
      </c>
      <c r="BO1849" s="65"/>
      <c r="BP1849" t="str">
        <f t="shared" si="218"/>
        <v>amlodipine besilate tablet 10mg/</v>
      </c>
      <c r="BR1849" s="46">
        <v>10219000</v>
      </c>
      <c r="BS1849" s="46" t="s">
        <v>173</v>
      </c>
      <c r="BT1849" s="46"/>
      <c r="BU1849" s="119"/>
      <c r="BV1849" s="119"/>
      <c r="BW1849" s="48" t="s">
        <v>2198</v>
      </c>
      <c r="CB1849" s="82" t="s">
        <v>173</v>
      </c>
      <c r="CC1849" s="82"/>
      <c r="CD1849" s="46" t="s">
        <v>2262</v>
      </c>
      <c r="CE1849" s="46" t="s">
        <v>173</v>
      </c>
      <c r="CG1849" s="46" t="s">
        <v>175</v>
      </c>
      <c r="CH1849" s="46"/>
      <c r="CI1849" s="119"/>
      <c r="CJ1849" s="119"/>
      <c r="CK1849" s="46" t="s">
        <v>1239</v>
      </c>
      <c r="CN1849" s="46" t="s">
        <v>3383</v>
      </c>
      <c r="CO1849" s="46" t="s">
        <v>2254</v>
      </c>
      <c r="CQ1849" s="46" t="s">
        <v>2254</v>
      </c>
      <c r="CR1849" s="46" t="s">
        <v>2984</v>
      </c>
      <c r="CT1849" s="46" t="s">
        <v>2249</v>
      </c>
      <c r="CU1849" s="46" t="s">
        <v>149</v>
      </c>
      <c r="CV1849" s="119"/>
      <c r="CW1849" s="148"/>
      <c r="DG1849" s="119"/>
      <c r="DH1849" s="119"/>
      <c r="DI1849" s="119"/>
      <c r="DJ1849" s="119"/>
      <c r="DK1849" s="119"/>
      <c r="DL1849" s="74">
        <v>10</v>
      </c>
      <c r="DM1849" s="74" t="s">
        <v>164</v>
      </c>
      <c r="DN1849" s="74"/>
      <c r="DO1849" s="74"/>
      <c r="DP1849" s="74"/>
      <c r="DR1849" s="74">
        <v>10</v>
      </c>
      <c r="DS1849" s="74" t="s">
        <v>164</v>
      </c>
      <c r="DX1849" s="46" t="s">
        <v>210</v>
      </c>
      <c r="DY1849" s="46" t="s">
        <v>210</v>
      </c>
      <c r="DZ1849" s="46" t="s">
        <v>2242</v>
      </c>
      <c r="EA1849" s="75">
        <v>100000</v>
      </c>
      <c r="EB1849" s="46" t="s">
        <v>164</v>
      </c>
      <c r="EC1849" s="46"/>
      <c r="ET1849" s="46" t="s">
        <v>2231</v>
      </c>
      <c r="EU1849" s="46" t="s">
        <v>164</v>
      </c>
      <c r="EY1849" s="70" t="str">
        <f t="shared" si="219"/>
        <v>amlodipine oral 10mg/</v>
      </c>
      <c r="FK1849" s="14" t="s">
        <v>163</v>
      </c>
      <c r="FL1849" s="70" t="str">
        <f t="shared" si="220"/>
        <v>amlodipine oral 10mg/</v>
      </c>
    </row>
    <row r="1850" spans="1:168" ht="15.75" customHeight="1">
      <c r="A1850" s="76">
        <f t="shared" si="213"/>
        <v>9876603</v>
      </c>
      <c r="B1850" s="57"/>
      <c r="C1850" s="119"/>
      <c r="D1850" s="119"/>
      <c r="E1850" s="119"/>
      <c r="F1850" s="119"/>
      <c r="G1850" s="46" t="s">
        <v>1417</v>
      </c>
      <c r="H1850" s="46" t="s">
        <v>1802</v>
      </c>
      <c r="J1850" s="5" t="str">
        <f t="shared" si="214"/>
        <v>NOR amlodipine besilate Sandoz A/S tablet 30 x 5mg/</v>
      </c>
      <c r="K1850" s="5" t="str">
        <f t="shared" si="215"/>
        <v>NOR amlodipine besilate Sandoz A/S tablet 30 x 5mg/</v>
      </c>
      <c r="N1850" s="46" t="s">
        <v>210</v>
      </c>
      <c r="O1850" s="46" t="s">
        <v>2278</v>
      </c>
      <c r="P1850" s="80">
        <v>30</v>
      </c>
      <c r="R1850" s="80">
        <v>30</v>
      </c>
      <c r="T1850" s="119"/>
      <c r="U1850" s="119"/>
      <c r="V1850" s="119"/>
      <c r="W1850" s="119"/>
      <c r="X1850" s="46" t="s">
        <v>1298</v>
      </c>
      <c r="Y1850" s="46" t="s">
        <v>2109</v>
      </c>
      <c r="AA1850" s="46" t="s">
        <v>2303</v>
      </c>
      <c r="AC1850" s="46" t="s">
        <v>2304</v>
      </c>
      <c r="AD1850" s="46" t="s">
        <v>210</v>
      </c>
      <c r="AE1850" s="46" t="s">
        <v>2278</v>
      </c>
      <c r="AF1850" s="48" t="s">
        <v>2198</v>
      </c>
      <c r="AG1850" s="46" t="s">
        <v>173</v>
      </c>
      <c r="AH1850" s="46"/>
      <c r="AI1850" s="46" t="s">
        <v>1208</v>
      </c>
      <c r="AJ1850" s="46" t="s">
        <v>2216</v>
      </c>
      <c r="AT1850" s="25" t="str">
        <f t="shared" si="216"/>
        <v>NOR amlodipine besilate Sandoz A/S tablet 5mg/</v>
      </c>
      <c r="AU1850" s="33"/>
      <c r="AV1850" s="46" t="s">
        <v>1884</v>
      </c>
      <c r="AW1850" s="46" t="s">
        <v>1802</v>
      </c>
      <c r="AX1850" s="46"/>
      <c r="AZ1850" s="46" t="s">
        <v>65</v>
      </c>
      <c r="BA1850" s="46" t="s">
        <v>2253</v>
      </c>
      <c r="BB1850" s="46"/>
      <c r="BD1850" s="46" t="s">
        <v>173</v>
      </c>
      <c r="BE1850" s="46"/>
      <c r="BF1850" s="46" t="s">
        <v>2003</v>
      </c>
      <c r="BG1850" s="46" t="s">
        <v>981</v>
      </c>
      <c r="BH1850" s="46"/>
      <c r="BI1850" s="46"/>
      <c r="BJ1850" s="46" t="s">
        <v>1915</v>
      </c>
      <c r="BK1850" s="46" t="s">
        <v>981</v>
      </c>
      <c r="BL1850" s="46" t="s">
        <v>2003</v>
      </c>
      <c r="BM1850" s="65" t="s">
        <v>1353</v>
      </c>
      <c r="BN1850" t="str">
        <f t="shared" si="217"/>
        <v>amlodipine besilate tablet 5mg/</v>
      </c>
      <c r="BO1850" s="65"/>
      <c r="BP1850" t="str">
        <f t="shared" si="218"/>
        <v>amlodipine besilate tablet 5mg/</v>
      </c>
      <c r="BR1850" s="46">
        <v>10219000</v>
      </c>
      <c r="BS1850" s="46" t="s">
        <v>173</v>
      </c>
      <c r="BT1850" s="46"/>
      <c r="BU1850" s="119"/>
      <c r="BV1850" s="119"/>
      <c r="BW1850" s="48" t="s">
        <v>2198</v>
      </c>
      <c r="CB1850" s="82" t="s">
        <v>173</v>
      </c>
      <c r="CC1850" s="82"/>
      <c r="CD1850" s="46" t="s">
        <v>2262</v>
      </c>
      <c r="CE1850" s="46" t="s">
        <v>173</v>
      </c>
      <c r="CG1850" s="46" t="s">
        <v>175</v>
      </c>
      <c r="CH1850" s="46"/>
      <c r="CI1850" s="119"/>
      <c r="CJ1850" s="119"/>
      <c r="CK1850" s="46" t="s">
        <v>1239</v>
      </c>
      <c r="CN1850" s="46" t="s">
        <v>3383</v>
      </c>
      <c r="CO1850" s="46" t="s">
        <v>2254</v>
      </c>
      <c r="CQ1850" s="46" t="s">
        <v>2254</v>
      </c>
      <c r="CR1850" s="46" t="s">
        <v>2984</v>
      </c>
      <c r="CT1850" s="46" t="s">
        <v>2249</v>
      </c>
      <c r="CU1850" s="46" t="s">
        <v>149</v>
      </c>
      <c r="CV1850" s="119"/>
      <c r="CW1850" s="148"/>
      <c r="DG1850" s="119"/>
      <c r="DH1850" s="119"/>
      <c r="DI1850" s="119"/>
      <c r="DJ1850" s="119"/>
      <c r="DK1850" s="119"/>
      <c r="DL1850" s="74">
        <v>5</v>
      </c>
      <c r="DM1850" s="74" t="s">
        <v>164</v>
      </c>
      <c r="DN1850" s="74"/>
      <c r="DO1850" s="74"/>
      <c r="DP1850" s="74"/>
      <c r="DR1850" s="74">
        <v>5</v>
      </c>
      <c r="DS1850" s="74" t="s">
        <v>164</v>
      </c>
      <c r="DX1850" s="46" t="s">
        <v>210</v>
      </c>
      <c r="DY1850" s="46" t="s">
        <v>210</v>
      </c>
      <c r="DZ1850" s="46" t="s">
        <v>2242</v>
      </c>
      <c r="EA1850" s="75">
        <v>50000</v>
      </c>
      <c r="EB1850" s="46" t="s">
        <v>164</v>
      </c>
      <c r="EC1850" s="46"/>
      <c r="ET1850" s="46" t="s">
        <v>2231</v>
      </c>
      <c r="EU1850" s="46" t="s">
        <v>164</v>
      </c>
      <c r="EY1850" s="70" t="str">
        <f t="shared" si="219"/>
        <v>amlodipine oral 5mg/</v>
      </c>
      <c r="FK1850" s="14" t="s">
        <v>163</v>
      </c>
      <c r="FL1850" s="70" t="str">
        <f t="shared" si="220"/>
        <v>amlodipine oral 5mg/</v>
      </c>
    </row>
    <row r="1851" spans="1:168" ht="15.75" customHeight="1">
      <c r="A1851" s="76">
        <f t="shared" si="213"/>
        <v>9876604</v>
      </c>
      <c r="B1851" s="57"/>
      <c r="C1851" s="119"/>
      <c r="D1851" s="119"/>
      <c r="E1851" s="119"/>
      <c r="F1851" s="119"/>
      <c r="G1851" s="46" t="s">
        <v>1418</v>
      </c>
      <c r="H1851" s="46" t="s">
        <v>1809</v>
      </c>
      <c r="J1851" s="5" t="str">
        <f t="shared" si="214"/>
        <v>NOR amlodipine besilate Upjohn EESV tablet 50 x 10mg/</v>
      </c>
      <c r="K1851" s="5" t="str">
        <f t="shared" si="215"/>
        <v>NOR amlodipine besilate Upjohn EESV tablet 50 x 10mg/</v>
      </c>
      <c r="N1851" s="46" t="s">
        <v>1299</v>
      </c>
      <c r="O1851" s="46" t="s">
        <v>2232</v>
      </c>
      <c r="P1851" s="81">
        <v>50</v>
      </c>
      <c r="R1851" s="81">
        <v>50</v>
      </c>
      <c r="T1851" s="119"/>
      <c r="U1851" s="119"/>
      <c r="V1851" s="119"/>
      <c r="W1851" s="119"/>
      <c r="X1851" s="46" t="s">
        <v>210</v>
      </c>
      <c r="Y1851" s="46" t="s">
        <v>2116</v>
      </c>
      <c r="AA1851" s="46" t="s">
        <v>2303</v>
      </c>
      <c r="AC1851" s="46" t="s">
        <v>210</v>
      </c>
      <c r="AD1851" s="46" t="s">
        <v>1299</v>
      </c>
      <c r="AE1851" s="46" t="s">
        <v>2232</v>
      </c>
      <c r="AF1851" s="48" t="s">
        <v>2198</v>
      </c>
      <c r="AG1851" s="46" t="s">
        <v>173</v>
      </c>
      <c r="AH1851" s="46"/>
      <c r="AI1851" s="46" t="s">
        <v>1208</v>
      </c>
      <c r="AJ1851" s="46" t="s">
        <v>2216</v>
      </c>
      <c r="AT1851" s="25" t="str">
        <f t="shared" si="216"/>
        <v>NOR amlodipine besilate Upjohn EESV tablet 10mg/</v>
      </c>
      <c r="AU1851" s="33"/>
      <c r="AV1851" s="46" t="s">
        <v>1887</v>
      </c>
      <c r="AW1851" s="46" t="s">
        <v>1809</v>
      </c>
      <c r="AX1851" s="46"/>
      <c r="AZ1851" s="46" t="s">
        <v>65</v>
      </c>
      <c r="BA1851" s="46" t="s">
        <v>2253</v>
      </c>
      <c r="BB1851" s="46"/>
      <c r="BD1851" s="46" t="s">
        <v>173</v>
      </c>
      <c r="BE1851" s="46"/>
      <c r="BF1851" s="46" t="s">
        <v>2010</v>
      </c>
      <c r="BG1851" s="46" t="s">
        <v>983</v>
      </c>
      <c r="BH1851" s="46"/>
      <c r="BI1851" s="46"/>
      <c r="BJ1851" s="46" t="s">
        <v>1922</v>
      </c>
      <c r="BK1851" s="46" t="s">
        <v>983</v>
      </c>
      <c r="BL1851" s="46" t="s">
        <v>2010</v>
      </c>
      <c r="BM1851" s="65" t="s">
        <v>1353</v>
      </c>
      <c r="BN1851" t="str">
        <f t="shared" si="217"/>
        <v>amlodipine besilate tablet 10mg/</v>
      </c>
      <c r="BO1851" s="65"/>
      <c r="BP1851" t="str">
        <f t="shared" si="218"/>
        <v>amlodipine besilate tablet 10mg/</v>
      </c>
      <c r="BR1851" s="46">
        <v>10219000</v>
      </c>
      <c r="BS1851" s="46" t="s">
        <v>173</v>
      </c>
      <c r="BT1851" s="46"/>
      <c r="BU1851" s="119"/>
      <c r="BV1851" s="119"/>
      <c r="BW1851" s="48" t="s">
        <v>2198</v>
      </c>
      <c r="CB1851" s="82" t="s">
        <v>173</v>
      </c>
      <c r="CC1851" s="82"/>
      <c r="CD1851" s="46" t="s">
        <v>2262</v>
      </c>
      <c r="CE1851" s="46" t="s">
        <v>173</v>
      </c>
      <c r="CG1851" s="46" t="s">
        <v>175</v>
      </c>
      <c r="CH1851" s="46"/>
      <c r="CI1851" s="119"/>
      <c r="CJ1851" s="119"/>
      <c r="CK1851" s="46" t="s">
        <v>1239</v>
      </c>
      <c r="CN1851" s="46" t="s">
        <v>3383</v>
      </c>
      <c r="CO1851" s="46" t="s">
        <v>2254</v>
      </c>
      <c r="CQ1851" s="46" t="s">
        <v>2254</v>
      </c>
      <c r="CR1851" s="46" t="s">
        <v>2984</v>
      </c>
      <c r="CT1851" s="46" t="s">
        <v>2249</v>
      </c>
      <c r="CU1851" s="46" t="s">
        <v>149</v>
      </c>
      <c r="CV1851" s="119"/>
      <c r="CW1851" s="148"/>
      <c r="DG1851" s="119"/>
      <c r="DH1851" s="119"/>
      <c r="DI1851" s="119"/>
      <c r="DJ1851" s="119"/>
      <c r="DK1851" s="119"/>
      <c r="DL1851" s="74">
        <v>10</v>
      </c>
      <c r="DM1851" s="74" t="s">
        <v>164</v>
      </c>
      <c r="DN1851" s="74"/>
      <c r="DO1851" s="74"/>
      <c r="DP1851" s="74"/>
      <c r="DR1851" s="74">
        <v>10</v>
      </c>
      <c r="DS1851" s="74" t="s">
        <v>164</v>
      </c>
      <c r="DX1851" s="46" t="s">
        <v>210</v>
      </c>
      <c r="DY1851" s="46" t="s">
        <v>210</v>
      </c>
      <c r="DZ1851" s="46" t="s">
        <v>2242</v>
      </c>
      <c r="EA1851" s="75">
        <v>100000</v>
      </c>
      <c r="EB1851" s="46" t="s">
        <v>164</v>
      </c>
      <c r="EC1851" s="46"/>
      <c r="ET1851" s="46" t="s">
        <v>2231</v>
      </c>
      <c r="EU1851" s="46" t="s">
        <v>164</v>
      </c>
      <c r="EY1851" s="70" t="str">
        <f t="shared" si="219"/>
        <v>amlodipine oral 10mg/</v>
      </c>
      <c r="FK1851" s="14" t="s">
        <v>163</v>
      </c>
      <c r="FL1851" s="70" t="str">
        <f t="shared" si="220"/>
        <v>amlodipine oral 10mg/</v>
      </c>
    </row>
    <row r="1852" spans="1:168" ht="15.75" customHeight="1">
      <c r="A1852" s="76">
        <f t="shared" si="213"/>
        <v>9876605</v>
      </c>
      <c r="B1852" s="57"/>
      <c r="C1852" s="119"/>
      <c r="D1852" s="119"/>
      <c r="E1852" s="119"/>
      <c r="F1852" s="119"/>
      <c r="G1852" s="46" t="s">
        <v>1419</v>
      </c>
      <c r="H1852" s="46" t="s">
        <v>1810</v>
      </c>
      <c r="J1852" s="5" t="str">
        <f t="shared" si="214"/>
        <v>NOR amlodipine besilate Upjohn EESV tablet 50 x 5mg/</v>
      </c>
      <c r="K1852" s="5" t="str">
        <f t="shared" si="215"/>
        <v>NOR amlodipine besilate Upjohn EESV tablet 50 x 5mg/</v>
      </c>
      <c r="N1852" s="46" t="s">
        <v>1299</v>
      </c>
      <c r="O1852" s="46" t="s">
        <v>2232</v>
      </c>
      <c r="P1852" s="81">
        <v>50</v>
      </c>
      <c r="R1852" s="81">
        <v>50</v>
      </c>
      <c r="T1852" s="119"/>
      <c r="U1852" s="119"/>
      <c r="V1852" s="119"/>
      <c r="W1852" s="119"/>
      <c r="X1852" s="46" t="s">
        <v>210</v>
      </c>
      <c r="Y1852" s="46" t="s">
        <v>2117</v>
      </c>
      <c r="AA1852" s="46" t="s">
        <v>2303</v>
      </c>
      <c r="AC1852" s="46" t="s">
        <v>210</v>
      </c>
      <c r="AD1852" s="46" t="s">
        <v>1299</v>
      </c>
      <c r="AE1852" s="46" t="s">
        <v>2232</v>
      </c>
      <c r="AF1852" s="48" t="s">
        <v>2198</v>
      </c>
      <c r="AG1852" s="46" t="s">
        <v>173</v>
      </c>
      <c r="AH1852" s="46"/>
      <c r="AI1852" s="46" t="s">
        <v>1208</v>
      </c>
      <c r="AJ1852" s="46" t="s">
        <v>2216</v>
      </c>
      <c r="AT1852" s="25" t="str">
        <f t="shared" si="216"/>
        <v>NOR amlodipine besilate Upjohn EESV tablet 5mg/</v>
      </c>
      <c r="AU1852" s="33"/>
      <c r="AV1852" s="46" t="s">
        <v>1887</v>
      </c>
      <c r="AW1852" s="46" t="s">
        <v>1810</v>
      </c>
      <c r="AX1852" s="46"/>
      <c r="AZ1852" s="46" t="s">
        <v>65</v>
      </c>
      <c r="BA1852" s="46" t="s">
        <v>2253</v>
      </c>
      <c r="BB1852" s="46"/>
      <c r="BD1852" s="46" t="s">
        <v>173</v>
      </c>
      <c r="BE1852" s="46"/>
      <c r="BF1852" s="46" t="s">
        <v>2011</v>
      </c>
      <c r="BG1852" s="46" t="s">
        <v>983</v>
      </c>
      <c r="BH1852" s="46"/>
      <c r="BI1852" s="46"/>
      <c r="BJ1852" s="46" t="s">
        <v>1923</v>
      </c>
      <c r="BK1852" s="46" t="s">
        <v>983</v>
      </c>
      <c r="BL1852" s="46" t="s">
        <v>2011</v>
      </c>
      <c r="BM1852" s="65" t="s">
        <v>1353</v>
      </c>
      <c r="BN1852" t="str">
        <f t="shared" si="217"/>
        <v>amlodipine besilate tablet 5mg/</v>
      </c>
      <c r="BO1852" s="65"/>
      <c r="BP1852" t="str">
        <f t="shared" si="218"/>
        <v>amlodipine besilate tablet 5mg/</v>
      </c>
      <c r="BR1852" s="46">
        <v>10219000</v>
      </c>
      <c r="BS1852" s="46" t="s">
        <v>173</v>
      </c>
      <c r="BT1852" s="46"/>
      <c r="BU1852" s="119"/>
      <c r="BV1852" s="119"/>
      <c r="BW1852" s="48" t="s">
        <v>2198</v>
      </c>
      <c r="CB1852" s="82" t="s">
        <v>173</v>
      </c>
      <c r="CC1852" s="82"/>
      <c r="CD1852" s="46" t="s">
        <v>2262</v>
      </c>
      <c r="CE1852" s="46" t="s">
        <v>173</v>
      </c>
      <c r="CG1852" s="46" t="s">
        <v>175</v>
      </c>
      <c r="CH1852" s="46"/>
      <c r="CI1852" s="119"/>
      <c r="CJ1852" s="119"/>
      <c r="CK1852" s="46" t="s">
        <v>1239</v>
      </c>
      <c r="CN1852" s="46" t="s">
        <v>3383</v>
      </c>
      <c r="CO1852" s="46" t="s">
        <v>2254</v>
      </c>
      <c r="CQ1852" s="46" t="s">
        <v>2254</v>
      </c>
      <c r="CR1852" s="46" t="s">
        <v>2984</v>
      </c>
      <c r="CT1852" s="46" t="s">
        <v>2249</v>
      </c>
      <c r="CU1852" s="46" t="s">
        <v>149</v>
      </c>
      <c r="CV1852" s="119"/>
      <c r="CW1852" s="148"/>
      <c r="DG1852" s="119"/>
      <c r="DH1852" s="119"/>
      <c r="DI1852" s="119"/>
      <c r="DJ1852" s="119"/>
      <c r="DK1852" s="119"/>
      <c r="DL1852" s="74">
        <v>5</v>
      </c>
      <c r="DM1852" s="74" t="s">
        <v>164</v>
      </c>
      <c r="DN1852" s="74"/>
      <c r="DO1852" s="74"/>
      <c r="DP1852" s="74"/>
      <c r="DR1852" s="74">
        <v>5</v>
      </c>
      <c r="DS1852" s="74" t="s">
        <v>164</v>
      </c>
      <c r="DX1852" s="46" t="s">
        <v>210</v>
      </c>
      <c r="DY1852" s="46" t="s">
        <v>210</v>
      </c>
      <c r="DZ1852" s="46" t="s">
        <v>2242</v>
      </c>
      <c r="EA1852" s="75">
        <v>50000</v>
      </c>
      <c r="EB1852" s="46" t="s">
        <v>164</v>
      </c>
      <c r="EC1852" s="46"/>
      <c r="ET1852" s="46" t="s">
        <v>2231</v>
      </c>
      <c r="EU1852" s="46" t="s">
        <v>164</v>
      </c>
      <c r="EY1852" s="70" t="str">
        <f t="shared" si="219"/>
        <v>amlodipine oral 5mg/</v>
      </c>
      <c r="FK1852" s="14" t="s">
        <v>163</v>
      </c>
      <c r="FL1852" s="70" t="str">
        <f t="shared" si="220"/>
        <v>amlodipine oral 5mg/</v>
      </c>
    </row>
    <row r="1853" spans="1:168" ht="15.75" customHeight="1">
      <c r="A1853" s="76">
        <f t="shared" si="213"/>
        <v>9876606</v>
      </c>
      <c r="B1853" s="57"/>
      <c r="C1853" s="119"/>
      <c r="D1853" s="119"/>
      <c r="E1853" s="119"/>
      <c r="F1853" s="119"/>
      <c r="G1853" s="46" t="s">
        <v>1420</v>
      </c>
      <c r="H1853" s="46" t="s">
        <v>1800</v>
      </c>
      <c r="J1853" s="5" t="str">
        <f t="shared" si="214"/>
        <v>NOR amlodipine besilate Sandoz A/S tablet 250 x 10mg/</v>
      </c>
      <c r="K1853" s="5" t="str">
        <f t="shared" si="215"/>
        <v>NOR amlodipine besilate Sandoz A/S tablet 250 x 10mg/</v>
      </c>
      <c r="N1853" s="46" t="s">
        <v>210</v>
      </c>
      <c r="O1853" s="46" t="s">
        <v>2237</v>
      </c>
      <c r="P1853" s="80">
        <v>250</v>
      </c>
      <c r="R1853" s="80">
        <v>250</v>
      </c>
      <c r="T1853" s="119"/>
      <c r="U1853" s="119"/>
      <c r="V1853" s="119"/>
      <c r="W1853" s="119"/>
      <c r="X1853" s="46" t="s">
        <v>1303</v>
      </c>
      <c r="Y1853" s="46" t="s">
        <v>2107</v>
      </c>
      <c r="AA1853" s="46" t="s">
        <v>2303</v>
      </c>
      <c r="AC1853" s="46" t="s">
        <v>2305</v>
      </c>
      <c r="AD1853" s="46" t="s">
        <v>210</v>
      </c>
      <c r="AE1853" s="46" t="s">
        <v>2237</v>
      </c>
      <c r="AF1853" s="48" t="s">
        <v>2198</v>
      </c>
      <c r="AG1853" s="46" t="s">
        <v>173</v>
      </c>
      <c r="AH1853" s="46"/>
      <c r="AI1853" s="46" t="s">
        <v>1208</v>
      </c>
      <c r="AJ1853" s="46" t="s">
        <v>2216</v>
      </c>
      <c r="AT1853" s="25" t="str">
        <f t="shared" si="216"/>
        <v>NOR amlodipine besilate Sandoz A/S tablet 10mg/</v>
      </c>
      <c r="AU1853" s="33"/>
      <c r="AV1853" s="46" t="s">
        <v>1884</v>
      </c>
      <c r="AW1853" s="46" t="s">
        <v>1800</v>
      </c>
      <c r="AX1853" s="46"/>
      <c r="AZ1853" s="46" t="s">
        <v>65</v>
      </c>
      <c r="BA1853" s="46" t="s">
        <v>2253</v>
      </c>
      <c r="BB1853" s="46"/>
      <c r="BD1853" s="46" t="s">
        <v>173</v>
      </c>
      <c r="BE1853" s="46"/>
      <c r="BF1853" s="46" t="s">
        <v>2001</v>
      </c>
      <c r="BG1853" s="46" t="s">
        <v>981</v>
      </c>
      <c r="BH1853" s="46"/>
      <c r="BI1853" s="46"/>
      <c r="BJ1853" s="46" t="s">
        <v>1913</v>
      </c>
      <c r="BK1853" s="46" t="s">
        <v>981</v>
      </c>
      <c r="BL1853" s="46" t="s">
        <v>2001</v>
      </c>
      <c r="BM1853" s="65" t="s">
        <v>1353</v>
      </c>
      <c r="BN1853" t="str">
        <f t="shared" si="217"/>
        <v>amlodipine besilate tablet 10mg/</v>
      </c>
      <c r="BO1853" s="65"/>
      <c r="BP1853" t="str">
        <f t="shared" si="218"/>
        <v>amlodipine besilate tablet 10mg/</v>
      </c>
      <c r="BR1853" s="46">
        <v>10219000</v>
      </c>
      <c r="BS1853" s="46" t="s">
        <v>173</v>
      </c>
      <c r="BT1853" s="46"/>
      <c r="BU1853" s="119"/>
      <c r="BV1853" s="119"/>
      <c r="BW1853" s="48" t="s">
        <v>2198</v>
      </c>
      <c r="CB1853" s="82" t="s">
        <v>173</v>
      </c>
      <c r="CC1853" s="82"/>
      <c r="CD1853" s="46" t="s">
        <v>2262</v>
      </c>
      <c r="CE1853" s="46" t="s">
        <v>173</v>
      </c>
      <c r="CG1853" s="46" t="s">
        <v>175</v>
      </c>
      <c r="CH1853" s="46"/>
      <c r="CI1853" s="119"/>
      <c r="CJ1853" s="119"/>
      <c r="CK1853" s="46" t="s">
        <v>1239</v>
      </c>
      <c r="CN1853" s="46" t="s">
        <v>3383</v>
      </c>
      <c r="CO1853" s="46" t="s">
        <v>2254</v>
      </c>
      <c r="CQ1853" s="46" t="s">
        <v>2254</v>
      </c>
      <c r="CR1853" s="46" t="s">
        <v>2984</v>
      </c>
      <c r="CT1853" s="46" t="s">
        <v>2249</v>
      </c>
      <c r="CU1853" s="46" t="s">
        <v>149</v>
      </c>
      <c r="CV1853" s="119"/>
      <c r="CW1853" s="148"/>
      <c r="DG1853" s="119"/>
      <c r="DH1853" s="119"/>
      <c r="DI1853" s="119"/>
      <c r="DJ1853" s="119"/>
      <c r="DK1853" s="119"/>
      <c r="DL1853" s="74">
        <v>10</v>
      </c>
      <c r="DM1853" s="74" t="s">
        <v>164</v>
      </c>
      <c r="DN1853" s="74"/>
      <c r="DO1853" s="74"/>
      <c r="DP1853" s="74"/>
      <c r="DR1853" s="74">
        <v>10</v>
      </c>
      <c r="DS1853" s="74" t="s">
        <v>164</v>
      </c>
      <c r="DX1853" s="46" t="s">
        <v>210</v>
      </c>
      <c r="DY1853" s="46" t="s">
        <v>210</v>
      </c>
      <c r="DZ1853" s="46" t="s">
        <v>2242</v>
      </c>
      <c r="EA1853" s="75">
        <v>100000</v>
      </c>
      <c r="EB1853" s="46" t="s">
        <v>164</v>
      </c>
      <c r="EC1853" s="46"/>
      <c r="ET1853" s="46" t="s">
        <v>2231</v>
      </c>
      <c r="EU1853" s="46" t="s">
        <v>164</v>
      </c>
      <c r="EY1853" s="70" t="str">
        <f t="shared" si="219"/>
        <v>amlodipine oral 10mg/</v>
      </c>
      <c r="FK1853" s="14" t="s">
        <v>163</v>
      </c>
      <c r="FL1853" s="70" t="str">
        <f t="shared" si="220"/>
        <v>amlodipine oral 10mg/</v>
      </c>
    </row>
    <row r="1854" spans="1:168" ht="15.75" customHeight="1">
      <c r="A1854" s="76">
        <f t="shared" si="213"/>
        <v>9876607</v>
      </c>
      <c r="B1854" s="57"/>
      <c r="C1854" s="119"/>
      <c r="D1854" s="119"/>
      <c r="E1854" s="119"/>
      <c r="F1854" s="119"/>
      <c r="G1854" s="46" t="s">
        <v>1421</v>
      </c>
      <c r="H1854" s="46" t="s">
        <v>1811</v>
      </c>
      <c r="J1854" s="5" t="str">
        <f t="shared" si="214"/>
        <v>NOR amlodipine besilate Orifarm AS tablet 100 x 5mg/</v>
      </c>
      <c r="K1854" s="5" t="str">
        <f t="shared" si="215"/>
        <v>NOR amlodipine besilate Orifarm AS tablet 100 x 5mg/</v>
      </c>
      <c r="N1854" s="46" t="s">
        <v>210</v>
      </c>
      <c r="O1854" s="46" t="s">
        <v>2235</v>
      </c>
      <c r="P1854" s="80">
        <v>100</v>
      </c>
      <c r="R1854" s="80">
        <v>100</v>
      </c>
      <c r="T1854" s="119"/>
      <c r="U1854" s="119"/>
      <c r="V1854" s="119"/>
      <c r="W1854" s="119"/>
      <c r="X1854" s="46" t="s">
        <v>210</v>
      </c>
      <c r="Y1854" s="46" t="s">
        <v>2118</v>
      </c>
      <c r="AA1854" s="46" t="s">
        <v>2303</v>
      </c>
      <c r="AC1854" s="46" t="s">
        <v>210</v>
      </c>
      <c r="AD1854" s="46" t="s">
        <v>210</v>
      </c>
      <c r="AE1854" s="46" t="s">
        <v>2235</v>
      </c>
      <c r="AF1854" s="48" t="s">
        <v>2198</v>
      </c>
      <c r="AG1854" s="46" t="s">
        <v>173</v>
      </c>
      <c r="AH1854" s="46"/>
      <c r="AI1854" s="46" t="s">
        <v>1208</v>
      </c>
      <c r="AJ1854" s="46" t="s">
        <v>2216</v>
      </c>
      <c r="AT1854" s="25" t="str">
        <f t="shared" si="216"/>
        <v>NOR amlodipine besilate Orifarm AS tablet 5mg/</v>
      </c>
      <c r="AU1854" s="33"/>
      <c r="AV1854" s="46" t="s">
        <v>1887</v>
      </c>
      <c r="AW1854" s="46" t="s">
        <v>1811</v>
      </c>
      <c r="AX1854" s="46"/>
      <c r="AZ1854" s="46" t="s">
        <v>65</v>
      </c>
      <c r="BA1854" s="46" t="s">
        <v>2253</v>
      </c>
      <c r="BB1854" s="46"/>
      <c r="BD1854" s="46" t="s">
        <v>173</v>
      </c>
      <c r="BE1854" s="46"/>
      <c r="BF1854" s="46" t="s">
        <v>2012</v>
      </c>
      <c r="BG1854" s="46" t="s">
        <v>2088</v>
      </c>
      <c r="BH1854" s="46"/>
      <c r="BI1854" s="46"/>
      <c r="BJ1854" s="46" t="s">
        <v>1924</v>
      </c>
      <c r="BK1854" s="46" t="s">
        <v>2088</v>
      </c>
      <c r="BL1854" s="46" t="s">
        <v>2012</v>
      </c>
      <c r="BM1854" s="65" t="s">
        <v>1353</v>
      </c>
      <c r="BN1854" t="str">
        <f t="shared" si="217"/>
        <v>amlodipine besilate tablet 5mg/</v>
      </c>
      <c r="BO1854" s="65"/>
      <c r="BP1854" t="str">
        <f t="shared" si="218"/>
        <v>amlodipine besilate tablet 5mg/</v>
      </c>
      <c r="BR1854" s="46">
        <v>10219000</v>
      </c>
      <c r="BS1854" s="46" t="s">
        <v>173</v>
      </c>
      <c r="BT1854" s="46"/>
      <c r="BU1854" s="119"/>
      <c r="BV1854" s="119"/>
      <c r="BW1854" s="48" t="s">
        <v>2198</v>
      </c>
      <c r="CB1854" s="82" t="s">
        <v>173</v>
      </c>
      <c r="CC1854" s="82"/>
      <c r="CD1854" s="46" t="s">
        <v>2262</v>
      </c>
      <c r="CE1854" s="46" t="s">
        <v>173</v>
      </c>
      <c r="CG1854" s="46" t="s">
        <v>175</v>
      </c>
      <c r="CH1854" s="46"/>
      <c r="CI1854" s="119"/>
      <c r="CJ1854" s="119"/>
      <c r="CK1854" s="46" t="s">
        <v>1239</v>
      </c>
      <c r="CN1854" s="46" t="s">
        <v>3383</v>
      </c>
      <c r="CO1854" s="46" t="s">
        <v>2254</v>
      </c>
      <c r="CQ1854" s="46" t="s">
        <v>2254</v>
      </c>
      <c r="CR1854" s="46" t="s">
        <v>2984</v>
      </c>
      <c r="CT1854" s="46" t="s">
        <v>2249</v>
      </c>
      <c r="CU1854" s="46" t="s">
        <v>149</v>
      </c>
      <c r="CV1854" s="119"/>
      <c r="CW1854" s="148"/>
      <c r="DG1854" s="119"/>
      <c r="DH1854" s="119"/>
      <c r="DI1854" s="119"/>
      <c r="DJ1854" s="119"/>
      <c r="DK1854" s="119"/>
      <c r="DL1854" s="74">
        <v>5</v>
      </c>
      <c r="DM1854" s="74" t="s">
        <v>164</v>
      </c>
      <c r="DN1854" s="74"/>
      <c r="DO1854" s="74"/>
      <c r="DP1854" s="74"/>
      <c r="DR1854" s="74">
        <v>5</v>
      </c>
      <c r="DS1854" s="74" t="s">
        <v>164</v>
      </c>
      <c r="DX1854" s="46" t="s">
        <v>210</v>
      </c>
      <c r="DY1854" s="46" t="s">
        <v>210</v>
      </c>
      <c r="DZ1854" s="46" t="s">
        <v>2242</v>
      </c>
      <c r="EA1854" s="75">
        <v>50000</v>
      </c>
      <c r="EB1854" s="46" t="s">
        <v>164</v>
      </c>
      <c r="EC1854" s="46"/>
      <c r="ET1854" s="46" t="s">
        <v>2231</v>
      </c>
      <c r="EU1854" s="46" t="s">
        <v>164</v>
      </c>
      <c r="EY1854" s="70" t="str">
        <f t="shared" si="219"/>
        <v>amlodipine oral 5mg/</v>
      </c>
      <c r="FK1854" s="14" t="s">
        <v>163</v>
      </c>
      <c r="FL1854" s="70" t="str">
        <f t="shared" si="220"/>
        <v>amlodipine oral 5mg/</v>
      </c>
    </row>
    <row r="1855" spans="1:168" ht="15.75" customHeight="1">
      <c r="A1855" s="76">
        <f t="shared" si="213"/>
        <v>9876608</v>
      </c>
      <c r="B1855" s="57"/>
      <c r="C1855" s="119"/>
      <c r="D1855" s="119"/>
      <c r="E1855" s="119"/>
      <c r="F1855" s="119"/>
      <c r="G1855" s="46" t="s">
        <v>1422</v>
      </c>
      <c r="H1855" s="46" t="s">
        <v>1802</v>
      </c>
      <c r="J1855" s="5" t="str">
        <f t="shared" si="214"/>
        <v>NOR amlodipine besilate Sandoz A/S tablet 50 x 5mg/</v>
      </c>
      <c r="K1855" s="5" t="str">
        <f t="shared" si="215"/>
        <v>NOR amlodipine besilate Sandoz A/S tablet 50 x 5mg/</v>
      </c>
      <c r="N1855" s="46" t="s">
        <v>1299</v>
      </c>
      <c r="O1855" s="46" t="s">
        <v>2232</v>
      </c>
      <c r="P1855" s="81">
        <v>50</v>
      </c>
      <c r="R1855" s="81">
        <v>50</v>
      </c>
      <c r="T1855" s="119"/>
      <c r="U1855" s="119"/>
      <c r="V1855" s="119"/>
      <c r="W1855" s="119"/>
      <c r="X1855" s="46" t="s">
        <v>1315</v>
      </c>
      <c r="Y1855" s="46" t="s">
        <v>2109</v>
      </c>
      <c r="AA1855" s="46" t="s">
        <v>2303</v>
      </c>
      <c r="AC1855" s="46" t="s">
        <v>2306</v>
      </c>
      <c r="AD1855" s="46" t="s">
        <v>1299</v>
      </c>
      <c r="AE1855" s="46" t="s">
        <v>2232</v>
      </c>
      <c r="AF1855" s="48" t="s">
        <v>2198</v>
      </c>
      <c r="AG1855" s="46" t="s">
        <v>173</v>
      </c>
      <c r="AH1855" s="46"/>
      <c r="AI1855" s="46" t="s">
        <v>1208</v>
      </c>
      <c r="AJ1855" s="46" t="s">
        <v>2216</v>
      </c>
      <c r="AT1855" s="25" t="str">
        <f t="shared" si="216"/>
        <v>NOR amlodipine besilate Sandoz A/S tablet 5mg/</v>
      </c>
      <c r="AU1855" s="33"/>
      <c r="AV1855" s="46" t="s">
        <v>1884</v>
      </c>
      <c r="AW1855" s="46" t="s">
        <v>1802</v>
      </c>
      <c r="AX1855" s="46"/>
      <c r="AZ1855" s="46" t="s">
        <v>65</v>
      </c>
      <c r="BA1855" s="46" t="s">
        <v>2253</v>
      </c>
      <c r="BB1855" s="46"/>
      <c r="BD1855" s="46" t="s">
        <v>173</v>
      </c>
      <c r="BE1855" s="46"/>
      <c r="BF1855" s="46" t="s">
        <v>2003</v>
      </c>
      <c r="BG1855" s="46" t="s">
        <v>981</v>
      </c>
      <c r="BH1855" s="46"/>
      <c r="BI1855" s="46"/>
      <c r="BJ1855" s="46" t="s">
        <v>1915</v>
      </c>
      <c r="BK1855" s="46" t="s">
        <v>981</v>
      </c>
      <c r="BL1855" s="46" t="s">
        <v>2003</v>
      </c>
      <c r="BM1855" s="65" t="s">
        <v>1353</v>
      </c>
      <c r="BN1855" t="str">
        <f t="shared" si="217"/>
        <v>amlodipine besilate tablet 5mg/</v>
      </c>
      <c r="BO1855" s="65"/>
      <c r="BP1855" t="str">
        <f t="shared" si="218"/>
        <v>amlodipine besilate tablet 5mg/</v>
      </c>
      <c r="BR1855" s="46">
        <v>10219000</v>
      </c>
      <c r="BS1855" s="46" t="s">
        <v>173</v>
      </c>
      <c r="BT1855" s="46"/>
      <c r="BU1855" s="119"/>
      <c r="BV1855" s="119"/>
      <c r="BW1855" s="48" t="s">
        <v>2198</v>
      </c>
      <c r="CB1855" s="82" t="s">
        <v>173</v>
      </c>
      <c r="CC1855" s="82"/>
      <c r="CD1855" s="46" t="s">
        <v>2262</v>
      </c>
      <c r="CE1855" s="46" t="s">
        <v>173</v>
      </c>
      <c r="CG1855" s="46" t="s">
        <v>175</v>
      </c>
      <c r="CH1855" s="46"/>
      <c r="CI1855" s="119"/>
      <c r="CJ1855" s="119"/>
      <c r="CK1855" s="46" t="s">
        <v>1239</v>
      </c>
      <c r="CN1855" s="46" t="s">
        <v>3383</v>
      </c>
      <c r="CO1855" s="46" t="s">
        <v>2254</v>
      </c>
      <c r="CQ1855" s="46" t="s">
        <v>2254</v>
      </c>
      <c r="CR1855" s="46" t="s">
        <v>2984</v>
      </c>
      <c r="CT1855" s="46" t="s">
        <v>2249</v>
      </c>
      <c r="CU1855" s="46" t="s">
        <v>149</v>
      </c>
      <c r="CV1855" s="119"/>
      <c r="CW1855" s="148"/>
      <c r="DG1855" s="119"/>
      <c r="DH1855" s="119"/>
      <c r="DI1855" s="119"/>
      <c r="DJ1855" s="119"/>
      <c r="DK1855" s="119"/>
      <c r="DL1855" s="74">
        <v>5</v>
      </c>
      <c r="DM1855" s="74" t="s">
        <v>164</v>
      </c>
      <c r="DN1855" s="74"/>
      <c r="DO1855" s="74"/>
      <c r="DP1855" s="74"/>
      <c r="DR1855" s="74">
        <v>5</v>
      </c>
      <c r="DS1855" s="74" t="s">
        <v>164</v>
      </c>
      <c r="DX1855" s="46" t="s">
        <v>210</v>
      </c>
      <c r="DY1855" s="46" t="s">
        <v>210</v>
      </c>
      <c r="DZ1855" s="46" t="s">
        <v>2242</v>
      </c>
      <c r="EA1855" s="75">
        <v>50000</v>
      </c>
      <c r="EB1855" s="46" t="s">
        <v>164</v>
      </c>
      <c r="EC1855" s="46"/>
      <c r="ET1855" s="46" t="s">
        <v>2231</v>
      </c>
      <c r="EU1855" s="46" t="s">
        <v>164</v>
      </c>
      <c r="EY1855" s="70" t="str">
        <f t="shared" si="219"/>
        <v>amlodipine oral 5mg/</v>
      </c>
      <c r="FK1855" s="14" t="s">
        <v>163</v>
      </c>
      <c r="FL1855" s="70" t="str">
        <f t="shared" si="220"/>
        <v>amlodipine oral 5mg/</v>
      </c>
    </row>
    <row r="1856" spans="1:168" ht="15.75" customHeight="1">
      <c r="A1856" s="76">
        <f t="shared" si="213"/>
        <v>9876609</v>
      </c>
      <c r="B1856" s="57"/>
      <c r="C1856" s="119"/>
      <c r="D1856" s="119"/>
      <c r="E1856" s="119"/>
      <c r="F1856" s="119"/>
      <c r="G1856" s="46" t="s">
        <v>1423</v>
      </c>
      <c r="H1856" s="46" t="s">
        <v>1800</v>
      </c>
      <c r="J1856" s="5" t="str">
        <f t="shared" si="214"/>
        <v>NOR amlodipine besilate Sandoz A/S tablet 30 x 10mg/</v>
      </c>
      <c r="K1856" s="5" t="str">
        <f t="shared" si="215"/>
        <v>NOR amlodipine besilate Sandoz A/S tablet 30 x 10mg/</v>
      </c>
      <c r="N1856" s="46" t="s">
        <v>210</v>
      </c>
      <c r="O1856" s="46" t="s">
        <v>2278</v>
      </c>
      <c r="P1856" s="80">
        <v>30</v>
      </c>
      <c r="R1856" s="80">
        <v>30</v>
      </c>
      <c r="T1856" s="119"/>
      <c r="U1856" s="119"/>
      <c r="V1856" s="119"/>
      <c r="W1856" s="119"/>
      <c r="X1856" s="46" t="s">
        <v>1298</v>
      </c>
      <c r="Y1856" s="46" t="s">
        <v>2107</v>
      </c>
      <c r="AA1856" s="46" t="s">
        <v>2303</v>
      </c>
      <c r="AC1856" s="46" t="s">
        <v>2304</v>
      </c>
      <c r="AD1856" s="46" t="s">
        <v>210</v>
      </c>
      <c r="AE1856" s="46" t="s">
        <v>2278</v>
      </c>
      <c r="AF1856" s="48" t="s">
        <v>2198</v>
      </c>
      <c r="AG1856" s="46" t="s">
        <v>173</v>
      </c>
      <c r="AH1856" s="46"/>
      <c r="AI1856" s="46" t="s">
        <v>1208</v>
      </c>
      <c r="AJ1856" s="46" t="s">
        <v>2216</v>
      </c>
      <c r="AT1856" s="25" t="str">
        <f t="shared" si="216"/>
        <v>NOR amlodipine besilate Sandoz A/S tablet 10mg/</v>
      </c>
      <c r="AU1856" s="33"/>
      <c r="AV1856" s="46" t="s">
        <v>1884</v>
      </c>
      <c r="AW1856" s="46" t="s">
        <v>1800</v>
      </c>
      <c r="AX1856" s="46"/>
      <c r="AZ1856" s="46" t="s">
        <v>65</v>
      </c>
      <c r="BA1856" s="46" t="s">
        <v>2253</v>
      </c>
      <c r="BB1856" s="46"/>
      <c r="BD1856" s="46" t="s">
        <v>173</v>
      </c>
      <c r="BE1856" s="46"/>
      <c r="BF1856" s="46" t="s">
        <v>2001</v>
      </c>
      <c r="BG1856" s="46" t="s">
        <v>981</v>
      </c>
      <c r="BH1856" s="46"/>
      <c r="BI1856" s="46"/>
      <c r="BJ1856" s="46" t="s">
        <v>1913</v>
      </c>
      <c r="BK1856" s="46" t="s">
        <v>981</v>
      </c>
      <c r="BL1856" s="46" t="s">
        <v>2001</v>
      </c>
      <c r="BM1856" s="65" t="s">
        <v>1353</v>
      </c>
      <c r="BN1856" t="str">
        <f t="shared" si="217"/>
        <v>amlodipine besilate tablet 10mg/</v>
      </c>
      <c r="BO1856" s="65"/>
      <c r="BP1856" t="str">
        <f t="shared" si="218"/>
        <v>amlodipine besilate tablet 10mg/</v>
      </c>
      <c r="BR1856" s="46">
        <v>10219000</v>
      </c>
      <c r="BS1856" s="46" t="s">
        <v>173</v>
      </c>
      <c r="BT1856" s="46"/>
      <c r="BU1856" s="119"/>
      <c r="BV1856" s="119"/>
      <c r="BW1856" s="48" t="s">
        <v>2198</v>
      </c>
      <c r="CB1856" s="82" t="s">
        <v>173</v>
      </c>
      <c r="CC1856" s="82"/>
      <c r="CD1856" s="46" t="s">
        <v>2262</v>
      </c>
      <c r="CE1856" s="46" t="s">
        <v>173</v>
      </c>
      <c r="CG1856" s="46" t="s">
        <v>175</v>
      </c>
      <c r="CH1856" s="46"/>
      <c r="CI1856" s="119"/>
      <c r="CJ1856" s="119"/>
      <c r="CK1856" s="46" t="s">
        <v>1239</v>
      </c>
      <c r="CN1856" s="46" t="s">
        <v>3383</v>
      </c>
      <c r="CO1856" s="46" t="s">
        <v>2254</v>
      </c>
      <c r="CQ1856" s="46" t="s">
        <v>2254</v>
      </c>
      <c r="CR1856" s="46" t="s">
        <v>2984</v>
      </c>
      <c r="CT1856" s="46" t="s">
        <v>2249</v>
      </c>
      <c r="CU1856" s="46" t="s">
        <v>149</v>
      </c>
      <c r="CV1856" s="119"/>
      <c r="CW1856" s="148"/>
      <c r="DG1856" s="119"/>
      <c r="DH1856" s="119"/>
      <c r="DI1856" s="119"/>
      <c r="DJ1856" s="119"/>
      <c r="DK1856" s="119"/>
      <c r="DL1856" s="74">
        <v>10</v>
      </c>
      <c r="DM1856" s="74" t="s">
        <v>164</v>
      </c>
      <c r="DN1856" s="74"/>
      <c r="DO1856" s="74"/>
      <c r="DP1856" s="74"/>
      <c r="DR1856" s="74">
        <v>10</v>
      </c>
      <c r="DS1856" s="74" t="s">
        <v>164</v>
      </c>
      <c r="DX1856" s="46" t="s">
        <v>210</v>
      </c>
      <c r="DY1856" s="46" t="s">
        <v>210</v>
      </c>
      <c r="DZ1856" s="46" t="s">
        <v>2242</v>
      </c>
      <c r="EA1856" s="75">
        <v>100000</v>
      </c>
      <c r="EB1856" s="46" t="s">
        <v>164</v>
      </c>
      <c r="EC1856" s="46"/>
      <c r="ET1856" s="46" t="s">
        <v>2231</v>
      </c>
      <c r="EU1856" s="46" t="s">
        <v>164</v>
      </c>
      <c r="EY1856" s="70" t="str">
        <f t="shared" si="219"/>
        <v>amlodipine oral 10mg/</v>
      </c>
      <c r="FK1856" s="14" t="s">
        <v>163</v>
      </c>
      <c r="FL1856" s="70" t="str">
        <f t="shared" si="220"/>
        <v>amlodipine oral 10mg/</v>
      </c>
    </row>
    <row r="1857" spans="1:168" ht="15.75" customHeight="1">
      <c r="A1857" s="76">
        <f t="shared" ref="A1857:A1920" si="221">A1856+1</f>
        <v>9876610</v>
      </c>
      <c r="B1857" s="57"/>
      <c r="C1857" s="119"/>
      <c r="D1857" s="119"/>
      <c r="E1857" s="119"/>
      <c r="F1857" s="119"/>
      <c r="G1857" s="46" t="s">
        <v>1424</v>
      </c>
      <c r="H1857" s="46" t="s">
        <v>1800</v>
      </c>
      <c r="J1857" s="5" t="str">
        <f t="shared" si="214"/>
        <v>NOR amlodipine besilate Sandoz A/S tablet 90 x 10mg/</v>
      </c>
      <c r="K1857" s="5" t="str">
        <f t="shared" si="215"/>
        <v>NOR amlodipine besilate Sandoz A/S tablet 90 x 10mg/</v>
      </c>
      <c r="N1857" s="46" t="s">
        <v>210</v>
      </c>
      <c r="O1857" s="46" t="s">
        <v>2279</v>
      </c>
      <c r="P1857" s="80">
        <v>90</v>
      </c>
      <c r="R1857" s="80">
        <v>90</v>
      </c>
      <c r="T1857" s="119"/>
      <c r="U1857" s="119"/>
      <c r="V1857" s="119"/>
      <c r="W1857" s="119"/>
      <c r="X1857" s="46" t="s">
        <v>1301</v>
      </c>
      <c r="Y1857" s="46" t="s">
        <v>2107</v>
      </c>
      <c r="AA1857" s="46" t="s">
        <v>2303</v>
      </c>
      <c r="AC1857" s="46" t="s">
        <v>2305</v>
      </c>
      <c r="AD1857" s="46" t="s">
        <v>210</v>
      </c>
      <c r="AE1857" s="46" t="s">
        <v>2279</v>
      </c>
      <c r="AF1857" s="48" t="s">
        <v>2198</v>
      </c>
      <c r="AG1857" s="46" t="s">
        <v>173</v>
      </c>
      <c r="AH1857" s="46"/>
      <c r="AI1857" s="46" t="s">
        <v>1208</v>
      </c>
      <c r="AJ1857" s="46" t="s">
        <v>2216</v>
      </c>
      <c r="AT1857" s="25" t="str">
        <f t="shared" si="216"/>
        <v>NOR amlodipine besilate Sandoz A/S tablet 10mg/</v>
      </c>
      <c r="AU1857" s="33"/>
      <c r="AV1857" s="46" t="s">
        <v>1884</v>
      </c>
      <c r="AW1857" s="46" t="s">
        <v>1800</v>
      </c>
      <c r="AX1857" s="46"/>
      <c r="AZ1857" s="46" t="s">
        <v>65</v>
      </c>
      <c r="BA1857" s="46" t="s">
        <v>2253</v>
      </c>
      <c r="BB1857" s="46"/>
      <c r="BD1857" s="46" t="s">
        <v>173</v>
      </c>
      <c r="BE1857" s="46"/>
      <c r="BF1857" s="46" t="s">
        <v>2001</v>
      </c>
      <c r="BG1857" s="46" t="s">
        <v>981</v>
      </c>
      <c r="BH1857" s="46"/>
      <c r="BI1857" s="46"/>
      <c r="BJ1857" s="46" t="s">
        <v>1913</v>
      </c>
      <c r="BK1857" s="46" t="s">
        <v>981</v>
      </c>
      <c r="BL1857" s="46" t="s">
        <v>2001</v>
      </c>
      <c r="BM1857" s="65" t="s">
        <v>1353</v>
      </c>
      <c r="BN1857" t="str">
        <f t="shared" si="217"/>
        <v>amlodipine besilate tablet 10mg/</v>
      </c>
      <c r="BO1857" s="65"/>
      <c r="BP1857" t="str">
        <f t="shared" si="218"/>
        <v>amlodipine besilate tablet 10mg/</v>
      </c>
      <c r="BR1857" s="46">
        <v>10219000</v>
      </c>
      <c r="BS1857" s="46" t="s">
        <v>173</v>
      </c>
      <c r="BT1857" s="46"/>
      <c r="BU1857" s="119"/>
      <c r="BV1857" s="119"/>
      <c r="BW1857" s="48" t="s">
        <v>2198</v>
      </c>
      <c r="CB1857" s="82" t="s">
        <v>173</v>
      </c>
      <c r="CC1857" s="82"/>
      <c r="CD1857" s="46" t="s">
        <v>2262</v>
      </c>
      <c r="CE1857" s="46" t="s">
        <v>173</v>
      </c>
      <c r="CG1857" s="46" t="s">
        <v>175</v>
      </c>
      <c r="CH1857" s="46"/>
      <c r="CI1857" s="119"/>
      <c r="CJ1857" s="119"/>
      <c r="CK1857" s="46" t="s">
        <v>1239</v>
      </c>
      <c r="CN1857" s="46" t="s">
        <v>3383</v>
      </c>
      <c r="CO1857" s="46" t="s">
        <v>2254</v>
      </c>
      <c r="CQ1857" s="46" t="s">
        <v>2254</v>
      </c>
      <c r="CR1857" s="46" t="s">
        <v>2984</v>
      </c>
      <c r="CT1857" s="46" t="s">
        <v>2249</v>
      </c>
      <c r="CU1857" s="46" t="s">
        <v>149</v>
      </c>
      <c r="CV1857" s="119"/>
      <c r="CW1857" s="148"/>
      <c r="DG1857" s="119"/>
      <c r="DH1857" s="119"/>
      <c r="DI1857" s="119"/>
      <c r="DJ1857" s="119"/>
      <c r="DK1857" s="119"/>
      <c r="DL1857" s="74">
        <v>10</v>
      </c>
      <c r="DM1857" s="74" t="s">
        <v>164</v>
      </c>
      <c r="DN1857" s="74"/>
      <c r="DO1857" s="74"/>
      <c r="DP1857" s="74"/>
      <c r="DR1857" s="74">
        <v>10</v>
      </c>
      <c r="DS1857" s="74" t="s">
        <v>164</v>
      </c>
      <c r="DX1857" s="46" t="s">
        <v>210</v>
      </c>
      <c r="DY1857" s="46" t="s">
        <v>210</v>
      </c>
      <c r="DZ1857" s="46" t="s">
        <v>2242</v>
      </c>
      <c r="EA1857" s="75">
        <v>100000</v>
      </c>
      <c r="EB1857" s="46" t="s">
        <v>164</v>
      </c>
      <c r="EC1857" s="46"/>
      <c r="ET1857" s="46" t="s">
        <v>2231</v>
      </c>
      <c r="EU1857" s="46" t="s">
        <v>164</v>
      </c>
      <c r="EY1857" s="70" t="str">
        <f t="shared" si="219"/>
        <v>amlodipine oral 10mg/</v>
      </c>
      <c r="FK1857" s="14" t="s">
        <v>163</v>
      </c>
      <c r="FL1857" s="70" t="str">
        <f t="shared" si="220"/>
        <v>amlodipine oral 10mg/</v>
      </c>
    </row>
    <row r="1858" spans="1:168" ht="15.75" customHeight="1">
      <c r="A1858" s="76">
        <f t="shared" si="221"/>
        <v>9876611</v>
      </c>
      <c r="B1858" s="57"/>
      <c r="C1858" s="119"/>
      <c r="D1858" s="119"/>
      <c r="E1858" s="119"/>
      <c r="F1858" s="119"/>
      <c r="G1858" s="46" t="s">
        <v>1425</v>
      </c>
      <c r="H1858" s="46" t="s">
        <v>1805</v>
      </c>
      <c r="J1858" s="5" t="str">
        <f t="shared" si="214"/>
        <v>NOR amlodipine besilate Vitabalans Oy tablet 30 x 5mg/</v>
      </c>
      <c r="K1858" s="5" t="str">
        <f t="shared" si="215"/>
        <v>NOR amlodipine besilate Vitabalans Oy tablet 30 x 5mg/</v>
      </c>
      <c r="N1858" s="46" t="s">
        <v>210</v>
      </c>
      <c r="O1858" s="46" t="s">
        <v>2278</v>
      </c>
      <c r="P1858" s="80">
        <v>30</v>
      </c>
      <c r="R1858" s="80">
        <v>30</v>
      </c>
      <c r="T1858" s="119"/>
      <c r="U1858" s="119"/>
      <c r="V1858" s="119"/>
      <c r="W1858" s="119"/>
      <c r="X1858" s="46" t="s">
        <v>210</v>
      </c>
      <c r="Y1858" s="46" t="s">
        <v>2112</v>
      </c>
      <c r="AA1858" s="46" t="s">
        <v>2303</v>
      </c>
      <c r="AC1858" s="46" t="s">
        <v>210</v>
      </c>
      <c r="AD1858" s="46" t="s">
        <v>210</v>
      </c>
      <c r="AE1858" s="46" t="s">
        <v>2278</v>
      </c>
      <c r="AF1858" s="48" t="s">
        <v>2198</v>
      </c>
      <c r="AG1858" s="46" t="s">
        <v>173</v>
      </c>
      <c r="AH1858" s="46"/>
      <c r="AI1858" s="46" t="s">
        <v>1208</v>
      </c>
      <c r="AJ1858" s="46" t="s">
        <v>2216</v>
      </c>
      <c r="AT1858" s="25" t="str">
        <f t="shared" si="216"/>
        <v>NOR amlodipine besilate Vitabalans Oy tablet 5mg/</v>
      </c>
      <c r="AU1858" s="33"/>
      <c r="AV1858" s="46" t="s">
        <v>1886</v>
      </c>
      <c r="AW1858" s="46" t="s">
        <v>1805</v>
      </c>
      <c r="AX1858" s="46"/>
      <c r="AZ1858" s="46" t="s">
        <v>65</v>
      </c>
      <c r="BA1858" s="46" t="s">
        <v>2253</v>
      </c>
      <c r="BB1858" s="46"/>
      <c r="BD1858" s="46" t="s">
        <v>173</v>
      </c>
      <c r="BE1858" s="46"/>
      <c r="BF1858" s="46" t="s">
        <v>2006</v>
      </c>
      <c r="BG1858" s="46" t="s">
        <v>978</v>
      </c>
      <c r="BH1858" s="46"/>
      <c r="BI1858" s="46"/>
      <c r="BJ1858" s="46" t="s">
        <v>1918</v>
      </c>
      <c r="BK1858" s="46" t="s">
        <v>978</v>
      </c>
      <c r="BL1858" s="46" t="s">
        <v>2006</v>
      </c>
      <c r="BM1858" s="65" t="s">
        <v>1353</v>
      </c>
      <c r="BN1858" t="str">
        <f t="shared" si="217"/>
        <v>amlodipine besilate tablet 5mg/</v>
      </c>
      <c r="BO1858" s="65"/>
      <c r="BP1858" t="str">
        <f t="shared" si="218"/>
        <v>amlodipine besilate tablet 5mg/</v>
      </c>
      <c r="BR1858" s="46">
        <v>10219000</v>
      </c>
      <c r="BS1858" s="46" t="s">
        <v>173</v>
      </c>
      <c r="BT1858" s="46"/>
      <c r="BU1858" s="119"/>
      <c r="BV1858" s="119"/>
      <c r="BW1858" s="48" t="s">
        <v>2198</v>
      </c>
      <c r="CB1858" s="82" t="s">
        <v>173</v>
      </c>
      <c r="CC1858" s="82"/>
      <c r="CD1858" s="46" t="s">
        <v>2262</v>
      </c>
      <c r="CE1858" s="46" t="s">
        <v>173</v>
      </c>
      <c r="CG1858" s="46" t="s">
        <v>175</v>
      </c>
      <c r="CH1858" s="46"/>
      <c r="CI1858" s="119"/>
      <c r="CJ1858" s="119"/>
      <c r="CK1858" s="46" t="s">
        <v>1239</v>
      </c>
      <c r="CN1858" s="46" t="s">
        <v>3383</v>
      </c>
      <c r="CO1858" s="46" t="s">
        <v>2254</v>
      </c>
      <c r="CQ1858" s="46" t="s">
        <v>2254</v>
      </c>
      <c r="CR1858" s="46" t="s">
        <v>2984</v>
      </c>
      <c r="CT1858" s="46" t="s">
        <v>2249</v>
      </c>
      <c r="CU1858" s="46" t="s">
        <v>149</v>
      </c>
      <c r="CV1858" s="119"/>
      <c r="CW1858" s="148"/>
      <c r="DG1858" s="119"/>
      <c r="DH1858" s="119"/>
      <c r="DI1858" s="119"/>
      <c r="DJ1858" s="119"/>
      <c r="DK1858" s="119"/>
      <c r="DL1858" s="74">
        <v>5</v>
      </c>
      <c r="DM1858" s="74" t="s">
        <v>164</v>
      </c>
      <c r="DN1858" s="74"/>
      <c r="DO1858" s="74"/>
      <c r="DP1858" s="74"/>
      <c r="DR1858" s="74">
        <v>5</v>
      </c>
      <c r="DS1858" s="74" t="s">
        <v>164</v>
      </c>
      <c r="DX1858" s="46" t="s">
        <v>210</v>
      </c>
      <c r="DY1858" s="46" t="s">
        <v>210</v>
      </c>
      <c r="DZ1858" s="46" t="s">
        <v>2242</v>
      </c>
      <c r="EA1858" s="75">
        <v>50000</v>
      </c>
      <c r="EB1858" s="46" t="s">
        <v>164</v>
      </c>
      <c r="EC1858" s="46"/>
      <c r="ET1858" s="46" t="s">
        <v>2231</v>
      </c>
      <c r="EU1858" s="46" t="s">
        <v>164</v>
      </c>
      <c r="EY1858" s="70" t="str">
        <f t="shared" si="219"/>
        <v>amlodipine oral 5mg/</v>
      </c>
      <c r="FK1858" s="14" t="s">
        <v>163</v>
      </c>
      <c r="FL1858" s="70" t="str">
        <f t="shared" si="220"/>
        <v>amlodipine oral 5mg/</v>
      </c>
    </row>
    <row r="1859" spans="1:168" ht="15.75" customHeight="1">
      <c r="A1859" s="76">
        <f t="shared" si="221"/>
        <v>9876612</v>
      </c>
      <c r="B1859" s="57"/>
      <c r="C1859" s="119"/>
      <c r="D1859" s="119"/>
      <c r="E1859" s="119"/>
      <c r="F1859" s="119"/>
      <c r="G1859" s="46" t="s">
        <v>1426</v>
      </c>
      <c r="H1859" s="46" t="s">
        <v>1809</v>
      </c>
      <c r="J1859" s="5" t="str">
        <f t="shared" si="214"/>
        <v>NOR amlodipine besilate Upjohn EESV tablet 20 x 10mg/</v>
      </c>
      <c r="K1859" s="5" t="str">
        <f t="shared" si="215"/>
        <v>NOR amlodipine besilate Upjohn EESV tablet 20 x 10mg/</v>
      </c>
      <c r="N1859" s="46" t="s">
        <v>1291</v>
      </c>
      <c r="O1859" s="46" t="s">
        <v>2232</v>
      </c>
      <c r="P1859" s="81">
        <v>20</v>
      </c>
      <c r="R1859" s="81">
        <v>20</v>
      </c>
      <c r="T1859" s="119"/>
      <c r="U1859" s="119"/>
      <c r="V1859" s="119"/>
      <c r="W1859" s="119"/>
      <c r="X1859" s="46" t="s">
        <v>2298</v>
      </c>
      <c r="Y1859" s="46" t="s">
        <v>2116</v>
      </c>
      <c r="AA1859" s="46" t="s">
        <v>2303</v>
      </c>
      <c r="AC1859" s="46" t="s">
        <v>2306</v>
      </c>
      <c r="AD1859" s="46" t="s">
        <v>1291</v>
      </c>
      <c r="AE1859" s="46" t="s">
        <v>2232</v>
      </c>
      <c r="AF1859" s="48" t="s">
        <v>2198</v>
      </c>
      <c r="AG1859" s="46" t="s">
        <v>173</v>
      </c>
      <c r="AH1859" s="46"/>
      <c r="AI1859" s="46" t="s">
        <v>1208</v>
      </c>
      <c r="AJ1859" s="46" t="s">
        <v>2216</v>
      </c>
      <c r="AT1859" s="25" t="str">
        <f t="shared" si="216"/>
        <v>NOR amlodipine besilate Upjohn EESV tablet 10mg/</v>
      </c>
      <c r="AU1859" s="33"/>
      <c r="AV1859" s="46" t="s">
        <v>1887</v>
      </c>
      <c r="AW1859" s="46" t="s">
        <v>1809</v>
      </c>
      <c r="AX1859" s="46"/>
      <c r="AZ1859" s="46" t="s">
        <v>65</v>
      </c>
      <c r="BA1859" s="46" t="s">
        <v>2253</v>
      </c>
      <c r="BB1859" s="46"/>
      <c r="BD1859" s="46" t="s">
        <v>173</v>
      </c>
      <c r="BE1859" s="46"/>
      <c r="BF1859" s="46" t="s">
        <v>2010</v>
      </c>
      <c r="BG1859" s="46" t="s">
        <v>983</v>
      </c>
      <c r="BH1859" s="46"/>
      <c r="BI1859" s="46"/>
      <c r="BJ1859" s="46" t="s">
        <v>1922</v>
      </c>
      <c r="BK1859" s="46" t="s">
        <v>983</v>
      </c>
      <c r="BL1859" s="46" t="s">
        <v>2010</v>
      </c>
      <c r="BM1859" s="65" t="s">
        <v>1353</v>
      </c>
      <c r="BN1859" t="str">
        <f t="shared" si="217"/>
        <v>amlodipine besilate tablet 10mg/</v>
      </c>
      <c r="BO1859" s="65"/>
      <c r="BP1859" t="str">
        <f t="shared" si="218"/>
        <v>amlodipine besilate tablet 10mg/</v>
      </c>
      <c r="BR1859" s="46">
        <v>10219000</v>
      </c>
      <c r="BS1859" s="46" t="s">
        <v>173</v>
      </c>
      <c r="BT1859" s="46"/>
      <c r="BU1859" s="119"/>
      <c r="BV1859" s="119"/>
      <c r="BW1859" s="48" t="s">
        <v>2198</v>
      </c>
      <c r="CB1859" s="82" t="s">
        <v>173</v>
      </c>
      <c r="CC1859" s="82"/>
      <c r="CD1859" s="46" t="s">
        <v>2262</v>
      </c>
      <c r="CE1859" s="46" t="s">
        <v>173</v>
      </c>
      <c r="CG1859" s="46" t="s">
        <v>175</v>
      </c>
      <c r="CH1859" s="46"/>
      <c r="CI1859" s="119"/>
      <c r="CJ1859" s="119"/>
      <c r="CK1859" s="46" t="s">
        <v>1239</v>
      </c>
      <c r="CN1859" s="46" t="s">
        <v>3383</v>
      </c>
      <c r="CO1859" s="46" t="s">
        <v>2254</v>
      </c>
      <c r="CQ1859" s="46" t="s">
        <v>2254</v>
      </c>
      <c r="CR1859" s="46" t="s">
        <v>2984</v>
      </c>
      <c r="CT1859" s="46" t="s">
        <v>2249</v>
      </c>
      <c r="CU1859" s="46" t="s">
        <v>149</v>
      </c>
      <c r="CV1859" s="119"/>
      <c r="CW1859" s="148"/>
      <c r="DG1859" s="119"/>
      <c r="DH1859" s="119"/>
      <c r="DI1859" s="119"/>
      <c r="DJ1859" s="119"/>
      <c r="DK1859" s="119"/>
      <c r="DL1859" s="74">
        <v>10</v>
      </c>
      <c r="DM1859" s="74" t="s">
        <v>164</v>
      </c>
      <c r="DN1859" s="74"/>
      <c r="DO1859" s="74"/>
      <c r="DP1859" s="74"/>
      <c r="DR1859" s="74">
        <v>10</v>
      </c>
      <c r="DS1859" s="74" t="s">
        <v>164</v>
      </c>
      <c r="DX1859" s="46" t="s">
        <v>210</v>
      </c>
      <c r="DY1859" s="46" t="s">
        <v>210</v>
      </c>
      <c r="DZ1859" s="46" t="s">
        <v>2242</v>
      </c>
      <c r="EA1859" s="75">
        <v>100000</v>
      </c>
      <c r="EB1859" s="46" t="s">
        <v>164</v>
      </c>
      <c r="EC1859" s="46"/>
      <c r="ET1859" s="46" t="s">
        <v>2231</v>
      </c>
      <c r="EU1859" s="46" t="s">
        <v>164</v>
      </c>
      <c r="EY1859" s="70" t="str">
        <f t="shared" si="219"/>
        <v>amlodipine oral 10mg/</v>
      </c>
      <c r="FK1859" s="14" t="s">
        <v>163</v>
      </c>
      <c r="FL1859" s="70" t="str">
        <f t="shared" si="220"/>
        <v>amlodipine oral 10mg/</v>
      </c>
    </row>
    <row r="1860" spans="1:168" ht="15.75" customHeight="1">
      <c r="A1860" s="76">
        <f t="shared" si="221"/>
        <v>9876613</v>
      </c>
      <c r="B1860" s="57"/>
      <c r="C1860" s="119"/>
      <c r="D1860" s="119"/>
      <c r="E1860" s="119"/>
      <c r="F1860" s="119"/>
      <c r="G1860" s="46" t="s">
        <v>1427</v>
      </c>
      <c r="H1860" s="46" t="s">
        <v>1803</v>
      </c>
      <c r="J1860" s="5" t="str">
        <f t="shared" si="214"/>
        <v>NOR amlodipine besilate Accord Healthcare B.V. tablet 20 x 10mg/</v>
      </c>
      <c r="K1860" s="5" t="str">
        <f t="shared" si="215"/>
        <v>NOR amlodipine besilate Accord Healthcare B.V. tablet 20 x 10mg/</v>
      </c>
      <c r="N1860" s="46" t="s">
        <v>1291</v>
      </c>
      <c r="O1860" s="46" t="s">
        <v>2232</v>
      </c>
      <c r="P1860" s="81">
        <v>20</v>
      </c>
      <c r="R1860" s="81">
        <v>20</v>
      </c>
      <c r="T1860" s="119"/>
      <c r="U1860" s="119"/>
      <c r="V1860" s="119"/>
      <c r="W1860" s="119"/>
      <c r="X1860" s="46" t="s">
        <v>210</v>
      </c>
      <c r="Y1860" s="46" t="s">
        <v>2110</v>
      </c>
      <c r="AA1860" s="46" t="s">
        <v>2303</v>
      </c>
      <c r="AC1860" s="46" t="s">
        <v>210</v>
      </c>
      <c r="AD1860" s="46" t="s">
        <v>1291</v>
      </c>
      <c r="AE1860" s="46" t="s">
        <v>2232</v>
      </c>
      <c r="AF1860" s="48" t="s">
        <v>2198</v>
      </c>
      <c r="AG1860" s="46" t="s">
        <v>173</v>
      </c>
      <c r="AH1860" s="46"/>
      <c r="AI1860" s="46" t="s">
        <v>1208</v>
      </c>
      <c r="AJ1860" s="46" t="s">
        <v>2216</v>
      </c>
      <c r="AT1860" s="25" t="str">
        <f t="shared" si="216"/>
        <v>NOR amlodipine besilate Accord Healthcare B.V. tablet 10mg/</v>
      </c>
      <c r="AU1860" s="33"/>
      <c r="AV1860" s="46" t="s">
        <v>1885</v>
      </c>
      <c r="AW1860" s="46" t="s">
        <v>1803</v>
      </c>
      <c r="AX1860" s="46"/>
      <c r="AZ1860" s="46" t="s">
        <v>65</v>
      </c>
      <c r="BA1860" s="46" t="s">
        <v>2253</v>
      </c>
      <c r="BB1860" s="46"/>
      <c r="BD1860" s="46" t="s">
        <v>173</v>
      </c>
      <c r="BE1860" s="46"/>
      <c r="BF1860" s="46" t="s">
        <v>2004</v>
      </c>
      <c r="BG1860" s="46" t="s">
        <v>976</v>
      </c>
      <c r="BH1860" s="46"/>
      <c r="BI1860" s="46"/>
      <c r="BJ1860" s="46" t="s">
        <v>1916</v>
      </c>
      <c r="BK1860" s="46" t="s">
        <v>976</v>
      </c>
      <c r="BL1860" s="46" t="s">
        <v>2004</v>
      </c>
      <c r="BM1860" s="65" t="s">
        <v>1353</v>
      </c>
      <c r="BN1860" t="str">
        <f t="shared" si="217"/>
        <v>amlodipine besilate tablet 10mg/</v>
      </c>
      <c r="BO1860" s="65"/>
      <c r="BP1860" t="str">
        <f t="shared" si="218"/>
        <v>amlodipine besilate tablet 10mg/</v>
      </c>
      <c r="BR1860" s="46">
        <v>10219000</v>
      </c>
      <c r="BS1860" s="46" t="s">
        <v>173</v>
      </c>
      <c r="BT1860" s="46"/>
      <c r="BU1860" s="119"/>
      <c r="BV1860" s="119"/>
      <c r="BW1860" s="48" t="s">
        <v>2198</v>
      </c>
      <c r="CB1860" s="82" t="s">
        <v>173</v>
      </c>
      <c r="CC1860" s="82"/>
      <c r="CD1860" s="46" t="s">
        <v>2262</v>
      </c>
      <c r="CE1860" s="46" t="s">
        <v>173</v>
      </c>
      <c r="CG1860" s="46" t="s">
        <v>175</v>
      </c>
      <c r="CH1860" s="46"/>
      <c r="CI1860" s="119"/>
      <c r="CJ1860" s="119"/>
      <c r="CK1860" s="46" t="s">
        <v>1239</v>
      </c>
      <c r="CN1860" s="46" t="s">
        <v>3383</v>
      </c>
      <c r="CO1860" s="46" t="s">
        <v>2254</v>
      </c>
      <c r="CQ1860" s="46" t="s">
        <v>2254</v>
      </c>
      <c r="CR1860" s="46" t="s">
        <v>2984</v>
      </c>
      <c r="CT1860" s="46" t="s">
        <v>2249</v>
      </c>
      <c r="CU1860" s="46" t="s">
        <v>149</v>
      </c>
      <c r="CV1860" s="119"/>
      <c r="CW1860" s="148"/>
      <c r="DG1860" s="119"/>
      <c r="DH1860" s="119"/>
      <c r="DI1860" s="119"/>
      <c r="DJ1860" s="119"/>
      <c r="DK1860" s="119"/>
      <c r="DL1860" s="74">
        <v>10</v>
      </c>
      <c r="DM1860" s="74" t="s">
        <v>164</v>
      </c>
      <c r="DN1860" s="74"/>
      <c r="DO1860" s="74"/>
      <c r="DP1860" s="74"/>
      <c r="DR1860" s="74">
        <v>10</v>
      </c>
      <c r="DS1860" s="74" t="s">
        <v>164</v>
      </c>
      <c r="DX1860" s="46" t="s">
        <v>210</v>
      </c>
      <c r="DY1860" s="46" t="s">
        <v>210</v>
      </c>
      <c r="DZ1860" s="46" t="s">
        <v>2242</v>
      </c>
      <c r="EA1860" s="75">
        <v>100000</v>
      </c>
      <c r="EB1860" s="46" t="s">
        <v>164</v>
      </c>
      <c r="EC1860" s="46"/>
      <c r="ET1860" s="46" t="s">
        <v>2231</v>
      </c>
      <c r="EU1860" s="46" t="s">
        <v>164</v>
      </c>
      <c r="EY1860" s="70" t="str">
        <f t="shared" si="219"/>
        <v>amlodipine oral 10mg/</v>
      </c>
      <c r="FK1860" s="14" t="s">
        <v>163</v>
      </c>
      <c r="FL1860" s="70" t="str">
        <f t="shared" si="220"/>
        <v>amlodipine oral 10mg/</v>
      </c>
    </row>
    <row r="1861" spans="1:168" ht="15.75" customHeight="1">
      <c r="A1861" s="76">
        <f t="shared" si="221"/>
        <v>9876614</v>
      </c>
      <c r="B1861" s="57"/>
      <c r="C1861" s="119"/>
      <c r="D1861" s="119"/>
      <c r="E1861" s="119"/>
      <c r="F1861" s="119"/>
      <c r="G1861" s="46" t="s">
        <v>1428</v>
      </c>
      <c r="H1861" s="46" t="s">
        <v>1810</v>
      </c>
      <c r="J1861" s="5" t="str">
        <f t="shared" si="214"/>
        <v>NOR amlodipine besilate Upjohn EESV tablet 50 x 5mg/</v>
      </c>
      <c r="K1861" s="5" t="str">
        <f t="shared" si="215"/>
        <v>NOR amlodipine besilate Upjohn EESV tablet 50 x 5mg/</v>
      </c>
      <c r="N1861" s="46" t="s">
        <v>1299</v>
      </c>
      <c r="O1861" s="46" t="s">
        <v>2232</v>
      </c>
      <c r="P1861" s="81">
        <v>50</v>
      </c>
      <c r="R1861" s="81">
        <v>50</v>
      </c>
      <c r="T1861" s="119"/>
      <c r="U1861" s="119"/>
      <c r="V1861" s="119"/>
      <c r="W1861" s="119"/>
      <c r="X1861" s="46" t="s">
        <v>1315</v>
      </c>
      <c r="Y1861" s="46" t="s">
        <v>2117</v>
      </c>
      <c r="AA1861" s="46" t="s">
        <v>2303</v>
      </c>
      <c r="AC1861" s="46" t="s">
        <v>2306</v>
      </c>
      <c r="AD1861" s="46" t="s">
        <v>1299</v>
      </c>
      <c r="AE1861" s="46" t="s">
        <v>2232</v>
      </c>
      <c r="AF1861" s="48" t="s">
        <v>2198</v>
      </c>
      <c r="AG1861" s="46" t="s">
        <v>173</v>
      </c>
      <c r="AH1861" s="46"/>
      <c r="AI1861" s="46" t="s">
        <v>1208</v>
      </c>
      <c r="AJ1861" s="46" t="s">
        <v>2216</v>
      </c>
      <c r="AT1861" s="25" t="str">
        <f t="shared" si="216"/>
        <v>NOR amlodipine besilate Upjohn EESV tablet 5mg/</v>
      </c>
      <c r="AU1861" s="33"/>
      <c r="AV1861" s="46" t="s">
        <v>1887</v>
      </c>
      <c r="AW1861" s="46" t="s">
        <v>1810</v>
      </c>
      <c r="AX1861" s="46"/>
      <c r="AZ1861" s="46" t="s">
        <v>65</v>
      </c>
      <c r="BA1861" s="46" t="s">
        <v>2253</v>
      </c>
      <c r="BB1861" s="46"/>
      <c r="BD1861" s="46" t="s">
        <v>173</v>
      </c>
      <c r="BE1861" s="46"/>
      <c r="BF1861" s="46" t="s">
        <v>2011</v>
      </c>
      <c r="BG1861" s="46" t="s">
        <v>983</v>
      </c>
      <c r="BH1861" s="46"/>
      <c r="BI1861" s="46"/>
      <c r="BJ1861" s="46" t="s">
        <v>1923</v>
      </c>
      <c r="BK1861" s="46" t="s">
        <v>983</v>
      </c>
      <c r="BL1861" s="46" t="s">
        <v>2011</v>
      </c>
      <c r="BM1861" s="65" t="s">
        <v>1353</v>
      </c>
      <c r="BN1861" t="str">
        <f t="shared" si="217"/>
        <v>amlodipine besilate tablet 5mg/</v>
      </c>
      <c r="BO1861" s="65"/>
      <c r="BP1861" t="str">
        <f t="shared" si="218"/>
        <v>amlodipine besilate tablet 5mg/</v>
      </c>
      <c r="BR1861" s="46">
        <v>10219000</v>
      </c>
      <c r="BS1861" s="46" t="s">
        <v>173</v>
      </c>
      <c r="BT1861" s="46"/>
      <c r="BU1861" s="119"/>
      <c r="BV1861" s="119"/>
      <c r="BW1861" s="48" t="s">
        <v>2198</v>
      </c>
      <c r="CB1861" s="82" t="s">
        <v>173</v>
      </c>
      <c r="CC1861" s="82"/>
      <c r="CD1861" s="46" t="s">
        <v>2262</v>
      </c>
      <c r="CE1861" s="46" t="s">
        <v>173</v>
      </c>
      <c r="CG1861" s="46" t="s">
        <v>175</v>
      </c>
      <c r="CH1861" s="46"/>
      <c r="CI1861" s="119"/>
      <c r="CJ1861" s="119"/>
      <c r="CK1861" s="46" t="s">
        <v>1239</v>
      </c>
      <c r="CN1861" s="46" t="s">
        <v>3383</v>
      </c>
      <c r="CO1861" s="46" t="s">
        <v>2254</v>
      </c>
      <c r="CQ1861" s="46" t="s">
        <v>2254</v>
      </c>
      <c r="CR1861" s="46" t="s">
        <v>2984</v>
      </c>
      <c r="CT1861" s="46" t="s">
        <v>2249</v>
      </c>
      <c r="CU1861" s="46" t="s">
        <v>149</v>
      </c>
      <c r="CV1861" s="119"/>
      <c r="CW1861" s="148"/>
      <c r="DG1861" s="119"/>
      <c r="DH1861" s="119"/>
      <c r="DI1861" s="119"/>
      <c r="DJ1861" s="119"/>
      <c r="DK1861" s="119"/>
      <c r="DL1861" s="74">
        <v>5</v>
      </c>
      <c r="DM1861" s="74" t="s">
        <v>164</v>
      </c>
      <c r="DN1861" s="74"/>
      <c r="DO1861" s="74"/>
      <c r="DP1861" s="74"/>
      <c r="DR1861" s="74">
        <v>5</v>
      </c>
      <c r="DS1861" s="74" t="s">
        <v>164</v>
      </c>
      <c r="DX1861" s="46" t="s">
        <v>210</v>
      </c>
      <c r="DY1861" s="46" t="s">
        <v>210</v>
      </c>
      <c r="DZ1861" s="46" t="s">
        <v>2242</v>
      </c>
      <c r="EA1861" s="75">
        <v>50000</v>
      </c>
      <c r="EB1861" s="46" t="s">
        <v>164</v>
      </c>
      <c r="EC1861" s="46"/>
      <c r="ET1861" s="46" t="s">
        <v>2231</v>
      </c>
      <c r="EU1861" s="46" t="s">
        <v>164</v>
      </c>
      <c r="EY1861" s="70" t="str">
        <f t="shared" si="219"/>
        <v>amlodipine oral 5mg/</v>
      </c>
      <c r="FK1861" s="14" t="s">
        <v>163</v>
      </c>
      <c r="FL1861" s="70" t="str">
        <f t="shared" si="220"/>
        <v>amlodipine oral 5mg/</v>
      </c>
    </row>
    <row r="1862" spans="1:168" ht="15.75" customHeight="1">
      <c r="A1862" s="76">
        <f t="shared" si="221"/>
        <v>9876615</v>
      </c>
      <c r="B1862" s="57"/>
      <c r="C1862" s="119"/>
      <c r="D1862" s="119"/>
      <c r="E1862" s="119"/>
      <c r="F1862" s="119"/>
      <c r="G1862" s="46" t="s">
        <v>1429</v>
      </c>
      <c r="H1862" s="46" t="s">
        <v>1810</v>
      </c>
      <c r="J1862" s="5" t="str">
        <f t="shared" si="214"/>
        <v>NOR amlodipine besilate Upjohn EESV tablet 100 x 5mg/</v>
      </c>
      <c r="K1862" s="5" t="str">
        <f t="shared" si="215"/>
        <v>NOR amlodipine besilate Upjohn EESV tablet 100 x 5mg/</v>
      </c>
      <c r="N1862" s="46" t="s">
        <v>210</v>
      </c>
      <c r="O1862" s="46" t="s">
        <v>2235</v>
      </c>
      <c r="P1862" s="80">
        <v>100</v>
      </c>
      <c r="R1862" s="80">
        <v>100</v>
      </c>
      <c r="T1862" s="119"/>
      <c r="U1862" s="119"/>
      <c r="V1862" s="119"/>
      <c r="W1862" s="119"/>
      <c r="X1862" s="46" t="s">
        <v>1289</v>
      </c>
      <c r="Y1862" s="46" t="s">
        <v>2117</v>
      </c>
      <c r="AA1862" s="46" t="s">
        <v>2303</v>
      </c>
      <c r="AC1862" s="46" t="s">
        <v>2304</v>
      </c>
      <c r="AD1862" s="46" t="s">
        <v>210</v>
      </c>
      <c r="AE1862" s="46" t="s">
        <v>2235</v>
      </c>
      <c r="AF1862" s="48" t="s">
        <v>2198</v>
      </c>
      <c r="AG1862" s="46" t="s">
        <v>173</v>
      </c>
      <c r="AH1862" s="46"/>
      <c r="AI1862" s="46" t="s">
        <v>1208</v>
      </c>
      <c r="AJ1862" s="46" t="s">
        <v>2216</v>
      </c>
      <c r="AT1862" s="25" t="str">
        <f t="shared" si="216"/>
        <v>NOR amlodipine besilate Upjohn EESV tablet 5mg/</v>
      </c>
      <c r="AU1862" s="33"/>
      <c r="AV1862" s="46" t="s">
        <v>1887</v>
      </c>
      <c r="AW1862" s="46" t="s">
        <v>1810</v>
      </c>
      <c r="AX1862" s="46"/>
      <c r="AZ1862" s="46" t="s">
        <v>65</v>
      </c>
      <c r="BA1862" s="46" t="s">
        <v>2253</v>
      </c>
      <c r="BB1862" s="46"/>
      <c r="BD1862" s="46" t="s">
        <v>173</v>
      </c>
      <c r="BE1862" s="46"/>
      <c r="BF1862" s="46" t="s">
        <v>2011</v>
      </c>
      <c r="BG1862" s="46" t="s">
        <v>983</v>
      </c>
      <c r="BH1862" s="46"/>
      <c r="BI1862" s="46"/>
      <c r="BJ1862" s="46" t="s">
        <v>1923</v>
      </c>
      <c r="BK1862" s="46" t="s">
        <v>983</v>
      </c>
      <c r="BL1862" s="46" t="s">
        <v>2011</v>
      </c>
      <c r="BM1862" s="65" t="s">
        <v>1353</v>
      </c>
      <c r="BN1862" t="str">
        <f t="shared" si="217"/>
        <v>amlodipine besilate tablet 5mg/</v>
      </c>
      <c r="BO1862" s="65"/>
      <c r="BP1862" t="str">
        <f t="shared" si="218"/>
        <v>amlodipine besilate tablet 5mg/</v>
      </c>
      <c r="BR1862" s="46">
        <v>10219000</v>
      </c>
      <c r="BS1862" s="46" t="s">
        <v>173</v>
      </c>
      <c r="BT1862" s="46"/>
      <c r="BU1862" s="119"/>
      <c r="BV1862" s="119"/>
      <c r="BW1862" s="48" t="s">
        <v>2198</v>
      </c>
      <c r="CB1862" s="82" t="s">
        <v>173</v>
      </c>
      <c r="CC1862" s="82"/>
      <c r="CD1862" s="46" t="s">
        <v>2262</v>
      </c>
      <c r="CE1862" s="46" t="s">
        <v>173</v>
      </c>
      <c r="CG1862" s="46" t="s">
        <v>175</v>
      </c>
      <c r="CH1862" s="46"/>
      <c r="CI1862" s="119"/>
      <c r="CJ1862" s="119"/>
      <c r="CK1862" s="46" t="s">
        <v>1239</v>
      </c>
      <c r="CN1862" s="46" t="s">
        <v>3383</v>
      </c>
      <c r="CO1862" s="46" t="s">
        <v>2254</v>
      </c>
      <c r="CQ1862" s="46" t="s">
        <v>2254</v>
      </c>
      <c r="CR1862" s="46" t="s">
        <v>2984</v>
      </c>
      <c r="CT1862" s="46" t="s">
        <v>2249</v>
      </c>
      <c r="CU1862" s="46" t="s">
        <v>149</v>
      </c>
      <c r="CV1862" s="119"/>
      <c r="CW1862" s="148"/>
      <c r="DG1862" s="119"/>
      <c r="DH1862" s="119"/>
      <c r="DI1862" s="119"/>
      <c r="DJ1862" s="119"/>
      <c r="DK1862" s="119"/>
      <c r="DL1862" s="74">
        <v>5</v>
      </c>
      <c r="DM1862" s="74" t="s">
        <v>164</v>
      </c>
      <c r="DN1862" s="74"/>
      <c r="DO1862" s="74"/>
      <c r="DP1862" s="74"/>
      <c r="DR1862" s="74">
        <v>5</v>
      </c>
      <c r="DS1862" s="74" t="s">
        <v>164</v>
      </c>
      <c r="DX1862" s="46" t="s">
        <v>210</v>
      </c>
      <c r="DY1862" s="46" t="s">
        <v>210</v>
      </c>
      <c r="DZ1862" s="46" t="s">
        <v>2242</v>
      </c>
      <c r="EA1862" s="75">
        <v>50000</v>
      </c>
      <c r="EB1862" s="46" t="s">
        <v>164</v>
      </c>
      <c r="EC1862" s="46"/>
      <c r="ET1862" s="46" t="s">
        <v>2231</v>
      </c>
      <c r="EU1862" s="46" t="s">
        <v>164</v>
      </c>
      <c r="EY1862" s="70" t="str">
        <f t="shared" si="219"/>
        <v>amlodipine oral 5mg/</v>
      </c>
      <c r="FK1862" s="14" t="s">
        <v>163</v>
      </c>
      <c r="FL1862" s="70" t="str">
        <f t="shared" si="220"/>
        <v>amlodipine oral 5mg/</v>
      </c>
    </row>
    <row r="1863" spans="1:168" ht="15.75" customHeight="1">
      <c r="A1863" s="76">
        <f t="shared" si="221"/>
        <v>9876616</v>
      </c>
      <c r="B1863" s="57"/>
      <c r="C1863" s="119"/>
      <c r="D1863" s="119"/>
      <c r="E1863" s="119"/>
      <c r="F1863" s="119"/>
      <c r="G1863" s="46" t="s">
        <v>1430</v>
      </c>
      <c r="H1863" s="46" t="s">
        <v>1801</v>
      </c>
      <c r="J1863" s="5" t="str">
        <f t="shared" si="214"/>
        <v>NOR amlodipine besilate Accord Healthcare B.V. tablet 30 x 5mg/</v>
      </c>
      <c r="K1863" s="5" t="str">
        <f t="shared" si="215"/>
        <v>NOR amlodipine besilate Accord Healthcare B.V. tablet 30 x 5mg/</v>
      </c>
      <c r="N1863" s="46" t="s">
        <v>210</v>
      </c>
      <c r="O1863" s="46" t="s">
        <v>2278</v>
      </c>
      <c r="P1863" s="80">
        <v>30</v>
      </c>
      <c r="R1863" s="80">
        <v>30</v>
      </c>
      <c r="T1863" s="119"/>
      <c r="U1863" s="119"/>
      <c r="V1863" s="119"/>
      <c r="W1863" s="119"/>
      <c r="X1863" s="46" t="s">
        <v>1298</v>
      </c>
      <c r="Y1863" s="46" t="s">
        <v>2108</v>
      </c>
      <c r="AA1863" s="46" t="s">
        <v>2303</v>
      </c>
      <c r="AC1863" s="46" t="s">
        <v>2304</v>
      </c>
      <c r="AD1863" s="46" t="s">
        <v>210</v>
      </c>
      <c r="AE1863" s="46" t="s">
        <v>2278</v>
      </c>
      <c r="AF1863" s="48" t="s">
        <v>2198</v>
      </c>
      <c r="AG1863" s="46" t="s">
        <v>173</v>
      </c>
      <c r="AH1863" s="46"/>
      <c r="AI1863" s="46" t="s">
        <v>1208</v>
      </c>
      <c r="AJ1863" s="46" t="s">
        <v>2216</v>
      </c>
      <c r="AT1863" s="25" t="str">
        <f t="shared" si="216"/>
        <v>NOR amlodipine besilate Accord Healthcare B.V. tablet 5mg/</v>
      </c>
      <c r="AU1863" s="33"/>
      <c r="AV1863" s="46" t="s">
        <v>1885</v>
      </c>
      <c r="AW1863" s="46" t="s">
        <v>1801</v>
      </c>
      <c r="AX1863" s="46"/>
      <c r="AZ1863" s="46" t="s">
        <v>65</v>
      </c>
      <c r="BA1863" s="46" t="s">
        <v>2253</v>
      </c>
      <c r="BB1863" s="46"/>
      <c r="BD1863" s="46" t="s">
        <v>173</v>
      </c>
      <c r="BE1863" s="46"/>
      <c r="BF1863" s="46" t="s">
        <v>2002</v>
      </c>
      <c r="BG1863" s="46" t="s">
        <v>976</v>
      </c>
      <c r="BH1863" s="46"/>
      <c r="BI1863" s="46"/>
      <c r="BJ1863" s="46" t="s">
        <v>1914</v>
      </c>
      <c r="BK1863" s="46" t="s">
        <v>976</v>
      </c>
      <c r="BL1863" s="46" t="s">
        <v>2002</v>
      </c>
      <c r="BM1863" s="65" t="s">
        <v>1353</v>
      </c>
      <c r="BN1863" t="str">
        <f t="shared" si="217"/>
        <v>amlodipine besilate tablet 5mg/</v>
      </c>
      <c r="BO1863" s="65"/>
      <c r="BP1863" t="str">
        <f t="shared" si="218"/>
        <v>amlodipine besilate tablet 5mg/</v>
      </c>
      <c r="BR1863" s="46">
        <v>10219000</v>
      </c>
      <c r="BS1863" s="46" t="s">
        <v>173</v>
      </c>
      <c r="BT1863" s="46"/>
      <c r="BU1863" s="119"/>
      <c r="BV1863" s="119"/>
      <c r="BW1863" s="48" t="s">
        <v>2198</v>
      </c>
      <c r="CB1863" s="82" t="s">
        <v>173</v>
      </c>
      <c r="CC1863" s="82"/>
      <c r="CD1863" s="46" t="s">
        <v>2262</v>
      </c>
      <c r="CE1863" s="46" t="s">
        <v>173</v>
      </c>
      <c r="CG1863" s="46" t="s">
        <v>175</v>
      </c>
      <c r="CH1863" s="46"/>
      <c r="CI1863" s="119"/>
      <c r="CJ1863" s="119"/>
      <c r="CK1863" s="46" t="s">
        <v>1239</v>
      </c>
      <c r="CN1863" s="46" t="s">
        <v>3383</v>
      </c>
      <c r="CO1863" s="46" t="s">
        <v>2254</v>
      </c>
      <c r="CQ1863" s="46" t="s">
        <v>2254</v>
      </c>
      <c r="CR1863" s="46" t="s">
        <v>2984</v>
      </c>
      <c r="CT1863" s="46" t="s">
        <v>2249</v>
      </c>
      <c r="CU1863" s="46" t="s">
        <v>149</v>
      </c>
      <c r="CV1863" s="119"/>
      <c r="CW1863" s="148"/>
      <c r="DG1863" s="119"/>
      <c r="DH1863" s="119"/>
      <c r="DI1863" s="119"/>
      <c r="DJ1863" s="119"/>
      <c r="DK1863" s="119"/>
      <c r="DL1863" s="74">
        <v>5</v>
      </c>
      <c r="DM1863" s="74" t="s">
        <v>164</v>
      </c>
      <c r="DN1863" s="74"/>
      <c r="DO1863" s="74"/>
      <c r="DP1863" s="74"/>
      <c r="DR1863" s="74">
        <v>5</v>
      </c>
      <c r="DS1863" s="74" t="s">
        <v>164</v>
      </c>
      <c r="DX1863" s="46" t="s">
        <v>210</v>
      </c>
      <c r="DY1863" s="46" t="s">
        <v>210</v>
      </c>
      <c r="DZ1863" s="46" t="s">
        <v>2242</v>
      </c>
      <c r="EA1863" s="75">
        <v>50000</v>
      </c>
      <c r="EB1863" s="46" t="s">
        <v>164</v>
      </c>
      <c r="EC1863" s="46"/>
      <c r="ET1863" s="46" t="s">
        <v>2231</v>
      </c>
      <c r="EU1863" s="46" t="s">
        <v>164</v>
      </c>
      <c r="EY1863" s="70" t="str">
        <f t="shared" si="219"/>
        <v>amlodipine oral 5mg/</v>
      </c>
      <c r="FK1863" s="14" t="s">
        <v>163</v>
      </c>
      <c r="FL1863" s="70" t="str">
        <f t="shared" si="220"/>
        <v>amlodipine oral 5mg/</v>
      </c>
    </row>
    <row r="1864" spans="1:168" ht="15.75" customHeight="1">
      <c r="A1864" s="76">
        <f t="shared" si="221"/>
        <v>9876617</v>
      </c>
      <c r="B1864" s="57"/>
      <c r="C1864" s="119"/>
      <c r="D1864" s="119"/>
      <c r="E1864" s="119"/>
      <c r="F1864" s="119"/>
      <c r="G1864" s="46" t="s">
        <v>1431</v>
      </c>
      <c r="H1864" s="46" t="s">
        <v>1812</v>
      </c>
      <c r="J1864" s="5" t="str">
        <f t="shared" si="214"/>
        <v>NOR amlodipine besilate Orifarm AS tablet 100 x 10mg/</v>
      </c>
      <c r="K1864" s="5" t="str">
        <f t="shared" si="215"/>
        <v>NOR amlodipine besilate Orifarm AS tablet 100 x 10mg/</v>
      </c>
      <c r="N1864" s="46" t="s">
        <v>210</v>
      </c>
      <c r="O1864" s="46" t="s">
        <v>2235</v>
      </c>
      <c r="P1864" s="80">
        <v>100</v>
      </c>
      <c r="R1864" s="80">
        <v>100</v>
      </c>
      <c r="T1864" s="119"/>
      <c r="U1864" s="119"/>
      <c r="V1864" s="119"/>
      <c r="W1864" s="119"/>
      <c r="X1864" s="46" t="s">
        <v>1289</v>
      </c>
      <c r="Y1864" s="46" t="s">
        <v>2119</v>
      </c>
      <c r="AA1864" s="46" t="s">
        <v>2303</v>
      </c>
      <c r="AC1864" s="46" t="s">
        <v>2304</v>
      </c>
      <c r="AD1864" s="46" t="s">
        <v>210</v>
      </c>
      <c r="AE1864" s="46" t="s">
        <v>2235</v>
      </c>
      <c r="AF1864" s="48" t="s">
        <v>2198</v>
      </c>
      <c r="AG1864" s="46" t="s">
        <v>173</v>
      </c>
      <c r="AH1864" s="46"/>
      <c r="AI1864" s="46" t="s">
        <v>1208</v>
      </c>
      <c r="AJ1864" s="46" t="s">
        <v>2216</v>
      </c>
      <c r="AT1864" s="25" t="str">
        <f t="shared" si="216"/>
        <v>NOR amlodipine besilate Orifarm AS tablet 10mg/</v>
      </c>
      <c r="AU1864" s="33"/>
      <c r="AV1864" s="46" t="s">
        <v>1887</v>
      </c>
      <c r="AW1864" s="46" t="s">
        <v>1812</v>
      </c>
      <c r="AX1864" s="46"/>
      <c r="AZ1864" s="46" t="s">
        <v>65</v>
      </c>
      <c r="BA1864" s="46" t="s">
        <v>2253</v>
      </c>
      <c r="BB1864" s="46"/>
      <c r="BD1864" s="46" t="s">
        <v>173</v>
      </c>
      <c r="BE1864" s="46"/>
      <c r="BF1864" s="46" t="s">
        <v>2013</v>
      </c>
      <c r="BG1864" s="46" t="s">
        <v>2088</v>
      </c>
      <c r="BH1864" s="46"/>
      <c r="BI1864" s="46"/>
      <c r="BJ1864" s="46" t="s">
        <v>1925</v>
      </c>
      <c r="BK1864" s="46" t="s">
        <v>2088</v>
      </c>
      <c r="BL1864" s="46" t="s">
        <v>2013</v>
      </c>
      <c r="BM1864" s="65" t="s">
        <v>1353</v>
      </c>
      <c r="BN1864" t="str">
        <f t="shared" si="217"/>
        <v>amlodipine besilate tablet 10mg/</v>
      </c>
      <c r="BO1864" s="65"/>
      <c r="BP1864" t="str">
        <f t="shared" si="218"/>
        <v>amlodipine besilate tablet 10mg/</v>
      </c>
      <c r="BR1864" s="46">
        <v>10219000</v>
      </c>
      <c r="BS1864" s="46" t="s">
        <v>173</v>
      </c>
      <c r="BT1864" s="46"/>
      <c r="BU1864" s="119"/>
      <c r="BV1864" s="119"/>
      <c r="BW1864" s="48" t="s">
        <v>2198</v>
      </c>
      <c r="CB1864" s="82" t="s">
        <v>173</v>
      </c>
      <c r="CC1864" s="82"/>
      <c r="CD1864" s="46" t="s">
        <v>2262</v>
      </c>
      <c r="CE1864" s="46" t="s">
        <v>173</v>
      </c>
      <c r="CG1864" s="46" t="s">
        <v>175</v>
      </c>
      <c r="CH1864" s="46"/>
      <c r="CI1864" s="119"/>
      <c r="CJ1864" s="119"/>
      <c r="CK1864" s="46" t="s">
        <v>1239</v>
      </c>
      <c r="CN1864" s="46" t="s">
        <v>3383</v>
      </c>
      <c r="CO1864" s="46" t="s">
        <v>2254</v>
      </c>
      <c r="CQ1864" s="46" t="s">
        <v>2254</v>
      </c>
      <c r="CR1864" s="46" t="s">
        <v>2984</v>
      </c>
      <c r="CT1864" s="46" t="s">
        <v>2249</v>
      </c>
      <c r="CU1864" s="46" t="s">
        <v>149</v>
      </c>
      <c r="CV1864" s="119"/>
      <c r="CW1864" s="148"/>
      <c r="DG1864" s="119"/>
      <c r="DH1864" s="119"/>
      <c r="DI1864" s="119"/>
      <c r="DJ1864" s="119"/>
      <c r="DK1864" s="119"/>
      <c r="DL1864" s="74">
        <v>10</v>
      </c>
      <c r="DM1864" s="74" t="s">
        <v>164</v>
      </c>
      <c r="DN1864" s="74"/>
      <c r="DO1864" s="74"/>
      <c r="DP1864" s="74"/>
      <c r="DR1864" s="74">
        <v>10</v>
      </c>
      <c r="DS1864" s="74" t="s">
        <v>164</v>
      </c>
      <c r="DX1864" s="46" t="s">
        <v>210</v>
      </c>
      <c r="DY1864" s="46" t="s">
        <v>210</v>
      </c>
      <c r="DZ1864" s="46" t="s">
        <v>2242</v>
      </c>
      <c r="EA1864" s="75">
        <v>100000</v>
      </c>
      <c r="EB1864" s="46" t="s">
        <v>164</v>
      </c>
      <c r="EC1864" s="46"/>
      <c r="ET1864" s="46" t="s">
        <v>2231</v>
      </c>
      <c r="EU1864" s="46" t="s">
        <v>164</v>
      </c>
      <c r="EY1864" s="70" t="str">
        <f t="shared" si="219"/>
        <v>amlodipine oral 10mg/</v>
      </c>
      <c r="FK1864" s="14" t="s">
        <v>163</v>
      </c>
      <c r="FL1864" s="70" t="str">
        <f t="shared" si="220"/>
        <v>amlodipine oral 10mg/</v>
      </c>
    </row>
    <row r="1865" spans="1:168" ht="15.75" customHeight="1">
      <c r="A1865" s="76">
        <f t="shared" si="221"/>
        <v>9876618</v>
      </c>
      <c r="B1865" s="57"/>
      <c r="C1865" s="119"/>
      <c r="D1865" s="119"/>
      <c r="E1865" s="119"/>
      <c r="F1865" s="119"/>
      <c r="G1865" s="46" t="s">
        <v>1431</v>
      </c>
      <c r="H1865" s="46" t="s">
        <v>1812</v>
      </c>
      <c r="J1865" s="5" t="str">
        <f t="shared" si="214"/>
        <v>NOR amlodipine besilate Orifarm AS tablet 100 x 10mg/</v>
      </c>
      <c r="K1865" s="5" t="str">
        <f t="shared" si="215"/>
        <v>NOR amlodipine besilate Orifarm AS tablet 100 x 10mg/</v>
      </c>
      <c r="N1865" s="46" t="s">
        <v>210</v>
      </c>
      <c r="O1865" s="46" t="s">
        <v>2235</v>
      </c>
      <c r="P1865" s="80">
        <v>100</v>
      </c>
      <c r="R1865" s="80">
        <v>100</v>
      </c>
      <c r="T1865" s="119"/>
      <c r="U1865" s="119"/>
      <c r="V1865" s="119"/>
      <c r="W1865" s="119"/>
      <c r="X1865" s="46" t="s">
        <v>1289</v>
      </c>
      <c r="Y1865" s="46" t="s">
        <v>2120</v>
      </c>
      <c r="AA1865" s="46" t="s">
        <v>2303</v>
      </c>
      <c r="AC1865" s="46" t="s">
        <v>2304</v>
      </c>
      <c r="AD1865" s="46" t="s">
        <v>210</v>
      </c>
      <c r="AE1865" s="46" t="s">
        <v>2235</v>
      </c>
      <c r="AF1865" s="48" t="s">
        <v>2198</v>
      </c>
      <c r="AG1865" s="46" t="s">
        <v>173</v>
      </c>
      <c r="AH1865" s="46"/>
      <c r="AI1865" s="46" t="s">
        <v>1208</v>
      </c>
      <c r="AJ1865" s="46" t="s">
        <v>2216</v>
      </c>
      <c r="AT1865" s="25" t="str">
        <f t="shared" si="216"/>
        <v>NOR amlodipine besilate Orifarm AS tablet 10mg/</v>
      </c>
      <c r="AU1865" s="33"/>
      <c r="AV1865" s="46" t="s">
        <v>1887</v>
      </c>
      <c r="AW1865" s="46" t="s">
        <v>1812</v>
      </c>
      <c r="AX1865" s="46"/>
      <c r="AZ1865" s="46" t="s">
        <v>65</v>
      </c>
      <c r="BA1865" s="46" t="s">
        <v>2253</v>
      </c>
      <c r="BB1865" s="46"/>
      <c r="BD1865" s="46" t="s">
        <v>173</v>
      </c>
      <c r="BE1865" s="46"/>
      <c r="BF1865" s="46" t="s">
        <v>2014</v>
      </c>
      <c r="BG1865" s="46" t="s">
        <v>2088</v>
      </c>
      <c r="BH1865" s="46"/>
      <c r="BI1865" s="46"/>
      <c r="BJ1865" s="46" t="s">
        <v>1926</v>
      </c>
      <c r="BK1865" s="46" t="s">
        <v>2088</v>
      </c>
      <c r="BL1865" s="46" t="s">
        <v>2014</v>
      </c>
      <c r="BM1865" s="65" t="s">
        <v>1353</v>
      </c>
      <c r="BN1865" t="str">
        <f t="shared" si="217"/>
        <v>amlodipine besilate tablet 10mg/</v>
      </c>
      <c r="BO1865" s="65"/>
      <c r="BP1865" t="str">
        <f t="shared" si="218"/>
        <v>amlodipine besilate tablet 10mg/</v>
      </c>
      <c r="BR1865" s="46">
        <v>10219000</v>
      </c>
      <c r="BS1865" s="46" t="s">
        <v>173</v>
      </c>
      <c r="BT1865" s="46"/>
      <c r="BU1865" s="119"/>
      <c r="BV1865" s="119"/>
      <c r="BW1865" s="48" t="s">
        <v>2198</v>
      </c>
      <c r="CB1865" s="82" t="s">
        <v>173</v>
      </c>
      <c r="CC1865" s="82"/>
      <c r="CD1865" s="46" t="s">
        <v>2262</v>
      </c>
      <c r="CE1865" s="46" t="s">
        <v>173</v>
      </c>
      <c r="CG1865" s="46" t="s">
        <v>175</v>
      </c>
      <c r="CH1865" s="46"/>
      <c r="CI1865" s="119"/>
      <c r="CJ1865" s="119"/>
      <c r="CK1865" s="46" t="s">
        <v>1239</v>
      </c>
      <c r="CN1865" s="46" t="s">
        <v>3383</v>
      </c>
      <c r="CO1865" s="46" t="s">
        <v>2254</v>
      </c>
      <c r="CQ1865" s="46" t="s">
        <v>2254</v>
      </c>
      <c r="CR1865" s="46" t="s">
        <v>2984</v>
      </c>
      <c r="CT1865" s="46" t="s">
        <v>2249</v>
      </c>
      <c r="CU1865" s="46" t="s">
        <v>149</v>
      </c>
      <c r="CV1865" s="119"/>
      <c r="CW1865" s="148"/>
      <c r="DG1865" s="119"/>
      <c r="DH1865" s="119"/>
      <c r="DI1865" s="119"/>
      <c r="DJ1865" s="119"/>
      <c r="DK1865" s="119"/>
      <c r="DL1865" s="74">
        <v>10</v>
      </c>
      <c r="DM1865" s="74" t="s">
        <v>164</v>
      </c>
      <c r="DN1865" s="74"/>
      <c r="DO1865" s="74"/>
      <c r="DP1865" s="74"/>
      <c r="DR1865" s="74">
        <v>10</v>
      </c>
      <c r="DS1865" s="74" t="s">
        <v>164</v>
      </c>
      <c r="DX1865" s="46" t="s">
        <v>210</v>
      </c>
      <c r="DY1865" s="46" t="s">
        <v>210</v>
      </c>
      <c r="DZ1865" s="46" t="s">
        <v>2242</v>
      </c>
      <c r="EA1865" s="75">
        <v>100000</v>
      </c>
      <c r="EB1865" s="46" t="s">
        <v>164</v>
      </c>
      <c r="EC1865" s="46"/>
      <c r="ET1865" s="46" t="s">
        <v>2231</v>
      </c>
      <c r="EU1865" s="46" t="s">
        <v>164</v>
      </c>
      <c r="EY1865" s="70" t="str">
        <f t="shared" si="219"/>
        <v>amlodipine oral 10mg/</v>
      </c>
      <c r="FK1865" s="14" t="s">
        <v>163</v>
      </c>
      <c r="FL1865" s="70" t="str">
        <f t="shared" si="220"/>
        <v>amlodipine oral 10mg/</v>
      </c>
    </row>
    <row r="1866" spans="1:168" ht="15.75" customHeight="1">
      <c r="A1866" s="76">
        <f t="shared" si="221"/>
        <v>9876619</v>
      </c>
      <c r="B1866" s="57"/>
      <c r="C1866" s="119"/>
      <c r="D1866" s="119"/>
      <c r="E1866" s="119"/>
      <c r="F1866" s="119"/>
      <c r="G1866" s="46" t="s">
        <v>1432</v>
      </c>
      <c r="H1866" s="46" t="s">
        <v>1813</v>
      </c>
      <c r="J1866" s="5" t="str">
        <f t="shared" si="214"/>
        <v>NOR amlodipine besilate 2care4 tablet 100 x 10mg/</v>
      </c>
      <c r="K1866" s="5" t="str">
        <f t="shared" si="215"/>
        <v>NOR amlodipine besilate 2care4 tablet 100 x 10mg/</v>
      </c>
      <c r="N1866" s="46" t="s">
        <v>210</v>
      </c>
      <c r="O1866" s="46" t="s">
        <v>2235</v>
      </c>
      <c r="P1866" s="80">
        <v>100</v>
      </c>
      <c r="R1866" s="80">
        <v>100</v>
      </c>
      <c r="T1866" s="119"/>
      <c r="U1866" s="119"/>
      <c r="V1866" s="119"/>
      <c r="W1866" s="119"/>
      <c r="X1866" s="46" t="s">
        <v>210</v>
      </c>
      <c r="Y1866" s="46" t="s">
        <v>2121</v>
      </c>
      <c r="AA1866" s="46" t="s">
        <v>2303</v>
      </c>
      <c r="AC1866" s="46" t="s">
        <v>210</v>
      </c>
      <c r="AD1866" s="46" t="s">
        <v>210</v>
      </c>
      <c r="AE1866" s="46" t="s">
        <v>2235</v>
      </c>
      <c r="AF1866" s="48" t="s">
        <v>2198</v>
      </c>
      <c r="AG1866" s="46" t="s">
        <v>173</v>
      </c>
      <c r="AH1866" s="46"/>
      <c r="AI1866" s="46" t="s">
        <v>1208</v>
      </c>
      <c r="AJ1866" s="46" t="s">
        <v>2216</v>
      </c>
      <c r="AT1866" s="25" t="str">
        <f t="shared" si="216"/>
        <v>NOR amlodipine besilate 2care4 tablet 10mg/</v>
      </c>
      <c r="AU1866" s="33"/>
      <c r="AV1866" s="46" t="s">
        <v>1887</v>
      </c>
      <c r="AW1866" s="46" t="s">
        <v>1813</v>
      </c>
      <c r="AX1866" s="46"/>
      <c r="AZ1866" s="46" t="s">
        <v>65</v>
      </c>
      <c r="BA1866" s="46" t="s">
        <v>2253</v>
      </c>
      <c r="BB1866" s="46"/>
      <c r="BD1866" s="46" t="s">
        <v>173</v>
      </c>
      <c r="BE1866" s="46"/>
      <c r="BF1866" s="46" t="s">
        <v>2015</v>
      </c>
      <c r="BG1866" s="46" t="s">
        <v>2090</v>
      </c>
      <c r="BH1866" s="46"/>
      <c r="BI1866" s="46"/>
      <c r="BJ1866" s="46" t="s">
        <v>1927</v>
      </c>
      <c r="BK1866" s="46" t="s">
        <v>2090</v>
      </c>
      <c r="BL1866" s="46" t="s">
        <v>2015</v>
      </c>
      <c r="BM1866" s="65" t="s">
        <v>1353</v>
      </c>
      <c r="BN1866" t="str">
        <f t="shared" si="217"/>
        <v>amlodipine besilate tablet 10mg/</v>
      </c>
      <c r="BO1866" s="65"/>
      <c r="BP1866" t="str">
        <f t="shared" si="218"/>
        <v>amlodipine besilate tablet 10mg/</v>
      </c>
      <c r="BR1866" s="46">
        <v>10219000</v>
      </c>
      <c r="BS1866" s="46" t="s">
        <v>173</v>
      </c>
      <c r="BT1866" s="46"/>
      <c r="BU1866" s="119"/>
      <c r="BV1866" s="119"/>
      <c r="BW1866" s="48" t="s">
        <v>2198</v>
      </c>
      <c r="CB1866" s="82" t="s">
        <v>173</v>
      </c>
      <c r="CC1866" s="82"/>
      <c r="CD1866" s="46" t="s">
        <v>2262</v>
      </c>
      <c r="CE1866" s="46" t="s">
        <v>173</v>
      </c>
      <c r="CG1866" s="46" t="s">
        <v>175</v>
      </c>
      <c r="CH1866" s="46"/>
      <c r="CI1866" s="119"/>
      <c r="CJ1866" s="119"/>
      <c r="CK1866" s="46" t="s">
        <v>1239</v>
      </c>
      <c r="CN1866" s="46" t="s">
        <v>3383</v>
      </c>
      <c r="CO1866" s="46" t="s">
        <v>2254</v>
      </c>
      <c r="CQ1866" s="46" t="s">
        <v>2254</v>
      </c>
      <c r="CR1866" s="46" t="s">
        <v>2984</v>
      </c>
      <c r="CT1866" s="46" t="s">
        <v>2249</v>
      </c>
      <c r="CU1866" s="46" t="s">
        <v>149</v>
      </c>
      <c r="CV1866" s="119"/>
      <c r="CW1866" s="148"/>
      <c r="DG1866" s="119"/>
      <c r="DH1866" s="119"/>
      <c r="DI1866" s="119"/>
      <c r="DJ1866" s="119"/>
      <c r="DK1866" s="119"/>
      <c r="DL1866" s="74">
        <v>10</v>
      </c>
      <c r="DM1866" s="74" t="s">
        <v>164</v>
      </c>
      <c r="DN1866" s="74"/>
      <c r="DO1866" s="74"/>
      <c r="DP1866" s="74"/>
      <c r="DR1866" s="74">
        <v>10</v>
      </c>
      <c r="DS1866" s="74" t="s">
        <v>164</v>
      </c>
      <c r="DX1866" s="46" t="s">
        <v>210</v>
      </c>
      <c r="DY1866" s="46" t="s">
        <v>210</v>
      </c>
      <c r="DZ1866" s="46" t="s">
        <v>2242</v>
      </c>
      <c r="EA1866" s="75">
        <v>100000</v>
      </c>
      <c r="EB1866" s="46" t="s">
        <v>164</v>
      </c>
      <c r="EC1866" s="46"/>
      <c r="ET1866" s="46" t="s">
        <v>2231</v>
      </c>
      <c r="EU1866" s="46" t="s">
        <v>164</v>
      </c>
      <c r="EY1866" s="70" t="str">
        <f t="shared" si="219"/>
        <v>amlodipine oral 10mg/</v>
      </c>
      <c r="FK1866" s="14" t="s">
        <v>163</v>
      </c>
      <c r="FL1866" s="70" t="str">
        <f t="shared" si="220"/>
        <v>amlodipine oral 10mg/</v>
      </c>
    </row>
    <row r="1867" spans="1:168" ht="15.75" customHeight="1">
      <c r="A1867" s="76">
        <f t="shared" si="221"/>
        <v>9876620</v>
      </c>
      <c r="B1867" s="57"/>
      <c r="C1867" s="119"/>
      <c r="D1867" s="119"/>
      <c r="E1867" s="119"/>
      <c r="F1867" s="119"/>
      <c r="G1867" s="46" t="s">
        <v>1433</v>
      </c>
      <c r="H1867" s="46" t="s">
        <v>1802</v>
      </c>
      <c r="J1867" s="5" t="str">
        <f t="shared" si="214"/>
        <v>NOR amlodipine besilate Sandoz A/S tablet 100 x 5mg/</v>
      </c>
      <c r="K1867" s="5" t="str">
        <f t="shared" si="215"/>
        <v>NOR amlodipine besilate Sandoz A/S tablet 100 x 5mg/</v>
      </c>
      <c r="N1867" s="46" t="s">
        <v>210</v>
      </c>
      <c r="O1867" s="46" t="s">
        <v>2235</v>
      </c>
      <c r="P1867" s="80">
        <v>100</v>
      </c>
      <c r="R1867" s="80">
        <v>100</v>
      </c>
      <c r="T1867" s="119"/>
      <c r="U1867" s="119"/>
      <c r="V1867" s="119"/>
      <c r="W1867" s="119"/>
      <c r="X1867" s="46" t="s">
        <v>1289</v>
      </c>
      <c r="Y1867" s="46" t="s">
        <v>2109</v>
      </c>
      <c r="AA1867" s="46" t="s">
        <v>2303</v>
      </c>
      <c r="AC1867" s="46" t="s">
        <v>2305</v>
      </c>
      <c r="AD1867" s="46" t="s">
        <v>210</v>
      </c>
      <c r="AE1867" s="46" t="s">
        <v>2235</v>
      </c>
      <c r="AF1867" s="48" t="s">
        <v>2198</v>
      </c>
      <c r="AG1867" s="46" t="s">
        <v>173</v>
      </c>
      <c r="AH1867" s="46"/>
      <c r="AI1867" s="46" t="s">
        <v>1208</v>
      </c>
      <c r="AJ1867" s="46" t="s">
        <v>2216</v>
      </c>
      <c r="AT1867" s="25" t="str">
        <f t="shared" si="216"/>
        <v>NOR amlodipine besilate Sandoz A/S tablet 5mg/</v>
      </c>
      <c r="AU1867" s="33"/>
      <c r="AV1867" s="46" t="s">
        <v>1884</v>
      </c>
      <c r="AW1867" s="46" t="s">
        <v>1802</v>
      </c>
      <c r="AX1867" s="46"/>
      <c r="AZ1867" s="46" t="s">
        <v>65</v>
      </c>
      <c r="BA1867" s="46" t="s">
        <v>2253</v>
      </c>
      <c r="BB1867" s="46"/>
      <c r="BD1867" s="46" t="s">
        <v>173</v>
      </c>
      <c r="BE1867" s="46"/>
      <c r="BF1867" s="46" t="s">
        <v>2003</v>
      </c>
      <c r="BG1867" s="46" t="s">
        <v>981</v>
      </c>
      <c r="BH1867" s="46"/>
      <c r="BI1867" s="46"/>
      <c r="BJ1867" s="46" t="s">
        <v>1915</v>
      </c>
      <c r="BK1867" s="46" t="s">
        <v>981</v>
      </c>
      <c r="BL1867" s="46" t="s">
        <v>2003</v>
      </c>
      <c r="BM1867" s="65" t="s">
        <v>1353</v>
      </c>
      <c r="BN1867" t="str">
        <f t="shared" si="217"/>
        <v>amlodipine besilate tablet 5mg/</v>
      </c>
      <c r="BO1867" s="65"/>
      <c r="BP1867" t="str">
        <f t="shared" si="218"/>
        <v>amlodipine besilate tablet 5mg/</v>
      </c>
      <c r="BR1867" s="46">
        <v>10219000</v>
      </c>
      <c r="BS1867" s="46" t="s">
        <v>173</v>
      </c>
      <c r="BT1867" s="46"/>
      <c r="BU1867" s="119"/>
      <c r="BV1867" s="119"/>
      <c r="BW1867" s="48" t="s">
        <v>2198</v>
      </c>
      <c r="CB1867" s="82" t="s">
        <v>173</v>
      </c>
      <c r="CC1867" s="82"/>
      <c r="CD1867" s="46" t="s">
        <v>2262</v>
      </c>
      <c r="CE1867" s="46" t="s">
        <v>173</v>
      </c>
      <c r="CG1867" s="46" t="s">
        <v>175</v>
      </c>
      <c r="CH1867" s="46"/>
      <c r="CI1867" s="119"/>
      <c r="CJ1867" s="119"/>
      <c r="CK1867" s="46" t="s">
        <v>1239</v>
      </c>
      <c r="CN1867" s="46" t="s">
        <v>3383</v>
      </c>
      <c r="CO1867" s="46" t="s">
        <v>2254</v>
      </c>
      <c r="CQ1867" s="46" t="s">
        <v>2254</v>
      </c>
      <c r="CR1867" s="46" t="s">
        <v>2984</v>
      </c>
      <c r="CT1867" s="46" t="s">
        <v>2249</v>
      </c>
      <c r="CU1867" s="46" t="s">
        <v>149</v>
      </c>
      <c r="CV1867" s="119"/>
      <c r="CW1867" s="148"/>
      <c r="DG1867" s="119"/>
      <c r="DH1867" s="119"/>
      <c r="DI1867" s="119"/>
      <c r="DJ1867" s="119"/>
      <c r="DK1867" s="119"/>
      <c r="DL1867" s="74">
        <v>5</v>
      </c>
      <c r="DM1867" s="74" t="s">
        <v>164</v>
      </c>
      <c r="DN1867" s="74"/>
      <c r="DO1867" s="74"/>
      <c r="DP1867" s="74"/>
      <c r="DR1867" s="74">
        <v>5</v>
      </c>
      <c r="DS1867" s="74" t="s">
        <v>164</v>
      </c>
      <c r="DX1867" s="46" t="s">
        <v>210</v>
      </c>
      <c r="DY1867" s="46" t="s">
        <v>210</v>
      </c>
      <c r="DZ1867" s="46" t="s">
        <v>2242</v>
      </c>
      <c r="EA1867" s="75">
        <v>50000</v>
      </c>
      <c r="EB1867" s="46" t="s">
        <v>164</v>
      </c>
      <c r="EC1867" s="46"/>
      <c r="ET1867" s="46" t="s">
        <v>2231</v>
      </c>
      <c r="EU1867" s="46" t="s">
        <v>164</v>
      </c>
      <c r="EY1867" s="70" t="str">
        <f t="shared" si="219"/>
        <v>amlodipine oral 5mg/</v>
      </c>
      <c r="FK1867" s="14" t="s">
        <v>163</v>
      </c>
      <c r="FL1867" s="70" t="str">
        <f t="shared" si="220"/>
        <v>amlodipine oral 5mg/</v>
      </c>
    </row>
    <row r="1868" spans="1:168" ht="15.75" customHeight="1">
      <c r="A1868" s="76">
        <f t="shared" si="221"/>
        <v>9876621</v>
      </c>
      <c r="B1868" s="57"/>
      <c r="C1868" s="119"/>
      <c r="D1868" s="119"/>
      <c r="E1868" s="119"/>
      <c r="F1868" s="119"/>
      <c r="G1868" s="46" t="s">
        <v>1434</v>
      </c>
      <c r="H1868" s="46" t="s">
        <v>1810</v>
      </c>
      <c r="J1868" s="5" t="str">
        <f t="shared" si="214"/>
        <v>NOR amlodipine besilate Upjohn EESV tablet 30 x 5mg/</v>
      </c>
      <c r="K1868" s="5" t="str">
        <f t="shared" si="215"/>
        <v>NOR amlodipine besilate Upjohn EESV tablet 30 x 5mg/</v>
      </c>
      <c r="N1868" s="46" t="s">
        <v>210</v>
      </c>
      <c r="O1868" s="46" t="s">
        <v>2278</v>
      </c>
      <c r="P1868" s="80">
        <v>30</v>
      </c>
      <c r="R1868" s="80">
        <v>30</v>
      </c>
      <c r="T1868" s="119"/>
      <c r="U1868" s="119"/>
      <c r="V1868" s="119"/>
      <c r="W1868" s="119"/>
      <c r="X1868" s="46" t="s">
        <v>210</v>
      </c>
      <c r="Y1868" s="46" t="s">
        <v>2117</v>
      </c>
      <c r="AA1868" s="46" t="s">
        <v>2303</v>
      </c>
      <c r="AC1868" s="46" t="s">
        <v>210</v>
      </c>
      <c r="AD1868" s="46" t="s">
        <v>210</v>
      </c>
      <c r="AE1868" s="46" t="s">
        <v>2278</v>
      </c>
      <c r="AF1868" s="48" t="s">
        <v>2198</v>
      </c>
      <c r="AG1868" s="46" t="s">
        <v>173</v>
      </c>
      <c r="AH1868" s="46"/>
      <c r="AI1868" s="46" t="s">
        <v>1208</v>
      </c>
      <c r="AJ1868" s="46" t="s">
        <v>2216</v>
      </c>
      <c r="AT1868" s="25" t="str">
        <f t="shared" si="216"/>
        <v>NOR amlodipine besilate Upjohn EESV tablet 5mg/</v>
      </c>
      <c r="AU1868" s="33"/>
      <c r="AV1868" s="46" t="s">
        <v>1887</v>
      </c>
      <c r="AW1868" s="46" t="s">
        <v>1810</v>
      </c>
      <c r="AX1868" s="46"/>
      <c r="AZ1868" s="46" t="s">
        <v>65</v>
      </c>
      <c r="BA1868" s="46" t="s">
        <v>2253</v>
      </c>
      <c r="BB1868" s="46"/>
      <c r="BD1868" s="46" t="s">
        <v>173</v>
      </c>
      <c r="BE1868" s="46"/>
      <c r="BF1868" s="46" t="s">
        <v>2011</v>
      </c>
      <c r="BG1868" s="46" t="s">
        <v>983</v>
      </c>
      <c r="BH1868" s="46"/>
      <c r="BI1868" s="46"/>
      <c r="BJ1868" s="46" t="s">
        <v>1923</v>
      </c>
      <c r="BK1868" s="46" t="s">
        <v>983</v>
      </c>
      <c r="BL1868" s="46" t="s">
        <v>2011</v>
      </c>
      <c r="BM1868" s="65" t="s">
        <v>1353</v>
      </c>
      <c r="BN1868" t="str">
        <f t="shared" si="217"/>
        <v>amlodipine besilate tablet 5mg/</v>
      </c>
      <c r="BO1868" s="65"/>
      <c r="BP1868" t="str">
        <f t="shared" si="218"/>
        <v>amlodipine besilate tablet 5mg/</v>
      </c>
      <c r="BR1868" s="46">
        <v>10219000</v>
      </c>
      <c r="BS1868" s="46" t="s">
        <v>173</v>
      </c>
      <c r="BT1868" s="46"/>
      <c r="BU1868" s="119"/>
      <c r="BV1868" s="119"/>
      <c r="BW1868" s="48" t="s">
        <v>2198</v>
      </c>
      <c r="CB1868" s="82" t="s">
        <v>173</v>
      </c>
      <c r="CC1868" s="82"/>
      <c r="CD1868" s="46" t="s">
        <v>2262</v>
      </c>
      <c r="CE1868" s="46" t="s">
        <v>173</v>
      </c>
      <c r="CG1868" s="46" t="s">
        <v>175</v>
      </c>
      <c r="CH1868" s="46"/>
      <c r="CI1868" s="119"/>
      <c r="CJ1868" s="119"/>
      <c r="CK1868" s="46" t="s">
        <v>1239</v>
      </c>
      <c r="CN1868" s="46" t="s">
        <v>3383</v>
      </c>
      <c r="CO1868" s="46" t="s">
        <v>2254</v>
      </c>
      <c r="CQ1868" s="46" t="s">
        <v>2254</v>
      </c>
      <c r="CR1868" s="46" t="s">
        <v>2984</v>
      </c>
      <c r="CT1868" s="46" t="s">
        <v>2249</v>
      </c>
      <c r="CU1868" s="46" t="s">
        <v>149</v>
      </c>
      <c r="CV1868" s="119"/>
      <c r="CW1868" s="148"/>
      <c r="DG1868" s="119"/>
      <c r="DH1868" s="119"/>
      <c r="DI1868" s="119"/>
      <c r="DJ1868" s="119"/>
      <c r="DK1868" s="119"/>
      <c r="DL1868" s="74">
        <v>5</v>
      </c>
      <c r="DM1868" s="74" t="s">
        <v>164</v>
      </c>
      <c r="DN1868" s="74"/>
      <c r="DO1868" s="74"/>
      <c r="DP1868" s="74"/>
      <c r="DR1868" s="74">
        <v>5</v>
      </c>
      <c r="DS1868" s="74" t="s">
        <v>164</v>
      </c>
      <c r="DX1868" s="46" t="s">
        <v>210</v>
      </c>
      <c r="DY1868" s="46" t="s">
        <v>210</v>
      </c>
      <c r="DZ1868" s="46" t="s">
        <v>2242</v>
      </c>
      <c r="EA1868" s="75">
        <v>50000</v>
      </c>
      <c r="EB1868" s="46" t="s">
        <v>164</v>
      </c>
      <c r="EC1868" s="46"/>
      <c r="ET1868" s="46" t="s">
        <v>2231</v>
      </c>
      <c r="EU1868" s="46" t="s">
        <v>164</v>
      </c>
      <c r="EY1868" s="70" t="str">
        <f t="shared" si="219"/>
        <v>amlodipine oral 5mg/</v>
      </c>
      <c r="FK1868" s="14" t="s">
        <v>163</v>
      </c>
      <c r="FL1868" s="70" t="str">
        <f t="shared" si="220"/>
        <v>amlodipine oral 5mg/</v>
      </c>
    </row>
    <row r="1869" spans="1:168" ht="15.75" customHeight="1">
      <c r="A1869" s="76">
        <f t="shared" si="221"/>
        <v>9876622</v>
      </c>
      <c r="B1869" s="57"/>
      <c r="C1869" s="119"/>
      <c r="D1869" s="119"/>
      <c r="E1869" s="119"/>
      <c r="F1869" s="119"/>
      <c r="G1869" s="46" t="s">
        <v>1435</v>
      </c>
      <c r="H1869" s="46" t="s">
        <v>1800</v>
      </c>
      <c r="J1869" s="5" t="str">
        <f t="shared" si="214"/>
        <v>NOR amlodipine besilate Sandoz A/S tablet 20 x 10mg/</v>
      </c>
      <c r="K1869" s="5" t="str">
        <f t="shared" si="215"/>
        <v>NOR amlodipine besilate Sandoz A/S tablet 20 x 10mg/</v>
      </c>
      <c r="N1869" s="46" t="s">
        <v>1291</v>
      </c>
      <c r="O1869" s="46" t="s">
        <v>2232</v>
      </c>
      <c r="P1869" s="81">
        <v>20</v>
      </c>
      <c r="R1869" s="81">
        <v>20</v>
      </c>
      <c r="T1869" s="119"/>
      <c r="U1869" s="119"/>
      <c r="V1869" s="119"/>
      <c r="W1869" s="119"/>
      <c r="X1869" s="46" t="s">
        <v>2298</v>
      </c>
      <c r="Y1869" s="46" t="s">
        <v>2107</v>
      </c>
      <c r="AA1869" s="46" t="s">
        <v>2303</v>
      </c>
      <c r="AC1869" s="46" t="s">
        <v>2306</v>
      </c>
      <c r="AD1869" s="46" t="s">
        <v>1291</v>
      </c>
      <c r="AE1869" s="46" t="s">
        <v>2232</v>
      </c>
      <c r="AF1869" s="48" t="s">
        <v>2198</v>
      </c>
      <c r="AG1869" s="46" t="s">
        <v>173</v>
      </c>
      <c r="AH1869" s="46"/>
      <c r="AI1869" s="46" t="s">
        <v>1208</v>
      </c>
      <c r="AJ1869" s="46" t="s">
        <v>2216</v>
      </c>
      <c r="AT1869" s="25" t="str">
        <f t="shared" si="216"/>
        <v>NOR amlodipine besilate Sandoz A/S tablet 10mg/</v>
      </c>
      <c r="AU1869" s="33"/>
      <c r="AV1869" s="46" t="s">
        <v>1884</v>
      </c>
      <c r="AW1869" s="46" t="s">
        <v>1800</v>
      </c>
      <c r="AX1869" s="46"/>
      <c r="AZ1869" s="46" t="s">
        <v>65</v>
      </c>
      <c r="BA1869" s="46" t="s">
        <v>2253</v>
      </c>
      <c r="BB1869" s="46"/>
      <c r="BD1869" s="46" t="s">
        <v>173</v>
      </c>
      <c r="BE1869" s="46"/>
      <c r="BF1869" s="46" t="s">
        <v>2001</v>
      </c>
      <c r="BG1869" s="46" t="s">
        <v>981</v>
      </c>
      <c r="BH1869" s="46"/>
      <c r="BI1869" s="46"/>
      <c r="BJ1869" s="46" t="s">
        <v>1913</v>
      </c>
      <c r="BK1869" s="46" t="s">
        <v>981</v>
      </c>
      <c r="BL1869" s="46" t="s">
        <v>2001</v>
      </c>
      <c r="BM1869" s="65" t="s">
        <v>1353</v>
      </c>
      <c r="BN1869" t="str">
        <f t="shared" si="217"/>
        <v>amlodipine besilate tablet 10mg/</v>
      </c>
      <c r="BO1869" s="65"/>
      <c r="BP1869" t="str">
        <f t="shared" si="218"/>
        <v>amlodipine besilate tablet 10mg/</v>
      </c>
      <c r="BR1869" s="46">
        <v>10219000</v>
      </c>
      <c r="BS1869" s="46" t="s">
        <v>173</v>
      </c>
      <c r="BT1869" s="46"/>
      <c r="BU1869" s="119"/>
      <c r="BV1869" s="119"/>
      <c r="BW1869" s="48" t="s">
        <v>2198</v>
      </c>
      <c r="CB1869" s="82" t="s">
        <v>173</v>
      </c>
      <c r="CC1869" s="82"/>
      <c r="CD1869" s="46" t="s">
        <v>2262</v>
      </c>
      <c r="CE1869" s="46" t="s">
        <v>173</v>
      </c>
      <c r="CG1869" s="46" t="s">
        <v>175</v>
      </c>
      <c r="CH1869" s="46"/>
      <c r="CI1869" s="119"/>
      <c r="CJ1869" s="119"/>
      <c r="CK1869" s="46" t="s">
        <v>1239</v>
      </c>
      <c r="CN1869" s="46" t="s">
        <v>3383</v>
      </c>
      <c r="CO1869" s="46" t="s">
        <v>2254</v>
      </c>
      <c r="CQ1869" s="46" t="s">
        <v>2254</v>
      </c>
      <c r="CR1869" s="46" t="s">
        <v>2984</v>
      </c>
      <c r="CT1869" s="46" t="s">
        <v>2249</v>
      </c>
      <c r="CU1869" s="46" t="s">
        <v>149</v>
      </c>
      <c r="CV1869" s="119"/>
      <c r="CW1869" s="148"/>
      <c r="DG1869" s="119"/>
      <c r="DH1869" s="119"/>
      <c r="DI1869" s="119"/>
      <c r="DJ1869" s="119"/>
      <c r="DK1869" s="119"/>
      <c r="DL1869" s="74">
        <v>10</v>
      </c>
      <c r="DM1869" s="74" t="s">
        <v>164</v>
      </c>
      <c r="DN1869" s="74"/>
      <c r="DO1869" s="74"/>
      <c r="DP1869" s="74"/>
      <c r="DR1869" s="74">
        <v>10</v>
      </c>
      <c r="DS1869" s="74" t="s">
        <v>164</v>
      </c>
      <c r="DX1869" s="46" t="s">
        <v>210</v>
      </c>
      <c r="DY1869" s="46" t="s">
        <v>210</v>
      </c>
      <c r="DZ1869" s="46" t="s">
        <v>2242</v>
      </c>
      <c r="EA1869" s="75">
        <v>100000</v>
      </c>
      <c r="EB1869" s="46" t="s">
        <v>164</v>
      </c>
      <c r="EC1869" s="46"/>
      <c r="ET1869" s="46" t="s">
        <v>2231</v>
      </c>
      <c r="EU1869" s="46" t="s">
        <v>164</v>
      </c>
      <c r="EY1869" s="70" t="str">
        <f t="shared" si="219"/>
        <v>amlodipine oral 10mg/</v>
      </c>
      <c r="FK1869" s="14" t="s">
        <v>163</v>
      </c>
      <c r="FL1869" s="70" t="str">
        <f t="shared" si="220"/>
        <v>amlodipine oral 10mg/</v>
      </c>
    </row>
    <row r="1870" spans="1:168" ht="15.75" customHeight="1">
      <c r="A1870" s="76">
        <f t="shared" si="221"/>
        <v>9876623</v>
      </c>
      <c r="B1870" s="57"/>
      <c r="C1870" s="119"/>
      <c r="D1870" s="119"/>
      <c r="E1870" s="119"/>
      <c r="F1870" s="119"/>
      <c r="G1870" s="46" t="s">
        <v>1436</v>
      </c>
      <c r="H1870" s="46" t="s">
        <v>1801</v>
      </c>
      <c r="J1870" s="5" t="str">
        <f t="shared" si="214"/>
        <v>NOR amlodipine besilate Accord Healthcare B.V. tablet 50 x 5mg/</v>
      </c>
      <c r="K1870" s="5" t="str">
        <f t="shared" si="215"/>
        <v>NOR amlodipine besilate Accord Healthcare B.V. tablet 50 x 5mg/</v>
      </c>
      <c r="N1870" s="46" t="s">
        <v>1299</v>
      </c>
      <c r="O1870" s="46" t="s">
        <v>2232</v>
      </c>
      <c r="P1870" s="81">
        <v>50</v>
      </c>
      <c r="R1870" s="81">
        <v>50</v>
      </c>
      <c r="T1870" s="119"/>
      <c r="U1870" s="119"/>
      <c r="V1870" s="119"/>
      <c r="W1870" s="119"/>
      <c r="X1870" s="46" t="s">
        <v>210</v>
      </c>
      <c r="Y1870" s="46" t="s">
        <v>2108</v>
      </c>
      <c r="AA1870" s="46" t="s">
        <v>2303</v>
      </c>
      <c r="AC1870" s="46" t="s">
        <v>210</v>
      </c>
      <c r="AD1870" s="46" t="s">
        <v>1299</v>
      </c>
      <c r="AE1870" s="46" t="s">
        <v>2232</v>
      </c>
      <c r="AF1870" s="48" t="s">
        <v>2198</v>
      </c>
      <c r="AG1870" s="46" t="s">
        <v>173</v>
      </c>
      <c r="AH1870" s="46"/>
      <c r="AI1870" s="46" t="s">
        <v>1208</v>
      </c>
      <c r="AJ1870" s="46" t="s">
        <v>2216</v>
      </c>
      <c r="AT1870" s="25" t="str">
        <f t="shared" si="216"/>
        <v>NOR amlodipine besilate Accord Healthcare B.V. tablet 5mg/</v>
      </c>
      <c r="AU1870" s="33"/>
      <c r="AV1870" s="46" t="s">
        <v>1885</v>
      </c>
      <c r="AW1870" s="46" t="s">
        <v>1801</v>
      </c>
      <c r="AX1870" s="46"/>
      <c r="AZ1870" s="46" t="s">
        <v>65</v>
      </c>
      <c r="BA1870" s="46" t="s">
        <v>2253</v>
      </c>
      <c r="BB1870" s="46"/>
      <c r="BD1870" s="46" t="s">
        <v>173</v>
      </c>
      <c r="BE1870" s="46"/>
      <c r="BF1870" s="46" t="s">
        <v>2002</v>
      </c>
      <c r="BG1870" s="46" t="s">
        <v>976</v>
      </c>
      <c r="BH1870" s="46"/>
      <c r="BI1870" s="46"/>
      <c r="BJ1870" s="46" t="s">
        <v>1914</v>
      </c>
      <c r="BK1870" s="46" t="s">
        <v>976</v>
      </c>
      <c r="BL1870" s="46" t="s">
        <v>2002</v>
      </c>
      <c r="BM1870" s="65" t="s">
        <v>1353</v>
      </c>
      <c r="BN1870" t="str">
        <f t="shared" si="217"/>
        <v>amlodipine besilate tablet 5mg/</v>
      </c>
      <c r="BO1870" s="65"/>
      <c r="BP1870" t="str">
        <f t="shared" si="218"/>
        <v>amlodipine besilate tablet 5mg/</v>
      </c>
      <c r="BR1870" s="46">
        <v>10219000</v>
      </c>
      <c r="BS1870" s="46" t="s">
        <v>173</v>
      </c>
      <c r="BT1870" s="46"/>
      <c r="BU1870" s="119"/>
      <c r="BV1870" s="119"/>
      <c r="BW1870" s="48" t="s">
        <v>2198</v>
      </c>
      <c r="CB1870" s="82" t="s">
        <v>173</v>
      </c>
      <c r="CC1870" s="82"/>
      <c r="CD1870" s="46" t="s">
        <v>2262</v>
      </c>
      <c r="CE1870" s="46" t="s">
        <v>173</v>
      </c>
      <c r="CG1870" s="46" t="s">
        <v>175</v>
      </c>
      <c r="CH1870" s="46"/>
      <c r="CI1870" s="119"/>
      <c r="CJ1870" s="119"/>
      <c r="CK1870" s="46" t="s">
        <v>1239</v>
      </c>
      <c r="CN1870" s="46" t="s">
        <v>3383</v>
      </c>
      <c r="CO1870" s="46" t="s">
        <v>2254</v>
      </c>
      <c r="CQ1870" s="46" t="s">
        <v>2254</v>
      </c>
      <c r="CR1870" s="46" t="s">
        <v>2984</v>
      </c>
      <c r="CT1870" s="46" t="s">
        <v>2249</v>
      </c>
      <c r="CU1870" s="46" t="s">
        <v>149</v>
      </c>
      <c r="CV1870" s="119"/>
      <c r="CW1870" s="148"/>
      <c r="DG1870" s="119"/>
      <c r="DH1870" s="119"/>
      <c r="DI1870" s="119"/>
      <c r="DJ1870" s="119"/>
      <c r="DK1870" s="119"/>
      <c r="DL1870" s="74">
        <v>5</v>
      </c>
      <c r="DM1870" s="74" t="s">
        <v>164</v>
      </c>
      <c r="DN1870" s="74"/>
      <c r="DO1870" s="74"/>
      <c r="DP1870" s="74"/>
      <c r="DR1870" s="74">
        <v>5</v>
      </c>
      <c r="DS1870" s="74" t="s">
        <v>164</v>
      </c>
      <c r="DX1870" s="46" t="s">
        <v>210</v>
      </c>
      <c r="DY1870" s="46" t="s">
        <v>210</v>
      </c>
      <c r="DZ1870" s="46" t="s">
        <v>2242</v>
      </c>
      <c r="EA1870" s="75">
        <v>50000</v>
      </c>
      <c r="EB1870" s="46" t="s">
        <v>164</v>
      </c>
      <c r="EC1870" s="46"/>
      <c r="ET1870" s="46" t="s">
        <v>2231</v>
      </c>
      <c r="EU1870" s="46" t="s">
        <v>164</v>
      </c>
      <c r="EY1870" s="70" t="str">
        <f t="shared" si="219"/>
        <v>amlodipine oral 5mg/</v>
      </c>
      <c r="FK1870" s="14" t="s">
        <v>163</v>
      </c>
      <c r="FL1870" s="70" t="str">
        <f t="shared" si="220"/>
        <v>amlodipine oral 5mg/</v>
      </c>
    </row>
    <row r="1871" spans="1:168" ht="15.75" customHeight="1">
      <c r="A1871" s="76">
        <f t="shared" si="221"/>
        <v>9876624</v>
      </c>
      <c r="B1871" s="57"/>
      <c r="C1871" s="119"/>
      <c r="D1871" s="119"/>
      <c r="E1871" s="119"/>
      <c r="F1871" s="119"/>
      <c r="G1871" s="46" t="s">
        <v>1437</v>
      </c>
      <c r="H1871" s="46" t="s">
        <v>1802</v>
      </c>
      <c r="J1871" s="5" t="str">
        <f t="shared" si="214"/>
        <v>NOR amlodipine besilate Sandoz A/S tablet 90 x 5mg/</v>
      </c>
      <c r="K1871" s="5" t="str">
        <f t="shared" si="215"/>
        <v>NOR amlodipine besilate Sandoz A/S tablet 90 x 5mg/</v>
      </c>
      <c r="N1871" s="46" t="s">
        <v>210</v>
      </c>
      <c r="O1871" s="46" t="s">
        <v>2279</v>
      </c>
      <c r="P1871" s="80">
        <v>90</v>
      </c>
      <c r="R1871" s="80">
        <v>90</v>
      </c>
      <c r="T1871" s="119"/>
      <c r="U1871" s="119"/>
      <c r="V1871" s="119"/>
      <c r="W1871" s="119"/>
      <c r="X1871" s="46" t="s">
        <v>1301</v>
      </c>
      <c r="Y1871" s="46" t="s">
        <v>2109</v>
      </c>
      <c r="AA1871" s="46" t="s">
        <v>2303</v>
      </c>
      <c r="AC1871" s="46" t="s">
        <v>2305</v>
      </c>
      <c r="AD1871" s="46" t="s">
        <v>210</v>
      </c>
      <c r="AE1871" s="46" t="s">
        <v>2279</v>
      </c>
      <c r="AF1871" s="48" t="s">
        <v>2198</v>
      </c>
      <c r="AG1871" s="46" t="s">
        <v>173</v>
      </c>
      <c r="AH1871" s="46"/>
      <c r="AI1871" s="46" t="s">
        <v>1208</v>
      </c>
      <c r="AJ1871" s="46" t="s">
        <v>2216</v>
      </c>
      <c r="AT1871" s="25" t="str">
        <f t="shared" si="216"/>
        <v>NOR amlodipine besilate Sandoz A/S tablet 5mg/</v>
      </c>
      <c r="AU1871" s="33"/>
      <c r="AV1871" s="46" t="s">
        <v>1884</v>
      </c>
      <c r="AW1871" s="46" t="s">
        <v>1802</v>
      </c>
      <c r="AX1871" s="46"/>
      <c r="AZ1871" s="46" t="s">
        <v>65</v>
      </c>
      <c r="BA1871" s="46" t="s">
        <v>2253</v>
      </c>
      <c r="BB1871" s="46"/>
      <c r="BD1871" s="46" t="s">
        <v>173</v>
      </c>
      <c r="BE1871" s="46"/>
      <c r="BF1871" s="46" t="s">
        <v>2003</v>
      </c>
      <c r="BG1871" s="46" t="s">
        <v>981</v>
      </c>
      <c r="BH1871" s="46"/>
      <c r="BI1871" s="46"/>
      <c r="BJ1871" s="46" t="s">
        <v>1915</v>
      </c>
      <c r="BK1871" s="46" t="s">
        <v>981</v>
      </c>
      <c r="BL1871" s="46" t="s">
        <v>2003</v>
      </c>
      <c r="BM1871" s="65" t="s">
        <v>1353</v>
      </c>
      <c r="BN1871" t="str">
        <f t="shared" si="217"/>
        <v>amlodipine besilate tablet 5mg/</v>
      </c>
      <c r="BO1871" s="65"/>
      <c r="BP1871" t="str">
        <f t="shared" si="218"/>
        <v>amlodipine besilate tablet 5mg/</v>
      </c>
      <c r="BR1871" s="46">
        <v>10219000</v>
      </c>
      <c r="BS1871" s="46" t="s">
        <v>173</v>
      </c>
      <c r="BT1871" s="46"/>
      <c r="BU1871" s="119"/>
      <c r="BV1871" s="119"/>
      <c r="BW1871" s="48" t="s">
        <v>2198</v>
      </c>
      <c r="CB1871" s="82" t="s">
        <v>173</v>
      </c>
      <c r="CC1871" s="82"/>
      <c r="CD1871" s="46" t="s">
        <v>2262</v>
      </c>
      <c r="CE1871" s="46" t="s">
        <v>173</v>
      </c>
      <c r="CG1871" s="46" t="s">
        <v>175</v>
      </c>
      <c r="CH1871" s="46"/>
      <c r="CI1871" s="119"/>
      <c r="CJ1871" s="119"/>
      <c r="CK1871" s="46" t="s">
        <v>1239</v>
      </c>
      <c r="CN1871" s="46" t="s">
        <v>3383</v>
      </c>
      <c r="CO1871" s="46" t="s">
        <v>2254</v>
      </c>
      <c r="CQ1871" s="46" t="s">
        <v>2254</v>
      </c>
      <c r="CR1871" s="46" t="s">
        <v>2984</v>
      </c>
      <c r="CT1871" s="46" t="s">
        <v>2249</v>
      </c>
      <c r="CU1871" s="46" t="s">
        <v>149</v>
      </c>
      <c r="CV1871" s="119"/>
      <c r="CW1871" s="148"/>
      <c r="DG1871" s="119"/>
      <c r="DH1871" s="119"/>
      <c r="DI1871" s="119"/>
      <c r="DJ1871" s="119"/>
      <c r="DK1871" s="119"/>
      <c r="DL1871" s="74">
        <v>5</v>
      </c>
      <c r="DM1871" s="74" t="s">
        <v>164</v>
      </c>
      <c r="DN1871" s="74"/>
      <c r="DO1871" s="74"/>
      <c r="DP1871" s="74"/>
      <c r="DR1871" s="74">
        <v>5</v>
      </c>
      <c r="DS1871" s="74" t="s">
        <v>164</v>
      </c>
      <c r="DX1871" s="46" t="s">
        <v>210</v>
      </c>
      <c r="DY1871" s="46" t="s">
        <v>210</v>
      </c>
      <c r="DZ1871" s="46" t="s">
        <v>2242</v>
      </c>
      <c r="EA1871" s="75">
        <v>50000</v>
      </c>
      <c r="EB1871" s="46" t="s">
        <v>164</v>
      </c>
      <c r="EC1871" s="46"/>
      <c r="ET1871" s="46" t="s">
        <v>2231</v>
      </c>
      <c r="EU1871" s="46" t="s">
        <v>164</v>
      </c>
      <c r="EY1871" s="70" t="str">
        <f t="shared" si="219"/>
        <v>amlodipine oral 5mg/</v>
      </c>
      <c r="FK1871" s="14" t="s">
        <v>163</v>
      </c>
      <c r="FL1871" s="70" t="str">
        <f t="shared" si="220"/>
        <v>amlodipine oral 5mg/</v>
      </c>
    </row>
    <row r="1872" spans="1:168" ht="15.75" customHeight="1">
      <c r="A1872" s="76">
        <f t="shared" si="221"/>
        <v>9876625</v>
      </c>
      <c r="B1872" s="57"/>
      <c r="C1872" s="119"/>
      <c r="D1872" s="119"/>
      <c r="E1872" s="119"/>
      <c r="F1872" s="119"/>
      <c r="G1872" s="46" t="s">
        <v>1438</v>
      </c>
      <c r="H1872" s="46" t="s">
        <v>1800</v>
      </c>
      <c r="J1872" s="5" t="str">
        <f t="shared" si="214"/>
        <v>NOR amlodipine besilate Sandoz A/S tablet 100 x 10mg/</v>
      </c>
      <c r="K1872" s="5" t="str">
        <f t="shared" si="215"/>
        <v>NOR amlodipine besilate Sandoz A/S tablet 100 x 10mg/</v>
      </c>
      <c r="N1872" s="46" t="s">
        <v>210</v>
      </c>
      <c r="O1872" s="46" t="s">
        <v>2235</v>
      </c>
      <c r="P1872" s="80">
        <v>100</v>
      </c>
      <c r="R1872" s="80">
        <v>100</v>
      </c>
      <c r="T1872" s="119"/>
      <c r="U1872" s="119"/>
      <c r="V1872" s="119"/>
      <c r="W1872" s="119"/>
      <c r="X1872" s="46" t="s">
        <v>1289</v>
      </c>
      <c r="Y1872" s="46" t="s">
        <v>2107</v>
      </c>
      <c r="AA1872" s="46" t="s">
        <v>2303</v>
      </c>
      <c r="AC1872" s="46" t="s">
        <v>2305</v>
      </c>
      <c r="AD1872" s="46" t="s">
        <v>210</v>
      </c>
      <c r="AE1872" s="46" t="s">
        <v>2235</v>
      </c>
      <c r="AF1872" s="48" t="s">
        <v>2198</v>
      </c>
      <c r="AG1872" s="46" t="s">
        <v>173</v>
      </c>
      <c r="AH1872" s="46"/>
      <c r="AI1872" s="46" t="s">
        <v>1208</v>
      </c>
      <c r="AJ1872" s="46" t="s">
        <v>2216</v>
      </c>
      <c r="AT1872" s="25" t="str">
        <f t="shared" si="216"/>
        <v>NOR amlodipine besilate Sandoz A/S tablet 10mg/</v>
      </c>
      <c r="AU1872" s="33"/>
      <c r="AV1872" s="46" t="s">
        <v>1884</v>
      </c>
      <c r="AW1872" s="46" t="s">
        <v>1800</v>
      </c>
      <c r="AX1872" s="46"/>
      <c r="AZ1872" s="46" t="s">
        <v>65</v>
      </c>
      <c r="BA1872" s="46" t="s">
        <v>2253</v>
      </c>
      <c r="BB1872" s="46"/>
      <c r="BD1872" s="46" t="s">
        <v>173</v>
      </c>
      <c r="BE1872" s="46"/>
      <c r="BF1872" s="46" t="s">
        <v>2001</v>
      </c>
      <c r="BG1872" s="46" t="s">
        <v>981</v>
      </c>
      <c r="BH1872" s="46"/>
      <c r="BI1872" s="46"/>
      <c r="BJ1872" s="46" t="s">
        <v>1913</v>
      </c>
      <c r="BK1872" s="46" t="s">
        <v>981</v>
      </c>
      <c r="BL1872" s="46" t="s">
        <v>2001</v>
      </c>
      <c r="BM1872" s="65" t="s">
        <v>1353</v>
      </c>
      <c r="BN1872" t="str">
        <f t="shared" si="217"/>
        <v>amlodipine besilate tablet 10mg/</v>
      </c>
      <c r="BO1872" s="65"/>
      <c r="BP1872" t="str">
        <f t="shared" si="218"/>
        <v>amlodipine besilate tablet 10mg/</v>
      </c>
      <c r="BR1872" s="46">
        <v>10219000</v>
      </c>
      <c r="BS1872" s="46" t="s">
        <v>173</v>
      </c>
      <c r="BT1872" s="46"/>
      <c r="BU1872" s="119"/>
      <c r="BV1872" s="119"/>
      <c r="BW1872" s="48" t="s">
        <v>2198</v>
      </c>
      <c r="CB1872" s="82" t="s">
        <v>173</v>
      </c>
      <c r="CC1872" s="82"/>
      <c r="CD1872" s="46" t="s">
        <v>2262</v>
      </c>
      <c r="CE1872" s="46" t="s">
        <v>173</v>
      </c>
      <c r="CG1872" s="46" t="s">
        <v>175</v>
      </c>
      <c r="CH1872" s="46"/>
      <c r="CI1872" s="119"/>
      <c r="CJ1872" s="119"/>
      <c r="CK1872" s="46" t="s">
        <v>1239</v>
      </c>
      <c r="CN1872" s="46" t="s">
        <v>3383</v>
      </c>
      <c r="CO1872" s="46" t="s">
        <v>2254</v>
      </c>
      <c r="CQ1872" s="46" t="s">
        <v>2254</v>
      </c>
      <c r="CR1872" s="46" t="s">
        <v>2984</v>
      </c>
      <c r="CT1872" s="46" t="s">
        <v>2249</v>
      </c>
      <c r="CU1872" s="46" t="s">
        <v>149</v>
      </c>
      <c r="CV1872" s="119"/>
      <c r="CW1872" s="148"/>
      <c r="DG1872" s="119"/>
      <c r="DH1872" s="119"/>
      <c r="DI1872" s="119"/>
      <c r="DJ1872" s="119"/>
      <c r="DK1872" s="119"/>
      <c r="DL1872" s="74">
        <v>10</v>
      </c>
      <c r="DM1872" s="74" t="s">
        <v>164</v>
      </c>
      <c r="DN1872" s="74"/>
      <c r="DO1872" s="74"/>
      <c r="DP1872" s="74"/>
      <c r="DR1872" s="74">
        <v>10</v>
      </c>
      <c r="DS1872" s="74" t="s">
        <v>164</v>
      </c>
      <c r="DX1872" s="46" t="s">
        <v>210</v>
      </c>
      <c r="DY1872" s="46" t="s">
        <v>210</v>
      </c>
      <c r="DZ1872" s="46" t="s">
        <v>2242</v>
      </c>
      <c r="EA1872" s="75">
        <v>100000</v>
      </c>
      <c r="EB1872" s="46" t="s">
        <v>164</v>
      </c>
      <c r="EC1872" s="46"/>
      <c r="ET1872" s="46" t="s">
        <v>2231</v>
      </c>
      <c r="EU1872" s="46" t="s">
        <v>164</v>
      </c>
      <c r="EY1872" s="70" t="str">
        <f t="shared" si="219"/>
        <v>amlodipine oral 10mg/</v>
      </c>
      <c r="FK1872" s="14" t="s">
        <v>163</v>
      </c>
      <c r="FL1872" s="70" t="str">
        <f t="shared" si="220"/>
        <v>amlodipine oral 10mg/</v>
      </c>
    </row>
    <row r="1873" spans="1:168" ht="15.75" customHeight="1">
      <c r="A1873" s="76">
        <f t="shared" si="221"/>
        <v>9876626</v>
      </c>
      <c r="B1873" s="57"/>
      <c r="C1873" s="119"/>
      <c r="D1873" s="119"/>
      <c r="E1873" s="119"/>
      <c r="F1873" s="119"/>
      <c r="G1873" s="46" t="s">
        <v>1439</v>
      </c>
      <c r="H1873" s="46" t="s">
        <v>1802</v>
      </c>
      <c r="J1873" s="5" t="str">
        <f t="shared" si="214"/>
        <v>NOR amlodipine besilate Sandoz A/S tablet 250 x 5mg/</v>
      </c>
      <c r="K1873" s="5" t="str">
        <f t="shared" si="215"/>
        <v>NOR amlodipine besilate Sandoz A/S tablet 250 x 5mg/</v>
      </c>
      <c r="N1873" s="46" t="s">
        <v>210</v>
      </c>
      <c r="O1873" s="46" t="s">
        <v>2237</v>
      </c>
      <c r="P1873" s="80">
        <v>250</v>
      </c>
      <c r="R1873" s="80">
        <v>250</v>
      </c>
      <c r="T1873" s="119"/>
      <c r="U1873" s="119"/>
      <c r="V1873" s="119"/>
      <c r="W1873" s="119"/>
      <c r="X1873" s="46" t="s">
        <v>1303</v>
      </c>
      <c r="Y1873" s="46" t="s">
        <v>2109</v>
      </c>
      <c r="AA1873" s="46" t="s">
        <v>2303</v>
      </c>
      <c r="AC1873" s="46" t="s">
        <v>2305</v>
      </c>
      <c r="AD1873" s="46" t="s">
        <v>210</v>
      </c>
      <c r="AE1873" s="46" t="s">
        <v>2237</v>
      </c>
      <c r="AF1873" s="48" t="s">
        <v>2198</v>
      </c>
      <c r="AG1873" s="46" t="s">
        <v>173</v>
      </c>
      <c r="AH1873" s="46"/>
      <c r="AI1873" s="46" t="s">
        <v>1208</v>
      </c>
      <c r="AJ1873" s="46" t="s">
        <v>2216</v>
      </c>
      <c r="AT1873" s="25" t="str">
        <f t="shared" si="216"/>
        <v>NOR amlodipine besilate Sandoz A/S tablet 5mg/</v>
      </c>
      <c r="AU1873" s="33"/>
      <c r="AV1873" s="46" t="s">
        <v>1884</v>
      </c>
      <c r="AW1873" s="46" t="s">
        <v>1802</v>
      </c>
      <c r="AX1873" s="46"/>
      <c r="AZ1873" s="46" t="s">
        <v>65</v>
      </c>
      <c r="BA1873" s="46" t="s">
        <v>2253</v>
      </c>
      <c r="BB1873" s="46"/>
      <c r="BD1873" s="46" t="s">
        <v>173</v>
      </c>
      <c r="BE1873" s="46"/>
      <c r="BF1873" s="46" t="s">
        <v>2003</v>
      </c>
      <c r="BG1873" s="46" t="s">
        <v>981</v>
      </c>
      <c r="BH1873" s="46"/>
      <c r="BI1873" s="46"/>
      <c r="BJ1873" s="46" t="s">
        <v>1915</v>
      </c>
      <c r="BK1873" s="46" t="s">
        <v>981</v>
      </c>
      <c r="BL1873" s="46" t="s">
        <v>2003</v>
      </c>
      <c r="BM1873" s="65" t="s">
        <v>1353</v>
      </c>
      <c r="BN1873" t="str">
        <f t="shared" si="217"/>
        <v>amlodipine besilate tablet 5mg/</v>
      </c>
      <c r="BO1873" s="65"/>
      <c r="BP1873" t="str">
        <f t="shared" si="218"/>
        <v>amlodipine besilate tablet 5mg/</v>
      </c>
      <c r="BR1873" s="46">
        <v>10219000</v>
      </c>
      <c r="BS1873" s="46" t="s">
        <v>173</v>
      </c>
      <c r="BT1873" s="46"/>
      <c r="BU1873" s="119"/>
      <c r="BV1873" s="119"/>
      <c r="BW1873" s="48" t="s">
        <v>2198</v>
      </c>
      <c r="CB1873" s="82" t="s">
        <v>173</v>
      </c>
      <c r="CC1873" s="82"/>
      <c r="CD1873" s="46" t="s">
        <v>2262</v>
      </c>
      <c r="CE1873" s="46" t="s">
        <v>173</v>
      </c>
      <c r="CG1873" s="46" t="s">
        <v>175</v>
      </c>
      <c r="CH1873" s="46"/>
      <c r="CI1873" s="119"/>
      <c r="CJ1873" s="119"/>
      <c r="CK1873" s="46" t="s">
        <v>1239</v>
      </c>
      <c r="CN1873" s="46" t="s">
        <v>3383</v>
      </c>
      <c r="CO1873" s="46" t="s">
        <v>2254</v>
      </c>
      <c r="CQ1873" s="46" t="s">
        <v>2254</v>
      </c>
      <c r="CR1873" s="46" t="s">
        <v>2984</v>
      </c>
      <c r="CT1873" s="46" t="s">
        <v>2249</v>
      </c>
      <c r="CU1873" s="46" t="s">
        <v>149</v>
      </c>
      <c r="CV1873" s="119"/>
      <c r="CW1873" s="148"/>
      <c r="DG1873" s="119"/>
      <c r="DH1873" s="119"/>
      <c r="DI1873" s="119"/>
      <c r="DJ1873" s="119"/>
      <c r="DK1873" s="119"/>
      <c r="DL1873" s="74">
        <v>5</v>
      </c>
      <c r="DM1873" s="74" t="s">
        <v>164</v>
      </c>
      <c r="DN1873" s="74"/>
      <c r="DO1873" s="74"/>
      <c r="DP1873" s="74"/>
      <c r="DR1873" s="74">
        <v>5</v>
      </c>
      <c r="DS1873" s="74" t="s">
        <v>164</v>
      </c>
      <c r="DX1873" s="46" t="s">
        <v>210</v>
      </c>
      <c r="DY1873" s="46" t="s">
        <v>210</v>
      </c>
      <c r="DZ1873" s="46" t="s">
        <v>2242</v>
      </c>
      <c r="EA1873" s="75">
        <v>50000</v>
      </c>
      <c r="EB1873" s="46" t="s">
        <v>164</v>
      </c>
      <c r="EC1873" s="46"/>
      <c r="ET1873" s="46" t="s">
        <v>2231</v>
      </c>
      <c r="EU1873" s="46" t="s">
        <v>164</v>
      </c>
      <c r="EY1873" s="70" t="str">
        <f t="shared" si="219"/>
        <v>amlodipine oral 5mg/</v>
      </c>
      <c r="FK1873" s="14" t="s">
        <v>163</v>
      </c>
      <c r="FL1873" s="70" t="str">
        <f t="shared" si="220"/>
        <v>amlodipine oral 5mg/</v>
      </c>
    </row>
    <row r="1874" spans="1:168" ht="15.75" customHeight="1">
      <c r="A1874" s="76">
        <f t="shared" si="221"/>
        <v>9876627</v>
      </c>
      <c r="B1874" s="57"/>
      <c r="C1874" s="119"/>
      <c r="D1874" s="119"/>
      <c r="E1874" s="119"/>
      <c r="F1874" s="119"/>
      <c r="G1874" s="46" t="s">
        <v>1440</v>
      </c>
      <c r="H1874" s="46" t="s">
        <v>1810</v>
      </c>
      <c r="J1874" s="5" t="str">
        <f t="shared" si="214"/>
        <v>NOR amlodipine besilate Upjohn EESV tablet 50 x 5mg/</v>
      </c>
      <c r="K1874" s="5" t="str">
        <f t="shared" si="215"/>
        <v>NOR amlodipine besilate Upjohn EESV tablet 50 x 5mg/</v>
      </c>
      <c r="N1874" s="46" t="s">
        <v>1299</v>
      </c>
      <c r="O1874" s="46" t="s">
        <v>2232</v>
      </c>
      <c r="P1874" s="81">
        <v>50</v>
      </c>
      <c r="R1874" s="81">
        <v>50</v>
      </c>
      <c r="T1874" s="119"/>
      <c r="U1874" s="119"/>
      <c r="V1874" s="119"/>
      <c r="W1874" s="119"/>
      <c r="X1874" s="46" t="s">
        <v>210</v>
      </c>
      <c r="Y1874" s="46" t="s">
        <v>2117</v>
      </c>
      <c r="AA1874" s="46" t="s">
        <v>2303</v>
      </c>
      <c r="AC1874" s="46" t="s">
        <v>210</v>
      </c>
      <c r="AD1874" s="46" t="s">
        <v>1299</v>
      </c>
      <c r="AE1874" s="46" t="s">
        <v>2232</v>
      </c>
      <c r="AF1874" s="48" t="s">
        <v>2198</v>
      </c>
      <c r="AG1874" s="46" t="s">
        <v>173</v>
      </c>
      <c r="AH1874" s="46"/>
      <c r="AI1874" s="46" t="s">
        <v>1208</v>
      </c>
      <c r="AJ1874" s="46" t="s">
        <v>2216</v>
      </c>
      <c r="AT1874" s="25" t="str">
        <f t="shared" si="216"/>
        <v>NOR amlodipine besilate Upjohn EESV tablet 5mg/</v>
      </c>
      <c r="AU1874" s="33"/>
      <c r="AV1874" s="46" t="s">
        <v>1887</v>
      </c>
      <c r="AW1874" s="46" t="s">
        <v>1810</v>
      </c>
      <c r="AX1874" s="46"/>
      <c r="AZ1874" s="46" t="s">
        <v>65</v>
      </c>
      <c r="BA1874" s="46" t="s">
        <v>2253</v>
      </c>
      <c r="BB1874" s="46"/>
      <c r="BD1874" s="46" t="s">
        <v>173</v>
      </c>
      <c r="BE1874" s="46"/>
      <c r="BF1874" s="46" t="s">
        <v>2011</v>
      </c>
      <c r="BG1874" s="46" t="s">
        <v>983</v>
      </c>
      <c r="BH1874" s="46"/>
      <c r="BI1874" s="46"/>
      <c r="BJ1874" s="46" t="s">
        <v>1923</v>
      </c>
      <c r="BK1874" s="46" t="s">
        <v>983</v>
      </c>
      <c r="BL1874" s="46" t="s">
        <v>2011</v>
      </c>
      <c r="BM1874" s="65" t="s">
        <v>1353</v>
      </c>
      <c r="BN1874" t="str">
        <f t="shared" si="217"/>
        <v>amlodipine besilate tablet 5mg/</v>
      </c>
      <c r="BO1874" s="65"/>
      <c r="BP1874" t="str">
        <f t="shared" si="218"/>
        <v>amlodipine besilate tablet 5mg/</v>
      </c>
      <c r="BR1874" s="46">
        <v>10219000</v>
      </c>
      <c r="BS1874" s="46" t="s">
        <v>173</v>
      </c>
      <c r="BT1874" s="46"/>
      <c r="BU1874" s="119"/>
      <c r="BV1874" s="119"/>
      <c r="BW1874" s="48" t="s">
        <v>2198</v>
      </c>
      <c r="CB1874" s="82" t="s">
        <v>173</v>
      </c>
      <c r="CC1874" s="82"/>
      <c r="CD1874" s="46" t="s">
        <v>2262</v>
      </c>
      <c r="CE1874" s="46" t="s">
        <v>173</v>
      </c>
      <c r="CG1874" s="46" t="s">
        <v>175</v>
      </c>
      <c r="CH1874" s="46"/>
      <c r="CI1874" s="119"/>
      <c r="CJ1874" s="119"/>
      <c r="CK1874" s="46" t="s">
        <v>1239</v>
      </c>
      <c r="CN1874" s="46" t="s">
        <v>3383</v>
      </c>
      <c r="CO1874" s="46" t="s">
        <v>2254</v>
      </c>
      <c r="CQ1874" s="46" t="s">
        <v>2254</v>
      </c>
      <c r="CR1874" s="46" t="s">
        <v>2984</v>
      </c>
      <c r="CT1874" s="46" t="s">
        <v>2249</v>
      </c>
      <c r="CU1874" s="46" t="s">
        <v>149</v>
      </c>
      <c r="CV1874" s="119"/>
      <c r="CW1874" s="148"/>
      <c r="DG1874" s="119"/>
      <c r="DH1874" s="119"/>
      <c r="DI1874" s="119"/>
      <c r="DJ1874" s="119"/>
      <c r="DK1874" s="119"/>
      <c r="DL1874" s="74">
        <v>5</v>
      </c>
      <c r="DM1874" s="74" t="s">
        <v>164</v>
      </c>
      <c r="DN1874" s="74"/>
      <c r="DO1874" s="74"/>
      <c r="DP1874" s="74"/>
      <c r="DR1874" s="74">
        <v>5</v>
      </c>
      <c r="DS1874" s="74" t="s">
        <v>164</v>
      </c>
      <c r="DX1874" s="46" t="s">
        <v>210</v>
      </c>
      <c r="DY1874" s="46" t="s">
        <v>210</v>
      </c>
      <c r="DZ1874" s="46" t="s">
        <v>2242</v>
      </c>
      <c r="EA1874" s="75">
        <v>50000</v>
      </c>
      <c r="EB1874" s="46" t="s">
        <v>164</v>
      </c>
      <c r="EC1874" s="46"/>
      <c r="ET1874" s="46" t="s">
        <v>2231</v>
      </c>
      <c r="EU1874" s="46" t="s">
        <v>164</v>
      </c>
      <c r="EY1874" s="70" t="str">
        <f t="shared" si="219"/>
        <v>amlodipine oral 5mg/</v>
      </c>
      <c r="FK1874" s="14" t="s">
        <v>163</v>
      </c>
      <c r="FL1874" s="70" t="str">
        <f t="shared" si="220"/>
        <v>amlodipine oral 5mg/</v>
      </c>
    </row>
    <row r="1875" spans="1:168" ht="15.75" customHeight="1">
      <c r="A1875" s="76">
        <f t="shared" si="221"/>
        <v>9876628</v>
      </c>
      <c r="B1875" s="57"/>
      <c r="C1875" s="119"/>
      <c r="D1875" s="119"/>
      <c r="E1875" s="119"/>
      <c r="F1875" s="119"/>
      <c r="G1875" s="46" t="s">
        <v>1441</v>
      </c>
      <c r="H1875" s="46" t="s">
        <v>1814</v>
      </c>
      <c r="J1875" s="5" t="str">
        <f t="shared" si="214"/>
        <v>NOR amlodipine mesilate monohydrate Actavis Group PTC ehf tablet 100 x 5mg/</v>
      </c>
      <c r="K1875" s="5" t="str">
        <f t="shared" si="215"/>
        <v>NOR amlodipine mesilate monohydrate Actavis Group PTC ehf tablet 100 x 5mg/</v>
      </c>
      <c r="N1875" s="46" t="s">
        <v>210</v>
      </c>
      <c r="O1875" s="46" t="s">
        <v>2235</v>
      </c>
      <c r="P1875" s="80">
        <v>100</v>
      </c>
      <c r="R1875" s="80">
        <v>100</v>
      </c>
      <c r="T1875" s="119"/>
      <c r="U1875" s="119"/>
      <c r="V1875" s="119"/>
      <c r="W1875" s="119"/>
      <c r="X1875" s="46" t="s">
        <v>210</v>
      </c>
      <c r="Y1875" s="46" t="s">
        <v>2122</v>
      </c>
      <c r="AA1875" s="46" t="s">
        <v>2303</v>
      </c>
      <c r="AC1875" s="46" t="s">
        <v>210</v>
      </c>
      <c r="AD1875" s="46" t="s">
        <v>210</v>
      </c>
      <c r="AE1875" s="46" t="s">
        <v>2235</v>
      </c>
      <c r="AF1875" s="48" t="s">
        <v>2198</v>
      </c>
      <c r="AG1875" s="46" t="s">
        <v>173</v>
      </c>
      <c r="AH1875" s="46"/>
      <c r="AI1875" s="46" t="s">
        <v>1208</v>
      </c>
      <c r="AJ1875" s="46" t="s">
        <v>2216</v>
      </c>
      <c r="AT1875" s="25" t="str">
        <f t="shared" si="216"/>
        <v>NOR amlodipine mesilate monohydrate Actavis Group PTC ehf tablet 5mg/</v>
      </c>
      <c r="AU1875" s="33"/>
      <c r="AV1875" s="46" t="s">
        <v>1889</v>
      </c>
      <c r="AW1875" s="46" t="s">
        <v>1814</v>
      </c>
      <c r="AX1875" s="46"/>
      <c r="AZ1875" s="46" t="s">
        <v>65</v>
      </c>
      <c r="BA1875" s="46" t="s">
        <v>2253</v>
      </c>
      <c r="BB1875" s="46"/>
      <c r="BD1875" s="46" t="s">
        <v>173</v>
      </c>
      <c r="BE1875" s="46"/>
      <c r="BF1875" s="46" t="s">
        <v>2016</v>
      </c>
      <c r="BG1875" s="46" t="s">
        <v>984</v>
      </c>
      <c r="BH1875" s="46"/>
      <c r="BI1875" s="46"/>
      <c r="BJ1875" s="46" t="s">
        <v>1928</v>
      </c>
      <c r="BK1875" s="46" t="s">
        <v>984</v>
      </c>
      <c r="BL1875" s="46" t="s">
        <v>2016</v>
      </c>
      <c r="BM1875" s="65" t="s">
        <v>1353</v>
      </c>
      <c r="BN1875" t="str">
        <f t="shared" si="217"/>
        <v>amlodipine mesilate monohydrate tablet 5mg/</v>
      </c>
      <c r="BO1875" s="65"/>
      <c r="BP1875" t="str">
        <f t="shared" si="218"/>
        <v>amlodipine mesilate monohydrate tablet 5mg/</v>
      </c>
      <c r="BR1875" s="46">
        <v>10219000</v>
      </c>
      <c r="BS1875" s="46" t="s">
        <v>173</v>
      </c>
      <c r="BT1875" s="46"/>
      <c r="BU1875" s="119"/>
      <c r="BV1875" s="119"/>
      <c r="BW1875" s="48" t="s">
        <v>2198</v>
      </c>
      <c r="CB1875" s="82" t="s">
        <v>173</v>
      </c>
      <c r="CC1875" s="82"/>
      <c r="CD1875" s="46" t="s">
        <v>2262</v>
      </c>
      <c r="CE1875" s="46" t="s">
        <v>173</v>
      </c>
      <c r="CG1875" s="46" t="s">
        <v>175</v>
      </c>
      <c r="CH1875" s="46"/>
      <c r="CI1875" s="119"/>
      <c r="CJ1875" s="119"/>
      <c r="CK1875" s="46" t="s">
        <v>1239</v>
      </c>
      <c r="CN1875" s="46" t="s">
        <v>3383</v>
      </c>
      <c r="CO1875" s="46" t="s">
        <v>2254</v>
      </c>
      <c r="CQ1875" s="46" t="s">
        <v>2254</v>
      </c>
      <c r="CR1875" s="46" t="s">
        <v>2984</v>
      </c>
      <c r="CT1875" s="46" t="s">
        <v>2249</v>
      </c>
      <c r="CU1875" s="46" t="s">
        <v>149</v>
      </c>
      <c r="CV1875" s="119"/>
      <c r="CW1875" s="148"/>
      <c r="DG1875" s="119"/>
      <c r="DH1875" s="119"/>
      <c r="DI1875" s="119"/>
      <c r="DJ1875" s="119"/>
      <c r="DK1875" s="119"/>
      <c r="DL1875" s="74">
        <v>5</v>
      </c>
      <c r="DM1875" s="74" t="s">
        <v>164</v>
      </c>
      <c r="DN1875" s="74"/>
      <c r="DO1875" s="74"/>
      <c r="DP1875" s="74"/>
      <c r="DR1875" s="74">
        <v>5</v>
      </c>
      <c r="DS1875" s="74" t="s">
        <v>164</v>
      </c>
      <c r="DX1875" s="46" t="s">
        <v>210</v>
      </c>
      <c r="DY1875" s="46" t="s">
        <v>210</v>
      </c>
      <c r="DZ1875" s="46" t="s">
        <v>2242</v>
      </c>
      <c r="EA1875" s="75">
        <v>50000</v>
      </c>
      <c r="EB1875" s="46" t="s">
        <v>164</v>
      </c>
      <c r="EC1875" s="46"/>
      <c r="ET1875" s="46" t="s">
        <v>2231</v>
      </c>
      <c r="EU1875" s="46" t="s">
        <v>164</v>
      </c>
      <c r="EY1875" s="70" t="str">
        <f t="shared" si="219"/>
        <v>amlodipine oral 5mg/</v>
      </c>
      <c r="FK1875" s="14" t="s">
        <v>163</v>
      </c>
      <c r="FL1875" s="70" t="str">
        <f t="shared" si="220"/>
        <v>amlodipine oral 5mg/</v>
      </c>
    </row>
    <row r="1876" spans="1:168" ht="15.75" customHeight="1">
      <c r="A1876" s="76">
        <f t="shared" si="221"/>
        <v>9876629</v>
      </c>
      <c r="B1876" s="57"/>
      <c r="C1876" s="119"/>
      <c r="D1876" s="119"/>
      <c r="E1876" s="119"/>
      <c r="F1876" s="119"/>
      <c r="G1876" s="46" t="s">
        <v>1442</v>
      </c>
      <c r="H1876" s="46" t="s">
        <v>1815</v>
      </c>
      <c r="J1876" s="5" t="str">
        <f t="shared" si="214"/>
        <v>NOR amlodipine mesilate monohydrate Actavis Group PTC ehf tablet 100 x 10mg/</v>
      </c>
      <c r="K1876" s="5" t="str">
        <f t="shared" si="215"/>
        <v>NOR amlodipine mesilate monohydrate Actavis Group PTC ehf tablet 100 x 10mg/</v>
      </c>
      <c r="N1876" s="46" t="s">
        <v>210</v>
      </c>
      <c r="O1876" s="46" t="s">
        <v>2235</v>
      </c>
      <c r="P1876" s="80">
        <v>100</v>
      </c>
      <c r="R1876" s="80">
        <v>100</v>
      </c>
      <c r="T1876" s="119"/>
      <c r="U1876" s="119"/>
      <c r="V1876" s="119"/>
      <c r="W1876" s="119"/>
      <c r="X1876" s="46" t="s">
        <v>210</v>
      </c>
      <c r="Y1876" s="46" t="s">
        <v>2123</v>
      </c>
      <c r="AA1876" s="46" t="s">
        <v>2303</v>
      </c>
      <c r="AC1876" s="46" t="s">
        <v>210</v>
      </c>
      <c r="AD1876" s="46" t="s">
        <v>210</v>
      </c>
      <c r="AE1876" s="46" t="s">
        <v>2235</v>
      </c>
      <c r="AF1876" s="48" t="s">
        <v>2198</v>
      </c>
      <c r="AG1876" s="46" t="s">
        <v>173</v>
      </c>
      <c r="AH1876" s="46"/>
      <c r="AI1876" s="46" t="s">
        <v>1208</v>
      </c>
      <c r="AJ1876" s="46" t="s">
        <v>2216</v>
      </c>
      <c r="AT1876" s="25" t="str">
        <f t="shared" si="216"/>
        <v>NOR amlodipine mesilate monohydrate Actavis Group PTC ehf tablet 10mg/</v>
      </c>
      <c r="AU1876" s="33"/>
      <c r="AV1876" s="46" t="s">
        <v>1889</v>
      </c>
      <c r="AW1876" s="46" t="s">
        <v>1815</v>
      </c>
      <c r="AX1876" s="46"/>
      <c r="AZ1876" s="46" t="s">
        <v>65</v>
      </c>
      <c r="BA1876" s="46" t="s">
        <v>2253</v>
      </c>
      <c r="BB1876" s="46"/>
      <c r="BD1876" s="46" t="s">
        <v>173</v>
      </c>
      <c r="BE1876" s="46"/>
      <c r="BF1876" s="46" t="s">
        <v>2017</v>
      </c>
      <c r="BG1876" s="46" t="s">
        <v>984</v>
      </c>
      <c r="BH1876" s="46"/>
      <c r="BI1876" s="46"/>
      <c r="BJ1876" s="46" t="s">
        <v>1929</v>
      </c>
      <c r="BK1876" s="46" t="s">
        <v>984</v>
      </c>
      <c r="BL1876" s="46" t="s">
        <v>2017</v>
      </c>
      <c r="BM1876" s="65" t="s">
        <v>1353</v>
      </c>
      <c r="BN1876" t="str">
        <f t="shared" si="217"/>
        <v>amlodipine mesilate monohydrate tablet 10mg/</v>
      </c>
      <c r="BO1876" s="65"/>
      <c r="BP1876" t="str">
        <f t="shared" si="218"/>
        <v>amlodipine mesilate monohydrate tablet 10mg/</v>
      </c>
      <c r="BR1876" s="46">
        <v>10219000</v>
      </c>
      <c r="BS1876" s="46" t="s">
        <v>173</v>
      </c>
      <c r="BT1876" s="46"/>
      <c r="BU1876" s="119"/>
      <c r="BV1876" s="119"/>
      <c r="BW1876" s="48" t="s">
        <v>2198</v>
      </c>
      <c r="CB1876" s="82" t="s">
        <v>173</v>
      </c>
      <c r="CC1876" s="82"/>
      <c r="CD1876" s="46" t="s">
        <v>2262</v>
      </c>
      <c r="CE1876" s="46" t="s">
        <v>173</v>
      </c>
      <c r="CG1876" s="46" t="s">
        <v>175</v>
      </c>
      <c r="CH1876" s="46"/>
      <c r="CI1876" s="119"/>
      <c r="CJ1876" s="119"/>
      <c r="CK1876" s="46" t="s">
        <v>1239</v>
      </c>
      <c r="CN1876" s="46" t="s">
        <v>3383</v>
      </c>
      <c r="CO1876" s="46" t="s">
        <v>2255</v>
      </c>
      <c r="CQ1876" s="46" t="s">
        <v>2255</v>
      </c>
      <c r="CR1876" s="46" t="s">
        <v>2348</v>
      </c>
      <c r="CT1876" s="46" t="s">
        <v>2249</v>
      </c>
      <c r="CU1876" s="46" t="s">
        <v>149</v>
      </c>
      <c r="CV1876" s="119"/>
      <c r="CW1876" s="148"/>
      <c r="DG1876" s="119"/>
      <c r="DH1876" s="119"/>
      <c r="DI1876" s="119"/>
      <c r="DJ1876" s="119"/>
      <c r="DK1876" s="119"/>
      <c r="DL1876" s="74">
        <v>10</v>
      </c>
      <c r="DM1876" s="74" t="s">
        <v>164</v>
      </c>
      <c r="DN1876" s="74"/>
      <c r="DO1876" s="74"/>
      <c r="DP1876" s="74"/>
      <c r="DR1876" s="74">
        <v>10</v>
      </c>
      <c r="DS1876" s="74" t="s">
        <v>164</v>
      </c>
      <c r="DX1876" s="46" t="s">
        <v>210</v>
      </c>
      <c r="DY1876" s="46" t="s">
        <v>210</v>
      </c>
      <c r="DZ1876" s="46" t="s">
        <v>2242</v>
      </c>
      <c r="EA1876" s="75">
        <v>100000</v>
      </c>
      <c r="EB1876" s="46" t="s">
        <v>164</v>
      </c>
      <c r="EC1876" s="46"/>
      <c r="ET1876" s="46" t="s">
        <v>2231</v>
      </c>
      <c r="EU1876" s="46" t="s">
        <v>164</v>
      </c>
      <c r="EY1876" s="70" t="str">
        <f t="shared" si="219"/>
        <v>amlodipine oral 10mg/</v>
      </c>
      <c r="FK1876" s="14" t="s">
        <v>163</v>
      </c>
      <c r="FL1876" s="70" t="str">
        <f t="shared" si="220"/>
        <v>amlodipine oral 10mg/</v>
      </c>
    </row>
    <row r="1877" spans="1:168" ht="15.75" customHeight="1">
      <c r="A1877" s="76">
        <f t="shared" si="221"/>
        <v>9876630</v>
      </c>
      <c r="B1877" s="57"/>
      <c r="C1877" s="119"/>
      <c r="D1877" s="119"/>
      <c r="E1877" s="119"/>
      <c r="F1877" s="119"/>
      <c r="G1877" s="46" t="s">
        <v>1443</v>
      </c>
      <c r="H1877" s="46" t="s">
        <v>1814</v>
      </c>
      <c r="J1877" s="5" t="str">
        <f t="shared" si="214"/>
        <v>NOR amlodipine mesilate monohydrate Actavis Group PTC ehf tablet 1 x 5mg/</v>
      </c>
      <c r="K1877" s="5" t="str">
        <f t="shared" si="215"/>
        <v>NOR amlodipine mesilate monohydrate Actavis Group PTC ehf tablet 1 x 5mg/</v>
      </c>
      <c r="N1877" s="46" t="s">
        <v>210</v>
      </c>
      <c r="O1877" s="46" t="s">
        <v>2232</v>
      </c>
      <c r="P1877" s="80">
        <v>1</v>
      </c>
      <c r="R1877" s="80">
        <v>1</v>
      </c>
      <c r="T1877" s="119"/>
      <c r="U1877" s="119"/>
      <c r="V1877" s="119"/>
      <c r="W1877" s="119"/>
      <c r="X1877" s="46" t="s">
        <v>210</v>
      </c>
      <c r="Y1877" s="46" t="s">
        <v>2122</v>
      </c>
      <c r="AA1877" s="46" t="s">
        <v>2303</v>
      </c>
      <c r="AC1877" s="46" t="s">
        <v>210</v>
      </c>
      <c r="AD1877" s="46" t="s">
        <v>210</v>
      </c>
      <c r="AE1877" s="46" t="s">
        <v>2232</v>
      </c>
      <c r="AF1877" s="48" t="s">
        <v>2198</v>
      </c>
      <c r="AG1877" s="46" t="s">
        <v>173</v>
      </c>
      <c r="AH1877" s="46"/>
      <c r="AI1877" s="46" t="s">
        <v>1208</v>
      </c>
      <c r="AJ1877" s="46" t="s">
        <v>2216</v>
      </c>
      <c r="AT1877" s="25" t="str">
        <f t="shared" si="216"/>
        <v>NOR amlodipine mesilate monohydrate Actavis Group PTC ehf tablet 5mg/</v>
      </c>
      <c r="AU1877" s="33"/>
      <c r="AV1877" s="46" t="s">
        <v>1889</v>
      </c>
      <c r="AW1877" s="46" t="s">
        <v>1814</v>
      </c>
      <c r="AX1877" s="46"/>
      <c r="AZ1877" s="46" t="s">
        <v>65</v>
      </c>
      <c r="BA1877" s="46" t="s">
        <v>2253</v>
      </c>
      <c r="BB1877" s="46"/>
      <c r="BD1877" s="46" t="s">
        <v>173</v>
      </c>
      <c r="BE1877" s="46"/>
      <c r="BF1877" s="46" t="s">
        <v>2016</v>
      </c>
      <c r="BG1877" s="46" t="s">
        <v>984</v>
      </c>
      <c r="BH1877" s="46"/>
      <c r="BI1877" s="46"/>
      <c r="BJ1877" s="46" t="s">
        <v>1928</v>
      </c>
      <c r="BK1877" s="46" t="s">
        <v>984</v>
      </c>
      <c r="BL1877" s="46" t="s">
        <v>2016</v>
      </c>
      <c r="BM1877" s="65" t="s">
        <v>1353</v>
      </c>
      <c r="BN1877" t="str">
        <f t="shared" si="217"/>
        <v>amlodipine mesilate monohydrate tablet 5mg/</v>
      </c>
      <c r="BO1877" s="65"/>
      <c r="BP1877" t="str">
        <f t="shared" si="218"/>
        <v>amlodipine mesilate monohydrate tablet 5mg/</v>
      </c>
      <c r="BR1877" s="46">
        <v>10219000</v>
      </c>
      <c r="BS1877" s="46" t="s">
        <v>173</v>
      </c>
      <c r="BT1877" s="46"/>
      <c r="BU1877" s="119"/>
      <c r="BV1877" s="119"/>
      <c r="BW1877" s="48" t="s">
        <v>2198</v>
      </c>
      <c r="CB1877" s="82" t="s">
        <v>173</v>
      </c>
      <c r="CC1877" s="82"/>
      <c r="CD1877" s="46" t="s">
        <v>2262</v>
      </c>
      <c r="CE1877" s="46" t="s">
        <v>173</v>
      </c>
      <c r="CG1877" s="46" t="s">
        <v>175</v>
      </c>
      <c r="CH1877" s="46"/>
      <c r="CI1877" s="119"/>
      <c r="CJ1877" s="119"/>
      <c r="CK1877" s="46" t="s">
        <v>1239</v>
      </c>
      <c r="CN1877" s="46" t="s">
        <v>3383</v>
      </c>
      <c r="CO1877" s="46" t="s">
        <v>2255</v>
      </c>
      <c r="CQ1877" s="46" t="s">
        <v>2255</v>
      </c>
      <c r="CR1877" s="46" t="s">
        <v>2348</v>
      </c>
      <c r="CT1877" s="46" t="s">
        <v>2249</v>
      </c>
      <c r="CU1877" s="46" t="s">
        <v>149</v>
      </c>
      <c r="CV1877" s="119"/>
      <c r="CW1877" s="148"/>
      <c r="DG1877" s="119"/>
      <c r="DH1877" s="119"/>
      <c r="DI1877" s="119"/>
      <c r="DJ1877" s="119"/>
      <c r="DK1877" s="119"/>
      <c r="DL1877" s="74">
        <v>5</v>
      </c>
      <c r="DM1877" s="74" t="s">
        <v>164</v>
      </c>
      <c r="DN1877" s="74"/>
      <c r="DO1877" s="74"/>
      <c r="DP1877" s="74"/>
      <c r="DR1877" s="74">
        <v>5</v>
      </c>
      <c r="DS1877" s="74" t="s">
        <v>164</v>
      </c>
      <c r="DX1877" s="46" t="s">
        <v>210</v>
      </c>
      <c r="DY1877" s="46" t="s">
        <v>210</v>
      </c>
      <c r="DZ1877" s="46" t="s">
        <v>2242</v>
      </c>
      <c r="EA1877" s="75">
        <v>50000</v>
      </c>
      <c r="EB1877" s="46" t="s">
        <v>164</v>
      </c>
      <c r="EC1877" s="46"/>
      <c r="ET1877" s="46" t="s">
        <v>2231</v>
      </c>
      <c r="EU1877" s="46" t="s">
        <v>164</v>
      </c>
      <c r="EY1877" s="70" t="str">
        <f t="shared" si="219"/>
        <v>amlodipine oral 5mg/</v>
      </c>
      <c r="FK1877" s="14" t="s">
        <v>163</v>
      </c>
      <c r="FL1877" s="70" t="str">
        <f t="shared" si="220"/>
        <v>amlodipine oral 5mg/</v>
      </c>
    </row>
    <row r="1878" spans="1:168" ht="15.75" customHeight="1">
      <c r="A1878" s="76">
        <f t="shared" si="221"/>
        <v>9876631</v>
      </c>
      <c r="B1878" s="57"/>
      <c r="C1878" s="119"/>
      <c r="D1878" s="119"/>
      <c r="E1878" s="119"/>
      <c r="F1878" s="119"/>
      <c r="G1878" s="46" t="s">
        <v>1444</v>
      </c>
      <c r="H1878" s="46" t="s">
        <v>1814</v>
      </c>
      <c r="J1878" s="5" t="str">
        <f t="shared" si="214"/>
        <v>NOR amlodipine mesilate monohydrate Actavis Group PTC ehf tablet 250 x 5mg/</v>
      </c>
      <c r="K1878" s="5" t="str">
        <f t="shared" si="215"/>
        <v>NOR amlodipine mesilate monohydrate Actavis Group PTC ehf tablet 250 x 5mg/</v>
      </c>
      <c r="N1878" s="46" t="s">
        <v>210</v>
      </c>
      <c r="O1878" s="69" t="s">
        <v>2237</v>
      </c>
      <c r="P1878" s="81">
        <v>250</v>
      </c>
      <c r="R1878" s="81">
        <v>250</v>
      </c>
      <c r="T1878" s="119"/>
      <c r="U1878" s="119"/>
      <c r="V1878" s="119"/>
      <c r="W1878" s="119"/>
      <c r="X1878" s="46" t="s">
        <v>210</v>
      </c>
      <c r="Y1878" s="46" t="s">
        <v>2122</v>
      </c>
      <c r="AA1878" s="46" t="s">
        <v>2303</v>
      </c>
      <c r="AC1878" s="46" t="s">
        <v>210</v>
      </c>
      <c r="AD1878" s="46" t="s">
        <v>210</v>
      </c>
      <c r="AE1878" s="69" t="s">
        <v>2237</v>
      </c>
      <c r="AF1878" s="48" t="s">
        <v>2198</v>
      </c>
      <c r="AG1878" s="46" t="s">
        <v>173</v>
      </c>
      <c r="AH1878" s="46"/>
      <c r="AI1878" s="46" t="s">
        <v>1208</v>
      </c>
      <c r="AJ1878" s="46" t="s">
        <v>2216</v>
      </c>
      <c r="AT1878" s="25" t="str">
        <f t="shared" si="216"/>
        <v>NOR amlodipine mesilate monohydrate Actavis Group PTC ehf tablet 5mg/</v>
      </c>
      <c r="AU1878" s="33"/>
      <c r="AV1878" s="46" t="s">
        <v>1889</v>
      </c>
      <c r="AW1878" s="46" t="s">
        <v>1814</v>
      </c>
      <c r="AX1878" s="46"/>
      <c r="AZ1878" s="46" t="s">
        <v>65</v>
      </c>
      <c r="BA1878" s="46" t="s">
        <v>2253</v>
      </c>
      <c r="BB1878" s="46"/>
      <c r="BD1878" s="46" t="s">
        <v>173</v>
      </c>
      <c r="BE1878" s="46"/>
      <c r="BF1878" s="46" t="s">
        <v>2016</v>
      </c>
      <c r="BG1878" s="46" t="s">
        <v>984</v>
      </c>
      <c r="BH1878" s="46"/>
      <c r="BI1878" s="46"/>
      <c r="BJ1878" s="46" t="s">
        <v>1928</v>
      </c>
      <c r="BK1878" s="46" t="s">
        <v>984</v>
      </c>
      <c r="BL1878" s="46" t="s">
        <v>2016</v>
      </c>
      <c r="BM1878" s="65" t="s">
        <v>1353</v>
      </c>
      <c r="BN1878" t="str">
        <f t="shared" si="217"/>
        <v>amlodipine mesilate monohydrate tablet 5mg/</v>
      </c>
      <c r="BO1878" s="65"/>
      <c r="BP1878" t="str">
        <f t="shared" si="218"/>
        <v>amlodipine mesilate monohydrate tablet 5mg/</v>
      </c>
      <c r="BR1878" s="46">
        <v>10219000</v>
      </c>
      <c r="BS1878" s="46" t="s">
        <v>173</v>
      </c>
      <c r="BT1878" s="46"/>
      <c r="BU1878" s="119"/>
      <c r="BV1878" s="119"/>
      <c r="BW1878" s="48" t="s">
        <v>2198</v>
      </c>
      <c r="CB1878" s="82" t="s">
        <v>173</v>
      </c>
      <c r="CC1878" s="82"/>
      <c r="CD1878" s="46" t="s">
        <v>2262</v>
      </c>
      <c r="CE1878" s="46" t="s">
        <v>173</v>
      </c>
      <c r="CG1878" s="46" t="s">
        <v>175</v>
      </c>
      <c r="CH1878" s="46"/>
      <c r="CI1878" s="119"/>
      <c r="CJ1878" s="119"/>
      <c r="CK1878" s="46" t="s">
        <v>1239</v>
      </c>
      <c r="CN1878" s="46" t="s">
        <v>3383</v>
      </c>
      <c r="CO1878" s="46" t="s">
        <v>2255</v>
      </c>
      <c r="CQ1878" s="46" t="s">
        <v>2255</v>
      </c>
      <c r="CR1878" s="46" t="s">
        <v>2348</v>
      </c>
      <c r="CT1878" s="46" t="s">
        <v>2249</v>
      </c>
      <c r="CU1878" s="46" t="s">
        <v>149</v>
      </c>
      <c r="CV1878" s="119"/>
      <c r="CW1878" s="148"/>
      <c r="DG1878" s="119"/>
      <c r="DH1878" s="119"/>
      <c r="DI1878" s="119"/>
      <c r="DJ1878" s="119"/>
      <c r="DK1878" s="119"/>
      <c r="DL1878" s="74">
        <v>5</v>
      </c>
      <c r="DM1878" s="74" t="s">
        <v>164</v>
      </c>
      <c r="DN1878" s="74"/>
      <c r="DO1878" s="74"/>
      <c r="DP1878" s="74"/>
      <c r="DR1878" s="74">
        <v>5</v>
      </c>
      <c r="DS1878" s="74" t="s">
        <v>164</v>
      </c>
      <c r="DX1878" s="46" t="s">
        <v>210</v>
      </c>
      <c r="DY1878" s="46" t="s">
        <v>210</v>
      </c>
      <c r="DZ1878" s="46" t="s">
        <v>2242</v>
      </c>
      <c r="EA1878" s="75">
        <v>50000</v>
      </c>
      <c r="EB1878" s="46" t="s">
        <v>164</v>
      </c>
      <c r="EC1878" s="46"/>
      <c r="ET1878" s="46" t="s">
        <v>2231</v>
      </c>
      <c r="EU1878" s="46" t="s">
        <v>164</v>
      </c>
      <c r="EY1878" s="70" t="str">
        <f t="shared" si="219"/>
        <v>amlodipine oral 5mg/</v>
      </c>
      <c r="FK1878" s="14" t="s">
        <v>163</v>
      </c>
      <c r="FL1878" s="70" t="str">
        <f t="shared" si="220"/>
        <v>amlodipine oral 5mg/</v>
      </c>
    </row>
    <row r="1879" spans="1:168" ht="15.75" customHeight="1">
      <c r="A1879" s="76">
        <f t="shared" si="221"/>
        <v>9876632</v>
      </c>
      <c r="B1879" s="57"/>
      <c r="C1879" s="119"/>
      <c r="D1879" s="119"/>
      <c r="E1879" s="119"/>
      <c r="F1879" s="119"/>
      <c r="G1879" s="46" t="s">
        <v>1445</v>
      </c>
      <c r="H1879" s="46" t="s">
        <v>1815</v>
      </c>
      <c r="J1879" s="5" t="str">
        <f t="shared" ref="J1879:J1942" si="222">CONCATENATE(BM1879," ",CR1880," ",BG1879," ",BS1879," ",R1879,S1879," x ",DR1879,DS1879,"/",DU1879,DV1879)</f>
        <v>NOR amlodipine mesilate monohydrate Actavis Group PTC ehf tablet 50 x 10mg/</v>
      </c>
      <c r="K1879" s="5" t="str">
        <f t="shared" ref="K1879:K1942" si="223">CONCATENATE(BM1879," ",CR1880," ",BG1879," ",BS1879," ",R1879,S1879," x ",DR1879,DS1879,"/",DU1879,DV1879)</f>
        <v>NOR amlodipine mesilate monohydrate Actavis Group PTC ehf tablet 50 x 10mg/</v>
      </c>
      <c r="N1879" s="46" t="s">
        <v>210</v>
      </c>
      <c r="O1879" s="46" t="s">
        <v>2240</v>
      </c>
      <c r="P1879" s="80">
        <v>50</v>
      </c>
      <c r="R1879" s="80">
        <v>50</v>
      </c>
      <c r="T1879" s="119"/>
      <c r="U1879" s="119"/>
      <c r="V1879" s="119"/>
      <c r="W1879" s="119"/>
      <c r="X1879" s="46" t="s">
        <v>210</v>
      </c>
      <c r="Y1879" s="46" t="s">
        <v>2123</v>
      </c>
      <c r="AA1879" s="46" t="s">
        <v>2303</v>
      </c>
      <c r="AC1879" s="46" t="s">
        <v>210</v>
      </c>
      <c r="AD1879" s="46" t="s">
        <v>210</v>
      </c>
      <c r="AE1879" s="46" t="s">
        <v>2240</v>
      </c>
      <c r="AF1879" s="48" t="s">
        <v>2198</v>
      </c>
      <c r="AG1879" s="46" t="s">
        <v>173</v>
      </c>
      <c r="AH1879" s="46"/>
      <c r="AI1879" s="46" t="s">
        <v>1208</v>
      </c>
      <c r="AJ1879" s="46" t="s">
        <v>2216</v>
      </c>
      <c r="AT1879" s="25" t="str">
        <f t="shared" ref="AT1879:AT1942" si="224">CONCATENATE(BM1879," ",CR1880," ",BG1879," ",BS1879," ",DR1879,DS1879,"/",DU1879,DV1879)</f>
        <v>NOR amlodipine mesilate monohydrate Actavis Group PTC ehf tablet 10mg/</v>
      </c>
      <c r="AU1879" s="33"/>
      <c r="AV1879" s="46" t="s">
        <v>1889</v>
      </c>
      <c r="AW1879" s="46" t="s">
        <v>1815</v>
      </c>
      <c r="AX1879" s="46"/>
      <c r="AZ1879" s="46" t="s">
        <v>65</v>
      </c>
      <c r="BA1879" s="46" t="s">
        <v>2253</v>
      </c>
      <c r="BB1879" s="46"/>
      <c r="BD1879" s="46" t="s">
        <v>173</v>
      </c>
      <c r="BE1879" s="46"/>
      <c r="BF1879" s="46" t="s">
        <v>2017</v>
      </c>
      <c r="BG1879" s="46" t="s">
        <v>984</v>
      </c>
      <c r="BH1879" s="46"/>
      <c r="BI1879" s="46"/>
      <c r="BJ1879" s="46" t="s">
        <v>1929</v>
      </c>
      <c r="BK1879" s="46" t="s">
        <v>984</v>
      </c>
      <c r="BL1879" s="46" t="s">
        <v>2017</v>
      </c>
      <c r="BM1879" s="65" t="s">
        <v>1353</v>
      </c>
      <c r="BN1879" t="str">
        <f t="shared" ref="BN1879:BN1942" si="225">CONCATENATE(CR1880," ",BS1879," ",DR1879,DS1879,"/",DU1879,DV1879)</f>
        <v>amlodipine mesilate monohydrate tablet 10mg/</v>
      </c>
      <c r="BO1879" s="65"/>
      <c r="BP1879" t="str">
        <f t="shared" ref="BP1879:BP1942" si="226">CONCATENATE(CR1880," ",BS1879," ",DR1879,DS1879,"/",DU1879,DV1879)</f>
        <v>amlodipine mesilate monohydrate tablet 10mg/</v>
      </c>
      <c r="BR1879" s="46">
        <v>10219000</v>
      </c>
      <c r="BS1879" s="46" t="s">
        <v>173</v>
      </c>
      <c r="BT1879" s="46"/>
      <c r="BU1879" s="119"/>
      <c r="BV1879" s="119"/>
      <c r="BW1879" s="48" t="s">
        <v>2198</v>
      </c>
      <c r="CB1879" s="82" t="s">
        <v>173</v>
      </c>
      <c r="CC1879" s="82"/>
      <c r="CD1879" s="46" t="s">
        <v>2262</v>
      </c>
      <c r="CE1879" s="46" t="s">
        <v>173</v>
      </c>
      <c r="CG1879" s="46" t="s">
        <v>175</v>
      </c>
      <c r="CH1879" s="46"/>
      <c r="CI1879" s="119"/>
      <c r="CJ1879" s="119"/>
      <c r="CK1879" s="46" t="s">
        <v>1239</v>
      </c>
      <c r="CN1879" s="46" t="s">
        <v>3383</v>
      </c>
      <c r="CO1879" s="46" t="s">
        <v>2255</v>
      </c>
      <c r="CQ1879" s="46" t="s">
        <v>2255</v>
      </c>
      <c r="CR1879" s="46" t="s">
        <v>2348</v>
      </c>
      <c r="CT1879" s="46" t="s">
        <v>2249</v>
      </c>
      <c r="CU1879" s="46" t="s">
        <v>149</v>
      </c>
      <c r="CV1879" s="119"/>
      <c r="CW1879" s="148"/>
      <c r="DG1879" s="119"/>
      <c r="DH1879" s="119"/>
      <c r="DI1879" s="119"/>
      <c r="DJ1879" s="119"/>
      <c r="DK1879" s="119"/>
      <c r="DL1879" s="74">
        <v>10</v>
      </c>
      <c r="DM1879" s="74" t="s">
        <v>164</v>
      </c>
      <c r="DN1879" s="74"/>
      <c r="DO1879" s="74"/>
      <c r="DP1879" s="74"/>
      <c r="DR1879" s="74">
        <v>10</v>
      </c>
      <c r="DS1879" s="74" t="s">
        <v>164</v>
      </c>
      <c r="DX1879" s="46" t="s">
        <v>210</v>
      </c>
      <c r="DY1879" s="46" t="s">
        <v>210</v>
      </c>
      <c r="DZ1879" s="46" t="s">
        <v>2242</v>
      </c>
      <c r="EA1879" s="75">
        <v>100000</v>
      </c>
      <c r="EB1879" s="46" t="s">
        <v>164</v>
      </c>
      <c r="EC1879" s="46"/>
      <c r="ET1879" s="46" t="s">
        <v>2231</v>
      </c>
      <c r="EU1879" s="46" t="s">
        <v>164</v>
      </c>
      <c r="EY1879" s="70" t="str">
        <f t="shared" ref="EY1879:EY1942" si="227">CONCATENATE(CU1881," ",FK1879," ",DR1879,DS1879,"/",DU1879,DV1879)</f>
        <v>amlodipine oral 10mg/</v>
      </c>
      <c r="FK1879" s="14" t="s">
        <v>163</v>
      </c>
      <c r="FL1879" s="70" t="str">
        <f t="shared" ref="FL1879:FL1942" si="228">CONCATENATE(CU1881," ",FK1879," ",DR1879,DS1879,"/",DU1879,DV1879)</f>
        <v>amlodipine oral 10mg/</v>
      </c>
    </row>
    <row r="1880" spans="1:168" ht="15.75" customHeight="1">
      <c r="A1880" s="76">
        <f t="shared" si="221"/>
        <v>9876633</v>
      </c>
      <c r="B1880" s="57"/>
      <c r="C1880" s="119"/>
      <c r="D1880" s="119"/>
      <c r="E1880" s="119"/>
      <c r="F1880" s="119"/>
      <c r="G1880" s="46" t="s">
        <v>1446</v>
      </c>
      <c r="H1880" s="46" t="s">
        <v>1815</v>
      </c>
      <c r="J1880" s="5" t="str">
        <f t="shared" si="222"/>
        <v>NOR amlodipine mesilate monohydrate Actavis Group PTC ehf tablet 5 x 10mg/</v>
      </c>
      <c r="K1880" s="5" t="str">
        <f t="shared" si="223"/>
        <v>NOR amlodipine mesilate monohydrate Actavis Group PTC ehf tablet 5 x 10mg/</v>
      </c>
      <c r="N1880" s="46" t="s">
        <v>1320</v>
      </c>
      <c r="O1880" s="46" t="s">
        <v>2232</v>
      </c>
      <c r="P1880" s="81">
        <v>5</v>
      </c>
      <c r="R1880" s="81">
        <v>5</v>
      </c>
      <c r="T1880" s="119"/>
      <c r="U1880" s="119"/>
      <c r="V1880" s="119"/>
      <c r="W1880" s="119"/>
      <c r="X1880" s="46" t="s">
        <v>210</v>
      </c>
      <c r="Y1880" s="46" t="s">
        <v>2123</v>
      </c>
      <c r="AA1880" s="46" t="s">
        <v>2303</v>
      </c>
      <c r="AC1880" s="46" t="s">
        <v>210</v>
      </c>
      <c r="AD1880" s="46" t="s">
        <v>1320</v>
      </c>
      <c r="AE1880" s="46" t="s">
        <v>2232</v>
      </c>
      <c r="AF1880" s="48" t="s">
        <v>2198</v>
      </c>
      <c r="AG1880" s="46" t="s">
        <v>173</v>
      </c>
      <c r="AH1880" s="46"/>
      <c r="AI1880" s="46" t="s">
        <v>1208</v>
      </c>
      <c r="AJ1880" s="46" t="s">
        <v>2216</v>
      </c>
      <c r="AT1880" s="25" t="str">
        <f t="shared" si="224"/>
        <v>NOR amlodipine mesilate monohydrate Actavis Group PTC ehf tablet 10mg/</v>
      </c>
      <c r="AU1880" s="33"/>
      <c r="AV1880" s="46" t="s">
        <v>1889</v>
      </c>
      <c r="AW1880" s="46" t="s">
        <v>1815</v>
      </c>
      <c r="AX1880" s="46"/>
      <c r="AZ1880" s="46" t="s">
        <v>65</v>
      </c>
      <c r="BA1880" s="46" t="s">
        <v>2253</v>
      </c>
      <c r="BB1880" s="46"/>
      <c r="BD1880" s="46" t="s">
        <v>173</v>
      </c>
      <c r="BE1880" s="46"/>
      <c r="BF1880" s="46" t="s">
        <v>2017</v>
      </c>
      <c r="BG1880" s="46" t="s">
        <v>984</v>
      </c>
      <c r="BH1880" s="46"/>
      <c r="BI1880" s="46"/>
      <c r="BJ1880" s="46" t="s">
        <v>1929</v>
      </c>
      <c r="BK1880" s="46" t="s">
        <v>984</v>
      </c>
      <c r="BL1880" s="46" t="s">
        <v>2017</v>
      </c>
      <c r="BM1880" s="65" t="s">
        <v>1353</v>
      </c>
      <c r="BN1880" t="str">
        <f t="shared" si="225"/>
        <v>amlodipine mesilate monohydrate tablet 10mg/</v>
      </c>
      <c r="BO1880" s="65"/>
      <c r="BP1880" t="str">
        <f t="shared" si="226"/>
        <v>amlodipine mesilate monohydrate tablet 10mg/</v>
      </c>
      <c r="BR1880" s="46">
        <v>10219000</v>
      </c>
      <c r="BS1880" s="46" t="s">
        <v>173</v>
      </c>
      <c r="BT1880" s="46"/>
      <c r="BU1880" s="119"/>
      <c r="BV1880" s="119"/>
      <c r="BW1880" s="48" t="s">
        <v>2198</v>
      </c>
      <c r="CB1880" s="82" t="s">
        <v>173</v>
      </c>
      <c r="CC1880" s="82"/>
      <c r="CD1880" s="46" t="s">
        <v>2262</v>
      </c>
      <c r="CE1880" s="46" t="s">
        <v>173</v>
      </c>
      <c r="CG1880" s="46" t="s">
        <v>175</v>
      </c>
      <c r="CH1880" s="46"/>
      <c r="CI1880" s="119"/>
      <c r="CJ1880" s="119"/>
      <c r="CK1880" s="46" t="s">
        <v>1239</v>
      </c>
      <c r="CN1880" s="46" t="s">
        <v>3383</v>
      </c>
      <c r="CO1880" s="46" t="s">
        <v>2255</v>
      </c>
      <c r="CQ1880" s="46" t="s">
        <v>2255</v>
      </c>
      <c r="CR1880" s="46" t="s">
        <v>2348</v>
      </c>
      <c r="CT1880" s="46" t="s">
        <v>2249</v>
      </c>
      <c r="CU1880" s="46" t="s">
        <v>149</v>
      </c>
      <c r="CV1880" s="119"/>
      <c r="CW1880" s="148"/>
      <c r="DG1880" s="119"/>
      <c r="DH1880" s="119"/>
      <c r="DI1880" s="119"/>
      <c r="DJ1880" s="119"/>
      <c r="DK1880" s="119"/>
      <c r="DL1880" s="74">
        <v>10</v>
      </c>
      <c r="DM1880" s="74" t="s">
        <v>164</v>
      </c>
      <c r="DN1880" s="74"/>
      <c r="DO1880" s="74"/>
      <c r="DP1880" s="74"/>
      <c r="DR1880" s="74">
        <v>10</v>
      </c>
      <c r="DS1880" s="74" t="s">
        <v>164</v>
      </c>
      <c r="DX1880" s="46" t="s">
        <v>210</v>
      </c>
      <c r="DY1880" s="46" t="s">
        <v>210</v>
      </c>
      <c r="DZ1880" s="46" t="s">
        <v>2242</v>
      </c>
      <c r="EA1880" s="75">
        <v>100000</v>
      </c>
      <c r="EB1880" s="46" t="s">
        <v>164</v>
      </c>
      <c r="EC1880" s="46"/>
      <c r="ET1880" s="46" t="s">
        <v>2231</v>
      </c>
      <c r="EU1880" s="46" t="s">
        <v>164</v>
      </c>
      <c r="EY1880" s="70" t="str">
        <f t="shared" si="227"/>
        <v>amlodipine oral 10mg/</v>
      </c>
      <c r="FK1880" s="14" t="s">
        <v>163</v>
      </c>
      <c r="FL1880" s="70" t="str">
        <f t="shared" si="228"/>
        <v>amlodipine oral 10mg/</v>
      </c>
    </row>
    <row r="1881" spans="1:168" ht="15.75" customHeight="1">
      <c r="A1881" s="76">
        <f t="shared" si="221"/>
        <v>9876634</v>
      </c>
      <c r="B1881" s="57"/>
      <c r="C1881" s="119"/>
      <c r="D1881" s="119"/>
      <c r="E1881" s="119"/>
      <c r="F1881" s="119"/>
      <c r="G1881" s="46" t="s">
        <v>1447</v>
      </c>
      <c r="H1881" s="46" t="s">
        <v>1814</v>
      </c>
      <c r="J1881" s="5" t="str">
        <f t="shared" si="222"/>
        <v>NOR amlodipine mesilate monohydrate Actavis Group PTC ehf tablet 5 x 5mg/</v>
      </c>
      <c r="K1881" s="5" t="str">
        <f t="shared" si="223"/>
        <v>NOR amlodipine mesilate monohydrate Actavis Group PTC ehf tablet 5 x 5mg/</v>
      </c>
      <c r="N1881" s="46" t="s">
        <v>1320</v>
      </c>
      <c r="O1881" s="46" t="s">
        <v>2232</v>
      </c>
      <c r="P1881" s="81">
        <v>5</v>
      </c>
      <c r="R1881" s="81">
        <v>5</v>
      </c>
      <c r="T1881" s="119"/>
      <c r="U1881" s="119"/>
      <c r="V1881" s="119"/>
      <c r="W1881" s="119"/>
      <c r="X1881" s="46" t="s">
        <v>210</v>
      </c>
      <c r="Y1881" s="46" t="s">
        <v>2122</v>
      </c>
      <c r="AA1881" s="46" t="s">
        <v>2303</v>
      </c>
      <c r="AC1881" s="46" t="s">
        <v>210</v>
      </c>
      <c r="AD1881" s="46" t="s">
        <v>1320</v>
      </c>
      <c r="AE1881" s="46" t="s">
        <v>2232</v>
      </c>
      <c r="AF1881" s="48" t="s">
        <v>2198</v>
      </c>
      <c r="AG1881" s="46" t="s">
        <v>173</v>
      </c>
      <c r="AH1881" s="46"/>
      <c r="AI1881" s="46" t="s">
        <v>1208</v>
      </c>
      <c r="AJ1881" s="46" t="s">
        <v>2216</v>
      </c>
      <c r="AT1881" s="25" t="str">
        <f t="shared" si="224"/>
        <v>NOR amlodipine mesilate monohydrate Actavis Group PTC ehf tablet 5mg/</v>
      </c>
      <c r="AU1881" s="33"/>
      <c r="AV1881" s="46" t="s">
        <v>1889</v>
      </c>
      <c r="AW1881" s="46" t="s">
        <v>1814</v>
      </c>
      <c r="AX1881" s="46"/>
      <c r="AZ1881" s="46" t="s">
        <v>65</v>
      </c>
      <c r="BA1881" s="46" t="s">
        <v>2253</v>
      </c>
      <c r="BB1881" s="46"/>
      <c r="BD1881" s="46" t="s">
        <v>173</v>
      </c>
      <c r="BE1881" s="46"/>
      <c r="BF1881" s="46" t="s">
        <v>2016</v>
      </c>
      <c r="BG1881" s="46" t="s">
        <v>984</v>
      </c>
      <c r="BH1881" s="46"/>
      <c r="BI1881" s="46"/>
      <c r="BJ1881" s="46" t="s">
        <v>1928</v>
      </c>
      <c r="BK1881" s="46" t="s">
        <v>984</v>
      </c>
      <c r="BL1881" s="46" t="s">
        <v>2016</v>
      </c>
      <c r="BM1881" s="65" t="s">
        <v>1353</v>
      </c>
      <c r="BN1881" t="str">
        <f t="shared" si="225"/>
        <v>amlodipine mesilate monohydrate tablet 5mg/</v>
      </c>
      <c r="BO1881" s="65"/>
      <c r="BP1881" t="str">
        <f t="shared" si="226"/>
        <v>amlodipine mesilate monohydrate tablet 5mg/</v>
      </c>
      <c r="BR1881" s="46">
        <v>10219000</v>
      </c>
      <c r="BS1881" s="46" t="s">
        <v>173</v>
      </c>
      <c r="BT1881" s="46"/>
      <c r="BU1881" s="119"/>
      <c r="BV1881" s="119"/>
      <c r="BW1881" s="48" t="s">
        <v>2198</v>
      </c>
      <c r="CB1881" s="82" t="s">
        <v>173</v>
      </c>
      <c r="CC1881" s="82"/>
      <c r="CD1881" s="46" t="s">
        <v>2262</v>
      </c>
      <c r="CE1881" s="46" t="s">
        <v>173</v>
      </c>
      <c r="CG1881" s="46" t="s">
        <v>175</v>
      </c>
      <c r="CH1881" s="46"/>
      <c r="CI1881" s="119"/>
      <c r="CJ1881" s="119"/>
      <c r="CK1881" s="46" t="s">
        <v>1239</v>
      </c>
      <c r="CN1881" s="46" t="s">
        <v>3383</v>
      </c>
      <c r="CO1881" s="46" t="s">
        <v>2255</v>
      </c>
      <c r="CQ1881" s="46" t="s">
        <v>2255</v>
      </c>
      <c r="CR1881" s="46" t="s">
        <v>2348</v>
      </c>
      <c r="CT1881" s="46" t="s">
        <v>2249</v>
      </c>
      <c r="CU1881" s="46" t="s">
        <v>149</v>
      </c>
      <c r="CV1881" s="119"/>
      <c r="CW1881" s="148"/>
      <c r="DG1881" s="119"/>
      <c r="DH1881" s="119"/>
      <c r="DI1881" s="119"/>
      <c r="DJ1881" s="119"/>
      <c r="DK1881" s="119"/>
      <c r="DL1881" s="74">
        <v>5</v>
      </c>
      <c r="DM1881" s="74" t="s">
        <v>164</v>
      </c>
      <c r="DN1881" s="74"/>
      <c r="DO1881" s="74"/>
      <c r="DP1881" s="74"/>
      <c r="DR1881" s="74">
        <v>5</v>
      </c>
      <c r="DS1881" s="74" t="s">
        <v>164</v>
      </c>
      <c r="DX1881" s="46" t="s">
        <v>210</v>
      </c>
      <c r="DY1881" s="46" t="s">
        <v>210</v>
      </c>
      <c r="DZ1881" s="46" t="s">
        <v>2242</v>
      </c>
      <c r="EA1881" s="75">
        <v>50000</v>
      </c>
      <c r="EB1881" s="46" t="s">
        <v>164</v>
      </c>
      <c r="EC1881" s="46"/>
      <c r="ET1881" s="46" t="s">
        <v>2231</v>
      </c>
      <c r="EU1881" s="46" t="s">
        <v>164</v>
      </c>
      <c r="EY1881" s="70" t="str">
        <f t="shared" si="227"/>
        <v>amlodipine oral 5mg/</v>
      </c>
      <c r="FK1881" s="14" t="s">
        <v>163</v>
      </c>
      <c r="FL1881" s="70" t="str">
        <f t="shared" si="228"/>
        <v>amlodipine oral 5mg/</v>
      </c>
    </row>
    <row r="1882" spans="1:168" ht="15.75" customHeight="1">
      <c r="A1882" s="76">
        <f t="shared" si="221"/>
        <v>9876635</v>
      </c>
      <c r="B1882" s="57"/>
      <c r="C1882" s="119"/>
      <c r="D1882" s="119"/>
      <c r="E1882" s="119"/>
      <c r="F1882" s="119"/>
      <c r="G1882" s="46" t="s">
        <v>1448</v>
      </c>
      <c r="H1882" s="46" t="s">
        <v>1814</v>
      </c>
      <c r="J1882" s="5" t="str">
        <f t="shared" si="222"/>
        <v>NOR amlodipine mesilate monohydrate Actavis Group PTC ehf tablet 30 x 5mg/</v>
      </c>
      <c r="K1882" s="5" t="str">
        <f t="shared" si="223"/>
        <v>NOR amlodipine mesilate monohydrate Actavis Group PTC ehf tablet 30 x 5mg/</v>
      </c>
      <c r="N1882" s="46" t="s">
        <v>210</v>
      </c>
      <c r="O1882" s="46" t="s">
        <v>2278</v>
      </c>
      <c r="P1882" s="80">
        <v>30</v>
      </c>
      <c r="R1882" s="80">
        <v>30</v>
      </c>
      <c r="T1882" s="119"/>
      <c r="U1882" s="119"/>
      <c r="V1882" s="119"/>
      <c r="W1882" s="119"/>
      <c r="X1882" s="46" t="s">
        <v>210</v>
      </c>
      <c r="Y1882" s="46" t="s">
        <v>2122</v>
      </c>
      <c r="AA1882" s="46" t="s">
        <v>2303</v>
      </c>
      <c r="AC1882" s="46" t="s">
        <v>210</v>
      </c>
      <c r="AD1882" s="46" t="s">
        <v>210</v>
      </c>
      <c r="AE1882" s="46" t="s">
        <v>2278</v>
      </c>
      <c r="AF1882" s="48" t="s">
        <v>2198</v>
      </c>
      <c r="AG1882" s="46" t="s">
        <v>173</v>
      </c>
      <c r="AH1882" s="46"/>
      <c r="AI1882" s="46" t="s">
        <v>1208</v>
      </c>
      <c r="AJ1882" s="46" t="s">
        <v>2216</v>
      </c>
      <c r="AT1882" s="25" t="str">
        <f t="shared" si="224"/>
        <v>NOR amlodipine mesilate monohydrate Actavis Group PTC ehf tablet 5mg/</v>
      </c>
      <c r="AU1882" s="33"/>
      <c r="AV1882" s="46" t="s">
        <v>1889</v>
      </c>
      <c r="AW1882" s="46" t="s">
        <v>1814</v>
      </c>
      <c r="AX1882" s="46"/>
      <c r="AZ1882" s="46" t="s">
        <v>65</v>
      </c>
      <c r="BA1882" s="46" t="s">
        <v>2253</v>
      </c>
      <c r="BB1882" s="46"/>
      <c r="BD1882" s="46" t="s">
        <v>173</v>
      </c>
      <c r="BE1882" s="46"/>
      <c r="BF1882" s="46" t="s">
        <v>2016</v>
      </c>
      <c r="BG1882" s="46" t="s">
        <v>984</v>
      </c>
      <c r="BH1882" s="46"/>
      <c r="BI1882" s="46"/>
      <c r="BJ1882" s="46" t="s">
        <v>1928</v>
      </c>
      <c r="BK1882" s="46" t="s">
        <v>984</v>
      </c>
      <c r="BL1882" s="46" t="s">
        <v>2016</v>
      </c>
      <c r="BM1882" s="65" t="s">
        <v>1353</v>
      </c>
      <c r="BN1882" t="str">
        <f t="shared" si="225"/>
        <v>amlodipine mesilate monohydrate tablet 5mg/</v>
      </c>
      <c r="BO1882" s="65"/>
      <c r="BP1882" t="str">
        <f t="shared" si="226"/>
        <v>amlodipine mesilate monohydrate tablet 5mg/</v>
      </c>
      <c r="BR1882" s="46">
        <v>10219000</v>
      </c>
      <c r="BS1882" s="46" t="s">
        <v>173</v>
      </c>
      <c r="BT1882" s="46"/>
      <c r="BU1882" s="119"/>
      <c r="BV1882" s="119"/>
      <c r="BW1882" s="48" t="s">
        <v>2198</v>
      </c>
      <c r="CB1882" s="82" t="s">
        <v>173</v>
      </c>
      <c r="CC1882" s="82"/>
      <c r="CD1882" s="46" t="s">
        <v>2262</v>
      </c>
      <c r="CE1882" s="46" t="s">
        <v>173</v>
      </c>
      <c r="CG1882" s="46" t="s">
        <v>175</v>
      </c>
      <c r="CH1882" s="46"/>
      <c r="CI1882" s="119"/>
      <c r="CJ1882" s="119"/>
      <c r="CK1882" s="46" t="s">
        <v>1239</v>
      </c>
      <c r="CN1882" s="46" t="s">
        <v>3383</v>
      </c>
      <c r="CO1882" s="46" t="s">
        <v>2255</v>
      </c>
      <c r="CQ1882" s="46" t="s">
        <v>2255</v>
      </c>
      <c r="CR1882" s="46" t="s">
        <v>2348</v>
      </c>
      <c r="CT1882" s="46" t="s">
        <v>2249</v>
      </c>
      <c r="CU1882" s="46" t="s">
        <v>149</v>
      </c>
      <c r="CV1882" s="119"/>
      <c r="CW1882" s="148"/>
      <c r="DG1882" s="119"/>
      <c r="DH1882" s="119"/>
      <c r="DI1882" s="119"/>
      <c r="DJ1882" s="119"/>
      <c r="DK1882" s="119"/>
      <c r="DL1882" s="74">
        <v>5</v>
      </c>
      <c r="DM1882" s="74" t="s">
        <v>164</v>
      </c>
      <c r="DN1882" s="74"/>
      <c r="DO1882" s="74"/>
      <c r="DP1882" s="74"/>
      <c r="DR1882" s="74">
        <v>5</v>
      </c>
      <c r="DS1882" s="74" t="s">
        <v>164</v>
      </c>
      <c r="DX1882" s="46" t="s">
        <v>210</v>
      </c>
      <c r="DY1882" s="46" t="s">
        <v>210</v>
      </c>
      <c r="DZ1882" s="46" t="s">
        <v>2242</v>
      </c>
      <c r="EA1882" s="75">
        <v>50000</v>
      </c>
      <c r="EB1882" s="46" t="s">
        <v>164</v>
      </c>
      <c r="EC1882" s="46"/>
      <c r="ET1882" s="46" t="s">
        <v>2231</v>
      </c>
      <c r="EU1882" s="46" t="s">
        <v>164</v>
      </c>
      <c r="EY1882" s="70" t="str">
        <f t="shared" si="227"/>
        <v>amlodipine oral 5mg/</v>
      </c>
      <c r="FK1882" s="14" t="s">
        <v>163</v>
      </c>
      <c r="FL1882" s="70" t="str">
        <f t="shared" si="228"/>
        <v>amlodipine oral 5mg/</v>
      </c>
    </row>
    <row r="1883" spans="1:168" ht="15.75" customHeight="1">
      <c r="A1883" s="76">
        <f t="shared" si="221"/>
        <v>9876636</v>
      </c>
      <c r="B1883" s="57"/>
      <c r="C1883" s="119"/>
      <c r="D1883" s="119"/>
      <c r="E1883" s="119"/>
      <c r="F1883" s="119"/>
      <c r="G1883" s="46" t="s">
        <v>1449</v>
      </c>
      <c r="H1883" s="46" t="s">
        <v>1814</v>
      </c>
      <c r="J1883" s="5" t="str">
        <f t="shared" si="222"/>
        <v>NOR amlodipine mesilate monohydrate Actavis Group PTC ehf tablet 50 x 5mg/</v>
      </c>
      <c r="K1883" s="5" t="str">
        <f t="shared" si="223"/>
        <v>NOR amlodipine mesilate monohydrate Actavis Group PTC ehf tablet 50 x 5mg/</v>
      </c>
      <c r="N1883" s="46" t="s">
        <v>210</v>
      </c>
      <c r="O1883" s="46" t="s">
        <v>2240</v>
      </c>
      <c r="P1883" s="80">
        <v>50</v>
      </c>
      <c r="R1883" s="80">
        <v>50</v>
      </c>
      <c r="T1883" s="119"/>
      <c r="U1883" s="119"/>
      <c r="V1883" s="119"/>
      <c r="W1883" s="119"/>
      <c r="X1883" s="46" t="s">
        <v>210</v>
      </c>
      <c r="Y1883" s="46" t="s">
        <v>2122</v>
      </c>
      <c r="AA1883" s="46" t="s">
        <v>2303</v>
      </c>
      <c r="AC1883" s="46" t="s">
        <v>210</v>
      </c>
      <c r="AD1883" s="46" t="s">
        <v>210</v>
      </c>
      <c r="AE1883" s="46" t="s">
        <v>2240</v>
      </c>
      <c r="AF1883" s="48" t="s">
        <v>2198</v>
      </c>
      <c r="AG1883" s="46" t="s">
        <v>173</v>
      </c>
      <c r="AH1883" s="46"/>
      <c r="AI1883" s="46" t="s">
        <v>1208</v>
      </c>
      <c r="AJ1883" s="46" t="s">
        <v>2216</v>
      </c>
      <c r="AT1883" s="25" t="str">
        <f t="shared" si="224"/>
        <v>NOR amlodipine mesilate monohydrate Actavis Group PTC ehf tablet 5mg/</v>
      </c>
      <c r="AU1883" s="33"/>
      <c r="AV1883" s="46" t="s">
        <v>1889</v>
      </c>
      <c r="AW1883" s="46" t="s">
        <v>1814</v>
      </c>
      <c r="AX1883" s="46"/>
      <c r="AZ1883" s="46" t="s">
        <v>65</v>
      </c>
      <c r="BA1883" s="46" t="s">
        <v>2253</v>
      </c>
      <c r="BB1883" s="46"/>
      <c r="BD1883" s="46" t="s">
        <v>173</v>
      </c>
      <c r="BE1883" s="46"/>
      <c r="BF1883" s="46" t="s">
        <v>2016</v>
      </c>
      <c r="BG1883" s="46" t="s">
        <v>984</v>
      </c>
      <c r="BH1883" s="46"/>
      <c r="BI1883" s="46"/>
      <c r="BJ1883" s="46" t="s">
        <v>1928</v>
      </c>
      <c r="BK1883" s="46" t="s">
        <v>984</v>
      </c>
      <c r="BL1883" s="46" t="s">
        <v>2016</v>
      </c>
      <c r="BM1883" s="65" t="s">
        <v>1353</v>
      </c>
      <c r="BN1883" t="str">
        <f t="shared" si="225"/>
        <v>amlodipine mesilate monohydrate tablet 5mg/</v>
      </c>
      <c r="BO1883" s="65"/>
      <c r="BP1883" t="str">
        <f t="shared" si="226"/>
        <v>amlodipine mesilate monohydrate tablet 5mg/</v>
      </c>
      <c r="BR1883" s="46">
        <v>10219000</v>
      </c>
      <c r="BS1883" s="46" t="s">
        <v>173</v>
      </c>
      <c r="BT1883" s="46"/>
      <c r="BU1883" s="119"/>
      <c r="BV1883" s="119"/>
      <c r="BW1883" s="48" t="s">
        <v>2198</v>
      </c>
      <c r="CB1883" s="82" t="s">
        <v>173</v>
      </c>
      <c r="CC1883" s="82"/>
      <c r="CD1883" s="46" t="s">
        <v>2262</v>
      </c>
      <c r="CE1883" s="46" t="s">
        <v>173</v>
      </c>
      <c r="CG1883" s="46" t="s">
        <v>175</v>
      </c>
      <c r="CH1883" s="46"/>
      <c r="CI1883" s="119"/>
      <c r="CJ1883" s="119"/>
      <c r="CK1883" s="46" t="s">
        <v>1239</v>
      </c>
      <c r="CN1883" s="46" t="s">
        <v>3383</v>
      </c>
      <c r="CO1883" s="46" t="s">
        <v>2255</v>
      </c>
      <c r="CQ1883" s="46" t="s">
        <v>2255</v>
      </c>
      <c r="CR1883" s="46" t="s">
        <v>2348</v>
      </c>
      <c r="CT1883" s="46" t="s">
        <v>2249</v>
      </c>
      <c r="CU1883" s="46" t="s">
        <v>149</v>
      </c>
      <c r="CV1883" s="119"/>
      <c r="CW1883" s="148"/>
      <c r="DG1883" s="119"/>
      <c r="DH1883" s="119"/>
      <c r="DI1883" s="119"/>
      <c r="DJ1883" s="119"/>
      <c r="DK1883" s="119"/>
      <c r="DL1883" s="74">
        <v>5</v>
      </c>
      <c r="DM1883" s="74" t="s">
        <v>164</v>
      </c>
      <c r="DN1883" s="74"/>
      <c r="DO1883" s="74"/>
      <c r="DP1883" s="74"/>
      <c r="DR1883" s="74">
        <v>5</v>
      </c>
      <c r="DS1883" s="74" t="s">
        <v>164</v>
      </c>
      <c r="DX1883" s="46" t="s">
        <v>210</v>
      </c>
      <c r="DY1883" s="46" t="s">
        <v>210</v>
      </c>
      <c r="DZ1883" s="46" t="s">
        <v>2242</v>
      </c>
      <c r="EA1883" s="75">
        <v>50000</v>
      </c>
      <c r="EB1883" s="46" t="s">
        <v>164</v>
      </c>
      <c r="EC1883" s="46"/>
      <c r="ET1883" s="46" t="s">
        <v>2231</v>
      </c>
      <c r="EU1883" s="46" t="s">
        <v>164</v>
      </c>
      <c r="EY1883" s="70" t="str">
        <f t="shared" si="227"/>
        <v>amlodipine oral 5mg/</v>
      </c>
      <c r="FK1883" s="14" t="s">
        <v>163</v>
      </c>
      <c r="FL1883" s="70" t="str">
        <f t="shared" si="228"/>
        <v>amlodipine oral 5mg/</v>
      </c>
    </row>
    <row r="1884" spans="1:168" ht="15.75" customHeight="1">
      <c r="A1884" s="76">
        <f t="shared" si="221"/>
        <v>9876637</v>
      </c>
      <c r="B1884" s="57"/>
      <c r="C1884" s="119"/>
      <c r="D1884" s="119"/>
      <c r="E1884" s="119"/>
      <c r="F1884" s="119"/>
      <c r="G1884" s="46" t="s">
        <v>1450</v>
      </c>
      <c r="H1884" s="46" t="s">
        <v>1816</v>
      </c>
      <c r="J1884" s="5" t="str">
        <f t="shared" si="222"/>
        <v>NOR carbamazepine Novartis Norge (2) prolonged-release tablet 200 x 400mg/</v>
      </c>
      <c r="K1884" s="5" t="str">
        <f t="shared" si="223"/>
        <v>NOR carbamazepine Novartis Norge (2) prolonged-release tablet 200 x 400mg/</v>
      </c>
      <c r="N1884" s="46" t="s">
        <v>210</v>
      </c>
      <c r="O1884" s="69" t="s">
        <v>2236</v>
      </c>
      <c r="P1884" s="81">
        <v>200</v>
      </c>
      <c r="R1884" s="81">
        <v>200</v>
      </c>
      <c r="T1884" s="119"/>
      <c r="U1884" s="119"/>
      <c r="V1884" s="119"/>
      <c r="W1884" s="119"/>
      <c r="X1884" s="46" t="s">
        <v>1288</v>
      </c>
      <c r="Y1884" s="46" t="s">
        <v>2124</v>
      </c>
      <c r="AA1884" s="46" t="s">
        <v>2303</v>
      </c>
      <c r="AC1884" s="46" t="s">
        <v>2307</v>
      </c>
      <c r="AD1884" s="46" t="s">
        <v>210</v>
      </c>
      <c r="AE1884" s="69" t="s">
        <v>2236</v>
      </c>
      <c r="AF1884" s="48" t="s">
        <v>2200</v>
      </c>
      <c r="AG1884" s="46" t="s">
        <v>1219</v>
      </c>
      <c r="AH1884" s="46"/>
      <c r="AI1884" s="46" t="s">
        <v>2210</v>
      </c>
      <c r="AJ1884" s="46" t="s">
        <v>2218</v>
      </c>
      <c r="AT1884" s="25" t="str">
        <f t="shared" si="224"/>
        <v>NOR carbamazepine Novartis Norge (2) prolonged-release tablet 400mg/</v>
      </c>
      <c r="AU1884" s="33"/>
      <c r="AV1884" s="46" t="s">
        <v>1890</v>
      </c>
      <c r="AW1884" s="46" t="s">
        <v>1816</v>
      </c>
      <c r="AX1884" s="46"/>
      <c r="AZ1884" s="46" t="s">
        <v>287</v>
      </c>
      <c r="BA1884" s="46" t="s">
        <v>965</v>
      </c>
      <c r="BB1884" s="46"/>
      <c r="BD1884" s="46" t="s">
        <v>1219</v>
      </c>
      <c r="BE1884" s="46"/>
      <c r="BF1884" s="46" t="s">
        <v>2018</v>
      </c>
      <c r="BG1884" s="46" t="s">
        <v>2091</v>
      </c>
      <c r="BH1884" s="46"/>
      <c r="BI1884" s="46"/>
      <c r="BJ1884" s="46" t="s">
        <v>1930</v>
      </c>
      <c r="BK1884" s="46" t="s">
        <v>2091</v>
      </c>
      <c r="BL1884" s="46" t="s">
        <v>2018</v>
      </c>
      <c r="BM1884" s="65" t="s">
        <v>1353</v>
      </c>
      <c r="BN1884" t="str">
        <f t="shared" si="225"/>
        <v>carbamazepine prolonged-release tablet 400mg/</v>
      </c>
      <c r="BO1884" s="65"/>
      <c r="BP1884" t="str">
        <f t="shared" si="226"/>
        <v>carbamazepine prolonged-release tablet 400mg/</v>
      </c>
      <c r="BR1884" s="72">
        <v>10226000</v>
      </c>
      <c r="BS1884" s="46" t="s">
        <v>1219</v>
      </c>
      <c r="BT1884" s="46"/>
      <c r="BU1884" s="119"/>
      <c r="BV1884" s="119"/>
      <c r="BW1884" s="48" t="s">
        <v>2200</v>
      </c>
      <c r="CB1884" s="82" t="s">
        <v>173</v>
      </c>
      <c r="CC1884" s="82"/>
      <c r="CD1884" s="46" t="s">
        <v>2262</v>
      </c>
      <c r="CE1884" s="46" t="s">
        <v>173</v>
      </c>
      <c r="CG1884" s="46" t="s">
        <v>175</v>
      </c>
      <c r="CH1884" s="46"/>
      <c r="CI1884" s="119"/>
      <c r="CJ1884" s="119"/>
      <c r="CK1884" s="46" t="s">
        <v>1239</v>
      </c>
      <c r="CN1884" s="46" t="s">
        <v>3383</v>
      </c>
      <c r="CO1884" s="46" t="s">
        <v>2255</v>
      </c>
      <c r="CQ1884" s="46" t="s">
        <v>2255</v>
      </c>
      <c r="CR1884" s="46" t="s">
        <v>2348</v>
      </c>
      <c r="CT1884" s="46" t="s">
        <v>2249</v>
      </c>
      <c r="CU1884" s="46" t="s">
        <v>149</v>
      </c>
      <c r="CV1884" s="119"/>
      <c r="CW1884" s="148"/>
      <c r="DG1884" s="119"/>
      <c r="DH1884" s="119"/>
      <c r="DI1884" s="119"/>
      <c r="DJ1884" s="119"/>
      <c r="DK1884" s="119"/>
      <c r="DL1884" s="74">
        <v>400</v>
      </c>
      <c r="DM1884" s="74" t="s">
        <v>164</v>
      </c>
      <c r="DN1884" s="74"/>
      <c r="DO1884" s="74"/>
      <c r="DP1884" s="74"/>
      <c r="DR1884" s="74">
        <v>400</v>
      </c>
      <c r="DS1884" s="74" t="s">
        <v>164</v>
      </c>
      <c r="DX1884" s="46" t="s">
        <v>210</v>
      </c>
      <c r="DY1884" s="46" t="s">
        <v>210</v>
      </c>
      <c r="DZ1884" s="46" t="s">
        <v>2242</v>
      </c>
      <c r="EA1884" s="75">
        <v>4000000</v>
      </c>
      <c r="EB1884" s="46" t="s">
        <v>164</v>
      </c>
      <c r="EC1884" s="46"/>
      <c r="ET1884" s="46" t="s">
        <v>2232</v>
      </c>
      <c r="EU1884" s="46" t="s">
        <v>621</v>
      </c>
      <c r="EY1884" s="70" t="str">
        <f t="shared" si="227"/>
        <v>carbamazepine oral Prolonged 400mg/</v>
      </c>
      <c r="FK1884" s="14" t="s">
        <v>3375</v>
      </c>
      <c r="FL1884" s="70" t="str">
        <f t="shared" si="228"/>
        <v>carbamazepine oral Prolonged 400mg/</v>
      </c>
    </row>
    <row r="1885" spans="1:168" ht="15.75" customHeight="1">
      <c r="A1885" s="76">
        <f t="shared" si="221"/>
        <v>9876638</v>
      </c>
      <c r="B1885" s="57"/>
      <c r="C1885" s="119"/>
      <c r="D1885" s="119"/>
      <c r="E1885" s="119"/>
      <c r="F1885" s="119"/>
      <c r="G1885" s="46" t="s">
        <v>1451</v>
      </c>
      <c r="H1885" s="46" t="s">
        <v>1817</v>
      </c>
      <c r="J1885" s="5" t="str">
        <f t="shared" si="222"/>
        <v>NOR carbamazepine Desitin Arzneimittel GmbH prolonged-release tablet 50 x 150mg/</v>
      </c>
      <c r="K1885" s="5" t="str">
        <f t="shared" si="223"/>
        <v>NOR carbamazepine Desitin Arzneimittel GmbH prolonged-release tablet 50 x 150mg/</v>
      </c>
      <c r="N1885" s="46" t="s">
        <v>1299</v>
      </c>
      <c r="O1885" s="46" t="s">
        <v>2232</v>
      </c>
      <c r="P1885" s="81">
        <v>50</v>
      </c>
      <c r="R1885" s="81">
        <v>50</v>
      </c>
      <c r="T1885" s="119"/>
      <c r="U1885" s="119"/>
      <c r="V1885" s="119"/>
      <c r="W1885" s="119"/>
      <c r="X1885" s="46" t="s">
        <v>210</v>
      </c>
      <c r="Y1885" s="46" t="s">
        <v>2125</v>
      </c>
      <c r="AA1885" s="46" t="s">
        <v>2303</v>
      </c>
      <c r="AC1885" s="46" t="s">
        <v>210</v>
      </c>
      <c r="AD1885" s="46" t="s">
        <v>1299</v>
      </c>
      <c r="AE1885" s="46" t="s">
        <v>2232</v>
      </c>
      <c r="AF1885" s="48" t="s">
        <v>2200</v>
      </c>
      <c r="AG1885" s="46" t="s">
        <v>1219</v>
      </c>
      <c r="AH1885" s="46"/>
      <c r="AI1885" s="46" t="s">
        <v>2210</v>
      </c>
      <c r="AJ1885" s="46" t="s">
        <v>2218</v>
      </c>
      <c r="AT1885" s="25" t="str">
        <f t="shared" si="224"/>
        <v>NOR carbamazepine Desitin Arzneimittel GmbH prolonged-release tablet 150mg/</v>
      </c>
      <c r="AU1885" s="33"/>
      <c r="AV1885" s="46" t="s">
        <v>1891</v>
      </c>
      <c r="AW1885" s="46" t="s">
        <v>1817</v>
      </c>
      <c r="AX1885" s="46"/>
      <c r="AZ1885" s="46" t="s">
        <v>287</v>
      </c>
      <c r="BA1885" s="46" t="s">
        <v>965</v>
      </c>
      <c r="BB1885" s="46"/>
      <c r="BD1885" s="46" t="s">
        <v>1219</v>
      </c>
      <c r="BE1885" s="46"/>
      <c r="BF1885" s="46" t="s">
        <v>2019</v>
      </c>
      <c r="BG1885" s="46" t="s">
        <v>2092</v>
      </c>
      <c r="BH1885" s="46"/>
      <c r="BI1885" s="46"/>
      <c r="BJ1885" s="46" t="s">
        <v>1931</v>
      </c>
      <c r="BK1885" s="46" t="s">
        <v>2092</v>
      </c>
      <c r="BL1885" s="46" t="s">
        <v>2019</v>
      </c>
      <c r="BM1885" s="65" t="s">
        <v>1353</v>
      </c>
      <c r="BN1885" t="str">
        <f t="shared" si="225"/>
        <v>carbamazepine prolonged-release tablet 150mg/</v>
      </c>
      <c r="BO1885" s="65"/>
      <c r="BP1885" t="str">
        <f t="shared" si="226"/>
        <v>carbamazepine prolonged-release tablet 150mg/</v>
      </c>
      <c r="BR1885" s="72">
        <v>10226000</v>
      </c>
      <c r="BS1885" s="46" t="s">
        <v>1219</v>
      </c>
      <c r="BT1885" s="46"/>
      <c r="BU1885" s="119"/>
      <c r="BV1885" s="119"/>
      <c r="BW1885" s="48" t="s">
        <v>2200</v>
      </c>
      <c r="CB1885" s="82" t="s">
        <v>173</v>
      </c>
      <c r="CC1885" s="82"/>
      <c r="CD1885" s="46" t="s">
        <v>2262</v>
      </c>
      <c r="CE1885" s="46" t="s">
        <v>173</v>
      </c>
      <c r="CG1885" s="46" t="s">
        <v>175</v>
      </c>
      <c r="CH1885" s="46"/>
      <c r="CI1885" s="119"/>
      <c r="CJ1885" s="119"/>
      <c r="CK1885" s="46" t="s">
        <v>1239</v>
      </c>
      <c r="CN1885" s="46" t="s">
        <v>3383</v>
      </c>
      <c r="CO1885" s="46" t="s">
        <v>2250</v>
      </c>
      <c r="CQ1885" s="46" t="s">
        <v>2250</v>
      </c>
      <c r="CR1885" s="46" t="s">
        <v>276</v>
      </c>
      <c r="CT1885" s="46" t="s">
        <v>2249</v>
      </c>
      <c r="CU1885" s="46" t="s">
        <v>149</v>
      </c>
      <c r="CV1885" s="119"/>
      <c r="CW1885" s="148"/>
      <c r="DG1885" s="119"/>
      <c r="DH1885" s="119"/>
      <c r="DI1885" s="119"/>
      <c r="DJ1885" s="119"/>
      <c r="DK1885" s="119"/>
      <c r="DL1885" s="74">
        <v>150</v>
      </c>
      <c r="DM1885" s="74" t="s">
        <v>164</v>
      </c>
      <c r="DN1885" s="74"/>
      <c r="DO1885" s="74"/>
      <c r="DP1885" s="74"/>
      <c r="DR1885" s="74">
        <v>150</v>
      </c>
      <c r="DS1885" s="74" t="s">
        <v>164</v>
      </c>
      <c r="DX1885" s="46" t="s">
        <v>210</v>
      </c>
      <c r="DY1885" s="46" t="s">
        <v>210</v>
      </c>
      <c r="DZ1885" s="46" t="s">
        <v>2242</v>
      </c>
      <c r="EA1885" s="75">
        <v>1500000</v>
      </c>
      <c r="EB1885" s="46" t="s">
        <v>164</v>
      </c>
      <c r="EC1885" s="46"/>
      <c r="ET1885" s="46" t="s">
        <v>2232</v>
      </c>
      <c r="EU1885" s="46" t="s">
        <v>621</v>
      </c>
      <c r="EY1885" s="70" t="str">
        <f t="shared" si="227"/>
        <v>carbamazepine oral Prolonged 150mg/</v>
      </c>
      <c r="FK1885" s="14" t="s">
        <v>3375</v>
      </c>
      <c r="FL1885" s="70" t="str">
        <f t="shared" si="228"/>
        <v>carbamazepine oral Prolonged 150mg/</v>
      </c>
    </row>
    <row r="1886" spans="1:168" ht="15.75" customHeight="1">
      <c r="A1886" s="76">
        <f t="shared" si="221"/>
        <v>9876639</v>
      </c>
      <c r="B1886" s="57"/>
      <c r="C1886" s="119"/>
      <c r="D1886" s="119"/>
      <c r="E1886" s="119"/>
      <c r="F1886" s="119"/>
      <c r="G1886" s="69" t="s">
        <v>1452</v>
      </c>
      <c r="H1886" s="69" t="s">
        <v>1818</v>
      </c>
      <c r="J1886" s="5" t="str">
        <f t="shared" si="222"/>
        <v>NOR carbamazepine Orifarm AS prolonged-release tablet 100 x 300mg/</v>
      </c>
      <c r="K1886" s="5" t="str">
        <f t="shared" si="223"/>
        <v>NOR carbamazepine Orifarm AS prolonged-release tablet 100 x 300mg/</v>
      </c>
      <c r="N1886" s="46" t="s">
        <v>210</v>
      </c>
      <c r="O1886" s="46" t="s">
        <v>2235</v>
      </c>
      <c r="P1886" s="80">
        <v>100</v>
      </c>
      <c r="R1886" s="80">
        <v>100</v>
      </c>
      <c r="T1886" s="119"/>
      <c r="U1886" s="119"/>
      <c r="V1886" s="119"/>
      <c r="W1886" s="119"/>
      <c r="X1886" s="46" t="s">
        <v>1289</v>
      </c>
      <c r="Y1886" s="46" t="s">
        <v>2126</v>
      </c>
      <c r="AA1886" s="46" t="s">
        <v>2303</v>
      </c>
      <c r="AC1886" s="46" t="s">
        <v>2304</v>
      </c>
      <c r="AD1886" s="46" t="s">
        <v>210</v>
      </c>
      <c r="AE1886" s="46" t="s">
        <v>2235</v>
      </c>
      <c r="AF1886" s="48" t="s">
        <v>2200</v>
      </c>
      <c r="AG1886" s="46" t="s">
        <v>1219</v>
      </c>
      <c r="AH1886" s="46"/>
      <c r="AI1886" s="46" t="s">
        <v>2210</v>
      </c>
      <c r="AJ1886" s="46" t="s">
        <v>2218</v>
      </c>
      <c r="AT1886" s="25" t="str">
        <f t="shared" si="224"/>
        <v>NOR carbamazepine Orifarm AS prolonged-release tablet 300mg/</v>
      </c>
      <c r="AU1886" s="33"/>
      <c r="AV1886" s="46" t="s">
        <v>1891</v>
      </c>
      <c r="AW1886" s="46" t="s">
        <v>1818</v>
      </c>
      <c r="AX1886" s="46"/>
      <c r="AZ1886" s="46" t="s">
        <v>287</v>
      </c>
      <c r="BA1886" s="46" t="s">
        <v>965</v>
      </c>
      <c r="BB1886" s="46"/>
      <c r="BD1886" s="46" t="s">
        <v>1219</v>
      </c>
      <c r="BE1886" s="46"/>
      <c r="BF1886" s="46" t="s">
        <v>2020</v>
      </c>
      <c r="BG1886" s="46" t="s">
        <v>2088</v>
      </c>
      <c r="BH1886" s="46"/>
      <c r="BI1886" s="46"/>
      <c r="BJ1886" s="46" t="s">
        <v>1932</v>
      </c>
      <c r="BK1886" s="46" t="s">
        <v>2088</v>
      </c>
      <c r="BL1886" s="46" t="s">
        <v>2020</v>
      </c>
      <c r="BM1886" s="65" t="s">
        <v>1353</v>
      </c>
      <c r="BN1886" t="str">
        <f t="shared" si="225"/>
        <v>carbamazepine prolonged-release tablet 300mg/</v>
      </c>
      <c r="BO1886" s="65"/>
      <c r="BP1886" t="str">
        <f t="shared" si="226"/>
        <v>carbamazepine prolonged-release tablet 300mg/</v>
      </c>
      <c r="BR1886" s="72">
        <v>10226000</v>
      </c>
      <c r="BS1886" s="46" t="s">
        <v>1219</v>
      </c>
      <c r="BT1886" s="46"/>
      <c r="BU1886" s="119"/>
      <c r="BV1886" s="119"/>
      <c r="BW1886" s="48" t="s">
        <v>2200</v>
      </c>
      <c r="CB1886" s="82" t="s">
        <v>173</v>
      </c>
      <c r="CC1886" s="82"/>
      <c r="CD1886" s="46" t="s">
        <v>2262</v>
      </c>
      <c r="CE1886" s="46" t="s">
        <v>173</v>
      </c>
      <c r="CG1886" s="46" t="s">
        <v>175</v>
      </c>
      <c r="CH1886" s="46"/>
      <c r="CI1886" s="119"/>
      <c r="CJ1886" s="119"/>
      <c r="CK1886" s="46" t="s">
        <v>1239</v>
      </c>
      <c r="CN1886" s="46" t="s">
        <v>3383</v>
      </c>
      <c r="CO1886" s="46" t="s">
        <v>2250</v>
      </c>
      <c r="CQ1886" s="46" t="s">
        <v>2250</v>
      </c>
      <c r="CR1886" s="46" t="s">
        <v>276</v>
      </c>
      <c r="CT1886" s="46" t="s">
        <v>2250</v>
      </c>
      <c r="CU1886" s="46" t="s">
        <v>276</v>
      </c>
      <c r="CV1886" s="119"/>
      <c r="CW1886" s="148"/>
      <c r="DG1886" s="119"/>
      <c r="DH1886" s="119"/>
      <c r="DI1886" s="119"/>
      <c r="DJ1886" s="119"/>
      <c r="DK1886" s="119"/>
      <c r="DL1886" s="74">
        <v>300</v>
      </c>
      <c r="DM1886" s="74" t="s">
        <v>164</v>
      </c>
      <c r="DN1886" s="74"/>
      <c r="DO1886" s="74"/>
      <c r="DP1886" s="74"/>
      <c r="DR1886" s="74">
        <v>300</v>
      </c>
      <c r="DS1886" s="74" t="s">
        <v>164</v>
      </c>
      <c r="DX1886" s="46" t="s">
        <v>210</v>
      </c>
      <c r="DY1886" s="46" t="s">
        <v>210</v>
      </c>
      <c r="DZ1886" s="46" t="s">
        <v>2242</v>
      </c>
      <c r="EA1886" s="75">
        <v>3000000</v>
      </c>
      <c r="EB1886" s="46" t="s">
        <v>164</v>
      </c>
      <c r="EC1886" s="46"/>
      <c r="ET1886" s="46" t="s">
        <v>2232</v>
      </c>
      <c r="EU1886" s="46" t="s">
        <v>621</v>
      </c>
      <c r="EY1886" s="70" t="str">
        <f t="shared" si="227"/>
        <v>carbamazepine oral Prolonged 300mg/</v>
      </c>
      <c r="FK1886" s="14" t="s">
        <v>3375</v>
      </c>
      <c r="FL1886" s="70" t="str">
        <f t="shared" si="228"/>
        <v>carbamazepine oral Prolonged 300mg/</v>
      </c>
    </row>
    <row r="1887" spans="1:168" ht="15.75" customHeight="1">
      <c r="A1887" s="76">
        <f t="shared" si="221"/>
        <v>9876640</v>
      </c>
      <c r="B1887" s="57"/>
      <c r="C1887" s="119"/>
      <c r="D1887" s="119"/>
      <c r="E1887" s="119"/>
      <c r="F1887" s="119"/>
      <c r="G1887" s="69" t="s">
        <v>1452</v>
      </c>
      <c r="H1887" s="69" t="s">
        <v>1818</v>
      </c>
      <c r="J1887" s="5" t="str">
        <f t="shared" si="222"/>
        <v>NOR carbamazepine Orifarm AS prolonged-release tablet 100 x 300mg/</v>
      </c>
      <c r="K1887" s="5" t="str">
        <f t="shared" si="223"/>
        <v>NOR carbamazepine Orifarm AS prolonged-release tablet 100 x 300mg/</v>
      </c>
      <c r="N1887" s="46" t="s">
        <v>210</v>
      </c>
      <c r="O1887" s="46" t="s">
        <v>2235</v>
      </c>
      <c r="P1887" s="80">
        <v>100</v>
      </c>
      <c r="R1887" s="80">
        <v>100</v>
      </c>
      <c r="T1887" s="119"/>
      <c r="U1887" s="119"/>
      <c r="V1887" s="119"/>
      <c r="W1887" s="119"/>
      <c r="X1887" s="46" t="s">
        <v>1289</v>
      </c>
      <c r="Y1887" s="46" t="s">
        <v>2127</v>
      </c>
      <c r="AA1887" s="46" t="s">
        <v>2303</v>
      </c>
      <c r="AC1887" s="46" t="s">
        <v>2304</v>
      </c>
      <c r="AD1887" s="46" t="s">
        <v>210</v>
      </c>
      <c r="AE1887" s="46" t="s">
        <v>2235</v>
      </c>
      <c r="AF1887" s="48" t="s">
        <v>2200</v>
      </c>
      <c r="AG1887" s="46" t="s">
        <v>1219</v>
      </c>
      <c r="AH1887" s="46"/>
      <c r="AI1887" s="46" t="s">
        <v>2210</v>
      </c>
      <c r="AJ1887" s="46" t="s">
        <v>2218</v>
      </c>
      <c r="AT1887" s="25" t="str">
        <f t="shared" si="224"/>
        <v>NOR carbamazepine Orifarm AS prolonged-release tablet 300mg/</v>
      </c>
      <c r="AU1887" s="33"/>
      <c r="AV1887" s="46" t="s">
        <v>1891</v>
      </c>
      <c r="AW1887" s="46" t="s">
        <v>1818</v>
      </c>
      <c r="AX1887" s="46"/>
      <c r="AZ1887" s="46" t="s">
        <v>287</v>
      </c>
      <c r="BA1887" s="46" t="s">
        <v>965</v>
      </c>
      <c r="BB1887" s="46"/>
      <c r="BD1887" s="46" t="s">
        <v>1219</v>
      </c>
      <c r="BE1887" s="46"/>
      <c r="BF1887" s="46" t="s">
        <v>2021</v>
      </c>
      <c r="BG1887" s="46" t="s">
        <v>2088</v>
      </c>
      <c r="BH1887" s="46"/>
      <c r="BI1887" s="46"/>
      <c r="BJ1887" s="46" t="s">
        <v>1933</v>
      </c>
      <c r="BK1887" s="46" t="s">
        <v>2088</v>
      </c>
      <c r="BL1887" s="46" t="s">
        <v>2021</v>
      </c>
      <c r="BM1887" s="65" t="s">
        <v>1353</v>
      </c>
      <c r="BN1887" t="str">
        <f t="shared" si="225"/>
        <v>carbamazepine prolonged-release tablet 300mg/</v>
      </c>
      <c r="BO1887" s="65"/>
      <c r="BP1887" t="str">
        <f t="shared" si="226"/>
        <v>carbamazepine prolonged-release tablet 300mg/</v>
      </c>
      <c r="BR1887" s="72">
        <v>10226000</v>
      </c>
      <c r="BS1887" s="46" t="s">
        <v>1219</v>
      </c>
      <c r="BT1887" s="46"/>
      <c r="BU1887" s="119"/>
      <c r="BV1887" s="119"/>
      <c r="BW1887" s="48" t="s">
        <v>2200</v>
      </c>
      <c r="CB1887" s="82" t="s">
        <v>173</v>
      </c>
      <c r="CC1887" s="82"/>
      <c r="CD1887" s="46" t="s">
        <v>2262</v>
      </c>
      <c r="CE1887" s="46" t="s">
        <v>173</v>
      </c>
      <c r="CG1887" s="46" t="s">
        <v>175</v>
      </c>
      <c r="CH1887" s="46"/>
      <c r="CI1887" s="119"/>
      <c r="CJ1887" s="119"/>
      <c r="CK1887" s="46" t="s">
        <v>1239</v>
      </c>
      <c r="CN1887" s="46" t="s">
        <v>3383</v>
      </c>
      <c r="CO1887" s="46" t="s">
        <v>2250</v>
      </c>
      <c r="CQ1887" s="46" t="s">
        <v>2250</v>
      </c>
      <c r="CR1887" s="46" t="s">
        <v>276</v>
      </c>
      <c r="CT1887" s="46" t="s">
        <v>2250</v>
      </c>
      <c r="CU1887" s="46" t="s">
        <v>276</v>
      </c>
      <c r="CV1887" s="119"/>
      <c r="CW1887" s="148"/>
      <c r="DG1887" s="119"/>
      <c r="DH1887" s="119"/>
      <c r="DI1887" s="119"/>
      <c r="DJ1887" s="119"/>
      <c r="DK1887" s="119"/>
      <c r="DL1887" s="74">
        <v>300</v>
      </c>
      <c r="DM1887" s="74" t="s">
        <v>164</v>
      </c>
      <c r="DN1887" s="74"/>
      <c r="DO1887" s="74"/>
      <c r="DP1887" s="74"/>
      <c r="DR1887" s="74">
        <v>300</v>
      </c>
      <c r="DS1887" s="74" t="s">
        <v>164</v>
      </c>
      <c r="DX1887" s="46" t="s">
        <v>210</v>
      </c>
      <c r="DY1887" s="46" t="s">
        <v>210</v>
      </c>
      <c r="DZ1887" s="46" t="s">
        <v>2242</v>
      </c>
      <c r="EA1887" s="75">
        <v>3000000</v>
      </c>
      <c r="EB1887" s="46" t="s">
        <v>164</v>
      </c>
      <c r="EC1887" s="46"/>
      <c r="ET1887" s="46" t="s">
        <v>2232</v>
      </c>
      <c r="EU1887" s="46" t="s">
        <v>621</v>
      </c>
      <c r="EY1887" s="70" t="str">
        <f t="shared" si="227"/>
        <v>carbamazepine oral Prolonged 300mg/</v>
      </c>
      <c r="FK1887" s="14" t="s">
        <v>3375</v>
      </c>
      <c r="FL1887" s="70" t="str">
        <f t="shared" si="228"/>
        <v>carbamazepine oral Prolonged 300mg/</v>
      </c>
    </row>
    <row r="1888" spans="1:168" ht="15.75" customHeight="1">
      <c r="A1888" s="76">
        <f t="shared" si="221"/>
        <v>9876641</v>
      </c>
      <c r="B1888" s="57"/>
      <c r="C1888" s="119"/>
      <c r="D1888" s="119"/>
      <c r="E1888" s="119"/>
      <c r="F1888" s="119"/>
      <c r="G1888" s="46" t="s">
        <v>1453</v>
      </c>
      <c r="H1888" s="46" t="s">
        <v>1819</v>
      </c>
      <c r="J1888" s="5" t="str">
        <f t="shared" si="222"/>
        <v>NOR carbamazepine Desitin Arzneimittel GmbH prolonged-release tablet 100 x 600mg/</v>
      </c>
      <c r="K1888" s="5" t="str">
        <f t="shared" si="223"/>
        <v>NOR carbamazepine Desitin Arzneimittel GmbH prolonged-release tablet 100 x 600mg/</v>
      </c>
      <c r="N1888" s="46" t="s">
        <v>210</v>
      </c>
      <c r="O1888" s="46" t="s">
        <v>2235</v>
      </c>
      <c r="P1888" s="80">
        <v>100</v>
      </c>
      <c r="R1888" s="80">
        <v>100</v>
      </c>
      <c r="T1888" s="119"/>
      <c r="U1888" s="119"/>
      <c r="V1888" s="119"/>
      <c r="W1888" s="119"/>
      <c r="X1888" s="46" t="s">
        <v>1289</v>
      </c>
      <c r="Y1888" s="46" t="s">
        <v>2128</v>
      </c>
      <c r="AA1888" s="46" t="s">
        <v>2303</v>
      </c>
      <c r="AC1888" s="46" t="s">
        <v>2304</v>
      </c>
      <c r="AD1888" s="46" t="s">
        <v>210</v>
      </c>
      <c r="AE1888" s="46" t="s">
        <v>2235</v>
      </c>
      <c r="AF1888" s="48" t="s">
        <v>2200</v>
      </c>
      <c r="AG1888" s="46" t="s">
        <v>1219</v>
      </c>
      <c r="AH1888" s="46"/>
      <c r="AI1888" s="46" t="s">
        <v>2210</v>
      </c>
      <c r="AJ1888" s="46" t="s">
        <v>2218</v>
      </c>
      <c r="AT1888" s="25" t="str">
        <f t="shared" si="224"/>
        <v>NOR carbamazepine Desitin Arzneimittel GmbH prolonged-release tablet 600mg/</v>
      </c>
      <c r="AU1888" s="33"/>
      <c r="AV1888" s="46" t="s">
        <v>1891</v>
      </c>
      <c r="AW1888" s="46" t="s">
        <v>1819</v>
      </c>
      <c r="AX1888" s="46"/>
      <c r="AZ1888" s="46" t="s">
        <v>287</v>
      </c>
      <c r="BA1888" s="46" t="s">
        <v>965</v>
      </c>
      <c r="BB1888" s="46"/>
      <c r="BD1888" s="46" t="s">
        <v>1219</v>
      </c>
      <c r="BE1888" s="46"/>
      <c r="BF1888" s="46" t="s">
        <v>2019</v>
      </c>
      <c r="BG1888" s="46" t="s">
        <v>2092</v>
      </c>
      <c r="BH1888" s="46"/>
      <c r="BI1888" s="46"/>
      <c r="BJ1888" s="46" t="s">
        <v>1934</v>
      </c>
      <c r="BK1888" s="46" t="s">
        <v>2092</v>
      </c>
      <c r="BL1888" s="46" t="s">
        <v>2019</v>
      </c>
      <c r="BM1888" s="65" t="s">
        <v>1353</v>
      </c>
      <c r="BN1888" t="str">
        <f t="shared" si="225"/>
        <v>carbamazepine prolonged-release tablet 600mg/</v>
      </c>
      <c r="BO1888" s="65"/>
      <c r="BP1888" t="str">
        <f t="shared" si="226"/>
        <v>carbamazepine prolonged-release tablet 600mg/</v>
      </c>
      <c r="BR1888" s="72">
        <v>10226000</v>
      </c>
      <c r="BS1888" s="46" t="s">
        <v>1219</v>
      </c>
      <c r="BT1888" s="46"/>
      <c r="BU1888" s="119"/>
      <c r="BV1888" s="119"/>
      <c r="BW1888" s="48" t="s">
        <v>2200</v>
      </c>
      <c r="CB1888" s="82" t="s">
        <v>173</v>
      </c>
      <c r="CC1888" s="82"/>
      <c r="CD1888" s="46" t="s">
        <v>2262</v>
      </c>
      <c r="CE1888" s="46" t="s">
        <v>173</v>
      </c>
      <c r="CG1888" s="46" t="s">
        <v>175</v>
      </c>
      <c r="CH1888" s="46"/>
      <c r="CI1888" s="119"/>
      <c r="CJ1888" s="119"/>
      <c r="CK1888" s="46" t="s">
        <v>1239</v>
      </c>
      <c r="CN1888" s="46" t="s">
        <v>3383</v>
      </c>
      <c r="CO1888" s="46" t="s">
        <v>2250</v>
      </c>
      <c r="CQ1888" s="46" t="s">
        <v>2250</v>
      </c>
      <c r="CR1888" s="46" t="s">
        <v>276</v>
      </c>
      <c r="CT1888" s="46" t="s">
        <v>2250</v>
      </c>
      <c r="CU1888" s="46" t="s">
        <v>276</v>
      </c>
      <c r="CV1888" s="119"/>
      <c r="CW1888" s="148"/>
      <c r="DG1888" s="119"/>
      <c r="DH1888" s="119"/>
      <c r="DI1888" s="119"/>
      <c r="DJ1888" s="119"/>
      <c r="DK1888" s="119"/>
      <c r="DL1888" s="74">
        <v>600</v>
      </c>
      <c r="DM1888" s="74" t="s">
        <v>164</v>
      </c>
      <c r="DN1888" s="74"/>
      <c r="DO1888" s="74"/>
      <c r="DP1888" s="74"/>
      <c r="DR1888" s="74">
        <v>600</v>
      </c>
      <c r="DS1888" s="74" t="s">
        <v>164</v>
      </c>
      <c r="DX1888" s="46" t="s">
        <v>210</v>
      </c>
      <c r="DY1888" s="46" t="s">
        <v>210</v>
      </c>
      <c r="DZ1888" s="46" t="s">
        <v>2242</v>
      </c>
      <c r="EA1888" s="75">
        <v>6000000</v>
      </c>
      <c r="EB1888" s="46" t="s">
        <v>164</v>
      </c>
      <c r="EC1888" s="46"/>
      <c r="ET1888" s="46" t="s">
        <v>2232</v>
      </c>
      <c r="EU1888" s="46" t="s">
        <v>621</v>
      </c>
      <c r="EY1888" s="70" t="str">
        <f t="shared" si="227"/>
        <v>carbamazepine oral Prolonged 600mg/</v>
      </c>
      <c r="FK1888" s="14" t="s">
        <v>3375</v>
      </c>
      <c r="FL1888" s="70" t="str">
        <f t="shared" si="228"/>
        <v>carbamazepine oral Prolonged 600mg/</v>
      </c>
    </row>
    <row r="1889" spans="1:168" ht="15.75" customHeight="1">
      <c r="A1889" s="76">
        <f t="shared" si="221"/>
        <v>9876642</v>
      </c>
      <c r="B1889" s="57"/>
      <c r="C1889" s="119"/>
      <c r="D1889" s="119"/>
      <c r="E1889" s="119"/>
      <c r="F1889" s="119"/>
      <c r="G1889" s="46" t="s">
        <v>1454</v>
      </c>
      <c r="H1889" s="46" t="s">
        <v>1820</v>
      </c>
      <c r="J1889" s="5" t="str">
        <f t="shared" si="222"/>
        <v>NOR carbamazepine Desitin Arzneimittel GmbH prolonged-release tablet 20 x 300mg/</v>
      </c>
      <c r="K1889" s="5" t="str">
        <f t="shared" si="223"/>
        <v>NOR carbamazepine Desitin Arzneimittel GmbH prolonged-release tablet 20 x 300mg/</v>
      </c>
      <c r="N1889" s="46" t="s">
        <v>1291</v>
      </c>
      <c r="O1889" s="46" t="s">
        <v>2232</v>
      </c>
      <c r="P1889" s="81">
        <v>20</v>
      </c>
      <c r="R1889" s="81">
        <v>20</v>
      </c>
      <c r="T1889" s="119"/>
      <c r="U1889" s="119"/>
      <c r="V1889" s="119"/>
      <c r="W1889" s="119"/>
      <c r="X1889" s="46" t="s">
        <v>2298</v>
      </c>
      <c r="Y1889" s="46" t="s">
        <v>2129</v>
      </c>
      <c r="AA1889" s="46" t="s">
        <v>2303</v>
      </c>
      <c r="AC1889" s="46" t="s">
        <v>2306</v>
      </c>
      <c r="AD1889" s="46" t="s">
        <v>1291</v>
      </c>
      <c r="AE1889" s="46" t="s">
        <v>2232</v>
      </c>
      <c r="AF1889" s="48" t="s">
        <v>2200</v>
      </c>
      <c r="AG1889" s="46" t="s">
        <v>1219</v>
      </c>
      <c r="AH1889" s="46"/>
      <c r="AI1889" s="46" t="s">
        <v>2210</v>
      </c>
      <c r="AJ1889" s="46" t="s">
        <v>2218</v>
      </c>
      <c r="AT1889" s="25" t="str">
        <f t="shared" si="224"/>
        <v>NOR carbamazepine Desitin Arzneimittel GmbH prolonged-release tablet 300mg/</v>
      </c>
      <c r="AU1889" s="33"/>
      <c r="AV1889" s="46" t="s">
        <v>1891</v>
      </c>
      <c r="AW1889" s="46" t="s">
        <v>1820</v>
      </c>
      <c r="AX1889" s="46"/>
      <c r="AZ1889" s="46" t="s">
        <v>287</v>
      </c>
      <c r="BA1889" s="46" t="s">
        <v>965</v>
      </c>
      <c r="BB1889" s="46"/>
      <c r="BD1889" s="46" t="s">
        <v>1219</v>
      </c>
      <c r="BE1889" s="46"/>
      <c r="BF1889" s="46" t="s">
        <v>2019</v>
      </c>
      <c r="BG1889" s="46" t="s">
        <v>2092</v>
      </c>
      <c r="BH1889" s="46"/>
      <c r="BI1889" s="46"/>
      <c r="BJ1889" s="46" t="s">
        <v>1935</v>
      </c>
      <c r="BK1889" s="46" t="s">
        <v>2092</v>
      </c>
      <c r="BL1889" s="46" t="s">
        <v>2019</v>
      </c>
      <c r="BM1889" s="65" t="s">
        <v>1353</v>
      </c>
      <c r="BN1889" t="str">
        <f t="shared" si="225"/>
        <v>carbamazepine prolonged-release tablet 300mg/</v>
      </c>
      <c r="BO1889" s="65"/>
      <c r="BP1889" t="str">
        <f t="shared" si="226"/>
        <v>carbamazepine prolonged-release tablet 300mg/</v>
      </c>
      <c r="BR1889" s="72">
        <v>10226000</v>
      </c>
      <c r="BS1889" s="46" t="s">
        <v>1219</v>
      </c>
      <c r="BT1889" s="46"/>
      <c r="BU1889" s="119"/>
      <c r="BV1889" s="119"/>
      <c r="BW1889" s="48" t="s">
        <v>2200</v>
      </c>
      <c r="CB1889" s="82" t="s">
        <v>173</v>
      </c>
      <c r="CC1889" s="82"/>
      <c r="CD1889" s="46" t="s">
        <v>2262</v>
      </c>
      <c r="CE1889" s="46" t="s">
        <v>173</v>
      </c>
      <c r="CG1889" s="46" t="s">
        <v>175</v>
      </c>
      <c r="CH1889" s="46"/>
      <c r="CI1889" s="119"/>
      <c r="CJ1889" s="119"/>
      <c r="CK1889" s="46" t="s">
        <v>1239</v>
      </c>
      <c r="CN1889" s="46" t="s">
        <v>3383</v>
      </c>
      <c r="CO1889" s="46" t="s">
        <v>2250</v>
      </c>
      <c r="CQ1889" s="46" t="s">
        <v>2250</v>
      </c>
      <c r="CR1889" s="46" t="s">
        <v>276</v>
      </c>
      <c r="CT1889" s="46" t="s">
        <v>2250</v>
      </c>
      <c r="CU1889" s="46" t="s">
        <v>276</v>
      </c>
      <c r="CV1889" s="119"/>
      <c r="CW1889" s="148"/>
      <c r="DG1889" s="119"/>
      <c r="DH1889" s="119"/>
      <c r="DI1889" s="119"/>
      <c r="DJ1889" s="119"/>
      <c r="DK1889" s="119"/>
      <c r="DL1889" s="74">
        <v>300</v>
      </c>
      <c r="DM1889" s="74" t="s">
        <v>164</v>
      </c>
      <c r="DN1889" s="74"/>
      <c r="DO1889" s="74"/>
      <c r="DP1889" s="74"/>
      <c r="DR1889" s="74">
        <v>300</v>
      </c>
      <c r="DS1889" s="74" t="s">
        <v>164</v>
      </c>
      <c r="DX1889" s="46" t="s">
        <v>210</v>
      </c>
      <c r="DY1889" s="46" t="s">
        <v>210</v>
      </c>
      <c r="DZ1889" s="46" t="s">
        <v>2242</v>
      </c>
      <c r="EA1889" s="75">
        <v>3000000</v>
      </c>
      <c r="EB1889" s="46" t="s">
        <v>164</v>
      </c>
      <c r="EC1889" s="46"/>
      <c r="ET1889" s="46" t="s">
        <v>2232</v>
      </c>
      <c r="EU1889" s="46" t="s">
        <v>621</v>
      </c>
      <c r="EY1889" s="70" t="str">
        <f t="shared" si="227"/>
        <v>carbamazepine oral Prolonged 300mg/</v>
      </c>
      <c r="FK1889" s="14" t="s">
        <v>3375</v>
      </c>
      <c r="FL1889" s="70" t="str">
        <f t="shared" si="228"/>
        <v>carbamazepine oral Prolonged 300mg/</v>
      </c>
    </row>
    <row r="1890" spans="1:168" ht="15.75" customHeight="1">
      <c r="A1890" s="76">
        <f t="shared" si="221"/>
        <v>9876643</v>
      </c>
      <c r="B1890" s="57"/>
      <c r="C1890" s="119"/>
      <c r="D1890" s="119"/>
      <c r="E1890" s="119"/>
      <c r="F1890" s="119"/>
      <c r="G1890" s="46" t="s">
        <v>1455</v>
      </c>
      <c r="H1890" s="46" t="s">
        <v>1821</v>
      </c>
      <c r="J1890" s="5" t="str">
        <f t="shared" si="222"/>
        <v>NOR carbamazepine Novartis Norge (2) tablet 100 x 100mg/</v>
      </c>
      <c r="K1890" s="5" t="str">
        <f t="shared" si="223"/>
        <v>NOR carbamazepine Novartis Norge (2) tablet 100 x 100mg/</v>
      </c>
      <c r="N1890" s="46" t="s">
        <v>210</v>
      </c>
      <c r="O1890" s="46" t="s">
        <v>2235</v>
      </c>
      <c r="P1890" s="80">
        <v>100</v>
      </c>
      <c r="R1890" s="80">
        <v>100</v>
      </c>
      <c r="T1890" s="119"/>
      <c r="U1890" s="119"/>
      <c r="V1890" s="119"/>
      <c r="W1890" s="119"/>
      <c r="X1890" s="46" t="s">
        <v>1289</v>
      </c>
      <c r="Y1890" s="46" t="s">
        <v>2130</v>
      </c>
      <c r="AA1890" s="46" t="s">
        <v>2303</v>
      </c>
      <c r="AC1890" s="46" t="s">
        <v>2304</v>
      </c>
      <c r="AD1890" s="46" t="s">
        <v>210</v>
      </c>
      <c r="AE1890" s="46" t="s">
        <v>2235</v>
      </c>
      <c r="AF1890" s="48" t="s">
        <v>2198</v>
      </c>
      <c r="AG1890" s="46" t="s">
        <v>173</v>
      </c>
      <c r="AH1890" s="46"/>
      <c r="AI1890" s="46" t="s">
        <v>1208</v>
      </c>
      <c r="AJ1890" s="46" t="s">
        <v>2216</v>
      </c>
      <c r="AT1890" s="25" t="str">
        <f t="shared" si="224"/>
        <v>NOR carbamazepine Novartis Norge (2) tablet 100mg/</v>
      </c>
      <c r="AU1890" s="33"/>
      <c r="AV1890" s="46" t="s">
        <v>1892</v>
      </c>
      <c r="AW1890" s="46" t="s">
        <v>1821</v>
      </c>
      <c r="AX1890" s="46"/>
      <c r="AZ1890" s="46" t="s">
        <v>287</v>
      </c>
      <c r="BA1890" s="46" t="s">
        <v>965</v>
      </c>
      <c r="BB1890" s="46"/>
      <c r="BD1890" s="46" t="s">
        <v>173</v>
      </c>
      <c r="BE1890" s="46"/>
      <c r="BF1890" s="46" t="s">
        <v>2022</v>
      </c>
      <c r="BG1890" s="46" t="s">
        <v>2091</v>
      </c>
      <c r="BH1890" s="46"/>
      <c r="BI1890" s="46"/>
      <c r="BJ1890" s="46" t="s">
        <v>1936</v>
      </c>
      <c r="BK1890" s="46" t="s">
        <v>2091</v>
      </c>
      <c r="BL1890" s="46" t="s">
        <v>2022</v>
      </c>
      <c r="BM1890" s="65" t="s">
        <v>1353</v>
      </c>
      <c r="BN1890" t="str">
        <f t="shared" si="225"/>
        <v>carbamazepine tablet 100mg/</v>
      </c>
      <c r="BO1890" s="65"/>
      <c r="BP1890" t="str">
        <f t="shared" si="226"/>
        <v>carbamazepine tablet 100mg/</v>
      </c>
      <c r="BR1890" s="46">
        <v>10219000</v>
      </c>
      <c r="BS1890" s="46" t="s">
        <v>173</v>
      </c>
      <c r="BT1890" s="46"/>
      <c r="BU1890" s="119"/>
      <c r="BV1890" s="119"/>
      <c r="BW1890" s="48" t="s">
        <v>2198</v>
      </c>
      <c r="CB1890" s="82" t="s">
        <v>173</v>
      </c>
      <c r="CC1890" s="82"/>
      <c r="CD1890" s="46" t="s">
        <v>2262</v>
      </c>
      <c r="CE1890" s="46" t="s">
        <v>173</v>
      </c>
      <c r="CG1890" s="46" t="s">
        <v>175</v>
      </c>
      <c r="CH1890" s="46"/>
      <c r="CI1890" s="119"/>
      <c r="CJ1890" s="119"/>
      <c r="CK1890" s="46" t="s">
        <v>1239</v>
      </c>
      <c r="CN1890" s="46" t="s">
        <v>3383</v>
      </c>
      <c r="CO1890" s="46" t="s">
        <v>2250</v>
      </c>
      <c r="CQ1890" s="46" t="s">
        <v>2250</v>
      </c>
      <c r="CR1890" s="46" t="s">
        <v>276</v>
      </c>
      <c r="CT1890" s="46" t="s">
        <v>2250</v>
      </c>
      <c r="CU1890" s="46" t="s">
        <v>276</v>
      </c>
      <c r="CV1890" s="119"/>
      <c r="CW1890" s="148"/>
      <c r="DG1890" s="119"/>
      <c r="DH1890" s="119"/>
      <c r="DI1890" s="119"/>
      <c r="DJ1890" s="119"/>
      <c r="DK1890" s="119"/>
      <c r="DL1890" s="74">
        <v>100</v>
      </c>
      <c r="DM1890" s="74" t="s">
        <v>164</v>
      </c>
      <c r="DN1890" s="74"/>
      <c r="DO1890" s="74"/>
      <c r="DP1890" s="74"/>
      <c r="DR1890" s="74">
        <v>100</v>
      </c>
      <c r="DS1890" s="74" t="s">
        <v>164</v>
      </c>
      <c r="DX1890" s="46" t="s">
        <v>210</v>
      </c>
      <c r="DY1890" s="46" t="s">
        <v>210</v>
      </c>
      <c r="DZ1890" s="46" t="s">
        <v>2242</v>
      </c>
      <c r="EA1890" s="75">
        <v>1000000</v>
      </c>
      <c r="EB1890" s="46" t="s">
        <v>164</v>
      </c>
      <c r="EC1890" s="46"/>
      <c r="ET1890" s="46" t="s">
        <v>2232</v>
      </c>
      <c r="EU1890" s="46" t="s">
        <v>621</v>
      </c>
      <c r="EY1890" s="70" t="str">
        <f t="shared" si="227"/>
        <v>carbamazepine oral 100mg/</v>
      </c>
      <c r="FK1890" s="14" t="s">
        <v>163</v>
      </c>
      <c r="FL1890" s="70" t="str">
        <f t="shared" si="228"/>
        <v>carbamazepine oral 100mg/</v>
      </c>
    </row>
    <row r="1891" spans="1:168" ht="15.75" customHeight="1">
      <c r="A1891" s="76">
        <f t="shared" si="221"/>
        <v>9876644</v>
      </c>
      <c r="B1891" s="57"/>
      <c r="C1891" s="119"/>
      <c r="D1891" s="119"/>
      <c r="E1891" s="119"/>
      <c r="F1891" s="119"/>
      <c r="G1891" s="46" t="s">
        <v>1456</v>
      </c>
      <c r="H1891" s="69" t="s">
        <v>1822</v>
      </c>
      <c r="J1891" s="5" t="str">
        <f t="shared" si="222"/>
        <v>NOR carbamazepine Novartis Norge (2) prolonged-release tablet 200 x 200mg/</v>
      </c>
      <c r="K1891" s="5" t="str">
        <f t="shared" si="223"/>
        <v>NOR carbamazepine Novartis Norge (2) prolonged-release tablet 200 x 200mg/</v>
      </c>
      <c r="N1891" s="46" t="s">
        <v>210</v>
      </c>
      <c r="O1891" s="46" t="s">
        <v>2236</v>
      </c>
      <c r="P1891" s="80">
        <v>200</v>
      </c>
      <c r="R1891" s="80">
        <v>200</v>
      </c>
      <c r="T1891" s="119"/>
      <c r="U1891" s="119"/>
      <c r="V1891" s="119"/>
      <c r="W1891" s="119"/>
      <c r="X1891" s="46" t="s">
        <v>1288</v>
      </c>
      <c r="Y1891" s="46" t="s">
        <v>2131</v>
      </c>
      <c r="AA1891" s="46" t="s">
        <v>2303</v>
      </c>
      <c r="AC1891" s="46" t="s">
        <v>2304</v>
      </c>
      <c r="AD1891" s="46" t="s">
        <v>210</v>
      </c>
      <c r="AE1891" s="46" t="s">
        <v>2236</v>
      </c>
      <c r="AF1891" s="48" t="s">
        <v>2200</v>
      </c>
      <c r="AG1891" s="46" t="s">
        <v>1219</v>
      </c>
      <c r="AH1891" s="46"/>
      <c r="AI1891" s="46" t="s">
        <v>2210</v>
      </c>
      <c r="AJ1891" s="46" t="s">
        <v>2218</v>
      </c>
      <c r="AT1891" s="25" t="str">
        <f t="shared" si="224"/>
        <v>NOR carbamazepine Novartis Norge (2) prolonged-release tablet 200mg/</v>
      </c>
      <c r="AU1891" s="33"/>
      <c r="AV1891" s="46" t="s">
        <v>1890</v>
      </c>
      <c r="AW1891" s="46" t="s">
        <v>1822</v>
      </c>
      <c r="AX1891" s="46"/>
      <c r="AZ1891" s="46" t="s">
        <v>287</v>
      </c>
      <c r="BA1891" s="46" t="s">
        <v>965</v>
      </c>
      <c r="BB1891" s="46"/>
      <c r="BD1891" s="46" t="s">
        <v>1219</v>
      </c>
      <c r="BE1891" s="46"/>
      <c r="BF1891" s="46" t="s">
        <v>2023</v>
      </c>
      <c r="BG1891" s="46" t="s">
        <v>2091</v>
      </c>
      <c r="BH1891" s="46"/>
      <c r="BI1891" s="46"/>
      <c r="BJ1891" s="46" t="s">
        <v>1937</v>
      </c>
      <c r="BK1891" s="46" t="s">
        <v>2091</v>
      </c>
      <c r="BL1891" s="46" t="s">
        <v>2023</v>
      </c>
      <c r="BM1891" s="65" t="s">
        <v>1353</v>
      </c>
      <c r="BN1891" t="str">
        <f t="shared" si="225"/>
        <v>carbamazepine prolonged-release tablet 200mg/</v>
      </c>
      <c r="BO1891" s="65"/>
      <c r="BP1891" t="str">
        <f t="shared" si="226"/>
        <v>carbamazepine prolonged-release tablet 200mg/</v>
      </c>
      <c r="BR1891" s="72">
        <v>10226000</v>
      </c>
      <c r="BS1891" s="46" t="s">
        <v>1219</v>
      </c>
      <c r="BT1891" s="46"/>
      <c r="BU1891" s="119"/>
      <c r="BV1891" s="119"/>
      <c r="BW1891" s="48" t="s">
        <v>2200</v>
      </c>
      <c r="CB1891" s="82" t="s">
        <v>173</v>
      </c>
      <c r="CC1891" s="82"/>
      <c r="CD1891" s="46" t="s">
        <v>2262</v>
      </c>
      <c r="CE1891" s="46" t="s">
        <v>173</v>
      </c>
      <c r="CG1891" s="46" t="s">
        <v>175</v>
      </c>
      <c r="CH1891" s="46"/>
      <c r="CI1891" s="119"/>
      <c r="CJ1891" s="119"/>
      <c r="CK1891" s="46" t="s">
        <v>1239</v>
      </c>
      <c r="CN1891" s="46" t="s">
        <v>3383</v>
      </c>
      <c r="CO1891" s="46" t="s">
        <v>2250</v>
      </c>
      <c r="CQ1891" s="46" t="s">
        <v>2250</v>
      </c>
      <c r="CR1891" s="46" t="s">
        <v>276</v>
      </c>
      <c r="CT1891" s="46" t="s">
        <v>2250</v>
      </c>
      <c r="CU1891" s="46" t="s">
        <v>276</v>
      </c>
      <c r="CV1891" s="119"/>
      <c r="CW1891" s="148"/>
      <c r="DG1891" s="119"/>
      <c r="DH1891" s="119"/>
      <c r="DI1891" s="119"/>
      <c r="DJ1891" s="119"/>
      <c r="DK1891" s="119"/>
      <c r="DL1891" s="74">
        <v>200</v>
      </c>
      <c r="DM1891" s="74" t="s">
        <v>164</v>
      </c>
      <c r="DN1891" s="74"/>
      <c r="DO1891" s="74"/>
      <c r="DP1891" s="74"/>
      <c r="DR1891" s="74">
        <v>200</v>
      </c>
      <c r="DS1891" s="74" t="s">
        <v>164</v>
      </c>
      <c r="DX1891" s="46" t="s">
        <v>210</v>
      </c>
      <c r="DY1891" s="46" t="s">
        <v>210</v>
      </c>
      <c r="DZ1891" s="46" t="s">
        <v>2242</v>
      </c>
      <c r="EA1891" s="75">
        <v>2000000</v>
      </c>
      <c r="EB1891" s="46" t="s">
        <v>164</v>
      </c>
      <c r="EC1891" s="46"/>
      <c r="ET1891" s="46" t="s">
        <v>2232</v>
      </c>
      <c r="EU1891" s="46" t="s">
        <v>621</v>
      </c>
      <c r="EY1891" s="70" t="str">
        <f t="shared" si="227"/>
        <v>carbamazepine oral Prolonged 200mg/</v>
      </c>
      <c r="FK1891" s="14" t="s">
        <v>3375</v>
      </c>
      <c r="FL1891" s="70" t="str">
        <f t="shared" si="228"/>
        <v>carbamazepine oral Prolonged 200mg/</v>
      </c>
    </row>
    <row r="1892" spans="1:168" ht="15.75" customHeight="1">
      <c r="A1892" s="76">
        <f t="shared" si="221"/>
        <v>9876645</v>
      </c>
      <c r="B1892" s="57"/>
      <c r="C1892" s="119"/>
      <c r="D1892" s="119"/>
      <c r="E1892" s="119"/>
      <c r="F1892" s="119"/>
      <c r="G1892" s="46" t="s">
        <v>1457</v>
      </c>
      <c r="H1892" s="69" t="s">
        <v>1822</v>
      </c>
      <c r="J1892" s="5" t="str">
        <f t="shared" si="222"/>
        <v>NOR carbamazepine Novartis Norge (2) prolonged-release tablet 20 x 200mg/</v>
      </c>
      <c r="K1892" s="5" t="str">
        <f t="shared" si="223"/>
        <v>NOR carbamazepine Novartis Norge (2) prolonged-release tablet 20 x 200mg/</v>
      </c>
      <c r="N1892" s="46" t="s">
        <v>1291</v>
      </c>
      <c r="O1892" s="46" t="s">
        <v>2232</v>
      </c>
      <c r="P1892" s="81">
        <v>20</v>
      </c>
      <c r="R1892" s="81">
        <v>20</v>
      </c>
      <c r="T1892" s="119"/>
      <c r="U1892" s="119"/>
      <c r="V1892" s="119"/>
      <c r="W1892" s="119"/>
      <c r="X1892" s="46" t="s">
        <v>2298</v>
      </c>
      <c r="Y1892" s="46" t="s">
        <v>2131</v>
      </c>
      <c r="AA1892" s="46" t="s">
        <v>2303</v>
      </c>
      <c r="AC1892" s="46" t="s">
        <v>2306</v>
      </c>
      <c r="AD1892" s="46" t="s">
        <v>1291</v>
      </c>
      <c r="AE1892" s="46" t="s">
        <v>2232</v>
      </c>
      <c r="AF1892" s="48" t="s">
        <v>2200</v>
      </c>
      <c r="AG1892" s="46" t="s">
        <v>1219</v>
      </c>
      <c r="AH1892" s="46"/>
      <c r="AI1892" s="46" t="s">
        <v>2210</v>
      </c>
      <c r="AJ1892" s="46" t="s">
        <v>2218</v>
      </c>
      <c r="AT1892" s="25" t="str">
        <f t="shared" si="224"/>
        <v>NOR carbamazepine Novartis Norge (2) prolonged-release tablet 200mg/</v>
      </c>
      <c r="AU1892" s="33"/>
      <c r="AV1892" s="46" t="s">
        <v>1890</v>
      </c>
      <c r="AW1892" s="46" t="s">
        <v>1822</v>
      </c>
      <c r="AX1892" s="46"/>
      <c r="AZ1892" s="46" t="s">
        <v>287</v>
      </c>
      <c r="BA1892" s="46" t="s">
        <v>965</v>
      </c>
      <c r="BB1892" s="46"/>
      <c r="BD1892" s="46" t="s">
        <v>1219</v>
      </c>
      <c r="BE1892" s="46"/>
      <c r="BF1892" s="46" t="s">
        <v>2023</v>
      </c>
      <c r="BG1892" s="46" t="s">
        <v>2091</v>
      </c>
      <c r="BH1892" s="46"/>
      <c r="BI1892" s="46"/>
      <c r="BJ1892" s="46" t="s">
        <v>1937</v>
      </c>
      <c r="BK1892" s="46" t="s">
        <v>2091</v>
      </c>
      <c r="BL1892" s="46" t="s">
        <v>2023</v>
      </c>
      <c r="BM1892" s="65" t="s">
        <v>1353</v>
      </c>
      <c r="BN1892" t="str">
        <f t="shared" si="225"/>
        <v>carbamazepine prolonged-release tablet 200mg/</v>
      </c>
      <c r="BO1892" s="65"/>
      <c r="BP1892" t="str">
        <f t="shared" si="226"/>
        <v>carbamazepine prolonged-release tablet 200mg/</v>
      </c>
      <c r="BR1892" s="72">
        <v>10226000</v>
      </c>
      <c r="BS1892" s="46" t="s">
        <v>1219</v>
      </c>
      <c r="BT1892" s="46"/>
      <c r="BU1892" s="119"/>
      <c r="BV1892" s="119"/>
      <c r="BW1892" s="48" t="s">
        <v>2200</v>
      </c>
      <c r="CB1892" s="82" t="s">
        <v>173</v>
      </c>
      <c r="CC1892" s="82"/>
      <c r="CD1892" s="46" t="s">
        <v>2262</v>
      </c>
      <c r="CE1892" s="46" t="s">
        <v>173</v>
      </c>
      <c r="CG1892" s="46" t="s">
        <v>175</v>
      </c>
      <c r="CH1892" s="46"/>
      <c r="CI1892" s="119"/>
      <c r="CJ1892" s="119"/>
      <c r="CK1892" s="46" t="s">
        <v>1239</v>
      </c>
      <c r="CN1892" s="46" t="s">
        <v>3383</v>
      </c>
      <c r="CO1892" s="46" t="s">
        <v>2250</v>
      </c>
      <c r="CQ1892" s="46" t="s">
        <v>2250</v>
      </c>
      <c r="CR1892" s="46" t="s">
        <v>276</v>
      </c>
      <c r="CT1892" s="46" t="s">
        <v>2250</v>
      </c>
      <c r="CU1892" s="46" t="s">
        <v>276</v>
      </c>
      <c r="CV1892" s="119"/>
      <c r="CW1892" s="148"/>
      <c r="DG1892" s="119"/>
      <c r="DH1892" s="119"/>
      <c r="DI1892" s="119"/>
      <c r="DJ1892" s="119"/>
      <c r="DK1892" s="119"/>
      <c r="DL1892" s="74">
        <v>200</v>
      </c>
      <c r="DM1892" s="74" t="s">
        <v>164</v>
      </c>
      <c r="DN1892" s="74"/>
      <c r="DO1892" s="74"/>
      <c r="DP1892" s="74"/>
      <c r="DR1892" s="74">
        <v>200</v>
      </c>
      <c r="DS1892" s="74" t="s">
        <v>164</v>
      </c>
      <c r="DX1892" s="46" t="s">
        <v>210</v>
      </c>
      <c r="DY1892" s="46" t="s">
        <v>210</v>
      </c>
      <c r="DZ1892" s="46" t="s">
        <v>2242</v>
      </c>
      <c r="EA1892" s="75">
        <v>2000000</v>
      </c>
      <c r="EB1892" s="46" t="s">
        <v>164</v>
      </c>
      <c r="EC1892" s="46"/>
      <c r="ET1892" s="46" t="s">
        <v>2232</v>
      </c>
      <c r="EU1892" s="46" t="s">
        <v>621</v>
      </c>
      <c r="EY1892" s="70" t="str">
        <f t="shared" si="227"/>
        <v>carbamazepine oral Prolonged 200mg/</v>
      </c>
      <c r="FK1892" s="14" t="s">
        <v>3375</v>
      </c>
      <c r="FL1892" s="70" t="str">
        <f t="shared" si="228"/>
        <v>carbamazepine oral Prolonged 200mg/</v>
      </c>
    </row>
    <row r="1893" spans="1:168" ht="15.75" customHeight="1">
      <c r="A1893" s="76">
        <f t="shared" si="221"/>
        <v>9876646</v>
      </c>
      <c r="B1893" s="57"/>
      <c r="C1893" s="119"/>
      <c r="D1893" s="119"/>
      <c r="E1893" s="119"/>
      <c r="F1893" s="119"/>
      <c r="G1893" s="46" t="s">
        <v>1458</v>
      </c>
      <c r="H1893" s="46" t="s">
        <v>1823</v>
      </c>
      <c r="J1893" s="5" t="str">
        <f t="shared" si="222"/>
        <v>NOR carbamazepine Novartis Norge (2) tablet 1 x 200mg/</v>
      </c>
      <c r="K1893" s="5" t="str">
        <f t="shared" si="223"/>
        <v>NOR carbamazepine Novartis Norge (2) tablet 1 x 200mg/</v>
      </c>
      <c r="N1893" s="46" t="s">
        <v>210</v>
      </c>
      <c r="O1893" s="46" t="s">
        <v>2232</v>
      </c>
      <c r="P1893" s="80">
        <v>1</v>
      </c>
      <c r="R1893" s="80">
        <v>1</v>
      </c>
      <c r="T1893" s="119"/>
      <c r="U1893" s="119"/>
      <c r="V1893" s="119"/>
      <c r="W1893" s="119"/>
      <c r="X1893" s="46" t="s">
        <v>210</v>
      </c>
      <c r="Y1893" s="46" t="s">
        <v>2132</v>
      </c>
      <c r="AA1893" s="46" t="s">
        <v>2303</v>
      </c>
      <c r="AC1893" s="46" t="s">
        <v>210</v>
      </c>
      <c r="AD1893" s="46" t="s">
        <v>210</v>
      </c>
      <c r="AE1893" s="46" t="s">
        <v>2232</v>
      </c>
      <c r="AF1893" s="48" t="s">
        <v>2198</v>
      </c>
      <c r="AG1893" s="46" t="s">
        <v>173</v>
      </c>
      <c r="AH1893" s="46"/>
      <c r="AI1893" s="46" t="s">
        <v>1208</v>
      </c>
      <c r="AJ1893" s="46" t="s">
        <v>2216</v>
      </c>
      <c r="AT1893" s="25" t="str">
        <f t="shared" si="224"/>
        <v>NOR carbamazepine Novartis Norge (2) tablet 200mg/</v>
      </c>
      <c r="AU1893" s="33"/>
      <c r="AV1893" s="46" t="s">
        <v>1892</v>
      </c>
      <c r="AW1893" s="46" t="s">
        <v>1823</v>
      </c>
      <c r="AX1893" s="46"/>
      <c r="AZ1893" s="46" t="s">
        <v>287</v>
      </c>
      <c r="BA1893" s="46" t="s">
        <v>965</v>
      </c>
      <c r="BB1893" s="46"/>
      <c r="BD1893" s="46" t="s">
        <v>173</v>
      </c>
      <c r="BE1893" s="46"/>
      <c r="BF1893" s="46" t="s">
        <v>2024</v>
      </c>
      <c r="BG1893" s="46" t="s">
        <v>2091</v>
      </c>
      <c r="BH1893" s="46"/>
      <c r="BI1893" s="46"/>
      <c r="BJ1893" s="46" t="s">
        <v>1938</v>
      </c>
      <c r="BK1893" s="46" t="s">
        <v>2091</v>
      </c>
      <c r="BL1893" s="46" t="s">
        <v>2024</v>
      </c>
      <c r="BM1893" s="65" t="s">
        <v>1353</v>
      </c>
      <c r="BN1893" t="str">
        <f t="shared" si="225"/>
        <v>carbamazepine tablet 200mg/</v>
      </c>
      <c r="BO1893" s="65"/>
      <c r="BP1893" t="str">
        <f t="shared" si="226"/>
        <v>carbamazepine tablet 200mg/</v>
      </c>
      <c r="BR1893" s="46">
        <v>10219000</v>
      </c>
      <c r="BS1893" s="46" t="s">
        <v>173</v>
      </c>
      <c r="BT1893" s="46"/>
      <c r="BU1893" s="119"/>
      <c r="BV1893" s="119"/>
      <c r="BW1893" s="48" t="s">
        <v>2198</v>
      </c>
      <c r="CB1893" s="82" t="s">
        <v>173</v>
      </c>
      <c r="CC1893" s="82"/>
      <c r="CD1893" s="46" t="s">
        <v>2262</v>
      </c>
      <c r="CE1893" s="46" t="s">
        <v>173</v>
      </c>
      <c r="CG1893" s="46" t="s">
        <v>175</v>
      </c>
      <c r="CH1893" s="46"/>
      <c r="CI1893" s="119"/>
      <c r="CJ1893" s="119"/>
      <c r="CK1893" s="46" t="s">
        <v>1239</v>
      </c>
      <c r="CN1893" s="46" t="s">
        <v>3383</v>
      </c>
      <c r="CO1893" s="46" t="s">
        <v>2250</v>
      </c>
      <c r="CQ1893" s="46" t="s">
        <v>2250</v>
      </c>
      <c r="CR1893" s="46" t="s">
        <v>276</v>
      </c>
      <c r="CT1893" s="46" t="s">
        <v>2250</v>
      </c>
      <c r="CU1893" s="46" t="s">
        <v>276</v>
      </c>
      <c r="CV1893" s="119"/>
      <c r="CW1893" s="148"/>
      <c r="DG1893" s="119"/>
      <c r="DH1893" s="119"/>
      <c r="DI1893" s="119"/>
      <c r="DJ1893" s="119"/>
      <c r="DK1893" s="119"/>
      <c r="DL1893" s="74">
        <v>200</v>
      </c>
      <c r="DM1893" s="74" t="s">
        <v>164</v>
      </c>
      <c r="DN1893" s="74"/>
      <c r="DO1893" s="74"/>
      <c r="DP1893" s="74"/>
      <c r="DR1893" s="74">
        <v>200</v>
      </c>
      <c r="DS1893" s="74" t="s">
        <v>164</v>
      </c>
      <c r="DX1893" s="46" t="s">
        <v>210</v>
      </c>
      <c r="DY1893" s="46" t="s">
        <v>210</v>
      </c>
      <c r="DZ1893" s="46" t="s">
        <v>2242</v>
      </c>
      <c r="EA1893" s="75">
        <v>2000000</v>
      </c>
      <c r="EB1893" s="46" t="s">
        <v>164</v>
      </c>
      <c r="EC1893" s="46"/>
      <c r="ET1893" s="46" t="s">
        <v>2232</v>
      </c>
      <c r="EU1893" s="46" t="s">
        <v>621</v>
      </c>
      <c r="EY1893" s="70" t="str">
        <f t="shared" si="227"/>
        <v>carbamazepine oral 200mg/</v>
      </c>
      <c r="FK1893" s="14" t="s">
        <v>163</v>
      </c>
      <c r="FL1893" s="70" t="str">
        <f t="shared" si="228"/>
        <v>carbamazepine oral 200mg/</v>
      </c>
    </row>
    <row r="1894" spans="1:168" ht="15.75" customHeight="1">
      <c r="A1894" s="76">
        <f t="shared" si="221"/>
        <v>9876647</v>
      </c>
      <c r="B1894" s="57"/>
      <c r="C1894" s="119"/>
      <c r="D1894" s="119"/>
      <c r="E1894" s="119"/>
      <c r="F1894" s="119"/>
      <c r="G1894" s="46" t="s">
        <v>1459</v>
      </c>
      <c r="H1894" s="46" t="s">
        <v>1822</v>
      </c>
      <c r="J1894" s="5" t="str">
        <f t="shared" si="222"/>
        <v>NOR carbamazepine Novartis Norge (2) prolonged-release tablet 200 x 200mg/</v>
      </c>
      <c r="K1894" s="5" t="str">
        <f t="shared" si="223"/>
        <v>NOR carbamazepine Novartis Norge (2) prolonged-release tablet 200 x 200mg/</v>
      </c>
      <c r="N1894" s="46" t="s">
        <v>210</v>
      </c>
      <c r="O1894" s="46" t="s">
        <v>2236</v>
      </c>
      <c r="P1894" s="80">
        <v>200</v>
      </c>
      <c r="R1894" s="80">
        <v>200</v>
      </c>
      <c r="T1894" s="119"/>
      <c r="U1894" s="119"/>
      <c r="V1894" s="119"/>
      <c r="W1894" s="119"/>
      <c r="X1894" s="46" t="s">
        <v>1288</v>
      </c>
      <c r="Y1894" s="46" t="s">
        <v>2131</v>
      </c>
      <c r="AA1894" s="46" t="s">
        <v>2303</v>
      </c>
      <c r="AC1894" s="46" t="s">
        <v>2307</v>
      </c>
      <c r="AD1894" s="46" t="s">
        <v>210</v>
      </c>
      <c r="AE1894" s="46" t="s">
        <v>2236</v>
      </c>
      <c r="AF1894" s="48" t="s">
        <v>2200</v>
      </c>
      <c r="AG1894" s="46" t="s">
        <v>1219</v>
      </c>
      <c r="AH1894" s="46"/>
      <c r="AI1894" s="46" t="s">
        <v>2210</v>
      </c>
      <c r="AJ1894" s="46" t="s">
        <v>2218</v>
      </c>
      <c r="AT1894" s="25" t="str">
        <f t="shared" si="224"/>
        <v>NOR carbamazepine Novartis Norge (2) prolonged-release tablet 200mg/</v>
      </c>
      <c r="AU1894" s="33"/>
      <c r="AV1894" s="46" t="s">
        <v>1890</v>
      </c>
      <c r="AW1894" s="46" t="s">
        <v>1822</v>
      </c>
      <c r="AX1894" s="46"/>
      <c r="AZ1894" s="46" t="s">
        <v>287</v>
      </c>
      <c r="BA1894" s="46" t="s">
        <v>965</v>
      </c>
      <c r="BB1894" s="46"/>
      <c r="BD1894" s="46" t="s">
        <v>1219</v>
      </c>
      <c r="BE1894" s="46"/>
      <c r="BF1894" s="46" t="s">
        <v>2023</v>
      </c>
      <c r="BG1894" s="46" t="s">
        <v>2091</v>
      </c>
      <c r="BH1894" s="46"/>
      <c r="BI1894" s="46"/>
      <c r="BJ1894" s="46" t="s">
        <v>1937</v>
      </c>
      <c r="BK1894" s="46" t="s">
        <v>2091</v>
      </c>
      <c r="BL1894" s="46" t="s">
        <v>2023</v>
      </c>
      <c r="BM1894" s="65" t="s">
        <v>1353</v>
      </c>
      <c r="BN1894" t="str">
        <f t="shared" si="225"/>
        <v>carbamazepine prolonged-release tablet 200mg/</v>
      </c>
      <c r="BO1894" s="65"/>
      <c r="BP1894" t="str">
        <f t="shared" si="226"/>
        <v>carbamazepine prolonged-release tablet 200mg/</v>
      </c>
      <c r="BR1894" s="72">
        <v>10226000</v>
      </c>
      <c r="BS1894" s="46" t="s">
        <v>1219</v>
      </c>
      <c r="BT1894" s="46"/>
      <c r="BU1894" s="119"/>
      <c r="BV1894" s="119"/>
      <c r="BW1894" s="48" t="s">
        <v>2200</v>
      </c>
      <c r="CB1894" s="82" t="s">
        <v>173</v>
      </c>
      <c r="CC1894" s="82"/>
      <c r="CD1894" s="46" t="s">
        <v>2262</v>
      </c>
      <c r="CE1894" s="46" t="s">
        <v>173</v>
      </c>
      <c r="CG1894" s="46" t="s">
        <v>175</v>
      </c>
      <c r="CH1894" s="46"/>
      <c r="CI1894" s="119"/>
      <c r="CJ1894" s="119"/>
      <c r="CK1894" s="46" t="s">
        <v>1239</v>
      </c>
      <c r="CN1894" s="46" t="s">
        <v>3383</v>
      </c>
      <c r="CO1894" s="46" t="s">
        <v>2250</v>
      </c>
      <c r="CQ1894" s="46" t="s">
        <v>2250</v>
      </c>
      <c r="CR1894" s="46" t="s">
        <v>276</v>
      </c>
      <c r="CT1894" s="46" t="s">
        <v>2250</v>
      </c>
      <c r="CU1894" s="46" t="s">
        <v>276</v>
      </c>
      <c r="CV1894" s="119"/>
      <c r="CW1894" s="148"/>
      <c r="DG1894" s="119"/>
      <c r="DH1894" s="119"/>
      <c r="DI1894" s="119"/>
      <c r="DJ1894" s="119"/>
      <c r="DK1894" s="119"/>
      <c r="DL1894" s="74">
        <v>200</v>
      </c>
      <c r="DM1894" s="74" t="s">
        <v>164</v>
      </c>
      <c r="DN1894" s="74"/>
      <c r="DO1894" s="74"/>
      <c r="DP1894" s="74"/>
      <c r="DR1894" s="74">
        <v>200</v>
      </c>
      <c r="DS1894" s="74" t="s">
        <v>164</v>
      </c>
      <c r="DX1894" s="46" t="s">
        <v>210</v>
      </c>
      <c r="DY1894" s="46" t="s">
        <v>210</v>
      </c>
      <c r="DZ1894" s="46" t="s">
        <v>2242</v>
      </c>
      <c r="EA1894" s="75">
        <v>2000000</v>
      </c>
      <c r="EB1894" s="46" t="s">
        <v>164</v>
      </c>
      <c r="EC1894" s="46"/>
      <c r="ET1894" s="46" t="s">
        <v>2232</v>
      </c>
      <c r="EU1894" s="46" t="s">
        <v>621</v>
      </c>
      <c r="EY1894" s="70" t="str">
        <f t="shared" si="227"/>
        <v>carbamazepine oral Prolonged 200mg/</v>
      </c>
      <c r="FK1894" s="14" t="s">
        <v>3375</v>
      </c>
      <c r="FL1894" s="70" t="str">
        <f t="shared" si="228"/>
        <v>carbamazepine oral Prolonged 200mg/</v>
      </c>
    </row>
    <row r="1895" spans="1:168" ht="15.75" customHeight="1">
      <c r="A1895" s="76">
        <f t="shared" si="221"/>
        <v>9876648</v>
      </c>
      <c r="B1895" s="57"/>
      <c r="C1895" s="119"/>
      <c r="D1895" s="119"/>
      <c r="E1895" s="119"/>
      <c r="F1895" s="119"/>
      <c r="G1895" s="46" t="s">
        <v>1460</v>
      </c>
      <c r="H1895" s="46" t="s">
        <v>1821</v>
      </c>
      <c r="J1895" s="5" t="str">
        <f t="shared" si="222"/>
        <v>NOR carbamazepine Novartis Norge (2) tablet 1 x 100mg/</v>
      </c>
      <c r="K1895" s="5" t="str">
        <f t="shared" si="223"/>
        <v>NOR carbamazepine Novartis Norge (2) tablet 1 x 100mg/</v>
      </c>
      <c r="N1895" s="46" t="s">
        <v>1291</v>
      </c>
      <c r="O1895" s="46" t="s">
        <v>2232</v>
      </c>
      <c r="P1895" s="80">
        <v>1</v>
      </c>
      <c r="R1895" s="80">
        <v>1</v>
      </c>
      <c r="T1895" s="119"/>
      <c r="U1895" s="119"/>
      <c r="V1895" s="119"/>
      <c r="W1895" s="119"/>
      <c r="X1895" s="46" t="s">
        <v>2298</v>
      </c>
      <c r="Y1895" s="46" t="s">
        <v>2130</v>
      </c>
      <c r="AA1895" s="46" t="s">
        <v>2303</v>
      </c>
      <c r="AC1895" s="46" t="s">
        <v>2306</v>
      </c>
      <c r="AD1895" s="46" t="s">
        <v>1291</v>
      </c>
      <c r="AE1895" s="46" t="s">
        <v>2232</v>
      </c>
      <c r="AF1895" s="48" t="s">
        <v>2198</v>
      </c>
      <c r="AG1895" s="46" t="s">
        <v>173</v>
      </c>
      <c r="AH1895" s="46"/>
      <c r="AI1895" s="46" t="s">
        <v>1208</v>
      </c>
      <c r="AJ1895" s="46" t="s">
        <v>2216</v>
      </c>
      <c r="AT1895" s="25" t="str">
        <f t="shared" si="224"/>
        <v>NOR carbamazepine Novartis Norge (2) tablet 100mg/</v>
      </c>
      <c r="AU1895" s="33"/>
      <c r="AV1895" s="46" t="s">
        <v>1892</v>
      </c>
      <c r="AW1895" s="46" t="s">
        <v>1821</v>
      </c>
      <c r="AX1895" s="46"/>
      <c r="AZ1895" s="46" t="s">
        <v>287</v>
      </c>
      <c r="BA1895" s="46" t="s">
        <v>965</v>
      </c>
      <c r="BB1895" s="46"/>
      <c r="BD1895" s="46" t="s">
        <v>173</v>
      </c>
      <c r="BE1895" s="46"/>
      <c r="BF1895" s="46" t="s">
        <v>2022</v>
      </c>
      <c r="BG1895" s="46" t="s">
        <v>2091</v>
      </c>
      <c r="BH1895" s="46"/>
      <c r="BI1895" s="46"/>
      <c r="BJ1895" s="46" t="s">
        <v>1936</v>
      </c>
      <c r="BK1895" s="46" t="s">
        <v>2091</v>
      </c>
      <c r="BL1895" s="46" t="s">
        <v>2022</v>
      </c>
      <c r="BM1895" s="65" t="s">
        <v>1353</v>
      </c>
      <c r="BN1895" t="str">
        <f t="shared" si="225"/>
        <v>carbamazepine tablet 100mg/</v>
      </c>
      <c r="BO1895" s="65"/>
      <c r="BP1895" t="str">
        <f t="shared" si="226"/>
        <v>carbamazepine tablet 100mg/</v>
      </c>
      <c r="BR1895" s="46">
        <v>10219000</v>
      </c>
      <c r="BS1895" s="46" t="s">
        <v>173</v>
      </c>
      <c r="BT1895" s="46"/>
      <c r="BU1895" s="119"/>
      <c r="BV1895" s="119"/>
      <c r="BW1895" s="48" t="s">
        <v>2198</v>
      </c>
      <c r="CB1895" s="82" t="s">
        <v>173</v>
      </c>
      <c r="CC1895" s="82"/>
      <c r="CD1895" s="46" t="s">
        <v>2262</v>
      </c>
      <c r="CE1895" s="46" t="s">
        <v>173</v>
      </c>
      <c r="CG1895" s="46" t="s">
        <v>175</v>
      </c>
      <c r="CH1895" s="46"/>
      <c r="CI1895" s="119"/>
      <c r="CJ1895" s="119"/>
      <c r="CK1895" s="46" t="s">
        <v>1239</v>
      </c>
      <c r="CN1895" s="46" t="s">
        <v>3383</v>
      </c>
      <c r="CO1895" s="46" t="s">
        <v>2250</v>
      </c>
      <c r="CQ1895" s="46" t="s">
        <v>2250</v>
      </c>
      <c r="CR1895" s="46" t="s">
        <v>276</v>
      </c>
      <c r="CT1895" s="46" t="s">
        <v>2250</v>
      </c>
      <c r="CU1895" s="46" t="s">
        <v>276</v>
      </c>
      <c r="CV1895" s="119"/>
      <c r="CW1895" s="148"/>
      <c r="DG1895" s="119"/>
      <c r="DH1895" s="119"/>
      <c r="DI1895" s="119"/>
      <c r="DJ1895" s="119"/>
      <c r="DK1895" s="119"/>
      <c r="DL1895" s="74">
        <v>100</v>
      </c>
      <c r="DM1895" s="74" t="s">
        <v>164</v>
      </c>
      <c r="DN1895" s="74"/>
      <c r="DO1895" s="74"/>
      <c r="DP1895" s="74"/>
      <c r="DR1895" s="74">
        <v>100</v>
      </c>
      <c r="DS1895" s="74" t="s">
        <v>164</v>
      </c>
      <c r="DX1895" s="46" t="s">
        <v>210</v>
      </c>
      <c r="DY1895" s="46" t="s">
        <v>210</v>
      </c>
      <c r="DZ1895" s="46" t="s">
        <v>2242</v>
      </c>
      <c r="EA1895" s="75">
        <v>1000000</v>
      </c>
      <c r="EB1895" s="46" t="s">
        <v>164</v>
      </c>
      <c r="EC1895" s="46"/>
      <c r="ET1895" s="46" t="s">
        <v>2232</v>
      </c>
      <c r="EU1895" s="46" t="s">
        <v>621</v>
      </c>
      <c r="EY1895" s="70" t="str">
        <f t="shared" si="227"/>
        <v>carbamazepine oral 100mg/</v>
      </c>
      <c r="FK1895" s="14" t="s">
        <v>163</v>
      </c>
      <c r="FL1895" s="70" t="str">
        <f t="shared" si="228"/>
        <v>carbamazepine oral 100mg/</v>
      </c>
    </row>
    <row r="1896" spans="1:168" ht="15.75" customHeight="1">
      <c r="A1896" s="76">
        <f t="shared" si="221"/>
        <v>9876649</v>
      </c>
      <c r="B1896" s="57"/>
      <c r="C1896" s="119"/>
      <c r="D1896" s="119"/>
      <c r="E1896" s="119"/>
      <c r="F1896" s="119"/>
      <c r="G1896" s="46" t="s">
        <v>1461</v>
      </c>
      <c r="H1896" s="46" t="s">
        <v>1820</v>
      </c>
      <c r="J1896" s="5" t="str">
        <f t="shared" si="222"/>
        <v>NOR carbamazepine Desitin Arzneimittel GmbH prolonged-release tablet 1 x 300mg/</v>
      </c>
      <c r="K1896" s="5" t="str">
        <f t="shared" si="223"/>
        <v>NOR carbamazepine Desitin Arzneimittel GmbH prolonged-release tablet 1 x 300mg/</v>
      </c>
      <c r="N1896" s="46" t="s">
        <v>1299</v>
      </c>
      <c r="O1896" s="46" t="s">
        <v>2232</v>
      </c>
      <c r="P1896" s="80">
        <v>1</v>
      </c>
      <c r="R1896" s="80">
        <v>1</v>
      </c>
      <c r="T1896" s="119"/>
      <c r="U1896" s="119"/>
      <c r="V1896" s="119"/>
      <c r="W1896" s="119"/>
      <c r="X1896" s="46" t="s">
        <v>210</v>
      </c>
      <c r="Y1896" s="46" t="s">
        <v>2129</v>
      </c>
      <c r="AA1896" s="46" t="s">
        <v>2303</v>
      </c>
      <c r="AC1896" s="46" t="s">
        <v>210</v>
      </c>
      <c r="AD1896" s="46" t="s">
        <v>1299</v>
      </c>
      <c r="AE1896" s="46" t="s">
        <v>2232</v>
      </c>
      <c r="AF1896" s="48" t="s">
        <v>2200</v>
      </c>
      <c r="AG1896" s="46" t="s">
        <v>1219</v>
      </c>
      <c r="AH1896" s="46"/>
      <c r="AI1896" s="46" t="s">
        <v>2210</v>
      </c>
      <c r="AJ1896" s="46" t="s">
        <v>2218</v>
      </c>
      <c r="AT1896" s="25" t="str">
        <f t="shared" si="224"/>
        <v>NOR carbamazepine Desitin Arzneimittel GmbH prolonged-release tablet 300mg/</v>
      </c>
      <c r="AU1896" s="33"/>
      <c r="AV1896" s="46" t="s">
        <v>1891</v>
      </c>
      <c r="AW1896" s="46" t="s">
        <v>1820</v>
      </c>
      <c r="AX1896" s="46"/>
      <c r="AZ1896" s="46" t="s">
        <v>287</v>
      </c>
      <c r="BA1896" s="46" t="s">
        <v>965</v>
      </c>
      <c r="BB1896" s="46"/>
      <c r="BD1896" s="46" t="s">
        <v>1219</v>
      </c>
      <c r="BE1896" s="46"/>
      <c r="BF1896" s="46" t="s">
        <v>2019</v>
      </c>
      <c r="BG1896" s="46" t="s">
        <v>2092</v>
      </c>
      <c r="BH1896" s="46"/>
      <c r="BI1896" s="46"/>
      <c r="BJ1896" s="46" t="s">
        <v>1935</v>
      </c>
      <c r="BK1896" s="46" t="s">
        <v>2092</v>
      </c>
      <c r="BL1896" s="46" t="s">
        <v>2019</v>
      </c>
      <c r="BM1896" s="65" t="s">
        <v>1353</v>
      </c>
      <c r="BN1896" t="str">
        <f t="shared" si="225"/>
        <v>carbamazepine prolonged-release tablet 300mg/</v>
      </c>
      <c r="BO1896" s="65"/>
      <c r="BP1896" t="str">
        <f t="shared" si="226"/>
        <v>carbamazepine prolonged-release tablet 300mg/</v>
      </c>
      <c r="BR1896" s="72">
        <v>10226000</v>
      </c>
      <c r="BS1896" s="46" t="s">
        <v>1219</v>
      </c>
      <c r="BT1896" s="46"/>
      <c r="BU1896" s="119"/>
      <c r="BV1896" s="119"/>
      <c r="BW1896" s="48" t="s">
        <v>2200</v>
      </c>
      <c r="CB1896" s="82" t="s">
        <v>173</v>
      </c>
      <c r="CC1896" s="82"/>
      <c r="CD1896" s="46" t="s">
        <v>2262</v>
      </c>
      <c r="CE1896" s="46" t="s">
        <v>173</v>
      </c>
      <c r="CG1896" s="46" t="s">
        <v>175</v>
      </c>
      <c r="CH1896" s="46"/>
      <c r="CI1896" s="119"/>
      <c r="CJ1896" s="119"/>
      <c r="CK1896" s="46" t="s">
        <v>1239</v>
      </c>
      <c r="CN1896" s="46" t="s">
        <v>3383</v>
      </c>
      <c r="CO1896" s="46" t="s">
        <v>2250</v>
      </c>
      <c r="CQ1896" s="46" t="s">
        <v>2250</v>
      </c>
      <c r="CR1896" s="46" t="s">
        <v>276</v>
      </c>
      <c r="CT1896" s="46" t="s">
        <v>2250</v>
      </c>
      <c r="CU1896" s="46" t="s">
        <v>276</v>
      </c>
      <c r="CV1896" s="119"/>
      <c r="CW1896" s="148"/>
      <c r="DG1896" s="119"/>
      <c r="DH1896" s="119"/>
      <c r="DI1896" s="119"/>
      <c r="DJ1896" s="119"/>
      <c r="DK1896" s="119"/>
      <c r="DL1896" s="74">
        <v>300</v>
      </c>
      <c r="DM1896" s="74" t="s">
        <v>164</v>
      </c>
      <c r="DN1896" s="74"/>
      <c r="DO1896" s="74"/>
      <c r="DP1896" s="74"/>
      <c r="DR1896" s="74">
        <v>300</v>
      </c>
      <c r="DS1896" s="74" t="s">
        <v>164</v>
      </c>
      <c r="DX1896" s="46" t="s">
        <v>210</v>
      </c>
      <c r="DY1896" s="46" t="s">
        <v>210</v>
      </c>
      <c r="DZ1896" s="46" t="s">
        <v>2242</v>
      </c>
      <c r="EA1896" s="75">
        <v>3000000</v>
      </c>
      <c r="EB1896" s="46" t="s">
        <v>164</v>
      </c>
      <c r="EC1896" s="46"/>
      <c r="ET1896" s="46" t="s">
        <v>2232</v>
      </c>
      <c r="EU1896" s="46" t="s">
        <v>621</v>
      </c>
      <c r="EY1896" s="70" t="str">
        <f t="shared" si="227"/>
        <v>carbamazepine oral Prolonged 300mg/</v>
      </c>
      <c r="FK1896" s="14" t="s">
        <v>3375</v>
      </c>
      <c r="FL1896" s="70" t="str">
        <f t="shared" si="228"/>
        <v>carbamazepine oral Prolonged 300mg/</v>
      </c>
    </row>
    <row r="1897" spans="1:168" ht="15.75" customHeight="1">
      <c r="A1897" s="76">
        <f t="shared" si="221"/>
        <v>9876650</v>
      </c>
      <c r="B1897" s="57"/>
      <c r="C1897" s="119"/>
      <c r="D1897" s="119"/>
      <c r="E1897" s="119"/>
      <c r="F1897" s="119"/>
      <c r="G1897" s="69" t="s">
        <v>1462</v>
      </c>
      <c r="H1897" s="69" t="s">
        <v>1817</v>
      </c>
      <c r="J1897" s="5" t="str">
        <f t="shared" si="222"/>
        <v>NOR carbamazepine Desitin Arzneimittel GmbH prolonged-release tablet 1 x 150mg/</v>
      </c>
      <c r="K1897" s="5" t="str">
        <f t="shared" si="223"/>
        <v>NOR carbamazepine Desitin Arzneimittel GmbH prolonged-release tablet 1 x 150mg/</v>
      </c>
      <c r="N1897" s="46" t="s">
        <v>1291</v>
      </c>
      <c r="O1897" s="46" t="s">
        <v>2232</v>
      </c>
      <c r="P1897" s="80">
        <v>1</v>
      </c>
      <c r="R1897" s="80">
        <v>1</v>
      </c>
      <c r="T1897" s="119"/>
      <c r="U1897" s="119"/>
      <c r="V1897" s="119"/>
      <c r="W1897" s="119"/>
      <c r="X1897" s="46" t="s">
        <v>2298</v>
      </c>
      <c r="Y1897" s="46" t="s">
        <v>2125</v>
      </c>
      <c r="AA1897" s="46" t="s">
        <v>2303</v>
      </c>
      <c r="AC1897" s="46" t="s">
        <v>2306</v>
      </c>
      <c r="AD1897" s="46" t="s">
        <v>1291</v>
      </c>
      <c r="AE1897" s="46" t="s">
        <v>2232</v>
      </c>
      <c r="AF1897" s="48" t="s">
        <v>2200</v>
      </c>
      <c r="AG1897" s="46" t="s">
        <v>1219</v>
      </c>
      <c r="AH1897" s="46"/>
      <c r="AI1897" s="46" t="s">
        <v>2210</v>
      </c>
      <c r="AJ1897" s="46" t="s">
        <v>2218</v>
      </c>
      <c r="AT1897" s="25" t="str">
        <f t="shared" si="224"/>
        <v>NOR carbamazepine Desitin Arzneimittel GmbH prolonged-release tablet 150mg/</v>
      </c>
      <c r="AU1897" s="33"/>
      <c r="AV1897" s="46" t="s">
        <v>1891</v>
      </c>
      <c r="AW1897" s="46" t="s">
        <v>1817</v>
      </c>
      <c r="AX1897" s="46"/>
      <c r="AZ1897" s="46" t="s">
        <v>287</v>
      </c>
      <c r="BA1897" s="46" t="s">
        <v>965</v>
      </c>
      <c r="BB1897" s="46"/>
      <c r="BD1897" s="46" t="s">
        <v>1219</v>
      </c>
      <c r="BE1897" s="46"/>
      <c r="BF1897" s="46" t="s">
        <v>2019</v>
      </c>
      <c r="BG1897" s="46" t="s">
        <v>2092</v>
      </c>
      <c r="BH1897" s="46"/>
      <c r="BI1897" s="46"/>
      <c r="BJ1897" s="46" t="s">
        <v>1931</v>
      </c>
      <c r="BK1897" s="46" t="s">
        <v>2092</v>
      </c>
      <c r="BL1897" s="46" t="s">
        <v>2019</v>
      </c>
      <c r="BM1897" s="65" t="s">
        <v>1353</v>
      </c>
      <c r="BN1897" t="str">
        <f t="shared" si="225"/>
        <v>carbamazepine prolonged-release tablet 150mg/</v>
      </c>
      <c r="BO1897" s="65"/>
      <c r="BP1897" t="str">
        <f t="shared" si="226"/>
        <v>carbamazepine prolonged-release tablet 150mg/</v>
      </c>
      <c r="BR1897" s="72">
        <v>10226000</v>
      </c>
      <c r="BS1897" s="46" t="s">
        <v>1219</v>
      </c>
      <c r="BT1897" s="46"/>
      <c r="BU1897" s="119"/>
      <c r="BV1897" s="119"/>
      <c r="BW1897" s="48" t="s">
        <v>2200</v>
      </c>
      <c r="CB1897" s="82" t="s">
        <v>173</v>
      </c>
      <c r="CC1897" s="82"/>
      <c r="CD1897" s="46" t="s">
        <v>2262</v>
      </c>
      <c r="CE1897" s="46" t="s">
        <v>173</v>
      </c>
      <c r="CG1897" s="46" t="s">
        <v>175</v>
      </c>
      <c r="CH1897" s="46"/>
      <c r="CI1897" s="119"/>
      <c r="CJ1897" s="119"/>
      <c r="CK1897" s="46" t="s">
        <v>1239</v>
      </c>
      <c r="CN1897" s="46" t="s">
        <v>3383</v>
      </c>
      <c r="CO1897" s="46" t="s">
        <v>2250</v>
      </c>
      <c r="CQ1897" s="46" t="s">
        <v>2250</v>
      </c>
      <c r="CR1897" s="46" t="s">
        <v>276</v>
      </c>
      <c r="CT1897" s="46" t="s">
        <v>2250</v>
      </c>
      <c r="CU1897" s="46" t="s">
        <v>276</v>
      </c>
      <c r="CV1897" s="119"/>
      <c r="CW1897" s="148"/>
      <c r="DG1897" s="119"/>
      <c r="DH1897" s="119"/>
      <c r="DI1897" s="119"/>
      <c r="DJ1897" s="119"/>
      <c r="DK1897" s="119"/>
      <c r="DL1897" s="74">
        <v>150</v>
      </c>
      <c r="DM1897" s="74" t="s">
        <v>164</v>
      </c>
      <c r="DN1897" s="74"/>
      <c r="DO1897" s="74"/>
      <c r="DP1897" s="74"/>
      <c r="DR1897" s="74">
        <v>150</v>
      </c>
      <c r="DS1897" s="74" t="s">
        <v>164</v>
      </c>
      <c r="DX1897" s="46" t="s">
        <v>210</v>
      </c>
      <c r="DY1897" s="46" t="s">
        <v>210</v>
      </c>
      <c r="DZ1897" s="46" t="s">
        <v>2242</v>
      </c>
      <c r="EA1897" s="75">
        <v>1500000</v>
      </c>
      <c r="EB1897" s="46" t="s">
        <v>164</v>
      </c>
      <c r="EC1897" s="46"/>
      <c r="ET1897" s="46" t="s">
        <v>2232</v>
      </c>
      <c r="EU1897" s="46" t="s">
        <v>621</v>
      </c>
      <c r="EY1897" s="70" t="str">
        <f t="shared" si="227"/>
        <v>carbamazepine oral Prolonged 150mg/</v>
      </c>
      <c r="FK1897" s="14" t="s">
        <v>3375</v>
      </c>
      <c r="FL1897" s="70" t="str">
        <f t="shared" si="228"/>
        <v>carbamazepine oral Prolonged 150mg/</v>
      </c>
    </row>
    <row r="1898" spans="1:168" ht="15.75" customHeight="1">
      <c r="A1898" s="76">
        <f t="shared" si="221"/>
        <v>9876651</v>
      </c>
      <c r="B1898" s="57"/>
      <c r="C1898" s="119"/>
      <c r="D1898" s="119"/>
      <c r="E1898" s="119"/>
      <c r="F1898" s="119"/>
      <c r="G1898" s="69" t="s">
        <v>1462</v>
      </c>
      <c r="H1898" s="69" t="s">
        <v>1817</v>
      </c>
      <c r="J1898" s="5" t="str">
        <f t="shared" si="222"/>
        <v>NOR carbamazepine Desitin Arzneimittel GmbH prolonged-release tablet 1 x 150mg/</v>
      </c>
      <c r="K1898" s="5" t="str">
        <f t="shared" si="223"/>
        <v>NOR carbamazepine Desitin Arzneimittel GmbH prolonged-release tablet 1 x 150mg/</v>
      </c>
      <c r="N1898" s="46" t="s">
        <v>1291</v>
      </c>
      <c r="O1898" s="46" t="s">
        <v>2232</v>
      </c>
      <c r="P1898" s="80">
        <v>1</v>
      </c>
      <c r="R1898" s="80">
        <v>1</v>
      </c>
      <c r="T1898" s="119"/>
      <c r="U1898" s="119"/>
      <c r="V1898" s="119"/>
      <c r="W1898" s="119"/>
      <c r="X1898" s="46" t="s">
        <v>2298</v>
      </c>
      <c r="Y1898" s="46" t="s">
        <v>2125</v>
      </c>
      <c r="AA1898" s="46" t="s">
        <v>2303</v>
      </c>
      <c r="AC1898" s="46" t="s">
        <v>2306</v>
      </c>
      <c r="AD1898" s="46" t="s">
        <v>1291</v>
      </c>
      <c r="AE1898" s="46" t="s">
        <v>2232</v>
      </c>
      <c r="AF1898" s="48" t="s">
        <v>2200</v>
      </c>
      <c r="AG1898" s="46" t="s">
        <v>1219</v>
      </c>
      <c r="AH1898" s="46"/>
      <c r="AI1898" s="46" t="s">
        <v>2210</v>
      </c>
      <c r="AJ1898" s="46" t="s">
        <v>2218</v>
      </c>
      <c r="AT1898" s="25" t="str">
        <f t="shared" si="224"/>
        <v>NOR carbamazepine Desitin Arzneimittel GmbH prolonged-release tablet 150mg/</v>
      </c>
      <c r="AU1898" s="33"/>
      <c r="AV1898" s="46" t="s">
        <v>1891</v>
      </c>
      <c r="AW1898" s="46" t="s">
        <v>1817</v>
      </c>
      <c r="AX1898" s="46"/>
      <c r="AZ1898" s="46" t="s">
        <v>287</v>
      </c>
      <c r="BA1898" s="46" t="s">
        <v>965</v>
      </c>
      <c r="BB1898" s="46"/>
      <c r="BD1898" s="46" t="s">
        <v>1219</v>
      </c>
      <c r="BE1898" s="46"/>
      <c r="BF1898" s="46" t="s">
        <v>2019</v>
      </c>
      <c r="BG1898" s="46" t="s">
        <v>2092</v>
      </c>
      <c r="BH1898" s="46"/>
      <c r="BI1898" s="46"/>
      <c r="BJ1898" s="46" t="s">
        <v>1931</v>
      </c>
      <c r="BK1898" s="46" t="s">
        <v>2092</v>
      </c>
      <c r="BL1898" s="46" t="s">
        <v>2019</v>
      </c>
      <c r="BM1898" s="65" t="s">
        <v>1353</v>
      </c>
      <c r="BN1898" t="str">
        <f t="shared" si="225"/>
        <v>carbamazepine prolonged-release tablet 150mg/</v>
      </c>
      <c r="BO1898" s="65"/>
      <c r="BP1898" t="str">
        <f t="shared" si="226"/>
        <v>carbamazepine prolonged-release tablet 150mg/</v>
      </c>
      <c r="BR1898" s="72">
        <v>10226000</v>
      </c>
      <c r="BS1898" s="46" t="s">
        <v>1219</v>
      </c>
      <c r="BT1898" s="46"/>
      <c r="BU1898" s="119"/>
      <c r="BV1898" s="119"/>
      <c r="BW1898" s="48" t="s">
        <v>2200</v>
      </c>
      <c r="CB1898" s="82" t="s">
        <v>173</v>
      </c>
      <c r="CC1898" s="82"/>
      <c r="CD1898" s="46" t="s">
        <v>2262</v>
      </c>
      <c r="CE1898" s="46" t="s">
        <v>173</v>
      </c>
      <c r="CG1898" s="46" t="s">
        <v>175</v>
      </c>
      <c r="CH1898" s="46"/>
      <c r="CI1898" s="119"/>
      <c r="CJ1898" s="119"/>
      <c r="CK1898" s="46" t="s">
        <v>1239</v>
      </c>
      <c r="CN1898" s="46" t="s">
        <v>3383</v>
      </c>
      <c r="CO1898" s="46" t="s">
        <v>2250</v>
      </c>
      <c r="CQ1898" s="46" t="s">
        <v>2250</v>
      </c>
      <c r="CR1898" s="46" t="s">
        <v>276</v>
      </c>
      <c r="CT1898" s="46" t="s">
        <v>2250</v>
      </c>
      <c r="CU1898" s="46" t="s">
        <v>276</v>
      </c>
      <c r="CV1898" s="119"/>
      <c r="CW1898" s="148"/>
      <c r="DG1898" s="119"/>
      <c r="DH1898" s="119"/>
      <c r="DI1898" s="119"/>
      <c r="DJ1898" s="119"/>
      <c r="DK1898" s="119"/>
      <c r="DL1898" s="74">
        <v>150</v>
      </c>
      <c r="DM1898" s="74" t="s">
        <v>164</v>
      </c>
      <c r="DN1898" s="74"/>
      <c r="DO1898" s="74"/>
      <c r="DP1898" s="74"/>
      <c r="DR1898" s="74">
        <v>150</v>
      </c>
      <c r="DS1898" s="74" t="s">
        <v>164</v>
      </c>
      <c r="DX1898" s="46" t="s">
        <v>210</v>
      </c>
      <c r="DY1898" s="46" t="s">
        <v>210</v>
      </c>
      <c r="DZ1898" s="46" t="s">
        <v>2242</v>
      </c>
      <c r="EA1898" s="75">
        <v>1500000</v>
      </c>
      <c r="EB1898" s="46" t="s">
        <v>164</v>
      </c>
      <c r="EC1898" s="46"/>
      <c r="ET1898" s="46" t="s">
        <v>2232</v>
      </c>
      <c r="EU1898" s="46" t="s">
        <v>621</v>
      </c>
      <c r="EY1898" s="70" t="str">
        <f t="shared" si="227"/>
        <v>carbamazepine oral Prolonged 150mg/</v>
      </c>
      <c r="FK1898" s="14" t="s">
        <v>3375</v>
      </c>
      <c r="FL1898" s="70" t="str">
        <f t="shared" si="228"/>
        <v>carbamazepine oral Prolonged 150mg/</v>
      </c>
    </row>
    <row r="1899" spans="1:168" ht="15.75" customHeight="1">
      <c r="A1899" s="76">
        <f t="shared" si="221"/>
        <v>9876652</v>
      </c>
      <c r="B1899" s="57"/>
      <c r="C1899" s="119"/>
      <c r="D1899" s="119"/>
      <c r="E1899" s="119"/>
      <c r="F1899" s="119"/>
      <c r="G1899" s="46" t="s">
        <v>1461</v>
      </c>
      <c r="H1899" s="69" t="s">
        <v>1820</v>
      </c>
      <c r="J1899" s="5" t="str">
        <f t="shared" si="222"/>
        <v>NOR carbamazepine Desitin Arzneimittel GmbH prolonged-release tablet 1 x 300mg/</v>
      </c>
      <c r="K1899" s="5" t="str">
        <f t="shared" si="223"/>
        <v>NOR carbamazepine Desitin Arzneimittel GmbH prolonged-release tablet 1 x 300mg/</v>
      </c>
      <c r="N1899" s="46" t="s">
        <v>1299</v>
      </c>
      <c r="O1899" s="46" t="s">
        <v>2232</v>
      </c>
      <c r="P1899" s="80">
        <v>1</v>
      </c>
      <c r="R1899" s="80">
        <v>1</v>
      </c>
      <c r="T1899" s="119"/>
      <c r="U1899" s="119"/>
      <c r="V1899" s="119"/>
      <c r="W1899" s="119"/>
      <c r="X1899" s="46" t="s">
        <v>210</v>
      </c>
      <c r="Y1899" s="46" t="s">
        <v>2129</v>
      </c>
      <c r="AA1899" s="46" t="s">
        <v>2303</v>
      </c>
      <c r="AC1899" s="46" t="s">
        <v>210</v>
      </c>
      <c r="AD1899" s="46" t="s">
        <v>1299</v>
      </c>
      <c r="AE1899" s="46" t="s">
        <v>2232</v>
      </c>
      <c r="AF1899" s="48" t="s">
        <v>2200</v>
      </c>
      <c r="AG1899" s="46" t="s">
        <v>1219</v>
      </c>
      <c r="AH1899" s="46"/>
      <c r="AI1899" s="46" t="s">
        <v>2210</v>
      </c>
      <c r="AJ1899" s="46" t="s">
        <v>2218</v>
      </c>
      <c r="AT1899" s="25" t="str">
        <f t="shared" si="224"/>
        <v>NOR carbamazepine Desitin Arzneimittel GmbH prolonged-release tablet 300mg/</v>
      </c>
      <c r="AU1899" s="33"/>
      <c r="AV1899" s="46" t="s">
        <v>1891</v>
      </c>
      <c r="AW1899" s="46" t="s">
        <v>1820</v>
      </c>
      <c r="AX1899" s="46"/>
      <c r="AZ1899" s="46" t="s">
        <v>287</v>
      </c>
      <c r="BA1899" s="46" t="s">
        <v>965</v>
      </c>
      <c r="BB1899" s="46"/>
      <c r="BD1899" s="46" t="s">
        <v>1219</v>
      </c>
      <c r="BE1899" s="46"/>
      <c r="BF1899" s="46" t="s">
        <v>2019</v>
      </c>
      <c r="BG1899" s="46" t="s">
        <v>2092</v>
      </c>
      <c r="BH1899" s="46"/>
      <c r="BI1899" s="46"/>
      <c r="BJ1899" s="46" t="s">
        <v>1935</v>
      </c>
      <c r="BK1899" s="46" t="s">
        <v>2092</v>
      </c>
      <c r="BL1899" s="46" t="s">
        <v>2019</v>
      </c>
      <c r="BM1899" s="65" t="s">
        <v>1353</v>
      </c>
      <c r="BN1899" t="str">
        <f t="shared" si="225"/>
        <v>carbamazepine prolonged-release tablet 300mg/</v>
      </c>
      <c r="BO1899" s="65"/>
      <c r="BP1899" t="str">
        <f t="shared" si="226"/>
        <v>carbamazepine prolonged-release tablet 300mg/</v>
      </c>
      <c r="BR1899" s="72">
        <v>10226000</v>
      </c>
      <c r="BS1899" s="46" t="s">
        <v>1219</v>
      </c>
      <c r="BT1899" s="46"/>
      <c r="BU1899" s="119"/>
      <c r="BV1899" s="119"/>
      <c r="BW1899" s="48" t="s">
        <v>2200</v>
      </c>
      <c r="CB1899" s="82" t="s">
        <v>173</v>
      </c>
      <c r="CC1899" s="82"/>
      <c r="CD1899" s="46" t="s">
        <v>2262</v>
      </c>
      <c r="CE1899" s="46" t="s">
        <v>173</v>
      </c>
      <c r="CG1899" s="46" t="s">
        <v>175</v>
      </c>
      <c r="CH1899" s="46"/>
      <c r="CI1899" s="119"/>
      <c r="CJ1899" s="119"/>
      <c r="CK1899" s="46" t="s">
        <v>1239</v>
      </c>
      <c r="CN1899" s="46" t="s">
        <v>3383</v>
      </c>
      <c r="CO1899" s="46" t="s">
        <v>2250</v>
      </c>
      <c r="CQ1899" s="46" t="s">
        <v>2250</v>
      </c>
      <c r="CR1899" s="46" t="s">
        <v>276</v>
      </c>
      <c r="CT1899" s="46" t="s">
        <v>2250</v>
      </c>
      <c r="CU1899" s="46" t="s">
        <v>276</v>
      </c>
      <c r="CV1899" s="119"/>
      <c r="CW1899" s="148"/>
      <c r="DG1899" s="119"/>
      <c r="DH1899" s="119"/>
      <c r="DI1899" s="119"/>
      <c r="DJ1899" s="119"/>
      <c r="DK1899" s="119"/>
      <c r="DL1899" s="74">
        <v>300</v>
      </c>
      <c r="DM1899" s="74" t="s">
        <v>164</v>
      </c>
      <c r="DN1899" s="74"/>
      <c r="DO1899" s="74"/>
      <c r="DP1899" s="74"/>
      <c r="DR1899" s="74">
        <v>300</v>
      </c>
      <c r="DS1899" s="74" t="s">
        <v>164</v>
      </c>
      <c r="DX1899" s="46" t="s">
        <v>210</v>
      </c>
      <c r="DY1899" s="46" t="s">
        <v>210</v>
      </c>
      <c r="DZ1899" s="46" t="s">
        <v>2242</v>
      </c>
      <c r="EA1899" s="75">
        <v>3000000</v>
      </c>
      <c r="EB1899" s="46" t="s">
        <v>164</v>
      </c>
      <c r="EC1899" s="46"/>
      <c r="ET1899" s="46" t="s">
        <v>2232</v>
      </c>
      <c r="EU1899" s="46" t="s">
        <v>621</v>
      </c>
      <c r="EY1899" s="70" t="str">
        <f t="shared" si="227"/>
        <v>carbamazepine oral Prolonged 300mg/</v>
      </c>
      <c r="FK1899" s="14" t="s">
        <v>3375</v>
      </c>
      <c r="FL1899" s="70" t="str">
        <f t="shared" si="228"/>
        <v>carbamazepine oral Prolonged 300mg/</v>
      </c>
    </row>
    <row r="1900" spans="1:168" ht="15.75" customHeight="1">
      <c r="A1900" s="76">
        <f t="shared" si="221"/>
        <v>9876653</v>
      </c>
      <c r="B1900" s="57"/>
      <c r="C1900" s="119"/>
      <c r="D1900" s="119"/>
      <c r="E1900" s="119"/>
      <c r="F1900" s="119"/>
      <c r="G1900" s="46" t="s">
        <v>1454</v>
      </c>
      <c r="H1900" s="69" t="s">
        <v>1820</v>
      </c>
      <c r="J1900" s="5" t="str">
        <f t="shared" si="222"/>
        <v>NOR carbamazepine Desitin Arzneimittel GmbH prolonged-release tablet 1 x 300mg/</v>
      </c>
      <c r="K1900" s="5" t="str">
        <f t="shared" si="223"/>
        <v>NOR carbamazepine Desitin Arzneimittel GmbH prolonged-release tablet 1 x 300mg/</v>
      </c>
      <c r="N1900" s="46" t="s">
        <v>1291</v>
      </c>
      <c r="O1900" s="46" t="s">
        <v>2232</v>
      </c>
      <c r="P1900" s="80">
        <v>1</v>
      </c>
      <c r="R1900" s="80">
        <v>1</v>
      </c>
      <c r="T1900" s="119"/>
      <c r="U1900" s="119"/>
      <c r="V1900" s="119"/>
      <c r="W1900" s="119"/>
      <c r="X1900" s="46" t="s">
        <v>2298</v>
      </c>
      <c r="Y1900" s="46" t="s">
        <v>2129</v>
      </c>
      <c r="AA1900" s="46" t="s">
        <v>2303</v>
      </c>
      <c r="AC1900" s="46" t="s">
        <v>2306</v>
      </c>
      <c r="AD1900" s="46" t="s">
        <v>1291</v>
      </c>
      <c r="AE1900" s="46" t="s">
        <v>2232</v>
      </c>
      <c r="AF1900" s="48" t="s">
        <v>2200</v>
      </c>
      <c r="AG1900" s="46" t="s">
        <v>1219</v>
      </c>
      <c r="AH1900" s="46"/>
      <c r="AI1900" s="46" t="s">
        <v>2210</v>
      </c>
      <c r="AJ1900" s="46" t="s">
        <v>2218</v>
      </c>
      <c r="AT1900" s="25" t="str">
        <f t="shared" si="224"/>
        <v>NOR carbamazepine Desitin Arzneimittel GmbH prolonged-release tablet 300mg/</v>
      </c>
      <c r="AU1900" s="33"/>
      <c r="AV1900" s="46" t="s">
        <v>1891</v>
      </c>
      <c r="AW1900" s="46" t="s">
        <v>1820</v>
      </c>
      <c r="AX1900" s="46"/>
      <c r="AZ1900" s="46" t="s">
        <v>287</v>
      </c>
      <c r="BA1900" s="46" t="s">
        <v>965</v>
      </c>
      <c r="BB1900" s="46"/>
      <c r="BD1900" s="46" t="s">
        <v>1219</v>
      </c>
      <c r="BE1900" s="46"/>
      <c r="BF1900" s="46" t="s">
        <v>2019</v>
      </c>
      <c r="BG1900" s="46" t="s">
        <v>2092</v>
      </c>
      <c r="BH1900" s="46"/>
      <c r="BI1900" s="46"/>
      <c r="BJ1900" s="46" t="s">
        <v>1935</v>
      </c>
      <c r="BK1900" s="46" t="s">
        <v>2092</v>
      </c>
      <c r="BL1900" s="46" t="s">
        <v>2019</v>
      </c>
      <c r="BM1900" s="65" t="s">
        <v>1353</v>
      </c>
      <c r="BN1900" t="str">
        <f t="shared" si="225"/>
        <v>carbamazepine prolonged-release tablet 300mg/</v>
      </c>
      <c r="BO1900" s="65"/>
      <c r="BP1900" t="str">
        <f t="shared" si="226"/>
        <v>carbamazepine prolonged-release tablet 300mg/</v>
      </c>
      <c r="BR1900" s="72">
        <v>10226000</v>
      </c>
      <c r="BS1900" s="46" t="s">
        <v>1219</v>
      </c>
      <c r="BT1900" s="46"/>
      <c r="BU1900" s="119"/>
      <c r="BV1900" s="119"/>
      <c r="BW1900" s="48" t="s">
        <v>2200</v>
      </c>
      <c r="CB1900" s="82" t="s">
        <v>173</v>
      </c>
      <c r="CC1900" s="82"/>
      <c r="CD1900" s="46" t="s">
        <v>2262</v>
      </c>
      <c r="CE1900" s="46" t="s">
        <v>173</v>
      </c>
      <c r="CG1900" s="46" t="s">
        <v>175</v>
      </c>
      <c r="CH1900" s="46"/>
      <c r="CI1900" s="119"/>
      <c r="CJ1900" s="119"/>
      <c r="CK1900" s="46" t="s">
        <v>1239</v>
      </c>
      <c r="CN1900" s="46" t="s">
        <v>3383</v>
      </c>
      <c r="CO1900" s="46" t="s">
        <v>2250</v>
      </c>
      <c r="CQ1900" s="46" t="s">
        <v>2250</v>
      </c>
      <c r="CR1900" s="46" t="s">
        <v>276</v>
      </c>
      <c r="CT1900" s="46" t="s">
        <v>2250</v>
      </c>
      <c r="CU1900" s="46" t="s">
        <v>276</v>
      </c>
      <c r="CV1900" s="119"/>
      <c r="CW1900" s="148"/>
      <c r="DG1900" s="119"/>
      <c r="DH1900" s="119"/>
      <c r="DI1900" s="119"/>
      <c r="DJ1900" s="119"/>
      <c r="DK1900" s="119"/>
      <c r="DL1900" s="74">
        <v>300</v>
      </c>
      <c r="DM1900" s="74" t="s">
        <v>164</v>
      </c>
      <c r="DN1900" s="74"/>
      <c r="DO1900" s="74"/>
      <c r="DP1900" s="74"/>
      <c r="DR1900" s="74">
        <v>300</v>
      </c>
      <c r="DS1900" s="74" t="s">
        <v>164</v>
      </c>
      <c r="DX1900" s="46" t="s">
        <v>210</v>
      </c>
      <c r="DY1900" s="46" t="s">
        <v>210</v>
      </c>
      <c r="DZ1900" s="46" t="s">
        <v>2242</v>
      </c>
      <c r="EA1900" s="75">
        <v>3000000</v>
      </c>
      <c r="EB1900" s="46" t="s">
        <v>164</v>
      </c>
      <c r="EC1900" s="46"/>
      <c r="ET1900" s="46" t="s">
        <v>2232</v>
      </c>
      <c r="EU1900" s="46" t="s">
        <v>621</v>
      </c>
      <c r="EY1900" s="70" t="str">
        <f t="shared" si="227"/>
        <v>carbamazepine oral Prolonged 300mg/</v>
      </c>
      <c r="FK1900" s="14" t="s">
        <v>3375</v>
      </c>
      <c r="FL1900" s="70" t="str">
        <f t="shared" si="228"/>
        <v>carbamazepine oral Prolonged 300mg/</v>
      </c>
    </row>
    <row r="1901" spans="1:168" ht="15.75" customHeight="1">
      <c r="A1901" s="76">
        <f t="shared" si="221"/>
        <v>9876654</v>
      </c>
      <c r="B1901" s="57"/>
      <c r="C1901" s="119"/>
      <c r="D1901" s="119"/>
      <c r="E1901" s="119"/>
      <c r="F1901" s="119"/>
      <c r="G1901" s="46" t="s">
        <v>1463</v>
      </c>
      <c r="H1901" s="46" t="s">
        <v>1816</v>
      </c>
      <c r="J1901" s="5" t="str">
        <f t="shared" si="222"/>
        <v>NOR carbamazepine Novartis Norge (2) prolonged-release tablet 200 x 400mg/</v>
      </c>
      <c r="K1901" s="5" t="str">
        <f t="shared" si="223"/>
        <v>NOR carbamazepine Novartis Norge (2) prolonged-release tablet 200 x 400mg/</v>
      </c>
      <c r="N1901" s="46" t="s">
        <v>210</v>
      </c>
      <c r="O1901" s="69" t="s">
        <v>2236</v>
      </c>
      <c r="P1901" s="81">
        <v>200</v>
      </c>
      <c r="R1901" s="81">
        <v>200</v>
      </c>
      <c r="T1901" s="119"/>
      <c r="U1901" s="119"/>
      <c r="V1901" s="119"/>
      <c r="W1901" s="119"/>
      <c r="X1901" s="46" t="s">
        <v>1288</v>
      </c>
      <c r="Y1901" s="46" t="s">
        <v>2124</v>
      </c>
      <c r="AA1901" s="46" t="s">
        <v>2303</v>
      </c>
      <c r="AC1901" s="46" t="s">
        <v>2304</v>
      </c>
      <c r="AD1901" s="46" t="s">
        <v>210</v>
      </c>
      <c r="AE1901" s="69" t="s">
        <v>2236</v>
      </c>
      <c r="AF1901" s="48" t="s">
        <v>2200</v>
      </c>
      <c r="AG1901" s="46" t="s">
        <v>1219</v>
      </c>
      <c r="AH1901" s="46"/>
      <c r="AI1901" s="46" t="s">
        <v>2210</v>
      </c>
      <c r="AJ1901" s="46" t="s">
        <v>2218</v>
      </c>
      <c r="AT1901" s="25" t="str">
        <f t="shared" si="224"/>
        <v>NOR carbamazepine Novartis Norge (2) prolonged-release tablet 400mg/</v>
      </c>
      <c r="AU1901" s="33"/>
      <c r="AV1901" s="46" t="s">
        <v>1890</v>
      </c>
      <c r="AW1901" s="46" t="s">
        <v>1816</v>
      </c>
      <c r="AX1901" s="46"/>
      <c r="AZ1901" s="46" t="s">
        <v>287</v>
      </c>
      <c r="BA1901" s="46" t="s">
        <v>965</v>
      </c>
      <c r="BB1901" s="46"/>
      <c r="BD1901" s="46" t="s">
        <v>1219</v>
      </c>
      <c r="BE1901" s="46"/>
      <c r="BF1901" s="46" t="s">
        <v>2018</v>
      </c>
      <c r="BG1901" s="46" t="s">
        <v>2091</v>
      </c>
      <c r="BH1901" s="46"/>
      <c r="BI1901" s="46"/>
      <c r="BJ1901" s="46" t="s">
        <v>1930</v>
      </c>
      <c r="BK1901" s="46" t="s">
        <v>2091</v>
      </c>
      <c r="BL1901" s="46" t="s">
        <v>2018</v>
      </c>
      <c r="BM1901" s="65" t="s">
        <v>1353</v>
      </c>
      <c r="BN1901" t="str">
        <f t="shared" si="225"/>
        <v>carbamazepine prolonged-release tablet 400mg/</v>
      </c>
      <c r="BO1901" s="65"/>
      <c r="BP1901" t="str">
        <f t="shared" si="226"/>
        <v>carbamazepine prolonged-release tablet 400mg/</v>
      </c>
      <c r="BR1901" s="72">
        <v>10226000</v>
      </c>
      <c r="BS1901" s="46" t="s">
        <v>1219</v>
      </c>
      <c r="BT1901" s="46"/>
      <c r="BU1901" s="119"/>
      <c r="BV1901" s="119"/>
      <c r="BW1901" s="48" t="s">
        <v>2200</v>
      </c>
      <c r="CB1901" s="82" t="s">
        <v>173</v>
      </c>
      <c r="CC1901" s="82"/>
      <c r="CD1901" s="46" t="s">
        <v>2262</v>
      </c>
      <c r="CE1901" s="46" t="s">
        <v>173</v>
      </c>
      <c r="CG1901" s="46" t="s">
        <v>175</v>
      </c>
      <c r="CH1901" s="46"/>
      <c r="CI1901" s="119"/>
      <c r="CJ1901" s="119"/>
      <c r="CK1901" s="46" t="s">
        <v>1239</v>
      </c>
      <c r="CN1901" s="46" t="s">
        <v>3383</v>
      </c>
      <c r="CO1901" s="46" t="s">
        <v>2250</v>
      </c>
      <c r="CQ1901" s="46" t="s">
        <v>2250</v>
      </c>
      <c r="CR1901" s="46" t="s">
        <v>276</v>
      </c>
      <c r="CT1901" s="46" t="s">
        <v>2250</v>
      </c>
      <c r="CU1901" s="46" t="s">
        <v>276</v>
      </c>
      <c r="CV1901" s="119"/>
      <c r="CW1901" s="148"/>
      <c r="DG1901" s="119"/>
      <c r="DH1901" s="119"/>
      <c r="DI1901" s="119"/>
      <c r="DJ1901" s="119"/>
      <c r="DK1901" s="119"/>
      <c r="DL1901" s="74">
        <v>400</v>
      </c>
      <c r="DM1901" s="74" t="s">
        <v>164</v>
      </c>
      <c r="DN1901" s="74"/>
      <c r="DO1901" s="74"/>
      <c r="DP1901" s="74"/>
      <c r="DR1901" s="74">
        <v>400</v>
      </c>
      <c r="DS1901" s="74" t="s">
        <v>164</v>
      </c>
      <c r="DX1901" s="46" t="s">
        <v>210</v>
      </c>
      <c r="DY1901" s="46" t="s">
        <v>210</v>
      </c>
      <c r="DZ1901" s="46" t="s">
        <v>2242</v>
      </c>
      <c r="EA1901" s="75">
        <v>4000000</v>
      </c>
      <c r="EB1901" s="46" t="s">
        <v>164</v>
      </c>
      <c r="EC1901" s="46"/>
      <c r="ET1901" s="46" t="s">
        <v>2232</v>
      </c>
      <c r="EU1901" s="46" t="s">
        <v>621</v>
      </c>
      <c r="EY1901" s="70" t="str">
        <f t="shared" si="227"/>
        <v>carbamazepine oral Prolonged 400mg/</v>
      </c>
      <c r="FK1901" s="14" t="s">
        <v>3375</v>
      </c>
      <c r="FL1901" s="70" t="str">
        <f t="shared" si="228"/>
        <v>carbamazepine oral Prolonged 400mg/</v>
      </c>
    </row>
    <row r="1902" spans="1:168" ht="15.75" customHeight="1">
      <c r="A1902" s="76">
        <f t="shared" si="221"/>
        <v>9876655</v>
      </c>
      <c r="B1902" s="57"/>
      <c r="C1902" s="119"/>
      <c r="D1902" s="119"/>
      <c r="E1902" s="119"/>
      <c r="F1902" s="119"/>
      <c r="G1902" s="46" t="s">
        <v>1464</v>
      </c>
      <c r="H1902" s="46" t="s">
        <v>1817</v>
      </c>
      <c r="J1902" s="5" t="str">
        <f t="shared" si="222"/>
        <v>NOR carbamazepine Desitin Arzneimittel GmbH prolonged-release tablet 100 x 150mg/</v>
      </c>
      <c r="K1902" s="5" t="str">
        <f t="shared" si="223"/>
        <v>NOR carbamazepine Desitin Arzneimittel GmbH prolonged-release tablet 100 x 150mg/</v>
      </c>
      <c r="N1902" s="46" t="s">
        <v>210</v>
      </c>
      <c r="O1902" s="46" t="s">
        <v>2235</v>
      </c>
      <c r="P1902" s="80">
        <v>100</v>
      </c>
      <c r="R1902" s="80">
        <v>100</v>
      </c>
      <c r="T1902" s="119"/>
      <c r="U1902" s="119"/>
      <c r="V1902" s="119"/>
      <c r="W1902" s="119"/>
      <c r="X1902" s="46" t="s">
        <v>1289</v>
      </c>
      <c r="Y1902" s="46" t="s">
        <v>2125</v>
      </c>
      <c r="AA1902" s="46" t="s">
        <v>2303</v>
      </c>
      <c r="AC1902" s="46" t="s">
        <v>2304</v>
      </c>
      <c r="AD1902" s="46" t="s">
        <v>210</v>
      </c>
      <c r="AE1902" s="46" t="s">
        <v>2235</v>
      </c>
      <c r="AF1902" s="48" t="s">
        <v>2200</v>
      </c>
      <c r="AG1902" s="46" t="s">
        <v>1219</v>
      </c>
      <c r="AH1902" s="46"/>
      <c r="AI1902" s="46" t="s">
        <v>2210</v>
      </c>
      <c r="AJ1902" s="46" t="s">
        <v>2218</v>
      </c>
      <c r="AT1902" s="25" t="str">
        <f t="shared" si="224"/>
        <v>NOR carbamazepine Desitin Arzneimittel GmbH prolonged-release tablet 150mg/</v>
      </c>
      <c r="AU1902" s="33"/>
      <c r="AV1902" s="46" t="s">
        <v>1891</v>
      </c>
      <c r="AW1902" s="46" t="s">
        <v>1817</v>
      </c>
      <c r="AX1902" s="46"/>
      <c r="AZ1902" s="46" t="s">
        <v>287</v>
      </c>
      <c r="BA1902" s="46" t="s">
        <v>965</v>
      </c>
      <c r="BB1902" s="46"/>
      <c r="BD1902" s="46" t="s">
        <v>1219</v>
      </c>
      <c r="BE1902" s="46"/>
      <c r="BF1902" s="46" t="s">
        <v>2019</v>
      </c>
      <c r="BG1902" s="46" t="s">
        <v>2092</v>
      </c>
      <c r="BH1902" s="46"/>
      <c r="BI1902" s="46"/>
      <c r="BJ1902" s="46" t="s">
        <v>1931</v>
      </c>
      <c r="BK1902" s="46" t="s">
        <v>2092</v>
      </c>
      <c r="BL1902" s="46" t="s">
        <v>2019</v>
      </c>
      <c r="BM1902" s="65" t="s">
        <v>1353</v>
      </c>
      <c r="BN1902" t="str">
        <f t="shared" si="225"/>
        <v>carbamazepine prolonged-release tablet 150mg/</v>
      </c>
      <c r="BO1902" s="65"/>
      <c r="BP1902" t="str">
        <f t="shared" si="226"/>
        <v>carbamazepine prolonged-release tablet 150mg/</v>
      </c>
      <c r="BR1902" s="72">
        <v>10226000</v>
      </c>
      <c r="BS1902" s="46" t="s">
        <v>1219</v>
      </c>
      <c r="BT1902" s="46"/>
      <c r="BU1902" s="119"/>
      <c r="BV1902" s="119"/>
      <c r="BW1902" s="48" t="s">
        <v>2200</v>
      </c>
      <c r="CB1902" s="82" t="s">
        <v>173</v>
      </c>
      <c r="CC1902" s="82"/>
      <c r="CD1902" s="46" t="s">
        <v>2262</v>
      </c>
      <c r="CE1902" s="46" t="s">
        <v>173</v>
      </c>
      <c r="CG1902" s="46" t="s">
        <v>175</v>
      </c>
      <c r="CH1902" s="46"/>
      <c r="CI1902" s="119"/>
      <c r="CJ1902" s="119"/>
      <c r="CK1902" s="46" t="s">
        <v>1239</v>
      </c>
      <c r="CN1902" s="46" t="s">
        <v>3383</v>
      </c>
      <c r="CO1902" s="46" t="s">
        <v>2250</v>
      </c>
      <c r="CQ1902" s="46" t="s">
        <v>2250</v>
      </c>
      <c r="CR1902" s="46" t="s">
        <v>276</v>
      </c>
      <c r="CT1902" s="46" t="s">
        <v>2250</v>
      </c>
      <c r="CU1902" s="46" t="s">
        <v>276</v>
      </c>
      <c r="CV1902" s="119"/>
      <c r="CW1902" s="148"/>
      <c r="DG1902" s="119"/>
      <c r="DH1902" s="119"/>
      <c r="DI1902" s="119"/>
      <c r="DJ1902" s="119"/>
      <c r="DK1902" s="119"/>
      <c r="DL1902" s="74">
        <v>150</v>
      </c>
      <c r="DM1902" s="74" t="s">
        <v>164</v>
      </c>
      <c r="DN1902" s="74"/>
      <c r="DO1902" s="74"/>
      <c r="DP1902" s="74"/>
      <c r="DR1902" s="74">
        <v>150</v>
      </c>
      <c r="DS1902" s="74" t="s">
        <v>164</v>
      </c>
      <c r="DX1902" s="46" t="s">
        <v>210</v>
      </c>
      <c r="DY1902" s="46" t="s">
        <v>210</v>
      </c>
      <c r="DZ1902" s="46" t="s">
        <v>2242</v>
      </c>
      <c r="EA1902" s="75">
        <v>1500000</v>
      </c>
      <c r="EB1902" s="46" t="s">
        <v>164</v>
      </c>
      <c r="EC1902" s="46"/>
      <c r="ET1902" s="46" t="s">
        <v>2232</v>
      </c>
      <c r="EU1902" s="46" t="s">
        <v>621</v>
      </c>
      <c r="EY1902" s="70" t="str">
        <f t="shared" si="227"/>
        <v>carbamazepine oral Prolonged 150mg/</v>
      </c>
      <c r="FK1902" s="14" t="s">
        <v>3375</v>
      </c>
      <c r="FL1902" s="70" t="str">
        <f t="shared" si="228"/>
        <v>carbamazepine oral Prolonged 150mg/</v>
      </c>
    </row>
    <row r="1903" spans="1:168" ht="15.75" customHeight="1">
      <c r="A1903" s="76">
        <f t="shared" si="221"/>
        <v>9876656</v>
      </c>
      <c r="B1903" s="57"/>
      <c r="C1903" s="119"/>
      <c r="D1903" s="119"/>
      <c r="E1903" s="119"/>
      <c r="F1903" s="119"/>
      <c r="G1903" s="46" t="s">
        <v>1453</v>
      </c>
      <c r="H1903" s="46" t="s">
        <v>1819</v>
      </c>
      <c r="J1903" s="5" t="str">
        <f t="shared" si="222"/>
        <v>NOR carbamazepine Desitin Arzneimittel GmbH prolonged-release tablet 100 x 600mg/</v>
      </c>
      <c r="K1903" s="5" t="str">
        <f t="shared" si="223"/>
        <v>NOR carbamazepine Desitin Arzneimittel GmbH prolonged-release tablet 100 x 600mg/</v>
      </c>
      <c r="N1903" s="46" t="s">
        <v>210</v>
      </c>
      <c r="O1903" s="46" t="s">
        <v>2235</v>
      </c>
      <c r="P1903" s="80">
        <v>100</v>
      </c>
      <c r="R1903" s="80">
        <v>100</v>
      </c>
      <c r="T1903" s="119"/>
      <c r="U1903" s="119"/>
      <c r="V1903" s="119"/>
      <c r="W1903" s="119"/>
      <c r="X1903" s="46" t="s">
        <v>1289</v>
      </c>
      <c r="Y1903" s="46" t="s">
        <v>2128</v>
      </c>
      <c r="AA1903" s="46" t="s">
        <v>2303</v>
      </c>
      <c r="AC1903" s="46" t="s">
        <v>2304</v>
      </c>
      <c r="AD1903" s="46" t="s">
        <v>210</v>
      </c>
      <c r="AE1903" s="46" t="s">
        <v>2235</v>
      </c>
      <c r="AF1903" s="48" t="s">
        <v>2200</v>
      </c>
      <c r="AG1903" s="46" t="s">
        <v>1219</v>
      </c>
      <c r="AH1903" s="46"/>
      <c r="AI1903" s="46" t="s">
        <v>2210</v>
      </c>
      <c r="AJ1903" s="46" t="s">
        <v>2218</v>
      </c>
      <c r="AT1903" s="25" t="str">
        <f t="shared" si="224"/>
        <v>NOR carbamazepine Desitin Arzneimittel GmbH prolonged-release tablet 600mg/</v>
      </c>
      <c r="AU1903" s="33"/>
      <c r="AV1903" s="46" t="s">
        <v>1891</v>
      </c>
      <c r="AW1903" s="46" t="s">
        <v>1819</v>
      </c>
      <c r="AX1903" s="46"/>
      <c r="AZ1903" s="46" t="s">
        <v>287</v>
      </c>
      <c r="BA1903" s="46" t="s">
        <v>965</v>
      </c>
      <c r="BB1903" s="46"/>
      <c r="BD1903" s="46" t="s">
        <v>1219</v>
      </c>
      <c r="BE1903" s="46"/>
      <c r="BF1903" s="46" t="s">
        <v>2019</v>
      </c>
      <c r="BG1903" s="46" t="s">
        <v>2092</v>
      </c>
      <c r="BH1903" s="46"/>
      <c r="BI1903" s="46"/>
      <c r="BJ1903" s="46" t="s">
        <v>1934</v>
      </c>
      <c r="BK1903" s="46" t="s">
        <v>2092</v>
      </c>
      <c r="BL1903" s="46" t="s">
        <v>2019</v>
      </c>
      <c r="BM1903" s="65" t="s">
        <v>1353</v>
      </c>
      <c r="BN1903" t="str">
        <f t="shared" si="225"/>
        <v>carbamazepine prolonged-release tablet 600mg/</v>
      </c>
      <c r="BO1903" s="65"/>
      <c r="BP1903" t="str">
        <f t="shared" si="226"/>
        <v>carbamazepine prolonged-release tablet 600mg/</v>
      </c>
      <c r="BR1903" s="72">
        <v>10226000</v>
      </c>
      <c r="BS1903" s="46" t="s">
        <v>1219</v>
      </c>
      <c r="BT1903" s="46"/>
      <c r="BU1903" s="119"/>
      <c r="BV1903" s="119"/>
      <c r="BW1903" s="48" t="s">
        <v>2200</v>
      </c>
      <c r="CB1903" s="82" t="s">
        <v>173</v>
      </c>
      <c r="CC1903" s="82"/>
      <c r="CD1903" s="46" t="s">
        <v>2262</v>
      </c>
      <c r="CE1903" s="46" t="s">
        <v>173</v>
      </c>
      <c r="CG1903" s="46" t="s">
        <v>175</v>
      </c>
      <c r="CH1903" s="46"/>
      <c r="CI1903" s="119"/>
      <c r="CJ1903" s="119"/>
      <c r="CK1903" s="46" t="s">
        <v>1239</v>
      </c>
      <c r="CN1903" s="46" t="s">
        <v>3383</v>
      </c>
      <c r="CO1903" s="46" t="s">
        <v>2250</v>
      </c>
      <c r="CQ1903" s="46" t="s">
        <v>2250</v>
      </c>
      <c r="CR1903" s="46" t="s">
        <v>276</v>
      </c>
      <c r="CT1903" s="46" t="s">
        <v>2250</v>
      </c>
      <c r="CU1903" s="46" t="s">
        <v>276</v>
      </c>
      <c r="CV1903" s="119"/>
      <c r="CW1903" s="148"/>
      <c r="DG1903" s="119"/>
      <c r="DH1903" s="119"/>
      <c r="DI1903" s="119"/>
      <c r="DJ1903" s="119"/>
      <c r="DK1903" s="119"/>
      <c r="DL1903" s="74">
        <v>600</v>
      </c>
      <c r="DM1903" s="74" t="s">
        <v>164</v>
      </c>
      <c r="DN1903" s="74"/>
      <c r="DO1903" s="74"/>
      <c r="DP1903" s="74"/>
      <c r="DR1903" s="74">
        <v>600</v>
      </c>
      <c r="DS1903" s="74" t="s">
        <v>164</v>
      </c>
      <c r="DX1903" s="46" t="s">
        <v>210</v>
      </c>
      <c r="DY1903" s="46" t="s">
        <v>210</v>
      </c>
      <c r="DZ1903" s="46" t="s">
        <v>2242</v>
      </c>
      <c r="EA1903" s="75">
        <v>6000000</v>
      </c>
      <c r="EB1903" s="46" t="s">
        <v>164</v>
      </c>
      <c r="EC1903" s="46"/>
      <c r="ET1903" s="46" t="s">
        <v>2232</v>
      </c>
      <c r="EU1903" s="46" t="s">
        <v>621</v>
      </c>
      <c r="EY1903" s="70" t="str">
        <f t="shared" si="227"/>
        <v>carbamazepine oral Prolonged 600mg/</v>
      </c>
      <c r="FK1903" s="14" t="s">
        <v>3375</v>
      </c>
      <c r="FL1903" s="70" t="str">
        <f t="shared" si="228"/>
        <v>carbamazepine oral Prolonged 600mg/</v>
      </c>
    </row>
    <row r="1904" spans="1:168" ht="15.75" customHeight="1">
      <c r="A1904" s="76">
        <f t="shared" si="221"/>
        <v>9876657</v>
      </c>
      <c r="B1904" s="57"/>
      <c r="C1904" s="119"/>
      <c r="D1904" s="119"/>
      <c r="E1904" s="119"/>
      <c r="F1904" s="119"/>
      <c r="G1904" s="46" t="s">
        <v>1452</v>
      </c>
      <c r="H1904" s="46" t="s">
        <v>1818</v>
      </c>
      <c r="J1904" s="5" t="str">
        <f t="shared" si="222"/>
        <v>NOR carbamazepine Orifarm AS prolonged-release tablet 100 x 300mg/</v>
      </c>
      <c r="K1904" s="5" t="str">
        <f t="shared" si="223"/>
        <v>NOR carbamazepine Orifarm AS prolonged-release tablet 100 x 300mg/</v>
      </c>
      <c r="N1904" s="46" t="s">
        <v>210</v>
      </c>
      <c r="O1904" s="46" t="s">
        <v>2235</v>
      </c>
      <c r="P1904" s="80">
        <v>100</v>
      </c>
      <c r="R1904" s="80">
        <v>100</v>
      </c>
      <c r="T1904" s="119"/>
      <c r="U1904" s="119"/>
      <c r="V1904" s="119"/>
      <c r="W1904" s="119"/>
      <c r="X1904" s="46" t="s">
        <v>1289</v>
      </c>
      <c r="Y1904" s="46" t="s">
        <v>2126</v>
      </c>
      <c r="AA1904" s="46" t="s">
        <v>2303</v>
      </c>
      <c r="AC1904" s="46" t="s">
        <v>2304</v>
      </c>
      <c r="AD1904" s="46" t="s">
        <v>210</v>
      </c>
      <c r="AE1904" s="46" t="s">
        <v>2235</v>
      </c>
      <c r="AF1904" s="48" t="s">
        <v>2200</v>
      </c>
      <c r="AG1904" s="46" t="s">
        <v>1219</v>
      </c>
      <c r="AH1904" s="46"/>
      <c r="AI1904" s="46" t="s">
        <v>2210</v>
      </c>
      <c r="AJ1904" s="46" t="s">
        <v>2218</v>
      </c>
      <c r="AT1904" s="25" t="str">
        <f t="shared" si="224"/>
        <v>NOR carbamazepine Orifarm AS prolonged-release tablet 300mg/</v>
      </c>
      <c r="AU1904" s="33"/>
      <c r="AV1904" s="46" t="s">
        <v>1891</v>
      </c>
      <c r="AW1904" s="46" t="s">
        <v>1818</v>
      </c>
      <c r="AX1904" s="46"/>
      <c r="AZ1904" s="46" t="s">
        <v>287</v>
      </c>
      <c r="BA1904" s="46" t="s">
        <v>965</v>
      </c>
      <c r="BB1904" s="46"/>
      <c r="BD1904" s="46" t="s">
        <v>1219</v>
      </c>
      <c r="BE1904" s="46"/>
      <c r="BF1904" s="46" t="s">
        <v>2020</v>
      </c>
      <c r="BG1904" s="46" t="s">
        <v>2088</v>
      </c>
      <c r="BH1904" s="46"/>
      <c r="BI1904" s="46"/>
      <c r="BJ1904" s="46" t="s">
        <v>1932</v>
      </c>
      <c r="BK1904" s="46" t="s">
        <v>2088</v>
      </c>
      <c r="BL1904" s="46" t="s">
        <v>2020</v>
      </c>
      <c r="BM1904" s="65" t="s">
        <v>1353</v>
      </c>
      <c r="BN1904" t="str">
        <f t="shared" si="225"/>
        <v>carbamazepine prolonged-release tablet 300mg/</v>
      </c>
      <c r="BO1904" s="65"/>
      <c r="BP1904" t="str">
        <f t="shared" si="226"/>
        <v>carbamazepine prolonged-release tablet 300mg/</v>
      </c>
      <c r="BR1904" s="72">
        <v>10226000</v>
      </c>
      <c r="BS1904" s="46" t="s">
        <v>1219</v>
      </c>
      <c r="BT1904" s="46"/>
      <c r="BU1904" s="119"/>
      <c r="BV1904" s="119"/>
      <c r="BW1904" s="48" t="s">
        <v>2200</v>
      </c>
      <c r="CB1904" s="82" t="s">
        <v>173</v>
      </c>
      <c r="CC1904" s="82"/>
      <c r="CD1904" s="46" t="s">
        <v>2262</v>
      </c>
      <c r="CE1904" s="46" t="s">
        <v>173</v>
      </c>
      <c r="CG1904" s="46" t="s">
        <v>175</v>
      </c>
      <c r="CH1904" s="46"/>
      <c r="CI1904" s="119"/>
      <c r="CJ1904" s="119"/>
      <c r="CK1904" s="46" t="s">
        <v>1239</v>
      </c>
      <c r="CN1904" s="46" t="s">
        <v>3383</v>
      </c>
      <c r="CO1904" s="46" t="s">
        <v>2250</v>
      </c>
      <c r="CQ1904" s="46" t="s">
        <v>2250</v>
      </c>
      <c r="CR1904" s="46" t="s">
        <v>276</v>
      </c>
      <c r="CT1904" s="46" t="s">
        <v>2250</v>
      </c>
      <c r="CU1904" s="46" t="s">
        <v>276</v>
      </c>
      <c r="CV1904" s="119"/>
      <c r="CW1904" s="148"/>
      <c r="DG1904" s="119"/>
      <c r="DH1904" s="119"/>
      <c r="DI1904" s="119"/>
      <c r="DJ1904" s="119"/>
      <c r="DK1904" s="119"/>
      <c r="DL1904" s="74">
        <v>300</v>
      </c>
      <c r="DM1904" s="74" t="s">
        <v>164</v>
      </c>
      <c r="DN1904" s="74"/>
      <c r="DO1904" s="74"/>
      <c r="DP1904" s="74"/>
      <c r="DR1904" s="74">
        <v>300</v>
      </c>
      <c r="DS1904" s="74" t="s">
        <v>164</v>
      </c>
      <c r="DX1904" s="46" t="s">
        <v>210</v>
      </c>
      <c r="DY1904" s="46" t="s">
        <v>210</v>
      </c>
      <c r="DZ1904" s="46" t="s">
        <v>2242</v>
      </c>
      <c r="EA1904" s="75">
        <v>3000000</v>
      </c>
      <c r="EB1904" s="46" t="s">
        <v>164</v>
      </c>
      <c r="EC1904" s="46"/>
      <c r="ET1904" s="46" t="s">
        <v>2232</v>
      </c>
      <c r="EU1904" s="46" t="s">
        <v>621</v>
      </c>
      <c r="EY1904" s="70" t="str">
        <f t="shared" si="227"/>
        <v>carbamazepine oral Prolonged 300mg/</v>
      </c>
      <c r="FK1904" s="14" t="s">
        <v>3375</v>
      </c>
      <c r="FL1904" s="70" t="str">
        <f t="shared" si="228"/>
        <v>carbamazepine oral Prolonged 300mg/</v>
      </c>
    </row>
    <row r="1905" spans="1:168" ht="15.75" customHeight="1">
      <c r="A1905" s="76">
        <f t="shared" si="221"/>
        <v>9876658</v>
      </c>
      <c r="B1905" s="57"/>
      <c r="C1905" s="119"/>
      <c r="D1905" s="119"/>
      <c r="E1905" s="119"/>
      <c r="F1905" s="119"/>
      <c r="G1905" s="46" t="s">
        <v>1465</v>
      </c>
      <c r="H1905" s="46" t="s">
        <v>1820</v>
      </c>
      <c r="J1905" s="5" t="str">
        <f t="shared" si="222"/>
        <v>NOR carbamazepine Desitin Arzneimittel GmbH prolonged-release tablet 100 x 300mg/</v>
      </c>
      <c r="K1905" s="5" t="str">
        <f t="shared" si="223"/>
        <v>NOR carbamazepine Desitin Arzneimittel GmbH prolonged-release tablet 100 x 300mg/</v>
      </c>
      <c r="N1905" s="46" t="s">
        <v>210</v>
      </c>
      <c r="O1905" s="46" t="s">
        <v>2235</v>
      </c>
      <c r="P1905" s="80">
        <v>100</v>
      </c>
      <c r="R1905" s="80">
        <v>100</v>
      </c>
      <c r="T1905" s="119"/>
      <c r="U1905" s="119"/>
      <c r="V1905" s="119"/>
      <c r="W1905" s="119"/>
      <c r="X1905" s="46" t="s">
        <v>1289</v>
      </c>
      <c r="Y1905" s="46" t="s">
        <v>2129</v>
      </c>
      <c r="AA1905" s="46" t="s">
        <v>2303</v>
      </c>
      <c r="AC1905" s="46" t="s">
        <v>2304</v>
      </c>
      <c r="AD1905" s="46" t="s">
        <v>210</v>
      </c>
      <c r="AE1905" s="46" t="s">
        <v>2235</v>
      </c>
      <c r="AF1905" s="48" t="s">
        <v>2200</v>
      </c>
      <c r="AG1905" s="46" t="s">
        <v>1219</v>
      </c>
      <c r="AH1905" s="46"/>
      <c r="AI1905" s="46" t="s">
        <v>2210</v>
      </c>
      <c r="AJ1905" s="46" t="s">
        <v>2218</v>
      </c>
      <c r="AT1905" s="25" t="str">
        <f t="shared" si="224"/>
        <v>NOR carbamazepine Desitin Arzneimittel GmbH prolonged-release tablet 300mg/</v>
      </c>
      <c r="AU1905" s="33"/>
      <c r="AV1905" s="46" t="s">
        <v>1891</v>
      </c>
      <c r="AW1905" s="46" t="s">
        <v>1820</v>
      </c>
      <c r="AX1905" s="46"/>
      <c r="AZ1905" s="46" t="s">
        <v>287</v>
      </c>
      <c r="BA1905" s="46" t="s">
        <v>965</v>
      </c>
      <c r="BB1905" s="46"/>
      <c r="BD1905" s="46" t="s">
        <v>1219</v>
      </c>
      <c r="BE1905" s="46"/>
      <c r="BF1905" s="46" t="s">
        <v>2019</v>
      </c>
      <c r="BG1905" s="46" t="s">
        <v>2092</v>
      </c>
      <c r="BH1905" s="46"/>
      <c r="BI1905" s="46"/>
      <c r="BJ1905" s="46" t="s">
        <v>1935</v>
      </c>
      <c r="BK1905" s="46" t="s">
        <v>2092</v>
      </c>
      <c r="BL1905" s="46" t="s">
        <v>2019</v>
      </c>
      <c r="BM1905" s="65" t="s">
        <v>1353</v>
      </c>
      <c r="BN1905" t="str">
        <f t="shared" si="225"/>
        <v>carbamazepine prolonged-release tablet 300mg/</v>
      </c>
      <c r="BO1905" s="65"/>
      <c r="BP1905" t="str">
        <f t="shared" si="226"/>
        <v>carbamazepine prolonged-release tablet 300mg/</v>
      </c>
      <c r="BR1905" s="72">
        <v>10226000</v>
      </c>
      <c r="BS1905" s="46" t="s">
        <v>1219</v>
      </c>
      <c r="BT1905" s="46"/>
      <c r="BU1905" s="119"/>
      <c r="BV1905" s="119"/>
      <c r="BW1905" s="48" t="s">
        <v>2200</v>
      </c>
      <c r="CB1905" s="82" t="s">
        <v>173</v>
      </c>
      <c r="CC1905" s="82"/>
      <c r="CD1905" s="46" t="s">
        <v>2262</v>
      </c>
      <c r="CE1905" s="46" t="s">
        <v>173</v>
      </c>
      <c r="CG1905" s="46" t="s">
        <v>175</v>
      </c>
      <c r="CH1905" s="46"/>
      <c r="CI1905" s="119"/>
      <c r="CJ1905" s="119"/>
      <c r="CK1905" s="46" t="s">
        <v>1239</v>
      </c>
      <c r="CN1905" s="46" t="s">
        <v>3383</v>
      </c>
      <c r="CO1905" s="46" t="s">
        <v>2250</v>
      </c>
      <c r="CQ1905" s="46" t="s">
        <v>2250</v>
      </c>
      <c r="CR1905" s="46" t="s">
        <v>276</v>
      </c>
      <c r="CT1905" s="46" t="s">
        <v>2250</v>
      </c>
      <c r="CU1905" s="46" t="s">
        <v>276</v>
      </c>
      <c r="CV1905" s="119"/>
      <c r="CW1905" s="148"/>
      <c r="DG1905" s="119"/>
      <c r="DH1905" s="119"/>
      <c r="DI1905" s="119"/>
      <c r="DJ1905" s="119"/>
      <c r="DK1905" s="119"/>
      <c r="DL1905" s="74">
        <v>300</v>
      </c>
      <c r="DM1905" s="74" t="s">
        <v>164</v>
      </c>
      <c r="DN1905" s="74"/>
      <c r="DO1905" s="74"/>
      <c r="DP1905" s="74"/>
      <c r="DR1905" s="74">
        <v>300</v>
      </c>
      <c r="DS1905" s="74" t="s">
        <v>164</v>
      </c>
      <c r="DX1905" s="46" t="s">
        <v>210</v>
      </c>
      <c r="DY1905" s="46" t="s">
        <v>210</v>
      </c>
      <c r="DZ1905" s="46" t="s">
        <v>2242</v>
      </c>
      <c r="EA1905" s="75">
        <v>3000000</v>
      </c>
      <c r="EB1905" s="46" t="s">
        <v>164</v>
      </c>
      <c r="EC1905" s="46"/>
      <c r="ET1905" s="46" t="s">
        <v>2232</v>
      </c>
      <c r="EU1905" s="46" t="s">
        <v>621</v>
      </c>
      <c r="EY1905" s="70" t="str">
        <f t="shared" si="227"/>
        <v>carbamazepine oral Prolonged 300mg/</v>
      </c>
      <c r="FK1905" s="14" t="s">
        <v>3375</v>
      </c>
      <c r="FL1905" s="70" t="str">
        <f t="shared" si="228"/>
        <v>carbamazepine oral Prolonged 300mg/</v>
      </c>
    </row>
    <row r="1906" spans="1:168" ht="15.75" customHeight="1">
      <c r="A1906" s="76">
        <f t="shared" si="221"/>
        <v>9876659</v>
      </c>
      <c r="B1906" s="57"/>
      <c r="C1906" s="119"/>
      <c r="D1906" s="119"/>
      <c r="E1906" s="119"/>
      <c r="F1906" s="119"/>
      <c r="G1906" s="46" t="s">
        <v>1466</v>
      </c>
      <c r="H1906" s="46" t="s">
        <v>1816</v>
      </c>
      <c r="J1906" s="5" t="str">
        <f t="shared" si="222"/>
        <v>NOR carbamazepine Novartis Norge (2) prolonged-release tablet 1 x 400mg/</v>
      </c>
      <c r="K1906" s="5" t="str">
        <f t="shared" si="223"/>
        <v>NOR carbamazepine Novartis Norge (2) prolonged-release tablet 1 x 400mg/</v>
      </c>
      <c r="N1906" s="46" t="s">
        <v>210</v>
      </c>
      <c r="O1906" s="46" t="s">
        <v>2232</v>
      </c>
      <c r="P1906" s="80">
        <v>1</v>
      </c>
      <c r="R1906" s="80">
        <v>1</v>
      </c>
      <c r="T1906" s="119"/>
      <c r="U1906" s="119"/>
      <c r="V1906" s="119"/>
      <c r="W1906" s="119"/>
      <c r="X1906" s="46" t="s">
        <v>210</v>
      </c>
      <c r="Y1906" s="46" t="s">
        <v>2124</v>
      </c>
      <c r="AA1906" s="46" t="s">
        <v>2303</v>
      </c>
      <c r="AC1906" s="46" t="s">
        <v>210</v>
      </c>
      <c r="AD1906" s="46" t="s">
        <v>210</v>
      </c>
      <c r="AE1906" s="46" t="s">
        <v>2232</v>
      </c>
      <c r="AF1906" s="48" t="s">
        <v>2200</v>
      </c>
      <c r="AG1906" s="46" t="s">
        <v>1219</v>
      </c>
      <c r="AH1906" s="46"/>
      <c r="AI1906" s="46" t="s">
        <v>2210</v>
      </c>
      <c r="AJ1906" s="46" t="s">
        <v>2218</v>
      </c>
      <c r="AT1906" s="25" t="str">
        <f t="shared" si="224"/>
        <v>NOR carbamazepine Novartis Norge (2) prolonged-release tablet 400mg/</v>
      </c>
      <c r="AU1906" s="33"/>
      <c r="AV1906" s="46" t="s">
        <v>1890</v>
      </c>
      <c r="AW1906" s="46" t="s">
        <v>1816</v>
      </c>
      <c r="AX1906" s="46"/>
      <c r="AZ1906" s="46" t="s">
        <v>287</v>
      </c>
      <c r="BA1906" s="46" t="s">
        <v>965</v>
      </c>
      <c r="BB1906" s="46"/>
      <c r="BD1906" s="46" t="s">
        <v>1219</v>
      </c>
      <c r="BE1906" s="46"/>
      <c r="BF1906" s="46" t="s">
        <v>2018</v>
      </c>
      <c r="BG1906" s="46" t="s">
        <v>2091</v>
      </c>
      <c r="BH1906" s="46"/>
      <c r="BI1906" s="46"/>
      <c r="BJ1906" s="46" t="s">
        <v>1930</v>
      </c>
      <c r="BK1906" s="46" t="s">
        <v>2091</v>
      </c>
      <c r="BL1906" s="46" t="s">
        <v>2018</v>
      </c>
      <c r="BM1906" s="65" t="s">
        <v>1353</v>
      </c>
      <c r="BN1906" t="str">
        <f t="shared" si="225"/>
        <v>carbamazepine prolonged-release tablet 400mg/</v>
      </c>
      <c r="BO1906" s="65"/>
      <c r="BP1906" t="str">
        <f t="shared" si="226"/>
        <v>carbamazepine prolonged-release tablet 400mg/</v>
      </c>
      <c r="BR1906" s="72">
        <v>10226000</v>
      </c>
      <c r="BS1906" s="46" t="s">
        <v>1219</v>
      </c>
      <c r="BT1906" s="46"/>
      <c r="BU1906" s="119"/>
      <c r="BV1906" s="119"/>
      <c r="BW1906" s="48" t="s">
        <v>2200</v>
      </c>
      <c r="CB1906" s="82" t="s">
        <v>173</v>
      </c>
      <c r="CC1906" s="82"/>
      <c r="CD1906" s="46" t="s">
        <v>2262</v>
      </c>
      <c r="CE1906" s="46" t="s">
        <v>173</v>
      </c>
      <c r="CG1906" s="46" t="s">
        <v>175</v>
      </c>
      <c r="CH1906" s="46"/>
      <c r="CI1906" s="119"/>
      <c r="CJ1906" s="119"/>
      <c r="CK1906" s="46" t="s">
        <v>1239</v>
      </c>
      <c r="CN1906" s="46" t="s">
        <v>3383</v>
      </c>
      <c r="CO1906" s="46" t="s">
        <v>2250</v>
      </c>
      <c r="CQ1906" s="46" t="s">
        <v>2250</v>
      </c>
      <c r="CR1906" s="46" t="s">
        <v>276</v>
      </c>
      <c r="CT1906" s="46" t="s">
        <v>2250</v>
      </c>
      <c r="CU1906" s="46" t="s">
        <v>276</v>
      </c>
      <c r="CV1906" s="119"/>
      <c r="CW1906" s="148"/>
      <c r="DG1906" s="119"/>
      <c r="DH1906" s="119"/>
      <c r="DI1906" s="119"/>
      <c r="DJ1906" s="119"/>
      <c r="DK1906" s="119"/>
      <c r="DL1906" s="74">
        <v>400</v>
      </c>
      <c r="DM1906" s="74" t="s">
        <v>164</v>
      </c>
      <c r="DN1906" s="74"/>
      <c r="DO1906" s="74"/>
      <c r="DP1906" s="74"/>
      <c r="DR1906" s="74">
        <v>400</v>
      </c>
      <c r="DS1906" s="74" t="s">
        <v>164</v>
      </c>
      <c r="DX1906" s="46" t="s">
        <v>210</v>
      </c>
      <c r="DY1906" s="46" t="s">
        <v>210</v>
      </c>
      <c r="DZ1906" s="46" t="s">
        <v>2242</v>
      </c>
      <c r="EA1906" s="75">
        <v>4000000</v>
      </c>
      <c r="EB1906" s="46" t="s">
        <v>164</v>
      </c>
      <c r="EC1906" s="46"/>
      <c r="ET1906" s="46" t="s">
        <v>2232</v>
      </c>
      <c r="EU1906" s="46" t="s">
        <v>621</v>
      </c>
      <c r="EY1906" s="70" t="str">
        <f t="shared" si="227"/>
        <v>carbamazepine oral Prolonged 400mg/</v>
      </c>
      <c r="FK1906" s="14" t="s">
        <v>3375</v>
      </c>
      <c r="FL1906" s="70" t="str">
        <f t="shared" si="228"/>
        <v>carbamazepine oral Prolonged 400mg/</v>
      </c>
    </row>
    <row r="1907" spans="1:168" ht="15.75" customHeight="1">
      <c r="A1907" s="76">
        <f t="shared" si="221"/>
        <v>9876660</v>
      </c>
      <c r="B1907" s="57"/>
      <c r="C1907" s="119"/>
      <c r="D1907" s="119"/>
      <c r="E1907" s="119"/>
      <c r="F1907" s="119"/>
      <c r="G1907" s="46" t="s">
        <v>1450</v>
      </c>
      <c r="H1907" s="46" t="s">
        <v>1816</v>
      </c>
      <c r="J1907" s="5" t="str">
        <f t="shared" si="222"/>
        <v>NOR carbamazepine Novartis Norge (2) prolonged-release tablet 200 x 400mg/</v>
      </c>
      <c r="K1907" s="5" t="str">
        <f t="shared" si="223"/>
        <v>NOR carbamazepine Novartis Norge (2) prolonged-release tablet 200 x 400mg/</v>
      </c>
      <c r="N1907" s="46" t="s">
        <v>210</v>
      </c>
      <c r="O1907" s="46" t="s">
        <v>2236</v>
      </c>
      <c r="P1907" s="80">
        <v>200</v>
      </c>
      <c r="R1907" s="80">
        <v>200</v>
      </c>
      <c r="T1907" s="119"/>
      <c r="U1907" s="119"/>
      <c r="V1907" s="119"/>
      <c r="W1907" s="119"/>
      <c r="X1907" s="46" t="s">
        <v>1288</v>
      </c>
      <c r="Y1907" s="46" t="s">
        <v>2124</v>
      </c>
      <c r="AA1907" s="46" t="s">
        <v>2303</v>
      </c>
      <c r="AC1907" s="46" t="s">
        <v>2307</v>
      </c>
      <c r="AD1907" s="46" t="s">
        <v>210</v>
      </c>
      <c r="AE1907" s="46" t="s">
        <v>2236</v>
      </c>
      <c r="AF1907" s="48" t="s">
        <v>2200</v>
      </c>
      <c r="AG1907" s="46" t="s">
        <v>1219</v>
      </c>
      <c r="AH1907" s="46"/>
      <c r="AI1907" s="46" t="s">
        <v>2210</v>
      </c>
      <c r="AJ1907" s="46" t="s">
        <v>2218</v>
      </c>
      <c r="AT1907" s="25" t="str">
        <f t="shared" si="224"/>
        <v>NOR carbamazepine Novartis Norge (2) prolonged-release tablet 400mg/</v>
      </c>
      <c r="AU1907" s="33"/>
      <c r="AV1907" s="46" t="s">
        <v>1890</v>
      </c>
      <c r="AW1907" s="46" t="s">
        <v>1816</v>
      </c>
      <c r="AX1907" s="46"/>
      <c r="AZ1907" s="46" t="s">
        <v>287</v>
      </c>
      <c r="BA1907" s="46" t="s">
        <v>965</v>
      </c>
      <c r="BB1907" s="46"/>
      <c r="BD1907" s="46" t="s">
        <v>1219</v>
      </c>
      <c r="BE1907" s="46"/>
      <c r="BF1907" s="46" t="s">
        <v>2018</v>
      </c>
      <c r="BG1907" s="46" t="s">
        <v>2091</v>
      </c>
      <c r="BH1907" s="46"/>
      <c r="BI1907" s="46"/>
      <c r="BJ1907" s="46" t="s">
        <v>1930</v>
      </c>
      <c r="BK1907" s="46" t="s">
        <v>2091</v>
      </c>
      <c r="BL1907" s="46" t="s">
        <v>2018</v>
      </c>
      <c r="BM1907" s="65" t="s">
        <v>1353</v>
      </c>
      <c r="BN1907" t="str">
        <f t="shared" si="225"/>
        <v>carbamazepine prolonged-release tablet 400mg/</v>
      </c>
      <c r="BO1907" s="65"/>
      <c r="BP1907" t="str">
        <f t="shared" si="226"/>
        <v>carbamazepine prolonged-release tablet 400mg/</v>
      </c>
      <c r="BR1907" s="72">
        <v>10226000</v>
      </c>
      <c r="BS1907" s="46" t="s">
        <v>1219</v>
      </c>
      <c r="BT1907" s="46"/>
      <c r="BU1907" s="119"/>
      <c r="BV1907" s="119"/>
      <c r="BW1907" s="48" t="s">
        <v>2200</v>
      </c>
      <c r="CB1907" s="82" t="s">
        <v>173</v>
      </c>
      <c r="CC1907" s="82"/>
      <c r="CD1907" s="46" t="s">
        <v>2262</v>
      </c>
      <c r="CE1907" s="46" t="s">
        <v>173</v>
      </c>
      <c r="CG1907" s="46" t="s">
        <v>175</v>
      </c>
      <c r="CH1907" s="46"/>
      <c r="CI1907" s="119"/>
      <c r="CJ1907" s="119"/>
      <c r="CK1907" s="46" t="s">
        <v>1239</v>
      </c>
      <c r="CN1907" s="46" t="s">
        <v>3383</v>
      </c>
      <c r="CO1907" s="46" t="s">
        <v>2250</v>
      </c>
      <c r="CQ1907" s="46" t="s">
        <v>2250</v>
      </c>
      <c r="CR1907" s="46" t="s">
        <v>276</v>
      </c>
      <c r="CT1907" s="46" t="s">
        <v>2250</v>
      </c>
      <c r="CU1907" s="46" t="s">
        <v>276</v>
      </c>
      <c r="CV1907" s="119"/>
      <c r="CW1907" s="148"/>
      <c r="DG1907" s="119"/>
      <c r="DH1907" s="119"/>
      <c r="DI1907" s="119"/>
      <c r="DJ1907" s="119"/>
      <c r="DK1907" s="119"/>
      <c r="DL1907" s="74">
        <v>400</v>
      </c>
      <c r="DM1907" s="74" t="s">
        <v>164</v>
      </c>
      <c r="DN1907" s="74"/>
      <c r="DO1907" s="74"/>
      <c r="DP1907" s="74"/>
      <c r="DR1907" s="74">
        <v>400</v>
      </c>
      <c r="DS1907" s="74" t="s">
        <v>164</v>
      </c>
      <c r="DX1907" s="46" t="s">
        <v>210</v>
      </c>
      <c r="DY1907" s="46" t="s">
        <v>210</v>
      </c>
      <c r="DZ1907" s="46" t="s">
        <v>2242</v>
      </c>
      <c r="EA1907" s="75">
        <v>4000000</v>
      </c>
      <c r="EB1907" s="46" t="s">
        <v>164</v>
      </c>
      <c r="EC1907" s="46"/>
      <c r="ET1907" s="46" t="s">
        <v>2232</v>
      </c>
      <c r="EU1907" s="46" t="s">
        <v>621</v>
      </c>
      <c r="EY1907" s="70" t="str">
        <f t="shared" si="227"/>
        <v>carbamazepine oral Prolonged 400mg/</v>
      </c>
      <c r="FK1907" s="14" t="s">
        <v>3375</v>
      </c>
      <c r="FL1907" s="70" t="str">
        <f t="shared" si="228"/>
        <v>carbamazepine oral Prolonged 400mg/</v>
      </c>
    </row>
    <row r="1908" spans="1:168" ht="15.75" customHeight="1">
      <c r="A1908" s="76">
        <f t="shared" si="221"/>
        <v>9876661</v>
      </c>
      <c r="B1908" s="57"/>
      <c r="C1908" s="119"/>
      <c r="D1908" s="119"/>
      <c r="E1908" s="119"/>
      <c r="F1908" s="119"/>
      <c r="G1908" s="46" t="s">
        <v>1451</v>
      </c>
      <c r="H1908" s="46" t="s">
        <v>1817</v>
      </c>
      <c r="J1908" s="5" t="str">
        <f t="shared" si="222"/>
        <v>NOR carbamazepine Desitin Arzneimittel GmbH prolonged-release tablet 1 x 150mg/</v>
      </c>
      <c r="K1908" s="5" t="str">
        <f t="shared" si="223"/>
        <v>NOR carbamazepine Desitin Arzneimittel GmbH prolonged-release tablet 1 x 150mg/</v>
      </c>
      <c r="N1908" s="46" t="s">
        <v>1299</v>
      </c>
      <c r="O1908" s="46" t="s">
        <v>2232</v>
      </c>
      <c r="P1908" s="80">
        <v>1</v>
      </c>
      <c r="R1908" s="80">
        <v>1</v>
      </c>
      <c r="T1908" s="119"/>
      <c r="U1908" s="119"/>
      <c r="V1908" s="119"/>
      <c r="W1908" s="119"/>
      <c r="X1908" s="46" t="s">
        <v>210</v>
      </c>
      <c r="Y1908" s="46" t="s">
        <v>2125</v>
      </c>
      <c r="AA1908" s="46" t="s">
        <v>2303</v>
      </c>
      <c r="AC1908" s="46" t="s">
        <v>210</v>
      </c>
      <c r="AD1908" s="46" t="s">
        <v>1299</v>
      </c>
      <c r="AE1908" s="46" t="s">
        <v>2232</v>
      </c>
      <c r="AF1908" s="48" t="s">
        <v>2200</v>
      </c>
      <c r="AG1908" s="46" t="s">
        <v>1219</v>
      </c>
      <c r="AH1908" s="46"/>
      <c r="AI1908" s="46" t="s">
        <v>2210</v>
      </c>
      <c r="AJ1908" s="46" t="s">
        <v>2218</v>
      </c>
      <c r="AT1908" s="25" t="str">
        <f t="shared" si="224"/>
        <v>NOR carbamazepine Desitin Arzneimittel GmbH prolonged-release tablet 150mg/</v>
      </c>
      <c r="AU1908" s="33"/>
      <c r="AV1908" s="46" t="s">
        <v>1891</v>
      </c>
      <c r="AW1908" s="46" t="s">
        <v>1817</v>
      </c>
      <c r="AX1908" s="46"/>
      <c r="AZ1908" s="46" t="s">
        <v>287</v>
      </c>
      <c r="BA1908" s="46" t="s">
        <v>965</v>
      </c>
      <c r="BB1908" s="46"/>
      <c r="BD1908" s="46" t="s">
        <v>1219</v>
      </c>
      <c r="BE1908" s="46"/>
      <c r="BF1908" s="46" t="s">
        <v>2019</v>
      </c>
      <c r="BG1908" s="46" t="s">
        <v>2092</v>
      </c>
      <c r="BH1908" s="46"/>
      <c r="BI1908" s="46"/>
      <c r="BJ1908" s="46" t="s">
        <v>1931</v>
      </c>
      <c r="BK1908" s="46" t="s">
        <v>2092</v>
      </c>
      <c r="BL1908" s="46" t="s">
        <v>2019</v>
      </c>
      <c r="BM1908" s="65" t="s">
        <v>1353</v>
      </c>
      <c r="BN1908" t="str">
        <f t="shared" si="225"/>
        <v>carbamazepine prolonged-release tablet 150mg/</v>
      </c>
      <c r="BO1908" s="65"/>
      <c r="BP1908" t="str">
        <f t="shared" si="226"/>
        <v>carbamazepine prolonged-release tablet 150mg/</v>
      </c>
      <c r="BR1908" s="72">
        <v>10226000</v>
      </c>
      <c r="BS1908" s="46" t="s">
        <v>1219</v>
      </c>
      <c r="BT1908" s="46"/>
      <c r="BU1908" s="119"/>
      <c r="BV1908" s="119"/>
      <c r="BW1908" s="48" t="s">
        <v>2200</v>
      </c>
      <c r="CB1908" s="82" t="s">
        <v>173</v>
      </c>
      <c r="CC1908" s="82"/>
      <c r="CD1908" s="46" t="s">
        <v>2262</v>
      </c>
      <c r="CE1908" s="46" t="s">
        <v>173</v>
      </c>
      <c r="CG1908" s="46" t="s">
        <v>175</v>
      </c>
      <c r="CH1908" s="46"/>
      <c r="CI1908" s="119"/>
      <c r="CJ1908" s="119"/>
      <c r="CK1908" s="46" t="s">
        <v>1239</v>
      </c>
      <c r="CN1908" s="46" t="s">
        <v>3383</v>
      </c>
      <c r="CO1908" s="46" t="s">
        <v>2250</v>
      </c>
      <c r="CQ1908" s="46" t="s">
        <v>2250</v>
      </c>
      <c r="CR1908" s="46" t="s">
        <v>276</v>
      </c>
      <c r="CT1908" s="46" t="s">
        <v>2250</v>
      </c>
      <c r="CU1908" s="46" t="s">
        <v>276</v>
      </c>
      <c r="CV1908" s="119"/>
      <c r="CW1908" s="148"/>
      <c r="DG1908" s="119"/>
      <c r="DH1908" s="119"/>
      <c r="DI1908" s="119"/>
      <c r="DJ1908" s="119"/>
      <c r="DK1908" s="119"/>
      <c r="DL1908" s="74">
        <v>150</v>
      </c>
      <c r="DM1908" s="74" t="s">
        <v>164</v>
      </c>
      <c r="DN1908" s="74"/>
      <c r="DO1908" s="74"/>
      <c r="DP1908" s="74"/>
      <c r="DR1908" s="74">
        <v>150</v>
      </c>
      <c r="DS1908" s="74" t="s">
        <v>164</v>
      </c>
      <c r="DX1908" s="46" t="s">
        <v>210</v>
      </c>
      <c r="DY1908" s="46" t="s">
        <v>210</v>
      </c>
      <c r="DZ1908" s="46" t="s">
        <v>2242</v>
      </c>
      <c r="EA1908" s="75">
        <v>1500000</v>
      </c>
      <c r="EB1908" s="46" t="s">
        <v>164</v>
      </c>
      <c r="EC1908" s="46"/>
      <c r="ET1908" s="46" t="s">
        <v>2232</v>
      </c>
      <c r="EU1908" s="46" t="s">
        <v>621</v>
      </c>
      <c r="EY1908" s="70" t="str">
        <f t="shared" si="227"/>
        <v>carbamazepine oral Prolonged 150mg/</v>
      </c>
      <c r="FK1908" s="14" t="s">
        <v>3375</v>
      </c>
      <c r="FL1908" s="70" t="str">
        <f t="shared" si="228"/>
        <v>carbamazepine oral Prolonged 150mg/</v>
      </c>
    </row>
    <row r="1909" spans="1:168" ht="15.75" customHeight="1">
      <c r="A1909" s="76">
        <f t="shared" si="221"/>
        <v>9876662</v>
      </c>
      <c r="B1909" s="57"/>
      <c r="C1909" s="119"/>
      <c r="D1909" s="119"/>
      <c r="E1909" s="119"/>
      <c r="F1909" s="119"/>
      <c r="G1909" s="46" t="s">
        <v>1467</v>
      </c>
      <c r="H1909" s="46" t="s">
        <v>1823</v>
      </c>
      <c r="J1909" s="5" t="str">
        <f t="shared" si="222"/>
        <v>NOR carbamazepine Novartis Norge (2) tablet 100 x 200mg/</v>
      </c>
      <c r="K1909" s="5" t="str">
        <f t="shared" si="223"/>
        <v>NOR carbamazepine Novartis Norge (2) tablet 100 x 200mg/</v>
      </c>
      <c r="N1909" s="46" t="s">
        <v>210</v>
      </c>
      <c r="O1909" s="46" t="s">
        <v>2235</v>
      </c>
      <c r="P1909" s="80">
        <v>100</v>
      </c>
      <c r="R1909" s="80">
        <v>100</v>
      </c>
      <c r="T1909" s="119"/>
      <c r="U1909" s="119"/>
      <c r="V1909" s="119"/>
      <c r="W1909" s="119"/>
      <c r="X1909" s="46" t="s">
        <v>1289</v>
      </c>
      <c r="Y1909" s="46" t="s">
        <v>2132</v>
      </c>
      <c r="AA1909" s="46" t="s">
        <v>2303</v>
      </c>
      <c r="AC1909" s="46" t="s">
        <v>2304</v>
      </c>
      <c r="AD1909" s="46" t="s">
        <v>210</v>
      </c>
      <c r="AE1909" s="46" t="s">
        <v>2235</v>
      </c>
      <c r="AF1909" s="48" t="s">
        <v>2198</v>
      </c>
      <c r="AG1909" s="46" t="s">
        <v>173</v>
      </c>
      <c r="AH1909" s="46"/>
      <c r="AI1909" s="46" t="s">
        <v>1208</v>
      </c>
      <c r="AJ1909" s="46" t="s">
        <v>2216</v>
      </c>
      <c r="AT1909" s="25" t="str">
        <f t="shared" si="224"/>
        <v>NOR carbamazepine Novartis Norge (2) tablet 200mg/</v>
      </c>
      <c r="AU1909" s="33"/>
      <c r="AV1909" s="46" t="s">
        <v>1892</v>
      </c>
      <c r="AW1909" s="46" t="s">
        <v>1823</v>
      </c>
      <c r="AX1909" s="46"/>
      <c r="AZ1909" s="46" t="s">
        <v>287</v>
      </c>
      <c r="BA1909" s="46" t="s">
        <v>965</v>
      </c>
      <c r="BB1909" s="46"/>
      <c r="BD1909" s="46" t="s">
        <v>173</v>
      </c>
      <c r="BE1909" s="46"/>
      <c r="BF1909" s="46" t="s">
        <v>2024</v>
      </c>
      <c r="BG1909" s="46" t="s">
        <v>2091</v>
      </c>
      <c r="BH1909" s="46"/>
      <c r="BI1909" s="46"/>
      <c r="BJ1909" s="46" t="s">
        <v>1938</v>
      </c>
      <c r="BK1909" s="46" t="s">
        <v>2091</v>
      </c>
      <c r="BL1909" s="46" t="s">
        <v>2024</v>
      </c>
      <c r="BM1909" s="65" t="s">
        <v>1353</v>
      </c>
      <c r="BN1909" t="str">
        <f t="shared" si="225"/>
        <v>carbamazepine tablet 200mg/</v>
      </c>
      <c r="BO1909" s="65"/>
      <c r="BP1909" t="str">
        <f t="shared" si="226"/>
        <v>carbamazepine tablet 200mg/</v>
      </c>
      <c r="BR1909" s="46">
        <v>10219000</v>
      </c>
      <c r="BS1909" s="46" t="s">
        <v>173</v>
      </c>
      <c r="BT1909" s="46"/>
      <c r="BU1909" s="119"/>
      <c r="BV1909" s="119"/>
      <c r="BW1909" s="48" t="s">
        <v>2198</v>
      </c>
      <c r="CB1909" s="82" t="s">
        <v>173</v>
      </c>
      <c r="CC1909" s="82"/>
      <c r="CD1909" s="46" t="s">
        <v>2262</v>
      </c>
      <c r="CE1909" s="46" t="s">
        <v>173</v>
      </c>
      <c r="CG1909" s="46" t="s">
        <v>175</v>
      </c>
      <c r="CH1909" s="46"/>
      <c r="CI1909" s="119"/>
      <c r="CJ1909" s="119"/>
      <c r="CK1909" s="46" t="s">
        <v>1239</v>
      </c>
      <c r="CN1909" s="46" t="s">
        <v>3383</v>
      </c>
      <c r="CO1909" s="46" t="s">
        <v>2250</v>
      </c>
      <c r="CQ1909" s="46" t="s">
        <v>2250</v>
      </c>
      <c r="CR1909" s="46" t="s">
        <v>276</v>
      </c>
      <c r="CT1909" s="46" t="s">
        <v>2250</v>
      </c>
      <c r="CU1909" s="46" t="s">
        <v>276</v>
      </c>
      <c r="CV1909" s="119"/>
      <c r="CW1909" s="148"/>
      <c r="DG1909" s="119"/>
      <c r="DH1909" s="119"/>
      <c r="DI1909" s="119"/>
      <c r="DJ1909" s="119"/>
      <c r="DK1909" s="119"/>
      <c r="DL1909" s="74">
        <v>200</v>
      </c>
      <c r="DM1909" s="74" t="s">
        <v>164</v>
      </c>
      <c r="DN1909" s="74"/>
      <c r="DO1909" s="74"/>
      <c r="DP1909" s="74"/>
      <c r="DR1909" s="74">
        <v>200</v>
      </c>
      <c r="DS1909" s="74" t="s">
        <v>164</v>
      </c>
      <c r="DX1909" s="46" t="s">
        <v>210</v>
      </c>
      <c r="DY1909" s="46" t="s">
        <v>210</v>
      </c>
      <c r="DZ1909" s="46" t="s">
        <v>2242</v>
      </c>
      <c r="EA1909" s="75">
        <v>2000000</v>
      </c>
      <c r="EB1909" s="46" t="s">
        <v>164</v>
      </c>
      <c r="EC1909" s="46"/>
      <c r="ET1909" s="46" t="s">
        <v>2232</v>
      </c>
      <c r="EU1909" s="46" t="s">
        <v>621</v>
      </c>
      <c r="EY1909" s="70" t="str">
        <f t="shared" si="227"/>
        <v>carbamazepine oral 200mg/</v>
      </c>
      <c r="FK1909" s="14" t="s">
        <v>163</v>
      </c>
      <c r="FL1909" s="70" t="str">
        <f t="shared" si="228"/>
        <v>carbamazepine oral 200mg/</v>
      </c>
    </row>
    <row r="1910" spans="1:168" ht="15.75" customHeight="1">
      <c r="A1910" s="76">
        <f t="shared" si="221"/>
        <v>9876663</v>
      </c>
      <c r="B1910" s="57"/>
      <c r="C1910" s="119"/>
      <c r="D1910" s="119"/>
      <c r="E1910" s="119"/>
      <c r="F1910" s="119"/>
      <c r="G1910" s="46" t="s">
        <v>1463</v>
      </c>
      <c r="H1910" s="46" t="s">
        <v>1816</v>
      </c>
      <c r="J1910" s="5" t="str">
        <f t="shared" si="222"/>
        <v>NOR carbamazepine Novartis Norge (2) prolonged-release tablet 200 x 400mg/</v>
      </c>
      <c r="K1910" s="5" t="str">
        <f t="shared" si="223"/>
        <v>NOR carbamazepine Novartis Norge (2) prolonged-release tablet 200 x 400mg/</v>
      </c>
      <c r="N1910" s="46" t="s">
        <v>210</v>
      </c>
      <c r="O1910" s="69" t="s">
        <v>2236</v>
      </c>
      <c r="P1910" s="81">
        <v>200</v>
      </c>
      <c r="R1910" s="81">
        <v>200</v>
      </c>
      <c r="T1910" s="119"/>
      <c r="U1910" s="119"/>
      <c r="V1910" s="119"/>
      <c r="W1910" s="119"/>
      <c r="X1910" s="46" t="s">
        <v>1288</v>
      </c>
      <c r="Y1910" s="46" t="s">
        <v>2124</v>
      </c>
      <c r="AA1910" s="46" t="s">
        <v>2303</v>
      </c>
      <c r="AC1910" s="46" t="s">
        <v>2304</v>
      </c>
      <c r="AD1910" s="46" t="s">
        <v>210</v>
      </c>
      <c r="AE1910" s="69" t="s">
        <v>2236</v>
      </c>
      <c r="AF1910" s="48" t="s">
        <v>2200</v>
      </c>
      <c r="AG1910" s="46" t="s">
        <v>1219</v>
      </c>
      <c r="AH1910" s="46"/>
      <c r="AI1910" s="46" t="s">
        <v>2210</v>
      </c>
      <c r="AJ1910" s="46" t="s">
        <v>2218</v>
      </c>
      <c r="AT1910" s="25" t="str">
        <f t="shared" si="224"/>
        <v>NOR carbamazepine Novartis Norge (2) prolonged-release tablet 400mg/</v>
      </c>
      <c r="AU1910" s="33"/>
      <c r="AV1910" s="46" t="s">
        <v>1890</v>
      </c>
      <c r="AW1910" s="46" t="s">
        <v>1816</v>
      </c>
      <c r="AX1910" s="46"/>
      <c r="AZ1910" s="46" t="s">
        <v>287</v>
      </c>
      <c r="BA1910" s="46" t="s">
        <v>965</v>
      </c>
      <c r="BB1910" s="46"/>
      <c r="BD1910" s="46" t="s">
        <v>1219</v>
      </c>
      <c r="BE1910" s="46"/>
      <c r="BF1910" s="46" t="s">
        <v>2018</v>
      </c>
      <c r="BG1910" s="46" t="s">
        <v>2091</v>
      </c>
      <c r="BH1910" s="46"/>
      <c r="BI1910" s="46"/>
      <c r="BJ1910" s="46" t="s">
        <v>1930</v>
      </c>
      <c r="BK1910" s="46" t="s">
        <v>2091</v>
      </c>
      <c r="BL1910" s="46" t="s">
        <v>2018</v>
      </c>
      <c r="BM1910" s="65" t="s">
        <v>1353</v>
      </c>
      <c r="BN1910" t="str">
        <f t="shared" si="225"/>
        <v>carbamazepine prolonged-release tablet 400mg/</v>
      </c>
      <c r="BO1910" s="65"/>
      <c r="BP1910" t="str">
        <f t="shared" si="226"/>
        <v>carbamazepine prolonged-release tablet 400mg/</v>
      </c>
      <c r="BR1910" s="72">
        <v>10226000</v>
      </c>
      <c r="BS1910" s="46" t="s">
        <v>1219</v>
      </c>
      <c r="BT1910" s="46"/>
      <c r="BU1910" s="119"/>
      <c r="BV1910" s="119"/>
      <c r="BW1910" s="48" t="s">
        <v>2200</v>
      </c>
      <c r="CB1910" s="82" t="s">
        <v>173</v>
      </c>
      <c r="CC1910" s="82"/>
      <c r="CD1910" s="46" t="s">
        <v>2262</v>
      </c>
      <c r="CE1910" s="46" t="s">
        <v>173</v>
      </c>
      <c r="CG1910" s="46" t="s">
        <v>175</v>
      </c>
      <c r="CH1910" s="46"/>
      <c r="CI1910" s="119"/>
      <c r="CJ1910" s="119"/>
      <c r="CK1910" s="46" t="s">
        <v>1239</v>
      </c>
      <c r="CN1910" s="46" t="s">
        <v>3383</v>
      </c>
      <c r="CO1910" s="46" t="s">
        <v>2250</v>
      </c>
      <c r="CQ1910" s="46" t="s">
        <v>2250</v>
      </c>
      <c r="CR1910" s="46" t="s">
        <v>276</v>
      </c>
      <c r="CT1910" s="46" t="s">
        <v>2250</v>
      </c>
      <c r="CU1910" s="46" t="s">
        <v>276</v>
      </c>
      <c r="CV1910" s="119"/>
      <c r="CW1910" s="148"/>
      <c r="DG1910" s="119"/>
      <c r="DH1910" s="119"/>
      <c r="DI1910" s="119"/>
      <c r="DJ1910" s="119"/>
      <c r="DK1910" s="119"/>
      <c r="DL1910" s="74">
        <v>400</v>
      </c>
      <c r="DM1910" s="74" t="s">
        <v>164</v>
      </c>
      <c r="DN1910" s="74"/>
      <c r="DO1910" s="74"/>
      <c r="DP1910" s="74"/>
      <c r="DR1910" s="74">
        <v>400</v>
      </c>
      <c r="DS1910" s="74" t="s">
        <v>164</v>
      </c>
      <c r="DX1910" s="46" t="s">
        <v>210</v>
      </c>
      <c r="DY1910" s="46" t="s">
        <v>210</v>
      </c>
      <c r="DZ1910" s="46" t="s">
        <v>2242</v>
      </c>
      <c r="EA1910" s="75">
        <v>4000000</v>
      </c>
      <c r="EB1910" s="46" t="s">
        <v>164</v>
      </c>
      <c r="EC1910" s="46"/>
      <c r="ET1910" s="46" t="s">
        <v>2232</v>
      </c>
      <c r="EU1910" s="46" t="s">
        <v>621</v>
      </c>
      <c r="EY1910" s="70" t="str">
        <f t="shared" si="227"/>
        <v>carbamazepine oral Prolonged 400mg/</v>
      </c>
      <c r="FK1910" s="14" t="s">
        <v>3375</v>
      </c>
      <c r="FL1910" s="70" t="str">
        <f t="shared" si="228"/>
        <v>carbamazepine oral Prolonged 400mg/</v>
      </c>
    </row>
    <row r="1911" spans="1:168" ht="15.75" customHeight="1">
      <c r="A1911" s="76">
        <f t="shared" si="221"/>
        <v>9876664</v>
      </c>
      <c r="B1911" s="57"/>
      <c r="C1911" s="119"/>
      <c r="D1911" s="119"/>
      <c r="E1911" s="119"/>
      <c r="F1911" s="119"/>
      <c r="G1911" s="46" t="s">
        <v>1464</v>
      </c>
      <c r="H1911" s="46" t="s">
        <v>1817</v>
      </c>
      <c r="J1911" s="5" t="str">
        <f t="shared" si="222"/>
        <v>NOR carbamazepine Desitin Arzneimittel GmbH prolonged-release tablet 100 x 150mg/</v>
      </c>
      <c r="K1911" s="5" t="str">
        <f t="shared" si="223"/>
        <v>NOR carbamazepine Desitin Arzneimittel GmbH prolonged-release tablet 100 x 150mg/</v>
      </c>
      <c r="N1911" s="46" t="s">
        <v>210</v>
      </c>
      <c r="O1911" s="46" t="s">
        <v>2235</v>
      </c>
      <c r="P1911" s="80">
        <v>100</v>
      </c>
      <c r="R1911" s="80">
        <v>100</v>
      </c>
      <c r="T1911" s="119"/>
      <c r="U1911" s="119"/>
      <c r="V1911" s="119"/>
      <c r="W1911" s="119"/>
      <c r="X1911" s="46" t="s">
        <v>1289</v>
      </c>
      <c r="Y1911" s="46" t="s">
        <v>2125</v>
      </c>
      <c r="AA1911" s="46" t="s">
        <v>2303</v>
      </c>
      <c r="AC1911" s="46" t="s">
        <v>2304</v>
      </c>
      <c r="AD1911" s="46" t="s">
        <v>210</v>
      </c>
      <c r="AE1911" s="46" t="s">
        <v>2235</v>
      </c>
      <c r="AF1911" s="48" t="s">
        <v>2200</v>
      </c>
      <c r="AG1911" s="46" t="s">
        <v>1219</v>
      </c>
      <c r="AH1911" s="46"/>
      <c r="AI1911" s="46" t="s">
        <v>2210</v>
      </c>
      <c r="AJ1911" s="46" t="s">
        <v>2218</v>
      </c>
      <c r="AT1911" s="25" t="str">
        <f t="shared" si="224"/>
        <v>NOR carbamazepine Desitin Arzneimittel GmbH prolonged-release tablet 150mg/</v>
      </c>
      <c r="AU1911" s="33"/>
      <c r="AV1911" s="46" t="s">
        <v>1891</v>
      </c>
      <c r="AW1911" s="46" t="s">
        <v>1817</v>
      </c>
      <c r="AX1911" s="46"/>
      <c r="AZ1911" s="46" t="s">
        <v>287</v>
      </c>
      <c r="BA1911" s="46" t="s">
        <v>965</v>
      </c>
      <c r="BB1911" s="46"/>
      <c r="BD1911" s="46" t="s">
        <v>1219</v>
      </c>
      <c r="BE1911" s="46"/>
      <c r="BF1911" s="46" t="s">
        <v>2019</v>
      </c>
      <c r="BG1911" s="46" t="s">
        <v>2092</v>
      </c>
      <c r="BH1911" s="46"/>
      <c r="BI1911" s="46"/>
      <c r="BJ1911" s="46" t="s">
        <v>1931</v>
      </c>
      <c r="BK1911" s="46" t="s">
        <v>2092</v>
      </c>
      <c r="BL1911" s="46" t="s">
        <v>2019</v>
      </c>
      <c r="BM1911" s="65" t="s">
        <v>1353</v>
      </c>
      <c r="BN1911" t="str">
        <f t="shared" si="225"/>
        <v>carbamazepine prolonged-release tablet 150mg/</v>
      </c>
      <c r="BO1911" s="65"/>
      <c r="BP1911" t="str">
        <f t="shared" si="226"/>
        <v>carbamazepine prolonged-release tablet 150mg/</v>
      </c>
      <c r="BR1911" s="72">
        <v>10226000</v>
      </c>
      <c r="BS1911" s="46" t="s">
        <v>1219</v>
      </c>
      <c r="BT1911" s="46"/>
      <c r="BU1911" s="119"/>
      <c r="BV1911" s="119"/>
      <c r="BW1911" s="48" t="s">
        <v>2200</v>
      </c>
      <c r="CB1911" s="82" t="s">
        <v>173</v>
      </c>
      <c r="CC1911" s="82"/>
      <c r="CD1911" s="46" t="s">
        <v>2262</v>
      </c>
      <c r="CE1911" s="46" t="s">
        <v>173</v>
      </c>
      <c r="CG1911" s="46" t="s">
        <v>175</v>
      </c>
      <c r="CH1911" s="46"/>
      <c r="CI1911" s="119"/>
      <c r="CJ1911" s="119"/>
      <c r="CK1911" s="46" t="s">
        <v>1239</v>
      </c>
      <c r="CN1911" s="46" t="s">
        <v>3383</v>
      </c>
      <c r="CO1911" s="46" t="s">
        <v>2250</v>
      </c>
      <c r="CQ1911" s="46" t="s">
        <v>2250</v>
      </c>
      <c r="CR1911" s="46" t="s">
        <v>276</v>
      </c>
      <c r="CT1911" s="46" t="s">
        <v>2250</v>
      </c>
      <c r="CU1911" s="46" t="s">
        <v>276</v>
      </c>
      <c r="CV1911" s="119"/>
      <c r="CW1911" s="148"/>
      <c r="DG1911" s="119"/>
      <c r="DH1911" s="119"/>
      <c r="DI1911" s="119"/>
      <c r="DJ1911" s="119"/>
      <c r="DK1911" s="119"/>
      <c r="DL1911" s="74">
        <v>150</v>
      </c>
      <c r="DM1911" s="74" t="s">
        <v>164</v>
      </c>
      <c r="DN1911" s="74"/>
      <c r="DO1911" s="74"/>
      <c r="DP1911" s="74"/>
      <c r="DR1911" s="74">
        <v>150</v>
      </c>
      <c r="DS1911" s="74" t="s">
        <v>164</v>
      </c>
      <c r="DX1911" s="46" t="s">
        <v>210</v>
      </c>
      <c r="DY1911" s="46" t="s">
        <v>210</v>
      </c>
      <c r="DZ1911" s="46" t="s">
        <v>2242</v>
      </c>
      <c r="EA1911" s="75">
        <v>1500000</v>
      </c>
      <c r="EB1911" s="46" t="s">
        <v>164</v>
      </c>
      <c r="EC1911" s="46"/>
      <c r="ET1911" s="46" t="s">
        <v>2232</v>
      </c>
      <c r="EU1911" s="46" t="s">
        <v>621</v>
      </c>
      <c r="EY1911" s="70" t="str">
        <f t="shared" si="227"/>
        <v>carbamazepine oral Prolonged 150mg/</v>
      </c>
      <c r="FK1911" s="14" t="s">
        <v>3375</v>
      </c>
      <c r="FL1911" s="70" t="str">
        <f t="shared" si="228"/>
        <v>carbamazepine oral Prolonged 150mg/</v>
      </c>
    </row>
    <row r="1912" spans="1:168" ht="15.75" customHeight="1">
      <c r="A1912" s="76">
        <f t="shared" si="221"/>
        <v>9876665</v>
      </c>
      <c r="B1912" s="57"/>
      <c r="C1912" s="119"/>
      <c r="D1912" s="119"/>
      <c r="E1912" s="119"/>
      <c r="F1912" s="119"/>
      <c r="G1912" s="46" t="s">
        <v>1468</v>
      </c>
      <c r="H1912" s="46" t="s">
        <v>1824</v>
      </c>
      <c r="J1912" s="5" t="str">
        <f t="shared" si="222"/>
        <v>NOR carbamazepine Essential Pharma (M) Limited suppository 5 x 125mg/</v>
      </c>
      <c r="K1912" s="5" t="str">
        <f t="shared" si="223"/>
        <v>NOR carbamazepine Essential Pharma (M) Limited suppository 5 x 125mg/</v>
      </c>
      <c r="N1912" s="46" t="s">
        <v>210</v>
      </c>
      <c r="O1912" s="46" t="s">
        <v>2231</v>
      </c>
      <c r="P1912" s="80">
        <v>5</v>
      </c>
      <c r="R1912" s="80">
        <v>5</v>
      </c>
      <c r="T1912" s="119"/>
      <c r="U1912" s="119"/>
      <c r="V1912" s="119"/>
      <c r="W1912" s="119"/>
      <c r="X1912" s="46" t="s">
        <v>1320</v>
      </c>
      <c r="Y1912" s="46" t="s">
        <v>2133</v>
      </c>
      <c r="AA1912" s="46" t="s">
        <v>2303</v>
      </c>
      <c r="AC1912" s="46" t="s">
        <v>2308</v>
      </c>
      <c r="AD1912" s="46" t="s">
        <v>210</v>
      </c>
      <c r="AE1912" s="46" t="s">
        <v>2231</v>
      </c>
      <c r="AF1912" s="48" t="s">
        <v>2201</v>
      </c>
      <c r="AG1912" s="46" t="s">
        <v>667</v>
      </c>
      <c r="AH1912" s="46"/>
      <c r="AI1912" s="46" t="s">
        <v>2211</v>
      </c>
      <c r="AJ1912" s="46" t="s">
        <v>2219</v>
      </c>
      <c r="AT1912" s="25" t="str">
        <f t="shared" si="224"/>
        <v>NOR carbamazepine Essential Pharma (M) Limited suppository 125mg/</v>
      </c>
      <c r="AU1912" s="33"/>
      <c r="AV1912" s="46" t="s">
        <v>1893</v>
      </c>
      <c r="AW1912" s="46" t="s">
        <v>1824</v>
      </c>
      <c r="AX1912" s="46"/>
      <c r="AZ1912" s="46" t="s">
        <v>287</v>
      </c>
      <c r="BA1912" s="46" t="s">
        <v>965</v>
      </c>
      <c r="BB1912" s="46"/>
      <c r="BD1912" s="46" t="s">
        <v>667</v>
      </c>
      <c r="BE1912" s="46"/>
      <c r="BF1912" s="46" t="s">
        <v>2025</v>
      </c>
      <c r="BG1912" s="46" t="s">
        <v>2093</v>
      </c>
      <c r="BH1912" s="46"/>
      <c r="BI1912" s="46"/>
      <c r="BJ1912" s="46" t="s">
        <v>1939</v>
      </c>
      <c r="BK1912" s="46" t="s">
        <v>2093</v>
      </c>
      <c r="BL1912" s="46" t="s">
        <v>2025</v>
      </c>
      <c r="BM1912" s="65" t="s">
        <v>1353</v>
      </c>
      <c r="BN1912" t="str">
        <f t="shared" si="225"/>
        <v>carbamazepine suppository 125mg/</v>
      </c>
      <c r="BO1912" s="65"/>
      <c r="BP1912" t="str">
        <f t="shared" si="226"/>
        <v>carbamazepine suppository 125mg/</v>
      </c>
      <c r="BR1912" s="76">
        <v>11013000</v>
      </c>
      <c r="BS1912" s="46" t="s">
        <v>667</v>
      </c>
      <c r="BT1912" s="46"/>
      <c r="BU1912" s="119"/>
      <c r="BV1912" s="119"/>
      <c r="BW1912" s="48" t="s">
        <v>2201</v>
      </c>
      <c r="CB1912" s="82" t="s">
        <v>667</v>
      </c>
      <c r="CC1912" s="82"/>
      <c r="CD1912" s="46" t="s">
        <v>2263</v>
      </c>
      <c r="CE1912" s="46" t="s">
        <v>667</v>
      </c>
      <c r="CG1912" s="46" t="s">
        <v>1237</v>
      </c>
      <c r="CH1912" s="46"/>
      <c r="CI1912" s="119"/>
      <c r="CJ1912" s="119"/>
      <c r="CK1912" s="46" t="s">
        <v>1240</v>
      </c>
      <c r="CN1912" s="46" t="s">
        <v>2269</v>
      </c>
      <c r="CO1912" s="46" t="s">
        <v>2250</v>
      </c>
      <c r="CQ1912" s="46" t="s">
        <v>2250</v>
      </c>
      <c r="CR1912" s="46" t="s">
        <v>276</v>
      </c>
      <c r="CT1912" s="46" t="s">
        <v>2250</v>
      </c>
      <c r="CU1912" s="46" t="s">
        <v>276</v>
      </c>
      <c r="CV1912" s="119"/>
      <c r="CW1912" s="148"/>
      <c r="DG1912" s="119"/>
      <c r="DH1912" s="119"/>
      <c r="DI1912" s="119"/>
      <c r="DJ1912" s="119"/>
      <c r="DK1912" s="119"/>
      <c r="DL1912" s="74">
        <v>125</v>
      </c>
      <c r="DM1912" s="74" t="s">
        <v>164</v>
      </c>
      <c r="DN1912" s="74"/>
      <c r="DO1912" s="74"/>
      <c r="DP1912" s="74"/>
      <c r="DR1912" s="74">
        <v>125</v>
      </c>
      <c r="DS1912" s="74" t="s">
        <v>164</v>
      </c>
      <c r="DX1912" s="46" t="s">
        <v>210</v>
      </c>
      <c r="DY1912" s="46" t="s">
        <v>210</v>
      </c>
      <c r="DZ1912" s="46" t="s">
        <v>2242</v>
      </c>
      <c r="EA1912" s="75">
        <v>1250000</v>
      </c>
      <c r="EB1912" s="46" t="s">
        <v>164</v>
      </c>
      <c r="EC1912" s="46"/>
      <c r="ET1912" s="46" t="s">
        <v>2232</v>
      </c>
      <c r="EU1912" s="46" t="s">
        <v>621</v>
      </c>
      <c r="EY1912" s="70" t="str">
        <f t="shared" si="227"/>
        <v>carbamazepine Rectal 125mg/</v>
      </c>
      <c r="FK1912" s="14" t="s">
        <v>656</v>
      </c>
      <c r="FL1912" s="70" t="str">
        <f t="shared" si="228"/>
        <v>carbamazepine Rectal 125mg/</v>
      </c>
    </row>
    <row r="1913" spans="1:168" ht="15.75" customHeight="1">
      <c r="A1913" s="76">
        <f t="shared" si="221"/>
        <v>9876666</v>
      </c>
      <c r="B1913" s="57"/>
      <c r="C1913" s="119"/>
      <c r="D1913" s="119"/>
      <c r="E1913" s="119"/>
      <c r="F1913" s="119"/>
      <c r="G1913" s="46" t="s">
        <v>1469</v>
      </c>
      <c r="H1913" s="46" t="s">
        <v>1825</v>
      </c>
      <c r="J1913" s="5" t="str">
        <f t="shared" si="222"/>
        <v>NOR carbamazepine Essential Pharma (M) Limited suppository 5 x 250mg/</v>
      </c>
      <c r="K1913" s="5" t="str">
        <f t="shared" si="223"/>
        <v>NOR carbamazepine Essential Pharma (M) Limited suppository 5 x 250mg/</v>
      </c>
      <c r="N1913" s="46" t="s">
        <v>210</v>
      </c>
      <c r="O1913" s="46" t="s">
        <v>2231</v>
      </c>
      <c r="P1913" s="80">
        <v>5</v>
      </c>
      <c r="R1913" s="80">
        <v>5</v>
      </c>
      <c r="T1913" s="119"/>
      <c r="U1913" s="119"/>
      <c r="V1913" s="119"/>
      <c r="W1913" s="119"/>
      <c r="X1913" s="46" t="s">
        <v>1320</v>
      </c>
      <c r="Y1913" s="46" t="s">
        <v>2134</v>
      </c>
      <c r="AA1913" s="46" t="s">
        <v>2303</v>
      </c>
      <c r="AC1913" s="46" t="s">
        <v>2308</v>
      </c>
      <c r="AD1913" s="46" t="s">
        <v>210</v>
      </c>
      <c r="AE1913" s="46" t="s">
        <v>2231</v>
      </c>
      <c r="AF1913" s="48" t="s">
        <v>2201</v>
      </c>
      <c r="AG1913" s="46" t="s">
        <v>667</v>
      </c>
      <c r="AH1913" s="46"/>
      <c r="AI1913" s="46" t="s">
        <v>2211</v>
      </c>
      <c r="AJ1913" s="46" t="s">
        <v>2219</v>
      </c>
      <c r="AT1913" s="25" t="str">
        <f t="shared" si="224"/>
        <v>NOR carbamazepine Essential Pharma (M) Limited suppository 250mg/</v>
      </c>
      <c r="AU1913" s="33"/>
      <c r="AV1913" s="46" t="s">
        <v>1893</v>
      </c>
      <c r="AW1913" s="46" t="s">
        <v>1825</v>
      </c>
      <c r="AX1913" s="46"/>
      <c r="AZ1913" s="46" t="s">
        <v>287</v>
      </c>
      <c r="BA1913" s="46" t="s">
        <v>965</v>
      </c>
      <c r="BB1913" s="46"/>
      <c r="BD1913" s="46" t="s">
        <v>667</v>
      </c>
      <c r="BE1913" s="46"/>
      <c r="BF1913" s="46" t="s">
        <v>2026</v>
      </c>
      <c r="BG1913" s="46" t="s">
        <v>2093</v>
      </c>
      <c r="BH1913" s="46"/>
      <c r="BI1913" s="46"/>
      <c r="BJ1913" s="46" t="s">
        <v>1940</v>
      </c>
      <c r="BK1913" s="46" t="s">
        <v>2093</v>
      </c>
      <c r="BL1913" s="46" t="s">
        <v>2026</v>
      </c>
      <c r="BM1913" s="65" t="s">
        <v>1353</v>
      </c>
      <c r="BN1913" t="str">
        <f t="shared" si="225"/>
        <v>carbamazepine suppository 250mg/</v>
      </c>
      <c r="BO1913" s="65"/>
      <c r="BP1913" t="str">
        <f t="shared" si="226"/>
        <v>carbamazepine suppository 250mg/</v>
      </c>
      <c r="BR1913" s="76">
        <v>11013000</v>
      </c>
      <c r="BS1913" s="46" t="s">
        <v>667</v>
      </c>
      <c r="BT1913" s="46"/>
      <c r="BU1913" s="119"/>
      <c r="BV1913" s="119"/>
      <c r="BW1913" s="48" t="s">
        <v>2201</v>
      </c>
      <c r="CB1913" s="82" t="s">
        <v>667</v>
      </c>
      <c r="CC1913" s="82"/>
      <c r="CD1913" s="46" t="s">
        <v>2263</v>
      </c>
      <c r="CE1913" s="46" t="s">
        <v>667</v>
      </c>
      <c r="CG1913" s="46" t="s">
        <v>1237</v>
      </c>
      <c r="CH1913" s="46"/>
      <c r="CI1913" s="119"/>
      <c r="CJ1913" s="119"/>
      <c r="CK1913" s="46" t="s">
        <v>1240</v>
      </c>
      <c r="CN1913" s="46" t="s">
        <v>2269</v>
      </c>
      <c r="CO1913" s="46" t="s">
        <v>2250</v>
      </c>
      <c r="CQ1913" s="46" t="s">
        <v>2250</v>
      </c>
      <c r="CR1913" s="46" t="s">
        <v>276</v>
      </c>
      <c r="CT1913" s="46" t="s">
        <v>2250</v>
      </c>
      <c r="CU1913" s="46" t="s">
        <v>276</v>
      </c>
      <c r="CV1913" s="119"/>
      <c r="CW1913" s="148"/>
      <c r="DG1913" s="119"/>
      <c r="DH1913" s="119"/>
      <c r="DI1913" s="119"/>
      <c r="DJ1913" s="119"/>
      <c r="DK1913" s="119"/>
      <c r="DL1913" s="74">
        <v>250</v>
      </c>
      <c r="DM1913" s="74" t="s">
        <v>164</v>
      </c>
      <c r="DN1913" s="74"/>
      <c r="DO1913" s="74"/>
      <c r="DP1913" s="74"/>
      <c r="DR1913" s="74">
        <v>250</v>
      </c>
      <c r="DS1913" s="74" t="s">
        <v>164</v>
      </c>
      <c r="DX1913" s="46" t="s">
        <v>210</v>
      </c>
      <c r="DY1913" s="46" t="s">
        <v>210</v>
      </c>
      <c r="DZ1913" s="46" t="s">
        <v>2242</v>
      </c>
      <c r="EA1913" s="75">
        <v>2500000</v>
      </c>
      <c r="EB1913" s="46" t="s">
        <v>164</v>
      </c>
      <c r="EC1913" s="46"/>
      <c r="ET1913" s="46" t="s">
        <v>2232</v>
      </c>
      <c r="EU1913" s="46" t="s">
        <v>621</v>
      </c>
      <c r="EY1913" s="70" t="str">
        <f t="shared" si="227"/>
        <v>carbamazepine Rectal 250mg/</v>
      </c>
      <c r="FK1913" t="s">
        <v>656</v>
      </c>
      <c r="FL1913" s="70" t="str">
        <f t="shared" si="228"/>
        <v>carbamazepine Rectal 250mg/</v>
      </c>
    </row>
    <row r="1914" spans="1:168" ht="15.75" customHeight="1">
      <c r="A1914" s="76">
        <f t="shared" si="221"/>
        <v>9876667</v>
      </c>
      <c r="B1914" s="57"/>
      <c r="C1914" s="119"/>
      <c r="D1914" s="119"/>
      <c r="E1914" s="119"/>
      <c r="F1914" s="119"/>
      <c r="G1914" s="46" t="s">
        <v>1470</v>
      </c>
      <c r="H1914" s="46" t="s">
        <v>1823</v>
      </c>
      <c r="J1914" s="5" t="str">
        <f t="shared" si="222"/>
        <v>NOR carbamazepine Novartis Norge (2) tablet 1 x 200mg/</v>
      </c>
      <c r="K1914" s="5" t="str">
        <f t="shared" si="223"/>
        <v>NOR carbamazepine Novartis Norge (2) tablet 1 x 200mg/</v>
      </c>
      <c r="N1914" s="46" t="s">
        <v>1291</v>
      </c>
      <c r="O1914" s="46" t="s">
        <v>2232</v>
      </c>
      <c r="P1914" s="80">
        <v>1</v>
      </c>
      <c r="R1914" s="80">
        <v>1</v>
      </c>
      <c r="T1914" s="119"/>
      <c r="U1914" s="119"/>
      <c r="V1914" s="119"/>
      <c r="W1914" s="119"/>
      <c r="X1914" s="46" t="s">
        <v>2298</v>
      </c>
      <c r="Y1914" s="46" t="s">
        <v>2132</v>
      </c>
      <c r="AA1914" s="46" t="s">
        <v>2303</v>
      </c>
      <c r="AC1914" s="46" t="s">
        <v>2306</v>
      </c>
      <c r="AD1914" s="46" t="s">
        <v>1291</v>
      </c>
      <c r="AE1914" s="46" t="s">
        <v>2232</v>
      </c>
      <c r="AF1914" s="48" t="s">
        <v>2198</v>
      </c>
      <c r="AG1914" s="46" t="s">
        <v>173</v>
      </c>
      <c r="AH1914" s="46"/>
      <c r="AI1914" s="46" t="s">
        <v>1208</v>
      </c>
      <c r="AJ1914" s="46" t="s">
        <v>2216</v>
      </c>
      <c r="AT1914" s="25" t="str">
        <f t="shared" si="224"/>
        <v>NOR carbamazepine Novartis Norge (2) tablet 200mg/</v>
      </c>
      <c r="AU1914" s="33"/>
      <c r="AV1914" s="46" t="s">
        <v>1892</v>
      </c>
      <c r="AW1914" s="46" t="s">
        <v>1823</v>
      </c>
      <c r="AX1914" s="46"/>
      <c r="AZ1914" s="46" t="s">
        <v>287</v>
      </c>
      <c r="BA1914" s="46" t="s">
        <v>965</v>
      </c>
      <c r="BB1914" s="46"/>
      <c r="BD1914" s="46" t="s">
        <v>173</v>
      </c>
      <c r="BE1914" s="46"/>
      <c r="BF1914" s="46" t="s">
        <v>2024</v>
      </c>
      <c r="BG1914" s="46" t="s">
        <v>2091</v>
      </c>
      <c r="BH1914" s="46"/>
      <c r="BI1914" s="46"/>
      <c r="BJ1914" s="46" t="s">
        <v>1938</v>
      </c>
      <c r="BK1914" s="46" t="s">
        <v>2091</v>
      </c>
      <c r="BL1914" s="46" t="s">
        <v>2024</v>
      </c>
      <c r="BM1914" s="65" t="s">
        <v>1353</v>
      </c>
      <c r="BN1914" t="str">
        <f t="shared" si="225"/>
        <v>carbamazepine tablet 200mg/</v>
      </c>
      <c r="BO1914" s="65"/>
      <c r="BP1914" t="str">
        <f t="shared" si="226"/>
        <v>carbamazepine tablet 200mg/</v>
      </c>
      <c r="BR1914" s="46">
        <v>10219000</v>
      </c>
      <c r="BS1914" s="46" t="s">
        <v>173</v>
      </c>
      <c r="BT1914" s="46"/>
      <c r="BU1914" s="119"/>
      <c r="BV1914" s="119"/>
      <c r="BW1914" s="48" t="s">
        <v>2198</v>
      </c>
      <c r="CB1914" s="82" t="s">
        <v>173</v>
      </c>
      <c r="CC1914" s="82"/>
      <c r="CD1914" s="46" t="s">
        <v>2262</v>
      </c>
      <c r="CE1914" s="46" t="s">
        <v>173</v>
      </c>
      <c r="CG1914" s="46" t="s">
        <v>175</v>
      </c>
      <c r="CH1914" s="46"/>
      <c r="CI1914" s="119"/>
      <c r="CJ1914" s="119"/>
      <c r="CK1914" s="46" t="s">
        <v>1239</v>
      </c>
      <c r="CN1914" s="46" t="s">
        <v>3383</v>
      </c>
      <c r="CO1914" s="46" t="s">
        <v>2250</v>
      </c>
      <c r="CQ1914" s="46" t="s">
        <v>2250</v>
      </c>
      <c r="CR1914" s="46" t="s">
        <v>276</v>
      </c>
      <c r="CT1914" s="46" t="s">
        <v>2250</v>
      </c>
      <c r="CU1914" s="46" t="s">
        <v>276</v>
      </c>
      <c r="CV1914" s="119"/>
      <c r="CW1914" s="148"/>
      <c r="DG1914" s="119"/>
      <c r="DH1914" s="119"/>
      <c r="DI1914" s="119"/>
      <c r="DJ1914" s="119"/>
      <c r="DK1914" s="119"/>
      <c r="DL1914" s="74">
        <v>200</v>
      </c>
      <c r="DM1914" s="74" t="s">
        <v>164</v>
      </c>
      <c r="DN1914" s="74"/>
      <c r="DO1914" s="74"/>
      <c r="DP1914" s="74"/>
      <c r="DR1914" s="74">
        <v>200</v>
      </c>
      <c r="DS1914" s="74" t="s">
        <v>164</v>
      </c>
      <c r="DX1914" s="46" t="s">
        <v>210</v>
      </c>
      <c r="DY1914" s="46" t="s">
        <v>210</v>
      </c>
      <c r="DZ1914" s="46" t="s">
        <v>2242</v>
      </c>
      <c r="EA1914" s="75">
        <v>2000000</v>
      </c>
      <c r="EB1914" s="46" t="s">
        <v>164</v>
      </c>
      <c r="EC1914" s="46"/>
      <c r="ET1914" s="46" t="s">
        <v>2232</v>
      </c>
      <c r="EU1914" s="46" t="s">
        <v>621</v>
      </c>
      <c r="EY1914" s="70" t="str">
        <f t="shared" si="227"/>
        <v>carbamazepine oral 200mg/</v>
      </c>
      <c r="FK1914" s="14" t="s">
        <v>163</v>
      </c>
      <c r="FL1914" s="70" t="str">
        <f t="shared" si="228"/>
        <v>carbamazepine oral 200mg/</v>
      </c>
    </row>
    <row r="1915" spans="1:168" ht="15.75" customHeight="1">
      <c r="A1915" s="76">
        <f t="shared" si="221"/>
        <v>9876668</v>
      </c>
      <c r="B1915" s="57"/>
      <c r="C1915" s="119"/>
      <c r="D1915" s="119"/>
      <c r="E1915" s="119"/>
      <c r="F1915" s="119"/>
      <c r="G1915" s="46" t="s">
        <v>1458</v>
      </c>
      <c r="H1915" s="46" t="s">
        <v>1823</v>
      </c>
      <c r="J1915" s="5" t="str">
        <f t="shared" si="222"/>
        <v>NOR carbamazepine Novartis Norge (2) tablet 1 x 200mg/</v>
      </c>
      <c r="K1915" s="5" t="str">
        <f t="shared" si="223"/>
        <v>NOR carbamazepine Novartis Norge (2) tablet 1 x 200mg/</v>
      </c>
      <c r="N1915" s="46" t="s">
        <v>210</v>
      </c>
      <c r="O1915" s="46" t="s">
        <v>2232</v>
      </c>
      <c r="P1915" s="80">
        <v>1</v>
      </c>
      <c r="R1915" s="80">
        <v>1</v>
      </c>
      <c r="T1915" s="119"/>
      <c r="U1915" s="119"/>
      <c r="V1915" s="119"/>
      <c r="W1915" s="119"/>
      <c r="X1915" s="46" t="s">
        <v>210</v>
      </c>
      <c r="Y1915" s="46" t="s">
        <v>2132</v>
      </c>
      <c r="AA1915" s="46" t="s">
        <v>2303</v>
      </c>
      <c r="AC1915" s="46" t="s">
        <v>210</v>
      </c>
      <c r="AD1915" s="46" t="s">
        <v>210</v>
      </c>
      <c r="AE1915" s="46" t="s">
        <v>2232</v>
      </c>
      <c r="AF1915" s="48" t="s">
        <v>2198</v>
      </c>
      <c r="AG1915" s="46" t="s">
        <v>173</v>
      </c>
      <c r="AH1915" s="46"/>
      <c r="AI1915" s="46" t="s">
        <v>1208</v>
      </c>
      <c r="AJ1915" s="46" t="s">
        <v>2216</v>
      </c>
      <c r="AT1915" s="25" t="str">
        <f t="shared" si="224"/>
        <v>NOR carbamazepine Novartis Norge (2) tablet 200mg/</v>
      </c>
      <c r="AU1915" s="33"/>
      <c r="AV1915" s="46" t="s">
        <v>1892</v>
      </c>
      <c r="AW1915" s="46" t="s">
        <v>1823</v>
      </c>
      <c r="AX1915" s="46"/>
      <c r="AZ1915" s="46" t="s">
        <v>287</v>
      </c>
      <c r="BA1915" s="46" t="s">
        <v>965</v>
      </c>
      <c r="BB1915" s="46"/>
      <c r="BD1915" s="46" t="s">
        <v>173</v>
      </c>
      <c r="BE1915" s="46"/>
      <c r="BF1915" s="46" t="s">
        <v>2024</v>
      </c>
      <c r="BG1915" s="46" t="s">
        <v>2091</v>
      </c>
      <c r="BH1915" s="46"/>
      <c r="BI1915" s="46"/>
      <c r="BJ1915" s="46" t="s">
        <v>1938</v>
      </c>
      <c r="BK1915" s="46" t="s">
        <v>2091</v>
      </c>
      <c r="BL1915" s="46" t="s">
        <v>2024</v>
      </c>
      <c r="BM1915" s="65" t="s">
        <v>1353</v>
      </c>
      <c r="BN1915" t="str">
        <f t="shared" si="225"/>
        <v>carbamazepine tablet 200mg/</v>
      </c>
      <c r="BO1915" s="65"/>
      <c r="BP1915" t="str">
        <f t="shared" si="226"/>
        <v>carbamazepine tablet 200mg/</v>
      </c>
      <c r="BR1915" s="46">
        <v>10219000</v>
      </c>
      <c r="BS1915" s="46" t="s">
        <v>173</v>
      </c>
      <c r="BT1915" s="46"/>
      <c r="BU1915" s="119"/>
      <c r="BV1915" s="119"/>
      <c r="BW1915" s="48" t="s">
        <v>2198</v>
      </c>
      <c r="CB1915" s="82" t="s">
        <v>173</v>
      </c>
      <c r="CC1915" s="82"/>
      <c r="CD1915" s="46" t="s">
        <v>2262</v>
      </c>
      <c r="CE1915" s="46" t="s">
        <v>173</v>
      </c>
      <c r="CG1915" s="46" t="s">
        <v>175</v>
      </c>
      <c r="CH1915" s="46"/>
      <c r="CI1915" s="119"/>
      <c r="CJ1915" s="119"/>
      <c r="CK1915" s="46" t="s">
        <v>1239</v>
      </c>
      <c r="CN1915" s="46" t="s">
        <v>3383</v>
      </c>
      <c r="CO1915" s="46" t="s">
        <v>2250</v>
      </c>
      <c r="CQ1915" s="46" t="s">
        <v>2250</v>
      </c>
      <c r="CR1915" s="46" t="s">
        <v>276</v>
      </c>
      <c r="CT1915" s="46" t="s">
        <v>2250</v>
      </c>
      <c r="CU1915" s="46" t="s">
        <v>276</v>
      </c>
      <c r="CV1915" s="119"/>
      <c r="CW1915" s="148"/>
      <c r="DG1915" s="119"/>
      <c r="DH1915" s="119"/>
      <c r="DI1915" s="119"/>
      <c r="DJ1915" s="119"/>
      <c r="DK1915" s="119"/>
      <c r="DL1915" s="74">
        <v>200</v>
      </c>
      <c r="DM1915" s="74" t="s">
        <v>164</v>
      </c>
      <c r="DN1915" s="74"/>
      <c r="DO1915" s="74"/>
      <c r="DP1915" s="74"/>
      <c r="DR1915" s="74">
        <v>200</v>
      </c>
      <c r="DS1915" s="74" t="s">
        <v>164</v>
      </c>
      <c r="DX1915" s="46" t="s">
        <v>210</v>
      </c>
      <c r="DY1915" s="46" t="s">
        <v>210</v>
      </c>
      <c r="DZ1915" s="46" t="s">
        <v>2242</v>
      </c>
      <c r="EA1915" s="75">
        <v>2000000</v>
      </c>
      <c r="EB1915" s="46" t="s">
        <v>164</v>
      </c>
      <c r="EC1915" s="46"/>
      <c r="ET1915" s="46" t="s">
        <v>2232</v>
      </c>
      <c r="EU1915" s="46" t="s">
        <v>621</v>
      </c>
      <c r="EY1915" s="70" t="str">
        <f t="shared" si="227"/>
        <v>carbamazepine oral 200mg/</v>
      </c>
      <c r="FK1915" s="14" t="s">
        <v>163</v>
      </c>
      <c r="FL1915" s="70" t="str">
        <f t="shared" si="228"/>
        <v>carbamazepine oral 200mg/</v>
      </c>
    </row>
    <row r="1916" spans="1:168" ht="15.75" customHeight="1">
      <c r="A1916" s="76">
        <f t="shared" si="221"/>
        <v>9876669</v>
      </c>
      <c r="B1916" s="57"/>
      <c r="C1916" s="119"/>
      <c r="D1916" s="119"/>
      <c r="E1916" s="119"/>
      <c r="F1916" s="119"/>
      <c r="G1916" s="46" t="s">
        <v>1467</v>
      </c>
      <c r="H1916" s="46" t="s">
        <v>1823</v>
      </c>
      <c r="J1916" s="5" t="str">
        <f t="shared" si="222"/>
        <v>NOR carbamazepine Novartis Norge (2) tablet 100 x 200mg/</v>
      </c>
      <c r="K1916" s="5" t="str">
        <f t="shared" si="223"/>
        <v>NOR carbamazepine Novartis Norge (2) tablet 100 x 200mg/</v>
      </c>
      <c r="N1916" s="46" t="s">
        <v>210</v>
      </c>
      <c r="O1916" s="46" t="s">
        <v>2235</v>
      </c>
      <c r="P1916" s="80">
        <v>100</v>
      </c>
      <c r="R1916" s="80">
        <v>100</v>
      </c>
      <c r="T1916" s="119"/>
      <c r="U1916" s="119"/>
      <c r="V1916" s="119"/>
      <c r="W1916" s="119"/>
      <c r="X1916" s="46" t="s">
        <v>1289</v>
      </c>
      <c r="Y1916" s="46" t="s">
        <v>2132</v>
      </c>
      <c r="AA1916" s="46" t="s">
        <v>2303</v>
      </c>
      <c r="AC1916" s="46" t="s">
        <v>2304</v>
      </c>
      <c r="AD1916" s="46" t="s">
        <v>210</v>
      </c>
      <c r="AE1916" s="46" t="s">
        <v>2235</v>
      </c>
      <c r="AF1916" s="48" t="s">
        <v>2198</v>
      </c>
      <c r="AG1916" s="46" t="s">
        <v>173</v>
      </c>
      <c r="AH1916" s="46"/>
      <c r="AI1916" s="46" t="s">
        <v>1208</v>
      </c>
      <c r="AJ1916" s="46" t="s">
        <v>2216</v>
      </c>
      <c r="AT1916" s="25" t="str">
        <f t="shared" si="224"/>
        <v>NOR carbamazepine Novartis Norge (2) tablet 200mg/</v>
      </c>
      <c r="AU1916" s="33"/>
      <c r="AV1916" s="46" t="s">
        <v>1892</v>
      </c>
      <c r="AW1916" s="46" t="s">
        <v>1823</v>
      </c>
      <c r="AX1916" s="46"/>
      <c r="AZ1916" s="46" t="s">
        <v>287</v>
      </c>
      <c r="BA1916" s="46" t="s">
        <v>965</v>
      </c>
      <c r="BB1916" s="46"/>
      <c r="BD1916" s="46" t="s">
        <v>173</v>
      </c>
      <c r="BE1916" s="46"/>
      <c r="BF1916" s="46" t="s">
        <v>2024</v>
      </c>
      <c r="BG1916" s="46" t="s">
        <v>2091</v>
      </c>
      <c r="BH1916" s="46"/>
      <c r="BI1916" s="46"/>
      <c r="BJ1916" s="46" t="s">
        <v>1938</v>
      </c>
      <c r="BK1916" s="46" t="s">
        <v>2091</v>
      </c>
      <c r="BL1916" s="46" t="s">
        <v>2024</v>
      </c>
      <c r="BM1916" s="65" t="s">
        <v>1353</v>
      </c>
      <c r="BN1916" t="str">
        <f t="shared" si="225"/>
        <v>carbamazepine tablet 200mg/</v>
      </c>
      <c r="BO1916" s="65"/>
      <c r="BP1916" t="str">
        <f t="shared" si="226"/>
        <v>carbamazepine tablet 200mg/</v>
      </c>
      <c r="BR1916" s="46">
        <v>10219000</v>
      </c>
      <c r="BS1916" s="46" t="s">
        <v>173</v>
      </c>
      <c r="BT1916" s="46"/>
      <c r="BU1916" s="119"/>
      <c r="BV1916" s="119"/>
      <c r="BW1916" s="48" t="s">
        <v>2198</v>
      </c>
      <c r="CB1916" s="82" t="s">
        <v>173</v>
      </c>
      <c r="CC1916" s="82"/>
      <c r="CD1916" s="46" t="s">
        <v>2262</v>
      </c>
      <c r="CE1916" s="46" t="s">
        <v>173</v>
      </c>
      <c r="CG1916" s="46" t="s">
        <v>175</v>
      </c>
      <c r="CH1916" s="46"/>
      <c r="CI1916" s="119"/>
      <c r="CJ1916" s="119"/>
      <c r="CK1916" s="46" t="s">
        <v>1239</v>
      </c>
      <c r="CN1916" s="46" t="s">
        <v>3383</v>
      </c>
      <c r="CO1916" s="46" t="s">
        <v>2250</v>
      </c>
      <c r="CQ1916" s="46" t="s">
        <v>2250</v>
      </c>
      <c r="CR1916" s="46" t="s">
        <v>276</v>
      </c>
      <c r="CT1916" s="46" t="s">
        <v>2250</v>
      </c>
      <c r="CU1916" s="46" t="s">
        <v>276</v>
      </c>
      <c r="CV1916" s="119"/>
      <c r="CW1916" s="148"/>
      <c r="DG1916" s="119"/>
      <c r="DH1916" s="119"/>
      <c r="DI1916" s="119"/>
      <c r="DJ1916" s="119"/>
      <c r="DK1916" s="119"/>
      <c r="DL1916" s="74">
        <v>200</v>
      </c>
      <c r="DM1916" s="74" t="s">
        <v>164</v>
      </c>
      <c r="DN1916" s="74"/>
      <c r="DO1916" s="74"/>
      <c r="DP1916" s="74"/>
      <c r="DR1916" s="74">
        <v>200</v>
      </c>
      <c r="DS1916" s="74" t="s">
        <v>164</v>
      </c>
      <c r="DX1916" s="46" t="s">
        <v>210</v>
      </c>
      <c r="DY1916" s="46" t="s">
        <v>210</v>
      </c>
      <c r="DZ1916" s="46" t="s">
        <v>2242</v>
      </c>
      <c r="EA1916" s="75">
        <v>2000000</v>
      </c>
      <c r="EB1916" s="46" t="s">
        <v>164</v>
      </c>
      <c r="EC1916" s="46"/>
      <c r="ET1916" s="46" t="s">
        <v>2232</v>
      </c>
      <c r="EU1916" s="46" t="s">
        <v>621</v>
      </c>
      <c r="EY1916" s="70" t="str">
        <f t="shared" si="227"/>
        <v>carbamazepine oral 200mg/</v>
      </c>
      <c r="FK1916" s="14" t="s">
        <v>163</v>
      </c>
      <c r="FL1916" s="70" t="str">
        <f t="shared" si="228"/>
        <v>carbamazepine oral 200mg/</v>
      </c>
    </row>
    <row r="1917" spans="1:168" ht="15.75" customHeight="1">
      <c r="A1917" s="76">
        <f t="shared" si="221"/>
        <v>9876670</v>
      </c>
      <c r="B1917" s="57"/>
      <c r="C1917" s="119"/>
      <c r="D1917" s="119"/>
      <c r="E1917" s="119"/>
      <c r="F1917" s="119"/>
      <c r="G1917" s="46" t="s">
        <v>1452</v>
      </c>
      <c r="H1917" s="46" t="s">
        <v>1818</v>
      </c>
      <c r="J1917" s="5" t="str">
        <f t="shared" si="222"/>
        <v>NOR carbamazepine Orifarm AS prolonged-release tablet 100 x 300mg/</v>
      </c>
      <c r="K1917" s="5" t="str">
        <f t="shared" si="223"/>
        <v>NOR carbamazepine Orifarm AS prolonged-release tablet 100 x 300mg/</v>
      </c>
      <c r="N1917" s="46" t="s">
        <v>210</v>
      </c>
      <c r="O1917" s="46" t="s">
        <v>2235</v>
      </c>
      <c r="P1917" s="80">
        <v>100</v>
      </c>
      <c r="R1917" s="80">
        <v>100</v>
      </c>
      <c r="T1917" s="119"/>
      <c r="U1917" s="119"/>
      <c r="V1917" s="119"/>
      <c r="W1917" s="119"/>
      <c r="X1917" s="46" t="s">
        <v>1289</v>
      </c>
      <c r="Y1917" s="46" t="s">
        <v>2127</v>
      </c>
      <c r="AA1917" s="46" t="s">
        <v>2303</v>
      </c>
      <c r="AC1917" s="46" t="s">
        <v>2304</v>
      </c>
      <c r="AD1917" s="46" t="s">
        <v>210</v>
      </c>
      <c r="AE1917" s="46" t="s">
        <v>2235</v>
      </c>
      <c r="AF1917" s="48" t="s">
        <v>2200</v>
      </c>
      <c r="AG1917" s="46" t="s">
        <v>1219</v>
      </c>
      <c r="AH1917" s="46"/>
      <c r="AI1917" s="46" t="s">
        <v>2210</v>
      </c>
      <c r="AJ1917" s="46" t="s">
        <v>2218</v>
      </c>
      <c r="AT1917" s="25" t="str">
        <f t="shared" si="224"/>
        <v>NOR carbamazepine Orifarm AS prolonged-release tablet 300mg/</v>
      </c>
      <c r="AU1917" s="33"/>
      <c r="AV1917" s="46" t="s">
        <v>1891</v>
      </c>
      <c r="AW1917" s="46" t="s">
        <v>1818</v>
      </c>
      <c r="AX1917" s="46"/>
      <c r="AZ1917" s="46" t="s">
        <v>287</v>
      </c>
      <c r="BA1917" s="46" t="s">
        <v>965</v>
      </c>
      <c r="BB1917" s="46"/>
      <c r="BD1917" s="46" t="s">
        <v>1219</v>
      </c>
      <c r="BE1917" s="46"/>
      <c r="BF1917" s="46" t="s">
        <v>2021</v>
      </c>
      <c r="BG1917" s="46" t="s">
        <v>2088</v>
      </c>
      <c r="BH1917" s="46"/>
      <c r="BI1917" s="46"/>
      <c r="BJ1917" s="46" t="s">
        <v>1933</v>
      </c>
      <c r="BK1917" s="46" t="s">
        <v>2088</v>
      </c>
      <c r="BL1917" s="46" t="s">
        <v>2021</v>
      </c>
      <c r="BM1917" s="65" t="s">
        <v>1353</v>
      </c>
      <c r="BN1917" t="str">
        <f t="shared" si="225"/>
        <v>carbamazepine prolonged-release tablet 300mg/</v>
      </c>
      <c r="BO1917" s="65"/>
      <c r="BP1917" t="str">
        <f t="shared" si="226"/>
        <v>carbamazepine prolonged-release tablet 300mg/</v>
      </c>
      <c r="BR1917" s="72">
        <v>10226000</v>
      </c>
      <c r="BS1917" s="46" t="s">
        <v>1219</v>
      </c>
      <c r="BT1917" s="46"/>
      <c r="BU1917" s="119"/>
      <c r="BV1917" s="119"/>
      <c r="BW1917" s="48" t="s">
        <v>2200</v>
      </c>
      <c r="CB1917" s="82" t="s">
        <v>173</v>
      </c>
      <c r="CC1917" s="82"/>
      <c r="CD1917" s="46" t="s">
        <v>2262</v>
      </c>
      <c r="CE1917" s="46" t="s">
        <v>173</v>
      </c>
      <c r="CG1917" s="46" t="s">
        <v>175</v>
      </c>
      <c r="CH1917" s="46"/>
      <c r="CI1917" s="119"/>
      <c r="CJ1917" s="119"/>
      <c r="CK1917" s="46" t="s">
        <v>1239</v>
      </c>
      <c r="CN1917" s="46" t="s">
        <v>3383</v>
      </c>
      <c r="CO1917" s="46" t="s">
        <v>2250</v>
      </c>
      <c r="CQ1917" s="46" t="s">
        <v>2250</v>
      </c>
      <c r="CR1917" s="46" t="s">
        <v>276</v>
      </c>
      <c r="CT1917" s="46" t="s">
        <v>2250</v>
      </c>
      <c r="CU1917" s="46" t="s">
        <v>276</v>
      </c>
      <c r="CV1917" s="119"/>
      <c r="CW1917" s="148"/>
      <c r="DG1917" s="119"/>
      <c r="DH1917" s="119"/>
      <c r="DI1917" s="119"/>
      <c r="DJ1917" s="119"/>
      <c r="DK1917" s="119"/>
      <c r="DL1917" s="74">
        <v>300</v>
      </c>
      <c r="DM1917" s="74" t="s">
        <v>164</v>
      </c>
      <c r="DN1917" s="74"/>
      <c r="DO1917" s="74"/>
      <c r="DP1917" s="74"/>
      <c r="DR1917" s="74">
        <v>300</v>
      </c>
      <c r="DS1917" s="74" t="s">
        <v>164</v>
      </c>
      <c r="DX1917" s="46" t="s">
        <v>210</v>
      </c>
      <c r="DY1917" s="46" t="s">
        <v>210</v>
      </c>
      <c r="DZ1917" s="46" t="s">
        <v>2242</v>
      </c>
      <c r="EA1917" s="75">
        <v>3000000</v>
      </c>
      <c r="EB1917" s="46" t="s">
        <v>164</v>
      </c>
      <c r="EC1917" s="46"/>
      <c r="ET1917" s="46" t="s">
        <v>2232</v>
      </c>
      <c r="EU1917" s="46" t="s">
        <v>621</v>
      </c>
      <c r="EY1917" s="70" t="str">
        <f t="shared" si="227"/>
        <v>carbamazepine oral Prolonged 300mg/</v>
      </c>
      <c r="FK1917" s="14" t="s">
        <v>3375</v>
      </c>
      <c r="FL1917" s="70" t="str">
        <f t="shared" si="228"/>
        <v>carbamazepine oral Prolonged 300mg/</v>
      </c>
    </row>
    <row r="1918" spans="1:168" ht="15.75" customHeight="1">
      <c r="A1918" s="76">
        <f t="shared" si="221"/>
        <v>9876671</v>
      </c>
      <c r="B1918" s="57"/>
      <c r="C1918" s="119"/>
      <c r="D1918" s="119"/>
      <c r="E1918" s="119"/>
      <c r="F1918" s="119"/>
      <c r="G1918" s="46" t="s">
        <v>1470</v>
      </c>
      <c r="H1918" s="46" t="s">
        <v>1823</v>
      </c>
      <c r="J1918" s="5" t="str">
        <f t="shared" si="222"/>
        <v>NOR carbamazepine Novartis Norge (2) tablet 20 x 200mg/</v>
      </c>
      <c r="K1918" s="5" t="str">
        <f t="shared" si="223"/>
        <v>NOR carbamazepine Novartis Norge (2) tablet 20 x 200mg/</v>
      </c>
      <c r="N1918" s="46" t="s">
        <v>1291</v>
      </c>
      <c r="O1918" s="46" t="s">
        <v>2232</v>
      </c>
      <c r="P1918" s="81">
        <v>20</v>
      </c>
      <c r="R1918" s="81">
        <v>20</v>
      </c>
      <c r="T1918" s="119"/>
      <c r="U1918" s="119"/>
      <c r="V1918" s="119"/>
      <c r="W1918" s="119"/>
      <c r="X1918" s="46" t="s">
        <v>2298</v>
      </c>
      <c r="Y1918" s="46" t="s">
        <v>2132</v>
      </c>
      <c r="AA1918" s="46" t="s">
        <v>2303</v>
      </c>
      <c r="AC1918" s="46" t="s">
        <v>2306</v>
      </c>
      <c r="AD1918" s="46" t="s">
        <v>1291</v>
      </c>
      <c r="AE1918" s="46" t="s">
        <v>2232</v>
      </c>
      <c r="AF1918" s="48" t="s">
        <v>2198</v>
      </c>
      <c r="AG1918" s="46" t="s">
        <v>173</v>
      </c>
      <c r="AH1918" s="46"/>
      <c r="AI1918" s="46" t="s">
        <v>1208</v>
      </c>
      <c r="AJ1918" s="46" t="s">
        <v>2216</v>
      </c>
      <c r="AT1918" s="25" t="str">
        <f t="shared" si="224"/>
        <v>NOR carbamazepine Novartis Norge (2) tablet 200mg/</v>
      </c>
      <c r="AU1918" s="33"/>
      <c r="AV1918" s="46" t="s">
        <v>1892</v>
      </c>
      <c r="AW1918" s="46" t="s">
        <v>1823</v>
      </c>
      <c r="AX1918" s="46"/>
      <c r="AZ1918" s="46" t="s">
        <v>287</v>
      </c>
      <c r="BA1918" s="46" t="s">
        <v>965</v>
      </c>
      <c r="BB1918" s="46"/>
      <c r="BD1918" s="46" t="s">
        <v>173</v>
      </c>
      <c r="BE1918" s="46"/>
      <c r="BF1918" s="46" t="s">
        <v>2024</v>
      </c>
      <c r="BG1918" s="46" t="s">
        <v>2091</v>
      </c>
      <c r="BH1918" s="46"/>
      <c r="BI1918" s="46"/>
      <c r="BJ1918" s="46" t="s">
        <v>1938</v>
      </c>
      <c r="BK1918" s="46" t="s">
        <v>2091</v>
      </c>
      <c r="BL1918" s="46" t="s">
        <v>2024</v>
      </c>
      <c r="BM1918" s="65" t="s">
        <v>1353</v>
      </c>
      <c r="BN1918" t="str">
        <f t="shared" si="225"/>
        <v>carbamazepine tablet 200mg/</v>
      </c>
      <c r="BO1918" s="65"/>
      <c r="BP1918" t="str">
        <f t="shared" si="226"/>
        <v>carbamazepine tablet 200mg/</v>
      </c>
      <c r="BR1918" s="46">
        <v>10219000</v>
      </c>
      <c r="BS1918" s="46" t="s">
        <v>173</v>
      </c>
      <c r="BT1918" s="46"/>
      <c r="BU1918" s="119"/>
      <c r="BV1918" s="119"/>
      <c r="BW1918" s="48" t="s">
        <v>2198</v>
      </c>
      <c r="CB1918" s="82" t="s">
        <v>173</v>
      </c>
      <c r="CC1918" s="82"/>
      <c r="CD1918" s="46" t="s">
        <v>2262</v>
      </c>
      <c r="CE1918" s="46" t="s">
        <v>173</v>
      </c>
      <c r="CG1918" s="46" t="s">
        <v>175</v>
      </c>
      <c r="CH1918" s="46"/>
      <c r="CI1918" s="119"/>
      <c r="CJ1918" s="119"/>
      <c r="CK1918" s="46" t="s">
        <v>1239</v>
      </c>
      <c r="CN1918" s="46" t="s">
        <v>3383</v>
      </c>
      <c r="CO1918" s="46" t="s">
        <v>2250</v>
      </c>
      <c r="CQ1918" s="46" t="s">
        <v>2250</v>
      </c>
      <c r="CR1918" s="46" t="s">
        <v>276</v>
      </c>
      <c r="CT1918" s="46" t="s">
        <v>2250</v>
      </c>
      <c r="CU1918" s="46" t="s">
        <v>276</v>
      </c>
      <c r="CV1918" s="119"/>
      <c r="CW1918" s="148"/>
      <c r="DG1918" s="119"/>
      <c r="DH1918" s="119"/>
      <c r="DI1918" s="119"/>
      <c r="DJ1918" s="119"/>
      <c r="DK1918" s="119"/>
      <c r="DL1918" s="74">
        <v>200</v>
      </c>
      <c r="DM1918" s="74" t="s">
        <v>164</v>
      </c>
      <c r="DN1918" s="74"/>
      <c r="DO1918" s="74"/>
      <c r="DP1918" s="74"/>
      <c r="DR1918" s="74">
        <v>200</v>
      </c>
      <c r="DS1918" s="74" t="s">
        <v>164</v>
      </c>
      <c r="DX1918" s="46" t="s">
        <v>210</v>
      </c>
      <c r="DY1918" s="46" t="s">
        <v>210</v>
      </c>
      <c r="DZ1918" s="46" t="s">
        <v>2242</v>
      </c>
      <c r="EA1918" s="75">
        <v>2000000</v>
      </c>
      <c r="EB1918" s="46" t="s">
        <v>164</v>
      </c>
      <c r="EC1918" s="46"/>
      <c r="ET1918" s="46" t="s">
        <v>2232</v>
      </c>
      <c r="EU1918" s="46" t="s">
        <v>621</v>
      </c>
      <c r="EY1918" s="70" t="str">
        <f t="shared" si="227"/>
        <v>carbamazepine oral 200mg/</v>
      </c>
      <c r="FK1918" s="14" t="s">
        <v>163</v>
      </c>
      <c r="FL1918" s="70" t="str">
        <f t="shared" si="228"/>
        <v>carbamazepine oral 200mg/</v>
      </c>
    </row>
    <row r="1919" spans="1:168" ht="15.75" customHeight="1">
      <c r="A1919" s="76">
        <f t="shared" si="221"/>
        <v>9876672</v>
      </c>
      <c r="B1919" s="57"/>
      <c r="C1919" s="119"/>
      <c r="D1919" s="119"/>
      <c r="E1919" s="119"/>
      <c r="F1919" s="119"/>
      <c r="G1919" s="46" t="s">
        <v>1466</v>
      </c>
      <c r="H1919" s="46" t="s">
        <v>1816</v>
      </c>
      <c r="J1919" s="5" t="str">
        <f t="shared" si="222"/>
        <v>NOR carbamazepine Novartis Norge (2) prolonged-release tablet 1 x 400mg/</v>
      </c>
      <c r="K1919" s="5" t="str">
        <f t="shared" si="223"/>
        <v>NOR carbamazepine Novartis Norge (2) prolonged-release tablet 1 x 400mg/</v>
      </c>
      <c r="N1919" s="46" t="s">
        <v>210</v>
      </c>
      <c r="O1919" s="46" t="s">
        <v>2232</v>
      </c>
      <c r="P1919" s="80">
        <v>1</v>
      </c>
      <c r="R1919" s="80">
        <v>1</v>
      </c>
      <c r="T1919" s="119"/>
      <c r="U1919" s="119"/>
      <c r="V1919" s="119"/>
      <c r="W1919" s="119"/>
      <c r="X1919" s="46" t="s">
        <v>210</v>
      </c>
      <c r="Y1919" s="46" t="s">
        <v>2124</v>
      </c>
      <c r="AA1919" s="46" t="s">
        <v>2303</v>
      </c>
      <c r="AC1919" s="46" t="s">
        <v>210</v>
      </c>
      <c r="AD1919" s="46" t="s">
        <v>210</v>
      </c>
      <c r="AE1919" s="46" t="s">
        <v>2232</v>
      </c>
      <c r="AF1919" s="48" t="s">
        <v>2200</v>
      </c>
      <c r="AG1919" s="46" t="s">
        <v>1219</v>
      </c>
      <c r="AH1919" s="46"/>
      <c r="AI1919" s="46" t="s">
        <v>2210</v>
      </c>
      <c r="AJ1919" s="46" t="s">
        <v>2218</v>
      </c>
      <c r="AT1919" s="25" t="str">
        <f t="shared" si="224"/>
        <v>NOR carbamazepine Novartis Norge (2) prolonged-release tablet 400mg/</v>
      </c>
      <c r="AU1919" s="33"/>
      <c r="AV1919" s="46" t="s">
        <v>1890</v>
      </c>
      <c r="AW1919" s="46" t="s">
        <v>1816</v>
      </c>
      <c r="AX1919" s="46"/>
      <c r="AZ1919" s="46" t="s">
        <v>287</v>
      </c>
      <c r="BA1919" s="46" t="s">
        <v>965</v>
      </c>
      <c r="BB1919" s="46"/>
      <c r="BD1919" s="46" t="s">
        <v>1219</v>
      </c>
      <c r="BE1919" s="46"/>
      <c r="BF1919" s="46" t="s">
        <v>2018</v>
      </c>
      <c r="BG1919" s="46" t="s">
        <v>2091</v>
      </c>
      <c r="BH1919" s="46"/>
      <c r="BI1919" s="46"/>
      <c r="BJ1919" s="46" t="s">
        <v>1930</v>
      </c>
      <c r="BK1919" s="46" t="s">
        <v>2091</v>
      </c>
      <c r="BL1919" s="46" t="s">
        <v>2018</v>
      </c>
      <c r="BM1919" s="65" t="s">
        <v>1353</v>
      </c>
      <c r="BN1919" t="str">
        <f t="shared" si="225"/>
        <v>carbamazepine prolonged-release tablet 400mg/</v>
      </c>
      <c r="BO1919" s="65"/>
      <c r="BP1919" t="str">
        <f t="shared" si="226"/>
        <v>carbamazepine prolonged-release tablet 400mg/</v>
      </c>
      <c r="BR1919" s="72">
        <v>10226000</v>
      </c>
      <c r="BS1919" s="46" t="s">
        <v>1219</v>
      </c>
      <c r="BT1919" s="46"/>
      <c r="BU1919" s="119"/>
      <c r="BV1919" s="119"/>
      <c r="BW1919" s="48" t="s">
        <v>2200</v>
      </c>
      <c r="CB1919" s="82" t="s">
        <v>173</v>
      </c>
      <c r="CC1919" s="82"/>
      <c r="CD1919" s="46" t="s">
        <v>2262</v>
      </c>
      <c r="CE1919" s="46" t="s">
        <v>173</v>
      </c>
      <c r="CG1919" s="46" t="s">
        <v>175</v>
      </c>
      <c r="CH1919" s="46"/>
      <c r="CI1919" s="119"/>
      <c r="CJ1919" s="119"/>
      <c r="CK1919" s="46" t="s">
        <v>1239</v>
      </c>
      <c r="CN1919" s="46" t="s">
        <v>3383</v>
      </c>
      <c r="CO1919" s="46" t="s">
        <v>2250</v>
      </c>
      <c r="CQ1919" s="46" t="s">
        <v>2250</v>
      </c>
      <c r="CR1919" s="46" t="s">
        <v>276</v>
      </c>
      <c r="CT1919" s="46" t="s">
        <v>2250</v>
      </c>
      <c r="CU1919" s="46" t="s">
        <v>276</v>
      </c>
      <c r="CV1919" s="119"/>
      <c r="CW1919" s="148"/>
      <c r="DG1919" s="119"/>
      <c r="DH1919" s="119"/>
      <c r="DI1919" s="119"/>
      <c r="DJ1919" s="119"/>
      <c r="DK1919" s="119"/>
      <c r="DL1919" s="74">
        <v>400</v>
      </c>
      <c r="DM1919" s="74" t="s">
        <v>164</v>
      </c>
      <c r="DN1919" s="74"/>
      <c r="DO1919" s="74"/>
      <c r="DP1919" s="74"/>
      <c r="DR1919" s="74">
        <v>400</v>
      </c>
      <c r="DS1919" s="74" t="s">
        <v>164</v>
      </c>
      <c r="DX1919" s="46" t="s">
        <v>210</v>
      </c>
      <c r="DY1919" s="46" t="s">
        <v>210</v>
      </c>
      <c r="DZ1919" s="46" t="s">
        <v>2242</v>
      </c>
      <c r="EA1919" s="75">
        <v>4000000</v>
      </c>
      <c r="EB1919" s="46" t="s">
        <v>164</v>
      </c>
      <c r="EC1919" s="46"/>
      <c r="ET1919" s="46" t="s">
        <v>2232</v>
      </c>
      <c r="EU1919" s="46" t="s">
        <v>621</v>
      </c>
      <c r="EY1919" s="70" t="str">
        <f t="shared" si="227"/>
        <v>carbamazepine oral Prolonged 400mg/</v>
      </c>
      <c r="FK1919" s="14" t="s">
        <v>3375</v>
      </c>
      <c r="FL1919" s="70" t="str">
        <f t="shared" si="228"/>
        <v>carbamazepine oral Prolonged 400mg/</v>
      </c>
    </row>
    <row r="1920" spans="1:168" ht="15.75" customHeight="1">
      <c r="A1920" s="76">
        <f t="shared" si="221"/>
        <v>9876673</v>
      </c>
      <c r="B1920" s="57"/>
      <c r="C1920" s="119"/>
      <c r="D1920" s="119"/>
      <c r="E1920" s="119"/>
      <c r="F1920" s="119"/>
      <c r="G1920" s="46" t="s">
        <v>1465</v>
      </c>
      <c r="H1920" s="46" t="s">
        <v>1820</v>
      </c>
      <c r="J1920" s="5" t="str">
        <f t="shared" si="222"/>
        <v>NOR carbamazepine Desitin Arzneimittel GmbH prolonged-release tablet 100 x 300mg/</v>
      </c>
      <c r="K1920" s="5" t="str">
        <f t="shared" si="223"/>
        <v>NOR carbamazepine Desitin Arzneimittel GmbH prolonged-release tablet 100 x 300mg/</v>
      </c>
      <c r="N1920" s="46" t="s">
        <v>210</v>
      </c>
      <c r="O1920" s="46" t="s">
        <v>2235</v>
      </c>
      <c r="P1920" s="80">
        <v>100</v>
      </c>
      <c r="R1920" s="80">
        <v>100</v>
      </c>
      <c r="T1920" s="119"/>
      <c r="U1920" s="119"/>
      <c r="V1920" s="119"/>
      <c r="W1920" s="119"/>
      <c r="X1920" s="46" t="s">
        <v>1289</v>
      </c>
      <c r="Y1920" s="46" t="s">
        <v>2129</v>
      </c>
      <c r="AA1920" s="46" t="s">
        <v>2303</v>
      </c>
      <c r="AC1920" s="46" t="s">
        <v>2304</v>
      </c>
      <c r="AD1920" s="46" t="s">
        <v>210</v>
      </c>
      <c r="AE1920" s="46" t="s">
        <v>2235</v>
      </c>
      <c r="AF1920" s="48" t="s">
        <v>2200</v>
      </c>
      <c r="AG1920" s="46" t="s">
        <v>1219</v>
      </c>
      <c r="AH1920" s="46"/>
      <c r="AI1920" s="46" t="s">
        <v>2210</v>
      </c>
      <c r="AJ1920" s="46" t="s">
        <v>2218</v>
      </c>
      <c r="AT1920" s="25" t="str">
        <f t="shared" si="224"/>
        <v>NOR carbamazepine Desitin Arzneimittel GmbH prolonged-release tablet 300mg/</v>
      </c>
      <c r="AU1920" s="33"/>
      <c r="AV1920" s="46" t="s">
        <v>1891</v>
      </c>
      <c r="AW1920" s="46" t="s">
        <v>1820</v>
      </c>
      <c r="AX1920" s="46"/>
      <c r="AZ1920" s="46" t="s">
        <v>287</v>
      </c>
      <c r="BA1920" s="46" t="s">
        <v>965</v>
      </c>
      <c r="BB1920" s="46"/>
      <c r="BD1920" s="46" t="s">
        <v>1219</v>
      </c>
      <c r="BE1920" s="46"/>
      <c r="BF1920" s="46" t="s">
        <v>2019</v>
      </c>
      <c r="BG1920" s="46" t="s">
        <v>2092</v>
      </c>
      <c r="BH1920" s="46"/>
      <c r="BI1920" s="46"/>
      <c r="BJ1920" s="46" t="s">
        <v>1935</v>
      </c>
      <c r="BK1920" s="46" t="s">
        <v>2092</v>
      </c>
      <c r="BL1920" s="46" t="s">
        <v>2019</v>
      </c>
      <c r="BM1920" s="65" t="s">
        <v>1353</v>
      </c>
      <c r="BN1920" t="str">
        <f t="shared" si="225"/>
        <v>carbamazepine prolonged-release tablet 300mg/</v>
      </c>
      <c r="BO1920" s="65"/>
      <c r="BP1920" t="str">
        <f t="shared" si="226"/>
        <v>carbamazepine prolonged-release tablet 300mg/</v>
      </c>
      <c r="BR1920" s="72">
        <v>10226000</v>
      </c>
      <c r="BS1920" s="46" t="s">
        <v>1219</v>
      </c>
      <c r="BT1920" s="46"/>
      <c r="BU1920" s="119"/>
      <c r="BV1920" s="119"/>
      <c r="BW1920" s="48" t="s">
        <v>2200</v>
      </c>
      <c r="CB1920" s="82" t="s">
        <v>173</v>
      </c>
      <c r="CC1920" s="82"/>
      <c r="CD1920" s="46" t="s">
        <v>2262</v>
      </c>
      <c r="CE1920" s="46" t="s">
        <v>173</v>
      </c>
      <c r="CG1920" s="46" t="s">
        <v>175</v>
      </c>
      <c r="CH1920" s="46"/>
      <c r="CI1920" s="119"/>
      <c r="CJ1920" s="119"/>
      <c r="CK1920" s="46" t="s">
        <v>1239</v>
      </c>
      <c r="CN1920" s="46" t="s">
        <v>3383</v>
      </c>
      <c r="CO1920" s="46" t="s">
        <v>2250</v>
      </c>
      <c r="CQ1920" s="46" t="s">
        <v>2250</v>
      </c>
      <c r="CR1920" s="46" t="s">
        <v>276</v>
      </c>
      <c r="CT1920" s="46" t="s">
        <v>2250</v>
      </c>
      <c r="CU1920" s="46" t="s">
        <v>276</v>
      </c>
      <c r="CV1920" s="119"/>
      <c r="CW1920" s="148"/>
      <c r="DG1920" s="119"/>
      <c r="DH1920" s="119"/>
      <c r="DI1920" s="119"/>
      <c r="DJ1920" s="119"/>
      <c r="DK1920" s="119"/>
      <c r="DL1920" s="74">
        <v>300</v>
      </c>
      <c r="DM1920" s="74" t="s">
        <v>164</v>
      </c>
      <c r="DN1920" s="74"/>
      <c r="DO1920" s="74"/>
      <c r="DP1920" s="74"/>
      <c r="DR1920" s="74">
        <v>300</v>
      </c>
      <c r="DS1920" s="74" t="s">
        <v>164</v>
      </c>
      <c r="DX1920" s="46" t="s">
        <v>210</v>
      </c>
      <c r="DY1920" s="46" t="s">
        <v>210</v>
      </c>
      <c r="DZ1920" s="46" t="s">
        <v>2242</v>
      </c>
      <c r="EA1920" s="75">
        <v>3000000</v>
      </c>
      <c r="EB1920" s="46" t="s">
        <v>164</v>
      </c>
      <c r="EC1920" s="46"/>
      <c r="ET1920" s="46" t="s">
        <v>2232</v>
      </c>
      <c r="EU1920" s="46" t="s">
        <v>621</v>
      </c>
      <c r="EY1920" s="70" t="str">
        <f t="shared" si="227"/>
        <v>carbamazepine oral Prolonged 300mg/</v>
      </c>
      <c r="FK1920" s="14" t="s">
        <v>3375</v>
      </c>
      <c r="FL1920" s="70" t="str">
        <f t="shared" si="228"/>
        <v>carbamazepine oral Prolonged 300mg/</v>
      </c>
    </row>
    <row r="1921" spans="1:168" ht="15.75" customHeight="1">
      <c r="A1921" s="76">
        <f t="shared" ref="A1921:A1984" si="229">A1920+1</f>
        <v>9876674</v>
      </c>
      <c r="B1921" s="57"/>
      <c r="C1921" s="119"/>
      <c r="D1921" s="119"/>
      <c r="E1921" s="119"/>
      <c r="F1921" s="119"/>
      <c r="G1921" s="46" t="s">
        <v>1467</v>
      </c>
      <c r="H1921" s="46" t="s">
        <v>1823</v>
      </c>
      <c r="J1921" s="5" t="str">
        <f t="shared" si="222"/>
        <v>NOR carbamazepine Novartis Norge (2) tablet 100 x 200mg/</v>
      </c>
      <c r="K1921" s="5" t="str">
        <f t="shared" si="223"/>
        <v>NOR carbamazepine Novartis Norge (2) tablet 100 x 200mg/</v>
      </c>
      <c r="N1921" s="46" t="s">
        <v>210</v>
      </c>
      <c r="O1921" s="46" t="s">
        <v>2235</v>
      </c>
      <c r="P1921" s="80">
        <v>100</v>
      </c>
      <c r="R1921" s="80">
        <v>100</v>
      </c>
      <c r="T1921" s="119"/>
      <c r="U1921" s="119"/>
      <c r="V1921" s="119"/>
      <c r="W1921" s="119"/>
      <c r="X1921" s="46" t="s">
        <v>1289</v>
      </c>
      <c r="Y1921" s="46" t="s">
        <v>2132</v>
      </c>
      <c r="AA1921" s="46" t="s">
        <v>2303</v>
      </c>
      <c r="AC1921" s="46" t="s">
        <v>2304</v>
      </c>
      <c r="AD1921" s="46" t="s">
        <v>210</v>
      </c>
      <c r="AE1921" s="46" t="s">
        <v>2235</v>
      </c>
      <c r="AF1921" s="48" t="s">
        <v>2198</v>
      </c>
      <c r="AG1921" s="46" t="s">
        <v>173</v>
      </c>
      <c r="AH1921" s="46"/>
      <c r="AI1921" s="46" t="s">
        <v>1208</v>
      </c>
      <c r="AJ1921" s="46" t="s">
        <v>2216</v>
      </c>
      <c r="AT1921" s="25" t="str">
        <f t="shared" si="224"/>
        <v>NOR carbamazepine Novartis Norge (2) tablet 200mg/</v>
      </c>
      <c r="AU1921" s="33"/>
      <c r="AV1921" s="46" t="s">
        <v>1892</v>
      </c>
      <c r="AW1921" s="46" t="s">
        <v>1823</v>
      </c>
      <c r="AX1921" s="46"/>
      <c r="AZ1921" s="46" t="s">
        <v>287</v>
      </c>
      <c r="BA1921" s="46" t="s">
        <v>965</v>
      </c>
      <c r="BB1921" s="46"/>
      <c r="BD1921" s="46" t="s">
        <v>173</v>
      </c>
      <c r="BE1921" s="46"/>
      <c r="BF1921" s="46" t="s">
        <v>2024</v>
      </c>
      <c r="BG1921" s="46" t="s">
        <v>2091</v>
      </c>
      <c r="BH1921" s="46"/>
      <c r="BI1921" s="46"/>
      <c r="BJ1921" s="46" t="s">
        <v>1938</v>
      </c>
      <c r="BK1921" s="46" t="s">
        <v>2091</v>
      </c>
      <c r="BL1921" s="46" t="s">
        <v>2024</v>
      </c>
      <c r="BM1921" s="65" t="s">
        <v>1353</v>
      </c>
      <c r="BN1921" t="str">
        <f t="shared" si="225"/>
        <v>carbamazepine tablet 200mg/</v>
      </c>
      <c r="BO1921" s="65"/>
      <c r="BP1921" t="str">
        <f t="shared" si="226"/>
        <v>carbamazepine tablet 200mg/</v>
      </c>
      <c r="BR1921" s="46">
        <v>10219000</v>
      </c>
      <c r="BS1921" s="46" t="s">
        <v>173</v>
      </c>
      <c r="BT1921" s="46"/>
      <c r="BU1921" s="119"/>
      <c r="BV1921" s="119"/>
      <c r="BW1921" s="48" t="s">
        <v>2198</v>
      </c>
      <c r="CB1921" s="82" t="s">
        <v>173</v>
      </c>
      <c r="CC1921" s="82"/>
      <c r="CD1921" s="46" t="s">
        <v>2262</v>
      </c>
      <c r="CE1921" s="46" t="s">
        <v>173</v>
      </c>
      <c r="CG1921" s="46" t="s">
        <v>175</v>
      </c>
      <c r="CH1921" s="46"/>
      <c r="CI1921" s="119"/>
      <c r="CJ1921" s="119"/>
      <c r="CK1921" s="46" t="s">
        <v>1239</v>
      </c>
      <c r="CN1921" s="46" t="s">
        <v>3383</v>
      </c>
      <c r="CO1921" s="46" t="s">
        <v>2250</v>
      </c>
      <c r="CQ1921" s="46" t="s">
        <v>2250</v>
      </c>
      <c r="CR1921" s="46" t="s">
        <v>276</v>
      </c>
      <c r="CT1921" s="46" t="s">
        <v>2250</v>
      </c>
      <c r="CU1921" s="46" t="s">
        <v>276</v>
      </c>
      <c r="CV1921" s="119"/>
      <c r="CW1921" s="148"/>
      <c r="DG1921" s="119"/>
      <c r="DH1921" s="119"/>
      <c r="DI1921" s="119"/>
      <c r="DJ1921" s="119"/>
      <c r="DK1921" s="119"/>
      <c r="DL1921" s="74">
        <v>200</v>
      </c>
      <c r="DM1921" s="74" t="s">
        <v>164</v>
      </c>
      <c r="DN1921" s="74"/>
      <c r="DO1921" s="74"/>
      <c r="DP1921" s="74"/>
      <c r="DR1921" s="74">
        <v>200</v>
      </c>
      <c r="DS1921" s="74" t="s">
        <v>164</v>
      </c>
      <c r="DX1921" s="46" t="s">
        <v>210</v>
      </c>
      <c r="DY1921" s="46" t="s">
        <v>210</v>
      </c>
      <c r="DZ1921" s="46" t="s">
        <v>2242</v>
      </c>
      <c r="EA1921" s="75">
        <v>2000000</v>
      </c>
      <c r="EB1921" s="46" t="s">
        <v>164</v>
      </c>
      <c r="EC1921" s="46"/>
      <c r="ET1921" s="46" t="s">
        <v>2232</v>
      </c>
      <c r="EU1921" s="46" t="s">
        <v>621</v>
      </c>
      <c r="EY1921" s="70" t="str">
        <f t="shared" si="227"/>
        <v>carbamazepine oral 200mg/</v>
      </c>
      <c r="FK1921" s="14" t="s">
        <v>163</v>
      </c>
      <c r="FL1921" s="70" t="str">
        <f t="shared" si="228"/>
        <v>carbamazepine oral 200mg/</v>
      </c>
    </row>
    <row r="1922" spans="1:168" ht="15.75" customHeight="1">
      <c r="A1922" s="76">
        <f t="shared" si="229"/>
        <v>9876675</v>
      </c>
      <c r="B1922" s="57"/>
      <c r="C1922" s="119"/>
      <c r="D1922" s="119"/>
      <c r="E1922" s="119"/>
      <c r="F1922" s="119"/>
      <c r="G1922" s="46" t="s">
        <v>1458</v>
      </c>
      <c r="H1922" s="46" t="s">
        <v>1823</v>
      </c>
      <c r="J1922" s="5" t="str">
        <f t="shared" si="222"/>
        <v>NOR carbamazepine Novartis Norge (2) tablet 1 x 200mg/</v>
      </c>
      <c r="K1922" s="5" t="str">
        <f t="shared" si="223"/>
        <v>NOR carbamazepine Novartis Norge (2) tablet 1 x 200mg/</v>
      </c>
      <c r="N1922" s="46" t="s">
        <v>210</v>
      </c>
      <c r="O1922" s="46" t="s">
        <v>2232</v>
      </c>
      <c r="P1922" s="80">
        <v>1</v>
      </c>
      <c r="R1922" s="80">
        <v>1</v>
      </c>
      <c r="T1922" s="119"/>
      <c r="U1922" s="119"/>
      <c r="V1922" s="119"/>
      <c r="W1922" s="119"/>
      <c r="X1922" s="46" t="s">
        <v>210</v>
      </c>
      <c r="Y1922" s="46" t="s">
        <v>2132</v>
      </c>
      <c r="AA1922" s="46" t="s">
        <v>2303</v>
      </c>
      <c r="AC1922" s="46" t="s">
        <v>210</v>
      </c>
      <c r="AD1922" s="46" t="s">
        <v>210</v>
      </c>
      <c r="AE1922" s="46" t="s">
        <v>2232</v>
      </c>
      <c r="AF1922" s="48" t="s">
        <v>2198</v>
      </c>
      <c r="AG1922" s="46" t="s">
        <v>173</v>
      </c>
      <c r="AH1922" s="46"/>
      <c r="AI1922" s="46" t="s">
        <v>1208</v>
      </c>
      <c r="AJ1922" s="46" t="s">
        <v>2216</v>
      </c>
      <c r="AT1922" s="25" t="str">
        <f t="shared" si="224"/>
        <v>NOR carbamazepine Novartis Norge (2) tablet 200mg/</v>
      </c>
      <c r="AU1922" s="33"/>
      <c r="AV1922" s="46" t="s">
        <v>1892</v>
      </c>
      <c r="AW1922" s="46" t="s">
        <v>1823</v>
      </c>
      <c r="AX1922" s="46"/>
      <c r="AZ1922" s="46" t="s">
        <v>287</v>
      </c>
      <c r="BA1922" s="46" t="s">
        <v>965</v>
      </c>
      <c r="BB1922" s="46"/>
      <c r="BD1922" s="46" t="s">
        <v>173</v>
      </c>
      <c r="BE1922" s="46"/>
      <c r="BF1922" s="46" t="s">
        <v>2024</v>
      </c>
      <c r="BG1922" s="46" t="s">
        <v>2091</v>
      </c>
      <c r="BH1922" s="46"/>
      <c r="BI1922" s="46"/>
      <c r="BJ1922" s="46" t="s">
        <v>1938</v>
      </c>
      <c r="BK1922" s="46" t="s">
        <v>2091</v>
      </c>
      <c r="BL1922" s="46" t="s">
        <v>2024</v>
      </c>
      <c r="BM1922" s="65" t="s">
        <v>1353</v>
      </c>
      <c r="BN1922" t="str">
        <f t="shared" si="225"/>
        <v>carbamazepine tablet 200mg/</v>
      </c>
      <c r="BO1922" s="65"/>
      <c r="BP1922" t="str">
        <f t="shared" si="226"/>
        <v>carbamazepine tablet 200mg/</v>
      </c>
      <c r="BR1922" s="46">
        <v>10219000</v>
      </c>
      <c r="BS1922" s="46" t="s">
        <v>173</v>
      </c>
      <c r="BT1922" s="46"/>
      <c r="BU1922" s="119"/>
      <c r="BV1922" s="119"/>
      <c r="BW1922" s="48" t="s">
        <v>2198</v>
      </c>
      <c r="CB1922" s="82" t="s">
        <v>173</v>
      </c>
      <c r="CC1922" s="82"/>
      <c r="CD1922" s="46" t="s">
        <v>2262</v>
      </c>
      <c r="CE1922" s="46" t="s">
        <v>173</v>
      </c>
      <c r="CG1922" s="46" t="s">
        <v>175</v>
      </c>
      <c r="CH1922" s="46"/>
      <c r="CI1922" s="119"/>
      <c r="CJ1922" s="119"/>
      <c r="CK1922" s="46" t="s">
        <v>1239</v>
      </c>
      <c r="CN1922" s="46" t="s">
        <v>3383</v>
      </c>
      <c r="CO1922" s="46" t="s">
        <v>2250</v>
      </c>
      <c r="CQ1922" s="46" t="s">
        <v>2250</v>
      </c>
      <c r="CR1922" s="46" t="s">
        <v>276</v>
      </c>
      <c r="CT1922" s="46" t="s">
        <v>2250</v>
      </c>
      <c r="CU1922" s="46" t="s">
        <v>276</v>
      </c>
      <c r="CV1922" s="119"/>
      <c r="CW1922" s="148"/>
      <c r="DG1922" s="119"/>
      <c r="DH1922" s="119"/>
      <c r="DI1922" s="119"/>
      <c r="DJ1922" s="119"/>
      <c r="DK1922" s="119"/>
      <c r="DL1922" s="74">
        <v>200</v>
      </c>
      <c r="DM1922" s="74" t="s">
        <v>164</v>
      </c>
      <c r="DN1922" s="74"/>
      <c r="DO1922" s="74"/>
      <c r="DP1922" s="74"/>
      <c r="DR1922" s="74">
        <v>200</v>
      </c>
      <c r="DS1922" s="74" t="s">
        <v>164</v>
      </c>
      <c r="DX1922" s="46" t="s">
        <v>210</v>
      </c>
      <c r="DY1922" s="46" t="s">
        <v>210</v>
      </c>
      <c r="DZ1922" s="46" t="s">
        <v>2242</v>
      </c>
      <c r="EA1922" s="75">
        <v>2000000</v>
      </c>
      <c r="EB1922" s="46" t="s">
        <v>164</v>
      </c>
      <c r="EC1922" s="46"/>
      <c r="ET1922" s="46" t="s">
        <v>2232</v>
      </c>
      <c r="EU1922" s="46" t="s">
        <v>621</v>
      </c>
      <c r="EY1922" s="70" t="str">
        <f t="shared" si="227"/>
        <v>carbamazepine oral 200mg/</v>
      </c>
      <c r="FK1922" s="14" t="s">
        <v>163</v>
      </c>
      <c r="FL1922" s="70" t="str">
        <f t="shared" si="228"/>
        <v>carbamazepine oral 200mg/</v>
      </c>
    </row>
    <row r="1923" spans="1:168" ht="15.75" customHeight="1">
      <c r="A1923" s="76">
        <f t="shared" si="229"/>
        <v>9876676</v>
      </c>
      <c r="B1923" s="57"/>
      <c r="C1923" s="119"/>
      <c r="D1923" s="119"/>
      <c r="E1923" s="119"/>
      <c r="F1923" s="119"/>
      <c r="G1923" s="46" t="s">
        <v>1470</v>
      </c>
      <c r="H1923" s="46" t="s">
        <v>1823</v>
      </c>
      <c r="J1923" s="5" t="str">
        <f t="shared" si="222"/>
        <v>NOR carbamazepine Novartis Norge (2) tablet 20 x 200mg/</v>
      </c>
      <c r="K1923" s="5" t="str">
        <f t="shared" si="223"/>
        <v>NOR carbamazepine Novartis Norge (2) tablet 20 x 200mg/</v>
      </c>
      <c r="N1923" s="46" t="s">
        <v>1291</v>
      </c>
      <c r="O1923" s="46" t="s">
        <v>2232</v>
      </c>
      <c r="P1923" s="81">
        <v>20</v>
      </c>
      <c r="R1923" s="81">
        <v>20</v>
      </c>
      <c r="T1923" s="119"/>
      <c r="U1923" s="119"/>
      <c r="V1923" s="119"/>
      <c r="W1923" s="119"/>
      <c r="X1923" s="46" t="s">
        <v>2298</v>
      </c>
      <c r="Y1923" s="46" t="s">
        <v>2132</v>
      </c>
      <c r="AA1923" s="46" t="s">
        <v>2303</v>
      </c>
      <c r="AC1923" s="46" t="s">
        <v>2306</v>
      </c>
      <c r="AD1923" s="46" t="s">
        <v>1291</v>
      </c>
      <c r="AE1923" s="46" t="s">
        <v>2232</v>
      </c>
      <c r="AF1923" s="48" t="s">
        <v>2198</v>
      </c>
      <c r="AG1923" s="46" t="s">
        <v>173</v>
      </c>
      <c r="AH1923" s="46"/>
      <c r="AI1923" s="46" t="s">
        <v>1208</v>
      </c>
      <c r="AJ1923" s="46" t="s">
        <v>2216</v>
      </c>
      <c r="AT1923" s="25" t="str">
        <f t="shared" si="224"/>
        <v>NOR carbamazepine Novartis Norge (2) tablet 200mg/</v>
      </c>
      <c r="AU1923" s="33"/>
      <c r="AV1923" s="46" t="s">
        <v>1892</v>
      </c>
      <c r="AW1923" s="46" t="s">
        <v>1823</v>
      </c>
      <c r="AX1923" s="46"/>
      <c r="AZ1923" s="46" t="s">
        <v>287</v>
      </c>
      <c r="BA1923" s="46" t="s">
        <v>965</v>
      </c>
      <c r="BB1923" s="46"/>
      <c r="BD1923" s="46" t="s">
        <v>173</v>
      </c>
      <c r="BE1923" s="46"/>
      <c r="BF1923" s="46" t="s">
        <v>2024</v>
      </c>
      <c r="BG1923" s="46" t="s">
        <v>2091</v>
      </c>
      <c r="BH1923" s="46"/>
      <c r="BI1923" s="46"/>
      <c r="BJ1923" s="46" t="s">
        <v>1938</v>
      </c>
      <c r="BK1923" s="46" t="s">
        <v>2091</v>
      </c>
      <c r="BL1923" s="46" t="s">
        <v>2024</v>
      </c>
      <c r="BM1923" s="65" t="s">
        <v>1353</v>
      </c>
      <c r="BN1923" t="str">
        <f t="shared" si="225"/>
        <v>carbamazepine tablet 200mg/</v>
      </c>
      <c r="BO1923" s="65"/>
      <c r="BP1923" t="str">
        <f t="shared" si="226"/>
        <v>carbamazepine tablet 200mg/</v>
      </c>
      <c r="BR1923" s="46">
        <v>10219000</v>
      </c>
      <c r="BS1923" s="46" t="s">
        <v>173</v>
      </c>
      <c r="BT1923" s="46"/>
      <c r="BU1923" s="119"/>
      <c r="BV1923" s="119"/>
      <c r="BW1923" s="48" t="s">
        <v>2198</v>
      </c>
      <c r="CB1923" s="82" t="s">
        <v>173</v>
      </c>
      <c r="CC1923" s="82"/>
      <c r="CD1923" s="46" t="s">
        <v>2262</v>
      </c>
      <c r="CE1923" s="46" t="s">
        <v>173</v>
      </c>
      <c r="CG1923" s="46" t="s">
        <v>175</v>
      </c>
      <c r="CH1923" s="46"/>
      <c r="CI1923" s="119"/>
      <c r="CJ1923" s="119"/>
      <c r="CK1923" s="46" t="s">
        <v>1239</v>
      </c>
      <c r="CN1923" s="46" t="s">
        <v>3383</v>
      </c>
      <c r="CO1923" s="46" t="s">
        <v>2250</v>
      </c>
      <c r="CQ1923" s="46" t="s">
        <v>2250</v>
      </c>
      <c r="CR1923" s="46" t="s">
        <v>276</v>
      </c>
      <c r="CT1923" s="46" t="s">
        <v>2250</v>
      </c>
      <c r="CU1923" s="46" t="s">
        <v>276</v>
      </c>
      <c r="CV1923" s="119"/>
      <c r="CW1923" s="148"/>
      <c r="DG1923" s="119"/>
      <c r="DH1923" s="119"/>
      <c r="DI1923" s="119"/>
      <c r="DJ1923" s="119"/>
      <c r="DK1923" s="119"/>
      <c r="DL1923" s="74">
        <v>200</v>
      </c>
      <c r="DM1923" s="74" t="s">
        <v>164</v>
      </c>
      <c r="DN1923" s="74"/>
      <c r="DO1923" s="74"/>
      <c r="DP1923" s="74"/>
      <c r="DR1923" s="74">
        <v>200</v>
      </c>
      <c r="DS1923" s="74" t="s">
        <v>164</v>
      </c>
      <c r="DX1923" s="46" t="s">
        <v>210</v>
      </c>
      <c r="DY1923" s="46" t="s">
        <v>210</v>
      </c>
      <c r="DZ1923" s="46" t="s">
        <v>2242</v>
      </c>
      <c r="EA1923" s="75">
        <v>2000000</v>
      </c>
      <c r="EB1923" s="46" t="s">
        <v>164</v>
      </c>
      <c r="EC1923" s="46"/>
      <c r="ET1923" s="46" t="s">
        <v>2232</v>
      </c>
      <c r="EU1923" s="46" t="s">
        <v>621</v>
      </c>
      <c r="EY1923" s="70" t="str">
        <f t="shared" si="227"/>
        <v>carbamazepine oral 200mg/</v>
      </c>
      <c r="FK1923" s="14" t="s">
        <v>163</v>
      </c>
      <c r="FL1923" s="70" t="str">
        <f t="shared" si="228"/>
        <v>carbamazepine oral 200mg/</v>
      </c>
    </row>
    <row r="1924" spans="1:168" ht="15.75" customHeight="1">
      <c r="A1924" s="76">
        <f t="shared" si="229"/>
        <v>9876677</v>
      </c>
      <c r="B1924" s="57"/>
      <c r="C1924" s="119"/>
      <c r="D1924" s="119"/>
      <c r="E1924" s="119"/>
      <c r="F1924" s="119"/>
      <c r="G1924" s="46" t="s">
        <v>1471</v>
      </c>
      <c r="H1924" s="46" t="s">
        <v>1826</v>
      </c>
      <c r="J1924" s="5" t="str">
        <f t="shared" si="222"/>
        <v>NOR carbamazepine Novartis Norge (2) oral suspension 300mL x 200mg/5mL</v>
      </c>
      <c r="K1924" s="5" t="str">
        <f t="shared" si="223"/>
        <v>NOR carbamazepine Novartis Norge (2) oral suspension 300mL x 200mg/5mL</v>
      </c>
      <c r="N1924" s="46" t="s">
        <v>210</v>
      </c>
      <c r="O1924" s="46" t="s">
        <v>2234</v>
      </c>
      <c r="P1924" s="80">
        <v>300</v>
      </c>
      <c r="Q1924" s="14" t="s">
        <v>622</v>
      </c>
      <c r="R1924" s="80">
        <v>300</v>
      </c>
      <c r="S1924" s="14" t="s">
        <v>622</v>
      </c>
      <c r="T1924" s="119"/>
      <c r="U1924" s="119"/>
      <c r="V1924" s="119"/>
      <c r="W1924" s="119"/>
      <c r="X1924" s="46" t="s">
        <v>1314</v>
      </c>
      <c r="Y1924" s="46" t="s">
        <v>2135</v>
      </c>
      <c r="AA1924" s="46" t="s">
        <v>263</v>
      </c>
      <c r="AC1924" s="46" t="s">
        <v>2309</v>
      </c>
      <c r="AD1924" s="46" t="s">
        <v>210</v>
      </c>
      <c r="AE1924" s="69" t="s">
        <v>2234</v>
      </c>
      <c r="AF1924" s="48" t="s">
        <v>2199</v>
      </c>
      <c r="AG1924" s="46" t="s">
        <v>1209</v>
      </c>
      <c r="AH1924" s="46"/>
      <c r="AI1924" s="46" t="s">
        <v>2209</v>
      </c>
      <c r="AJ1924" s="46" t="s">
        <v>2217</v>
      </c>
      <c r="AT1924" s="25" t="str">
        <f t="shared" si="224"/>
        <v>NOR carbamazepine Novartis Norge (2) oral suspension 200mg/5mL</v>
      </c>
      <c r="AU1924" s="33"/>
      <c r="AV1924" s="46" t="s">
        <v>1892</v>
      </c>
      <c r="AW1924" s="46" t="s">
        <v>1826</v>
      </c>
      <c r="AX1924" s="46"/>
      <c r="AZ1924" s="46" t="s">
        <v>287</v>
      </c>
      <c r="BA1924" s="46" t="s">
        <v>965</v>
      </c>
      <c r="BB1924" s="46"/>
      <c r="BD1924" s="46" t="s">
        <v>1209</v>
      </c>
      <c r="BE1924" s="46"/>
      <c r="BF1924" s="46" t="s">
        <v>2027</v>
      </c>
      <c r="BG1924" s="46" t="s">
        <v>2091</v>
      </c>
      <c r="BH1924" s="46"/>
      <c r="BI1924" s="46"/>
      <c r="BJ1924" s="46" t="s">
        <v>1941</v>
      </c>
      <c r="BK1924" s="46" t="s">
        <v>2091</v>
      </c>
      <c r="BL1924" s="46" t="s">
        <v>2027</v>
      </c>
      <c r="BM1924" s="65" t="s">
        <v>1353</v>
      </c>
      <c r="BN1924" t="str">
        <f t="shared" si="225"/>
        <v>carbamazepine oral suspension 200mg/5mL</v>
      </c>
      <c r="BO1924" s="65"/>
      <c r="BP1924" t="str">
        <f t="shared" si="226"/>
        <v>carbamazepine oral suspension 200mg/5mL</v>
      </c>
      <c r="BR1924" s="76">
        <v>10106000</v>
      </c>
      <c r="BS1924" s="46" t="s">
        <v>1209</v>
      </c>
      <c r="BT1924" s="46"/>
      <c r="BU1924" s="119"/>
      <c r="BV1924" s="119"/>
      <c r="BW1924" s="48" t="s">
        <v>2199</v>
      </c>
      <c r="CB1924" s="82" t="s">
        <v>210</v>
      </c>
      <c r="CC1924" s="82"/>
      <c r="CD1924" s="46" t="s">
        <v>210</v>
      </c>
      <c r="CE1924" s="46" t="s">
        <v>210</v>
      </c>
      <c r="CG1924" s="46" t="s">
        <v>175</v>
      </c>
      <c r="CH1924" s="46"/>
      <c r="CI1924" s="119"/>
      <c r="CJ1924" s="119"/>
      <c r="CK1924" s="46" t="s">
        <v>1239</v>
      </c>
      <c r="CN1924" s="46" t="s">
        <v>3383</v>
      </c>
      <c r="CO1924" s="46" t="s">
        <v>2250</v>
      </c>
      <c r="CQ1924" s="46" t="s">
        <v>2250</v>
      </c>
      <c r="CR1924" s="46" t="s">
        <v>276</v>
      </c>
      <c r="CT1924" s="46" t="s">
        <v>2250</v>
      </c>
      <c r="CU1924" s="46" t="s">
        <v>276</v>
      </c>
      <c r="CV1924" s="119"/>
      <c r="CW1924" s="148"/>
      <c r="DA1924" s="74">
        <v>200</v>
      </c>
      <c r="DB1924" s="74" t="s">
        <v>164</v>
      </c>
      <c r="DC1924" s="74"/>
      <c r="DD1924" s="74">
        <v>5</v>
      </c>
      <c r="DE1924" s="74" t="s">
        <v>622</v>
      </c>
      <c r="DG1924" s="119"/>
      <c r="DH1924" s="119"/>
      <c r="DI1924" s="119"/>
      <c r="DJ1924" s="119"/>
      <c r="DK1924" s="119"/>
      <c r="DR1924" s="74">
        <v>200</v>
      </c>
      <c r="DS1924" s="74" t="s">
        <v>164</v>
      </c>
      <c r="DU1924" s="77">
        <v>5</v>
      </c>
      <c r="DV1924" s="74" t="s">
        <v>622</v>
      </c>
      <c r="DX1924" s="46" t="s">
        <v>2232</v>
      </c>
      <c r="DY1924" s="46" t="s">
        <v>263</v>
      </c>
      <c r="DZ1924" s="46" t="s">
        <v>2242</v>
      </c>
      <c r="EA1924" s="75">
        <v>200000</v>
      </c>
      <c r="EB1924" s="46" t="s">
        <v>164</v>
      </c>
      <c r="EC1924" s="46"/>
      <c r="ET1924" s="46" t="s">
        <v>2232</v>
      </c>
      <c r="EU1924" s="46" t="s">
        <v>621</v>
      </c>
      <c r="EY1924" s="70" t="str">
        <f t="shared" si="227"/>
        <v>carbamazepine oral 200mg/5mL</v>
      </c>
      <c r="FK1924" s="14" t="s">
        <v>163</v>
      </c>
      <c r="FL1924" s="70" t="str">
        <f t="shared" si="228"/>
        <v>carbamazepine oral 200mg/5mL</v>
      </c>
    </row>
    <row r="1925" spans="1:168" ht="15.75" customHeight="1">
      <c r="A1925" s="76">
        <f t="shared" si="229"/>
        <v>9876678</v>
      </c>
      <c r="B1925" s="57"/>
      <c r="C1925" s="119"/>
      <c r="D1925" s="119"/>
      <c r="E1925" s="119"/>
      <c r="F1925" s="119"/>
      <c r="G1925" s="46" t="s">
        <v>1472</v>
      </c>
      <c r="H1925" s="46" t="s">
        <v>1826</v>
      </c>
      <c r="J1925" s="5" t="str">
        <f t="shared" si="222"/>
        <v>NOR carbamazepine Novartis Norge (2) oral suspension 250mL x 200mg/5mL</v>
      </c>
      <c r="K1925" s="5" t="str">
        <f t="shared" si="223"/>
        <v>NOR carbamazepine Novartis Norge (2) oral suspension 250mL x 200mg/5mL</v>
      </c>
      <c r="N1925" s="46" t="s">
        <v>210</v>
      </c>
      <c r="O1925" s="46" t="s">
        <v>2237</v>
      </c>
      <c r="P1925" s="80">
        <v>250</v>
      </c>
      <c r="Q1925" s="14" t="s">
        <v>622</v>
      </c>
      <c r="R1925" s="80">
        <v>250</v>
      </c>
      <c r="S1925" s="14" t="s">
        <v>622</v>
      </c>
      <c r="T1925" s="119"/>
      <c r="U1925" s="119"/>
      <c r="V1925" s="119"/>
      <c r="W1925" s="119"/>
      <c r="X1925" s="46" t="s">
        <v>210</v>
      </c>
      <c r="Y1925" s="46" t="s">
        <v>2135</v>
      </c>
      <c r="AA1925" s="46" t="s">
        <v>263</v>
      </c>
      <c r="AC1925" s="46" t="s">
        <v>210</v>
      </c>
      <c r="AD1925" s="46" t="s">
        <v>210</v>
      </c>
      <c r="AE1925" s="69" t="s">
        <v>2237</v>
      </c>
      <c r="AF1925" s="48" t="s">
        <v>2199</v>
      </c>
      <c r="AG1925" s="46" t="s">
        <v>1209</v>
      </c>
      <c r="AH1925" s="46"/>
      <c r="AI1925" s="46" t="s">
        <v>2209</v>
      </c>
      <c r="AJ1925" s="46" t="s">
        <v>2217</v>
      </c>
      <c r="AT1925" s="25" t="str">
        <f t="shared" si="224"/>
        <v>NOR carbamazepine Novartis Norge (2) oral suspension 200mg/5mL</v>
      </c>
      <c r="AU1925" s="33"/>
      <c r="AV1925" s="46" t="s">
        <v>1892</v>
      </c>
      <c r="AW1925" s="46" t="s">
        <v>1826</v>
      </c>
      <c r="AX1925" s="46"/>
      <c r="AZ1925" s="46" t="s">
        <v>287</v>
      </c>
      <c r="BA1925" s="46" t="s">
        <v>965</v>
      </c>
      <c r="BB1925" s="46"/>
      <c r="BD1925" s="46" t="s">
        <v>1209</v>
      </c>
      <c r="BE1925" s="46"/>
      <c r="BF1925" s="46" t="s">
        <v>2027</v>
      </c>
      <c r="BG1925" s="46" t="s">
        <v>2091</v>
      </c>
      <c r="BH1925" s="46"/>
      <c r="BI1925" s="46"/>
      <c r="BJ1925" s="46" t="s">
        <v>1941</v>
      </c>
      <c r="BK1925" s="46" t="s">
        <v>2091</v>
      </c>
      <c r="BL1925" s="46" t="s">
        <v>2027</v>
      </c>
      <c r="BM1925" s="65" t="s">
        <v>1353</v>
      </c>
      <c r="BN1925" t="str">
        <f t="shared" si="225"/>
        <v>carbamazepine oral suspension 200mg/5mL</v>
      </c>
      <c r="BO1925" s="65"/>
      <c r="BP1925" t="str">
        <f t="shared" si="226"/>
        <v>carbamazepine oral suspension 200mg/5mL</v>
      </c>
      <c r="BR1925" s="76">
        <v>10106000</v>
      </c>
      <c r="BS1925" s="46" t="s">
        <v>1209</v>
      </c>
      <c r="BT1925" s="46"/>
      <c r="BU1925" s="119"/>
      <c r="BV1925" s="119"/>
      <c r="BW1925" s="48" t="s">
        <v>2199</v>
      </c>
      <c r="CB1925" s="82" t="s">
        <v>210</v>
      </c>
      <c r="CC1925" s="82"/>
      <c r="CD1925" s="46" t="s">
        <v>210</v>
      </c>
      <c r="CE1925" s="46" t="s">
        <v>210</v>
      </c>
      <c r="CG1925" s="46" t="s">
        <v>175</v>
      </c>
      <c r="CH1925" s="46"/>
      <c r="CI1925" s="119"/>
      <c r="CJ1925" s="119"/>
      <c r="CK1925" s="46" t="s">
        <v>1239</v>
      </c>
      <c r="CN1925" s="46" t="s">
        <v>3383</v>
      </c>
      <c r="CO1925" s="46" t="s">
        <v>2250</v>
      </c>
      <c r="CQ1925" s="46" t="s">
        <v>2250</v>
      </c>
      <c r="CR1925" s="46" t="s">
        <v>276</v>
      </c>
      <c r="CT1925" s="46" t="s">
        <v>2250</v>
      </c>
      <c r="CU1925" s="46" t="s">
        <v>276</v>
      </c>
      <c r="CV1925" s="119"/>
      <c r="CW1925" s="148"/>
      <c r="DA1925" s="74">
        <v>200</v>
      </c>
      <c r="DB1925" s="74" t="s">
        <v>164</v>
      </c>
      <c r="DC1925" s="74"/>
      <c r="DD1925" s="74">
        <v>5</v>
      </c>
      <c r="DE1925" s="74" t="s">
        <v>622</v>
      </c>
      <c r="DG1925" s="119"/>
      <c r="DH1925" s="119"/>
      <c r="DI1925" s="119"/>
      <c r="DJ1925" s="119"/>
      <c r="DK1925" s="119"/>
      <c r="DR1925" s="74">
        <v>200</v>
      </c>
      <c r="DS1925" s="74" t="s">
        <v>164</v>
      </c>
      <c r="DU1925" s="74">
        <v>5</v>
      </c>
      <c r="DV1925" s="74" t="s">
        <v>622</v>
      </c>
      <c r="DX1925" s="46" t="s">
        <v>2232</v>
      </c>
      <c r="DY1925" s="46" t="s">
        <v>263</v>
      </c>
      <c r="DZ1925" s="46" t="s">
        <v>2242</v>
      </c>
      <c r="EA1925" s="75">
        <v>200000</v>
      </c>
      <c r="EB1925" s="46" t="s">
        <v>164</v>
      </c>
      <c r="EC1925" s="46"/>
      <c r="ET1925" s="46" t="s">
        <v>210</v>
      </c>
      <c r="EU1925" s="46" t="s">
        <v>210</v>
      </c>
      <c r="EY1925" s="70" t="str">
        <f t="shared" si="227"/>
        <v>carbamazepine oral 200mg/5mL</v>
      </c>
      <c r="FK1925" s="14" t="s">
        <v>163</v>
      </c>
      <c r="FL1925" s="70" t="str">
        <f t="shared" si="228"/>
        <v>carbamazepine oral 200mg/5mL</v>
      </c>
    </row>
    <row r="1926" spans="1:168" ht="15.75" customHeight="1">
      <c r="A1926" s="76">
        <f t="shared" si="229"/>
        <v>9876679</v>
      </c>
      <c r="B1926" s="57"/>
      <c r="C1926" s="119"/>
      <c r="D1926" s="119"/>
      <c r="E1926" s="119"/>
      <c r="F1926" s="119"/>
      <c r="G1926" s="46" t="s">
        <v>1473</v>
      </c>
      <c r="H1926" s="46" t="s">
        <v>1819</v>
      </c>
      <c r="J1926" s="5" t="str">
        <f t="shared" si="222"/>
        <v>NOR carbamazepine Desitin Arzneimittel GmbH prolonged-release tablet 100 x 600mg/</v>
      </c>
      <c r="K1926" s="5" t="str">
        <f t="shared" si="223"/>
        <v>NOR carbamazepine Desitin Arzneimittel GmbH prolonged-release tablet 100 x 600mg/</v>
      </c>
      <c r="N1926" s="46" t="s">
        <v>210</v>
      </c>
      <c r="O1926" s="46" t="s">
        <v>2235</v>
      </c>
      <c r="P1926" s="80">
        <v>100</v>
      </c>
      <c r="R1926" s="80">
        <v>100</v>
      </c>
      <c r="T1926" s="119"/>
      <c r="U1926" s="119"/>
      <c r="V1926" s="119"/>
      <c r="W1926" s="119"/>
      <c r="X1926" s="46" t="s">
        <v>210</v>
      </c>
      <c r="Y1926" s="46" t="s">
        <v>2128</v>
      </c>
      <c r="AA1926" s="46" t="s">
        <v>2303</v>
      </c>
      <c r="AC1926" s="46" t="s">
        <v>210</v>
      </c>
      <c r="AD1926" s="46" t="s">
        <v>210</v>
      </c>
      <c r="AE1926" s="46" t="s">
        <v>2235</v>
      </c>
      <c r="AF1926" s="48" t="s">
        <v>2200</v>
      </c>
      <c r="AG1926" s="46" t="s">
        <v>1219</v>
      </c>
      <c r="AH1926" s="46"/>
      <c r="AI1926" s="46" t="s">
        <v>2210</v>
      </c>
      <c r="AJ1926" s="46" t="s">
        <v>2218</v>
      </c>
      <c r="AT1926" s="25" t="str">
        <f t="shared" si="224"/>
        <v>NOR carbamazepine Desitin Arzneimittel GmbH prolonged-release tablet 600mg/</v>
      </c>
      <c r="AU1926" s="33"/>
      <c r="AV1926" s="46" t="s">
        <v>1891</v>
      </c>
      <c r="AW1926" s="46" t="s">
        <v>1819</v>
      </c>
      <c r="AX1926" s="46"/>
      <c r="AZ1926" s="46" t="s">
        <v>287</v>
      </c>
      <c r="BA1926" s="46" t="s">
        <v>965</v>
      </c>
      <c r="BB1926" s="46"/>
      <c r="BD1926" s="46" t="s">
        <v>1219</v>
      </c>
      <c r="BE1926" s="46"/>
      <c r="BF1926" s="46" t="s">
        <v>2019</v>
      </c>
      <c r="BG1926" s="46" t="s">
        <v>2092</v>
      </c>
      <c r="BH1926" s="46"/>
      <c r="BI1926" s="46"/>
      <c r="BJ1926" s="46" t="s">
        <v>1934</v>
      </c>
      <c r="BK1926" s="46" t="s">
        <v>2092</v>
      </c>
      <c r="BL1926" s="46" t="s">
        <v>2019</v>
      </c>
      <c r="BM1926" s="65" t="s">
        <v>1353</v>
      </c>
      <c r="BN1926" t="str">
        <f t="shared" si="225"/>
        <v>carbamazepine prolonged-release tablet 600mg/</v>
      </c>
      <c r="BO1926" s="65"/>
      <c r="BP1926" t="str">
        <f t="shared" si="226"/>
        <v>carbamazepine prolonged-release tablet 600mg/</v>
      </c>
      <c r="BR1926" s="72">
        <v>10226000</v>
      </c>
      <c r="BS1926" s="46" t="s">
        <v>1219</v>
      </c>
      <c r="BT1926" s="46"/>
      <c r="BU1926" s="119"/>
      <c r="BV1926" s="119"/>
      <c r="BW1926" s="48" t="s">
        <v>2200</v>
      </c>
      <c r="CB1926" s="82" t="s">
        <v>173</v>
      </c>
      <c r="CC1926" s="82"/>
      <c r="CD1926" s="46" t="s">
        <v>2262</v>
      </c>
      <c r="CE1926" s="46" t="s">
        <v>173</v>
      </c>
      <c r="CG1926" s="46" t="s">
        <v>175</v>
      </c>
      <c r="CH1926" s="46"/>
      <c r="CI1926" s="119"/>
      <c r="CJ1926" s="119"/>
      <c r="CK1926" s="46" t="s">
        <v>1239</v>
      </c>
      <c r="CN1926" s="46" t="s">
        <v>3383</v>
      </c>
      <c r="CO1926" s="46" t="s">
        <v>2250</v>
      </c>
      <c r="CQ1926" s="46" t="s">
        <v>2250</v>
      </c>
      <c r="CR1926" s="46" t="s">
        <v>276</v>
      </c>
      <c r="CT1926" s="46" t="s">
        <v>2250</v>
      </c>
      <c r="CU1926" s="46" t="s">
        <v>276</v>
      </c>
      <c r="CV1926" s="119"/>
      <c r="CW1926" s="148"/>
      <c r="DG1926" s="119"/>
      <c r="DH1926" s="119"/>
      <c r="DI1926" s="119"/>
      <c r="DJ1926" s="119"/>
      <c r="DK1926" s="119"/>
      <c r="DL1926" s="74">
        <v>600</v>
      </c>
      <c r="DM1926" s="74" t="s">
        <v>164</v>
      </c>
      <c r="DN1926" s="74"/>
      <c r="DO1926" s="74"/>
      <c r="DP1926" s="74"/>
      <c r="DR1926" s="74">
        <v>600</v>
      </c>
      <c r="DS1926" s="74" t="s">
        <v>164</v>
      </c>
      <c r="DX1926" s="46" t="s">
        <v>210</v>
      </c>
      <c r="DY1926" s="46" t="s">
        <v>210</v>
      </c>
      <c r="DZ1926" s="46" t="s">
        <v>2242</v>
      </c>
      <c r="EA1926" s="75">
        <v>6000000</v>
      </c>
      <c r="EB1926" s="46" t="s">
        <v>164</v>
      </c>
      <c r="EC1926" s="46"/>
      <c r="ET1926" s="46" t="s">
        <v>210</v>
      </c>
      <c r="EU1926" s="46" t="s">
        <v>210</v>
      </c>
      <c r="EY1926" s="70" t="str">
        <f t="shared" si="227"/>
        <v>carbamazepine oral Prolonged 600mg/</v>
      </c>
      <c r="FK1926" s="14" t="s">
        <v>3375</v>
      </c>
      <c r="FL1926" s="70" t="str">
        <f t="shared" si="228"/>
        <v>carbamazepine oral Prolonged 600mg/</v>
      </c>
    </row>
    <row r="1927" spans="1:168" ht="15.75" customHeight="1">
      <c r="A1927" s="76">
        <f t="shared" si="229"/>
        <v>9876680</v>
      </c>
      <c r="B1927" s="57"/>
      <c r="C1927" s="119"/>
      <c r="D1927" s="119"/>
      <c r="E1927" s="119"/>
      <c r="F1927" s="119"/>
      <c r="G1927" s="69" t="s">
        <v>1474</v>
      </c>
      <c r="H1927" s="69" t="s">
        <v>1820</v>
      </c>
      <c r="J1927" s="5" t="str">
        <f t="shared" si="222"/>
        <v>NOR carbamazepine Desitin Arzneimittel GmbH prolonged-release tablet 200 x 300mg/</v>
      </c>
      <c r="K1927" s="5" t="str">
        <f t="shared" si="223"/>
        <v>NOR carbamazepine Desitin Arzneimittel GmbH prolonged-release tablet 200 x 300mg/</v>
      </c>
      <c r="N1927" s="46" t="s">
        <v>210</v>
      </c>
      <c r="O1927" s="46" t="s">
        <v>2236</v>
      </c>
      <c r="P1927" s="80">
        <v>200</v>
      </c>
      <c r="R1927" s="80">
        <v>200</v>
      </c>
      <c r="T1927" s="119"/>
      <c r="U1927" s="119"/>
      <c r="V1927" s="119"/>
      <c r="W1927" s="119"/>
      <c r="X1927" s="46" t="s">
        <v>210</v>
      </c>
      <c r="Y1927" s="46" t="s">
        <v>2129</v>
      </c>
      <c r="AA1927" s="46" t="s">
        <v>2303</v>
      </c>
      <c r="AC1927" s="46" t="s">
        <v>210</v>
      </c>
      <c r="AD1927" s="46" t="s">
        <v>210</v>
      </c>
      <c r="AE1927" s="46" t="s">
        <v>2236</v>
      </c>
      <c r="AF1927" s="48" t="s">
        <v>2200</v>
      </c>
      <c r="AG1927" s="46" t="s">
        <v>1219</v>
      </c>
      <c r="AH1927" s="46"/>
      <c r="AI1927" s="46" t="s">
        <v>2210</v>
      </c>
      <c r="AJ1927" s="46" t="s">
        <v>2218</v>
      </c>
      <c r="AT1927" s="25" t="str">
        <f t="shared" si="224"/>
        <v>NOR carbamazepine Desitin Arzneimittel GmbH prolonged-release tablet 300mg/</v>
      </c>
      <c r="AU1927" s="33"/>
      <c r="AV1927" s="46" t="s">
        <v>1891</v>
      </c>
      <c r="AW1927" s="46" t="s">
        <v>1820</v>
      </c>
      <c r="AX1927" s="46"/>
      <c r="AZ1927" s="46" t="s">
        <v>287</v>
      </c>
      <c r="BA1927" s="46" t="s">
        <v>965</v>
      </c>
      <c r="BB1927" s="46"/>
      <c r="BD1927" s="46" t="s">
        <v>1219</v>
      </c>
      <c r="BE1927" s="46"/>
      <c r="BF1927" s="46" t="s">
        <v>2019</v>
      </c>
      <c r="BG1927" s="46" t="s">
        <v>2092</v>
      </c>
      <c r="BH1927" s="46"/>
      <c r="BI1927" s="46"/>
      <c r="BJ1927" s="46" t="s">
        <v>1935</v>
      </c>
      <c r="BK1927" s="46" t="s">
        <v>2092</v>
      </c>
      <c r="BL1927" s="46" t="s">
        <v>2019</v>
      </c>
      <c r="BM1927" s="65" t="s">
        <v>1353</v>
      </c>
      <c r="BN1927" t="str">
        <f t="shared" si="225"/>
        <v>carbamazepine prolonged-release tablet 300mg/</v>
      </c>
      <c r="BO1927" s="65"/>
      <c r="BP1927" t="str">
        <f t="shared" si="226"/>
        <v>carbamazepine prolonged-release tablet 300mg/</v>
      </c>
      <c r="BR1927" s="72">
        <v>10226000</v>
      </c>
      <c r="BS1927" s="46" t="s">
        <v>1219</v>
      </c>
      <c r="BT1927" s="46"/>
      <c r="BU1927" s="119"/>
      <c r="BV1927" s="119"/>
      <c r="BW1927" s="48" t="s">
        <v>2200</v>
      </c>
      <c r="CB1927" s="82" t="s">
        <v>173</v>
      </c>
      <c r="CC1927" s="82"/>
      <c r="CD1927" s="46" t="s">
        <v>2262</v>
      </c>
      <c r="CE1927" s="46" t="s">
        <v>173</v>
      </c>
      <c r="CG1927" s="46" t="s">
        <v>175</v>
      </c>
      <c r="CH1927" s="46"/>
      <c r="CI1927" s="119"/>
      <c r="CJ1927" s="119"/>
      <c r="CK1927" s="46" t="s">
        <v>1239</v>
      </c>
      <c r="CN1927" s="46" t="s">
        <v>3383</v>
      </c>
      <c r="CO1927" s="46" t="s">
        <v>2250</v>
      </c>
      <c r="CQ1927" s="46" t="s">
        <v>2250</v>
      </c>
      <c r="CR1927" s="46" t="s">
        <v>276</v>
      </c>
      <c r="CT1927" s="46" t="s">
        <v>2250</v>
      </c>
      <c r="CU1927" s="46" t="s">
        <v>276</v>
      </c>
      <c r="CV1927" s="119"/>
      <c r="CW1927" s="148"/>
      <c r="DG1927" s="119"/>
      <c r="DH1927" s="119"/>
      <c r="DI1927" s="119"/>
      <c r="DJ1927" s="119"/>
      <c r="DK1927" s="119"/>
      <c r="DL1927" s="74">
        <v>300</v>
      </c>
      <c r="DM1927" s="74" t="s">
        <v>164</v>
      </c>
      <c r="DN1927" s="74"/>
      <c r="DO1927" s="74"/>
      <c r="DP1927" s="74"/>
      <c r="DR1927" s="74">
        <v>300</v>
      </c>
      <c r="DS1927" s="74" t="s">
        <v>164</v>
      </c>
      <c r="DX1927" s="46" t="s">
        <v>210</v>
      </c>
      <c r="DY1927" s="46" t="s">
        <v>210</v>
      </c>
      <c r="DZ1927" s="46" t="s">
        <v>2242</v>
      </c>
      <c r="EA1927" s="75">
        <v>3000000</v>
      </c>
      <c r="EB1927" s="46" t="s">
        <v>164</v>
      </c>
      <c r="EC1927" s="46"/>
      <c r="ET1927" s="46" t="s">
        <v>210</v>
      </c>
      <c r="EU1927" s="46" t="s">
        <v>210</v>
      </c>
      <c r="EY1927" s="70" t="str">
        <f t="shared" si="227"/>
        <v>carbamazepine oral Prolonged 300mg/</v>
      </c>
      <c r="FK1927" s="14" t="s">
        <v>3375</v>
      </c>
      <c r="FL1927" s="70" t="str">
        <f t="shared" si="228"/>
        <v>carbamazepine oral Prolonged 300mg/</v>
      </c>
    </row>
    <row r="1928" spans="1:168" ht="15.75" customHeight="1">
      <c r="A1928" s="76">
        <f t="shared" si="229"/>
        <v>9876681</v>
      </c>
      <c r="B1928" s="57"/>
      <c r="C1928" s="119"/>
      <c r="D1928" s="119"/>
      <c r="E1928" s="119"/>
      <c r="F1928" s="119"/>
      <c r="G1928" s="69" t="s">
        <v>1474</v>
      </c>
      <c r="H1928" s="69" t="s">
        <v>1820</v>
      </c>
      <c r="J1928" s="5" t="str">
        <f t="shared" si="222"/>
        <v>NOR carbamazepine Desitin Arzneimittel GmbH prolonged-release tablet 200 x 300mg/</v>
      </c>
      <c r="K1928" s="5" t="str">
        <f t="shared" si="223"/>
        <v>NOR carbamazepine Desitin Arzneimittel GmbH prolonged-release tablet 200 x 300mg/</v>
      </c>
      <c r="N1928" s="46" t="s">
        <v>210</v>
      </c>
      <c r="O1928" s="46" t="s">
        <v>2236</v>
      </c>
      <c r="P1928" s="80">
        <v>200</v>
      </c>
      <c r="R1928" s="80">
        <v>200</v>
      </c>
      <c r="T1928" s="119"/>
      <c r="U1928" s="119"/>
      <c r="V1928" s="119"/>
      <c r="W1928" s="119"/>
      <c r="X1928" s="46" t="s">
        <v>210</v>
      </c>
      <c r="Y1928" s="46" t="s">
        <v>2129</v>
      </c>
      <c r="AA1928" s="46" t="s">
        <v>2303</v>
      </c>
      <c r="AC1928" s="46" t="s">
        <v>210</v>
      </c>
      <c r="AD1928" s="46" t="s">
        <v>210</v>
      </c>
      <c r="AE1928" s="46" t="s">
        <v>2236</v>
      </c>
      <c r="AF1928" s="48" t="s">
        <v>2200</v>
      </c>
      <c r="AG1928" s="46" t="s">
        <v>1219</v>
      </c>
      <c r="AH1928" s="46"/>
      <c r="AI1928" s="46" t="s">
        <v>2210</v>
      </c>
      <c r="AJ1928" s="46" t="s">
        <v>2218</v>
      </c>
      <c r="AT1928" s="25" t="str">
        <f t="shared" si="224"/>
        <v>NOR carbamazepine Desitin Arzneimittel GmbH prolonged-release tablet 300mg/</v>
      </c>
      <c r="AU1928" s="33"/>
      <c r="AV1928" s="46" t="s">
        <v>1891</v>
      </c>
      <c r="AW1928" s="46" t="s">
        <v>1820</v>
      </c>
      <c r="AX1928" s="46"/>
      <c r="AZ1928" s="46" t="s">
        <v>287</v>
      </c>
      <c r="BA1928" s="46" t="s">
        <v>965</v>
      </c>
      <c r="BB1928" s="46"/>
      <c r="BD1928" s="46" t="s">
        <v>1219</v>
      </c>
      <c r="BE1928" s="46"/>
      <c r="BF1928" s="46" t="s">
        <v>2019</v>
      </c>
      <c r="BG1928" s="46" t="s">
        <v>2092</v>
      </c>
      <c r="BH1928" s="46"/>
      <c r="BI1928" s="46"/>
      <c r="BJ1928" s="46" t="s">
        <v>1935</v>
      </c>
      <c r="BK1928" s="46" t="s">
        <v>2092</v>
      </c>
      <c r="BL1928" s="46" t="s">
        <v>2019</v>
      </c>
      <c r="BM1928" s="65" t="s">
        <v>1353</v>
      </c>
      <c r="BN1928" t="str">
        <f t="shared" si="225"/>
        <v>carbamazepine prolonged-release tablet 300mg/</v>
      </c>
      <c r="BO1928" s="65"/>
      <c r="BP1928" t="str">
        <f t="shared" si="226"/>
        <v>carbamazepine prolonged-release tablet 300mg/</v>
      </c>
      <c r="BR1928" s="72">
        <v>10226000</v>
      </c>
      <c r="BS1928" s="46" t="s">
        <v>1219</v>
      </c>
      <c r="BT1928" s="46"/>
      <c r="BU1928" s="119"/>
      <c r="BV1928" s="119"/>
      <c r="BW1928" s="48" t="s">
        <v>2200</v>
      </c>
      <c r="CB1928" s="82" t="s">
        <v>173</v>
      </c>
      <c r="CC1928" s="82"/>
      <c r="CD1928" s="46" t="s">
        <v>2262</v>
      </c>
      <c r="CE1928" s="46" t="s">
        <v>173</v>
      </c>
      <c r="CG1928" s="46" t="s">
        <v>175</v>
      </c>
      <c r="CH1928" s="46"/>
      <c r="CI1928" s="119"/>
      <c r="CJ1928" s="119"/>
      <c r="CK1928" s="46" t="s">
        <v>1239</v>
      </c>
      <c r="CN1928" s="46" t="s">
        <v>3383</v>
      </c>
      <c r="CO1928" s="46" t="s">
        <v>2250</v>
      </c>
      <c r="CQ1928" s="46" t="s">
        <v>2250</v>
      </c>
      <c r="CR1928" s="46" t="s">
        <v>276</v>
      </c>
      <c r="CT1928" s="46" t="s">
        <v>2250</v>
      </c>
      <c r="CU1928" s="46" t="s">
        <v>276</v>
      </c>
      <c r="CV1928" s="119"/>
      <c r="CW1928" s="148"/>
      <c r="DG1928" s="119"/>
      <c r="DH1928" s="119"/>
      <c r="DI1928" s="119"/>
      <c r="DJ1928" s="119"/>
      <c r="DK1928" s="119"/>
      <c r="DL1928" s="74">
        <v>300</v>
      </c>
      <c r="DM1928" s="74" t="s">
        <v>164</v>
      </c>
      <c r="DN1928" s="74"/>
      <c r="DO1928" s="74"/>
      <c r="DP1928" s="74"/>
      <c r="DR1928" s="74">
        <v>300</v>
      </c>
      <c r="DS1928" s="74" t="s">
        <v>164</v>
      </c>
      <c r="DX1928" s="46" t="s">
        <v>210</v>
      </c>
      <c r="DY1928" s="46" t="s">
        <v>210</v>
      </c>
      <c r="DZ1928" s="46" t="s">
        <v>2242</v>
      </c>
      <c r="EA1928" s="75">
        <v>3000000</v>
      </c>
      <c r="EB1928" s="46" t="s">
        <v>164</v>
      </c>
      <c r="EC1928" s="46"/>
      <c r="ET1928" s="46" t="s">
        <v>210</v>
      </c>
      <c r="EU1928" s="46" t="s">
        <v>210</v>
      </c>
      <c r="EY1928" s="70" t="str">
        <f t="shared" si="227"/>
        <v>carbamazepine oral Prolonged 300mg/</v>
      </c>
      <c r="FK1928" s="14" t="s">
        <v>3375</v>
      </c>
      <c r="FL1928" s="70" t="str">
        <f t="shared" si="228"/>
        <v>carbamazepine oral Prolonged 300mg/</v>
      </c>
    </row>
    <row r="1929" spans="1:168" ht="15.75" customHeight="1">
      <c r="A1929" s="76">
        <f t="shared" si="229"/>
        <v>9876682</v>
      </c>
      <c r="B1929" s="57"/>
      <c r="C1929" s="119"/>
      <c r="D1929" s="119"/>
      <c r="E1929" s="119"/>
      <c r="F1929" s="119"/>
      <c r="G1929" s="46" t="s">
        <v>1473</v>
      </c>
      <c r="H1929" s="46" t="s">
        <v>1819</v>
      </c>
      <c r="J1929" s="5" t="str">
        <f t="shared" si="222"/>
        <v>NOR carbamazepine Desitin Arzneimittel GmbH prolonged-release tablet 100 x 600mg/</v>
      </c>
      <c r="K1929" s="5" t="str">
        <f t="shared" si="223"/>
        <v>NOR carbamazepine Desitin Arzneimittel GmbH prolonged-release tablet 100 x 600mg/</v>
      </c>
      <c r="N1929" s="46" t="s">
        <v>210</v>
      </c>
      <c r="O1929" s="46" t="s">
        <v>2235</v>
      </c>
      <c r="P1929" s="80">
        <v>100</v>
      </c>
      <c r="R1929" s="80">
        <v>100</v>
      </c>
      <c r="T1929" s="119"/>
      <c r="U1929" s="119"/>
      <c r="V1929" s="119"/>
      <c r="W1929" s="119"/>
      <c r="X1929" s="46" t="s">
        <v>210</v>
      </c>
      <c r="Y1929" s="46" t="s">
        <v>2128</v>
      </c>
      <c r="AA1929" s="46" t="s">
        <v>2303</v>
      </c>
      <c r="AC1929" s="46" t="s">
        <v>210</v>
      </c>
      <c r="AD1929" s="46" t="s">
        <v>210</v>
      </c>
      <c r="AE1929" s="46" t="s">
        <v>2235</v>
      </c>
      <c r="AF1929" s="48" t="s">
        <v>2200</v>
      </c>
      <c r="AG1929" s="46" t="s">
        <v>1219</v>
      </c>
      <c r="AH1929" s="46"/>
      <c r="AI1929" s="46" t="s">
        <v>2210</v>
      </c>
      <c r="AJ1929" s="46" t="s">
        <v>2218</v>
      </c>
      <c r="AT1929" s="25" t="str">
        <f t="shared" si="224"/>
        <v>NOR carbamazepine Desitin Arzneimittel GmbH prolonged-release tablet 600mg/</v>
      </c>
      <c r="AU1929" s="33"/>
      <c r="AV1929" s="46" t="s">
        <v>1891</v>
      </c>
      <c r="AW1929" s="46" t="s">
        <v>1819</v>
      </c>
      <c r="AX1929" s="46"/>
      <c r="AZ1929" s="46" t="s">
        <v>287</v>
      </c>
      <c r="BA1929" s="46" t="s">
        <v>965</v>
      </c>
      <c r="BB1929" s="46"/>
      <c r="BD1929" s="46" t="s">
        <v>1219</v>
      </c>
      <c r="BE1929" s="46"/>
      <c r="BF1929" s="46" t="s">
        <v>2019</v>
      </c>
      <c r="BG1929" s="46" t="s">
        <v>2092</v>
      </c>
      <c r="BH1929" s="46"/>
      <c r="BI1929" s="46"/>
      <c r="BJ1929" s="46" t="s">
        <v>1934</v>
      </c>
      <c r="BK1929" s="46" t="s">
        <v>2092</v>
      </c>
      <c r="BL1929" s="46" t="s">
        <v>2019</v>
      </c>
      <c r="BM1929" s="65" t="s">
        <v>1353</v>
      </c>
      <c r="BN1929" t="str">
        <f t="shared" si="225"/>
        <v>carbamazepine prolonged-release tablet 600mg/</v>
      </c>
      <c r="BO1929" s="65"/>
      <c r="BP1929" t="str">
        <f t="shared" si="226"/>
        <v>carbamazepine prolonged-release tablet 600mg/</v>
      </c>
      <c r="BR1929" s="72">
        <v>10226000</v>
      </c>
      <c r="BS1929" s="46" t="s">
        <v>1219</v>
      </c>
      <c r="BT1929" s="46"/>
      <c r="BU1929" s="119"/>
      <c r="BV1929" s="119"/>
      <c r="BW1929" s="48" t="s">
        <v>2200</v>
      </c>
      <c r="CB1929" s="82" t="s">
        <v>173</v>
      </c>
      <c r="CC1929" s="82"/>
      <c r="CD1929" s="46" t="s">
        <v>2262</v>
      </c>
      <c r="CE1929" s="46" t="s">
        <v>173</v>
      </c>
      <c r="CG1929" s="46" t="s">
        <v>175</v>
      </c>
      <c r="CH1929" s="46"/>
      <c r="CI1929" s="119"/>
      <c r="CJ1929" s="119"/>
      <c r="CK1929" s="46" t="s">
        <v>1239</v>
      </c>
      <c r="CN1929" s="46" t="s">
        <v>3383</v>
      </c>
      <c r="CO1929" s="46" t="s">
        <v>2250</v>
      </c>
      <c r="CQ1929" s="46" t="s">
        <v>2250</v>
      </c>
      <c r="CR1929" s="46" t="s">
        <v>276</v>
      </c>
      <c r="CT1929" s="46" t="s">
        <v>2250</v>
      </c>
      <c r="CU1929" s="46" t="s">
        <v>276</v>
      </c>
      <c r="CV1929" s="119"/>
      <c r="CW1929" s="148"/>
      <c r="DG1929" s="119"/>
      <c r="DH1929" s="119"/>
      <c r="DI1929" s="119"/>
      <c r="DJ1929" s="119"/>
      <c r="DK1929" s="119"/>
      <c r="DL1929" s="74">
        <v>600</v>
      </c>
      <c r="DM1929" s="74" t="s">
        <v>164</v>
      </c>
      <c r="DN1929" s="74"/>
      <c r="DO1929" s="74"/>
      <c r="DP1929" s="74"/>
      <c r="DR1929" s="74">
        <v>600</v>
      </c>
      <c r="DS1929" s="74" t="s">
        <v>164</v>
      </c>
      <c r="DX1929" s="46" t="s">
        <v>210</v>
      </c>
      <c r="DY1929" s="46" t="s">
        <v>210</v>
      </c>
      <c r="DZ1929" s="46" t="s">
        <v>2242</v>
      </c>
      <c r="EA1929" s="75">
        <v>6000000</v>
      </c>
      <c r="EB1929" s="46" t="s">
        <v>164</v>
      </c>
      <c r="EC1929" s="46"/>
      <c r="ET1929" s="46" t="s">
        <v>210</v>
      </c>
      <c r="EU1929" s="46" t="s">
        <v>210</v>
      </c>
      <c r="EY1929" s="70" t="str">
        <f t="shared" si="227"/>
        <v>carbamazepine oral Prolonged 600mg/</v>
      </c>
      <c r="FK1929" s="14" t="s">
        <v>3375</v>
      </c>
      <c r="FL1929" s="70" t="str">
        <f t="shared" si="228"/>
        <v>carbamazepine oral Prolonged 600mg/</v>
      </c>
    </row>
    <row r="1930" spans="1:168" ht="15.75" customHeight="1">
      <c r="A1930" s="76">
        <f t="shared" si="229"/>
        <v>9876683</v>
      </c>
      <c r="B1930" s="57"/>
      <c r="C1930" s="119"/>
      <c r="D1930" s="119"/>
      <c r="E1930" s="119"/>
      <c r="F1930" s="119"/>
      <c r="G1930" s="46" t="s">
        <v>1475</v>
      </c>
      <c r="H1930" s="46" t="s">
        <v>1827</v>
      </c>
      <c r="J1930" s="5" t="str">
        <f t="shared" si="222"/>
        <v>NOR Ibuprofen Recordati Rare Diseases solution for injection 4vial 2mL x 100mg/2mL</v>
      </c>
      <c r="K1930" s="5" t="str">
        <f t="shared" si="223"/>
        <v>NOR Ibuprofen Recordati Rare Diseases solution for injection 4vial 2mL x 100mg/2mL</v>
      </c>
      <c r="N1930" s="46" t="s">
        <v>1319</v>
      </c>
      <c r="O1930" s="46" t="s">
        <v>2283</v>
      </c>
      <c r="P1930" s="80">
        <v>4</v>
      </c>
      <c r="Q1930" s="14" t="s">
        <v>2409</v>
      </c>
      <c r="R1930" s="80">
        <v>4</v>
      </c>
      <c r="S1930" s="14" t="s">
        <v>2408</v>
      </c>
      <c r="T1930" s="119"/>
      <c r="U1930" s="119"/>
      <c r="V1930" s="119"/>
      <c r="W1930" s="119"/>
      <c r="X1930" s="46" t="s">
        <v>2299</v>
      </c>
      <c r="Y1930" s="46" t="s">
        <v>2136</v>
      </c>
      <c r="AA1930" s="46" t="s">
        <v>263</v>
      </c>
      <c r="AC1930" s="46" t="s">
        <v>2310</v>
      </c>
      <c r="AD1930" s="46" t="s">
        <v>1319</v>
      </c>
      <c r="AE1930" s="46" t="s">
        <v>2283</v>
      </c>
      <c r="AF1930" s="48" t="s">
        <v>2202</v>
      </c>
      <c r="AG1930" s="46" t="s">
        <v>1225</v>
      </c>
      <c r="AH1930" s="46"/>
      <c r="AI1930" s="46" t="s">
        <v>2212</v>
      </c>
      <c r="AJ1930" s="46" t="s">
        <v>2220</v>
      </c>
      <c r="AT1930" s="25" t="str">
        <f t="shared" si="224"/>
        <v>NOR Ibuprofen Recordati Rare Diseases solution for injection 100mg/2mL</v>
      </c>
      <c r="AU1930" s="33"/>
      <c r="AV1930" s="46" t="s">
        <v>1894</v>
      </c>
      <c r="AW1930" s="46" t="s">
        <v>1827</v>
      </c>
      <c r="AX1930" s="46"/>
      <c r="AZ1930" s="46" t="s">
        <v>577</v>
      </c>
      <c r="BA1930" s="46" t="s">
        <v>966</v>
      </c>
      <c r="BB1930" s="46"/>
      <c r="BD1930" s="46" t="s">
        <v>1225</v>
      </c>
      <c r="BE1930" s="46"/>
      <c r="BF1930" s="46" t="s">
        <v>2028</v>
      </c>
      <c r="BG1930" s="46" t="s">
        <v>991</v>
      </c>
      <c r="BH1930" s="46"/>
      <c r="BI1930" s="46"/>
      <c r="BJ1930" s="46" t="s">
        <v>1061</v>
      </c>
      <c r="BK1930" s="46" t="s">
        <v>991</v>
      </c>
      <c r="BL1930" s="46" t="s">
        <v>2028</v>
      </c>
      <c r="BM1930" s="65" t="s">
        <v>1353</v>
      </c>
      <c r="BN1930" t="str">
        <f t="shared" si="225"/>
        <v>Ibuprofen solution for injection 100mg/2mL</v>
      </c>
      <c r="BO1930" s="65"/>
      <c r="BP1930" t="str">
        <f t="shared" si="226"/>
        <v>Ibuprofen solution for injection 100mg/2mL</v>
      </c>
      <c r="BR1930" s="76">
        <v>11201000</v>
      </c>
      <c r="BS1930" s="46" t="s">
        <v>1225</v>
      </c>
      <c r="BT1930" s="46"/>
      <c r="BU1930" s="119"/>
      <c r="BV1930" s="119"/>
      <c r="BW1930" s="48" t="s">
        <v>2202</v>
      </c>
      <c r="CB1930" s="82" t="s">
        <v>210</v>
      </c>
      <c r="CC1930" s="82"/>
      <c r="CD1930" s="46" t="s">
        <v>210</v>
      </c>
      <c r="CE1930" s="46" t="s">
        <v>210</v>
      </c>
      <c r="CG1930" s="46" t="s">
        <v>1238</v>
      </c>
      <c r="CH1930" s="46"/>
      <c r="CI1930" s="119"/>
      <c r="CJ1930" s="119"/>
      <c r="CK1930" s="46" t="s">
        <v>1241</v>
      </c>
      <c r="CN1930" s="46" t="s">
        <v>2270</v>
      </c>
      <c r="CO1930" s="46" t="s">
        <v>2250</v>
      </c>
      <c r="CQ1930" s="46" t="s">
        <v>2250</v>
      </c>
      <c r="CR1930" s="46" t="s">
        <v>276</v>
      </c>
      <c r="CT1930" s="46" t="s">
        <v>2250</v>
      </c>
      <c r="CU1930" s="46" t="s">
        <v>276</v>
      </c>
      <c r="CV1930" s="119"/>
      <c r="CW1930" s="148"/>
      <c r="DA1930" s="74">
        <v>100</v>
      </c>
      <c r="DB1930" s="74" t="s">
        <v>164</v>
      </c>
      <c r="DC1930" s="74"/>
      <c r="DD1930" s="74">
        <v>2</v>
      </c>
      <c r="DE1930" s="74" t="s">
        <v>622</v>
      </c>
      <c r="DG1930" s="119"/>
      <c r="DH1930" s="119"/>
      <c r="DI1930" s="119"/>
      <c r="DJ1930" s="119"/>
      <c r="DK1930" s="119"/>
      <c r="DR1930" s="74">
        <v>100</v>
      </c>
      <c r="DS1930" s="74" t="s">
        <v>164</v>
      </c>
      <c r="DU1930" s="74">
        <v>2</v>
      </c>
      <c r="DV1930" s="74" t="s">
        <v>622</v>
      </c>
      <c r="DX1930" s="46" t="s">
        <v>2232</v>
      </c>
      <c r="DY1930" s="46" t="s">
        <v>263</v>
      </c>
      <c r="DZ1930" s="46" t="s">
        <v>2242</v>
      </c>
      <c r="EA1930" s="75">
        <v>50000</v>
      </c>
      <c r="EB1930" s="46" t="s">
        <v>164</v>
      </c>
      <c r="EC1930" s="46"/>
      <c r="ET1930" s="46" t="s">
        <v>2278</v>
      </c>
      <c r="EU1930" s="46" t="s">
        <v>164</v>
      </c>
      <c r="EY1930" s="70" t="str">
        <f t="shared" si="227"/>
        <v>ibuprofen Injection 100mg/2mL</v>
      </c>
      <c r="FK1930" s="14" t="s">
        <v>2445</v>
      </c>
      <c r="FL1930" s="70" t="str">
        <f t="shared" si="228"/>
        <v>ibuprofen Injection 100mg/2mL</v>
      </c>
    </row>
    <row r="1931" spans="1:168" ht="15.75" customHeight="1">
      <c r="A1931" s="76">
        <f t="shared" si="229"/>
        <v>9876684</v>
      </c>
      <c r="B1931" s="57"/>
      <c r="C1931" s="119"/>
      <c r="D1931" s="119"/>
      <c r="E1931" s="119"/>
      <c r="F1931" s="119"/>
      <c r="G1931" s="46" t="s">
        <v>1476</v>
      </c>
      <c r="H1931" s="46" t="s">
        <v>1828</v>
      </c>
      <c r="J1931" s="5" t="str">
        <f t="shared" si="222"/>
        <v>NOR Ibuprofen Karo Pharma AS film-coated tablet 100 x 200mg/</v>
      </c>
      <c r="K1931" s="5" t="str">
        <f t="shared" si="223"/>
        <v>NOR Ibuprofen Karo Pharma AS film-coated tablet 100 x 200mg/</v>
      </c>
      <c r="N1931" s="46" t="s">
        <v>210</v>
      </c>
      <c r="O1931" s="46" t="s">
        <v>2235</v>
      </c>
      <c r="P1931" s="80">
        <v>100</v>
      </c>
      <c r="R1931" s="80">
        <v>100</v>
      </c>
      <c r="T1931" s="119"/>
      <c r="U1931" s="119"/>
      <c r="V1931" s="119"/>
      <c r="W1931" s="119"/>
      <c r="X1931" s="46" t="s">
        <v>210</v>
      </c>
      <c r="Y1931" s="46" t="s">
        <v>2137</v>
      </c>
      <c r="AA1931" s="46" t="s">
        <v>2303</v>
      </c>
      <c r="AC1931" s="46" t="s">
        <v>210</v>
      </c>
      <c r="AD1931" s="46" t="s">
        <v>210</v>
      </c>
      <c r="AE1931" s="46" t="s">
        <v>2235</v>
      </c>
      <c r="AF1931" s="48" t="s">
        <v>2203</v>
      </c>
      <c r="AG1931" s="72" t="s">
        <v>1220</v>
      </c>
      <c r="AH1931" s="72"/>
      <c r="AI1931" s="46" t="s">
        <v>3373</v>
      </c>
      <c r="AJ1931" s="46" t="s">
        <v>2221</v>
      </c>
      <c r="AT1931" s="25" t="str">
        <f t="shared" si="224"/>
        <v>NOR Ibuprofen Karo Pharma AS film-coated tablet 200mg/</v>
      </c>
      <c r="AU1931" s="33"/>
      <c r="AV1931" s="46" t="s">
        <v>1895</v>
      </c>
      <c r="AW1931" s="46" t="s">
        <v>1828</v>
      </c>
      <c r="AX1931" s="46"/>
      <c r="AZ1931" s="46" t="s">
        <v>578</v>
      </c>
      <c r="BA1931" s="46" t="s">
        <v>966</v>
      </c>
      <c r="BB1931" s="46"/>
      <c r="BD1931" s="46" t="s">
        <v>2339</v>
      </c>
      <c r="BE1931" s="46"/>
      <c r="BF1931" s="46" t="s">
        <v>2029</v>
      </c>
      <c r="BG1931" s="46" t="s">
        <v>2094</v>
      </c>
      <c r="BH1931" s="46"/>
      <c r="BI1931" s="46"/>
      <c r="BJ1931" s="46" t="s">
        <v>1942</v>
      </c>
      <c r="BK1931" s="46" t="s">
        <v>2094</v>
      </c>
      <c r="BL1931" s="46" t="s">
        <v>2029</v>
      </c>
      <c r="BM1931" s="65" t="s">
        <v>1353</v>
      </c>
      <c r="BN1931" t="str">
        <f t="shared" si="225"/>
        <v>Ibuprofen film-coated tablet 200mg/</v>
      </c>
      <c r="BO1931" s="65"/>
      <c r="BP1931" t="str">
        <f t="shared" si="226"/>
        <v>Ibuprofen film-coated tablet 200mg/</v>
      </c>
      <c r="BR1931" s="76">
        <v>10221000</v>
      </c>
      <c r="BS1931" s="72" t="s">
        <v>1220</v>
      </c>
      <c r="BT1931" s="72"/>
      <c r="BU1931" s="119"/>
      <c r="BV1931" s="119"/>
      <c r="BW1931" s="48" t="s">
        <v>2203</v>
      </c>
      <c r="CB1931" s="82" t="s">
        <v>173</v>
      </c>
      <c r="CC1931" s="82"/>
      <c r="CD1931" s="46" t="s">
        <v>2262</v>
      </c>
      <c r="CE1931" s="46" t="s">
        <v>173</v>
      </c>
      <c r="CG1931" s="46" t="s">
        <v>175</v>
      </c>
      <c r="CH1931" s="46"/>
      <c r="CI1931" s="119"/>
      <c r="CJ1931" s="119"/>
      <c r="CK1931" s="46" t="s">
        <v>1239</v>
      </c>
      <c r="CN1931" s="46" t="s">
        <v>3383</v>
      </c>
      <c r="CO1931" s="46" t="s">
        <v>2251</v>
      </c>
      <c r="CQ1931" s="69" t="s">
        <v>2251</v>
      </c>
      <c r="CR1931" s="69" t="s">
        <v>966</v>
      </c>
      <c r="CT1931" s="46" t="s">
        <v>2250</v>
      </c>
      <c r="CU1931" s="46" t="s">
        <v>276</v>
      </c>
      <c r="CV1931" s="119"/>
      <c r="CW1931" s="148"/>
      <c r="DG1931" s="119"/>
      <c r="DH1931" s="119"/>
      <c r="DI1931" s="119"/>
      <c r="DJ1931" s="119"/>
      <c r="DK1931" s="119"/>
      <c r="DL1931" s="74">
        <v>200</v>
      </c>
      <c r="DM1931" s="74" t="s">
        <v>164</v>
      </c>
      <c r="DN1931" s="74"/>
      <c r="DO1931" s="74"/>
      <c r="DP1931" s="74"/>
      <c r="DR1931" s="74">
        <v>200</v>
      </c>
      <c r="DS1931" s="74" t="s">
        <v>164</v>
      </c>
      <c r="DX1931" s="46" t="s">
        <v>210</v>
      </c>
      <c r="DY1931" s="46" t="s">
        <v>210</v>
      </c>
      <c r="DZ1931" s="46" t="s">
        <v>2242</v>
      </c>
      <c r="EA1931" s="75">
        <v>2000000</v>
      </c>
      <c r="EB1931" s="46" t="s">
        <v>164</v>
      </c>
      <c r="EC1931" s="46"/>
      <c r="ET1931" s="46" t="s">
        <v>210</v>
      </c>
      <c r="EU1931" s="46" t="s">
        <v>210</v>
      </c>
      <c r="EY1931" s="70" t="str">
        <f t="shared" si="227"/>
        <v>ibuprofen oral 200mg/</v>
      </c>
      <c r="FK1931" s="14" t="s">
        <v>163</v>
      </c>
      <c r="FL1931" s="70" t="str">
        <f t="shared" si="228"/>
        <v>ibuprofen oral 200mg/</v>
      </c>
    </row>
    <row r="1932" spans="1:168" ht="15.75" customHeight="1">
      <c r="A1932" s="76">
        <f t="shared" si="229"/>
        <v>9876685</v>
      </c>
      <c r="B1932" s="57"/>
      <c r="C1932" s="119"/>
      <c r="D1932" s="119"/>
      <c r="E1932" s="119"/>
      <c r="F1932" s="119"/>
      <c r="G1932" s="46" t="s">
        <v>1477</v>
      </c>
      <c r="H1932" s="46" t="s">
        <v>1829</v>
      </c>
      <c r="J1932" s="5" t="str">
        <f t="shared" si="222"/>
        <v>NOR Ibuprofen Vitabalans Oy film-coated tablet 30 x 600mg/</v>
      </c>
      <c r="K1932" s="5" t="str">
        <f t="shared" si="223"/>
        <v>NOR Ibuprofen Vitabalans Oy film-coated tablet 30 x 600mg/</v>
      </c>
      <c r="N1932" s="46" t="s">
        <v>210</v>
      </c>
      <c r="O1932" s="46" t="s">
        <v>2278</v>
      </c>
      <c r="P1932" s="80">
        <v>30</v>
      </c>
      <c r="R1932" s="80">
        <v>30</v>
      </c>
      <c r="T1932" s="119"/>
      <c r="U1932" s="119"/>
      <c r="V1932" s="119"/>
      <c r="W1932" s="119"/>
      <c r="X1932" s="46" t="s">
        <v>210</v>
      </c>
      <c r="Y1932" s="46" t="s">
        <v>2138</v>
      </c>
      <c r="AA1932" s="46" t="s">
        <v>2303</v>
      </c>
      <c r="AC1932" s="46" t="s">
        <v>210</v>
      </c>
      <c r="AD1932" s="46" t="s">
        <v>210</v>
      </c>
      <c r="AE1932" s="46" t="s">
        <v>2278</v>
      </c>
      <c r="AF1932" s="48" t="s">
        <v>2203</v>
      </c>
      <c r="AG1932" s="72" t="s">
        <v>1220</v>
      </c>
      <c r="AH1932" s="72"/>
      <c r="AI1932" s="46" t="s">
        <v>3373</v>
      </c>
      <c r="AJ1932" s="46" t="s">
        <v>2221</v>
      </c>
      <c r="AT1932" s="25" t="str">
        <f t="shared" si="224"/>
        <v>NOR Ibuprofen Vitabalans Oy film-coated tablet 600mg/</v>
      </c>
      <c r="AU1932" s="33"/>
      <c r="AV1932" s="46" t="s">
        <v>1896</v>
      </c>
      <c r="AW1932" s="46" t="s">
        <v>1829</v>
      </c>
      <c r="AX1932" s="46"/>
      <c r="AZ1932" s="46" t="s">
        <v>578</v>
      </c>
      <c r="BA1932" s="46" t="s">
        <v>966</v>
      </c>
      <c r="BB1932" s="46"/>
      <c r="BD1932" s="46" t="s">
        <v>2339</v>
      </c>
      <c r="BE1932" s="46"/>
      <c r="BF1932" s="46" t="s">
        <v>2030</v>
      </c>
      <c r="BG1932" s="46" t="s">
        <v>978</v>
      </c>
      <c r="BH1932" s="46"/>
      <c r="BI1932" s="46"/>
      <c r="BJ1932" s="46" t="s">
        <v>1943</v>
      </c>
      <c r="BK1932" s="46" t="s">
        <v>978</v>
      </c>
      <c r="BL1932" s="46" t="s">
        <v>2030</v>
      </c>
      <c r="BM1932" s="65" t="s">
        <v>1353</v>
      </c>
      <c r="BN1932" t="str">
        <f t="shared" si="225"/>
        <v>Ibuprofen film-coated tablet 600mg/</v>
      </c>
      <c r="BO1932" s="65"/>
      <c r="BP1932" t="str">
        <f t="shared" si="226"/>
        <v>Ibuprofen film-coated tablet 600mg/</v>
      </c>
      <c r="BR1932" s="76">
        <v>10221000</v>
      </c>
      <c r="BS1932" s="46" t="s">
        <v>1220</v>
      </c>
      <c r="BT1932" s="46"/>
      <c r="BU1932" s="119"/>
      <c r="BV1932" s="119"/>
      <c r="BW1932" s="48" t="s">
        <v>2203</v>
      </c>
      <c r="CB1932" s="82" t="s">
        <v>173</v>
      </c>
      <c r="CC1932" s="82"/>
      <c r="CD1932" s="46" t="s">
        <v>2262</v>
      </c>
      <c r="CE1932" s="46" t="s">
        <v>173</v>
      </c>
      <c r="CG1932" s="46" t="s">
        <v>175</v>
      </c>
      <c r="CH1932" s="46"/>
      <c r="CI1932" s="119"/>
      <c r="CJ1932" s="119"/>
      <c r="CK1932" s="46" t="s">
        <v>1239</v>
      </c>
      <c r="CN1932" s="46" t="s">
        <v>3383</v>
      </c>
      <c r="CO1932" s="46" t="s">
        <v>2251</v>
      </c>
      <c r="CQ1932" s="69" t="s">
        <v>2251</v>
      </c>
      <c r="CR1932" s="69" t="s">
        <v>966</v>
      </c>
      <c r="CT1932" s="46" t="s">
        <v>2251</v>
      </c>
      <c r="CU1932" s="46" t="s">
        <v>614</v>
      </c>
      <c r="CV1932" s="119"/>
      <c r="CW1932" s="148"/>
      <c r="DG1932" s="119"/>
      <c r="DH1932" s="119"/>
      <c r="DI1932" s="119"/>
      <c r="DJ1932" s="119"/>
      <c r="DK1932" s="119"/>
      <c r="DL1932" s="74">
        <v>600</v>
      </c>
      <c r="DM1932" s="74" t="s">
        <v>164</v>
      </c>
      <c r="DN1932" s="74"/>
      <c r="DO1932" s="74"/>
      <c r="DP1932" s="74"/>
      <c r="DR1932" s="74">
        <v>600</v>
      </c>
      <c r="DS1932" s="74" t="s">
        <v>164</v>
      </c>
      <c r="DX1932" s="46" t="s">
        <v>210</v>
      </c>
      <c r="DY1932" s="46" t="s">
        <v>210</v>
      </c>
      <c r="DZ1932" s="46" t="s">
        <v>2242</v>
      </c>
      <c r="EA1932" s="75">
        <v>6000000</v>
      </c>
      <c r="EB1932" s="46" t="s">
        <v>164</v>
      </c>
      <c r="EC1932" s="46"/>
      <c r="ET1932" s="46" t="s">
        <v>2320</v>
      </c>
      <c r="EU1932" s="46" t="s">
        <v>621</v>
      </c>
      <c r="EY1932" s="70" t="str">
        <f t="shared" si="227"/>
        <v>ibuprofen oral 600mg/</v>
      </c>
      <c r="FK1932" s="14" t="s">
        <v>163</v>
      </c>
      <c r="FL1932" s="70" t="str">
        <f t="shared" si="228"/>
        <v>ibuprofen oral 600mg/</v>
      </c>
    </row>
    <row r="1933" spans="1:168" ht="15.75" customHeight="1">
      <c r="A1933" s="76">
        <f t="shared" si="229"/>
        <v>9876686</v>
      </c>
      <c r="B1933" s="57"/>
      <c r="C1933" s="119"/>
      <c r="D1933" s="119"/>
      <c r="E1933" s="119"/>
      <c r="F1933" s="119"/>
      <c r="G1933" s="46" t="s">
        <v>1478</v>
      </c>
      <c r="H1933" s="46" t="s">
        <v>1830</v>
      </c>
      <c r="J1933" s="5" t="str">
        <f t="shared" si="222"/>
        <v>NOR Ibuprofen Vitabalans Oy film-coated tablet 20 x 200mg/</v>
      </c>
      <c r="K1933" s="5" t="str">
        <f t="shared" si="223"/>
        <v>NOR Ibuprofen Vitabalans Oy film-coated tablet 20 x 200mg/</v>
      </c>
      <c r="N1933" s="46" t="s">
        <v>210</v>
      </c>
      <c r="O1933" s="46" t="s">
        <v>2238</v>
      </c>
      <c r="P1933" s="80">
        <v>20</v>
      </c>
      <c r="R1933" s="80">
        <v>20</v>
      </c>
      <c r="T1933" s="119"/>
      <c r="U1933" s="119"/>
      <c r="V1933" s="119"/>
      <c r="W1933" s="119"/>
      <c r="X1933" s="46" t="s">
        <v>210</v>
      </c>
      <c r="Y1933" s="46" t="s">
        <v>2139</v>
      </c>
      <c r="AA1933" s="46" t="s">
        <v>2303</v>
      </c>
      <c r="AC1933" s="46" t="s">
        <v>210</v>
      </c>
      <c r="AD1933" s="46" t="s">
        <v>210</v>
      </c>
      <c r="AE1933" s="46" t="s">
        <v>2238</v>
      </c>
      <c r="AF1933" s="48" t="s">
        <v>2203</v>
      </c>
      <c r="AG1933" s="72" t="s">
        <v>1220</v>
      </c>
      <c r="AH1933" s="72"/>
      <c r="AI1933" s="46" t="s">
        <v>3373</v>
      </c>
      <c r="AJ1933" s="46" t="s">
        <v>2221</v>
      </c>
      <c r="AT1933" s="25" t="str">
        <f t="shared" si="224"/>
        <v>NOR Ibuprofen Vitabalans Oy film-coated tablet 200mg/</v>
      </c>
      <c r="AU1933" s="33"/>
      <c r="AV1933" s="46" t="s">
        <v>1896</v>
      </c>
      <c r="AW1933" s="46" t="s">
        <v>1830</v>
      </c>
      <c r="AX1933" s="46"/>
      <c r="AZ1933" s="46" t="s">
        <v>578</v>
      </c>
      <c r="BA1933" s="46" t="s">
        <v>966</v>
      </c>
      <c r="BB1933" s="46"/>
      <c r="BD1933" s="46" t="s">
        <v>2339</v>
      </c>
      <c r="BE1933" s="46"/>
      <c r="BF1933" s="46" t="s">
        <v>2031</v>
      </c>
      <c r="BG1933" s="46" t="s">
        <v>978</v>
      </c>
      <c r="BH1933" s="46"/>
      <c r="BI1933" s="46"/>
      <c r="BJ1933" s="46" t="s">
        <v>1944</v>
      </c>
      <c r="BK1933" s="46" t="s">
        <v>978</v>
      </c>
      <c r="BL1933" s="46" t="s">
        <v>2031</v>
      </c>
      <c r="BM1933" s="65" t="s">
        <v>1353</v>
      </c>
      <c r="BN1933" t="str">
        <f t="shared" si="225"/>
        <v>Ibuprofen film-coated tablet 200mg/</v>
      </c>
      <c r="BO1933" s="65"/>
      <c r="BP1933" t="str">
        <f t="shared" si="226"/>
        <v>Ibuprofen film-coated tablet 200mg/</v>
      </c>
      <c r="BR1933" s="76">
        <v>10221000</v>
      </c>
      <c r="BS1933" s="46" t="s">
        <v>1220</v>
      </c>
      <c r="BT1933" s="46"/>
      <c r="BU1933" s="119"/>
      <c r="BV1933" s="119"/>
      <c r="BW1933" s="48" t="s">
        <v>2203</v>
      </c>
      <c r="CB1933" s="82" t="s">
        <v>173</v>
      </c>
      <c r="CC1933" s="82"/>
      <c r="CD1933" s="46" t="s">
        <v>2262</v>
      </c>
      <c r="CE1933" s="46" t="s">
        <v>173</v>
      </c>
      <c r="CG1933" s="46" t="s">
        <v>175</v>
      </c>
      <c r="CH1933" s="46"/>
      <c r="CI1933" s="119"/>
      <c r="CJ1933" s="119"/>
      <c r="CK1933" s="46" t="s">
        <v>1239</v>
      </c>
      <c r="CN1933" s="46" t="s">
        <v>3383</v>
      </c>
      <c r="CO1933" s="46" t="s">
        <v>2251</v>
      </c>
      <c r="CQ1933" s="69" t="s">
        <v>2251</v>
      </c>
      <c r="CR1933" s="69" t="s">
        <v>966</v>
      </c>
      <c r="CT1933" s="46" t="s">
        <v>2251</v>
      </c>
      <c r="CU1933" s="46" t="s">
        <v>614</v>
      </c>
      <c r="CV1933" s="119"/>
      <c r="CW1933" s="148"/>
      <c r="DG1933" s="119"/>
      <c r="DH1933" s="119"/>
      <c r="DI1933" s="119"/>
      <c r="DJ1933" s="119"/>
      <c r="DK1933" s="119"/>
      <c r="DL1933" s="74">
        <v>200</v>
      </c>
      <c r="DM1933" s="74" t="s">
        <v>164</v>
      </c>
      <c r="DN1933" s="74"/>
      <c r="DO1933" s="74"/>
      <c r="DP1933" s="74"/>
      <c r="DR1933" s="74">
        <v>200</v>
      </c>
      <c r="DS1933" s="74" t="s">
        <v>164</v>
      </c>
      <c r="DX1933" s="46" t="s">
        <v>210</v>
      </c>
      <c r="DY1933" s="46" t="s">
        <v>210</v>
      </c>
      <c r="DZ1933" s="46" t="s">
        <v>2242</v>
      </c>
      <c r="EA1933" s="75">
        <v>2000000</v>
      </c>
      <c r="EB1933" s="46" t="s">
        <v>164</v>
      </c>
      <c r="EC1933" s="46"/>
      <c r="ET1933" s="46" t="s">
        <v>2320</v>
      </c>
      <c r="EU1933" s="46" t="s">
        <v>621</v>
      </c>
      <c r="EY1933" s="70" t="str">
        <f t="shared" si="227"/>
        <v>ibuprofen oral 200mg/</v>
      </c>
      <c r="FK1933" s="14" t="s">
        <v>163</v>
      </c>
      <c r="FL1933" s="70" t="str">
        <f t="shared" si="228"/>
        <v>ibuprofen oral 200mg/</v>
      </c>
    </row>
    <row r="1934" spans="1:168" ht="15.75" customHeight="1">
      <c r="A1934" s="76">
        <f t="shared" si="229"/>
        <v>9876687</v>
      </c>
      <c r="B1934" s="57"/>
      <c r="C1934" s="119"/>
      <c r="D1934" s="119"/>
      <c r="E1934" s="119"/>
      <c r="F1934" s="119"/>
      <c r="G1934" s="46" t="s">
        <v>1479</v>
      </c>
      <c r="H1934" s="46" t="s">
        <v>1831</v>
      </c>
      <c r="J1934" s="5" t="str">
        <f t="shared" si="222"/>
        <v>NOR Ibuprofen Vitabalans Oy film-coated tablet 20 x 400mg/</v>
      </c>
      <c r="K1934" s="5" t="str">
        <f t="shared" si="223"/>
        <v>NOR Ibuprofen Vitabalans Oy film-coated tablet 20 x 400mg/</v>
      </c>
      <c r="N1934" s="46" t="s">
        <v>210</v>
      </c>
      <c r="O1934" s="46" t="s">
        <v>2238</v>
      </c>
      <c r="P1934" s="80">
        <v>20</v>
      </c>
      <c r="R1934" s="80">
        <v>20</v>
      </c>
      <c r="T1934" s="119"/>
      <c r="U1934" s="119"/>
      <c r="V1934" s="119"/>
      <c r="W1934" s="119"/>
      <c r="X1934" s="46" t="s">
        <v>210</v>
      </c>
      <c r="Y1934" s="46" t="s">
        <v>2140</v>
      </c>
      <c r="AA1934" s="46" t="s">
        <v>2303</v>
      </c>
      <c r="AC1934" s="46" t="s">
        <v>210</v>
      </c>
      <c r="AD1934" s="46" t="s">
        <v>210</v>
      </c>
      <c r="AE1934" s="46" t="s">
        <v>2238</v>
      </c>
      <c r="AF1934" s="48" t="s">
        <v>2203</v>
      </c>
      <c r="AG1934" s="72" t="s">
        <v>1220</v>
      </c>
      <c r="AH1934" s="72"/>
      <c r="AI1934" s="46" t="s">
        <v>3373</v>
      </c>
      <c r="AJ1934" s="46" t="s">
        <v>2221</v>
      </c>
      <c r="AT1934" s="25" t="str">
        <f t="shared" si="224"/>
        <v>NOR Ibuprofen Vitabalans Oy film-coated tablet 400mg/</v>
      </c>
      <c r="AU1934" s="33"/>
      <c r="AV1934" s="46" t="s">
        <v>1896</v>
      </c>
      <c r="AW1934" s="46" t="s">
        <v>1831</v>
      </c>
      <c r="AX1934" s="46"/>
      <c r="AZ1934" s="46" t="s">
        <v>578</v>
      </c>
      <c r="BA1934" s="46" t="s">
        <v>966</v>
      </c>
      <c r="BB1934" s="46"/>
      <c r="BD1934" s="46" t="s">
        <v>2339</v>
      </c>
      <c r="BE1934" s="46"/>
      <c r="BF1934" s="46" t="s">
        <v>2032</v>
      </c>
      <c r="BG1934" s="46" t="s">
        <v>978</v>
      </c>
      <c r="BH1934" s="46"/>
      <c r="BI1934" s="46"/>
      <c r="BJ1934" s="46" t="s">
        <v>1945</v>
      </c>
      <c r="BK1934" s="46" t="s">
        <v>978</v>
      </c>
      <c r="BL1934" s="46" t="s">
        <v>2032</v>
      </c>
      <c r="BM1934" s="65" t="s">
        <v>1353</v>
      </c>
      <c r="BN1934" t="str">
        <f t="shared" si="225"/>
        <v>Ibuprofen film-coated tablet 400mg/</v>
      </c>
      <c r="BO1934" s="65"/>
      <c r="BP1934" t="str">
        <f t="shared" si="226"/>
        <v>Ibuprofen film-coated tablet 400mg/</v>
      </c>
      <c r="BR1934" s="76">
        <v>10221000</v>
      </c>
      <c r="BS1934" s="46" t="s">
        <v>1220</v>
      </c>
      <c r="BT1934" s="46"/>
      <c r="BU1934" s="119"/>
      <c r="BV1934" s="119"/>
      <c r="BW1934" s="48" t="s">
        <v>2203</v>
      </c>
      <c r="CB1934" s="82" t="s">
        <v>173</v>
      </c>
      <c r="CC1934" s="82"/>
      <c r="CD1934" s="46" t="s">
        <v>2262</v>
      </c>
      <c r="CE1934" s="46" t="s">
        <v>173</v>
      </c>
      <c r="CG1934" s="46" t="s">
        <v>175</v>
      </c>
      <c r="CH1934" s="46"/>
      <c r="CI1934" s="119"/>
      <c r="CJ1934" s="119"/>
      <c r="CK1934" s="46" t="s">
        <v>1239</v>
      </c>
      <c r="CN1934" s="46" t="s">
        <v>3383</v>
      </c>
      <c r="CO1934" s="46" t="s">
        <v>2251</v>
      </c>
      <c r="CQ1934" s="69" t="s">
        <v>2251</v>
      </c>
      <c r="CR1934" s="69" t="s">
        <v>966</v>
      </c>
      <c r="CT1934" s="46" t="s">
        <v>2251</v>
      </c>
      <c r="CU1934" s="46" t="s">
        <v>614</v>
      </c>
      <c r="CV1934" s="119"/>
      <c r="CW1934" s="148"/>
      <c r="DG1934" s="119"/>
      <c r="DH1934" s="119"/>
      <c r="DI1934" s="119"/>
      <c r="DJ1934" s="119"/>
      <c r="DK1934" s="119"/>
      <c r="DL1934" s="74">
        <v>400</v>
      </c>
      <c r="DM1934" s="74" t="s">
        <v>164</v>
      </c>
      <c r="DN1934" s="74"/>
      <c r="DO1934" s="74"/>
      <c r="DP1934" s="74"/>
      <c r="DR1934" s="74">
        <v>400</v>
      </c>
      <c r="DS1934" s="74" t="s">
        <v>164</v>
      </c>
      <c r="DX1934" s="46" t="s">
        <v>210</v>
      </c>
      <c r="DY1934" s="46" t="s">
        <v>210</v>
      </c>
      <c r="DZ1934" s="46" t="s">
        <v>2242</v>
      </c>
      <c r="EA1934" s="75">
        <v>4000000</v>
      </c>
      <c r="EB1934" s="46" t="s">
        <v>164</v>
      </c>
      <c r="EC1934" s="46"/>
      <c r="ET1934" s="46" t="s">
        <v>2320</v>
      </c>
      <c r="EU1934" s="46" t="s">
        <v>621</v>
      </c>
      <c r="EY1934" s="70" t="str">
        <f t="shared" si="227"/>
        <v>ibuprofen oral 400mg/</v>
      </c>
      <c r="FK1934" s="14" t="s">
        <v>163</v>
      </c>
      <c r="FL1934" s="70" t="str">
        <f t="shared" si="228"/>
        <v>ibuprofen oral 400mg/</v>
      </c>
    </row>
    <row r="1935" spans="1:168" ht="15.75" customHeight="1">
      <c r="A1935" s="76">
        <f t="shared" si="229"/>
        <v>9876688</v>
      </c>
      <c r="B1935" s="57"/>
      <c r="C1935" s="119"/>
      <c r="D1935" s="119"/>
      <c r="E1935" s="119"/>
      <c r="F1935" s="119"/>
      <c r="G1935" s="46" t="s">
        <v>1480</v>
      </c>
      <c r="H1935" s="46" t="s">
        <v>1832</v>
      </c>
      <c r="J1935" s="5" t="str">
        <f t="shared" si="222"/>
        <v>NOR Ibuprofen Reckitt Benckiser Healthcare (Nordics) A/S chewable capsule, soft 12 x 100mg/</v>
      </c>
      <c r="K1935" s="5" t="str">
        <f t="shared" si="223"/>
        <v>NOR Ibuprofen Reckitt Benckiser Healthcare (Nordics) A/S chewable capsule, soft 12 x 100mg/</v>
      </c>
      <c r="N1935" s="46" t="s">
        <v>210</v>
      </c>
      <c r="O1935" s="46" t="s">
        <v>2284</v>
      </c>
      <c r="P1935" s="80">
        <v>12</v>
      </c>
      <c r="R1935" s="80">
        <v>12</v>
      </c>
      <c r="T1935" s="119"/>
      <c r="U1935" s="119"/>
      <c r="V1935" s="119"/>
      <c r="W1935" s="119"/>
      <c r="X1935" s="46" t="s">
        <v>210</v>
      </c>
      <c r="Y1935" s="46" t="s">
        <v>2141</v>
      </c>
      <c r="AA1935" s="46" t="s">
        <v>2303</v>
      </c>
      <c r="AC1935" s="46" t="s">
        <v>210</v>
      </c>
      <c r="AD1935" s="46" t="s">
        <v>210</v>
      </c>
      <c r="AE1935" s="46" t="s">
        <v>2284</v>
      </c>
      <c r="AF1935" s="48" t="s">
        <v>2204</v>
      </c>
      <c r="AG1935" s="46" t="s">
        <v>1221</v>
      </c>
      <c r="AH1935" s="46"/>
      <c r="AI1935" s="46" t="s">
        <v>2213</v>
      </c>
      <c r="AJ1935" s="46" t="s">
        <v>2222</v>
      </c>
      <c r="AT1935" s="25" t="str">
        <f t="shared" si="224"/>
        <v>NOR Ibuprofen Reckitt Benckiser Healthcare (Nordics) A/S chewable capsule, soft 100mg/</v>
      </c>
      <c r="AU1935" s="33"/>
      <c r="AV1935" s="46" t="s">
        <v>1897</v>
      </c>
      <c r="AW1935" s="46" t="s">
        <v>1832</v>
      </c>
      <c r="AX1935" s="46"/>
      <c r="AZ1935" s="46" t="s">
        <v>578</v>
      </c>
      <c r="BA1935" s="46" t="s">
        <v>966</v>
      </c>
      <c r="BB1935" s="46"/>
      <c r="BD1935" s="46" t="s">
        <v>1221</v>
      </c>
      <c r="BE1935" s="46"/>
      <c r="BF1935" s="46" t="s">
        <v>2033</v>
      </c>
      <c r="BG1935" s="46" t="s">
        <v>2095</v>
      </c>
      <c r="BH1935" s="46"/>
      <c r="BI1935" s="46"/>
      <c r="BJ1935" s="46" t="s">
        <v>1946</v>
      </c>
      <c r="BK1935" s="46" t="s">
        <v>2095</v>
      </c>
      <c r="BL1935" s="46" t="s">
        <v>2033</v>
      </c>
      <c r="BM1935" s="65" t="s">
        <v>1353</v>
      </c>
      <c r="BN1935" t="str">
        <f t="shared" si="225"/>
        <v>Ibuprofen chewable capsule, soft 100mg/</v>
      </c>
      <c r="BO1935" s="65"/>
      <c r="BP1935" t="str">
        <f t="shared" si="226"/>
        <v>Ibuprofen chewable capsule, soft 100mg/</v>
      </c>
      <c r="BR1935" s="76">
        <v>10214000</v>
      </c>
      <c r="BS1935" s="46" t="s">
        <v>1221</v>
      </c>
      <c r="BT1935" s="46"/>
      <c r="BU1935" s="119"/>
      <c r="BV1935" s="119"/>
      <c r="BW1935" s="48" t="s">
        <v>2204</v>
      </c>
      <c r="CB1935" s="82" t="s">
        <v>192</v>
      </c>
      <c r="CC1935" s="82"/>
      <c r="CD1935" s="46" t="s">
        <v>2264</v>
      </c>
      <c r="CE1935" s="46" t="s">
        <v>192</v>
      </c>
      <c r="CG1935" s="46" t="s">
        <v>175</v>
      </c>
      <c r="CH1935" s="46"/>
      <c r="CI1935" s="119"/>
      <c r="CJ1935" s="119"/>
      <c r="CK1935" s="46" t="s">
        <v>1239</v>
      </c>
      <c r="CN1935" s="46" t="s">
        <v>3383</v>
      </c>
      <c r="CO1935" s="46" t="s">
        <v>2251</v>
      </c>
      <c r="CQ1935" s="69" t="s">
        <v>2251</v>
      </c>
      <c r="CR1935" s="69" t="s">
        <v>966</v>
      </c>
      <c r="CT1935" s="46" t="s">
        <v>2251</v>
      </c>
      <c r="CU1935" s="46" t="s">
        <v>614</v>
      </c>
      <c r="CV1935" s="119"/>
      <c r="CW1935" s="148"/>
      <c r="DG1935" s="119"/>
      <c r="DH1935" s="119"/>
      <c r="DI1935" s="119"/>
      <c r="DJ1935" s="119"/>
      <c r="DK1935" s="119"/>
      <c r="DL1935" s="74">
        <v>100</v>
      </c>
      <c r="DM1935" s="74" t="s">
        <v>164</v>
      </c>
      <c r="DN1935" s="74"/>
      <c r="DO1935" s="74"/>
      <c r="DP1935" s="74"/>
      <c r="DR1935" s="74">
        <v>100</v>
      </c>
      <c r="DS1935" s="74" t="s">
        <v>164</v>
      </c>
      <c r="DX1935" s="46" t="s">
        <v>210</v>
      </c>
      <c r="DY1935" s="46" t="s">
        <v>210</v>
      </c>
      <c r="DZ1935" s="46" t="s">
        <v>2242</v>
      </c>
      <c r="EA1935" s="75">
        <v>1000000</v>
      </c>
      <c r="EB1935" s="46" t="s">
        <v>164</v>
      </c>
      <c r="EC1935" s="46"/>
      <c r="ET1935" s="46" t="s">
        <v>2320</v>
      </c>
      <c r="EU1935" s="46" t="s">
        <v>621</v>
      </c>
      <c r="EY1935" s="70" t="str">
        <f t="shared" si="227"/>
        <v>ibuprofen oral 100mg/</v>
      </c>
      <c r="FK1935" s="14" t="s">
        <v>163</v>
      </c>
      <c r="FL1935" s="70" t="str">
        <f t="shared" si="228"/>
        <v>ibuprofen oral 100mg/</v>
      </c>
    </row>
    <row r="1936" spans="1:168" ht="15.75" customHeight="1">
      <c r="A1936" s="76">
        <f t="shared" si="229"/>
        <v>9876689</v>
      </c>
      <c r="B1936" s="57"/>
      <c r="C1936" s="119"/>
      <c r="D1936" s="119"/>
      <c r="E1936" s="119"/>
      <c r="F1936" s="119"/>
      <c r="G1936" s="46" t="s">
        <v>1481</v>
      </c>
      <c r="H1936" s="69" t="s">
        <v>1833</v>
      </c>
      <c r="J1936" s="5" t="str">
        <f t="shared" si="222"/>
        <v>NOR Ibuprofen Karo Pharma AS film-coated tablet 20 x 400mg/</v>
      </c>
      <c r="K1936" s="5" t="str">
        <f t="shared" si="223"/>
        <v>NOR Ibuprofen Karo Pharma AS film-coated tablet 20 x 400mg/</v>
      </c>
      <c r="N1936" s="46" t="s">
        <v>210</v>
      </c>
      <c r="O1936" s="46" t="s">
        <v>2238</v>
      </c>
      <c r="P1936" s="80">
        <v>20</v>
      </c>
      <c r="R1936" s="80">
        <v>20</v>
      </c>
      <c r="T1936" s="119"/>
      <c r="U1936" s="119"/>
      <c r="V1936" s="119"/>
      <c r="W1936" s="119"/>
      <c r="X1936" s="46" t="s">
        <v>1291</v>
      </c>
      <c r="Y1936" s="46" t="s">
        <v>2142</v>
      </c>
      <c r="AA1936" s="46" t="s">
        <v>2303</v>
      </c>
      <c r="AC1936" s="46" t="s">
        <v>2304</v>
      </c>
      <c r="AD1936" s="46" t="s">
        <v>210</v>
      </c>
      <c r="AE1936" s="46" t="s">
        <v>2238</v>
      </c>
      <c r="AF1936" s="48" t="s">
        <v>2203</v>
      </c>
      <c r="AG1936" s="72" t="s">
        <v>1220</v>
      </c>
      <c r="AH1936" s="72"/>
      <c r="AI1936" s="46" t="s">
        <v>3373</v>
      </c>
      <c r="AJ1936" s="46" t="s">
        <v>2221</v>
      </c>
      <c r="AT1936" s="25" t="str">
        <f t="shared" si="224"/>
        <v>NOR Ibuprofen Karo Pharma AS film-coated tablet 400mg/</v>
      </c>
      <c r="AU1936" s="33"/>
      <c r="AV1936" s="46" t="s">
        <v>1895</v>
      </c>
      <c r="AW1936" s="46" t="s">
        <v>1833</v>
      </c>
      <c r="AX1936" s="46"/>
      <c r="AZ1936" s="46" t="s">
        <v>578</v>
      </c>
      <c r="BA1936" s="46" t="s">
        <v>966</v>
      </c>
      <c r="BB1936" s="46"/>
      <c r="BD1936" s="46" t="s">
        <v>2339</v>
      </c>
      <c r="BE1936" s="46"/>
      <c r="BF1936" s="46" t="s">
        <v>2034</v>
      </c>
      <c r="BG1936" s="46" t="s">
        <v>2094</v>
      </c>
      <c r="BH1936" s="46"/>
      <c r="BI1936" s="46"/>
      <c r="BJ1936" s="46" t="s">
        <v>1947</v>
      </c>
      <c r="BK1936" s="46" t="s">
        <v>2094</v>
      </c>
      <c r="BL1936" s="46" t="s">
        <v>2034</v>
      </c>
      <c r="BM1936" s="65" t="s">
        <v>1353</v>
      </c>
      <c r="BN1936" t="str">
        <f t="shared" si="225"/>
        <v>Ibuprofen film-coated tablet 400mg/</v>
      </c>
      <c r="BO1936" s="65"/>
      <c r="BP1936" t="str">
        <f t="shared" si="226"/>
        <v>Ibuprofen film-coated tablet 400mg/</v>
      </c>
      <c r="BR1936" s="76">
        <v>10221000</v>
      </c>
      <c r="BS1936" s="46" t="s">
        <v>1220</v>
      </c>
      <c r="BT1936" s="46"/>
      <c r="BU1936" s="119"/>
      <c r="BV1936" s="119"/>
      <c r="BW1936" s="48" t="s">
        <v>2203</v>
      </c>
      <c r="CB1936" s="82" t="s">
        <v>173</v>
      </c>
      <c r="CC1936" s="82"/>
      <c r="CD1936" s="46" t="s">
        <v>2262</v>
      </c>
      <c r="CE1936" s="46" t="s">
        <v>173</v>
      </c>
      <c r="CG1936" s="46" t="s">
        <v>175</v>
      </c>
      <c r="CH1936" s="46"/>
      <c r="CI1936" s="119"/>
      <c r="CJ1936" s="119"/>
      <c r="CK1936" s="46" t="s">
        <v>1239</v>
      </c>
      <c r="CN1936" s="46" t="s">
        <v>3383</v>
      </c>
      <c r="CO1936" s="46" t="s">
        <v>2251</v>
      </c>
      <c r="CQ1936" s="69" t="s">
        <v>2251</v>
      </c>
      <c r="CR1936" s="69" t="s">
        <v>966</v>
      </c>
      <c r="CT1936" s="46" t="s">
        <v>2251</v>
      </c>
      <c r="CU1936" s="46" t="s">
        <v>614</v>
      </c>
      <c r="CV1936" s="119"/>
      <c r="CW1936" s="148"/>
      <c r="DG1936" s="119"/>
      <c r="DH1936" s="119"/>
      <c r="DI1936" s="119"/>
      <c r="DJ1936" s="119"/>
      <c r="DK1936" s="119"/>
      <c r="DL1936" s="74">
        <v>400</v>
      </c>
      <c r="DM1936" s="74" t="s">
        <v>164</v>
      </c>
      <c r="DN1936" s="74"/>
      <c r="DO1936" s="74"/>
      <c r="DP1936" s="74"/>
      <c r="DR1936" s="74">
        <v>400</v>
      </c>
      <c r="DS1936" s="74" t="s">
        <v>164</v>
      </c>
      <c r="DX1936" s="46" t="s">
        <v>210</v>
      </c>
      <c r="DY1936" s="46" t="s">
        <v>210</v>
      </c>
      <c r="DZ1936" s="46" t="s">
        <v>2242</v>
      </c>
      <c r="EA1936" s="75">
        <v>4000000</v>
      </c>
      <c r="EB1936" s="46" t="s">
        <v>164</v>
      </c>
      <c r="EC1936" s="46"/>
      <c r="ET1936" s="46" t="s">
        <v>2320</v>
      </c>
      <c r="EU1936" s="46" t="s">
        <v>621</v>
      </c>
      <c r="EY1936" s="70" t="str">
        <f t="shared" si="227"/>
        <v>ibuprofen oral 400mg/</v>
      </c>
      <c r="FK1936" s="14" t="s">
        <v>163</v>
      </c>
      <c r="FL1936" s="70" t="str">
        <f t="shared" si="228"/>
        <v>ibuprofen oral 400mg/</v>
      </c>
    </row>
    <row r="1937" spans="1:168" ht="15.75" customHeight="1">
      <c r="A1937" s="76">
        <f t="shared" si="229"/>
        <v>9876690</v>
      </c>
      <c r="B1937" s="57"/>
      <c r="C1937" s="119"/>
      <c r="D1937" s="119"/>
      <c r="E1937" s="119"/>
      <c r="F1937" s="119"/>
      <c r="G1937" s="46" t="s">
        <v>1482</v>
      </c>
      <c r="H1937" s="69" t="s">
        <v>1833</v>
      </c>
      <c r="J1937" s="5" t="str">
        <f t="shared" si="222"/>
        <v>NOR Ibuprofen Karo Pharma AS film-coated tablet 50 x 400mg/</v>
      </c>
      <c r="K1937" s="5" t="str">
        <f t="shared" si="223"/>
        <v>NOR Ibuprofen Karo Pharma AS film-coated tablet 50 x 400mg/</v>
      </c>
      <c r="N1937" s="46" t="s">
        <v>210</v>
      </c>
      <c r="O1937" s="46" t="s">
        <v>2240</v>
      </c>
      <c r="P1937" s="80">
        <v>50</v>
      </c>
      <c r="R1937" s="80">
        <v>50</v>
      </c>
      <c r="T1937" s="119"/>
      <c r="U1937" s="119"/>
      <c r="V1937" s="119"/>
      <c r="W1937" s="119"/>
      <c r="X1937" s="46" t="s">
        <v>210</v>
      </c>
      <c r="Y1937" s="46" t="s">
        <v>2142</v>
      </c>
      <c r="AA1937" s="46" t="s">
        <v>2303</v>
      </c>
      <c r="AC1937" s="46" t="s">
        <v>210</v>
      </c>
      <c r="AD1937" s="46" t="s">
        <v>210</v>
      </c>
      <c r="AE1937" s="46" t="s">
        <v>2240</v>
      </c>
      <c r="AF1937" s="48" t="s">
        <v>2203</v>
      </c>
      <c r="AG1937" s="72" t="s">
        <v>1220</v>
      </c>
      <c r="AH1937" s="72"/>
      <c r="AI1937" s="46" t="s">
        <v>3373</v>
      </c>
      <c r="AJ1937" s="46" t="s">
        <v>2221</v>
      </c>
      <c r="AT1937" s="25" t="str">
        <f t="shared" si="224"/>
        <v>NOR Ibuprofen Karo Pharma AS film-coated tablet 400mg/</v>
      </c>
      <c r="AU1937" s="33"/>
      <c r="AV1937" s="46" t="s">
        <v>1895</v>
      </c>
      <c r="AW1937" s="46" t="s">
        <v>1833</v>
      </c>
      <c r="AX1937" s="46"/>
      <c r="AZ1937" s="46" t="s">
        <v>578</v>
      </c>
      <c r="BA1937" s="46" t="s">
        <v>966</v>
      </c>
      <c r="BB1937" s="46"/>
      <c r="BD1937" s="46" t="s">
        <v>2339</v>
      </c>
      <c r="BE1937" s="46"/>
      <c r="BF1937" s="46" t="s">
        <v>2034</v>
      </c>
      <c r="BG1937" s="46" t="s">
        <v>2094</v>
      </c>
      <c r="BH1937" s="46"/>
      <c r="BI1937" s="46"/>
      <c r="BJ1937" s="46" t="s">
        <v>1947</v>
      </c>
      <c r="BK1937" s="46" t="s">
        <v>2094</v>
      </c>
      <c r="BL1937" s="46" t="s">
        <v>2034</v>
      </c>
      <c r="BM1937" s="65" t="s">
        <v>1353</v>
      </c>
      <c r="BN1937" t="str">
        <f t="shared" si="225"/>
        <v>Ibuprofen film-coated tablet 400mg/</v>
      </c>
      <c r="BO1937" s="65"/>
      <c r="BP1937" t="str">
        <f t="shared" si="226"/>
        <v>Ibuprofen film-coated tablet 400mg/</v>
      </c>
      <c r="BR1937" s="76">
        <v>10221000</v>
      </c>
      <c r="BS1937" s="46" t="s">
        <v>1220</v>
      </c>
      <c r="BT1937" s="46"/>
      <c r="BU1937" s="119"/>
      <c r="BV1937" s="119"/>
      <c r="BW1937" s="48" t="s">
        <v>2203</v>
      </c>
      <c r="CB1937" s="82" t="s">
        <v>173</v>
      </c>
      <c r="CC1937" s="82"/>
      <c r="CD1937" s="46" t="s">
        <v>2262</v>
      </c>
      <c r="CE1937" s="46" t="s">
        <v>173</v>
      </c>
      <c r="CG1937" s="46" t="s">
        <v>175</v>
      </c>
      <c r="CH1937" s="46"/>
      <c r="CI1937" s="119"/>
      <c r="CJ1937" s="119"/>
      <c r="CK1937" s="46" t="s">
        <v>1239</v>
      </c>
      <c r="CN1937" s="46" t="s">
        <v>3383</v>
      </c>
      <c r="CO1937" s="46" t="s">
        <v>2251</v>
      </c>
      <c r="CQ1937" s="69" t="s">
        <v>2251</v>
      </c>
      <c r="CR1937" s="69" t="s">
        <v>966</v>
      </c>
      <c r="CT1937" s="46" t="s">
        <v>2251</v>
      </c>
      <c r="CU1937" s="46" t="s">
        <v>614</v>
      </c>
      <c r="CV1937" s="119"/>
      <c r="CW1937" s="148"/>
      <c r="DG1937" s="119"/>
      <c r="DH1937" s="119"/>
      <c r="DI1937" s="119"/>
      <c r="DJ1937" s="119"/>
      <c r="DK1937" s="119"/>
      <c r="DL1937" s="74">
        <v>400</v>
      </c>
      <c r="DM1937" s="74" t="s">
        <v>164</v>
      </c>
      <c r="DN1937" s="74"/>
      <c r="DO1937" s="74"/>
      <c r="DP1937" s="74"/>
      <c r="DR1937" s="74">
        <v>400</v>
      </c>
      <c r="DS1937" s="74" t="s">
        <v>164</v>
      </c>
      <c r="DX1937" s="46" t="s">
        <v>210</v>
      </c>
      <c r="DY1937" s="46" t="s">
        <v>210</v>
      </c>
      <c r="DZ1937" s="46" t="s">
        <v>2242</v>
      </c>
      <c r="EA1937" s="75">
        <v>4000000</v>
      </c>
      <c r="EB1937" s="46" t="s">
        <v>164</v>
      </c>
      <c r="EC1937" s="46"/>
      <c r="ET1937" s="46" t="s">
        <v>2320</v>
      </c>
      <c r="EU1937" s="46" t="s">
        <v>621</v>
      </c>
      <c r="EY1937" s="70" t="str">
        <f t="shared" si="227"/>
        <v>ibuprofen oral 400mg/</v>
      </c>
      <c r="FK1937" s="14" t="s">
        <v>163</v>
      </c>
      <c r="FL1937" s="70" t="str">
        <f t="shared" si="228"/>
        <v>ibuprofen oral 400mg/</v>
      </c>
    </row>
    <row r="1938" spans="1:168" ht="15.75" customHeight="1">
      <c r="A1938" s="76">
        <f t="shared" si="229"/>
        <v>9876691</v>
      </c>
      <c r="B1938" s="57"/>
      <c r="C1938" s="119"/>
      <c r="D1938" s="119"/>
      <c r="E1938" s="119"/>
      <c r="F1938" s="119"/>
      <c r="G1938" s="46" t="s">
        <v>1483</v>
      </c>
      <c r="H1938" s="46" t="s">
        <v>1828</v>
      </c>
      <c r="J1938" s="5" t="str">
        <f t="shared" si="222"/>
        <v>NOR Ibuprofen Karo Pharma AS film-coated tablet 50 x 200mg/</v>
      </c>
      <c r="K1938" s="5" t="str">
        <f t="shared" si="223"/>
        <v>NOR Ibuprofen Karo Pharma AS film-coated tablet 50 x 200mg/</v>
      </c>
      <c r="N1938" s="46" t="s">
        <v>1299</v>
      </c>
      <c r="O1938" s="46" t="s">
        <v>2232</v>
      </c>
      <c r="P1938" s="81">
        <v>50</v>
      </c>
      <c r="R1938" s="81">
        <v>50</v>
      </c>
      <c r="T1938" s="119"/>
      <c r="U1938" s="119"/>
      <c r="V1938" s="119"/>
      <c r="W1938" s="119"/>
      <c r="X1938" s="46" t="s">
        <v>210</v>
      </c>
      <c r="Y1938" s="46" t="s">
        <v>2137</v>
      </c>
      <c r="AA1938" s="46" t="s">
        <v>2303</v>
      </c>
      <c r="AC1938" s="46" t="s">
        <v>210</v>
      </c>
      <c r="AD1938" s="46" t="s">
        <v>1299</v>
      </c>
      <c r="AE1938" s="46" t="s">
        <v>2232</v>
      </c>
      <c r="AF1938" s="48" t="s">
        <v>2203</v>
      </c>
      <c r="AG1938" s="72" t="s">
        <v>1220</v>
      </c>
      <c r="AH1938" s="72"/>
      <c r="AI1938" s="46" t="s">
        <v>3373</v>
      </c>
      <c r="AJ1938" s="46" t="s">
        <v>2221</v>
      </c>
      <c r="AT1938" s="25" t="str">
        <f t="shared" si="224"/>
        <v>NOR Ibuprofen Karo Pharma AS film-coated tablet 200mg/</v>
      </c>
      <c r="AU1938" s="33"/>
      <c r="AV1938" s="46" t="s">
        <v>1895</v>
      </c>
      <c r="AW1938" s="46" t="s">
        <v>1828</v>
      </c>
      <c r="AX1938" s="46"/>
      <c r="AZ1938" s="46" t="s">
        <v>578</v>
      </c>
      <c r="BA1938" s="46" t="s">
        <v>966</v>
      </c>
      <c r="BB1938" s="46"/>
      <c r="BD1938" s="46" t="s">
        <v>2339</v>
      </c>
      <c r="BE1938" s="46"/>
      <c r="BF1938" s="46" t="s">
        <v>2029</v>
      </c>
      <c r="BG1938" s="46" t="s">
        <v>2094</v>
      </c>
      <c r="BH1938" s="46"/>
      <c r="BI1938" s="46"/>
      <c r="BJ1938" s="46" t="s">
        <v>1942</v>
      </c>
      <c r="BK1938" s="46" t="s">
        <v>2094</v>
      </c>
      <c r="BL1938" s="46" t="s">
        <v>2029</v>
      </c>
      <c r="BM1938" s="65" t="s">
        <v>1353</v>
      </c>
      <c r="BN1938" t="str">
        <f t="shared" si="225"/>
        <v>Ibuprofen film-coated tablet 200mg/</v>
      </c>
      <c r="BO1938" s="65"/>
      <c r="BP1938" t="str">
        <f t="shared" si="226"/>
        <v>Ibuprofen film-coated tablet 200mg/</v>
      </c>
      <c r="BR1938" s="76">
        <v>10221000</v>
      </c>
      <c r="BS1938" s="46" t="s">
        <v>1220</v>
      </c>
      <c r="BT1938" s="46"/>
      <c r="BU1938" s="119"/>
      <c r="BV1938" s="119"/>
      <c r="BW1938" s="48" t="s">
        <v>2203</v>
      </c>
      <c r="CB1938" s="82" t="s">
        <v>173</v>
      </c>
      <c r="CC1938" s="82"/>
      <c r="CD1938" s="46" t="s">
        <v>2262</v>
      </c>
      <c r="CE1938" s="46" t="s">
        <v>173</v>
      </c>
      <c r="CG1938" s="46" t="s">
        <v>175</v>
      </c>
      <c r="CH1938" s="46"/>
      <c r="CI1938" s="119"/>
      <c r="CJ1938" s="119"/>
      <c r="CK1938" s="46" t="s">
        <v>1239</v>
      </c>
      <c r="CN1938" s="46" t="s">
        <v>3383</v>
      </c>
      <c r="CO1938" s="46" t="s">
        <v>2251</v>
      </c>
      <c r="CQ1938" s="69" t="s">
        <v>2251</v>
      </c>
      <c r="CR1938" s="69" t="s">
        <v>966</v>
      </c>
      <c r="CT1938" s="46" t="s">
        <v>2251</v>
      </c>
      <c r="CU1938" s="46" t="s">
        <v>614</v>
      </c>
      <c r="CV1938" s="119"/>
      <c r="CW1938" s="148"/>
      <c r="DG1938" s="119"/>
      <c r="DH1938" s="119"/>
      <c r="DI1938" s="119"/>
      <c r="DJ1938" s="119"/>
      <c r="DK1938" s="119"/>
      <c r="DL1938" s="74">
        <v>200</v>
      </c>
      <c r="DM1938" s="74" t="s">
        <v>164</v>
      </c>
      <c r="DN1938" s="74"/>
      <c r="DO1938" s="74"/>
      <c r="DP1938" s="74"/>
      <c r="DR1938" s="74">
        <v>200</v>
      </c>
      <c r="DS1938" s="74" t="s">
        <v>164</v>
      </c>
      <c r="DX1938" s="46" t="s">
        <v>210</v>
      </c>
      <c r="DY1938" s="46" t="s">
        <v>210</v>
      </c>
      <c r="DZ1938" s="46" t="s">
        <v>2242</v>
      </c>
      <c r="EA1938" s="75">
        <v>2000000</v>
      </c>
      <c r="EB1938" s="46" t="s">
        <v>164</v>
      </c>
      <c r="EC1938" s="46"/>
      <c r="ET1938" s="46" t="s">
        <v>2320</v>
      </c>
      <c r="EU1938" s="46" t="s">
        <v>621</v>
      </c>
      <c r="EY1938" s="70" t="str">
        <f t="shared" si="227"/>
        <v>ibuprofen oral 200mg/</v>
      </c>
      <c r="FK1938" s="14" t="s">
        <v>163</v>
      </c>
      <c r="FL1938" s="70" t="str">
        <f t="shared" si="228"/>
        <v>ibuprofen oral 200mg/</v>
      </c>
    </row>
    <row r="1939" spans="1:168" ht="15.75" customHeight="1">
      <c r="A1939" s="76">
        <f t="shared" si="229"/>
        <v>9876692</v>
      </c>
      <c r="B1939" s="57"/>
      <c r="C1939" s="119"/>
      <c r="D1939" s="119"/>
      <c r="E1939" s="119"/>
      <c r="F1939" s="119"/>
      <c r="G1939" s="46" t="s">
        <v>1484</v>
      </c>
      <c r="H1939" s="46" t="s">
        <v>1828</v>
      </c>
      <c r="J1939" s="5" t="str">
        <f t="shared" si="222"/>
        <v>NOR Ibuprofen Karo Pharma AS film-coated tablet 20 x 200mg/</v>
      </c>
      <c r="K1939" s="5" t="str">
        <f t="shared" si="223"/>
        <v>NOR Ibuprofen Karo Pharma AS film-coated tablet 20 x 200mg/</v>
      </c>
      <c r="N1939" s="46" t="s">
        <v>210</v>
      </c>
      <c r="O1939" s="46" t="s">
        <v>2238</v>
      </c>
      <c r="P1939" s="80">
        <v>20</v>
      </c>
      <c r="R1939" s="80">
        <v>20</v>
      </c>
      <c r="T1939" s="119"/>
      <c r="U1939" s="119"/>
      <c r="V1939" s="119"/>
      <c r="W1939" s="119"/>
      <c r="X1939" s="46" t="s">
        <v>1291</v>
      </c>
      <c r="Y1939" s="46" t="s">
        <v>2137</v>
      </c>
      <c r="AA1939" s="46" t="s">
        <v>2303</v>
      </c>
      <c r="AC1939" s="46" t="s">
        <v>2304</v>
      </c>
      <c r="AD1939" s="46" t="s">
        <v>210</v>
      </c>
      <c r="AE1939" s="46" t="s">
        <v>2238</v>
      </c>
      <c r="AF1939" s="48" t="s">
        <v>2203</v>
      </c>
      <c r="AG1939" s="72" t="s">
        <v>1220</v>
      </c>
      <c r="AH1939" s="72"/>
      <c r="AI1939" s="46" t="s">
        <v>3373</v>
      </c>
      <c r="AJ1939" s="46" t="s">
        <v>2221</v>
      </c>
      <c r="AT1939" s="25" t="str">
        <f t="shared" si="224"/>
        <v>NOR Ibuprofen Karo Pharma AS film-coated tablet 200mg/</v>
      </c>
      <c r="AU1939" s="33"/>
      <c r="AV1939" s="46" t="s">
        <v>1895</v>
      </c>
      <c r="AW1939" s="46" t="s">
        <v>1828</v>
      </c>
      <c r="AX1939" s="46"/>
      <c r="AZ1939" s="46" t="s">
        <v>578</v>
      </c>
      <c r="BA1939" s="46" t="s">
        <v>966</v>
      </c>
      <c r="BB1939" s="46"/>
      <c r="BD1939" s="46" t="s">
        <v>2339</v>
      </c>
      <c r="BE1939" s="46"/>
      <c r="BF1939" s="46" t="s">
        <v>2029</v>
      </c>
      <c r="BG1939" s="46" t="s">
        <v>2094</v>
      </c>
      <c r="BH1939" s="46"/>
      <c r="BI1939" s="46"/>
      <c r="BJ1939" s="46" t="s">
        <v>1942</v>
      </c>
      <c r="BK1939" s="46" t="s">
        <v>2094</v>
      </c>
      <c r="BL1939" s="46" t="s">
        <v>2029</v>
      </c>
      <c r="BM1939" s="65" t="s">
        <v>1353</v>
      </c>
      <c r="BN1939" t="str">
        <f t="shared" si="225"/>
        <v>Ibuprofen film-coated tablet 200mg/</v>
      </c>
      <c r="BO1939" s="65"/>
      <c r="BP1939" t="str">
        <f t="shared" si="226"/>
        <v>Ibuprofen film-coated tablet 200mg/</v>
      </c>
      <c r="BR1939" s="76">
        <v>10221000</v>
      </c>
      <c r="BS1939" s="46" t="s">
        <v>1220</v>
      </c>
      <c r="BT1939" s="46"/>
      <c r="BU1939" s="119"/>
      <c r="BV1939" s="119"/>
      <c r="BW1939" s="48" t="s">
        <v>2203</v>
      </c>
      <c r="CB1939" s="82" t="s">
        <v>173</v>
      </c>
      <c r="CC1939" s="82"/>
      <c r="CD1939" s="46" t="s">
        <v>2262</v>
      </c>
      <c r="CE1939" s="46" t="s">
        <v>173</v>
      </c>
      <c r="CG1939" s="46" t="s">
        <v>175</v>
      </c>
      <c r="CH1939" s="46"/>
      <c r="CI1939" s="119"/>
      <c r="CJ1939" s="119"/>
      <c r="CK1939" s="46" t="s">
        <v>1239</v>
      </c>
      <c r="CN1939" s="46" t="s">
        <v>3383</v>
      </c>
      <c r="CO1939" s="46" t="s">
        <v>2251</v>
      </c>
      <c r="CQ1939" s="69" t="s">
        <v>2251</v>
      </c>
      <c r="CR1939" s="69" t="s">
        <v>966</v>
      </c>
      <c r="CT1939" s="46" t="s">
        <v>2251</v>
      </c>
      <c r="CU1939" s="46" t="s">
        <v>614</v>
      </c>
      <c r="CV1939" s="119"/>
      <c r="CW1939" s="148"/>
      <c r="DG1939" s="119"/>
      <c r="DH1939" s="119"/>
      <c r="DI1939" s="119"/>
      <c r="DJ1939" s="119"/>
      <c r="DK1939" s="119"/>
      <c r="DL1939" s="74">
        <v>200</v>
      </c>
      <c r="DM1939" s="74" t="s">
        <v>164</v>
      </c>
      <c r="DN1939" s="74"/>
      <c r="DO1939" s="74"/>
      <c r="DP1939" s="74"/>
      <c r="DR1939" s="74">
        <v>200</v>
      </c>
      <c r="DS1939" s="74" t="s">
        <v>164</v>
      </c>
      <c r="DX1939" s="46" t="s">
        <v>210</v>
      </c>
      <c r="DY1939" s="46" t="s">
        <v>210</v>
      </c>
      <c r="DZ1939" s="46" t="s">
        <v>2242</v>
      </c>
      <c r="EA1939" s="75">
        <v>2000000</v>
      </c>
      <c r="EB1939" s="46" t="s">
        <v>164</v>
      </c>
      <c r="EC1939" s="46"/>
      <c r="ET1939" s="46" t="s">
        <v>2320</v>
      </c>
      <c r="EU1939" s="46" t="s">
        <v>621</v>
      </c>
      <c r="EY1939" s="70" t="str">
        <f t="shared" si="227"/>
        <v>ibuprofen oral 200mg/</v>
      </c>
      <c r="FK1939" s="14" t="s">
        <v>163</v>
      </c>
      <c r="FL1939" s="70" t="str">
        <f t="shared" si="228"/>
        <v>ibuprofen oral 200mg/</v>
      </c>
    </row>
    <row r="1940" spans="1:168" ht="15.75" customHeight="1">
      <c r="A1940" s="76">
        <f t="shared" si="229"/>
        <v>9876693</v>
      </c>
      <c r="B1940" s="57"/>
      <c r="C1940" s="119"/>
      <c r="D1940" s="119"/>
      <c r="E1940" s="119"/>
      <c r="F1940" s="119"/>
      <c r="G1940" s="46" t="s">
        <v>1485</v>
      </c>
      <c r="H1940" s="46" t="s">
        <v>1833</v>
      </c>
      <c r="J1940" s="5" t="str">
        <f t="shared" si="222"/>
        <v>NOR Ibuprofen Karo Pharma AS film-coated tablet 10 x 400mg/</v>
      </c>
      <c r="K1940" s="5" t="str">
        <f t="shared" si="223"/>
        <v>NOR Ibuprofen Karo Pharma AS film-coated tablet 10 x 400mg/</v>
      </c>
      <c r="N1940" s="46" t="s">
        <v>210</v>
      </c>
      <c r="O1940" s="46" t="s">
        <v>2230</v>
      </c>
      <c r="P1940" s="80">
        <v>10</v>
      </c>
      <c r="R1940" s="80">
        <v>10</v>
      </c>
      <c r="T1940" s="119"/>
      <c r="U1940" s="119"/>
      <c r="V1940" s="119"/>
      <c r="W1940" s="119"/>
      <c r="X1940" s="46" t="s">
        <v>1292</v>
      </c>
      <c r="Y1940" s="46" t="s">
        <v>2142</v>
      </c>
      <c r="AA1940" s="46" t="s">
        <v>2303</v>
      </c>
      <c r="AC1940" s="46" t="s">
        <v>2304</v>
      </c>
      <c r="AD1940" s="46" t="s">
        <v>210</v>
      </c>
      <c r="AE1940" s="46" t="s">
        <v>2230</v>
      </c>
      <c r="AF1940" s="48" t="s">
        <v>2203</v>
      </c>
      <c r="AG1940" s="72" t="s">
        <v>1220</v>
      </c>
      <c r="AH1940" s="72"/>
      <c r="AI1940" s="46" t="s">
        <v>3373</v>
      </c>
      <c r="AJ1940" s="46" t="s">
        <v>2221</v>
      </c>
      <c r="AT1940" s="25" t="str">
        <f t="shared" si="224"/>
        <v>NOR Ibuprofen Karo Pharma AS film-coated tablet 400mg/</v>
      </c>
      <c r="AU1940" s="33"/>
      <c r="AV1940" s="46" t="s">
        <v>1895</v>
      </c>
      <c r="AW1940" s="46" t="s">
        <v>1833</v>
      </c>
      <c r="AX1940" s="46"/>
      <c r="AZ1940" s="46" t="s">
        <v>578</v>
      </c>
      <c r="BA1940" s="46" t="s">
        <v>966</v>
      </c>
      <c r="BB1940" s="46"/>
      <c r="BD1940" s="46" t="s">
        <v>2339</v>
      </c>
      <c r="BE1940" s="46"/>
      <c r="BF1940" s="46" t="s">
        <v>2034</v>
      </c>
      <c r="BG1940" s="46" t="s">
        <v>2094</v>
      </c>
      <c r="BH1940" s="46"/>
      <c r="BI1940" s="46"/>
      <c r="BJ1940" s="46" t="s">
        <v>1947</v>
      </c>
      <c r="BK1940" s="46" t="s">
        <v>2094</v>
      </c>
      <c r="BL1940" s="46" t="s">
        <v>2034</v>
      </c>
      <c r="BM1940" s="65" t="s">
        <v>1353</v>
      </c>
      <c r="BN1940" t="str">
        <f t="shared" si="225"/>
        <v>Ibuprofen film-coated tablet 400mg/</v>
      </c>
      <c r="BO1940" s="65"/>
      <c r="BP1940" t="str">
        <f t="shared" si="226"/>
        <v>Ibuprofen film-coated tablet 400mg/</v>
      </c>
      <c r="BR1940" s="76">
        <v>10221000</v>
      </c>
      <c r="BS1940" s="46" t="s">
        <v>1220</v>
      </c>
      <c r="BT1940" s="46"/>
      <c r="BU1940" s="119"/>
      <c r="BV1940" s="119"/>
      <c r="BW1940" s="48" t="s">
        <v>2203</v>
      </c>
      <c r="CB1940" s="82" t="s">
        <v>173</v>
      </c>
      <c r="CC1940" s="82"/>
      <c r="CD1940" s="46" t="s">
        <v>2262</v>
      </c>
      <c r="CE1940" s="46" t="s">
        <v>173</v>
      </c>
      <c r="CG1940" s="46" t="s">
        <v>175</v>
      </c>
      <c r="CH1940" s="46"/>
      <c r="CI1940" s="119"/>
      <c r="CJ1940" s="119"/>
      <c r="CK1940" s="46" t="s">
        <v>1239</v>
      </c>
      <c r="CN1940" s="46" t="s">
        <v>3383</v>
      </c>
      <c r="CO1940" s="46" t="s">
        <v>2251</v>
      </c>
      <c r="CQ1940" s="69" t="s">
        <v>2251</v>
      </c>
      <c r="CR1940" s="69" t="s">
        <v>966</v>
      </c>
      <c r="CT1940" s="46" t="s">
        <v>2251</v>
      </c>
      <c r="CU1940" s="46" t="s">
        <v>614</v>
      </c>
      <c r="CV1940" s="119"/>
      <c r="CW1940" s="148"/>
      <c r="DG1940" s="119"/>
      <c r="DH1940" s="119"/>
      <c r="DI1940" s="119"/>
      <c r="DJ1940" s="119"/>
      <c r="DK1940" s="119"/>
      <c r="DL1940" s="74">
        <v>400</v>
      </c>
      <c r="DM1940" s="74" t="s">
        <v>164</v>
      </c>
      <c r="DN1940" s="74"/>
      <c r="DO1940" s="74"/>
      <c r="DP1940" s="74"/>
      <c r="DR1940" s="74">
        <v>400</v>
      </c>
      <c r="DS1940" s="74" t="s">
        <v>164</v>
      </c>
      <c r="DX1940" s="46" t="s">
        <v>210</v>
      </c>
      <c r="DY1940" s="46" t="s">
        <v>210</v>
      </c>
      <c r="DZ1940" s="46" t="s">
        <v>2242</v>
      </c>
      <c r="EA1940" s="75">
        <v>4000000</v>
      </c>
      <c r="EB1940" s="46" t="s">
        <v>164</v>
      </c>
      <c r="EC1940" s="46"/>
      <c r="ET1940" s="46" t="s">
        <v>2320</v>
      </c>
      <c r="EU1940" s="46" t="s">
        <v>621</v>
      </c>
      <c r="EY1940" s="70" t="str">
        <f t="shared" si="227"/>
        <v>ibuprofen oral 400mg/</v>
      </c>
      <c r="FK1940" s="14" t="s">
        <v>163</v>
      </c>
      <c r="FL1940" s="70" t="str">
        <f t="shared" si="228"/>
        <v>ibuprofen oral 400mg/</v>
      </c>
    </row>
    <row r="1941" spans="1:168" ht="15.75" customHeight="1">
      <c r="A1941" s="76">
        <f t="shared" si="229"/>
        <v>9876694</v>
      </c>
      <c r="B1941" s="57"/>
      <c r="C1941" s="119"/>
      <c r="D1941" s="119"/>
      <c r="E1941" s="119"/>
      <c r="F1941" s="119"/>
      <c r="G1941" s="46" t="s">
        <v>1486</v>
      </c>
      <c r="H1941" s="46" t="s">
        <v>1834</v>
      </c>
      <c r="J1941" s="5" t="str">
        <f t="shared" si="222"/>
        <v>NOR Ibuprofen Viatris AS prolonged-release tablet 50 x 800mg/</v>
      </c>
      <c r="K1941" s="5" t="str">
        <f t="shared" si="223"/>
        <v>NOR Ibuprofen Viatris AS prolonged-release tablet 50 x 800mg/</v>
      </c>
      <c r="N1941" s="46" t="s">
        <v>1299</v>
      </c>
      <c r="O1941" s="46" t="s">
        <v>2232</v>
      </c>
      <c r="P1941" s="81">
        <v>50</v>
      </c>
      <c r="R1941" s="81">
        <v>50</v>
      </c>
      <c r="T1941" s="119"/>
      <c r="U1941" s="119"/>
      <c r="V1941" s="119"/>
      <c r="W1941" s="119"/>
      <c r="X1941" s="46" t="s">
        <v>210</v>
      </c>
      <c r="Y1941" s="46" t="s">
        <v>2143</v>
      </c>
      <c r="AA1941" s="46" t="s">
        <v>2303</v>
      </c>
      <c r="AC1941" s="46" t="s">
        <v>210</v>
      </c>
      <c r="AD1941" s="46" t="s">
        <v>1299</v>
      </c>
      <c r="AE1941" s="46" t="s">
        <v>2232</v>
      </c>
      <c r="AF1941" s="48" t="s">
        <v>2200</v>
      </c>
      <c r="AG1941" s="46" t="s">
        <v>1219</v>
      </c>
      <c r="AH1941" s="46"/>
      <c r="AI1941" s="46" t="s">
        <v>2210</v>
      </c>
      <c r="AJ1941" s="46" t="s">
        <v>2218</v>
      </c>
      <c r="AT1941" s="25" t="str">
        <f t="shared" si="224"/>
        <v>NOR Ibuprofen Viatris AS prolonged-release tablet 800mg/</v>
      </c>
      <c r="AU1941" s="33"/>
      <c r="AV1941" s="46" t="s">
        <v>1898</v>
      </c>
      <c r="AW1941" s="46" t="s">
        <v>1834</v>
      </c>
      <c r="AX1941" s="46"/>
      <c r="AZ1941" s="46" t="s">
        <v>578</v>
      </c>
      <c r="BA1941" s="46" t="s">
        <v>966</v>
      </c>
      <c r="BB1941" s="46"/>
      <c r="BD1941" s="46" t="s">
        <v>1219</v>
      </c>
      <c r="BE1941" s="46"/>
      <c r="BF1941" s="46" t="s">
        <v>2035</v>
      </c>
      <c r="BG1941" s="46" t="s">
        <v>2096</v>
      </c>
      <c r="BH1941" s="46"/>
      <c r="BI1941" s="46"/>
      <c r="BJ1941" s="46" t="s">
        <v>1948</v>
      </c>
      <c r="BK1941" s="46" t="s">
        <v>2096</v>
      </c>
      <c r="BL1941" s="46" t="s">
        <v>2035</v>
      </c>
      <c r="BM1941" s="65" t="s">
        <v>1353</v>
      </c>
      <c r="BN1941" t="str">
        <f t="shared" si="225"/>
        <v>Ibuprofen prolonged-release tablet 800mg/</v>
      </c>
      <c r="BO1941" s="65"/>
      <c r="BP1941" t="str">
        <f t="shared" si="226"/>
        <v>Ibuprofen prolonged-release tablet 800mg/</v>
      </c>
      <c r="BR1941" s="72">
        <v>10226000</v>
      </c>
      <c r="BS1941" s="46" t="s">
        <v>1219</v>
      </c>
      <c r="BT1941" s="46"/>
      <c r="BU1941" s="119"/>
      <c r="BV1941" s="119"/>
      <c r="BW1941" s="48" t="s">
        <v>2200</v>
      </c>
      <c r="CB1941" s="82" t="s">
        <v>173</v>
      </c>
      <c r="CC1941" s="82"/>
      <c r="CD1941" s="46" t="s">
        <v>2262</v>
      </c>
      <c r="CE1941" s="46" t="s">
        <v>173</v>
      </c>
      <c r="CG1941" s="46" t="s">
        <v>175</v>
      </c>
      <c r="CH1941" s="46"/>
      <c r="CI1941" s="119"/>
      <c r="CJ1941" s="119"/>
      <c r="CK1941" s="46" t="s">
        <v>1239</v>
      </c>
      <c r="CN1941" s="46" t="s">
        <v>3383</v>
      </c>
      <c r="CO1941" s="46" t="s">
        <v>2251</v>
      </c>
      <c r="CQ1941" s="69" t="s">
        <v>2251</v>
      </c>
      <c r="CR1941" s="69" t="s">
        <v>966</v>
      </c>
      <c r="CT1941" s="46" t="s">
        <v>2251</v>
      </c>
      <c r="CU1941" s="46" t="s">
        <v>614</v>
      </c>
      <c r="CV1941" s="119"/>
      <c r="CW1941" s="148"/>
      <c r="DG1941" s="119"/>
      <c r="DH1941" s="119"/>
      <c r="DI1941" s="119"/>
      <c r="DJ1941" s="119"/>
      <c r="DK1941" s="119"/>
      <c r="DL1941" s="74">
        <v>800</v>
      </c>
      <c r="DM1941" s="74" t="s">
        <v>164</v>
      </c>
      <c r="DN1941" s="74"/>
      <c r="DO1941" s="74"/>
      <c r="DP1941" s="74"/>
      <c r="DR1941" s="74">
        <v>800</v>
      </c>
      <c r="DS1941" s="74" t="s">
        <v>164</v>
      </c>
      <c r="DX1941" s="46" t="s">
        <v>210</v>
      </c>
      <c r="DY1941" s="46" t="s">
        <v>210</v>
      </c>
      <c r="DZ1941" s="46" t="s">
        <v>2242</v>
      </c>
      <c r="EA1941" s="75">
        <v>8000000</v>
      </c>
      <c r="EB1941" s="46" t="s">
        <v>164</v>
      </c>
      <c r="EC1941" s="46"/>
      <c r="ET1941" s="46" t="s">
        <v>2320</v>
      </c>
      <c r="EU1941" s="46" t="s">
        <v>621</v>
      </c>
      <c r="EY1941" s="70" t="str">
        <f t="shared" si="227"/>
        <v>ibuprofen oral Prolonged 800mg/</v>
      </c>
      <c r="FK1941" s="14" t="s">
        <v>3375</v>
      </c>
      <c r="FL1941" s="70" t="str">
        <f t="shared" si="228"/>
        <v>ibuprofen oral Prolonged 800mg/</v>
      </c>
    </row>
    <row r="1942" spans="1:168" ht="15.75" customHeight="1">
      <c r="A1942" s="76">
        <f t="shared" si="229"/>
        <v>9876695</v>
      </c>
      <c r="B1942" s="57"/>
      <c r="C1942" s="119"/>
      <c r="D1942" s="119"/>
      <c r="E1942" s="119"/>
      <c r="F1942" s="119"/>
      <c r="G1942" s="46" t="s">
        <v>1487</v>
      </c>
      <c r="H1942" s="69" t="s">
        <v>1834</v>
      </c>
      <c r="J1942" s="5" t="str">
        <f t="shared" si="222"/>
        <v>NOR Ibuprofen Viatris AS prolonged-release tablet 20 x 800mg/</v>
      </c>
      <c r="K1942" s="5" t="str">
        <f t="shared" si="223"/>
        <v>NOR Ibuprofen Viatris AS prolonged-release tablet 20 x 800mg/</v>
      </c>
      <c r="N1942" s="46" t="s">
        <v>1291</v>
      </c>
      <c r="O1942" s="46" t="s">
        <v>2232</v>
      </c>
      <c r="P1942" s="81">
        <v>20</v>
      </c>
      <c r="R1942" s="81">
        <v>20</v>
      </c>
      <c r="T1942" s="119"/>
      <c r="U1942" s="119"/>
      <c r="V1942" s="119"/>
      <c r="W1942" s="119"/>
      <c r="X1942" s="46" t="s">
        <v>210</v>
      </c>
      <c r="Y1942" s="46" t="s">
        <v>2143</v>
      </c>
      <c r="AA1942" s="46" t="s">
        <v>2303</v>
      </c>
      <c r="AC1942" s="46" t="s">
        <v>210</v>
      </c>
      <c r="AD1942" s="46" t="s">
        <v>1291</v>
      </c>
      <c r="AE1942" s="46" t="s">
        <v>2232</v>
      </c>
      <c r="AF1942" s="48" t="s">
        <v>2200</v>
      </c>
      <c r="AG1942" s="46" t="s">
        <v>1219</v>
      </c>
      <c r="AH1942" s="46"/>
      <c r="AI1942" s="46" t="s">
        <v>2210</v>
      </c>
      <c r="AJ1942" s="46" t="s">
        <v>2218</v>
      </c>
      <c r="AT1942" s="25" t="str">
        <f t="shared" si="224"/>
        <v>NOR Ibuprofen Viatris AS prolonged-release tablet 800mg/</v>
      </c>
      <c r="AU1942" s="33"/>
      <c r="AV1942" s="46" t="s">
        <v>1898</v>
      </c>
      <c r="AW1942" s="46" t="s">
        <v>1834</v>
      </c>
      <c r="AX1942" s="46"/>
      <c r="AZ1942" s="46" t="s">
        <v>578</v>
      </c>
      <c r="BA1942" s="46" t="s">
        <v>966</v>
      </c>
      <c r="BB1942" s="46"/>
      <c r="BD1942" s="46" t="s">
        <v>1219</v>
      </c>
      <c r="BE1942" s="46"/>
      <c r="BF1942" s="46" t="s">
        <v>2035</v>
      </c>
      <c r="BG1942" s="46" t="s">
        <v>2096</v>
      </c>
      <c r="BH1942" s="46"/>
      <c r="BI1942" s="46"/>
      <c r="BJ1942" s="46" t="s">
        <v>1948</v>
      </c>
      <c r="BK1942" s="46" t="s">
        <v>2096</v>
      </c>
      <c r="BL1942" s="46" t="s">
        <v>2035</v>
      </c>
      <c r="BM1942" s="65" t="s">
        <v>1353</v>
      </c>
      <c r="BN1942" t="str">
        <f t="shared" si="225"/>
        <v>Ibuprofen prolonged-release tablet 800mg/</v>
      </c>
      <c r="BO1942" s="65"/>
      <c r="BP1942" t="str">
        <f t="shared" si="226"/>
        <v>Ibuprofen prolonged-release tablet 800mg/</v>
      </c>
      <c r="BR1942" s="72">
        <v>10226000</v>
      </c>
      <c r="BS1942" s="46" t="s">
        <v>1219</v>
      </c>
      <c r="BT1942" s="46"/>
      <c r="BU1942" s="119"/>
      <c r="BV1942" s="119"/>
      <c r="BW1942" s="48" t="s">
        <v>2200</v>
      </c>
      <c r="CB1942" s="82" t="s">
        <v>173</v>
      </c>
      <c r="CC1942" s="82"/>
      <c r="CD1942" s="46" t="s">
        <v>2262</v>
      </c>
      <c r="CE1942" s="46" t="s">
        <v>173</v>
      </c>
      <c r="CG1942" s="46" t="s">
        <v>175</v>
      </c>
      <c r="CH1942" s="46"/>
      <c r="CI1942" s="119"/>
      <c r="CJ1942" s="119"/>
      <c r="CK1942" s="46" t="s">
        <v>1239</v>
      </c>
      <c r="CN1942" s="46" t="s">
        <v>3383</v>
      </c>
      <c r="CO1942" s="46" t="s">
        <v>2251</v>
      </c>
      <c r="CQ1942" s="69" t="s">
        <v>2251</v>
      </c>
      <c r="CR1942" s="69" t="s">
        <v>966</v>
      </c>
      <c r="CT1942" s="46" t="s">
        <v>2251</v>
      </c>
      <c r="CU1942" s="46" t="s">
        <v>614</v>
      </c>
      <c r="CV1942" s="119"/>
      <c r="CW1942" s="148"/>
      <c r="DG1942" s="119"/>
      <c r="DH1942" s="119"/>
      <c r="DI1942" s="119"/>
      <c r="DJ1942" s="119"/>
      <c r="DK1942" s="119"/>
      <c r="DL1942" s="74">
        <v>800</v>
      </c>
      <c r="DM1942" s="74" t="s">
        <v>164</v>
      </c>
      <c r="DN1942" s="74"/>
      <c r="DO1942" s="74"/>
      <c r="DP1942" s="74"/>
      <c r="DR1942" s="74">
        <v>800</v>
      </c>
      <c r="DS1942" s="74" t="s">
        <v>164</v>
      </c>
      <c r="DX1942" s="46" t="s">
        <v>210</v>
      </c>
      <c r="DY1942" s="46" t="s">
        <v>210</v>
      </c>
      <c r="DZ1942" s="46" t="s">
        <v>2242</v>
      </c>
      <c r="EA1942" s="75">
        <v>8000000</v>
      </c>
      <c r="EB1942" s="46" t="s">
        <v>164</v>
      </c>
      <c r="EC1942" s="46"/>
      <c r="ET1942" s="46" t="s">
        <v>2320</v>
      </c>
      <c r="EU1942" s="46" t="s">
        <v>621</v>
      </c>
      <c r="EY1942" s="70" t="str">
        <f t="shared" si="227"/>
        <v>ibuprofen oral Prolonged 800mg/</v>
      </c>
      <c r="FK1942" s="14" t="s">
        <v>3375</v>
      </c>
      <c r="FL1942" s="70" t="str">
        <f t="shared" si="228"/>
        <v>ibuprofen oral Prolonged 800mg/</v>
      </c>
    </row>
    <row r="1943" spans="1:168" ht="15.75" customHeight="1">
      <c r="A1943" s="76">
        <f t="shared" si="229"/>
        <v>9876696</v>
      </c>
      <c r="B1943" s="57"/>
      <c r="C1943" s="119"/>
      <c r="D1943" s="119"/>
      <c r="E1943" s="119"/>
      <c r="F1943" s="119"/>
      <c r="G1943" s="46" t="s">
        <v>1488</v>
      </c>
      <c r="H1943" s="69" t="s">
        <v>1834</v>
      </c>
      <c r="J1943" s="5" t="str">
        <f t="shared" ref="J1943:J2006" si="230">CONCATENATE(BM1943," ",CR1944," ",BG1943," ",BS1943," ",R1943,S1943," x ",DR1943,DS1943,"/",DU1943,DV1943)</f>
        <v>NOR Ibuprofen Viatris AS prolonged-release tablet 100 x 800mg/</v>
      </c>
      <c r="K1943" s="5" t="str">
        <f t="shared" ref="K1943:K2006" si="231">CONCATENATE(BM1943," ",CR1944," ",BG1943," ",BS1943," ",R1943,S1943," x ",DR1943,DS1943,"/",DU1943,DV1943)</f>
        <v>NOR Ibuprofen Viatris AS prolonged-release tablet 100 x 800mg/</v>
      </c>
      <c r="N1943" s="46" t="s">
        <v>210</v>
      </c>
      <c r="O1943" s="46" t="s">
        <v>2235</v>
      </c>
      <c r="P1943" s="80">
        <v>100</v>
      </c>
      <c r="R1943" s="80">
        <v>100</v>
      </c>
      <c r="T1943" s="119"/>
      <c r="U1943" s="119"/>
      <c r="V1943" s="119"/>
      <c r="W1943" s="119"/>
      <c r="X1943" s="46" t="s">
        <v>1289</v>
      </c>
      <c r="Y1943" s="46" t="s">
        <v>2143</v>
      </c>
      <c r="AA1943" s="46" t="s">
        <v>2303</v>
      </c>
      <c r="AC1943" s="46" t="s">
        <v>2307</v>
      </c>
      <c r="AD1943" s="46" t="s">
        <v>210</v>
      </c>
      <c r="AE1943" s="46" t="s">
        <v>2235</v>
      </c>
      <c r="AF1943" s="48" t="s">
        <v>2200</v>
      </c>
      <c r="AG1943" s="46" t="s">
        <v>1219</v>
      </c>
      <c r="AH1943" s="46"/>
      <c r="AI1943" s="46" t="s">
        <v>2210</v>
      </c>
      <c r="AJ1943" s="46" t="s">
        <v>2218</v>
      </c>
      <c r="AT1943" s="25" t="str">
        <f t="shared" ref="AT1943:AT2006" si="232">CONCATENATE(BM1943," ",CR1944," ",BG1943," ",BS1943," ",DR1943,DS1943,"/",DU1943,DV1943)</f>
        <v>NOR Ibuprofen Viatris AS prolonged-release tablet 800mg/</v>
      </c>
      <c r="AU1943" s="33"/>
      <c r="AV1943" s="46" t="s">
        <v>1898</v>
      </c>
      <c r="AW1943" s="46" t="s">
        <v>1834</v>
      </c>
      <c r="AX1943" s="46"/>
      <c r="AZ1943" s="46" t="s">
        <v>578</v>
      </c>
      <c r="BA1943" s="46" t="s">
        <v>966</v>
      </c>
      <c r="BB1943" s="46"/>
      <c r="BD1943" s="46" t="s">
        <v>1219</v>
      </c>
      <c r="BE1943" s="46"/>
      <c r="BF1943" s="46" t="s">
        <v>2035</v>
      </c>
      <c r="BG1943" s="46" t="s">
        <v>2096</v>
      </c>
      <c r="BH1943" s="46"/>
      <c r="BI1943" s="46"/>
      <c r="BJ1943" s="46" t="s">
        <v>1948</v>
      </c>
      <c r="BK1943" s="46" t="s">
        <v>2096</v>
      </c>
      <c r="BL1943" s="46" t="s">
        <v>2035</v>
      </c>
      <c r="BM1943" s="65" t="s">
        <v>1353</v>
      </c>
      <c r="BN1943" t="str">
        <f t="shared" ref="BN1943:BN2006" si="233">CONCATENATE(CR1944," ",BS1943," ",DR1943,DS1943,"/",DU1943,DV1943)</f>
        <v>Ibuprofen prolonged-release tablet 800mg/</v>
      </c>
      <c r="BO1943" s="65"/>
      <c r="BP1943" t="str">
        <f t="shared" ref="BP1943:BP1950" si="234">CONCATENATE(CR1944," ",BS1943," ",DR1943,DS1943,"/",DU1943,DV1943)</f>
        <v>Ibuprofen prolonged-release tablet 800mg/</v>
      </c>
      <c r="BR1943" s="72">
        <v>10226000</v>
      </c>
      <c r="BS1943" s="46" t="s">
        <v>1219</v>
      </c>
      <c r="BT1943" s="46"/>
      <c r="BU1943" s="119"/>
      <c r="BV1943" s="119"/>
      <c r="BW1943" s="48" t="s">
        <v>2200</v>
      </c>
      <c r="CB1943" s="82" t="s">
        <v>173</v>
      </c>
      <c r="CC1943" s="82"/>
      <c r="CD1943" s="46" t="s">
        <v>2262</v>
      </c>
      <c r="CE1943" s="46" t="s">
        <v>173</v>
      </c>
      <c r="CG1943" s="46" t="s">
        <v>175</v>
      </c>
      <c r="CH1943" s="46"/>
      <c r="CI1943" s="119"/>
      <c r="CJ1943" s="119"/>
      <c r="CK1943" s="46" t="s">
        <v>1239</v>
      </c>
      <c r="CN1943" s="46" t="s">
        <v>3383</v>
      </c>
      <c r="CO1943" s="46" t="s">
        <v>2251</v>
      </c>
      <c r="CQ1943" s="69" t="s">
        <v>2251</v>
      </c>
      <c r="CR1943" s="69" t="s">
        <v>966</v>
      </c>
      <c r="CT1943" s="46" t="s">
        <v>2251</v>
      </c>
      <c r="CU1943" s="46" t="s">
        <v>614</v>
      </c>
      <c r="CV1943" s="119"/>
      <c r="CW1943" s="148"/>
      <c r="DG1943" s="119"/>
      <c r="DH1943" s="119"/>
      <c r="DI1943" s="119"/>
      <c r="DJ1943" s="119"/>
      <c r="DK1943" s="119"/>
      <c r="DL1943" s="74">
        <v>800</v>
      </c>
      <c r="DM1943" s="74" t="s">
        <v>164</v>
      </c>
      <c r="DN1943" s="74"/>
      <c r="DO1943" s="74"/>
      <c r="DP1943" s="74"/>
      <c r="DR1943" s="74">
        <v>800</v>
      </c>
      <c r="DS1943" s="74" t="s">
        <v>164</v>
      </c>
      <c r="DX1943" s="46" t="s">
        <v>210</v>
      </c>
      <c r="DY1943" s="46" t="s">
        <v>210</v>
      </c>
      <c r="DZ1943" s="46" t="s">
        <v>2242</v>
      </c>
      <c r="EA1943" s="75">
        <v>8000000</v>
      </c>
      <c r="EB1943" s="46" t="s">
        <v>164</v>
      </c>
      <c r="EC1943" s="46"/>
      <c r="ET1943" s="46" t="s">
        <v>2320</v>
      </c>
      <c r="EU1943" s="46" t="s">
        <v>621</v>
      </c>
      <c r="EY1943" s="70" t="str">
        <f t="shared" ref="EY1943:EY2006" si="235">CONCATENATE(CU1945," ",FK1943," ",DR1943,DS1943,"/",DU1943,DV1943)</f>
        <v>ibuprofen oral Prolonged 800mg/</v>
      </c>
      <c r="FK1943" s="14" t="s">
        <v>3375</v>
      </c>
      <c r="FL1943" s="70" t="str">
        <f t="shared" ref="FL1943:FL2006" si="236">CONCATENATE(CU1945," ",FK1943," ",DR1943,DS1943,"/",DU1943,DV1943)</f>
        <v>ibuprofen oral Prolonged 800mg/</v>
      </c>
    </row>
    <row r="1944" spans="1:168" ht="15.75" customHeight="1">
      <c r="A1944" s="76">
        <f t="shared" si="229"/>
        <v>9876697</v>
      </c>
      <c r="B1944" s="57"/>
      <c r="C1944" s="119"/>
      <c r="D1944" s="119"/>
      <c r="E1944" s="119"/>
      <c r="F1944" s="119"/>
      <c r="G1944" s="46" t="s">
        <v>1489</v>
      </c>
      <c r="H1944" s="46" t="s">
        <v>1835</v>
      </c>
      <c r="J1944" s="5" t="str">
        <f t="shared" si="230"/>
        <v>NOR Ibuprofen Karo Pharma AS capsule, soft 20 x 200mg/</v>
      </c>
      <c r="K1944" s="5" t="str">
        <f t="shared" si="231"/>
        <v>NOR Ibuprofen Karo Pharma AS capsule, soft 20 x 200mg/</v>
      </c>
      <c r="N1944" s="46" t="s">
        <v>210</v>
      </c>
      <c r="O1944" s="46" t="s">
        <v>2238</v>
      </c>
      <c r="P1944" s="80">
        <v>20</v>
      </c>
      <c r="R1944" s="80">
        <v>20</v>
      </c>
      <c r="T1944" s="119"/>
      <c r="U1944" s="119"/>
      <c r="V1944" s="119"/>
      <c r="W1944" s="119"/>
      <c r="X1944" s="46" t="s">
        <v>1291</v>
      </c>
      <c r="Y1944" s="46" t="s">
        <v>2144</v>
      </c>
      <c r="AA1944" s="46" t="s">
        <v>2303</v>
      </c>
      <c r="AC1944" s="46" t="s">
        <v>2304</v>
      </c>
      <c r="AD1944" s="46" t="s">
        <v>210</v>
      </c>
      <c r="AE1944" s="46" t="s">
        <v>2238</v>
      </c>
      <c r="AF1944" s="48" t="s">
        <v>2205</v>
      </c>
      <c r="AG1944" s="46" t="s">
        <v>1222</v>
      </c>
      <c r="AH1944" s="46"/>
      <c r="AI1944" s="46" t="s">
        <v>2214</v>
      </c>
      <c r="AJ1944" s="46" t="s">
        <v>2223</v>
      </c>
      <c r="AT1944" s="25" t="str">
        <f t="shared" si="232"/>
        <v>NOR Ibuprofen Karo Pharma AS capsule, soft 200mg/</v>
      </c>
      <c r="AU1944" s="33"/>
      <c r="AV1944" s="46" t="s">
        <v>1895</v>
      </c>
      <c r="AW1944" s="46" t="s">
        <v>1835</v>
      </c>
      <c r="AX1944" s="46"/>
      <c r="AZ1944" s="46" t="s">
        <v>578</v>
      </c>
      <c r="BA1944" s="46" t="s">
        <v>966</v>
      </c>
      <c r="BB1944" s="46"/>
      <c r="BD1944" s="46" t="s">
        <v>1222</v>
      </c>
      <c r="BE1944" s="46"/>
      <c r="BF1944" s="46" t="s">
        <v>2036</v>
      </c>
      <c r="BG1944" s="46" t="s">
        <v>2094</v>
      </c>
      <c r="BH1944" s="46"/>
      <c r="BI1944" s="46"/>
      <c r="BJ1944" s="46" t="s">
        <v>1949</v>
      </c>
      <c r="BK1944" s="46" t="s">
        <v>2094</v>
      </c>
      <c r="BL1944" s="46" t="s">
        <v>2036</v>
      </c>
      <c r="BM1944" s="65" t="s">
        <v>1353</v>
      </c>
      <c r="BN1944" t="str">
        <f t="shared" si="233"/>
        <v>Ibuprofen capsule, soft 200mg/</v>
      </c>
      <c r="BO1944" s="65"/>
      <c r="BP1944" t="str">
        <f t="shared" si="234"/>
        <v>Ibuprofen capsule, soft 200mg/</v>
      </c>
      <c r="BR1944" s="76">
        <v>10211000</v>
      </c>
      <c r="BS1944" s="46" t="s">
        <v>1222</v>
      </c>
      <c r="BT1944" s="46"/>
      <c r="BU1944" s="119"/>
      <c r="BV1944" s="119"/>
      <c r="BW1944" s="48" t="s">
        <v>2205</v>
      </c>
      <c r="CB1944" s="82" t="s">
        <v>192</v>
      </c>
      <c r="CC1944" s="82"/>
      <c r="CD1944" s="46" t="s">
        <v>2264</v>
      </c>
      <c r="CE1944" s="46" t="s">
        <v>192</v>
      </c>
      <c r="CG1944" s="46" t="s">
        <v>175</v>
      </c>
      <c r="CH1944" s="46"/>
      <c r="CI1944" s="119"/>
      <c r="CJ1944" s="119"/>
      <c r="CK1944" s="46" t="s">
        <v>1239</v>
      </c>
      <c r="CN1944" s="46" t="s">
        <v>3383</v>
      </c>
      <c r="CO1944" s="46" t="s">
        <v>2251</v>
      </c>
      <c r="CQ1944" s="69" t="s">
        <v>2251</v>
      </c>
      <c r="CR1944" s="69" t="s">
        <v>966</v>
      </c>
      <c r="CT1944" s="46" t="s">
        <v>2251</v>
      </c>
      <c r="CU1944" s="46" t="s">
        <v>614</v>
      </c>
      <c r="CV1944" s="119"/>
      <c r="CW1944" s="148"/>
      <c r="DG1944" s="119"/>
      <c r="DH1944" s="119"/>
      <c r="DI1944" s="119"/>
      <c r="DJ1944" s="119"/>
      <c r="DK1944" s="119"/>
      <c r="DL1944" s="74">
        <v>200</v>
      </c>
      <c r="DM1944" s="74" t="s">
        <v>164</v>
      </c>
      <c r="DN1944" s="74"/>
      <c r="DO1944" s="74"/>
      <c r="DP1944" s="74"/>
      <c r="DR1944" s="74">
        <v>200</v>
      </c>
      <c r="DS1944" s="74" t="s">
        <v>164</v>
      </c>
      <c r="DX1944" s="46" t="s">
        <v>210</v>
      </c>
      <c r="DY1944" s="46" t="s">
        <v>210</v>
      </c>
      <c r="DZ1944" s="46" t="s">
        <v>2242</v>
      </c>
      <c r="EA1944" s="75">
        <v>2000000</v>
      </c>
      <c r="EB1944" s="46" t="s">
        <v>164</v>
      </c>
      <c r="EC1944" s="46"/>
      <c r="ET1944" s="46" t="s">
        <v>2320</v>
      </c>
      <c r="EU1944" s="46" t="s">
        <v>621</v>
      </c>
      <c r="EY1944" s="70" t="str">
        <f t="shared" si="235"/>
        <v>ibuprofen oral 200mg/</v>
      </c>
      <c r="FK1944" s="14" t="s">
        <v>163</v>
      </c>
      <c r="FL1944" s="70" t="str">
        <f t="shared" si="236"/>
        <v>ibuprofen oral 200mg/</v>
      </c>
    </row>
    <row r="1945" spans="1:168" ht="15.75" customHeight="1">
      <c r="A1945" s="76">
        <f t="shared" si="229"/>
        <v>9876698</v>
      </c>
      <c r="B1945" s="57"/>
      <c r="C1945" s="119"/>
      <c r="D1945" s="119"/>
      <c r="E1945" s="119"/>
      <c r="F1945" s="119"/>
      <c r="G1945" s="46" t="s">
        <v>1490</v>
      </c>
      <c r="H1945" s="46" t="s">
        <v>1836</v>
      </c>
      <c r="J1945" s="5" t="str">
        <f t="shared" si="230"/>
        <v>NOR Ibuprofen Karo Pharma AS capsule, soft 10 x 400mg/</v>
      </c>
      <c r="K1945" s="5" t="str">
        <f t="shared" si="231"/>
        <v>NOR Ibuprofen Karo Pharma AS capsule, soft 10 x 400mg/</v>
      </c>
      <c r="N1945" s="46" t="s">
        <v>210</v>
      </c>
      <c r="O1945" s="46" t="s">
        <v>2230</v>
      </c>
      <c r="P1945" s="80">
        <v>10</v>
      </c>
      <c r="R1945" s="80">
        <v>10</v>
      </c>
      <c r="T1945" s="119"/>
      <c r="U1945" s="119"/>
      <c r="V1945" s="119"/>
      <c r="W1945" s="119"/>
      <c r="X1945" s="46" t="s">
        <v>1292</v>
      </c>
      <c r="Y1945" s="46" t="s">
        <v>2145</v>
      </c>
      <c r="AA1945" s="46" t="s">
        <v>2303</v>
      </c>
      <c r="AC1945" s="46" t="s">
        <v>2304</v>
      </c>
      <c r="AD1945" s="46" t="s">
        <v>210</v>
      </c>
      <c r="AE1945" s="46" t="s">
        <v>2230</v>
      </c>
      <c r="AF1945" s="48" t="s">
        <v>2205</v>
      </c>
      <c r="AG1945" s="46" t="s">
        <v>1222</v>
      </c>
      <c r="AH1945" s="46"/>
      <c r="AI1945" s="46" t="s">
        <v>2214</v>
      </c>
      <c r="AJ1945" s="46" t="s">
        <v>2223</v>
      </c>
      <c r="AT1945" s="25" t="str">
        <f t="shared" si="232"/>
        <v>NOR Ibuprofen Karo Pharma AS capsule, soft 400mg/</v>
      </c>
      <c r="AU1945" s="33"/>
      <c r="AV1945" s="46" t="s">
        <v>1895</v>
      </c>
      <c r="AW1945" s="46" t="s">
        <v>1836</v>
      </c>
      <c r="AX1945" s="46"/>
      <c r="AZ1945" s="46" t="s">
        <v>578</v>
      </c>
      <c r="BA1945" s="46" t="s">
        <v>966</v>
      </c>
      <c r="BB1945" s="46"/>
      <c r="BD1945" s="46" t="s">
        <v>1222</v>
      </c>
      <c r="BE1945" s="46"/>
      <c r="BF1945" s="46" t="s">
        <v>2037</v>
      </c>
      <c r="BG1945" s="46" t="s">
        <v>2094</v>
      </c>
      <c r="BH1945" s="46"/>
      <c r="BI1945" s="46"/>
      <c r="BJ1945" s="46" t="s">
        <v>1950</v>
      </c>
      <c r="BK1945" s="46" t="s">
        <v>2094</v>
      </c>
      <c r="BL1945" s="46" t="s">
        <v>2037</v>
      </c>
      <c r="BM1945" s="65" t="s">
        <v>1353</v>
      </c>
      <c r="BN1945" t="str">
        <f t="shared" si="233"/>
        <v>Ibuprofen capsule, soft 400mg/</v>
      </c>
      <c r="BO1945" s="65"/>
      <c r="BP1945" t="str">
        <f t="shared" si="234"/>
        <v>Ibuprofen capsule, soft 400mg/</v>
      </c>
      <c r="BR1945" s="76">
        <v>10211000</v>
      </c>
      <c r="BS1945" s="46" t="s">
        <v>1222</v>
      </c>
      <c r="BT1945" s="46"/>
      <c r="BU1945" s="119"/>
      <c r="BV1945" s="119"/>
      <c r="BW1945" s="48" t="s">
        <v>2205</v>
      </c>
      <c r="CB1945" s="82" t="s">
        <v>192</v>
      </c>
      <c r="CC1945" s="82"/>
      <c r="CD1945" s="46" t="s">
        <v>2264</v>
      </c>
      <c r="CE1945" s="46" t="s">
        <v>192</v>
      </c>
      <c r="CG1945" s="46" t="s">
        <v>175</v>
      </c>
      <c r="CH1945" s="46"/>
      <c r="CI1945" s="119"/>
      <c r="CJ1945" s="119"/>
      <c r="CK1945" s="46" t="s">
        <v>1239</v>
      </c>
      <c r="CN1945" s="46" t="s">
        <v>3383</v>
      </c>
      <c r="CO1945" s="46" t="s">
        <v>2251</v>
      </c>
      <c r="CQ1945" s="69" t="s">
        <v>2251</v>
      </c>
      <c r="CR1945" s="69" t="s">
        <v>966</v>
      </c>
      <c r="CT1945" s="46" t="s">
        <v>2251</v>
      </c>
      <c r="CU1945" s="46" t="s">
        <v>614</v>
      </c>
      <c r="CV1945" s="119"/>
      <c r="CW1945" s="148"/>
      <c r="DG1945" s="119"/>
      <c r="DH1945" s="119"/>
      <c r="DI1945" s="119"/>
      <c r="DJ1945" s="119"/>
      <c r="DK1945" s="119"/>
      <c r="DL1945" s="74">
        <v>400</v>
      </c>
      <c r="DM1945" s="74" t="s">
        <v>164</v>
      </c>
      <c r="DN1945" s="74"/>
      <c r="DO1945" s="74"/>
      <c r="DP1945" s="74"/>
      <c r="DR1945" s="74">
        <v>400</v>
      </c>
      <c r="DS1945" s="74" t="s">
        <v>164</v>
      </c>
      <c r="DX1945" s="46" t="s">
        <v>210</v>
      </c>
      <c r="DY1945" s="46" t="s">
        <v>210</v>
      </c>
      <c r="DZ1945" s="46" t="s">
        <v>2242</v>
      </c>
      <c r="EA1945" s="75">
        <v>4000000</v>
      </c>
      <c r="EB1945" s="46" t="s">
        <v>164</v>
      </c>
      <c r="EC1945" s="46"/>
      <c r="ET1945" s="46" t="s">
        <v>2320</v>
      </c>
      <c r="EU1945" s="46" t="s">
        <v>621</v>
      </c>
      <c r="EY1945" s="70" t="str">
        <f t="shared" si="235"/>
        <v>ibuprofen oral 400mg/</v>
      </c>
      <c r="FK1945" s="14" t="s">
        <v>163</v>
      </c>
      <c r="FL1945" s="70" t="str">
        <f t="shared" si="236"/>
        <v>ibuprofen oral 400mg/</v>
      </c>
    </row>
    <row r="1946" spans="1:168" ht="15.75" customHeight="1">
      <c r="A1946" s="76">
        <f t="shared" si="229"/>
        <v>9876699</v>
      </c>
      <c r="B1946" s="57"/>
      <c r="C1946" s="119"/>
      <c r="D1946" s="119"/>
      <c r="E1946" s="119"/>
      <c r="F1946" s="119"/>
      <c r="G1946" s="46" t="s">
        <v>1491</v>
      </c>
      <c r="H1946" s="46" t="s">
        <v>1837</v>
      </c>
      <c r="J1946" s="5" t="str">
        <f t="shared" si="230"/>
        <v>NOR Ibuprofen Karo Pharma AS film-coated tablet 100 x 600mg/</v>
      </c>
      <c r="K1946" s="5" t="str">
        <f t="shared" si="231"/>
        <v>NOR Ibuprofen Karo Pharma AS film-coated tablet 100 x 600mg/</v>
      </c>
      <c r="N1946" s="46" t="s">
        <v>210</v>
      </c>
      <c r="O1946" s="46" t="s">
        <v>2235</v>
      </c>
      <c r="P1946" s="80">
        <v>100</v>
      </c>
      <c r="R1946" s="80">
        <v>100</v>
      </c>
      <c r="T1946" s="119"/>
      <c r="U1946" s="119"/>
      <c r="V1946" s="119"/>
      <c r="W1946" s="119"/>
      <c r="X1946" s="46" t="s">
        <v>1289</v>
      </c>
      <c r="Y1946" s="46" t="s">
        <v>2146</v>
      </c>
      <c r="AA1946" s="46" t="s">
        <v>2303</v>
      </c>
      <c r="AC1946" s="46" t="s">
        <v>2307</v>
      </c>
      <c r="AD1946" s="46" t="s">
        <v>210</v>
      </c>
      <c r="AE1946" s="46" t="s">
        <v>2235</v>
      </c>
      <c r="AF1946" s="48" t="s">
        <v>2203</v>
      </c>
      <c r="AG1946" s="46" t="s">
        <v>2339</v>
      </c>
      <c r="AH1946" s="46"/>
      <c r="AI1946" s="46" t="s">
        <v>3373</v>
      </c>
      <c r="AJ1946" s="46" t="s">
        <v>2221</v>
      </c>
      <c r="AT1946" s="25" t="str">
        <f t="shared" si="232"/>
        <v>NOR Ibuprofen Karo Pharma AS film-coated tablet 600mg/</v>
      </c>
      <c r="AU1946" s="33"/>
      <c r="AV1946" s="46" t="s">
        <v>1895</v>
      </c>
      <c r="AW1946" s="46" t="s">
        <v>1837</v>
      </c>
      <c r="AX1946" s="46"/>
      <c r="AZ1946" s="46" t="s">
        <v>578</v>
      </c>
      <c r="BA1946" s="46" t="s">
        <v>966</v>
      </c>
      <c r="BB1946" s="46"/>
      <c r="BD1946" s="46" t="s">
        <v>2339</v>
      </c>
      <c r="BE1946" s="46"/>
      <c r="BF1946" s="46" t="s">
        <v>2038</v>
      </c>
      <c r="BG1946" s="46" t="s">
        <v>2094</v>
      </c>
      <c r="BH1946" s="46"/>
      <c r="BI1946" s="46"/>
      <c r="BJ1946" s="46" t="s">
        <v>1951</v>
      </c>
      <c r="BK1946" s="46" t="s">
        <v>2094</v>
      </c>
      <c r="BL1946" s="46" t="s">
        <v>2038</v>
      </c>
      <c r="BM1946" s="65" t="s">
        <v>1353</v>
      </c>
      <c r="BN1946" t="str">
        <f t="shared" si="233"/>
        <v>Ibuprofen film-coated tablet 600mg/</v>
      </c>
      <c r="BO1946" s="65"/>
      <c r="BP1946" t="str">
        <f t="shared" si="234"/>
        <v>Ibuprofen film-coated tablet 600mg/</v>
      </c>
      <c r="BR1946" s="76">
        <v>10221000</v>
      </c>
      <c r="BS1946" s="46" t="s">
        <v>1220</v>
      </c>
      <c r="BT1946" s="46"/>
      <c r="BU1946" s="119"/>
      <c r="BV1946" s="119"/>
      <c r="BW1946" s="48" t="s">
        <v>2203</v>
      </c>
      <c r="CB1946" s="82" t="s">
        <v>173</v>
      </c>
      <c r="CC1946" s="82"/>
      <c r="CD1946" s="46" t="s">
        <v>2262</v>
      </c>
      <c r="CE1946" s="46" t="s">
        <v>173</v>
      </c>
      <c r="CG1946" s="46" t="s">
        <v>175</v>
      </c>
      <c r="CH1946" s="46"/>
      <c r="CI1946" s="119"/>
      <c r="CJ1946" s="119"/>
      <c r="CK1946" s="46" t="s">
        <v>1239</v>
      </c>
      <c r="CN1946" s="46" t="s">
        <v>3383</v>
      </c>
      <c r="CO1946" s="46" t="s">
        <v>2251</v>
      </c>
      <c r="CQ1946" s="69" t="s">
        <v>2251</v>
      </c>
      <c r="CR1946" s="69" t="s">
        <v>966</v>
      </c>
      <c r="CT1946" s="46" t="s">
        <v>2251</v>
      </c>
      <c r="CU1946" s="46" t="s">
        <v>614</v>
      </c>
      <c r="CV1946" s="119"/>
      <c r="CW1946" s="148"/>
      <c r="DG1946" s="119"/>
      <c r="DH1946" s="119"/>
      <c r="DI1946" s="119"/>
      <c r="DJ1946" s="119"/>
      <c r="DK1946" s="119"/>
      <c r="DL1946" s="74">
        <v>600</v>
      </c>
      <c r="DM1946" s="74" t="s">
        <v>164</v>
      </c>
      <c r="DN1946" s="74"/>
      <c r="DO1946" s="74"/>
      <c r="DP1946" s="74"/>
      <c r="DR1946" s="74">
        <v>600</v>
      </c>
      <c r="DS1946" s="74" t="s">
        <v>164</v>
      </c>
      <c r="DX1946" s="46" t="s">
        <v>210</v>
      </c>
      <c r="DY1946" s="46" t="s">
        <v>210</v>
      </c>
      <c r="DZ1946" s="46" t="s">
        <v>2242</v>
      </c>
      <c r="EA1946" s="75">
        <v>6000000</v>
      </c>
      <c r="EB1946" s="46" t="s">
        <v>164</v>
      </c>
      <c r="EC1946" s="46"/>
      <c r="ET1946" s="46" t="s">
        <v>2320</v>
      </c>
      <c r="EU1946" s="46" t="s">
        <v>621</v>
      </c>
      <c r="EY1946" s="70" t="str">
        <f t="shared" si="235"/>
        <v>ibuprofen oral 600mg/</v>
      </c>
      <c r="FK1946" s="14" t="s">
        <v>163</v>
      </c>
      <c r="FL1946" s="70" t="str">
        <f t="shared" si="236"/>
        <v>ibuprofen oral 600mg/</v>
      </c>
    </row>
    <row r="1947" spans="1:168" ht="15.75" customHeight="1">
      <c r="A1947" s="76">
        <f t="shared" si="229"/>
        <v>9876700</v>
      </c>
      <c r="B1947" s="57"/>
      <c r="C1947" s="119"/>
      <c r="D1947" s="119"/>
      <c r="E1947" s="119"/>
      <c r="F1947" s="119"/>
      <c r="G1947" s="46" t="s">
        <v>1492</v>
      </c>
      <c r="H1947" s="46" t="s">
        <v>1838</v>
      </c>
      <c r="J1947" s="5" t="str">
        <f t="shared" si="230"/>
        <v>NOR Ibuprofen Orifarm Healthcare A/S film-coated tablet 20 x 400mg/</v>
      </c>
      <c r="K1947" s="5" t="str">
        <f t="shared" si="231"/>
        <v>NOR Ibuprofen Orifarm Healthcare A/S film-coated tablet 20 x 400mg/</v>
      </c>
      <c r="N1947" s="46" t="s">
        <v>210</v>
      </c>
      <c r="O1947" s="46" t="s">
        <v>2238</v>
      </c>
      <c r="P1947" s="80">
        <v>20</v>
      </c>
      <c r="R1947" s="80">
        <v>20</v>
      </c>
      <c r="T1947" s="119"/>
      <c r="U1947" s="119"/>
      <c r="V1947" s="119"/>
      <c r="W1947" s="119"/>
      <c r="X1947" s="46" t="s">
        <v>1291</v>
      </c>
      <c r="Y1947" s="46" t="s">
        <v>2147</v>
      </c>
      <c r="AA1947" s="46" t="s">
        <v>2303</v>
      </c>
      <c r="AC1947" s="46" t="s">
        <v>2304</v>
      </c>
      <c r="AD1947" s="46" t="s">
        <v>210</v>
      </c>
      <c r="AE1947" s="46" t="s">
        <v>2238</v>
      </c>
      <c r="AF1947" s="48" t="s">
        <v>2203</v>
      </c>
      <c r="AG1947" s="46" t="s">
        <v>2339</v>
      </c>
      <c r="AH1947" s="46"/>
      <c r="AI1947" s="46" t="s">
        <v>3373</v>
      </c>
      <c r="AJ1947" s="46" t="s">
        <v>2221</v>
      </c>
      <c r="AT1947" s="25" t="str">
        <f t="shared" si="232"/>
        <v>NOR Ibuprofen Orifarm Healthcare A/S film-coated tablet 400mg/</v>
      </c>
      <c r="AU1947" s="33"/>
      <c r="AV1947" s="46" t="s">
        <v>1899</v>
      </c>
      <c r="AW1947" s="46" t="s">
        <v>1838</v>
      </c>
      <c r="AX1947" s="46"/>
      <c r="AZ1947" s="46" t="s">
        <v>578</v>
      </c>
      <c r="BA1947" s="46" t="s">
        <v>966</v>
      </c>
      <c r="BB1947" s="46"/>
      <c r="BD1947" s="46" t="s">
        <v>2339</v>
      </c>
      <c r="BE1947" s="46"/>
      <c r="BF1947" s="46" t="s">
        <v>2039</v>
      </c>
      <c r="BG1947" s="46" t="s">
        <v>988</v>
      </c>
      <c r="BH1947" s="46"/>
      <c r="BI1947" s="46"/>
      <c r="BJ1947" s="46" t="s">
        <v>1952</v>
      </c>
      <c r="BK1947" s="46" t="s">
        <v>988</v>
      </c>
      <c r="BL1947" s="46" t="s">
        <v>2039</v>
      </c>
      <c r="BM1947" s="65" t="s">
        <v>1353</v>
      </c>
      <c r="BN1947" t="str">
        <f t="shared" si="233"/>
        <v>Ibuprofen film-coated tablet 400mg/</v>
      </c>
      <c r="BO1947" s="65"/>
      <c r="BP1947" t="str">
        <f t="shared" si="234"/>
        <v>Ibuprofen film-coated tablet 400mg/</v>
      </c>
      <c r="BR1947" s="76">
        <v>10221000</v>
      </c>
      <c r="BS1947" s="46" t="s">
        <v>1220</v>
      </c>
      <c r="BT1947" s="46"/>
      <c r="BU1947" s="119"/>
      <c r="BV1947" s="119"/>
      <c r="BW1947" s="48" t="s">
        <v>2203</v>
      </c>
      <c r="CB1947" s="82" t="s">
        <v>173</v>
      </c>
      <c r="CC1947" s="82"/>
      <c r="CD1947" s="46" t="s">
        <v>2262</v>
      </c>
      <c r="CE1947" s="46" t="s">
        <v>173</v>
      </c>
      <c r="CG1947" s="46" t="s">
        <v>175</v>
      </c>
      <c r="CH1947" s="46"/>
      <c r="CI1947" s="119"/>
      <c r="CJ1947" s="119"/>
      <c r="CK1947" s="46" t="s">
        <v>1239</v>
      </c>
      <c r="CN1947" s="46" t="s">
        <v>3383</v>
      </c>
      <c r="CO1947" s="46" t="s">
        <v>2251</v>
      </c>
      <c r="CQ1947" s="69" t="s">
        <v>2251</v>
      </c>
      <c r="CR1947" s="69" t="s">
        <v>966</v>
      </c>
      <c r="CT1947" s="46" t="s">
        <v>2251</v>
      </c>
      <c r="CU1947" s="46" t="s">
        <v>614</v>
      </c>
      <c r="CV1947" s="119"/>
      <c r="CW1947" s="148"/>
      <c r="DG1947" s="119"/>
      <c r="DH1947" s="119"/>
      <c r="DI1947" s="119"/>
      <c r="DJ1947" s="119"/>
      <c r="DK1947" s="119"/>
      <c r="DL1947" s="74">
        <v>400</v>
      </c>
      <c r="DM1947" s="74" t="s">
        <v>164</v>
      </c>
      <c r="DN1947" s="74"/>
      <c r="DO1947" s="74"/>
      <c r="DP1947" s="74"/>
      <c r="DR1947" s="74">
        <v>400</v>
      </c>
      <c r="DS1947" s="74" t="s">
        <v>164</v>
      </c>
      <c r="DX1947" s="46" t="s">
        <v>210</v>
      </c>
      <c r="DY1947" s="46" t="s">
        <v>210</v>
      </c>
      <c r="DZ1947" s="46" t="s">
        <v>2242</v>
      </c>
      <c r="EA1947" s="75">
        <v>4000000</v>
      </c>
      <c r="EB1947" s="46" t="s">
        <v>164</v>
      </c>
      <c r="EC1947" s="46"/>
      <c r="ET1947" s="46" t="s">
        <v>2320</v>
      </c>
      <c r="EU1947" s="46" t="s">
        <v>621</v>
      </c>
      <c r="EY1947" s="70" t="str">
        <f t="shared" si="235"/>
        <v>ibuprofen oral 400mg/</v>
      </c>
      <c r="FK1947" s="14" t="s">
        <v>163</v>
      </c>
      <c r="FL1947" s="70" t="str">
        <f t="shared" si="236"/>
        <v>ibuprofen oral 400mg/</v>
      </c>
    </row>
    <row r="1948" spans="1:168" ht="15.75" customHeight="1">
      <c r="A1948" s="76">
        <f t="shared" si="229"/>
        <v>9876701</v>
      </c>
      <c r="B1948" s="57"/>
      <c r="C1948" s="119"/>
      <c r="D1948" s="119"/>
      <c r="E1948" s="119"/>
      <c r="F1948" s="119"/>
      <c r="G1948" s="46" t="s">
        <v>1493</v>
      </c>
      <c r="H1948" s="46" t="s">
        <v>1833</v>
      </c>
      <c r="J1948" s="5" t="str">
        <f t="shared" si="230"/>
        <v>NOR Ibuprofen Karo Pharma AS film-coated tablet 50 x 400mg/</v>
      </c>
      <c r="K1948" s="5" t="str">
        <f t="shared" si="231"/>
        <v>NOR Ibuprofen Karo Pharma AS film-coated tablet 50 x 400mg/</v>
      </c>
      <c r="N1948" s="46" t="s">
        <v>1299</v>
      </c>
      <c r="O1948" s="46" t="s">
        <v>2232</v>
      </c>
      <c r="P1948" s="81">
        <v>50</v>
      </c>
      <c r="R1948" s="81">
        <v>50</v>
      </c>
      <c r="T1948" s="119"/>
      <c r="U1948" s="119"/>
      <c r="V1948" s="119"/>
      <c r="W1948" s="119"/>
      <c r="X1948" s="46" t="s">
        <v>1315</v>
      </c>
      <c r="Y1948" s="46" t="s">
        <v>2142</v>
      </c>
      <c r="AA1948" s="46" t="s">
        <v>2303</v>
      </c>
      <c r="AC1948" s="46" t="s">
        <v>2306</v>
      </c>
      <c r="AD1948" s="46" t="s">
        <v>1299</v>
      </c>
      <c r="AE1948" s="46" t="s">
        <v>2232</v>
      </c>
      <c r="AF1948" s="48" t="s">
        <v>2203</v>
      </c>
      <c r="AG1948" s="46" t="s">
        <v>2339</v>
      </c>
      <c r="AH1948" s="46"/>
      <c r="AI1948" s="46" t="s">
        <v>3373</v>
      </c>
      <c r="AJ1948" s="46" t="s">
        <v>2221</v>
      </c>
      <c r="AT1948" s="25" t="str">
        <f t="shared" si="232"/>
        <v>NOR Ibuprofen Karo Pharma AS film-coated tablet 400mg/</v>
      </c>
      <c r="AU1948" s="33"/>
      <c r="AV1948" s="46" t="s">
        <v>1895</v>
      </c>
      <c r="AW1948" s="46" t="s">
        <v>1833</v>
      </c>
      <c r="AX1948" s="46"/>
      <c r="AZ1948" s="46" t="s">
        <v>578</v>
      </c>
      <c r="BA1948" s="46" t="s">
        <v>966</v>
      </c>
      <c r="BB1948" s="46"/>
      <c r="BD1948" s="46" t="s">
        <v>2339</v>
      </c>
      <c r="BE1948" s="46"/>
      <c r="BF1948" s="46" t="s">
        <v>2034</v>
      </c>
      <c r="BG1948" s="46" t="s">
        <v>2094</v>
      </c>
      <c r="BH1948" s="46"/>
      <c r="BI1948" s="46"/>
      <c r="BJ1948" s="46" t="s">
        <v>1947</v>
      </c>
      <c r="BK1948" s="46" t="s">
        <v>2094</v>
      </c>
      <c r="BL1948" s="46" t="s">
        <v>2034</v>
      </c>
      <c r="BM1948" s="65" t="s">
        <v>1353</v>
      </c>
      <c r="BN1948" t="str">
        <f t="shared" si="233"/>
        <v>Ibuprofen film-coated tablet 400mg/</v>
      </c>
      <c r="BO1948" s="65"/>
      <c r="BP1948" t="str">
        <f t="shared" si="234"/>
        <v>Ibuprofen film-coated tablet 400mg/</v>
      </c>
      <c r="BR1948" s="76">
        <v>10221000</v>
      </c>
      <c r="BS1948" s="46" t="s">
        <v>1220</v>
      </c>
      <c r="BT1948" s="46"/>
      <c r="BU1948" s="119"/>
      <c r="BV1948" s="119"/>
      <c r="BW1948" s="48" t="s">
        <v>2203</v>
      </c>
      <c r="CB1948" s="82" t="s">
        <v>173</v>
      </c>
      <c r="CC1948" s="82"/>
      <c r="CD1948" s="46" t="s">
        <v>2262</v>
      </c>
      <c r="CE1948" s="46" t="s">
        <v>173</v>
      </c>
      <c r="CG1948" s="46" t="s">
        <v>175</v>
      </c>
      <c r="CH1948" s="46"/>
      <c r="CI1948" s="119"/>
      <c r="CJ1948" s="119"/>
      <c r="CK1948" s="46" t="s">
        <v>1239</v>
      </c>
      <c r="CN1948" s="46" t="s">
        <v>3383</v>
      </c>
      <c r="CO1948" s="46" t="s">
        <v>2251</v>
      </c>
      <c r="CQ1948" s="69" t="s">
        <v>2251</v>
      </c>
      <c r="CR1948" s="69" t="s">
        <v>966</v>
      </c>
      <c r="CT1948" s="46" t="s">
        <v>2251</v>
      </c>
      <c r="CU1948" s="46" t="s">
        <v>614</v>
      </c>
      <c r="CV1948" s="119"/>
      <c r="CW1948" s="148"/>
      <c r="DG1948" s="119"/>
      <c r="DH1948" s="119"/>
      <c r="DI1948" s="119"/>
      <c r="DJ1948" s="119"/>
      <c r="DK1948" s="119"/>
      <c r="DL1948" s="74">
        <v>400</v>
      </c>
      <c r="DM1948" s="74" t="s">
        <v>164</v>
      </c>
      <c r="DN1948" s="74"/>
      <c r="DO1948" s="74"/>
      <c r="DP1948" s="74"/>
      <c r="DR1948" s="74">
        <v>400</v>
      </c>
      <c r="DS1948" s="74" t="s">
        <v>164</v>
      </c>
      <c r="DX1948" s="46" t="s">
        <v>210</v>
      </c>
      <c r="DY1948" s="46" t="s">
        <v>210</v>
      </c>
      <c r="DZ1948" s="46" t="s">
        <v>2242</v>
      </c>
      <c r="EA1948" s="75">
        <v>4000000</v>
      </c>
      <c r="EB1948" s="46" t="s">
        <v>164</v>
      </c>
      <c r="EC1948" s="46"/>
      <c r="ET1948" s="46" t="s">
        <v>2320</v>
      </c>
      <c r="EU1948" s="46" t="s">
        <v>621</v>
      </c>
      <c r="EY1948" s="70" t="str">
        <f t="shared" si="235"/>
        <v>ibuprofen oral 400mg/</v>
      </c>
      <c r="FK1948" s="14" t="s">
        <v>163</v>
      </c>
      <c r="FL1948" s="70" t="str">
        <f t="shared" si="236"/>
        <v>ibuprofen oral 400mg/</v>
      </c>
    </row>
    <row r="1949" spans="1:168" ht="15.75" customHeight="1">
      <c r="A1949" s="76">
        <f t="shared" si="229"/>
        <v>9876702</v>
      </c>
      <c r="B1949" s="57"/>
      <c r="C1949" s="119"/>
      <c r="D1949" s="119"/>
      <c r="E1949" s="119"/>
      <c r="F1949" s="119"/>
      <c r="G1949" s="46" t="s">
        <v>1494</v>
      </c>
      <c r="H1949" s="46" t="s">
        <v>1839</v>
      </c>
      <c r="J1949" s="5" t="str">
        <f t="shared" si="230"/>
        <v>NOR Ibuprofen Karo Pharma AS oral suspension 100mL x 200mg/5mL</v>
      </c>
      <c r="K1949" s="5" t="str">
        <f t="shared" si="231"/>
        <v>NOR Ibuprofen Karo Pharma AS oral suspension 100mL x 200mg/5mL</v>
      </c>
      <c r="N1949" s="46" t="s">
        <v>210</v>
      </c>
      <c r="O1949" s="46" t="s">
        <v>2235</v>
      </c>
      <c r="P1949" s="80">
        <v>100</v>
      </c>
      <c r="Q1949" s="14" t="s">
        <v>622</v>
      </c>
      <c r="R1949" s="80">
        <v>100</v>
      </c>
      <c r="S1949" s="14" t="s">
        <v>622</v>
      </c>
      <c r="T1949" s="119"/>
      <c r="U1949" s="119"/>
      <c r="V1949" s="119"/>
      <c r="W1949" s="119"/>
      <c r="X1949" s="46" t="s">
        <v>1289</v>
      </c>
      <c r="Y1949" s="46" t="s">
        <v>2148</v>
      </c>
      <c r="AA1949" s="46" t="s">
        <v>263</v>
      </c>
      <c r="AC1949" s="46" t="s">
        <v>2309</v>
      </c>
      <c r="AD1949" s="46" t="s">
        <v>210</v>
      </c>
      <c r="AE1949" s="46" t="s">
        <v>2235</v>
      </c>
      <c r="AF1949" s="48" t="s">
        <v>2199</v>
      </c>
      <c r="AG1949" s="46" t="s">
        <v>1209</v>
      </c>
      <c r="AH1949" s="46"/>
      <c r="AI1949" s="46" t="s">
        <v>2209</v>
      </c>
      <c r="AJ1949" s="46" t="s">
        <v>2217</v>
      </c>
      <c r="AT1949" s="25" t="str">
        <f t="shared" si="232"/>
        <v>NOR Ibuprofen Karo Pharma AS oral suspension 200mg/5mL</v>
      </c>
      <c r="AU1949" s="33"/>
      <c r="AV1949" s="46" t="s">
        <v>1895</v>
      </c>
      <c r="AW1949" s="46" t="s">
        <v>1839</v>
      </c>
      <c r="AX1949" s="46"/>
      <c r="AZ1949" s="46" t="s">
        <v>578</v>
      </c>
      <c r="BA1949" s="46" t="s">
        <v>966</v>
      </c>
      <c r="BB1949" s="46"/>
      <c r="BD1949" s="46" t="s">
        <v>1209</v>
      </c>
      <c r="BE1949" s="46"/>
      <c r="BF1949" s="46" t="s">
        <v>2040</v>
      </c>
      <c r="BG1949" s="46" t="s">
        <v>2094</v>
      </c>
      <c r="BH1949" s="46"/>
      <c r="BI1949" s="46"/>
      <c r="BJ1949" s="46" t="s">
        <v>1953</v>
      </c>
      <c r="BK1949" s="46" t="s">
        <v>2094</v>
      </c>
      <c r="BL1949" s="46" t="s">
        <v>2040</v>
      </c>
      <c r="BM1949" s="65" t="s">
        <v>1353</v>
      </c>
      <c r="BN1949" t="str">
        <f t="shared" si="233"/>
        <v>Ibuprofen oral suspension 200mg/5mL</v>
      </c>
      <c r="BO1949" s="65"/>
      <c r="BP1949" t="str">
        <f t="shared" si="234"/>
        <v>Ibuprofen oral suspension 200mg/5mL</v>
      </c>
      <c r="BR1949" s="76">
        <v>10106000</v>
      </c>
      <c r="BS1949" s="46" t="s">
        <v>1209</v>
      </c>
      <c r="BT1949" s="46"/>
      <c r="BU1949" s="119"/>
      <c r="BV1949" s="119"/>
      <c r="BW1949" s="48" t="s">
        <v>2199</v>
      </c>
      <c r="CB1949" s="82" t="s">
        <v>210</v>
      </c>
      <c r="CC1949" s="82"/>
      <c r="CD1949" s="46" t="s">
        <v>210</v>
      </c>
      <c r="CE1949" s="46" t="s">
        <v>210</v>
      </c>
      <c r="CG1949" s="46" t="s">
        <v>175</v>
      </c>
      <c r="CH1949" s="46"/>
      <c r="CI1949" s="119"/>
      <c r="CJ1949" s="119"/>
      <c r="CK1949" s="46" t="s">
        <v>1239</v>
      </c>
      <c r="CN1949" s="46" t="s">
        <v>3383</v>
      </c>
      <c r="CO1949" s="46" t="s">
        <v>2251</v>
      </c>
      <c r="CQ1949" s="69" t="s">
        <v>2251</v>
      </c>
      <c r="CR1949" s="69" t="s">
        <v>966</v>
      </c>
      <c r="CT1949" s="46" t="s">
        <v>2251</v>
      </c>
      <c r="CU1949" s="46" t="s">
        <v>614</v>
      </c>
      <c r="CV1949" s="119"/>
      <c r="CW1949" s="148"/>
      <c r="DA1949" s="74">
        <v>200</v>
      </c>
      <c r="DB1949" s="74" t="s">
        <v>164</v>
      </c>
      <c r="DC1949" s="74"/>
      <c r="DD1949" s="74">
        <v>5</v>
      </c>
      <c r="DE1949" s="74" t="s">
        <v>622</v>
      </c>
      <c r="DG1949" s="119"/>
      <c r="DH1949" s="119"/>
      <c r="DI1949" s="119"/>
      <c r="DJ1949" s="119"/>
      <c r="DK1949" s="119"/>
      <c r="DR1949" s="74">
        <v>200</v>
      </c>
      <c r="DS1949" s="74" t="s">
        <v>164</v>
      </c>
      <c r="DU1949" s="74">
        <v>5</v>
      </c>
      <c r="DV1949" s="74" t="s">
        <v>622</v>
      </c>
      <c r="DX1949" s="46" t="s">
        <v>2232</v>
      </c>
      <c r="DY1949" s="46" t="s">
        <v>263</v>
      </c>
      <c r="DZ1949" s="46" t="s">
        <v>2242</v>
      </c>
      <c r="EA1949" s="75">
        <v>200000</v>
      </c>
      <c r="EB1949" s="46" t="s">
        <v>164</v>
      </c>
      <c r="EC1949" s="46"/>
      <c r="ET1949" s="46" t="s">
        <v>2320</v>
      </c>
      <c r="EU1949" s="46" t="s">
        <v>621</v>
      </c>
      <c r="EY1949" s="70" t="str">
        <f t="shared" si="235"/>
        <v>ibuprofen oral 200mg/5mL</v>
      </c>
      <c r="FK1949" s="14" t="s">
        <v>163</v>
      </c>
      <c r="FL1949" s="70" t="str">
        <f t="shared" si="236"/>
        <v>ibuprofen oral 200mg/5mL</v>
      </c>
    </row>
    <row r="1950" spans="1:168" ht="15.75" customHeight="1">
      <c r="A1950" s="76">
        <f t="shared" si="229"/>
        <v>9876703</v>
      </c>
      <c r="B1950" s="57"/>
      <c r="C1950" s="119"/>
      <c r="D1950" s="119"/>
      <c r="E1950" s="119"/>
      <c r="F1950" s="119"/>
      <c r="G1950" s="46" t="s">
        <v>1495</v>
      </c>
      <c r="H1950" s="46" t="s">
        <v>1840</v>
      </c>
      <c r="J1950" s="5" t="str">
        <f t="shared" si="230"/>
        <v>NOR Ibuprofen Reckitt Benckiser Healthcare (Scandinavia) A/S (1) oral suspension 100mL x 400mg/5mL</v>
      </c>
      <c r="K1950" s="5" t="str">
        <f t="shared" si="231"/>
        <v>NOR Ibuprofen Reckitt Benckiser Healthcare (Scandinavia) A/S (1) oral suspension 100mL x 400mg/5mL</v>
      </c>
      <c r="N1950" s="46" t="s">
        <v>210</v>
      </c>
      <c r="O1950" s="46" t="s">
        <v>2235</v>
      </c>
      <c r="P1950" s="80">
        <v>100</v>
      </c>
      <c r="Q1950" s="14" t="s">
        <v>622</v>
      </c>
      <c r="R1950" s="80">
        <v>100</v>
      </c>
      <c r="S1950" s="14" t="s">
        <v>622</v>
      </c>
      <c r="T1950" s="119"/>
      <c r="U1950" s="119"/>
      <c r="V1950" s="119"/>
      <c r="W1950" s="119"/>
      <c r="X1950" s="46" t="s">
        <v>1289</v>
      </c>
      <c r="Y1950" s="46" t="s">
        <v>2149</v>
      </c>
      <c r="AA1950" s="46" t="s">
        <v>263</v>
      </c>
      <c r="AC1950" s="46" t="s">
        <v>2311</v>
      </c>
      <c r="AD1950" s="46" t="s">
        <v>210</v>
      </c>
      <c r="AE1950" s="46" t="s">
        <v>2235</v>
      </c>
      <c r="AF1950" s="48" t="s">
        <v>2199</v>
      </c>
      <c r="AG1950" s="46" t="s">
        <v>1209</v>
      </c>
      <c r="AH1950" s="46"/>
      <c r="AI1950" s="46" t="s">
        <v>2209</v>
      </c>
      <c r="AJ1950" s="46" t="s">
        <v>2217</v>
      </c>
      <c r="AT1950" s="25" t="str">
        <f t="shared" si="232"/>
        <v>NOR Ibuprofen Reckitt Benckiser Healthcare (Scandinavia) A/S (1) oral suspension 400mg/5mL</v>
      </c>
      <c r="AU1950" s="33"/>
      <c r="AV1950" s="46" t="s">
        <v>1897</v>
      </c>
      <c r="AW1950" s="46" t="s">
        <v>1840</v>
      </c>
      <c r="AX1950" s="46"/>
      <c r="AZ1950" s="46" t="s">
        <v>578</v>
      </c>
      <c r="BA1950" s="46" t="s">
        <v>966</v>
      </c>
      <c r="BB1950" s="46"/>
      <c r="BD1950" s="46" t="s">
        <v>1209</v>
      </c>
      <c r="BE1950" s="46"/>
      <c r="BF1950" s="46" t="s">
        <v>2041</v>
      </c>
      <c r="BG1950" s="46" t="s">
        <v>2097</v>
      </c>
      <c r="BH1950" s="46"/>
      <c r="BI1950" s="46"/>
      <c r="BJ1950" s="46" t="s">
        <v>1954</v>
      </c>
      <c r="BK1950" s="46" t="s">
        <v>2097</v>
      </c>
      <c r="BL1950" s="46" t="s">
        <v>2041</v>
      </c>
      <c r="BM1950" s="65" t="s">
        <v>1353</v>
      </c>
      <c r="BN1950" t="str">
        <f t="shared" si="233"/>
        <v>Ibuprofen oral suspension 400mg/5mL</v>
      </c>
      <c r="BO1950" s="65"/>
      <c r="BP1950" t="str">
        <f t="shared" si="234"/>
        <v>Ibuprofen oral suspension 400mg/5mL</v>
      </c>
      <c r="BR1950" s="76">
        <v>10106000</v>
      </c>
      <c r="BS1950" s="46" t="s">
        <v>1209</v>
      </c>
      <c r="BT1950" s="46"/>
      <c r="BU1950" s="119"/>
      <c r="BV1950" s="119"/>
      <c r="BW1950" s="48" t="s">
        <v>2199</v>
      </c>
      <c r="CB1950" s="82" t="s">
        <v>210</v>
      </c>
      <c r="CC1950" s="82"/>
      <c r="CD1950" s="46" t="s">
        <v>210</v>
      </c>
      <c r="CE1950" s="46" t="s">
        <v>210</v>
      </c>
      <c r="CG1950" s="46" t="s">
        <v>175</v>
      </c>
      <c r="CH1950" s="46"/>
      <c r="CI1950" s="119"/>
      <c r="CJ1950" s="119"/>
      <c r="CK1950" s="46" t="s">
        <v>1239</v>
      </c>
      <c r="CN1950" s="46" t="s">
        <v>3383</v>
      </c>
      <c r="CO1950" s="46" t="s">
        <v>2251</v>
      </c>
      <c r="CQ1950" s="69" t="s">
        <v>2251</v>
      </c>
      <c r="CR1950" s="69" t="s">
        <v>966</v>
      </c>
      <c r="CT1950" s="46" t="s">
        <v>2251</v>
      </c>
      <c r="CU1950" s="46" t="s">
        <v>614</v>
      </c>
      <c r="CV1950" s="119"/>
      <c r="CW1950" s="148"/>
      <c r="DA1950" s="74">
        <v>400</v>
      </c>
      <c r="DB1950" s="74" t="s">
        <v>164</v>
      </c>
      <c r="DC1950" s="74"/>
      <c r="DD1950" s="74">
        <v>5</v>
      </c>
      <c r="DE1950" s="74" t="s">
        <v>622</v>
      </c>
      <c r="DG1950" s="119"/>
      <c r="DH1950" s="119"/>
      <c r="DI1950" s="119"/>
      <c r="DJ1950" s="119"/>
      <c r="DK1950" s="119"/>
      <c r="DR1950" s="74">
        <v>400</v>
      </c>
      <c r="DS1950" s="74" t="s">
        <v>164</v>
      </c>
      <c r="DU1950" s="74">
        <v>5</v>
      </c>
      <c r="DV1950" s="74" t="s">
        <v>622</v>
      </c>
      <c r="DX1950" s="46" t="s">
        <v>2232</v>
      </c>
      <c r="DY1950" s="46" t="s">
        <v>263</v>
      </c>
      <c r="DZ1950" s="46" t="s">
        <v>2242</v>
      </c>
      <c r="EA1950" s="75">
        <v>400000</v>
      </c>
      <c r="EB1950" s="46" t="s">
        <v>164</v>
      </c>
      <c r="EC1950" s="46"/>
      <c r="ET1950" s="46" t="s">
        <v>2320</v>
      </c>
      <c r="EU1950" s="46" t="s">
        <v>621</v>
      </c>
      <c r="EY1950" s="70" t="str">
        <f t="shared" si="235"/>
        <v>ibuprofen oral 400mg/5mL</v>
      </c>
      <c r="FK1950" s="14" t="s">
        <v>163</v>
      </c>
      <c r="FL1950" s="70" t="str">
        <f t="shared" si="236"/>
        <v>ibuprofen oral 400mg/5mL</v>
      </c>
    </row>
    <row r="1951" spans="1:168" ht="15.75" customHeight="1">
      <c r="A1951" s="76">
        <f t="shared" si="229"/>
        <v>9876704</v>
      </c>
      <c r="B1951" s="57"/>
      <c r="C1951" s="119"/>
      <c r="D1951" s="119"/>
      <c r="E1951" s="119"/>
      <c r="F1951" s="119"/>
      <c r="G1951" s="46" t="s">
        <v>1496</v>
      </c>
      <c r="H1951" s="46" t="s">
        <v>1841</v>
      </c>
      <c r="J1951" s="5" t="str">
        <f t="shared" si="230"/>
        <v>NOR Ibuprofen B. Braun Melsungen  AG solution for infusion 1000mL x 400mg/5mL</v>
      </c>
      <c r="K1951" s="5" t="str">
        <f t="shared" si="231"/>
        <v>NOR Ibuprofen B. Braun Melsungen  AG solution for infusion 1000mL x 400mg/5mL</v>
      </c>
      <c r="N1951" s="46" t="s">
        <v>1292</v>
      </c>
      <c r="O1951" s="46" t="s">
        <v>2235</v>
      </c>
      <c r="P1951" s="80">
        <v>1000</v>
      </c>
      <c r="Q1951" s="14" t="s">
        <v>622</v>
      </c>
      <c r="R1951" s="80">
        <v>1000</v>
      </c>
      <c r="S1951" s="14" t="s">
        <v>622</v>
      </c>
      <c r="T1951" s="119"/>
      <c r="U1951" s="119"/>
      <c r="V1951" s="119"/>
      <c r="W1951" s="119"/>
      <c r="X1951" s="46" t="s">
        <v>2300</v>
      </c>
      <c r="Y1951" s="46" t="s">
        <v>2150</v>
      </c>
      <c r="AA1951" s="46" t="s">
        <v>263</v>
      </c>
      <c r="AC1951" s="46" t="s">
        <v>2309</v>
      </c>
      <c r="AD1951" s="46" t="s">
        <v>1292</v>
      </c>
      <c r="AE1951" s="72" t="s">
        <v>1350</v>
      </c>
      <c r="AF1951" s="48" t="s">
        <v>2206</v>
      </c>
      <c r="AG1951" s="46" t="s">
        <v>1223</v>
      </c>
      <c r="AH1951" s="46"/>
      <c r="AI1951" s="46" t="s">
        <v>2215</v>
      </c>
      <c r="AJ1951" s="46" t="s">
        <v>2224</v>
      </c>
      <c r="AT1951" s="25" t="str">
        <f t="shared" si="232"/>
        <v>NOR Ibuprofen B. Braun Melsungen  AG solution for infusion 400mg/5mL</v>
      </c>
      <c r="AU1951" s="33"/>
      <c r="AV1951" s="46" t="s">
        <v>1900</v>
      </c>
      <c r="AW1951" s="46" t="s">
        <v>1841</v>
      </c>
      <c r="AX1951" s="46"/>
      <c r="AZ1951" s="46" t="s">
        <v>578</v>
      </c>
      <c r="BA1951" s="46" t="s">
        <v>966</v>
      </c>
      <c r="BB1951" s="46"/>
      <c r="BD1951" s="46" t="s">
        <v>1223</v>
      </c>
      <c r="BE1951" s="46"/>
      <c r="BF1951" s="46" t="s">
        <v>2042</v>
      </c>
      <c r="BG1951" s="46" t="s">
        <v>2098</v>
      </c>
      <c r="BH1951" s="46"/>
      <c r="BI1951" s="46"/>
      <c r="BJ1951" s="46" t="s">
        <v>1955</v>
      </c>
      <c r="BK1951" s="46" t="s">
        <v>2098</v>
      </c>
      <c r="BL1951" s="46" t="s">
        <v>2042</v>
      </c>
      <c r="BM1951" s="65" t="s">
        <v>1353</v>
      </c>
      <c r="BN1951" t="str">
        <f t="shared" si="233"/>
        <v>Ibuprofen solution for infusion 400mg/5mL</v>
      </c>
      <c r="BO1951" s="65"/>
      <c r="BP1951" t="str">
        <f>CONCATENATE(CR1952," ",BS1951," ",DA1951,DB1951,"/",DD1951,DE1951)</f>
        <v>Ibuprofen solution for infusion 400mg/5mL</v>
      </c>
      <c r="BR1951" s="76">
        <v>11210000</v>
      </c>
      <c r="BS1951" s="46" t="s">
        <v>1223</v>
      </c>
      <c r="BT1951" s="46"/>
      <c r="BU1951" s="119"/>
      <c r="BV1951" s="119"/>
      <c r="BW1951" s="48" t="s">
        <v>2206</v>
      </c>
      <c r="CB1951" s="82" t="s">
        <v>2266</v>
      </c>
      <c r="CC1951" s="82"/>
      <c r="CD1951" s="46" t="s">
        <v>2265</v>
      </c>
      <c r="CE1951" s="46" t="s">
        <v>2266</v>
      </c>
      <c r="CG1951" s="46" t="s">
        <v>1238</v>
      </c>
      <c r="CH1951" s="46"/>
      <c r="CI1951" s="119"/>
      <c r="CJ1951" s="119"/>
      <c r="CK1951" s="46" t="s">
        <v>1241</v>
      </c>
      <c r="CN1951" s="46" t="s">
        <v>2270</v>
      </c>
      <c r="CO1951" s="46" t="s">
        <v>2251</v>
      </c>
      <c r="CQ1951" s="69" t="s">
        <v>2251</v>
      </c>
      <c r="CR1951" s="69" t="s">
        <v>966</v>
      </c>
      <c r="CT1951" s="46" t="s">
        <v>2251</v>
      </c>
      <c r="CU1951" s="46" t="s">
        <v>614</v>
      </c>
      <c r="CV1951" s="119"/>
      <c r="CW1951" s="148"/>
      <c r="DA1951" s="74">
        <v>400</v>
      </c>
      <c r="DB1951" s="74" t="s">
        <v>164</v>
      </c>
      <c r="DC1951" s="74"/>
      <c r="DD1951" s="80">
        <v>5</v>
      </c>
      <c r="DE1951" s="14" t="s">
        <v>622</v>
      </c>
      <c r="DG1951" s="119"/>
      <c r="DH1951" s="119"/>
      <c r="DI1951" s="119"/>
      <c r="DJ1951" s="119"/>
      <c r="DK1951" s="119"/>
      <c r="DL1951" s="74"/>
      <c r="DM1951" s="74"/>
      <c r="DN1951" s="74"/>
      <c r="DO1951" s="74"/>
      <c r="DP1951" s="74"/>
      <c r="DR1951" s="74">
        <v>400</v>
      </c>
      <c r="DS1951" s="74" t="s">
        <v>164</v>
      </c>
      <c r="DU1951" s="80">
        <v>5</v>
      </c>
      <c r="DV1951" s="14" t="s">
        <v>622</v>
      </c>
      <c r="DW1951" s="14"/>
      <c r="DX1951" s="46" t="s">
        <v>210</v>
      </c>
      <c r="DY1951" s="46" t="s">
        <v>210</v>
      </c>
      <c r="DZ1951" s="46" t="s">
        <v>2242</v>
      </c>
      <c r="EA1951" s="75">
        <v>4000000</v>
      </c>
      <c r="EB1951" s="46" t="s">
        <v>164</v>
      </c>
      <c r="EC1951" s="46"/>
      <c r="ET1951" s="46" t="s">
        <v>2320</v>
      </c>
      <c r="EU1951" s="46" t="s">
        <v>621</v>
      </c>
      <c r="EY1951" s="70" t="str">
        <f t="shared" si="235"/>
        <v>ibuprofen Infusion  400mg/5mL</v>
      </c>
      <c r="FK1951" s="14" t="s">
        <v>2444</v>
      </c>
      <c r="FL1951" s="70" t="str">
        <f t="shared" si="236"/>
        <v>ibuprofen Infusion  400mg/5mL</v>
      </c>
    </row>
    <row r="1952" spans="1:168" ht="15.75" customHeight="1">
      <c r="A1952" s="76">
        <f t="shared" si="229"/>
        <v>9876705</v>
      </c>
      <c r="B1952" s="57"/>
      <c r="C1952" s="119"/>
      <c r="D1952" s="119"/>
      <c r="E1952" s="119"/>
      <c r="F1952" s="119"/>
      <c r="G1952" s="46" t="s">
        <v>1497</v>
      </c>
      <c r="H1952" s="46" t="s">
        <v>1842</v>
      </c>
      <c r="J1952" s="5" t="str">
        <f t="shared" si="230"/>
        <v>NOR Ibuprofen B. Braun Melsungen  AG solution for infusion 500mL x 200mg/5mL</v>
      </c>
      <c r="K1952" s="5" t="str">
        <f t="shared" si="231"/>
        <v>NOR Ibuprofen B. Braun Melsungen  AG solution for infusion 500mL x 200mg/5mL</v>
      </c>
      <c r="N1952" s="46" t="s">
        <v>1292</v>
      </c>
      <c r="O1952" s="46" t="s">
        <v>2240</v>
      </c>
      <c r="P1952" s="80">
        <v>500</v>
      </c>
      <c r="Q1952" s="14" t="s">
        <v>622</v>
      </c>
      <c r="R1952" s="80">
        <v>500</v>
      </c>
      <c r="S1952" s="14" t="s">
        <v>622</v>
      </c>
      <c r="T1952" s="119"/>
      <c r="U1952" s="119"/>
      <c r="V1952" s="119"/>
      <c r="W1952" s="119"/>
      <c r="X1952" s="46" t="s">
        <v>2301</v>
      </c>
      <c r="Y1952" s="46" t="s">
        <v>2151</v>
      </c>
      <c r="AA1952" s="46" t="s">
        <v>263</v>
      </c>
      <c r="AC1952" s="46" t="s">
        <v>2309</v>
      </c>
      <c r="AD1952" s="46" t="s">
        <v>1292</v>
      </c>
      <c r="AE1952" s="72" t="s">
        <v>1350</v>
      </c>
      <c r="AF1952" s="48" t="s">
        <v>2206</v>
      </c>
      <c r="AG1952" s="46" t="s">
        <v>1223</v>
      </c>
      <c r="AH1952" s="46"/>
      <c r="AI1952" s="46" t="s">
        <v>2215</v>
      </c>
      <c r="AJ1952" s="46" t="s">
        <v>2224</v>
      </c>
      <c r="AT1952" s="25" t="str">
        <f t="shared" si="232"/>
        <v>NOR Ibuprofen B. Braun Melsungen  AG solution for infusion 200mg/5mL</v>
      </c>
      <c r="AU1952" s="33"/>
      <c r="AV1952" s="46" t="s">
        <v>1900</v>
      </c>
      <c r="AW1952" s="46" t="s">
        <v>1842</v>
      </c>
      <c r="AX1952" s="46"/>
      <c r="AZ1952" s="46" t="s">
        <v>578</v>
      </c>
      <c r="BA1952" s="46" t="s">
        <v>966</v>
      </c>
      <c r="BB1952" s="46"/>
      <c r="BD1952" s="46" t="s">
        <v>1223</v>
      </c>
      <c r="BE1952" s="46"/>
      <c r="BF1952" s="46" t="s">
        <v>2043</v>
      </c>
      <c r="BG1952" s="46" t="s">
        <v>2098</v>
      </c>
      <c r="BH1952" s="46"/>
      <c r="BI1952" s="46"/>
      <c r="BJ1952" s="46" t="s">
        <v>1956</v>
      </c>
      <c r="BK1952" s="46" t="s">
        <v>2098</v>
      </c>
      <c r="BL1952" s="46" t="s">
        <v>2043</v>
      </c>
      <c r="BM1952" s="65" t="s">
        <v>1353</v>
      </c>
      <c r="BN1952" t="str">
        <f t="shared" si="233"/>
        <v>Ibuprofen solution for infusion 200mg/5mL</v>
      </c>
      <c r="BO1952" s="65"/>
      <c r="BP1952" t="str">
        <f>CONCATENATE(CR1953," ",BS1952," ",DA1952,DB1952,"/",DD1952,DE1952)</f>
        <v>Ibuprofen solution for infusion 200mg/5mL</v>
      </c>
      <c r="BR1952" s="76">
        <v>11210000</v>
      </c>
      <c r="BS1952" s="46" t="s">
        <v>1223</v>
      </c>
      <c r="BT1952" s="46"/>
      <c r="BU1952" s="119"/>
      <c r="BV1952" s="119"/>
      <c r="BW1952" s="48" t="s">
        <v>2206</v>
      </c>
      <c r="CB1952" s="82" t="s">
        <v>2266</v>
      </c>
      <c r="CC1952" s="82"/>
      <c r="CD1952" s="46" t="s">
        <v>2265</v>
      </c>
      <c r="CE1952" s="46" t="s">
        <v>2266</v>
      </c>
      <c r="CG1952" s="46" t="s">
        <v>1238</v>
      </c>
      <c r="CH1952" s="46"/>
      <c r="CI1952" s="119"/>
      <c r="CJ1952" s="119"/>
      <c r="CK1952" s="46" t="s">
        <v>1241</v>
      </c>
      <c r="CN1952" s="46" t="s">
        <v>2270</v>
      </c>
      <c r="CO1952" s="46" t="s">
        <v>2251</v>
      </c>
      <c r="CQ1952" s="69" t="s">
        <v>2251</v>
      </c>
      <c r="CR1952" s="69" t="s">
        <v>966</v>
      </c>
      <c r="CT1952" s="46" t="s">
        <v>2251</v>
      </c>
      <c r="CU1952" s="46" t="s">
        <v>614</v>
      </c>
      <c r="CV1952" s="119"/>
      <c r="CW1952" s="148"/>
      <c r="DA1952" s="74">
        <v>200</v>
      </c>
      <c r="DB1952" s="74" t="s">
        <v>164</v>
      </c>
      <c r="DC1952" s="74"/>
      <c r="DD1952" s="80">
        <v>5</v>
      </c>
      <c r="DE1952" s="14" t="s">
        <v>622</v>
      </c>
      <c r="DG1952" s="119"/>
      <c r="DH1952" s="119"/>
      <c r="DI1952" s="119"/>
      <c r="DJ1952" s="119"/>
      <c r="DK1952" s="119"/>
      <c r="DL1952" s="74"/>
      <c r="DM1952" s="74"/>
      <c r="DN1952" s="74"/>
      <c r="DO1952" s="74"/>
      <c r="DP1952" s="74"/>
      <c r="DR1952" s="74">
        <v>200</v>
      </c>
      <c r="DS1952" s="74" t="s">
        <v>164</v>
      </c>
      <c r="DU1952" s="80">
        <v>5</v>
      </c>
      <c r="DV1952" s="14" t="s">
        <v>622</v>
      </c>
      <c r="DW1952" s="14"/>
      <c r="DX1952" s="46" t="s">
        <v>210</v>
      </c>
      <c r="DY1952" s="46" t="s">
        <v>210</v>
      </c>
      <c r="DZ1952" s="46" t="s">
        <v>2242</v>
      </c>
      <c r="EA1952" s="75">
        <v>2000000</v>
      </c>
      <c r="EB1952" s="46" t="s">
        <v>164</v>
      </c>
      <c r="EC1952" s="46"/>
      <c r="ET1952" s="46" t="s">
        <v>2320</v>
      </c>
      <c r="EU1952" s="46" t="s">
        <v>621</v>
      </c>
      <c r="EY1952" s="70" t="str">
        <f t="shared" si="235"/>
        <v>ibuprofen Infusion  200mg/5mL</v>
      </c>
      <c r="FK1952" s="14" t="s">
        <v>2444</v>
      </c>
      <c r="FL1952" s="70" t="str">
        <f t="shared" si="236"/>
        <v>ibuprofen Infusion  200mg/5mL</v>
      </c>
    </row>
    <row r="1953" spans="1:168" ht="15.75" customHeight="1">
      <c r="A1953" s="76">
        <f t="shared" si="229"/>
        <v>9876706</v>
      </c>
      <c r="B1953" s="57"/>
      <c r="C1953" s="119"/>
      <c r="D1953" s="119"/>
      <c r="E1953" s="119"/>
      <c r="F1953" s="119"/>
      <c r="G1953" s="46" t="s">
        <v>1488</v>
      </c>
      <c r="H1953" s="46" t="s">
        <v>1834</v>
      </c>
      <c r="J1953" s="5" t="str">
        <f t="shared" si="230"/>
        <v>NOR Ibuprofen Viatris AS prolonged-release tablet 100 x 800mg/</v>
      </c>
      <c r="K1953" s="5" t="str">
        <f t="shared" si="231"/>
        <v>NOR Ibuprofen Viatris AS prolonged-release tablet 100 x 800mg/</v>
      </c>
      <c r="N1953" s="46" t="s">
        <v>210</v>
      </c>
      <c r="O1953" s="46" t="s">
        <v>2235</v>
      </c>
      <c r="P1953" s="80">
        <v>100</v>
      </c>
      <c r="R1953" s="80">
        <v>100</v>
      </c>
      <c r="T1953" s="119"/>
      <c r="U1953" s="119"/>
      <c r="V1953" s="119"/>
      <c r="W1953" s="119"/>
      <c r="X1953" s="46" t="s">
        <v>1289</v>
      </c>
      <c r="Y1953" s="46" t="s">
        <v>2143</v>
      </c>
      <c r="AA1953" s="46" t="s">
        <v>2303</v>
      </c>
      <c r="AC1953" s="46" t="s">
        <v>2307</v>
      </c>
      <c r="AD1953" s="46" t="s">
        <v>210</v>
      </c>
      <c r="AE1953" s="46" t="s">
        <v>2235</v>
      </c>
      <c r="AF1953" s="48" t="s">
        <v>2200</v>
      </c>
      <c r="AG1953" s="46" t="s">
        <v>1219</v>
      </c>
      <c r="AH1953" s="46"/>
      <c r="AI1953" s="46" t="s">
        <v>2210</v>
      </c>
      <c r="AJ1953" s="46" t="s">
        <v>2218</v>
      </c>
      <c r="AT1953" s="25" t="str">
        <f t="shared" si="232"/>
        <v>NOR Ibuprofen Viatris AS prolonged-release tablet 800mg/</v>
      </c>
      <c r="AU1953" s="33"/>
      <c r="AV1953" s="46" t="s">
        <v>1898</v>
      </c>
      <c r="AW1953" s="46" t="s">
        <v>1834</v>
      </c>
      <c r="AX1953" s="46"/>
      <c r="AZ1953" s="46" t="s">
        <v>578</v>
      </c>
      <c r="BA1953" s="46" t="s">
        <v>966</v>
      </c>
      <c r="BB1953" s="46"/>
      <c r="BD1953" s="46" t="s">
        <v>1219</v>
      </c>
      <c r="BE1953" s="46"/>
      <c r="BF1953" s="46" t="s">
        <v>2035</v>
      </c>
      <c r="BG1953" s="46" t="s">
        <v>2096</v>
      </c>
      <c r="BH1953" s="46"/>
      <c r="BI1953" s="46"/>
      <c r="BJ1953" s="46" t="s">
        <v>1948</v>
      </c>
      <c r="BK1953" s="46" t="s">
        <v>2096</v>
      </c>
      <c r="BL1953" s="46" t="s">
        <v>2035</v>
      </c>
      <c r="BM1953" s="65" t="s">
        <v>1353</v>
      </c>
      <c r="BN1953" t="str">
        <f t="shared" si="233"/>
        <v>Ibuprofen prolonged-release tablet 800mg/</v>
      </c>
      <c r="BO1953" s="65"/>
      <c r="BP1953" t="str">
        <f t="shared" ref="BP1953:BP1984" si="237">CONCATENATE(CR1954," ",BS1953," ",DR1953,DS1953,"/",DU1953,DV1953)</f>
        <v>Ibuprofen prolonged-release tablet 800mg/</v>
      </c>
      <c r="BR1953" s="72">
        <v>10226000</v>
      </c>
      <c r="BS1953" s="46" t="s">
        <v>1219</v>
      </c>
      <c r="BT1953" s="46"/>
      <c r="BU1953" s="119"/>
      <c r="BV1953" s="119"/>
      <c r="BW1953" s="48" t="s">
        <v>2200</v>
      </c>
      <c r="CB1953" s="82" t="s">
        <v>173</v>
      </c>
      <c r="CC1953" s="82"/>
      <c r="CD1953" s="46" t="s">
        <v>2262</v>
      </c>
      <c r="CE1953" s="46" t="s">
        <v>173</v>
      </c>
      <c r="CG1953" s="46" t="s">
        <v>175</v>
      </c>
      <c r="CH1953" s="46"/>
      <c r="CI1953" s="119"/>
      <c r="CJ1953" s="119"/>
      <c r="CK1953" s="46" t="s">
        <v>1239</v>
      </c>
      <c r="CN1953" s="46" t="s">
        <v>3383</v>
      </c>
      <c r="CO1953" s="46" t="s">
        <v>2251</v>
      </c>
      <c r="CQ1953" s="69" t="s">
        <v>2251</v>
      </c>
      <c r="CR1953" s="69" t="s">
        <v>966</v>
      </c>
      <c r="CT1953" s="46" t="s">
        <v>2251</v>
      </c>
      <c r="CU1953" s="46" t="s">
        <v>614</v>
      </c>
      <c r="CV1953" s="119"/>
      <c r="CW1953" s="148"/>
      <c r="DG1953" s="119"/>
      <c r="DH1953" s="119"/>
      <c r="DI1953" s="119"/>
      <c r="DJ1953" s="119"/>
      <c r="DK1953" s="119"/>
      <c r="DL1953" s="74">
        <v>800</v>
      </c>
      <c r="DM1953" s="74" t="s">
        <v>164</v>
      </c>
      <c r="DN1953" s="74"/>
      <c r="DO1953" s="74"/>
      <c r="DP1953" s="74"/>
      <c r="DR1953" s="74">
        <v>800</v>
      </c>
      <c r="DS1953" s="74" t="s">
        <v>164</v>
      </c>
      <c r="DX1953" s="46" t="s">
        <v>210</v>
      </c>
      <c r="DY1953" s="46" t="s">
        <v>210</v>
      </c>
      <c r="DZ1953" s="46" t="s">
        <v>2242</v>
      </c>
      <c r="EA1953" s="75">
        <v>8000000</v>
      </c>
      <c r="EB1953" s="46" t="s">
        <v>164</v>
      </c>
      <c r="EC1953" s="46"/>
      <c r="ET1953" s="46" t="s">
        <v>2320</v>
      </c>
      <c r="EU1953" s="46" t="s">
        <v>621</v>
      </c>
      <c r="EY1953" s="70" t="str">
        <f t="shared" si="235"/>
        <v>ibuprofen oral Prolonged 800mg/</v>
      </c>
      <c r="FK1953" s="14" t="s">
        <v>3375</v>
      </c>
      <c r="FL1953" s="70" t="str">
        <f t="shared" si="236"/>
        <v>ibuprofen oral Prolonged 800mg/</v>
      </c>
    </row>
    <row r="1954" spans="1:168" ht="15.75" customHeight="1">
      <c r="A1954" s="76">
        <f t="shared" si="229"/>
        <v>9876707</v>
      </c>
      <c r="B1954" s="57"/>
      <c r="C1954" s="119"/>
      <c r="D1954" s="119"/>
      <c r="E1954" s="119"/>
      <c r="F1954" s="119"/>
      <c r="G1954" s="46" t="s">
        <v>1487</v>
      </c>
      <c r="H1954" s="46" t="s">
        <v>1834</v>
      </c>
      <c r="J1954" s="5" t="str">
        <f t="shared" si="230"/>
        <v>NOR Ibuprofen Viatris AS prolonged-release tablet 20 x 800mg/</v>
      </c>
      <c r="K1954" s="5" t="str">
        <f t="shared" si="231"/>
        <v>NOR Ibuprofen Viatris AS prolonged-release tablet 20 x 800mg/</v>
      </c>
      <c r="N1954" s="46" t="s">
        <v>1291</v>
      </c>
      <c r="O1954" s="46" t="s">
        <v>2232</v>
      </c>
      <c r="P1954" s="81">
        <v>20</v>
      </c>
      <c r="R1954" s="81">
        <v>20</v>
      </c>
      <c r="T1954" s="119"/>
      <c r="U1954" s="119"/>
      <c r="V1954" s="119"/>
      <c r="W1954" s="119"/>
      <c r="X1954" s="46" t="s">
        <v>210</v>
      </c>
      <c r="Y1954" s="46" t="s">
        <v>2143</v>
      </c>
      <c r="AA1954" s="46" t="s">
        <v>2303</v>
      </c>
      <c r="AC1954" s="46" t="s">
        <v>210</v>
      </c>
      <c r="AD1954" s="46" t="s">
        <v>1291</v>
      </c>
      <c r="AE1954" s="46" t="s">
        <v>2232</v>
      </c>
      <c r="AF1954" s="48" t="s">
        <v>2200</v>
      </c>
      <c r="AG1954" s="46" t="s">
        <v>1219</v>
      </c>
      <c r="AH1954" s="46"/>
      <c r="AI1954" s="46" t="s">
        <v>2210</v>
      </c>
      <c r="AJ1954" s="46" t="s">
        <v>2218</v>
      </c>
      <c r="AT1954" s="25" t="str">
        <f t="shared" si="232"/>
        <v>NOR Ibuprofen Viatris AS prolonged-release tablet 800mg/</v>
      </c>
      <c r="AU1954" s="33"/>
      <c r="AV1954" s="46" t="s">
        <v>1898</v>
      </c>
      <c r="AW1954" s="46" t="s">
        <v>1834</v>
      </c>
      <c r="AX1954" s="46"/>
      <c r="AZ1954" s="46" t="s">
        <v>578</v>
      </c>
      <c r="BA1954" s="46" t="s">
        <v>966</v>
      </c>
      <c r="BB1954" s="46"/>
      <c r="BD1954" s="46" t="s">
        <v>1219</v>
      </c>
      <c r="BE1954" s="46"/>
      <c r="BF1954" s="46" t="s">
        <v>2035</v>
      </c>
      <c r="BG1954" s="46" t="s">
        <v>2096</v>
      </c>
      <c r="BH1954" s="46"/>
      <c r="BI1954" s="46"/>
      <c r="BJ1954" s="46" t="s">
        <v>1948</v>
      </c>
      <c r="BK1954" s="46" t="s">
        <v>2096</v>
      </c>
      <c r="BL1954" s="46" t="s">
        <v>2035</v>
      </c>
      <c r="BM1954" s="65" t="s">
        <v>1353</v>
      </c>
      <c r="BN1954" t="str">
        <f t="shared" si="233"/>
        <v>Ibuprofen prolonged-release tablet 800mg/</v>
      </c>
      <c r="BO1954" s="65"/>
      <c r="BP1954" t="str">
        <f t="shared" si="237"/>
        <v>Ibuprofen prolonged-release tablet 800mg/</v>
      </c>
      <c r="BR1954" s="72">
        <v>10226000</v>
      </c>
      <c r="BS1954" s="46" t="s">
        <v>1219</v>
      </c>
      <c r="BT1954" s="46"/>
      <c r="BU1954" s="119"/>
      <c r="BV1954" s="119"/>
      <c r="BW1954" s="48" t="s">
        <v>2200</v>
      </c>
      <c r="CB1954" s="82" t="s">
        <v>173</v>
      </c>
      <c r="CC1954" s="82"/>
      <c r="CD1954" s="46" t="s">
        <v>2262</v>
      </c>
      <c r="CE1954" s="46" t="s">
        <v>173</v>
      </c>
      <c r="CG1954" s="46" t="s">
        <v>175</v>
      </c>
      <c r="CH1954" s="46"/>
      <c r="CI1954" s="119"/>
      <c r="CJ1954" s="119"/>
      <c r="CK1954" s="46" t="s">
        <v>1239</v>
      </c>
      <c r="CN1954" s="46" t="s">
        <v>3383</v>
      </c>
      <c r="CO1954" s="46" t="s">
        <v>2251</v>
      </c>
      <c r="CQ1954" s="69" t="s">
        <v>2251</v>
      </c>
      <c r="CR1954" s="69" t="s">
        <v>966</v>
      </c>
      <c r="CT1954" s="46" t="s">
        <v>2251</v>
      </c>
      <c r="CU1954" s="46" t="s">
        <v>614</v>
      </c>
      <c r="CV1954" s="119"/>
      <c r="CW1954" s="148"/>
      <c r="DG1954" s="119"/>
      <c r="DH1954" s="119"/>
      <c r="DI1954" s="119"/>
      <c r="DJ1954" s="119"/>
      <c r="DK1954" s="119"/>
      <c r="DL1954" s="74">
        <v>800</v>
      </c>
      <c r="DM1954" s="74" t="s">
        <v>164</v>
      </c>
      <c r="DN1954" s="74"/>
      <c r="DO1954" s="74"/>
      <c r="DP1954" s="74"/>
      <c r="DR1954" s="74">
        <v>800</v>
      </c>
      <c r="DS1954" s="74" t="s">
        <v>164</v>
      </c>
      <c r="DX1954" s="46" t="s">
        <v>210</v>
      </c>
      <c r="DY1954" s="46" t="s">
        <v>210</v>
      </c>
      <c r="DZ1954" s="46" t="s">
        <v>2242</v>
      </c>
      <c r="EA1954" s="75">
        <v>8000000</v>
      </c>
      <c r="EB1954" s="46" t="s">
        <v>164</v>
      </c>
      <c r="EC1954" s="46"/>
      <c r="ET1954" s="46" t="s">
        <v>2320</v>
      </c>
      <c r="EU1954" s="46" t="s">
        <v>621</v>
      </c>
      <c r="EY1954" s="70" t="str">
        <f t="shared" si="235"/>
        <v>ibuprofen oral Prolonged 800mg/</v>
      </c>
      <c r="FK1954" s="14" t="s">
        <v>3375</v>
      </c>
      <c r="FL1954" s="70" t="str">
        <f t="shared" si="236"/>
        <v>ibuprofen oral Prolonged 800mg/</v>
      </c>
    </row>
    <row r="1955" spans="1:168" ht="15.75" customHeight="1">
      <c r="A1955" s="76">
        <f t="shared" si="229"/>
        <v>9876708</v>
      </c>
      <c r="B1955" s="57"/>
      <c r="C1955" s="119"/>
      <c r="D1955" s="119"/>
      <c r="E1955" s="119"/>
      <c r="F1955" s="119"/>
      <c r="G1955" s="46" t="s">
        <v>1486</v>
      </c>
      <c r="H1955" s="46" t="s">
        <v>1834</v>
      </c>
      <c r="J1955" s="5" t="str">
        <f t="shared" si="230"/>
        <v>NOR Ibuprofen Viatris AS prolonged-release tablet 50 x 800mg/</v>
      </c>
      <c r="K1955" s="5" t="str">
        <f t="shared" si="231"/>
        <v>NOR Ibuprofen Viatris AS prolonged-release tablet 50 x 800mg/</v>
      </c>
      <c r="N1955" s="46" t="s">
        <v>1299</v>
      </c>
      <c r="O1955" s="46" t="s">
        <v>2232</v>
      </c>
      <c r="P1955" s="81">
        <v>50</v>
      </c>
      <c r="R1955" s="81">
        <v>50</v>
      </c>
      <c r="T1955" s="119"/>
      <c r="U1955" s="119"/>
      <c r="V1955" s="119"/>
      <c r="W1955" s="119"/>
      <c r="X1955" s="46" t="s">
        <v>210</v>
      </c>
      <c r="Y1955" s="46" t="s">
        <v>2143</v>
      </c>
      <c r="AA1955" s="46" t="s">
        <v>2303</v>
      </c>
      <c r="AC1955" s="46" t="s">
        <v>210</v>
      </c>
      <c r="AD1955" s="46" t="s">
        <v>1299</v>
      </c>
      <c r="AE1955" s="46" t="s">
        <v>2232</v>
      </c>
      <c r="AF1955" s="48" t="s">
        <v>2200</v>
      </c>
      <c r="AG1955" s="46" t="s">
        <v>1219</v>
      </c>
      <c r="AH1955" s="46"/>
      <c r="AI1955" s="46" t="s">
        <v>2210</v>
      </c>
      <c r="AJ1955" s="46" t="s">
        <v>2218</v>
      </c>
      <c r="AT1955" s="25" t="str">
        <f t="shared" si="232"/>
        <v>NOR Ibuprofen Viatris AS prolonged-release tablet 800mg/</v>
      </c>
      <c r="AU1955" s="33"/>
      <c r="AV1955" s="46" t="s">
        <v>1898</v>
      </c>
      <c r="AW1955" s="46" t="s">
        <v>1834</v>
      </c>
      <c r="AX1955" s="46"/>
      <c r="AZ1955" s="46" t="s">
        <v>578</v>
      </c>
      <c r="BA1955" s="46" t="s">
        <v>966</v>
      </c>
      <c r="BB1955" s="46"/>
      <c r="BD1955" s="46" t="s">
        <v>1219</v>
      </c>
      <c r="BE1955" s="46"/>
      <c r="BF1955" s="46" t="s">
        <v>2035</v>
      </c>
      <c r="BG1955" s="46" t="s">
        <v>2096</v>
      </c>
      <c r="BH1955" s="46"/>
      <c r="BI1955" s="46"/>
      <c r="BJ1955" s="46" t="s">
        <v>1948</v>
      </c>
      <c r="BK1955" s="46" t="s">
        <v>2096</v>
      </c>
      <c r="BL1955" s="46" t="s">
        <v>2035</v>
      </c>
      <c r="BM1955" s="65" t="s">
        <v>1353</v>
      </c>
      <c r="BN1955" t="str">
        <f t="shared" si="233"/>
        <v>Ibuprofen prolonged-release tablet 800mg/</v>
      </c>
      <c r="BO1955" s="65"/>
      <c r="BP1955" t="str">
        <f t="shared" si="237"/>
        <v>Ibuprofen prolonged-release tablet 800mg/</v>
      </c>
      <c r="BR1955" s="72">
        <v>10226000</v>
      </c>
      <c r="BS1955" s="46" t="s">
        <v>1219</v>
      </c>
      <c r="BT1955" s="46"/>
      <c r="BU1955" s="119"/>
      <c r="BV1955" s="119"/>
      <c r="BW1955" s="48" t="s">
        <v>2200</v>
      </c>
      <c r="CB1955" s="82" t="s">
        <v>173</v>
      </c>
      <c r="CC1955" s="82"/>
      <c r="CD1955" s="46" t="s">
        <v>2262</v>
      </c>
      <c r="CE1955" s="46" t="s">
        <v>173</v>
      </c>
      <c r="CG1955" s="46" t="s">
        <v>175</v>
      </c>
      <c r="CH1955" s="46"/>
      <c r="CI1955" s="119"/>
      <c r="CJ1955" s="119"/>
      <c r="CK1955" s="46" t="s">
        <v>1239</v>
      </c>
      <c r="CN1955" s="46" t="s">
        <v>3383</v>
      </c>
      <c r="CO1955" s="46" t="s">
        <v>2251</v>
      </c>
      <c r="CQ1955" s="69" t="s">
        <v>2251</v>
      </c>
      <c r="CR1955" s="69" t="s">
        <v>966</v>
      </c>
      <c r="CT1955" s="46" t="s">
        <v>2251</v>
      </c>
      <c r="CU1955" s="46" t="s">
        <v>614</v>
      </c>
      <c r="CV1955" s="119"/>
      <c r="CW1955" s="148"/>
      <c r="DG1955" s="119"/>
      <c r="DH1955" s="119"/>
      <c r="DI1955" s="119"/>
      <c r="DJ1955" s="119"/>
      <c r="DK1955" s="119"/>
      <c r="DL1955" s="74">
        <v>800</v>
      </c>
      <c r="DM1955" s="74" t="s">
        <v>164</v>
      </c>
      <c r="DN1955" s="74"/>
      <c r="DO1955" s="74"/>
      <c r="DP1955" s="74"/>
      <c r="DR1955" s="74">
        <v>800</v>
      </c>
      <c r="DS1955" s="74" t="s">
        <v>164</v>
      </c>
      <c r="DX1955" s="46" t="s">
        <v>210</v>
      </c>
      <c r="DY1955" s="46" t="s">
        <v>210</v>
      </c>
      <c r="DZ1955" s="46" t="s">
        <v>2242</v>
      </c>
      <c r="EA1955" s="75">
        <v>8000000</v>
      </c>
      <c r="EB1955" s="46" t="s">
        <v>164</v>
      </c>
      <c r="EC1955" s="46"/>
      <c r="ET1955" s="46" t="s">
        <v>2320</v>
      </c>
      <c r="EU1955" s="46" t="s">
        <v>621</v>
      </c>
      <c r="EY1955" s="70" t="str">
        <f t="shared" si="235"/>
        <v>ibuprofen oral Prolonged 800mg/</v>
      </c>
      <c r="FK1955" s="14" t="s">
        <v>3375</v>
      </c>
      <c r="FL1955" s="70" t="str">
        <f t="shared" si="236"/>
        <v>ibuprofen oral Prolonged 800mg/</v>
      </c>
    </row>
    <row r="1956" spans="1:168" ht="15.75" customHeight="1">
      <c r="A1956" s="76">
        <f t="shared" si="229"/>
        <v>9876709</v>
      </c>
      <c r="B1956" s="57"/>
      <c r="C1956" s="119"/>
      <c r="D1956" s="119"/>
      <c r="E1956" s="119"/>
      <c r="F1956" s="119"/>
      <c r="G1956" s="46" t="s">
        <v>1498</v>
      </c>
      <c r="H1956" s="46" t="s">
        <v>1833</v>
      </c>
      <c r="J1956" s="5" t="str">
        <f t="shared" si="230"/>
        <v>NOR Ibuprofen Karo Pharma AS film-coated tablet 100 x 400mg/</v>
      </c>
      <c r="K1956" s="5" t="str">
        <f t="shared" si="231"/>
        <v>NOR Ibuprofen Karo Pharma AS film-coated tablet 100 x 400mg/</v>
      </c>
      <c r="N1956" s="46" t="s">
        <v>210</v>
      </c>
      <c r="O1956" s="46" t="s">
        <v>2235</v>
      </c>
      <c r="P1956" s="80">
        <v>100</v>
      </c>
      <c r="R1956" s="80">
        <v>100</v>
      </c>
      <c r="T1956" s="119"/>
      <c r="U1956" s="119"/>
      <c r="V1956" s="119"/>
      <c r="W1956" s="119"/>
      <c r="X1956" s="46" t="s">
        <v>1289</v>
      </c>
      <c r="Y1956" s="46" t="s">
        <v>2142</v>
      </c>
      <c r="AA1956" s="46" t="s">
        <v>2303</v>
      </c>
      <c r="AC1956" s="46" t="s">
        <v>2307</v>
      </c>
      <c r="AD1956" s="46" t="s">
        <v>210</v>
      </c>
      <c r="AE1956" s="46" t="s">
        <v>2235</v>
      </c>
      <c r="AF1956" s="48" t="s">
        <v>2203</v>
      </c>
      <c r="AG1956" s="46" t="s">
        <v>2339</v>
      </c>
      <c r="AH1956" s="46"/>
      <c r="AI1956" s="46" t="s">
        <v>3373</v>
      </c>
      <c r="AJ1956" s="46" t="s">
        <v>2221</v>
      </c>
      <c r="AT1956" s="25" t="str">
        <f t="shared" si="232"/>
        <v>NOR Ibuprofen Karo Pharma AS film-coated tablet 400mg/</v>
      </c>
      <c r="AU1956" s="33"/>
      <c r="AV1956" s="46" t="s">
        <v>1895</v>
      </c>
      <c r="AW1956" s="46" t="s">
        <v>1833</v>
      </c>
      <c r="AX1956" s="46"/>
      <c r="AZ1956" s="46" t="s">
        <v>578</v>
      </c>
      <c r="BA1956" s="46" t="s">
        <v>966</v>
      </c>
      <c r="BB1956" s="46"/>
      <c r="BD1956" s="46" t="s">
        <v>2339</v>
      </c>
      <c r="BE1956" s="46"/>
      <c r="BF1956" s="46" t="s">
        <v>2034</v>
      </c>
      <c r="BG1956" s="46" t="s">
        <v>2094</v>
      </c>
      <c r="BH1956" s="46"/>
      <c r="BI1956" s="46"/>
      <c r="BJ1956" s="46" t="s">
        <v>1947</v>
      </c>
      <c r="BK1956" s="46" t="s">
        <v>2094</v>
      </c>
      <c r="BL1956" s="46" t="s">
        <v>2034</v>
      </c>
      <c r="BM1956" s="65" t="s">
        <v>1353</v>
      </c>
      <c r="BN1956" t="str">
        <f t="shared" si="233"/>
        <v>Ibuprofen film-coated tablet 400mg/</v>
      </c>
      <c r="BO1956" s="65"/>
      <c r="BP1956" t="str">
        <f t="shared" si="237"/>
        <v>Ibuprofen film-coated tablet 400mg/</v>
      </c>
      <c r="BR1956" s="76">
        <v>10221000</v>
      </c>
      <c r="BS1956" s="46" t="s">
        <v>1220</v>
      </c>
      <c r="BT1956" s="46"/>
      <c r="BU1956" s="119"/>
      <c r="BV1956" s="119"/>
      <c r="BW1956" s="48" t="s">
        <v>2203</v>
      </c>
      <c r="CB1956" s="82" t="s">
        <v>173</v>
      </c>
      <c r="CC1956" s="82"/>
      <c r="CD1956" s="46" t="s">
        <v>2262</v>
      </c>
      <c r="CE1956" s="46" t="s">
        <v>173</v>
      </c>
      <c r="CG1956" s="46" t="s">
        <v>175</v>
      </c>
      <c r="CH1956" s="46"/>
      <c r="CI1956" s="119"/>
      <c r="CJ1956" s="119"/>
      <c r="CK1956" s="46" t="s">
        <v>1239</v>
      </c>
      <c r="CN1956" s="46" t="s">
        <v>3383</v>
      </c>
      <c r="CO1956" s="46" t="s">
        <v>2251</v>
      </c>
      <c r="CQ1956" s="69" t="s">
        <v>2251</v>
      </c>
      <c r="CR1956" s="69" t="s">
        <v>966</v>
      </c>
      <c r="CT1956" s="46" t="s">
        <v>2251</v>
      </c>
      <c r="CU1956" s="46" t="s">
        <v>614</v>
      </c>
      <c r="CV1956" s="119"/>
      <c r="CW1956" s="148"/>
      <c r="DG1956" s="119"/>
      <c r="DH1956" s="119"/>
      <c r="DI1956" s="119"/>
      <c r="DJ1956" s="119"/>
      <c r="DK1956" s="119"/>
      <c r="DL1956" s="74">
        <v>400</v>
      </c>
      <c r="DM1956" s="74" t="s">
        <v>164</v>
      </c>
      <c r="DN1956" s="74"/>
      <c r="DO1956" s="74"/>
      <c r="DP1956" s="74"/>
      <c r="DR1956" s="74">
        <v>400</v>
      </c>
      <c r="DS1956" s="74" t="s">
        <v>164</v>
      </c>
      <c r="DX1956" s="46" t="s">
        <v>210</v>
      </c>
      <c r="DY1956" s="46" t="s">
        <v>210</v>
      </c>
      <c r="DZ1956" s="46" t="s">
        <v>2242</v>
      </c>
      <c r="EA1956" s="75">
        <v>4000000</v>
      </c>
      <c r="EB1956" s="46" t="s">
        <v>164</v>
      </c>
      <c r="EC1956" s="46"/>
      <c r="ET1956" s="46" t="s">
        <v>2320</v>
      </c>
      <c r="EU1956" s="46" t="s">
        <v>621</v>
      </c>
      <c r="EY1956" s="70" t="str">
        <f t="shared" si="235"/>
        <v>ibuprofen oral 400mg/</v>
      </c>
      <c r="FK1956" s="14" t="s">
        <v>163</v>
      </c>
      <c r="FL1956" s="70" t="str">
        <f t="shared" si="236"/>
        <v>ibuprofen oral 400mg/</v>
      </c>
    </row>
    <row r="1957" spans="1:168" ht="15.75" customHeight="1">
      <c r="A1957" s="76">
        <f t="shared" si="229"/>
        <v>9876710</v>
      </c>
      <c r="B1957" s="57"/>
      <c r="C1957" s="119"/>
      <c r="D1957" s="119"/>
      <c r="E1957" s="119"/>
      <c r="F1957" s="119"/>
      <c r="G1957" s="46" t="s">
        <v>1499</v>
      </c>
      <c r="H1957" s="46" t="s">
        <v>1837</v>
      </c>
      <c r="J1957" s="5" t="str">
        <f t="shared" si="230"/>
        <v>NOR Ibuprofen Karo Pharma AS film-coated tablet 20 x 600mg/</v>
      </c>
      <c r="K1957" s="5" t="str">
        <f t="shared" si="231"/>
        <v>NOR Ibuprofen Karo Pharma AS film-coated tablet 20 x 600mg/</v>
      </c>
      <c r="N1957" s="46" t="s">
        <v>1291</v>
      </c>
      <c r="O1957" s="46" t="s">
        <v>2232</v>
      </c>
      <c r="P1957" s="81">
        <v>20</v>
      </c>
      <c r="R1957" s="81">
        <v>20</v>
      </c>
      <c r="T1957" s="119"/>
      <c r="U1957" s="119"/>
      <c r="V1957" s="119"/>
      <c r="W1957" s="119"/>
      <c r="X1957" s="46" t="s">
        <v>2298</v>
      </c>
      <c r="Y1957" s="46" t="s">
        <v>2146</v>
      </c>
      <c r="AA1957" s="46" t="s">
        <v>2303</v>
      </c>
      <c r="AC1957" s="46" t="s">
        <v>2306</v>
      </c>
      <c r="AD1957" s="46" t="s">
        <v>1291</v>
      </c>
      <c r="AE1957" s="46" t="s">
        <v>2232</v>
      </c>
      <c r="AF1957" s="48" t="s">
        <v>2203</v>
      </c>
      <c r="AG1957" s="46" t="s">
        <v>2339</v>
      </c>
      <c r="AH1957" s="46"/>
      <c r="AI1957" s="46" t="s">
        <v>3373</v>
      </c>
      <c r="AJ1957" s="46" t="s">
        <v>2221</v>
      </c>
      <c r="AT1957" s="25" t="str">
        <f t="shared" si="232"/>
        <v>NOR Ibuprofen Karo Pharma AS film-coated tablet 600mg/</v>
      </c>
      <c r="AU1957" s="33"/>
      <c r="AV1957" s="46" t="s">
        <v>1895</v>
      </c>
      <c r="AW1957" s="46" t="s">
        <v>1837</v>
      </c>
      <c r="AX1957" s="46"/>
      <c r="AZ1957" s="46" t="s">
        <v>578</v>
      </c>
      <c r="BA1957" s="46" t="s">
        <v>966</v>
      </c>
      <c r="BB1957" s="46"/>
      <c r="BD1957" s="46" t="s">
        <v>2339</v>
      </c>
      <c r="BE1957" s="46"/>
      <c r="BF1957" s="46" t="s">
        <v>2038</v>
      </c>
      <c r="BG1957" s="46" t="s">
        <v>2094</v>
      </c>
      <c r="BH1957" s="46"/>
      <c r="BI1957" s="46"/>
      <c r="BJ1957" s="46" t="s">
        <v>1951</v>
      </c>
      <c r="BK1957" s="46" t="s">
        <v>2094</v>
      </c>
      <c r="BL1957" s="46" t="s">
        <v>2038</v>
      </c>
      <c r="BM1957" s="65" t="s">
        <v>1353</v>
      </c>
      <c r="BN1957" t="str">
        <f t="shared" si="233"/>
        <v>Ibuprofen film-coated tablet 600mg/</v>
      </c>
      <c r="BO1957" s="65"/>
      <c r="BP1957" t="str">
        <f t="shared" si="237"/>
        <v>Ibuprofen film-coated tablet 600mg/</v>
      </c>
      <c r="BR1957" s="76">
        <v>10221000</v>
      </c>
      <c r="BS1957" s="46" t="s">
        <v>1220</v>
      </c>
      <c r="BT1957" s="46"/>
      <c r="BU1957" s="119"/>
      <c r="BV1957" s="119"/>
      <c r="BW1957" s="48" t="s">
        <v>2203</v>
      </c>
      <c r="CB1957" s="82" t="s">
        <v>173</v>
      </c>
      <c r="CC1957" s="82"/>
      <c r="CD1957" s="46" t="s">
        <v>2262</v>
      </c>
      <c r="CE1957" s="46" t="s">
        <v>173</v>
      </c>
      <c r="CG1957" s="46" t="s">
        <v>175</v>
      </c>
      <c r="CH1957" s="46"/>
      <c r="CI1957" s="119"/>
      <c r="CJ1957" s="119"/>
      <c r="CK1957" s="46" t="s">
        <v>1239</v>
      </c>
      <c r="CN1957" s="46" t="s">
        <v>3383</v>
      </c>
      <c r="CO1957" s="46" t="s">
        <v>2251</v>
      </c>
      <c r="CQ1957" s="69" t="s">
        <v>2251</v>
      </c>
      <c r="CR1957" s="69" t="s">
        <v>966</v>
      </c>
      <c r="CT1957" s="46" t="s">
        <v>2251</v>
      </c>
      <c r="CU1957" s="46" t="s">
        <v>614</v>
      </c>
      <c r="CV1957" s="119"/>
      <c r="CW1957" s="148"/>
      <c r="DG1957" s="119"/>
      <c r="DH1957" s="119"/>
      <c r="DI1957" s="119"/>
      <c r="DJ1957" s="119"/>
      <c r="DK1957" s="119"/>
      <c r="DL1957" s="74">
        <v>600</v>
      </c>
      <c r="DM1957" s="74" t="s">
        <v>164</v>
      </c>
      <c r="DN1957" s="74"/>
      <c r="DO1957" s="74"/>
      <c r="DP1957" s="74"/>
      <c r="DR1957" s="74">
        <v>600</v>
      </c>
      <c r="DS1957" s="74" t="s">
        <v>164</v>
      </c>
      <c r="DX1957" s="46" t="s">
        <v>210</v>
      </c>
      <c r="DY1957" s="46" t="s">
        <v>210</v>
      </c>
      <c r="DZ1957" s="46" t="s">
        <v>2242</v>
      </c>
      <c r="EA1957" s="75">
        <v>6000000</v>
      </c>
      <c r="EB1957" s="46" t="s">
        <v>164</v>
      </c>
      <c r="EC1957" s="46"/>
      <c r="ET1957" s="46" t="s">
        <v>2320</v>
      </c>
      <c r="EU1957" s="46" t="s">
        <v>621</v>
      </c>
      <c r="EY1957" s="70" t="str">
        <f t="shared" si="235"/>
        <v>ibuprofen oral 600mg/</v>
      </c>
      <c r="FK1957" s="14" t="s">
        <v>163</v>
      </c>
      <c r="FL1957" s="70" t="str">
        <f t="shared" si="236"/>
        <v>ibuprofen oral 600mg/</v>
      </c>
    </row>
    <row r="1958" spans="1:168" ht="15.75" customHeight="1">
      <c r="A1958" s="76">
        <f t="shared" si="229"/>
        <v>9876711</v>
      </c>
      <c r="B1958" s="57"/>
      <c r="C1958" s="119"/>
      <c r="D1958" s="119"/>
      <c r="E1958" s="119"/>
      <c r="F1958" s="119"/>
      <c r="G1958" s="46" t="s">
        <v>1500</v>
      </c>
      <c r="H1958" s="46" t="s">
        <v>1837</v>
      </c>
      <c r="J1958" s="5" t="str">
        <f t="shared" si="230"/>
        <v>NOR Ibuprofen Karo Pharma AS film-coated tablet 30 x 600mg/</v>
      </c>
      <c r="K1958" s="5" t="str">
        <f t="shared" si="231"/>
        <v>NOR Ibuprofen Karo Pharma AS film-coated tablet 30 x 600mg/</v>
      </c>
      <c r="N1958" s="46" t="s">
        <v>210</v>
      </c>
      <c r="O1958" s="46" t="s">
        <v>2278</v>
      </c>
      <c r="P1958" s="80">
        <v>30</v>
      </c>
      <c r="R1958" s="80">
        <v>30</v>
      </c>
      <c r="T1958" s="119"/>
      <c r="U1958" s="119"/>
      <c r="V1958" s="119"/>
      <c r="W1958" s="119"/>
      <c r="X1958" s="46" t="s">
        <v>1298</v>
      </c>
      <c r="Y1958" s="46" t="s">
        <v>2146</v>
      </c>
      <c r="AA1958" s="46" t="s">
        <v>2303</v>
      </c>
      <c r="AC1958" s="46" t="s">
        <v>2304</v>
      </c>
      <c r="AD1958" s="46" t="s">
        <v>210</v>
      </c>
      <c r="AE1958" s="46" t="s">
        <v>2278</v>
      </c>
      <c r="AF1958" s="48" t="s">
        <v>2203</v>
      </c>
      <c r="AG1958" s="46" t="s">
        <v>2339</v>
      </c>
      <c r="AH1958" s="46"/>
      <c r="AI1958" s="46" t="s">
        <v>3373</v>
      </c>
      <c r="AJ1958" s="46" t="s">
        <v>2221</v>
      </c>
      <c r="AT1958" s="25" t="str">
        <f t="shared" si="232"/>
        <v>NOR Ibuprofen Karo Pharma AS film-coated tablet 600mg/</v>
      </c>
      <c r="AU1958" s="33"/>
      <c r="AV1958" s="46" t="s">
        <v>1895</v>
      </c>
      <c r="AW1958" s="46" t="s">
        <v>1837</v>
      </c>
      <c r="AX1958" s="46"/>
      <c r="AZ1958" s="46" t="s">
        <v>578</v>
      </c>
      <c r="BA1958" s="46" t="s">
        <v>966</v>
      </c>
      <c r="BB1958" s="46"/>
      <c r="BD1958" s="46" t="s">
        <v>2339</v>
      </c>
      <c r="BE1958" s="46"/>
      <c r="BF1958" s="46" t="s">
        <v>2038</v>
      </c>
      <c r="BG1958" s="46" t="s">
        <v>2094</v>
      </c>
      <c r="BH1958" s="46"/>
      <c r="BI1958" s="46"/>
      <c r="BJ1958" s="46" t="s">
        <v>1951</v>
      </c>
      <c r="BK1958" s="46" t="s">
        <v>2094</v>
      </c>
      <c r="BL1958" s="46" t="s">
        <v>2038</v>
      </c>
      <c r="BM1958" s="65" t="s">
        <v>1353</v>
      </c>
      <c r="BN1958" t="str">
        <f t="shared" si="233"/>
        <v>Ibuprofen film-coated tablet 600mg/</v>
      </c>
      <c r="BO1958" s="65"/>
      <c r="BP1958" t="str">
        <f t="shared" si="237"/>
        <v>Ibuprofen film-coated tablet 600mg/</v>
      </c>
      <c r="BR1958" s="76">
        <v>10221000</v>
      </c>
      <c r="BS1958" s="46" t="s">
        <v>1220</v>
      </c>
      <c r="BT1958" s="46"/>
      <c r="BU1958" s="119"/>
      <c r="BV1958" s="119"/>
      <c r="BW1958" s="48" t="s">
        <v>2203</v>
      </c>
      <c r="CB1958" s="82" t="s">
        <v>173</v>
      </c>
      <c r="CC1958" s="82"/>
      <c r="CD1958" s="46" t="s">
        <v>2262</v>
      </c>
      <c r="CE1958" s="46" t="s">
        <v>173</v>
      </c>
      <c r="CG1958" s="46" t="s">
        <v>175</v>
      </c>
      <c r="CH1958" s="46"/>
      <c r="CI1958" s="119"/>
      <c r="CJ1958" s="119"/>
      <c r="CK1958" s="46" t="s">
        <v>1239</v>
      </c>
      <c r="CN1958" s="46" t="s">
        <v>3383</v>
      </c>
      <c r="CO1958" s="46" t="s">
        <v>2251</v>
      </c>
      <c r="CQ1958" s="69" t="s">
        <v>2251</v>
      </c>
      <c r="CR1958" s="69" t="s">
        <v>966</v>
      </c>
      <c r="CT1958" s="46" t="s">
        <v>2251</v>
      </c>
      <c r="CU1958" s="46" t="s">
        <v>614</v>
      </c>
      <c r="CV1958" s="119"/>
      <c r="CW1958" s="148"/>
      <c r="DG1958" s="119"/>
      <c r="DH1958" s="119"/>
      <c r="DI1958" s="119"/>
      <c r="DJ1958" s="119"/>
      <c r="DK1958" s="119"/>
      <c r="DL1958" s="74">
        <v>600</v>
      </c>
      <c r="DM1958" s="74" t="s">
        <v>164</v>
      </c>
      <c r="DN1958" s="74"/>
      <c r="DO1958" s="74"/>
      <c r="DP1958" s="74"/>
      <c r="DR1958" s="74">
        <v>600</v>
      </c>
      <c r="DS1958" s="74" t="s">
        <v>164</v>
      </c>
      <c r="DX1958" s="46" t="s">
        <v>210</v>
      </c>
      <c r="DY1958" s="46" t="s">
        <v>210</v>
      </c>
      <c r="DZ1958" s="46" t="s">
        <v>2242</v>
      </c>
      <c r="EA1958" s="75">
        <v>6000000</v>
      </c>
      <c r="EB1958" s="46" t="s">
        <v>164</v>
      </c>
      <c r="EC1958" s="46"/>
      <c r="ET1958" s="46" t="s">
        <v>2320</v>
      </c>
      <c r="EU1958" s="46" t="s">
        <v>621</v>
      </c>
      <c r="EY1958" s="70" t="str">
        <f t="shared" si="235"/>
        <v>ibuprofen oral 600mg/</v>
      </c>
      <c r="FK1958" s="14" t="s">
        <v>163</v>
      </c>
      <c r="FL1958" s="70" t="str">
        <f t="shared" si="236"/>
        <v>ibuprofen oral 600mg/</v>
      </c>
    </row>
    <row r="1959" spans="1:168" ht="15.75" customHeight="1">
      <c r="A1959" s="76">
        <f t="shared" si="229"/>
        <v>9876712</v>
      </c>
      <c r="B1959" s="57"/>
      <c r="C1959" s="119"/>
      <c r="D1959" s="119"/>
      <c r="E1959" s="119"/>
      <c r="F1959" s="119"/>
      <c r="G1959" s="46" t="s">
        <v>1501</v>
      </c>
      <c r="H1959" s="46" t="s">
        <v>1833</v>
      </c>
      <c r="J1959" s="5" t="str">
        <f t="shared" si="230"/>
        <v>NOR Ibuprofen Karo Pharma AS film-coated tablet 50 x 400mg/</v>
      </c>
      <c r="K1959" s="5" t="str">
        <f t="shared" si="231"/>
        <v>NOR Ibuprofen Karo Pharma AS film-coated tablet 50 x 400mg/</v>
      </c>
      <c r="N1959" s="46" t="s">
        <v>1299</v>
      </c>
      <c r="O1959" s="46" t="s">
        <v>2232</v>
      </c>
      <c r="P1959" s="81">
        <v>50</v>
      </c>
      <c r="R1959" s="81">
        <v>50</v>
      </c>
      <c r="T1959" s="119"/>
      <c r="U1959" s="119"/>
      <c r="V1959" s="119"/>
      <c r="W1959" s="119"/>
      <c r="X1959" s="46" t="s">
        <v>1315</v>
      </c>
      <c r="Y1959" s="46" t="s">
        <v>2142</v>
      </c>
      <c r="AA1959" s="46" t="s">
        <v>2303</v>
      </c>
      <c r="AC1959" s="46" t="s">
        <v>2312</v>
      </c>
      <c r="AD1959" s="46" t="s">
        <v>1299</v>
      </c>
      <c r="AE1959" s="46" t="s">
        <v>2232</v>
      </c>
      <c r="AF1959" s="48" t="s">
        <v>2203</v>
      </c>
      <c r="AG1959" s="46" t="s">
        <v>2339</v>
      </c>
      <c r="AH1959" s="46"/>
      <c r="AI1959" s="46" t="s">
        <v>3373</v>
      </c>
      <c r="AJ1959" s="46" t="s">
        <v>2221</v>
      </c>
      <c r="AT1959" s="25" t="str">
        <f t="shared" si="232"/>
        <v>NOR Ibuprofen Karo Pharma AS film-coated tablet 400mg/</v>
      </c>
      <c r="AU1959" s="33"/>
      <c r="AV1959" s="46" t="s">
        <v>1895</v>
      </c>
      <c r="AW1959" s="46" t="s">
        <v>1833</v>
      </c>
      <c r="AX1959" s="46"/>
      <c r="AZ1959" s="46" t="s">
        <v>578</v>
      </c>
      <c r="BA1959" s="46" t="s">
        <v>966</v>
      </c>
      <c r="BB1959" s="46"/>
      <c r="BD1959" s="46" t="s">
        <v>2339</v>
      </c>
      <c r="BE1959" s="46"/>
      <c r="BF1959" s="46" t="s">
        <v>2034</v>
      </c>
      <c r="BG1959" s="46" t="s">
        <v>2094</v>
      </c>
      <c r="BH1959" s="46"/>
      <c r="BI1959" s="46"/>
      <c r="BJ1959" s="46" t="s">
        <v>1947</v>
      </c>
      <c r="BK1959" s="46" t="s">
        <v>2094</v>
      </c>
      <c r="BL1959" s="46" t="s">
        <v>2034</v>
      </c>
      <c r="BM1959" s="65" t="s">
        <v>1353</v>
      </c>
      <c r="BN1959" t="str">
        <f t="shared" si="233"/>
        <v>Ibuprofen film-coated tablet 400mg/</v>
      </c>
      <c r="BO1959" s="65"/>
      <c r="BP1959" t="str">
        <f t="shared" si="237"/>
        <v>Ibuprofen film-coated tablet 400mg/</v>
      </c>
      <c r="BR1959" s="76">
        <v>10221000</v>
      </c>
      <c r="BS1959" s="46" t="s">
        <v>1220</v>
      </c>
      <c r="BT1959" s="46"/>
      <c r="BU1959" s="119"/>
      <c r="BV1959" s="119"/>
      <c r="BW1959" s="48" t="s">
        <v>2203</v>
      </c>
      <c r="CB1959" s="82" t="s">
        <v>173</v>
      </c>
      <c r="CC1959" s="82"/>
      <c r="CD1959" s="46" t="s">
        <v>2262</v>
      </c>
      <c r="CE1959" s="46" t="s">
        <v>173</v>
      </c>
      <c r="CG1959" s="46" t="s">
        <v>175</v>
      </c>
      <c r="CH1959" s="46"/>
      <c r="CI1959" s="119"/>
      <c r="CJ1959" s="119"/>
      <c r="CK1959" s="46" t="s">
        <v>1239</v>
      </c>
      <c r="CN1959" s="46" t="s">
        <v>3383</v>
      </c>
      <c r="CO1959" s="46" t="s">
        <v>2251</v>
      </c>
      <c r="CQ1959" s="69" t="s">
        <v>2251</v>
      </c>
      <c r="CR1959" s="69" t="s">
        <v>966</v>
      </c>
      <c r="CT1959" s="46" t="s">
        <v>2251</v>
      </c>
      <c r="CU1959" s="46" t="s">
        <v>614</v>
      </c>
      <c r="CV1959" s="119"/>
      <c r="CW1959" s="148"/>
      <c r="DG1959" s="119"/>
      <c r="DH1959" s="119"/>
      <c r="DI1959" s="119"/>
      <c r="DJ1959" s="119"/>
      <c r="DK1959" s="119"/>
      <c r="DL1959" s="74">
        <v>400</v>
      </c>
      <c r="DM1959" s="74" t="s">
        <v>164</v>
      </c>
      <c r="DN1959" s="74"/>
      <c r="DO1959" s="74"/>
      <c r="DP1959" s="74"/>
      <c r="DR1959" s="74">
        <v>400</v>
      </c>
      <c r="DS1959" s="74" t="s">
        <v>164</v>
      </c>
      <c r="DX1959" s="46" t="s">
        <v>210</v>
      </c>
      <c r="DY1959" s="46" t="s">
        <v>210</v>
      </c>
      <c r="DZ1959" s="46" t="s">
        <v>2242</v>
      </c>
      <c r="EA1959" s="75">
        <v>4000000</v>
      </c>
      <c r="EB1959" s="46" t="s">
        <v>164</v>
      </c>
      <c r="EC1959" s="46"/>
      <c r="ET1959" s="46" t="s">
        <v>2320</v>
      </c>
      <c r="EU1959" s="46" t="s">
        <v>621</v>
      </c>
      <c r="EY1959" s="70" t="str">
        <f t="shared" si="235"/>
        <v>ibuprofen oral 400mg/</v>
      </c>
      <c r="FK1959" s="14" t="s">
        <v>163</v>
      </c>
      <c r="FL1959" s="70" t="str">
        <f t="shared" si="236"/>
        <v>ibuprofen oral 400mg/</v>
      </c>
    </row>
    <row r="1960" spans="1:168" ht="15.75" customHeight="1">
      <c r="A1960" s="76">
        <f t="shared" si="229"/>
        <v>9876713</v>
      </c>
      <c r="B1960" s="57"/>
      <c r="C1960" s="119"/>
      <c r="D1960" s="119"/>
      <c r="E1960" s="119"/>
      <c r="F1960" s="119"/>
      <c r="G1960" s="46" t="s">
        <v>1502</v>
      </c>
      <c r="H1960" s="46" t="s">
        <v>1828</v>
      </c>
      <c r="J1960" s="5" t="str">
        <f t="shared" si="230"/>
        <v>NOR Ibuprofen Karo Pharma AS film-coated tablet 100 x 200mg/</v>
      </c>
      <c r="K1960" s="5" t="str">
        <f t="shared" si="231"/>
        <v>NOR Ibuprofen Karo Pharma AS film-coated tablet 100 x 200mg/</v>
      </c>
      <c r="N1960" s="46" t="s">
        <v>210</v>
      </c>
      <c r="O1960" s="46" t="s">
        <v>2235</v>
      </c>
      <c r="P1960" s="80">
        <v>100</v>
      </c>
      <c r="R1960" s="80">
        <v>100</v>
      </c>
      <c r="T1960" s="119"/>
      <c r="U1960" s="119"/>
      <c r="V1960" s="119"/>
      <c r="W1960" s="119"/>
      <c r="X1960" s="46" t="s">
        <v>1289</v>
      </c>
      <c r="Y1960" s="46" t="s">
        <v>2137</v>
      </c>
      <c r="AA1960" s="46" t="s">
        <v>2303</v>
      </c>
      <c r="AC1960" s="46" t="s">
        <v>2307</v>
      </c>
      <c r="AD1960" s="46" t="s">
        <v>210</v>
      </c>
      <c r="AE1960" s="46" t="s">
        <v>2235</v>
      </c>
      <c r="AF1960" s="48" t="s">
        <v>2203</v>
      </c>
      <c r="AG1960" s="46" t="s">
        <v>2339</v>
      </c>
      <c r="AH1960" s="46"/>
      <c r="AI1960" s="46" t="s">
        <v>3373</v>
      </c>
      <c r="AJ1960" s="46" t="s">
        <v>2221</v>
      </c>
      <c r="AT1960" s="25" t="str">
        <f t="shared" si="232"/>
        <v>NOR Ibuprofen Karo Pharma AS film-coated tablet 200mg/</v>
      </c>
      <c r="AU1960" s="33"/>
      <c r="AV1960" s="46" t="s">
        <v>1895</v>
      </c>
      <c r="AW1960" s="46" t="s">
        <v>1828</v>
      </c>
      <c r="AX1960" s="46"/>
      <c r="AZ1960" s="46" t="s">
        <v>578</v>
      </c>
      <c r="BA1960" s="46" t="s">
        <v>966</v>
      </c>
      <c r="BB1960" s="46"/>
      <c r="BD1960" s="46" t="s">
        <v>2339</v>
      </c>
      <c r="BE1960" s="46"/>
      <c r="BF1960" s="46" t="s">
        <v>2029</v>
      </c>
      <c r="BG1960" s="46" t="s">
        <v>2094</v>
      </c>
      <c r="BH1960" s="46"/>
      <c r="BI1960" s="46"/>
      <c r="BJ1960" s="46" t="s">
        <v>1942</v>
      </c>
      <c r="BK1960" s="46" t="s">
        <v>2094</v>
      </c>
      <c r="BL1960" s="46" t="s">
        <v>2029</v>
      </c>
      <c r="BM1960" s="65" t="s">
        <v>1353</v>
      </c>
      <c r="BN1960" t="str">
        <f t="shared" si="233"/>
        <v>Ibuprofen film-coated tablet 200mg/</v>
      </c>
      <c r="BO1960" s="65"/>
      <c r="BP1960" t="str">
        <f t="shared" si="237"/>
        <v>Ibuprofen film-coated tablet 200mg/</v>
      </c>
      <c r="BR1960" s="76">
        <v>10221000</v>
      </c>
      <c r="BS1960" s="46" t="s">
        <v>1220</v>
      </c>
      <c r="BT1960" s="46"/>
      <c r="BU1960" s="119"/>
      <c r="BV1960" s="119"/>
      <c r="BW1960" s="48" t="s">
        <v>2203</v>
      </c>
      <c r="CB1960" s="82" t="s">
        <v>173</v>
      </c>
      <c r="CC1960" s="82"/>
      <c r="CD1960" s="46" t="s">
        <v>2262</v>
      </c>
      <c r="CE1960" s="46" t="s">
        <v>173</v>
      </c>
      <c r="CG1960" s="46" t="s">
        <v>175</v>
      </c>
      <c r="CH1960" s="46"/>
      <c r="CI1960" s="119"/>
      <c r="CJ1960" s="119"/>
      <c r="CK1960" s="46" t="s">
        <v>1239</v>
      </c>
      <c r="CN1960" s="46" t="s">
        <v>3383</v>
      </c>
      <c r="CO1960" s="46" t="s">
        <v>2251</v>
      </c>
      <c r="CQ1960" s="69" t="s">
        <v>2251</v>
      </c>
      <c r="CR1960" s="69" t="s">
        <v>966</v>
      </c>
      <c r="CT1960" s="46" t="s">
        <v>2251</v>
      </c>
      <c r="CU1960" s="46" t="s">
        <v>614</v>
      </c>
      <c r="CV1960" s="119"/>
      <c r="CW1960" s="148"/>
      <c r="DG1960" s="119"/>
      <c r="DH1960" s="119"/>
      <c r="DI1960" s="119"/>
      <c r="DJ1960" s="119"/>
      <c r="DK1960" s="119"/>
      <c r="DL1960" s="74">
        <v>200</v>
      </c>
      <c r="DM1960" s="74" t="s">
        <v>164</v>
      </c>
      <c r="DN1960" s="74"/>
      <c r="DO1960" s="74"/>
      <c r="DP1960" s="74"/>
      <c r="DR1960" s="74">
        <v>200</v>
      </c>
      <c r="DS1960" s="74" t="s">
        <v>164</v>
      </c>
      <c r="DX1960" s="46" t="s">
        <v>210</v>
      </c>
      <c r="DY1960" s="46" t="s">
        <v>210</v>
      </c>
      <c r="DZ1960" s="46" t="s">
        <v>2242</v>
      </c>
      <c r="EA1960" s="75">
        <v>2000000</v>
      </c>
      <c r="EB1960" s="46" t="s">
        <v>164</v>
      </c>
      <c r="EC1960" s="46"/>
      <c r="ET1960" s="46" t="s">
        <v>2320</v>
      </c>
      <c r="EU1960" s="46" t="s">
        <v>621</v>
      </c>
      <c r="EY1960" s="70" t="str">
        <f t="shared" si="235"/>
        <v>ibuprofen oral 200mg/</v>
      </c>
      <c r="FK1960" s="14" t="s">
        <v>163</v>
      </c>
      <c r="FL1960" s="70" t="str">
        <f t="shared" si="236"/>
        <v>ibuprofen oral 200mg/</v>
      </c>
    </row>
    <row r="1961" spans="1:168" ht="15.75" customHeight="1">
      <c r="A1961" s="76">
        <f t="shared" si="229"/>
        <v>9876714</v>
      </c>
      <c r="B1961" s="57"/>
      <c r="C1961" s="119"/>
      <c r="D1961" s="119"/>
      <c r="E1961" s="119"/>
      <c r="F1961" s="119"/>
      <c r="G1961" s="46" t="s">
        <v>1503</v>
      </c>
      <c r="H1961" s="46" t="s">
        <v>1843</v>
      </c>
      <c r="J1961" s="5" t="str">
        <f t="shared" si="230"/>
        <v>NOR Ibuprofen B. Braun Melsungen  AG solution for infusion 10vials x 600mg/</v>
      </c>
      <c r="K1961" s="5" t="str">
        <f t="shared" si="231"/>
        <v>NOR Ibuprofen B. Braun Melsungen  AG solution for infusion 10vials x 600mg/</v>
      </c>
      <c r="N1961" s="46" t="s">
        <v>1292</v>
      </c>
      <c r="O1961" s="72" t="s">
        <v>1350</v>
      </c>
      <c r="P1961" s="80">
        <v>10</v>
      </c>
      <c r="Q1961" s="14" t="s">
        <v>2377</v>
      </c>
      <c r="R1961" s="80">
        <v>10</v>
      </c>
      <c r="S1961" s="14" t="s">
        <v>2377</v>
      </c>
      <c r="T1961" s="119"/>
      <c r="U1961" s="119"/>
      <c r="V1961" s="119"/>
      <c r="W1961" s="119"/>
      <c r="X1961" s="46" t="s">
        <v>2300</v>
      </c>
      <c r="Y1961" s="46" t="s">
        <v>2152</v>
      </c>
      <c r="AA1961" s="46" t="s">
        <v>263</v>
      </c>
      <c r="AC1961" s="46" t="s">
        <v>2309</v>
      </c>
      <c r="AD1961" s="46" t="s">
        <v>1292</v>
      </c>
      <c r="AE1961" s="46" t="s">
        <v>2235</v>
      </c>
      <c r="AF1961" s="48" t="s">
        <v>2206</v>
      </c>
      <c r="AG1961" s="46" t="s">
        <v>1223</v>
      </c>
      <c r="AH1961" s="46"/>
      <c r="AI1961" s="46" t="s">
        <v>2215</v>
      </c>
      <c r="AJ1961" s="46" t="s">
        <v>2224</v>
      </c>
      <c r="AT1961" s="25" t="str">
        <f t="shared" si="232"/>
        <v>NOR Ibuprofen B. Braun Melsungen  AG solution for infusion 600mg/</v>
      </c>
      <c r="AU1961" s="33"/>
      <c r="AV1961" s="46" t="s">
        <v>1900</v>
      </c>
      <c r="AW1961" s="46" t="s">
        <v>1843</v>
      </c>
      <c r="AX1961" s="46"/>
      <c r="AZ1961" s="46" t="s">
        <v>578</v>
      </c>
      <c r="BA1961" s="46" t="s">
        <v>966</v>
      </c>
      <c r="BB1961" s="46"/>
      <c r="BD1961" s="46" t="s">
        <v>1223</v>
      </c>
      <c r="BE1961" s="46"/>
      <c r="BF1961" s="46" t="s">
        <v>2044</v>
      </c>
      <c r="BG1961" s="46" t="s">
        <v>2098</v>
      </c>
      <c r="BH1961" s="46"/>
      <c r="BI1961" s="46"/>
      <c r="BJ1961" s="46" t="s">
        <v>1957</v>
      </c>
      <c r="BK1961" s="46" t="s">
        <v>2098</v>
      </c>
      <c r="BL1961" s="46" t="s">
        <v>2044</v>
      </c>
      <c r="BM1961" s="65" t="s">
        <v>1353</v>
      </c>
      <c r="BN1961" t="str">
        <f t="shared" si="233"/>
        <v>Ibuprofen solution for infusion 600mg/</v>
      </c>
      <c r="BO1961" s="65"/>
      <c r="BP1961" t="str">
        <f t="shared" si="237"/>
        <v>Ibuprofen solution for infusion 600mg/</v>
      </c>
      <c r="BR1961" s="76">
        <v>11210000</v>
      </c>
      <c r="BS1961" s="46" t="s">
        <v>1223</v>
      </c>
      <c r="BT1961" s="46"/>
      <c r="BU1961" s="119"/>
      <c r="BV1961" s="119"/>
      <c r="BW1961" s="48" t="s">
        <v>2206</v>
      </c>
      <c r="CB1961" s="82" t="s">
        <v>2266</v>
      </c>
      <c r="CC1961" s="82"/>
      <c r="CD1961" s="46" t="s">
        <v>2265</v>
      </c>
      <c r="CE1961" s="46" t="s">
        <v>2266</v>
      </c>
      <c r="CG1961" s="46" t="s">
        <v>1238</v>
      </c>
      <c r="CH1961" s="46"/>
      <c r="CI1961" s="119"/>
      <c r="CJ1961" s="119"/>
      <c r="CK1961" s="46" t="s">
        <v>1241</v>
      </c>
      <c r="CN1961" s="46" t="s">
        <v>2270</v>
      </c>
      <c r="CO1961" s="46" t="s">
        <v>2251</v>
      </c>
      <c r="CQ1961" s="69" t="s">
        <v>2251</v>
      </c>
      <c r="CR1961" s="69" t="s">
        <v>966</v>
      </c>
      <c r="CT1961" s="46" t="s">
        <v>2251</v>
      </c>
      <c r="CU1961" s="46" t="s">
        <v>614</v>
      </c>
      <c r="CV1961" s="119"/>
      <c r="CW1961" s="148"/>
      <c r="DG1961" s="119"/>
      <c r="DH1961" s="119"/>
      <c r="DI1961" s="119"/>
      <c r="DJ1961" s="119"/>
      <c r="DK1961" s="119"/>
      <c r="DL1961" s="74">
        <v>600</v>
      </c>
      <c r="DM1961" s="74" t="s">
        <v>164</v>
      </c>
      <c r="DN1961" s="74">
        <v>100</v>
      </c>
      <c r="DO1961" s="77" t="s">
        <v>622</v>
      </c>
      <c r="DP1961" s="74"/>
      <c r="DR1961" s="74">
        <v>600</v>
      </c>
      <c r="DS1961" s="74" t="s">
        <v>164</v>
      </c>
      <c r="DX1961" s="46" t="s">
        <v>210</v>
      </c>
      <c r="DY1961" s="46" t="s">
        <v>210</v>
      </c>
      <c r="DZ1961" s="46" t="s">
        <v>2242</v>
      </c>
      <c r="EA1961" s="75">
        <v>6000000</v>
      </c>
      <c r="EB1961" s="46" t="s">
        <v>164</v>
      </c>
      <c r="EC1961" s="46"/>
      <c r="ET1961" s="46" t="s">
        <v>2320</v>
      </c>
      <c r="EU1961" s="46" t="s">
        <v>621</v>
      </c>
      <c r="EY1961" s="70" t="str">
        <f t="shared" si="235"/>
        <v>ibuprofen Infusion  600mg/</v>
      </c>
      <c r="FK1961" s="14" t="s">
        <v>2444</v>
      </c>
      <c r="FL1961" s="70" t="str">
        <f t="shared" si="236"/>
        <v>ibuprofen Infusion  600mg/</v>
      </c>
    </row>
    <row r="1962" spans="1:168" ht="15.75" customHeight="1">
      <c r="A1962" s="76">
        <f t="shared" si="229"/>
        <v>9876715</v>
      </c>
      <c r="B1962" s="57"/>
      <c r="C1962" s="119"/>
      <c r="D1962" s="119"/>
      <c r="E1962" s="119"/>
      <c r="F1962" s="119"/>
      <c r="G1962" s="46" t="s">
        <v>1490</v>
      </c>
      <c r="H1962" s="46" t="s">
        <v>1836</v>
      </c>
      <c r="J1962" s="5" t="str">
        <f t="shared" si="230"/>
        <v>NOR Ibuprofen Karo Pharma AS capsule, soft 10 x 400mg/</v>
      </c>
      <c r="K1962" s="5" t="str">
        <f t="shared" si="231"/>
        <v>NOR Ibuprofen Karo Pharma AS capsule, soft 10 x 400mg/</v>
      </c>
      <c r="N1962" s="46" t="s">
        <v>210</v>
      </c>
      <c r="O1962" s="46" t="s">
        <v>2230</v>
      </c>
      <c r="P1962" s="80">
        <v>10</v>
      </c>
      <c r="R1962" s="80">
        <v>10</v>
      </c>
      <c r="T1962" s="119"/>
      <c r="U1962" s="119"/>
      <c r="V1962" s="119"/>
      <c r="W1962" s="119"/>
      <c r="X1962" s="46" t="s">
        <v>1292</v>
      </c>
      <c r="Y1962" s="46" t="s">
        <v>2145</v>
      </c>
      <c r="AA1962" s="46" t="s">
        <v>2303</v>
      </c>
      <c r="AC1962" s="46" t="s">
        <v>2304</v>
      </c>
      <c r="AD1962" s="46" t="s">
        <v>210</v>
      </c>
      <c r="AE1962" s="46" t="s">
        <v>2230</v>
      </c>
      <c r="AF1962" s="48" t="s">
        <v>2205</v>
      </c>
      <c r="AG1962" s="46" t="s">
        <v>1222</v>
      </c>
      <c r="AH1962" s="46"/>
      <c r="AI1962" s="46" t="s">
        <v>2214</v>
      </c>
      <c r="AJ1962" s="46" t="s">
        <v>2223</v>
      </c>
      <c r="AT1962" s="25" t="str">
        <f t="shared" si="232"/>
        <v>NOR Ibuprofen Karo Pharma AS capsule, soft 400mg/</v>
      </c>
      <c r="AU1962" s="33"/>
      <c r="AV1962" s="46" t="s">
        <v>1895</v>
      </c>
      <c r="AW1962" s="46" t="s">
        <v>1836</v>
      </c>
      <c r="AX1962" s="46"/>
      <c r="AZ1962" s="46" t="s">
        <v>578</v>
      </c>
      <c r="BA1962" s="46" t="s">
        <v>966</v>
      </c>
      <c r="BB1962" s="46"/>
      <c r="BD1962" s="46" t="s">
        <v>1222</v>
      </c>
      <c r="BE1962" s="46"/>
      <c r="BF1962" s="46" t="s">
        <v>2037</v>
      </c>
      <c r="BG1962" s="46" t="s">
        <v>2094</v>
      </c>
      <c r="BH1962" s="46"/>
      <c r="BI1962" s="46"/>
      <c r="BJ1962" s="46" t="s">
        <v>1950</v>
      </c>
      <c r="BK1962" s="46" t="s">
        <v>2094</v>
      </c>
      <c r="BL1962" s="46" t="s">
        <v>2037</v>
      </c>
      <c r="BM1962" s="65" t="s">
        <v>1353</v>
      </c>
      <c r="BN1962" t="str">
        <f t="shared" si="233"/>
        <v>Ibuprofen capsule, soft 400mg/</v>
      </c>
      <c r="BO1962" s="65"/>
      <c r="BP1962" t="str">
        <f t="shared" si="237"/>
        <v>Ibuprofen capsule, soft 400mg/</v>
      </c>
      <c r="BR1962" s="76">
        <v>10211000</v>
      </c>
      <c r="BS1962" s="46" t="s">
        <v>1222</v>
      </c>
      <c r="BT1962" s="46"/>
      <c r="BU1962" s="119"/>
      <c r="BV1962" s="119"/>
      <c r="BW1962" s="48" t="s">
        <v>2205</v>
      </c>
      <c r="CB1962" s="82" t="s">
        <v>192</v>
      </c>
      <c r="CC1962" s="82"/>
      <c r="CD1962" s="46" t="s">
        <v>2264</v>
      </c>
      <c r="CE1962" s="46" t="s">
        <v>192</v>
      </c>
      <c r="CG1962" s="46" t="s">
        <v>175</v>
      </c>
      <c r="CH1962" s="46"/>
      <c r="CI1962" s="119"/>
      <c r="CJ1962" s="119"/>
      <c r="CK1962" s="46" t="s">
        <v>1239</v>
      </c>
      <c r="CN1962" s="46" t="s">
        <v>3383</v>
      </c>
      <c r="CO1962" s="46" t="s">
        <v>2251</v>
      </c>
      <c r="CQ1962" s="69" t="s">
        <v>2251</v>
      </c>
      <c r="CR1962" s="69" t="s">
        <v>966</v>
      </c>
      <c r="CT1962" s="46" t="s">
        <v>2251</v>
      </c>
      <c r="CU1962" s="46" t="s">
        <v>614</v>
      </c>
      <c r="CV1962" s="119"/>
      <c r="CW1962" s="148"/>
      <c r="DG1962" s="119"/>
      <c r="DH1962" s="119"/>
      <c r="DI1962" s="119"/>
      <c r="DJ1962" s="119"/>
      <c r="DK1962" s="119"/>
      <c r="DL1962" s="74">
        <v>400</v>
      </c>
      <c r="DM1962" s="74" t="s">
        <v>164</v>
      </c>
      <c r="DN1962" s="74"/>
      <c r="DO1962" s="77"/>
      <c r="DP1962" s="74"/>
      <c r="DR1962" s="74">
        <v>400</v>
      </c>
      <c r="DS1962" s="74" t="s">
        <v>164</v>
      </c>
      <c r="DX1962" s="46" t="s">
        <v>210</v>
      </c>
      <c r="DY1962" s="46" t="s">
        <v>210</v>
      </c>
      <c r="DZ1962" s="46" t="s">
        <v>2242</v>
      </c>
      <c r="EA1962" s="75">
        <v>4000000</v>
      </c>
      <c r="EB1962" s="46" t="s">
        <v>164</v>
      </c>
      <c r="EC1962" s="46"/>
      <c r="ET1962" s="46" t="s">
        <v>2320</v>
      </c>
      <c r="EU1962" s="46" t="s">
        <v>621</v>
      </c>
      <c r="EY1962" s="70" t="str">
        <f t="shared" si="235"/>
        <v>ibuprofen oral 400mg/</v>
      </c>
      <c r="FK1962" s="14" t="s">
        <v>163</v>
      </c>
      <c r="FL1962" s="70" t="str">
        <f t="shared" si="236"/>
        <v>ibuprofen oral 400mg/</v>
      </c>
    </row>
    <row r="1963" spans="1:168" ht="15.75" customHeight="1">
      <c r="A1963" s="76">
        <f t="shared" si="229"/>
        <v>9876716</v>
      </c>
      <c r="B1963" s="57"/>
      <c r="C1963" s="119"/>
      <c r="D1963" s="119"/>
      <c r="E1963" s="119"/>
      <c r="F1963" s="119"/>
      <c r="G1963" s="46" t="s">
        <v>1489</v>
      </c>
      <c r="H1963" s="46" t="s">
        <v>1835</v>
      </c>
      <c r="J1963" s="5" t="str">
        <f t="shared" si="230"/>
        <v>NOR Ibuprofen Karo Pharma AS capsule, soft 20 x 200mg/</v>
      </c>
      <c r="K1963" s="5" t="str">
        <f t="shared" si="231"/>
        <v>NOR Ibuprofen Karo Pharma AS capsule, soft 20 x 200mg/</v>
      </c>
      <c r="N1963" s="46" t="s">
        <v>210</v>
      </c>
      <c r="O1963" s="46" t="s">
        <v>2238</v>
      </c>
      <c r="P1963" s="80">
        <v>20</v>
      </c>
      <c r="R1963" s="80">
        <v>20</v>
      </c>
      <c r="T1963" s="119"/>
      <c r="U1963" s="119"/>
      <c r="V1963" s="119"/>
      <c r="W1963" s="119"/>
      <c r="X1963" s="46" t="s">
        <v>1291</v>
      </c>
      <c r="Y1963" s="46" t="s">
        <v>2144</v>
      </c>
      <c r="AA1963" s="46" t="s">
        <v>2303</v>
      </c>
      <c r="AC1963" s="46" t="s">
        <v>2304</v>
      </c>
      <c r="AD1963" s="46" t="s">
        <v>210</v>
      </c>
      <c r="AE1963" s="46" t="s">
        <v>2238</v>
      </c>
      <c r="AF1963" s="48" t="s">
        <v>2205</v>
      </c>
      <c r="AG1963" s="46" t="s">
        <v>1222</v>
      </c>
      <c r="AH1963" s="46"/>
      <c r="AI1963" s="46" t="s">
        <v>2214</v>
      </c>
      <c r="AJ1963" s="46" t="s">
        <v>2223</v>
      </c>
      <c r="AT1963" s="25" t="str">
        <f t="shared" si="232"/>
        <v>NOR Ibuprofen Karo Pharma AS capsule, soft 200mg/</v>
      </c>
      <c r="AU1963" s="33"/>
      <c r="AV1963" s="46" t="s">
        <v>1895</v>
      </c>
      <c r="AW1963" s="46" t="s">
        <v>1835</v>
      </c>
      <c r="AX1963" s="46"/>
      <c r="AZ1963" s="46" t="s">
        <v>578</v>
      </c>
      <c r="BA1963" s="46" t="s">
        <v>966</v>
      </c>
      <c r="BB1963" s="46"/>
      <c r="BD1963" s="46" t="s">
        <v>1222</v>
      </c>
      <c r="BE1963" s="46"/>
      <c r="BF1963" s="46" t="s">
        <v>2036</v>
      </c>
      <c r="BG1963" s="46" t="s">
        <v>2094</v>
      </c>
      <c r="BH1963" s="46"/>
      <c r="BI1963" s="46"/>
      <c r="BJ1963" s="46" t="s">
        <v>1949</v>
      </c>
      <c r="BK1963" s="46" t="s">
        <v>2094</v>
      </c>
      <c r="BL1963" s="46" t="s">
        <v>2036</v>
      </c>
      <c r="BM1963" s="65" t="s">
        <v>1353</v>
      </c>
      <c r="BN1963" t="str">
        <f t="shared" si="233"/>
        <v>Ibuprofen capsule, soft 200mg/</v>
      </c>
      <c r="BO1963" s="65"/>
      <c r="BP1963" t="str">
        <f t="shared" si="237"/>
        <v>Ibuprofen capsule, soft 200mg/</v>
      </c>
      <c r="BR1963" s="76">
        <v>10211000</v>
      </c>
      <c r="BS1963" s="46" t="s">
        <v>1222</v>
      </c>
      <c r="BT1963" s="46"/>
      <c r="BU1963" s="119"/>
      <c r="BV1963" s="119"/>
      <c r="BW1963" s="48" t="s">
        <v>2205</v>
      </c>
      <c r="CB1963" s="82" t="s">
        <v>192</v>
      </c>
      <c r="CC1963" s="82"/>
      <c r="CD1963" s="46" t="s">
        <v>2264</v>
      </c>
      <c r="CE1963" s="46" t="s">
        <v>192</v>
      </c>
      <c r="CG1963" s="46" t="s">
        <v>175</v>
      </c>
      <c r="CH1963" s="46"/>
      <c r="CI1963" s="119"/>
      <c r="CJ1963" s="119"/>
      <c r="CK1963" s="46" t="s">
        <v>1239</v>
      </c>
      <c r="CN1963" s="46" t="s">
        <v>3383</v>
      </c>
      <c r="CO1963" s="46" t="s">
        <v>2251</v>
      </c>
      <c r="CQ1963" s="69" t="s">
        <v>2251</v>
      </c>
      <c r="CR1963" s="69" t="s">
        <v>966</v>
      </c>
      <c r="CT1963" s="46" t="s">
        <v>2251</v>
      </c>
      <c r="CU1963" s="46" t="s">
        <v>614</v>
      </c>
      <c r="CV1963" s="119"/>
      <c r="CW1963" s="148"/>
      <c r="DG1963" s="119"/>
      <c r="DH1963" s="119"/>
      <c r="DI1963" s="119"/>
      <c r="DJ1963" s="119"/>
      <c r="DK1963" s="119"/>
      <c r="DL1963" s="74">
        <v>200</v>
      </c>
      <c r="DM1963" s="74" t="s">
        <v>164</v>
      </c>
      <c r="DN1963" s="74"/>
      <c r="DO1963" s="74"/>
      <c r="DP1963" s="74"/>
      <c r="DR1963" s="74">
        <v>200</v>
      </c>
      <c r="DS1963" s="74" t="s">
        <v>164</v>
      </c>
      <c r="DX1963" s="46" t="s">
        <v>210</v>
      </c>
      <c r="DY1963" s="46" t="s">
        <v>210</v>
      </c>
      <c r="DZ1963" s="46" t="s">
        <v>2242</v>
      </c>
      <c r="EA1963" s="75">
        <v>2000000</v>
      </c>
      <c r="EB1963" s="46" t="s">
        <v>164</v>
      </c>
      <c r="EC1963" s="46"/>
      <c r="ET1963" s="46" t="s">
        <v>2320</v>
      </c>
      <c r="EU1963" s="46" t="s">
        <v>621</v>
      </c>
      <c r="EY1963" s="70" t="str">
        <f t="shared" si="235"/>
        <v>ibuprofen oral 200mg/</v>
      </c>
      <c r="FK1963" s="14" t="s">
        <v>163</v>
      </c>
      <c r="FL1963" s="70" t="str">
        <f t="shared" si="236"/>
        <v>ibuprofen oral 200mg/</v>
      </c>
    </row>
    <row r="1964" spans="1:168" ht="15.75" customHeight="1">
      <c r="A1964" s="76">
        <f t="shared" si="229"/>
        <v>9876717</v>
      </c>
      <c r="B1964" s="57"/>
      <c r="C1964" s="119"/>
      <c r="D1964" s="119"/>
      <c r="E1964" s="119"/>
      <c r="F1964" s="119"/>
      <c r="G1964" s="46" t="s">
        <v>1504</v>
      </c>
      <c r="H1964" s="46" t="s">
        <v>1844</v>
      </c>
      <c r="J1964" s="5" t="str">
        <f t="shared" si="230"/>
        <v>NOR Ibuprofen Reckitt Benckiser Healthcare (Scandinavia) A/S (1) oral suspension 100mL x 400mg/5mL</v>
      </c>
      <c r="K1964" s="5" t="str">
        <f t="shared" si="231"/>
        <v>NOR Ibuprofen Reckitt Benckiser Healthcare (Scandinavia) A/S (1) oral suspension 100mL x 400mg/5mL</v>
      </c>
      <c r="N1964" s="46" t="s">
        <v>210</v>
      </c>
      <c r="O1964" s="46" t="s">
        <v>2235</v>
      </c>
      <c r="P1964" s="80">
        <v>100</v>
      </c>
      <c r="Q1964" s="14" t="s">
        <v>622</v>
      </c>
      <c r="R1964" s="80">
        <v>100</v>
      </c>
      <c r="S1964" s="14" t="s">
        <v>622</v>
      </c>
      <c r="T1964" s="119"/>
      <c r="U1964" s="119"/>
      <c r="V1964" s="119"/>
      <c r="W1964" s="119"/>
      <c r="X1964" s="46" t="s">
        <v>1289</v>
      </c>
      <c r="Y1964" s="46" t="s">
        <v>2153</v>
      </c>
      <c r="AA1964" s="46" t="s">
        <v>263</v>
      </c>
      <c r="AC1964" s="46" t="s">
        <v>2311</v>
      </c>
      <c r="AD1964" s="46" t="s">
        <v>210</v>
      </c>
      <c r="AE1964" s="46" t="s">
        <v>2235</v>
      </c>
      <c r="AF1964" s="48" t="s">
        <v>2199</v>
      </c>
      <c r="AG1964" s="46" t="s">
        <v>1209</v>
      </c>
      <c r="AH1964" s="46"/>
      <c r="AI1964" s="46" t="s">
        <v>2209</v>
      </c>
      <c r="AJ1964" s="46" t="s">
        <v>2217</v>
      </c>
      <c r="AT1964" s="25" t="str">
        <f t="shared" si="232"/>
        <v>NOR Ibuprofen Reckitt Benckiser Healthcare (Scandinavia) A/S (1) oral suspension 400mg/5mL</v>
      </c>
      <c r="AU1964" s="33"/>
      <c r="AV1964" s="46" t="s">
        <v>1897</v>
      </c>
      <c r="AW1964" s="46" t="s">
        <v>1844</v>
      </c>
      <c r="AX1964" s="46"/>
      <c r="AZ1964" s="46" t="s">
        <v>578</v>
      </c>
      <c r="BA1964" s="46" t="s">
        <v>966</v>
      </c>
      <c r="BB1964" s="46"/>
      <c r="BD1964" s="46" t="s">
        <v>1209</v>
      </c>
      <c r="BE1964" s="46"/>
      <c r="BF1964" s="46" t="s">
        <v>2045</v>
      </c>
      <c r="BG1964" s="46" t="s">
        <v>2097</v>
      </c>
      <c r="BH1964" s="46"/>
      <c r="BI1964" s="46"/>
      <c r="BJ1964" s="46" t="s">
        <v>1958</v>
      </c>
      <c r="BK1964" s="46" t="s">
        <v>2097</v>
      </c>
      <c r="BL1964" s="46" t="s">
        <v>2045</v>
      </c>
      <c r="BM1964" s="65" t="s">
        <v>1353</v>
      </c>
      <c r="BN1964" t="str">
        <f t="shared" si="233"/>
        <v>Ibuprofen oral suspension 400mg/5mL</v>
      </c>
      <c r="BO1964" s="65"/>
      <c r="BP1964" t="str">
        <f t="shared" si="237"/>
        <v>Ibuprofen oral suspension 400mg/5mL</v>
      </c>
      <c r="BR1964" s="76">
        <v>10106000</v>
      </c>
      <c r="BS1964" s="46" t="s">
        <v>1209</v>
      </c>
      <c r="BT1964" s="46"/>
      <c r="BU1964" s="119"/>
      <c r="BV1964" s="119"/>
      <c r="BW1964" s="48" t="s">
        <v>2199</v>
      </c>
      <c r="CB1964" s="82" t="s">
        <v>210</v>
      </c>
      <c r="CC1964" s="82"/>
      <c r="CD1964" s="46" t="s">
        <v>210</v>
      </c>
      <c r="CE1964" s="46" t="s">
        <v>210</v>
      </c>
      <c r="CG1964" s="46" t="s">
        <v>175</v>
      </c>
      <c r="CH1964" s="46"/>
      <c r="CI1964" s="119"/>
      <c r="CJ1964" s="119"/>
      <c r="CK1964" s="46" t="s">
        <v>1239</v>
      </c>
      <c r="CN1964" s="46" t="s">
        <v>3383</v>
      </c>
      <c r="CO1964" s="46" t="s">
        <v>2251</v>
      </c>
      <c r="CQ1964" s="69" t="s">
        <v>2251</v>
      </c>
      <c r="CR1964" s="69" t="s">
        <v>966</v>
      </c>
      <c r="CT1964" s="46" t="s">
        <v>2251</v>
      </c>
      <c r="CU1964" s="46" t="s">
        <v>614</v>
      </c>
      <c r="CV1964" s="119"/>
      <c r="CW1964" s="148"/>
      <c r="DA1964" s="74">
        <v>400</v>
      </c>
      <c r="DB1964" s="74" t="s">
        <v>164</v>
      </c>
      <c r="DC1964" s="74"/>
      <c r="DD1964" s="77">
        <v>5</v>
      </c>
      <c r="DE1964" s="74" t="s">
        <v>622</v>
      </c>
      <c r="DG1964" s="119"/>
      <c r="DH1964" s="119"/>
      <c r="DI1964" s="119"/>
      <c r="DJ1964" s="119"/>
      <c r="DK1964" s="119"/>
      <c r="DR1964" s="74">
        <v>400</v>
      </c>
      <c r="DS1964" s="74" t="s">
        <v>164</v>
      </c>
      <c r="DU1964" s="74">
        <v>5</v>
      </c>
      <c r="DV1964" s="74" t="s">
        <v>622</v>
      </c>
      <c r="DX1964" s="46" t="s">
        <v>2232</v>
      </c>
      <c r="DY1964" s="46" t="s">
        <v>263</v>
      </c>
      <c r="DZ1964" s="46" t="s">
        <v>2242</v>
      </c>
      <c r="EA1964" s="75">
        <v>400000</v>
      </c>
      <c r="EB1964" s="46" t="s">
        <v>164</v>
      </c>
      <c r="EC1964" s="46"/>
      <c r="ET1964" s="46" t="s">
        <v>2320</v>
      </c>
      <c r="EU1964" s="46" t="s">
        <v>621</v>
      </c>
      <c r="EY1964" s="70" t="str">
        <f t="shared" si="235"/>
        <v>ibuprofen oral 400mg/5mL</v>
      </c>
      <c r="FK1964" s="14" t="s">
        <v>163</v>
      </c>
      <c r="FL1964" s="70" t="str">
        <f t="shared" si="236"/>
        <v>ibuprofen oral 400mg/5mL</v>
      </c>
    </row>
    <row r="1965" spans="1:168" ht="15.75" customHeight="1">
      <c r="A1965" s="76">
        <f t="shared" si="229"/>
        <v>9876718</v>
      </c>
      <c r="B1965" s="57"/>
      <c r="C1965" s="119"/>
      <c r="D1965" s="119"/>
      <c r="E1965" s="119"/>
      <c r="F1965" s="119"/>
      <c r="G1965" s="46" t="s">
        <v>1505</v>
      </c>
      <c r="H1965" s="46" t="s">
        <v>1845</v>
      </c>
      <c r="J1965" s="5" t="str">
        <f t="shared" si="230"/>
        <v>NOR Ibuprofen Karo Pharma AS oral suspension 100mL x 400mg/5mL</v>
      </c>
      <c r="K1965" s="5" t="str">
        <f t="shared" si="231"/>
        <v>NOR Ibuprofen Karo Pharma AS oral suspension 100mL x 400mg/5mL</v>
      </c>
      <c r="N1965" s="46" t="s">
        <v>210</v>
      </c>
      <c r="O1965" s="46" t="s">
        <v>2235</v>
      </c>
      <c r="P1965" s="80">
        <v>100</v>
      </c>
      <c r="Q1965" s="14" t="s">
        <v>622</v>
      </c>
      <c r="R1965" s="80">
        <v>100</v>
      </c>
      <c r="S1965" s="14" t="s">
        <v>622</v>
      </c>
      <c r="T1965" s="119"/>
      <c r="U1965" s="119"/>
      <c r="V1965" s="119"/>
      <c r="W1965" s="119"/>
      <c r="X1965" s="46" t="s">
        <v>1289</v>
      </c>
      <c r="Y1965" s="46" t="s">
        <v>2154</v>
      </c>
      <c r="AA1965" s="46" t="s">
        <v>263</v>
      </c>
      <c r="AC1965" s="46" t="s">
        <v>2313</v>
      </c>
      <c r="AD1965" s="46" t="s">
        <v>210</v>
      </c>
      <c r="AE1965" s="46" t="s">
        <v>2235</v>
      </c>
      <c r="AF1965" s="48" t="s">
        <v>2199</v>
      </c>
      <c r="AG1965" s="46" t="s">
        <v>1209</v>
      </c>
      <c r="AH1965" s="46"/>
      <c r="AI1965" s="46" t="s">
        <v>2209</v>
      </c>
      <c r="AJ1965" s="46" t="s">
        <v>2217</v>
      </c>
      <c r="AT1965" s="25" t="str">
        <f t="shared" si="232"/>
        <v>NOR Ibuprofen Karo Pharma AS oral suspension 400mg/5mL</v>
      </c>
      <c r="AU1965" s="33"/>
      <c r="AV1965" s="46" t="s">
        <v>1895</v>
      </c>
      <c r="AW1965" s="46" t="s">
        <v>1845</v>
      </c>
      <c r="AX1965" s="46"/>
      <c r="AZ1965" s="46" t="s">
        <v>578</v>
      </c>
      <c r="BA1965" s="46" t="s">
        <v>966</v>
      </c>
      <c r="BB1965" s="46"/>
      <c r="BD1965" s="46" t="s">
        <v>1209</v>
      </c>
      <c r="BE1965" s="46"/>
      <c r="BF1965" s="46" t="s">
        <v>2046</v>
      </c>
      <c r="BG1965" s="46" t="s">
        <v>2094</v>
      </c>
      <c r="BH1965" s="46"/>
      <c r="BI1965" s="46"/>
      <c r="BJ1965" s="46" t="s">
        <v>1959</v>
      </c>
      <c r="BK1965" s="46" t="s">
        <v>2094</v>
      </c>
      <c r="BL1965" s="46" t="s">
        <v>2046</v>
      </c>
      <c r="BM1965" s="65" t="s">
        <v>1353</v>
      </c>
      <c r="BN1965" t="str">
        <f t="shared" si="233"/>
        <v>Ibuprofen oral suspension 400mg/5mL</v>
      </c>
      <c r="BO1965" s="65"/>
      <c r="BP1965" t="str">
        <f t="shared" si="237"/>
        <v>Ibuprofen oral suspension 400mg/5mL</v>
      </c>
      <c r="BR1965" s="76">
        <v>10106000</v>
      </c>
      <c r="BS1965" s="46" t="s">
        <v>1209</v>
      </c>
      <c r="BT1965" s="46"/>
      <c r="BU1965" s="119"/>
      <c r="BV1965" s="119"/>
      <c r="BW1965" s="48" t="s">
        <v>2199</v>
      </c>
      <c r="CB1965" s="82" t="s">
        <v>210</v>
      </c>
      <c r="CC1965" s="82"/>
      <c r="CD1965" s="46" t="s">
        <v>210</v>
      </c>
      <c r="CE1965" s="46" t="s">
        <v>210</v>
      </c>
      <c r="CG1965" s="46" t="s">
        <v>175</v>
      </c>
      <c r="CH1965" s="46"/>
      <c r="CI1965" s="119"/>
      <c r="CJ1965" s="119"/>
      <c r="CK1965" s="46" t="s">
        <v>1239</v>
      </c>
      <c r="CN1965" s="46" t="s">
        <v>3383</v>
      </c>
      <c r="CO1965" s="46" t="s">
        <v>2251</v>
      </c>
      <c r="CQ1965" s="69" t="s">
        <v>2251</v>
      </c>
      <c r="CR1965" s="69" t="s">
        <v>966</v>
      </c>
      <c r="CT1965" s="46" t="s">
        <v>2251</v>
      </c>
      <c r="CU1965" s="46" t="s">
        <v>614</v>
      </c>
      <c r="CV1965" s="119"/>
      <c r="CW1965" s="148"/>
      <c r="DA1965" s="74">
        <v>400</v>
      </c>
      <c r="DB1965" s="74" t="s">
        <v>164</v>
      </c>
      <c r="DC1965" s="74"/>
      <c r="DD1965" s="74">
        <v>5</v>
      </c>
      <c r="DE1965" s="74" t="s">
        <v>622</v>
      </c>
      <c r="DG1965" s="119"/>
      <c r="DH1965" s="119"/>
      <c r="DI1965" s="119"/>
      <c r="DJ1965" s="119"/>
      <c r="DK1965" s="119"/>
      <c r="DR1965" s="74">
        <v>400</v>
      </c>
      <c r="DS1965" s="74" t="s">
        <v>164</v>
      </c>
      <c r="DU1965" s="74">
        <v>5</v>
      </c>
      <c r="DV1965" s="74" t="s">
        <v>622</v>
      </c>
      <c r="DX1965" s="46" t="s">
        <v>2232</v>
      </c>
      <c r="DY1965" s="46" t="s">
        <v>263</v>
      </c>
      <c r="DZ1965" s="46" t="s">
        <v>2242</v>
      </c>
      <c r="EA1965" s="75">
        <v>400000</v>
      </c>
      <c r="EB1965" s="46" t="s">
        <v>164</v>
      </c>
      <c r="EC1965" s="46"/>
      <c r="ET1965" s="46" t="s">
        <v>2320</v>
      </c>
      <c r="EU1965" s="46" t="s">
        <v>621</v>
      </c>
      <c r="EY1965" s="70" t="str">
        <f t="shared" si="235"/>
        <v>ibuprofen oral 400mg/5mL</v>
      </c>
      <c r="FK1965" s="14" t="s">
        <v>163</v>
      </c>
      <c r="FL1965" s="70" t="str">
        <f t="shared" si="236"/>
        <v>ibuprofen oral 400mg/5mL</v>
      </c>
    </row>
    <row r="1966" spans="1:168" ht="15.75" customHeight="1">
      <c r="A1966" s="76">
        <f t="shared" si="229"/>
        <v>9876719</v>
      </c>
      <c r="B1966" s="57"/>
      <c r="C1966" s="119"/>
      <c r="D1966" s="119"/>
      <c r="E1966" s="119"/>
      <c r="F1966" s="119"/>
      <c r="G1966" s="46" t="s">
        <v>1506</v>
      </c>
      <c r="H1966" s="46" t="s">
        <v>1828</v>
      </c>
      <c r="J1966" s="5" t="str">
        <f t="shared" si="230"/>
        <v>NOR Ibuprofen Karo Pharma AS film-coated tablet 50 x 200mg/</v>
      </c>
      <c r="K1966" s="5" t="str">
        <f t="shared" si="231"/>
        <v>NOR Ibuprofen Karo Pharma AS film-coated tablet 50 x 200mg/</v>
      </c>
      <c r="N1966" s="46" t="s">
        <v>1299</v>
      </c>
      <c r="O1966" s="46" t="s">
        <v>2232</v>
      </c>
      <c r="P1966" s="81">
        <v>50</v>
      </c>
      <c r="R1966" s="81">
        <v>50</v>
      </c>
      <c r="T1966" s="119"/>
      <c r="U1966" s="119"/>
      <c r="V1966" s="119"/>
      <c r="W1966" s="119"/>
      <c r="X1966" s="46" t="s">
        <v>1315</v>
      </c>
      <c r="Y1966" s="46" t="s">
        <v>2137</v>
      </c>
      <c r="AA1966" s="46" t="s">
        <v>2303</v>
      </c>
      <c r="AC1966" s="46" t="s">
        <v>2306</v>
      </c>
      <c r="AD1966" s="46" t="s">
        <v>1299</v>
      </c>
      <c r="AE1966" s="46" t="s">
        <v>2232</v>
      </c>
      <c r="AF1966" s="48" t="s">
        <v>2203</v>
      </c>
      <c r="AG1966" s="46" t="s">
        <v>2339</v>
      </c>
      <c r="AH1966" s="46"/>
      <c r="AI1966" s="46" t="s">
        <v>3373</v>
      </c>
      <c r="AJ1966" s="46" t="s">
        <v>2221</v>
      </c>
      <c r="AT1966" s="25" t="str">
        <f t="shared" si="232"/>
        <v>NOR Ibuprofen Karo Pharma AS film-coated tablet 200mg/</v>
      </c>
      <c r="AU1966" s="33"/>
      <c r="AV1966" s="46" t="s">
        <v>1895</v>
      </c>
      <c r="AW1966" s="46" t="s">
        <v>1828</v>
      </c>
      <c r="AX1966" s="46"/>
      <c r="AZ1966" s="46" t="s">
        <v>578</v>
      </c>
      <c r="BA1966" s="46" t="s">
        <v>966</v>
      </c>
      <c r="BB1966" s="46"/>
      <c r="BD1966" s="46" t="s">
        <v>2339</v>
      </c>
      <c r="BE1966" s="46"/>
      <c r="BF1966" s="46" t="s">
        <v>2029</v>
      </c>
      <c r="BG1966" s="46" t="s">
        <v>2094</v>
      </c>
      <c r="BH1966" s="46"/>
      <c r="BI1966" s="46"/>
      <c r="BJ1966" s="46" t="s">
        <v>1942</v>
      </c>
      <c r="BK1966" s="46" t="s">
        <v>2094</v>
      </c>
      <c r="BL1966" s="46" t="s">
        <v>2029</v>
      </c>
      <c r="BM1966" s="65" t="s">
        <v>1353</v>
      </c>
      <c r="BN1966" t="str">
        <f t="shared" si="233"/>
        <v>Ibuprofen film-coated tablet 200mg/</v>
      </c>
      <c r="BO1966" s="65"/>
      <c r="BP1966" t="str">
        <f t="shared" si="237"/>
        <v>Ibuprofen film-coated tablet 200mg/</v>
      </c>
      <c r="BR1966" s="76">
        <v>10221000</v>
      </c>
      <c r="BS1966" s="46" t="s">
        <v>1220</v>
      </c>
      <c r="BT1966" s="46"/>
      <c r="BU1966" s="119"/>
      <c r="BV1966" s="119"/>
      <c r="BW1966" s="48" t="s">
        <v>2203</v>
      </c>
      <c r="CB1966" s="82" t="s">
        <v>173</v>
      </c>
      <c r="CC1966" s="82"/>
      <c r="CD1966" s="46" t="s">
        <v>2262</v>
      </c>
      <c r="CE1966" s="46" t="s">
        <v>173</v>
      </c>
      <c r="CG1966" s="46" t="s">
        <v>175</v>
      </c>
      <c r="CH1966" s="46"/>
      <c r="CI1966" s="119"/>
      <c r="CJ1966" s="119"/>
      <c r="CK1966" s="46" t="s">
        <v>1239</v>
      </c>
      <c r="CN1966" s="46" t="s">
        <v>3383</v>
      </c>
      <c r="CO1966" s="46" t="s">
        <v>2251</v>
      </c>
      <c r="CQ1966" s="69" t="s">
        <v>2251</v>
      </c>
      <c r="CR1966" s="69" t="s">
        <v>966</v>
      </c>
      <c r="CT1966" s="46" t="s">
        <v>2251</v>
      </c>
      <c r="CU1966" s="46" t="s">
        <v>614</v>
      </c>
      <c r="CV1966" s="119"/>
      <c r="CW1966" s="148"/>
      <c r="DG1966" s="119"/>
      <c r="DH1966" s="119"/>
      <c r="DI1966" s="119"/>
      <c r="DJ1966" s="119"/>
      <c r="DK1966" s="119"/>
      <c r="DL1966" s="74">
        <v>200</v>
      </c>
      <c r="DM1966" s="74" t="s">
        <v>164</v>
      </c>
      <c r="DN1966" s="74"/>
      <c r="DO1966" s="74"/>
      <c r="DP1966" s="74"/>
      <c r="DR1966" s="74">
        <v>200</v>
      </c>
      <c r="DS1966" s="74" t="s">
        <v>164</v>
      </c>
      <c r="DX1966" s="46" t="s">
        <v>210</v>
      </c>
      <c r="DY1966" s="46" t="s">
        <v>210</v>
      </c>
      <c r="DZ1966" s="46" t="s">
        <v>2242</v>
      </c>
      <c r="EA1966" s="75">
        <v>2000000</v>
      </c>
      <c r="EB1966" s="46" t="s">
        <v>164</v>
      </c>
      <c r="EC1966" s="46"/>
      <c r="ET1966" s="46" t="s">
        <v>2320</v>
      </c>
      <c r="EU1966" s="46" t="s">
        <v>621</v>
      </c>
      <c r="EY1966" s="70" t="str">
        <f t="shared" si="235"/>
        <v>ibuprofen oral 200mg/</v>
      </c>
      <c r="FK1966" s="14" t="s">
        <v>163</v>
      </c>
      <c r="FL1966" s="70" t="str">
        <f t="shared" si="236"/>
        <v>ibuprofen oral 200mg/</v>
      </c>
    </row>
    <row r="1967" spans="1:168" ht="15.75" customHeight="1">
      <c r="A1967" s="76">
        <f t="shared" si="229"/>
        <v>9876720</v>
      </c>
      <c r="B1967" s="57"/>
      <c r="C1967" s="119"/>
      <c r="D1967" s="119"/>
      <c r="E1967" s="119"/>
      <c r="F1967" s="119"/>
      <c r="G1967" s="46" t="s">
        <v>1485</v>
      </c>
      <c r="H1967" s="46" t="s">
        <v>1833</v>
      </c>
      <c r="J1967" s="5" t="str">
        <f t="shared" si="230"/>
        <v>NOR Ibuprofen Karo Pharma AS film-coated tablet 10 x 400mg/</v>
      </c>
      <c r="K1967" s="5" t="str">
        <f t="shared" si="231"/>
        <v>NOR Ibuprofen Karo Pharma AS film-coated tablet 10 x 400mg/</v>
      </c>
      <c r="N1967" s="46" t="s">
        <v>210</v>
      </c>
      <c r="O1967" s="46" t="s">
        <v>2230</v>
      </c>
      <c r="P1967" s="80">
        <v>10</v>
      </c>
      <c r="R1967" s="80">
        <v>10</v>
      </c>
      <c r="T1967" s="119"/>
      <c r="U1967" s="119"/>
      <c r="V1967" s="119"/>
      <c r="W1967" s="119"/>
      <c r="X1967" s="46" t="s">
        <v>1292</v>
      </c>
      <c r="Y1967" s="46" t="s">
        <v>2142</v>
      </c>
      <c r="AA1967" s="46" t="s">
        <v>2303</v>
      </c>
      <c r="AC1967" s="46" t="s">
        <v>2304</v>
      </c>
      <c r="AD1967" s="46" t="s">
        <v>210</v>
      </c>
      <c r="AE1967" s="46" t="s">
        <v>2230</v>
      </c>
      <c r="AF1967" s="48" t="s">
        <v>2203</v>
      </c>
      <c r="AG1967" s="46" t="s">
        <v>2339</v>
      </c>
      <c r="AH1967" s="46"/>
      <c r="AI1967" s="46" t="s">
        <v>3373</v>
      </c>
      <c r="AJ1967" s="46" t="s">
        <v>2221</v>
      </c>
      <c r="AT1967" s="25" t="str">
        <f t="shared" si="232"/>
        <v>NOR Ibuprofen Karo Pharma AS film-coated tablet 400mg/</v>
      </c>
      <c r="AU1967" s="33"/>
      <c r="AV1967" s="46" t="s">
        <v>1895</v>
      </c>
      <c r="AW1967" s="46" t="s">
        <v>1833</v>
      </c>
      <c r="AX1967" s="46"/>
      <c r="AZ1967" s="46" t="s">
        <v>578</v>
      </c>
      <c r="BA1967" s="46" t="s">
        <v>966</v>
      </c>
      <c r="BB1967" s="46"/>
      <c r="BD1967" s="46" t="s">
        <v>2339</v>
      </c>
      <c r="BE1967" s="46"/>
      <c r="BF1967" s="46" t="s">
        <v>2034</v>
      </c>
      <c r="BG1967" s="46" t="s">
        <v>2094</v>
      </c>
      <c r="BH1967" s="46"/>
      <c r="BI1967" s="46"/>
      <c r="BJ1967" s="46" t="s">
        <v>1947</v>
      </c>
      <c r="BK1967" s="46" t="s">
        <v>2094</v>
      </c>
      <c r="BL1967" s="46" t="s">
        <v>2034</v>
      </c>
      <c r="BM1967" s="65" t="s">
        <v>1353</v>
      </c>
      <c r="BN1967" t="str">
        <f t="shared" si="233"/>
        <v>Ibuprofen film-coated tablet 400mg/</v>
      </c>
      <c r="BO1967" s="65"/>
      <c r="BP1967" t="str">
        <f t="shared" si="237"/>
        <v>Ibuprofen film-coated tablet 400mg/</v>
      </c>
      <c r="BR1967" s="76">
        <v>10221000</v>
      </c>
      <c r="BS1967" s="46" t="s">
        <v>1220</v>
      </c>
      <c r="BT1967" s="46"/>
      <c r="BU1967" s="119"/>
      <c r="BV1967" s="119"/>
      <c r="BW1967" s="48" t="s">
        <v>2203</v>
      </c>
      <c r="CB1967" s="82" t="s">
        <v>173</v>
      </c>
      <c r="CC1967" s="82"/>
      <c r="CD1967" s="46" t="s">
        <v>2262</v>
      </c>
      <c r="CE1967" s="46" t="s">
        <v>173</v>
      </c>
      <c r="CG1967" s="46" t="s">
        <v>175</v>
      </c>
      <c r="CH1967" s="46"/>
      <c r="CI1967" s="119"/>
      <c r="CJ1967" s="119"/>
      <c r="CK1967" s="46" t="s">
        <v>1239</v>
      </c>
      <c r="CN1967" s="46" t="s">
        <v>3383</v>
      </c>
      <c r="CO1967" s="46" t="s">
        <v>2251</v>
      </c>
      <c r="CQ1967" s="69" t="s">
        <v>2251</v>
      </c>
      <c r="CR1967" s="69" t="s">
        <v>966</v>
      </c>
      <c r="CT1967" s="46" t="s">
        <v>2251</v>
      </c>
      <c r="CU1967" s="46" t="s">
        <v>614</v>
      </c>
      <c r="CV1967" s="119"/>
      <c r="CW1967" s="148"/>
      <c r="DG1967" s="119"/>
      <c r="DH1967" s="119"/>
      <c r="DI1967" s="119"/>
      <c r="DJ1967" s="119"/>
      <c r="DK1967" s="119"/>
      <c r="DL1967" s="74">
        <v>400</v>
      </c>
      <c r="DM1967" s="74" t="s">
        <v>164</v>
      </c>
      <c r="DN1967" s="74"/>
      <c r="DO1967" s="74"/>
      <c r="DP1967" s="74"/>
      <c r="DR1967" s="74">
        <v>400</v>
      </c>
      <c r="DS1967" s="74" t="s">
        <v>164</v>
      </c>
      <c r="DX1967" s="46" t="s">
        <v>210</v>
      </c>
      <c r="DY1967" s="46" t="s">
        <v>210</v>
      </c>
      <c r="DZ1967" s="46" t="s">
        <v>2242</v>
      </c>
      <c r="EA1967" s="75">
        <v>4000000</v>
      </c>
      <c r="EB1967" s="46" t="s">
        <v>164</v>
      </c>
      <c r="EC1967" s="46"/>
      <c r="ET1967" s="46" t="s">
        <v>2320</v>
      </c>
      <c r="EU1967" s="46" t="s">
        <v>621</v>
      </c>
      <c r="EY1967" s="70" t="str">
        <f t="shared" si="235"/>
        <v>ibuprofen oral 400mg/</v>
      </c>
      <c r="FK1967" s="14" t="s">
        <v>163</v>
      </c>
      <c r="FL1967" s="70" t="str">
        <f t="shared" si="236"/>
        <v>ibuprofen oral 400mg/</v>
      </c>
    </row>
    <row r="1968" spans="1:168" ht="15.75" customHeight="1">
      <c r="A1968" s="76">
        <f t="shared" si="229"/>
        <v>9876721</v>
      </c>
      <c r="B1968" s="57"/>
      <c r="C1968" s="119"/>
      <c r="D1968" s="119"/>
      <c r="E1968" s="119"/>
      <c r="F1968" s="119"/>
      <c r="G1968" s="46" t="s">
        <v>1481</v>
      </c>
      <c r="H1968" s="46" t="s">
        <v>1833</v>
      </c>
      <c r="J1968" s="5" t="str">
        <f t="shared" si="230"/>
        <v>NOR Ibuprofen Karo Pharma AS film-coated tablet 20 x 400mg/</v>
      </c>
      <c r="K1968" s="5" t="str">
        <f t="shared" si="231"/>
        <v>NOR Ibuprofen Karo Pharma AS film-coated tablet 20 x 400mg/</v>
      </c>
      <c r="N1968" s="46" t="s">
        <v>210</v>
      </c>
      <c r="O1968" s="46" t="s">
        <v>2238</v>
      </c>
      <c r="P1968" s="80">
        <v>20</v>
      </c>
      <c r="R1968" s="80">
        <v>20</v>
      </c>
      <c r="T1968" s="119"/>
      <c r="U1968" s="119"/>
      <c r="V1968" s="119"/>
      <c r="W1968" s="119"/>
      <c r="X1968" s="46" t="s">
        <v>1291</v>
      </c>
      <c r="Y1968" s="46" t="s">
        <v>2142</v>
      </c>
      <c r="AA1968" s="46" t="s">
        <v>2303</v>
      </c>
      <c r="AC1968" s="46" t="s">
        <v>2304</v>
      </c>
      <c r="AD1968" s="46" t="s">
        <v>210</v>
      </c>
      <c r="AE1968" s="46" t="s">
        <v>2238</v>
      </c>
      <c r="AF1968" s="48" t="s">
        <v>2203</v>
      </c>
      <c r="AG1968" s="46" t="s">
        <v>2339</v>
      </c>
      <c r="AH1968" s="46"/>
      <c r="AI1968" s="46" t="s">
        <v>3373</v>
      </c>
      <c r="AJ1968" s="46" t="s">
        <v>2221</v>
      </c>
      <c r="AT1968" s="25" t="str">
        <f t="shared" si="232"/>
        <v>NOR Ibuprofen Karo Pharma AS film-coated tablet 400mg/</v>
      </c>
      <c r="AU1968" s="33"/>
      <c r="AV1968" s="46" t="s">
        <v>1895</v>
      </c>
      <c r="AW1968" s="46" t="s">
        <v>1833</v>
      </c>
      <c r="AX1968" s="46"/>
      <c r="AZ1968" s="46" t="s">
        <v>578</v>
      </c>
      <c r="BA1968" s="46" t="s">
        <v>966</v>
      </c>
      <c r="BB1968" s="46"/>
      <c r="BD1968" s="46" t="s">
        <v>2339</v>
      </c>
      <c r="BE1968" s="46"/>
      <c r="BF1968" s="46" t="s">
        <v>2034</v>
      </c>
      <c r="BG1968" s="46" t="s">
        <v>2094</v>
      </c>
      <c r="BH1968" s="46"/>
      <c r="BI1968" s="46"/>
      <c r="BJ1968" s="46" t="s">
        <v>1947</v>
      </c>
      <c r="BK1968" s="46" t="s">
        <v>2094</v>
      </c>
      <c r="BL1968" s="46" t="s">
        <v>2034</v>
      </c>
      <c r="BM1968" s="65" t="s">
        <v>1353</v>
      </c>
      <c r="BN1968" t="str">
        <f t="shared" si="233"/>
        <v>Ibuprofen film-coated tablet 400mg/</v>
      </c>
      <c r="BO1968" s="65"/>
      <c r="BP1968" t="str">
        <f t="shared" si="237"/>
        <v>Ibuprofen film-coated tablet 400mg/</v>
      </c>
      <c r="BR1968" s="76">
        <v>10221000</v>
      </c>
      <c r="BS1968" s="46" t="s">
        <v>1220</v>
      </c>
      <c r="BT1968" s="46"/>
      <c r="BU1968" s="119"/>
      <c r="BV1968" s="119"/>
      <c r="BW1968" s="48" t="s">
        <v>2203</v>
      </c>
      <c r="CB1968" s="82" t="s">
        <v>173</v>
      </c>
      <c r="CC1968" s="82"/>
      <c r="CD1968" s="46" t="s">
        <v>2262</v>
      </c>
      <c r="CE1968" s="46" t="s">
        <v>173</v>
      </c>
      <c r="CG1968" s="46" t="s">
        <v>175</v>
      </c>
      <c r="CH1968" s="46"/>
      <c r="CI1968" s="119"/>
      <c r="CJ1968" s="119"/>
      <c r="CK1968" s="46" t="s">
        <v>1239</v>
      </c>
      <c r="CN1968" s="46" t="s">
        <v>3383</v>
      </c>
      <c r="CO1968" s="46" t="s">
        <v>2251</v>
      </c>
      <c r="CQ1968" s="69" t="s">
        <v>2251</v>
      </c>
      <c r="CR1968" s="69" t="s">
        <v>966</v>
      </c>
      <c r="CT1968" s="46" t="s">
        <v>2251</v>
      </c>
      <c r="CU1968" s="46" t="s">
        <v>614</v>
      </c>
      <c r="CV1968" s="119"/>
      <c r="CW1968" s="148"/>
      <c r="DG1968" s="119"/>
      <c r="DH1968" s="119"/>
      <c r="DI1968" s="119"/>
      <c r="DJ1968" s="119"/>
      <c r="DK1968" s="119"/>
      <c r="DL1968" s="74">
        <v>400</v>
      </c>
      <c r="DM1968" s="74" t="s">
        <v>164</v>
      </c>
      <c r="DN1968" s="74"/>
      <c r="DO1968" s="74"/>
      <c r="DP1968" s="74"/>
      <c r="DR1968" s="74">
        <v>400</v>
      </c>
      <c r="DS1968" s="74" t="s">
        <v>164</v>
      </c>
      <c r="DX1968" s="46" t="s">
        <v>210</v>
      </c>
      <c r="DY1968" s="46" t="s">
        <v>210</v>
      </c>
      <c r="DZ1968" s="46" t="s">
        <v>2242</v>
      </c>
      <c r="EA1968" s="75">
        <v>4000000</v>
      </c>
      <c r="EB1968" s="46" t="s">
        <v>164</v>
      </c>
      <c r="EC1968" s="46"/>
      <c r="ET1968" s="46" t="s">
        <v>2320</v>
      </c>
      <c r="EU1968" s="46" t="s">
        <v>621</v>
      </c>
      <c r="EY1968" s="70" t="str">
        <f t="shared" si="235"/>
        <v>ibuprofen oral 400mg/</v>
      </c>
      <c r="FK1968" s="14" t="s">
        <v>163</v>
      </c>
      <c r="FL1968" s="70" t="str">
        <f t="shared" si="236"/>
        <v>ibuprofen oral 400mg/</v>
      </c>
    </row>
    <row r="1969" spans="1:168" ht="15.75" customHeight="1">
      <c r="A1969" s="76">
        <f t="shared" si="229"/>
        <v>9876722</v>
      </c>
      <c r="B1969" s="57"/>
      <c r="C1969" s="119"/>
      <c r="D1969" s="119"/>
      <c r="E1969" s="119"/>
      <c r="F1969" s="119"/>
      <c r="G1969" s="46" t="s">
        <v>1498</v>
      </c>
      <c r="H1969" s="46" t="s">
        <v>1833</v>
      </c>
      <c r="J1969" s="5" t="str">
        <f t="shared" si="230"/>
        <v>NOR Ibuprofen Karo Pharma AS film-coated tablet 100 x 400mg/</v>
      </c>
      <c r="K1969" s="5" t="str">
        <f t="shared" si="231"/>
        <v>NOR Ibuprofen Karo Pharma AS film-coated tablet 100 x 400mg/</v>
      </c>
      <c r="N1969" s="46" t="s">
        <v>210</v>
      </c>
      <c r="O1969" s="46" t="s">
        <v>2235</v>
      </c>
      <c r="P1969" s="80">
        <v>100</v>
      </c>
      <c r="R1969" s="80">
        <v>100</v>
      </c>
      <c r="T1969" s="119"/>
      <c r="U1969" s="119"/>
      <c r="V1969" s="119"/>
      <c r="W1969" s="119"/>
      <c r="X1969" s="46" t="s">
        <v>1289</v>
      </c>
      <c r="Y1969" s="46" t="s">
        <v>2142</v>
      </c>
      <c r="AA1969" s="46" t="s">
        <v>2303</v>
      </c>
      <c r="AC1969" s="46" t="s">
        <v>2307</v>
      </c>
      <c r="AD1969" s="46" t="s">
        <v>210</v>
      </c>
      <c r="AE1969" s="46" t="s">
        <v>2235</v>
      </c>
      <c r="AF1969" s="48" t="s">
        <v>2203</v>
      </c>
      <c r="AG1969" s="46" t="s">
        <v>2339</v>
      </c>
      <c r="AH1969" s="46"/>
      <c r="AI1969" s="46" t="s">
        <v>3373</v>
      </c>
      <c r="AJ1969" s="46" t="s">
        <v>2221</v>
      </c>
      <c r="AT1969" s="25" t="str">
        <f t="shared" si="232"/>
        <v>NOR Ibuprofen Karo Pharma AS film-coated tablet 400mg/</v>
      </c>
      <c r="AU1969" s="33"/>
      <c r="AV1969" s="46" t="s">
        <v>1895</v>
      </c>
      <c r="AW1969" s="46" t="s">
        <v>1833</v>
      </c>
      <c r="AX1969" s="46"/>
      <c r="AZ1969" s="46" t="s">
        <v>578</v>
      </c>
      <c r="BA1969" s="46" t="s">
        <v>966</v>
      </c>
      <c r="BB1969" s="46"/>
      <c r="BD1969" s="46" t="s">
        <v>2339</v>
      </c>
      <c r="BE1969" s="46"/>
      <c r="BF1969" s="46" t="s">
        <v>2034</v>
      </c>
      <c r="BG1969" s="46" t="s">
        <v>2094</v>
      </c>
      <c r="BH1969" s="46"/>
      <c r="BI1969" s="46"/>
      <c r="BJ1969" s="46" t="s">
        <v>1947</v>
      </c>
      <c r="BK1969" s="46" t="s">
        <v>2094</v>
      </c>
      <c r="BL1969" s="46" t="s">
        <v>2034</v>
      </c>
      <c r="BM1969" s="65" t="s">
        <v>1353</v>
      </c>
      <c r="BN1969" t="str">
        <f t="shared" si="233"/>
        <v>Ibuprofen film-coated tablet 400mg/</v>
      </c>
      <c r="BO1969" s="65"/>
      <c r="BP1969" t="str">
        <f t="shared" si="237"/>
        <v>Ibuprofen film-coated tablet 400mg/</v>
      </c>
      <c r="BR1969" s="76">
        <v>10221000</v>
      </c>
      <c r="BS1969" s="46" t="s">
        <v>1220</v>
      </c>
      <c r="BT1969" s="46"/>
      <c r="BU1969" s="119"/>
      <c r="BV1969" s="119"/>
      <c r="BW1969" s="48" t="s">
        <v>2203</v>
      </c>
      <c r="CB1969" s="82" t="s">
        <v>173</v>
      </c>
      <c r="CC1969" s="82"/>
      <c r="CD1969" s="46" t="s">
        <v>2262</v>
      </c>
      <c r="CE1969" s="46" t="s">
        <v>173</v>
      </c>
      <c r="CG1969" s="46" t="s">
        <v>175</v>
      </c>
      <c r="CH1969" s="46"/>
      <c r="CI1969" s="119"/>
      <c r="CJ1969" s="119"/>
      <c r="CK1969" s="46" t="s">
        <v>1239</v>
      </c>
      <c r="CN1969" s="46" t="s">
        <v>3383</v>
      </c>
      <c r="CO1969" s="46" t="s">
        <v>2251</v>
      </c>
      <c r="CQ1969" s="69" t="s">
        <v>2251</v>
      </c>
      <c r="CR1969" s="69" t="s">
        <v>966</v>
      </c>
      <c r="CT1969" s="46" t="s">
        <v>2251</v>
      </c>
      <c r="CU1969" s="46" t="s">
        <v>614</v>
      </c>
      <c r="CV1969" s="119"/>
      <c r="CW1969" s="148"/>
      <c r="DG1969" s="119"/>
      <c r="DH1969" s="119"/>
      <c r="DI1969" s="119"/>
      <c r="DJ1969" s="119"/>
      <c r="DK1969" s="119"/>
      <c r="DL1969" s="74">
        <v>400</v>
      </c>
      <c r="DM1969" s="74" t="s">
        <v>164</v>
      </c>
      <c r="DN1969" s="74"/>
      <c r="DO1969" s="74"/>
      <c r="DP1969" s="74"/>
      <c r="DR1969" s="74">
        <v>400</v>
      </c>
      <c r="DS1969" s="74" t="s">
        <v>164</v>
      </c>
      <c r="DX1969" s="46" t="s">
        <v>210</v>
      </c>
      <c r="DY1969" s="46" t="s">
        <v>210</v>
      </c>
      <c r="DZ1969" s="46" t="s">
        <v>2242</v>
      </c>
      <c r="EA1969" s="75">
        <v>4000000</v>
      </c>
      <c r="EB1969" s="46" t="s">
        <v>164</v>
      </c>
      <c r="EC1969" s="46"/>
      <c r="ET1969" s="46" t="s">
        <v>2320</v>
      </c>
      <c r="EU1969" s="46" t="s">
        <v>621</v>
      </c>
      <c r="EY1969" s="70" t="str">
        <f t="shared" si="235"/>
        <v>ibuprofen oral 400mg/</v>
      </c>
      <c r="FK1969" s="14" t="s">
        <v>163</v>
      </c>
      <c r="FL1969" s="70" t="str">
        <f t="shared" si="236"/>
        <v>ibuprofen oral 400mg/</v>
      </c>
    </row>
    <row r="1970" spans="1:168" ht="15.75" customHeight="1">
      <c r="A1970" s="76">
        <f t="shared" si="229"/>
        <v>9876723</v>
      </c>
      <c r="B1970" s="57"/>
      <c r="C1970" s="119"/>
      <c r="D1970" s="119"/>
      <c r="E1970" s="119"/>
      <c r="F1970" s="119"/>
      <c r="G1970" s="46" t="s">
        <v>1483</v>
      </c>
      <c r="H1970" s="46" t="s">
        <v>1828</v>
      </c>
      <c r="J1970" s="5" t="str">
        <f t="shared" si="230"/>
        <v>NOR Ibuprofen Karo Pharma AS film-coated tablet 50 x 200mg/</v>
      </c>
      <c r="K1970" s="5" t="str">
        <f t="shared" si="231"/>
        <v>NOR Ibuprofen Karo Pharma AS film-coated tablet 50 x 200mg/</v>
      </c>
      <c r="N1970" s="46" t="s">
        <v>1299</v>
      </c>
      <c r="O1970" s="46" t="s">
        <v>2232</v>
      </c>
      <c r="P1970" s="81">
        <v>50</v>
      </c>
      <c r="R1970" s="81">
        <v>50</v>
      </c>
      <c r="T1970" s="119"/>
      <c r="U1970" s="119"/>
      <c r="V1970" s="119"/>
      <c r="W1970" s="119"/>
      <c r="X1970" s="46" t="s">
        <v>210</v>
      </c>
      <c r="Y1970" s="46" t="s">
        <v>2137</v>
      </c>
      <c r="AA1970" s="46" t="s">
        <v>2303</v>
      </c>
      <c r="AC1970" s="46" t="s">
        <v>210</v>
      </c>
      <c r="AD1970" s="46" t="s">
        <v>1299</v>
      </c>
      <c r="AE1970" s="46" t="s">
        <v>2232</v>
      </c>
      <c r="AF1970" s="48" t="s">
        <v>2203</v>
      </c>
      <c r="AG1970" s="46" t="s">
        <v>2339</v>
      </c>
      <c r="AH1970" s="46"/>
      <c r="AI1970" s="46" t="s">
        <v>3373</v>
      </c>
      <c r="AJ1970" s="46" t="s">
        <v>2221</v>
      </c>
      <c r="AT1970" s="25" t="str">
        <f t="shared" si="232"/>
        <v>NOR Ibuprofen Karo Pharma AS film-coated tablet 200mg/</v>
      </c>
      <c r="AU1970" s="33"/>
      <c r="AV1970" s="46" t="s">
        <v>1895</v>
      </c>
      <c r="AW1970" s="46" t="s">
        <v>1828</v>
      </c>
      <c r="AX1970" s="46"/>
      <c r="AZ1970" s="46" t="s">
        <v>578</v>
      </c>
      <c r="BA1970" s="46" t="s">
        <v>966</v>
      </c>
      <c r="BB1970" s="46"/>
      <c r="BD1970" s="46" t="s">
        <v>2339</v>
      </c>
      <c r="BE1970" s="46"/>
      <c r="BF1970" s="46" t="s">
        <v>2029</v>
      </c>
      <c r="BG1970" s="46" t="s">
        <v>2094</v>
      </c>
      <c r="BH1970" s="46"/>
      <c r="BI1970" s="46"/>
      <c r="BJ1970" s="46" t="s">
        <v>1942</v>
      </c>
      <c r="BK1970" s="46" t="s">
        <v>2094</v>
      </c>
      <c r="BL1970" s="46" t="s">
        <v>2029</v>
      </c>
      <c r="BM1970" s="65" t="s">
        <v>1353</v>
      </c>
      <c r="BN1970" t="str">
        <f t="shared" si="233"/>
        <v>Ibuprofen film-coated tablet 200mg/</v>
      </c>
      <c r="BO1970" s="65"/>
      <c r="BP1970" t="str">
        <f t="shared" si="237"/>
        <v>Ibuprofen film-coated tablet 200mg/</v>
      </c>
      <c r="BR1970" s="76">
        <v>10221000</v>
      </c>
      <c r="BS1970" s="46" t="s">
        <v>1220</v>
      </c>
      <c r="BT1970" s="46"/>
      <c r="BU1970" s="119"/>
      <c r="BV1970" s="119"/>
      <c r="BW1970" s="48" t="s">
        <v>2203</v>
      </c>
      <c r="CB1970" s="82" t="s">
        <v>173</v>
      </c>
      <c r="CC1970" s="82"/>
      <c r="CD1970" s="46" t="s">
        <v>2262</v>
      </c>
      <c r="CE1970" s="46" t="s">
        <v>173</v>
      </c>
      <c r="CG1970" s="46" t="s">
        <v>175</v>
      </c>
      <c r="CH1970" s="46"/>
      <c r="CI1970" s="119"/>
      <c r="CJ1970" s="119"/>
      <c r="CK1970" s="46" t="s">
        <v>1239</v>
      </c>
      <c r="CN1970" s="46" t="s">
        <v>3383</v>
      </c>
      <c r="CO1970" s="46" t="s">
        <v>2251</v>
      </c>
      <c r="CQ1970" s="69" t="s">
        <v>2251</v>
      </c>
      <c r="CR1970" s="69" t="s">
        <v>966</v>
      </c>
      <c r="CT1970" s="46" t="s">
        <v>2251</v>
      </c>
      <c r="CU1970" s="46" t="s">
        <v>614</v>
      </c>
      <c r="CV1970" s="119"/>
      <c r="CW1970" s="148"/>
      <c r="DG1970" s="119"/>
      <c r="DH1970" s="119"/>
      <c r="DI1970" s="119"/>
      <c r="DJ1970" s="119"/>
      <c r="DK1970" s="119"/>
      <c r="DL1970" s="74">
        <v>200</v>
      </c>
      <c r="DM1970" s="74" t="s">
        <v>164</v>
      </c>
      <c r="DN1970" s="74"/>
      <c r="DO1970" s="74"/>
      <c r="DP1970" s="74"/>
      <c r="DR1970" s="74">
        <v>200</v>
      </c>
      <c r="DS1970" s="74" t="s">
        <v>164</v>
      </c>
      <c r="DX1970" s="46" t="s">
        <v>210</v>
      </c>
      <c r="DY1970" s="46" t="s">
        <v>210</v>
      </c>
      <c r="DZ1970" s="46" t="s">
        <v>2242</v>
      </c>
      <c r="EA1970" s="75">
        <v>2000000</v>
      </c>
      <c r="EB1970" s="46" t="s">
        <v>164</v>
      </c>
      <c r="EC1970" s="46"/>
      <c r="ET1970" s="46" t="s">
        <v>2320</v>
      </c>
      <c r="EU1970" s="46" t="s">
        <v>621</v>
      </c>
      <c r="EY1970" s="70" t="str">
        <f t="shared" si="235"/>
        <v>ibuprofen oral 200mg/</v>
      </c>
      <c r="FK1970" s="14" t="s">
        <v>163</v>
      </c>
      <c r="FL1970" s="70" t="str">
        <f t="shared" si="236"/>
        <v>ibuprofen oral 200mg/</v>
      </c>
    </row>
    <row r="1971" spans="1:168" ht="15.75" customHeight="1">
      <c r="A1971" s="76">
        <f t="shared" si="229"/>
        <v>9876724</v>
      </c>
      <c r="B1971" s="57"/>
      <c r="C1971" s="119"/>
      <c r="D1971" s="119"/>
      <c r="E1971" s="119"/>
      <c r="F1971" s="119"/>
      <c r="G1971" s="46" t="s">
        <v>1484</v>
      </c>
      <c r="H1971" s="46" t="s">
        <v>1828</v>
      </c>
      <c r="J1971" s="5" t="str">
        <f t="shared" si="230"/>
        <v>NOR Ibuprofen Karo Pharma AS film-coated tablet 20 x 200mg/</v>
      </c>
      <c r="K1971" s="5" t="str">
        <f t="shared" si="231"/>
        <v>NOR Ibuprofen Karo Pharma AS film-coated tablet 20 x 200mg/</v>
      </c>
      <c r="N1971" s="46" t="s">
        <v>210</v>
      </c>
      <c r="O1971" s="46" t="s">
        <v>2238</v>
      </c>
      <c r="P1971" s="80">
        <v>20</v>
      </c>
      <c r="R1971" s="80">
        <v>20</v>
      </c>
      <c r="T1971" s="119"/>
      <c r="U1971" s="119"/>
      <c r="V1971" s="119"/>
      <c r="W1971" s="119"/>
      <c r="X1971" s="46" t="s">
        <v>1291</v>
      </c>
      <c r="Y1971" s="46" t="s">
        <v>2137</v>
      </c>
      <c r="AA1971" s="46" t="s">
        <v>2303</v>
      </c>
      <c r="AC1971" s="46" t="s">
        <v>2304</v>
      </c>
      <c r="AD1971" s="46" t="s">
        <v>210</v>
      </c>
      <c r="AE1971" s="46" t="s">
        <v>2238</v>
      </c>
      <c r="AF1971" s="48" t="s">
        <v>2203</v>
      </c>
      <c r="AG1971" s="46" t="s">
        <v>2339</v>
      </c>
      <c r="AH1971" s="46"/>
      <c r="AI1971" s="46" t="s">
        <v>3373</v>
      </c>
      <c r="AJ1971" s="46" t="s">
        <v>2221</v>
      </c>
      <c r="AT1971" s="25" t="str">
        <f t="shared" si="232"/>
        <v>NOR Ibuprofen Karo Pharma AS film-coated tablet 200mg/</v>
      </c>
      <c r="AU1971" s="33"/>
      <c r="AV1971" s="46" t="s">
        <v>1895</v>
      </c>
      <c r="AW1971" s="46" t="s">
        <v>1828</v>
      </c>
      <c r="AX1971" s="46"/>
      <c r="AZ1971" s="46" t="s">
        <v>578</v>
      </c>
      <c r="BA1971" s="46" t="s">
        <v>966</v>
      </c>
      <c r="BB1971" s="46"/>
      <c r="BD1971" s="46" t="s">
        <v>2339</v>
      </c>
      <c r="BE1971" s="46"/>
      <c r="BF1971" s="46" t="s">
        <v>2029</v>
      </c>
      <c r="BG1971" s="46" t="s">
        <v>2094</v>
      </c>
      <c r="BH1971" s="46"/>
      <c r="BI1971" s="46"/>
      <c r="BJ1971" s="46" t="s">
        <v>1942</v>
      </c>
      <c r="BK1971" s="46" t="s">
        <v>2094</v>
      </c>
      <c r="BL1971" s="46" t="s">
        <v>2029</v>
      </c>
      <c r="BM1971" s="65" t="s">
        <v>1353</v>
      </c>
      <c r="BN1971" t="str">
        <f t="shared" si="233"/>
        <v>Ibuprofen film-coated tablet 200mg/</v>
      </c>
      <c r="BO1971" s="65"/>
      <c r="BP1971" t="str">
        <f t="shared" si="237"/>
        <v>Ibuprofen film-coated tablet 200mg/</v>
      </c>
      <c r="BR1971" s="76">
        <v>10221000</v>
      </c>
      <c r="BS1971" s="46" t="s">
        <v>1220</v>
      </c>
      <c r="BT1971" s="46"/>
      <c r="BU1971" s="119"/>
      <c r="BV1971" s="119"/>
      <c r="BW1971" s="48" t="s">
        <v>2203</v>
      </c>
      <c r="CB1971" s="82" t="s">
        <v>173</v>
      </c>
      <c r="CC1971" s="82"/>
      <c r="CD1971" s="46" t="s">
        <v>2262</v>
      </c>
      <c r="CE1971" s="46" t="s">
        <v>173</v>
      </c>
      <c r="CG1971" s="46" t="s">
        <v>175</v>
      </c>
      <c r="CH1971" s="46"/>
      <c r="CI1971" s="119"/>
      <c r="CJ1971" s="119"/>
      <c r="CK1971" s="46" t="s">
        <v>1239</v>
      </c>
      <c r="CN1971" s="46" t="s">
        <v>3383</v>
      </c>
      <c r="CO1971" s="46" t="s">
        <v>2251</v>
      </c>
      <c r="CQ1971" s="69" t="s">
        <v>2251</v>
      </c>
      <c r="CR1971" s="69" t="s">
        <v>966</v>
      </c>
      <c r="CT1971" s="46" t="s">
        <v>2251</v>
      </c>
      <c r="CU1971" s="46" t="s">
        <v>614</v>
      </c>
      <c r="CV1971" s="119"/>
      <c r="CW1971" s="148"/>
      <c r="DG1971" s="119"/>
      <c r="DH1971" s="119"/>
      <c r="DI1971" s="119"/>
      <c r="DJ1971" s="119"/>
      <c r="DK1971" s="119"/>
      <c r="DL1971" s="74">
        <v>200</v>
      </c>
      <c r="DM1971" s="74" t="s">
        <v>164</v>
      </c>
      <c r="DN1971" s="74"/>
      <c r="DO1971" s="74"/>
      <c r="DP1971" s="74"/>
      <c r="DR1971" s="74">
        <v>200</v>
      </c>
      <c r="DS1971" s="74" t="s">
        <v>164</v>
      </c>
      <c r="DX1971" s="46" t="s">
        <v>210</v>
      </c>
      <c r="DY1971" s="46" t="s">
        <v>210</v>
      </c>
      <c r="DZ1971" s="46" t="s">
        <v>2242</v>
      </c>
      <c r="EA1971" s="75">
        <v>2000000</v>
      </c>
      <c r="EB1971" s="46" t="s">
        <v>164</v>
      </c>
      <c r="EC1971" s="46"/>
      <c r="ET1971" s="46" t="s">
        <v>2320</v>
      </c>
      <c r="EU1971" s="46" t="s">
        <v>621</v>
      </c>
      <c r="EY1971" s="70" t="str">
        <f t="shared" si="235"/>
        <v>ibuprofen oral 200mg/</v>
      </c>
      <c r="FK1971" s="14" t="s">
        <v>163</v>
      </c>
      <c r="FL1971" s="70" t="str">
        <f t="shared" si="236"/>
        <v>ibuprofen oral 200mg/</v>
      </c>
    </row>
    <row r="1972" spans="1:168" ht="15.75" customHeight="1">
      <c r="A1972" s="76">
        <f t="shared" si="229"/>
        <v>9876725</v>
      </c>
      <c r="B1972" s="57"/>
      <c r="C1972" s="119"/>
      <c r="D1972" s="119"/>
      <c r="E1972" s="119"/>
      <c r="F1972" s="119"/>
      <c r="G1972" s="46" t="s">
        <v>1482</v>
      </c>
      <c r="H1972" s="46" t="s">
        <v>1833</v>
      </c>
      <c r="J1972" s="5" t="str">
        <f t="shared" si="230"/>
        <v>NOR Ibuprofen Karo Pharma AS film-coated tablet 50 x 400mg/</v>
      </c>
      <c r="K1972" s="5" t="str">
        <f t="shared" si="231"/>
        <v>NOR Ibuprofen Karo Pharma AS film-coated tablet 50 x 400mg/</v>
      </c>
      <c r="N1972" s="46" t="s">
        <v>210</v>
      </c>
      <c r="O1972" s="46" t="s">
        <v>2240</v>
      </c>
      <c r="P1972" s="80">
        <v>50</v>
      </c>
      <c r="R1972" s="80">
        <v>50</v>
      </c>
      <c r="T1972" s="119"/>
      <c r="U1972" s="119"/>
      <c r="V1972" s="119"/>
      <c r="W1972" s="119"/>
      <c r="X1972" s="46" t="s">
        <v>210</v>
      </c>
      <c r="Y1972" s="46" t="s">
        <v>2142</v>
      </c>
      <c r="AA1972" s="46" t="s">
        <v>2303</v>
      </c>
      <c r="AC1972" s="46" t="s">
        <v>210</v>
      </c>
      <c r="AD1972" s="46" t="s">
        <v>210</v>
      </c>
      <c r="AE1972" s="46" t="s">
        <v>2240</v>
      </c>
      <c r="AF1972" s="48" t="s">
        <v>2203</v>
      </c>
      <c r="AG1972" s="46" t="s">
        <v>2339</v>
      </c>
      <c r="AH1972" s="46"/>
      <c r="AI1972" s="46" t="s">
        <v>3373</v>
      </c>
      <c r="AJ1972" s="46" t="s">
        <v>2221</v>
      </c>
      <c r="AT1972" s="25" t="str">
        <f t="shared" si="232"/>
        <v>NOR Ibuprofen Karo Pharma AS film-coated tablet 400mg/</v>
      </c>
      <c r="AU1972" s="33"/>
      <c r="AV1972" s="46" t="s">
        <v>1895</v>
      </c>
      <c r="AW1972" s="46" t="s">
        <v>1833</v>
      </c>
      <c r="AX1972" s="46"/>
      <c r="AZ1972" s="46" t="s">
        <v>578</v>
      </c>
      <c r="BA1972" s="46" t="s">
        <v>966</v>
      </c>
      <c r="BB1972" s="46"/>
      <c r="BD1972" s="46" t="s">
        <v>2339</v>
      </c>
      <c r="BE1972" s="46"/>
      <c r="BF1972" s="46" t="s">
        <v>2034</v>
      </c>
      <c r="BG1972" s="46" t="s">
        <v>2094</v>
      </c>
      <c r="BH1972" s="46"/>
      <c r="BI1972" s="46"/>
      <c r="BJ1972" s="46" t="s">
        <v>1947</v>
      </c>
      <c r="BK1972" s="46" t="s">
        <v>2094</v>
      </c>
      <c r="BL1972" s="46" t="s">
        <v>2034</v>
      </c>
      <c r="BM1972" s="65" t="s">
        <v>1353</v>
      </c>
      <c r="BN1972" t="str">
        <f t="shared" si="233"/>
        <v>Ibuprofen film-coated tablet 400mg/</v>
      </c>
      <c r="BO1972" s="65"/>
      <c r="BP1972" t="str">
        <f t="shared" si="237"/>
        <v>Ibuprofen film-coated tablet 400mg/</v>
      </c>
      <c r="BR1972" s="76">
        <v>10221000</v>
      </c>
      <c r="BS1972" s="46" t="s">
        <v>1220</v>
      </c>
      <c r="BT1972" s="46"/>
      <c r="BU1972" s="119"/>
      <c r="BV1972" s="119"/>
      <c r="BW1972" s="48" t="s">
        <v>2203</v>
      </c>
      <c r="CB1972" s="82" t="s">
        <v>173</v>
      </c>
      <c r="CC1972" s="82"/>
      <c r="CD1972" s="46" t="s">
        <v>2262</v>
      </c>
      <c r="CE1972" s="46" t="s">
        <v>173</v>
      </c>
      <c r="CG1972" s="46" t="s">
        <v>175</v>
      </c>
      <c r="CH1972" s="46"/>
      <c r="CI1972" s="119"/>
      <c r="CJ1972" s="119"/>
      <c r="CK1972" s="46" t="s">
        <v>1239</v>
      </c>
      <c r="CN1972" s="46" t="s">
        <v>3383</v>
      </c>
      <c r="CO1972" s="46" t="s">
        <v>2251</v>
      </c>
      <c r="CQ1972" s="69" t="s">
        <v>2251</v>
      </c>
      <c r="CR1972" s="69" t="s">
        <v>966</v>
      </c>
      <c r="CT1972" s="46" t="s">
        <v>2251</v>
      </c>
      <c r="CU1972" s="46" t="s">
        <v>614</v>
      </c>
      <c r="CV1972" s="119"/>
      <c r="CW1972" s="148"/>
      <c r="DG1972" s="119"/>
      <c r="DH1972" s="119"/>
      <c r="DI1972" s="119"/>
      <c r="DJ1972" s="119"/>
      <c r="DK1972" s="119"/>
      <c r="DL1972" s="74">
        <v>400</v>
      </c>
      <c r="DM1972" s="74" t="s">
        <v>164</v>
      </c>
      <c r="DN1972" s="74"/>
      <c r="DO1972" s="74"/>
      <c r="DP1972" s="74"/>
      <c r="DR1972" s="74">
        <v>400</v>
      </c>
      <c r="DS1972" s="74" t="s">
        <v>164</v>
      </c>
      <c r="DX1972" s="46" t="s">
        <v>210</v>
      </c>
      <c r="DY1972" s="46" t="s">
        <v>210</v>
      </c>
      <c r="DZ1972" s="46" t="s">
        <v>2242</v>
      </c>
      <c r="EA1972" s="75">
        <v>4000000</v>
      </c>
      <c r="EB1972" s="46" t="s">
        <v>164</v>
      </c>
      <c r="EC1972" s="46"/>
      <c r="ET1972" s="46" t="s">
        <v>2320</v>
      </c>
      <c r="EU1972" s="46" t="s">
        <v>621</v>
      </c>
      <c r="EY1972" s="70" t="str">
        <f t="shared" si="235"/>
        <v>ibuprofen oral 400mg/</v>
      </c>
      <c r="FK1972" s="14" t="s">
        <v>163</v>
      </c>
      <c r="FL1972" s="70" t="str">
        <f t="shared" si="236"/>
        <v>ibuprofen oral 400mg/</v>
      </c>
    </row>
    <row r="1973" spans="1:168" ht="15.75" customHeight="1">
      <c r="A1973" s="76">
        <f t="shared" si="229"/>
        <v>9876726</v>
      </c>
      <c r="B1973" s="57"/>
      <c r="C1973" s="119"/>
      <c r="D1973" s="119"/>
      <c r="E1973" s="119"/>
      <c r="F1973" s="119"/>
      <c r="G1973" s="46" t="s">
        <v>1483</v>
      </c>
      <c r="H1973" s="46" t="s">
        <v>1828</v>
      </c>
      <c r="J1973" s="5" t="str">
        <f t="shared" si="230"/>
        <v>NOR Ibuprofen Karo Pharma AS film-coated tablet 50 x 200mg/</v>
      </c>
      <c r="K1973" s="5" t="str">
        <f t="shared" si="231"/>
        <v>NOR Ibuprofen Karo Pharma AS film-coated tablet 50 x 200mg/</v>
      </c>
      <c r="N1973" s="46" t="s">
        <v>1299</v>
      </c>
      <c r="O1973" s="46" t="s">
        <v>2232</v>
      </c>
      <c r="P1973" s="81">
        <v>50</v>
      </c>
      <c r="R1973" s="81">
        <v>50</v>
      </c>
      <c r="T1973" s="119"/>
      <c r="U1973" s="119"/>
      <c r="V1973" s="119"/>
      <c r="W1973" s="119"/>
      <c r="X1973" s="46" t="s">
        <v>210</v>
      </c>
      <c r="Y1973" s="46" t="s">
        <v>2137</v>
      </c>
      <c r="AA1973" s="46" t="s">
        <v>2303</v>
      </c>
      <c r="AC1973" s="46" t="s">
        <v>210</v>
      </c>
      <c r="AD1973" s="46" t="s">
        <v>1299</v>
      </c>
      <c r="AE1973" s="46" t="s">
        <v>2232</v>
      </c>
      <c r="AF1973" s="48" t="s">
        <v>2203</v>
      </c>
      <c r="AG1973" s="46" t="s">
        <v>2339</v>
      </c>
      <c r="AH1973" s="46"/>
      <c r="AI1973" s="46" t="s">
        <v>3373</v>
      </c>
      <c r="AJ1973" s="46" t="s">
        <v>2221</v>
      </c>
      <c r="AT1973" s="25" t="str">
        <f t="shared" si="232"/>
        <v>NOR Ibuprofen Karo Pharma AS film-coated tablet 200mg/</v>
      </c>
      <c r="AU1973" s="33"/>
      <c r="AV1973" s="46" t="s">
        <v>1895</v>
      </c>
      <c r="AW1973" s="46" t="s">
        <v>1828</v>
      </c>
      <c r="AX1973" s="46"/>
      <c r="AZ1973" s="46" t="s">
        <v>578</v>
      </c>
      <c r="BA1973" s="46" t="s">
        <v>966</v>
      </c>
      <c r="BB1973" s="46"/>
      <c r="BD1973" s="46" t="s">
        <v>2339</v>
      </c>
      <c r="BE1973" s="46"/>
      <c r="BF1973" s="46" t="s">
        <v>2029</v>
      </c>
      <c r="BG1973" s="46" t="s">
        <v>2094</v>
      </c>
      <c r="BH1973" s="46"/>
      <c r="BI1973" s="46"/>
      <c r="BJ1973" s="46" t="s">
        <v>1942</v>
      </c>
      <c r="BK1973" s="46" t="s">
        <v>2094</v>
      </c>
      <c r="BL1973" s="46" t="s">
        <v>2029</v>
      </c>
      <c r="BM1973" s="65" t="s">
        <v>1353</v>
      </c>
      <c r="BN1973" t="str">
        <f t="shared" si="233"/>
        <v>Ibuprofen film-coated tablet 200mg/</v>
      </c>
      <c r="BO1973" s="65"/>
      <c r="BP1973" t="str">
        <f t="shared" si="237"/>
        <v>Ibuprofen film-coated tablet 200mg/</v>
      </c>
      <c r="BR1973" s="76">
        <v>10221000</v>
      </c>
      <c r="BS1973" s="46" t="s">
        <v>1220</v>
      </c>
      <c r="BT1973" s="46"/>
      <c r="BU1973" s="119"/>
      <c r="BV1973" s="119"/>
      <c r="BW1973" s="48" t="s">
        <v>2203</v>
      </c>
      <c r="CB1973" s="82" t="s">
        <v>173</v>
      </c>
      <c r="CC1973" s="82"/>
      <c r="CD1973" s="46" t="s">
        <v>2262</v>
      </c>
      <c r="CE1973" s="46" t="s">
        <v>173</v>
      </c>
      <c r="CG1973" s="46" t="s">
        <v>175</v>
      </c>
      <c r="CH1973" s="46"/>
      <c r="CI1973" s="119"/>
      <c r="CJ1973" s="119"/>
      <c r="CK1973" s="46" t="s">
        <v>1239</v>
      </c>
      <c r="CN1973" s="46" t="s">
        <v>3383</v>
      </c>
      <c r="CO1973" s="46" t="s">
        <v>2251</v>
      </c>
      <c r="CQ1973" s="69" t="s">
        <v>2251</v>
      </c>
      <c r="CR1973" s="69" t="s">
        <v>966</v>
      </c>
      <c r="CT1973" s="46" t="s">
        <v>2251</v>
      </c>
      <c r="CU1973" s="46" t="s">
        <v>614</v>
      </c>
      <c r="CV1973" s="119"/>
      <c r="CW1973" s="148"/>
      <c r="DG1973" s="119"/>
      <c r="DH1973" s="119"/>
      <c r="DI1973" s="119"/>
      <c r="DJ1973" s="119"/>
      <c r="DK1973" s="119"/>
      <c r="DL1973" s="74">
        <v>200</v>
      </c>
      <c r="DM1973" s="74" t="s">
        <v>164</v>
      </c>
      <c r="DN1973" s="74"/>
      <c r="DO1973" s="74"/>
      <c r="DP1973" s="74"/>
      <c r="DR1973" s="74">
        <v>200</v>
      </c>
      <c r="DS1973" s="74" t="s">
        <v>164</v>
      </c>
      <c r="DX1973" s="46" t="s">
        <v>210</v>
      </c>
      <c r="DY1973" s="46" t="s">
        <v>210</v>
      </c>
      <c r="DZ1973" s="46" t="s">
        <v>2242</v>
      </c>
      <c r="EA1973" s="75">
        <v>2000000</v>
      </c>
      <c r="EB1973" s="46" t="s">
        <v>164</v>
      </c>
      <c r="EC1973" s="46"/>
      <c r="ET1973" s="46" t="s">
        <v>2320</v>
      </c>
      <c r="EU1973" s="46" t="s">
        <v>621</v>
      </c>
      <c r="EY1973" s="70" t="str">
        <f t="shared" si="235"/>
        <v>ibuprofen oral 200mg/</v>
      </c>
      <c r="FK1973" s="14" t="s">
        <v>163</v>
      </c>
      <c r="FL1973" s="70" t="str">
        <f t="shared" si="236"/>
        <v>ibuprofen oral 200mg/</v>
      </c>
    </row>
    <row r="1974" spans="1:168" ht="15.75" customHeight="1">
      <c r="A1974" s="76">
        <f t="shared" si="229"/>
        <v>9876727</v>
      </c>
      <c r="B1974" s="57"/>
      <c r="C1974" s="119"/>
      <c r="D1974" s="119"/>
      <c r="E1974" s="119"/>
      <c r="F1974" s="119"/>
      <c r="G1974" s="46" t="s">
        <v>1493</v>
      </c>
      <c r="H1974" s="46" t="s">
        <v>1833</v>
      </c>
      <c r="J1974" s="5" t="str">
        <f t="shared" si="230"/>
        <v>NOR Ibuprofen Karo Pharma AS film-coated tablet 50 x 400mg/</v>
      </c>
      <c r="K1974" s="5" t="str">
        <f t="shared" si="231"/>
        <v>NOR Ibuprofen Karo Pharma AS film-coated tablet 50 x 400mg/</v>
      </c>
      <c r="N1974" s="46" t="s">
        <v>1299</v>
      </c>
      <c r="O1974" s="46" t="s">
        <v>2232</v>
      </c>
      <c r="P1974" s="81">
        <v>50</v>
      </c>
      <c r="R1974" s="81">
        <v>50</v>
      </c>
      <c r="T1974" s="119"/>
      <c r="U1974" s="119"/>
      <c r="V1974" s="119"/>
      <c r="W1974" s="119"/>
      <c r="X1974" s="46" t="s">
        <v>1315</v>
      </c>
      <c r="Y1974" s="46" t="s">
        <v>2142</v>
      </c>
      <c r="AA1974" s="46" t="s">
        <v>2303</v>
      </c>
      <c r="AC1974" s="46" t="s">
        <v>2306</v>
      </c>
      <c r="AD1974" s="46" t="s">
        <v>1299</v>
      </c>
      <c r="AE1974" s="46" t="s">
        <v>2232</v>
      </c>
      <c r="AF1974" s="48" t="s">
        <v>2203</v>
      </c>
      <c r="AG1974" s="46" t="s">
        <v>2339</v>
      </c>
      <c r="AH1974" s="46"/>
      <c r="AI1974" s="46" t="s">
        <v>3373</v>
      </c>
      <c r="AJ1974" s="46" t="s">
        <v>2221</v>
      </c>
      <c r="AT1974" s="25" t="str">
        <f t="shared" si="232"/>
        <v>NOR Ibuprofen Karo Pharma AS film-coated tablet 400mg/</v>
      </c>
      <c r="AU1974" s="33"/>
      <c r="AV1974" s="46" t="s">
        <v>1895</v>
      </c>
      <c r="AW1974" s="46" t="s">
        <v>1833</v>
      </c>
      <c r="AX1974" s="46"/>
      <c r="AZ1974" s="46" t="s">
        <v>578</v>
      </c>
      <c r="BA1974" s="46" t="s">
        <v>966</v>
      </c>
      <c r="BB1974" s="46"/>
      <c r="BD1974" s="46" t="s">
        <v>2339</v>
      </c>
      <c r="BE1974" s="46"/>
      <c r="BF1974" s="46" t="s">
        <v>2034</v>
      </c>
      <c r="BG1974" s="46" t="s">
        <v>2094</v>
      </c>
      <c r="BH1974" s="46"/>
      <c r="BI1974" s="46"/>
      <c r="BJ1974" s="46" t="s">
        <v>1947</v>
      </c>
      <c r="BK1974" s="46" t="s">
        <v>2094</v>
      </c>
      <c r="BL1974" s="46" t="s">
        <v>2034</v>
      </c>
      <c r="BM1974" s="65" t="s">
        <v>1353</v>
      </c>
      <c r="BN1974" t="str">
        <f t="shared" si="233"/>
        <v>Ibuprofen film-coated tablet 400mg/</v>
      </c>
      <c r="BO1974" s="65"/>
      <c r="BP1974" t="str">
        <f t="shared" si="237"/>
        <v>Ibuprofen film-coated tablet 400mg/</v>
      </c>
      <c r="BR1974" s="76">
        <v>10221000</v>
      </c>
      <c r="BS1974" s="46" t="s">
        <v>1220</v>
      </c>
      <c r="BT1974" s="46"/>
      <c r="BU1974" s="119"/>
      <c r="BV1974" s="119"/>
      <c r="BW1974" s="48" t="s">
        <v>2203</v>
      </c>
      <c r="CB1974" s="82" t="s">
        <v>173</v>
      </c>
      <c r="CC1974" s="82"/>
      <c r="CD1974" s="46" t="s">
        <v>2262</v>
      </c>
      <c r="CE1974" s="46" t="s">
        <v>173</v>
      </c>
      <c r="CG1974" s="46" t="s">
        <v>175</v>
      </c>
      <c r="CH1974" s="46"/>
      <c r="CI1974" s="119"/>
      <c r="CJ1974" s="119"/>
      <c r="CK1974" s="46" t="s">
        <v>1239</v>
      </c>
      <c r="CN1974" s="46" t="s">
        <v>3383</v>
      </c>
      <c r="CO1974" s="46" t="s">
        <v>2251</v>
      </c>
      <c r="CQ1974" s="69" t="s">
        <v>2251</v>
      </c>
      <c r="CR1974" s="69" t="s">
        <v>966</v>
      </c>
      <c r="CT1974" s="46" t="s">
        <v>2251</v>
      </c>
      <c r="CU1974" s="46" t="s">
        <v>614</v>
      </c>
      <c r="CV1974" s="119"/>
      <c r="CW1974" s="148"/>
      <c r="DG1974" s="119"/>
      <c r="DH1974" s="119"/>
      <c r="DI1974" s="119"/>
      <c r="DJ1974" s="119"/>
      <c r="DK1974" s="119"/>
      <c r="DL1974" s="74">
        <v>400</v>
      </c>
      <c r="DM1974" s="74" t="s">
        <v>164</v>
      </c>
      <c r="DN1974" s="74"/>
      <c r="DO1974" s="74"/>
      <c r="DP1974" s="74"/>
      <c r="DR1974" s="74">
        <v>400</v>
      </c>
      <c r="DS1974" s="74" t="s">
        <v>164</v>
      </c>
      <c r="DX1974" s="46" t="s">
        <v>210</v>
      </c>
      <c r="DY1974" s="46" t="s">
        <v>210</v>
      </c>
      <c r="DZ1974" s="46" t="s">
        <v>2242</v>
      </c>
      <c r="EA1974" s="75">
        <v>4000000</v>
      </c>
      <c r="EB1974" s="46" t="s">
        <v>164</v>
      </c>
      <c r="EC1974" s="46"/>
      <c r="ET1974" s="46" t="s">
        <v>2320</v>
      </c>
      <c r="EU1974" s="46" t="s">
        <v>621</v>
      </c>
      <c r="EY1974" s="70" t="str">
        <f t="shared" si="235"/>
        <v>ibuprofen oral 400mg/</v>
      </c>
      <c r="FK1974" s="14" t="s">
        <v>163</v>
      </c>
      <c r="FL1974" s="70" t="str">
        <f t="shared" si="236"/>
        <v>ibuprofen oral 400mg/</v>
      </c>
    </row>
    <row r="1975" spans="1:168" ht="15.75" customHeight="1">
      <c r="A1975" s="76">
        <f t="shared" si="229"/>
        <v>9876728</v>
      </c>
      <c r="B1975" s="57"/>
      <c r="C1975" s="119"/>
      <c r="D1975" s="119"/>
      <c r="E1975" s="119"/>
      <c r="F1975" s="119"/>
      <c r="G1975" s="46" t="s">
        <v>1492</v>
      </c>
      <c r="H1975" s="46" t="s">
        <v>1838</v>
      </c>
      <c r="J1975" s="5" t="str">
        <f t="shared" si="230"/>
        <v>NOR Ibuprofen Orifarm Healthcare A/S film-coated tablet 20 x 400mg/</v>
      </c>
      <c r="K1975" s="5" t="str">
        <f t="shared" si="231"/>
        <v>NOR Ibuprofen Orifarm Healthcare A/S film-coated tablet 20 x 400mg/</v>
      </c>
      <c r="N1975" s="46" t="s">
        <v>210</v>
      </c>
      <c r="O1975" s="46" t="s">
        <v>2238</v>
      </c>
      <c r="P1975" s="80">
        <v>20</v>
      </c>
      <c r="R1975" s="80">
        <v>20</v>
      </c>
      <c r="T1975" s="119"/>
      <c r="U1975" s="119"/>
      <c r="V1975" s="119"/>
      <c r="W1975" s="119"/>
      <c r="X1975" s="46" t="s">
        <v>1291</v>
      </c>
      <c r="Y1975" s="46" t="s">
        <v>2147</v>
      </c>
      <c r="AA1975" s="46" t="s">
        <v>2303</v>
      </c>
      <c r="AC1975" s="46" t="s">
        <v>2304</v>
      </c>
      <c r="AD1975" s="46" t="s">
        <v>210</v>
      </c>
      <c r="AE1975" s="46" t="s">
        <v>2238</v>
      </c>
      <c r="AF1975" s="48" t="s">
        <v>2203</v>
      </c>
      <c r="AG1975" s="46" t="s">
        <v>2339</v>
      </c>
      <c r="AH1975" s="46"/>
      <c r="AI1975" s="46" t="s">
        <v>3373</v>
      </c>
      <c r="AJ1975" s="46" t="s">
        <v>2221</v>
      </c>
      <c r="AT1975" s="25" t="str">
        <f t="shared" si="232"/>
        <v>NOR Ibuprofen Orifarm Healthcare A/S film-coated tablet 400mg/</v>
      </c>
      <c r="AU1975" s="33"/>
      <c r="AV1975" s="46" t="s">
        <v>1899</v>
      </c>
      <c r="AW1975" s="46" t="s">
        <v>1838</v>
      </c>
      <c r="AX1975" s="46"/>
      <c r="AZ1975" s="46" t="s">
        <v>578</v>
      </c>
      <c r="BA1975" s="46" t="s">
        <v>966</v>
      </c>
      <c r="BB1975" s="46"/>
      <c r="BD1975" s="46" t="s">
        <v>2339</v>
      </c>
      <c r="BE1975" s="46"/>
      <c r="BF1975" s="46" t="s">
        <v>2039</v>
      </c>
      <c r="BG1975" s="46" t="s">
        <v>988</v>
      </c>
      <c r="BH1975" s="46"/>
      <c r="BI1975" s="46"/>
      <c r="BJ1975" s="46" t="s">
        <v>1952</v>
      </c>
      <c r="BK1975" s="46" t="s">
        <v>988</v>
      </c>
      <c r="BL1975" s="46" t="s">
        <v>2039</v>
      </c>
      <c r="BM1975" s="65" t="s">
        <v>1353</v>
      </c>
      <c r="BN1975" t="str">
        <f t="shared" si="233"/>
        <v>Ibuprofen film-coated tablet 400mg/</v>
      </c>
      <c r="BO1975" s="65"/>
      <c r="BP1975" t="str">
        <f t="shared" si="237"/>
        <v>Ibuprofen film-coated tablet 400mg/</v>
      </c>
      <c r="BR1975" s="76">
        <v>10221000</v>
      </c>
      <c r="BS1975" s="46" t="s">
        <v>1220</v>
      </c>
      <c r="BT1975" s="46"/>
      <c r="BU1975" s="119"/>
      <c r="BV1975" s="119"/>
      <c r="BW1975" s="48" t="s">
        <v>2203</v>
      </c>
      <c r="CB1975" s="82" t="s">
        <v>173</v>
      </c>
      <c r="CC1975" s="82"/>
      <c r="CD1975" s="46" t="s">
        <v>2262</v>
      </c>
      <c r="CE1975" s="46" t="s">
        <v>173</v>
      </c>
      <c r="CG1975" s="46" t="s">
        <v>175</v>
      </c>
      <c r="CH1975" s="46"/>
      <c r="CI1975" s="119"/>
      <c r="CJ1975" s="119"/>
      <c r="CK1975" s="46" t="s">
        <v>1239</v>
      </c>
      <c r="CN1975" s="46" t="s">
        <v>3383</v>
      </c>
      <c r="CO1975" s="46" t="s">
        <v>2251</v>
      </c>
      <c r="CQ1975" s="69" t="s">
        <v>2251</v>
      </c>
      <c r="CR1975" s="69" t="s">
        <v>966</v>
      </c>
      <c r="CT1975" s="46" t="s">
        <v>2251</v>
      </c>
      <c r="CU1975" s="46" t="s">
        <v>614</v>
      </c>
      <c r="CV1975" s="119"/>
      <c r="CW1975" s="148"/>
      <c r="DG1975" s="119"/>
      <c r="DH1975" s="119"/>
      <c r="DI1975" s="119"/>
      <c r="DJ1975" s="119"/>
      <c r="DK1975" s="119"/>
      <c r="DL1975" s="74">
        <v>400</v>
      </c>
      <c r="DM1975" s="74" t="s">
        <v>164</v>
      </c>
      <c r="DN1975" s="74"/>
      <c r="DO1975" s="74"/>
      <c r="DP1975" s="74"/>
      <c r="DR1975" s="74">
        <v>400</v>
      </c>
      <c r="DS1975" s="74" t="s">
        <v>164</v>
      </c>
      <c r="DX1975" s="46" t="s">
        <v>210</v>
      </c>
      <c r="DY1975" s="46" t="s">
        <v>210</v>
      </c>
      <c r="DZ1975" s="46" t="s">
        <v>2242</v>
      </c>
      <c r="EA1975" s="75">
        <v>4000000</v>
      </c>
      <c r="EB1975" s="46" t="s">
        <v>164</v>
      </c>
      <c r="EC1975" s="46"/>
      <c r="ET1975" s="46" t="s">
        <v>2320</v>
      </c>
      <c r="EU1975" s="46" t="s">
        <v>621</v>
      </c>
      <c r="EY1975" s="70" t="str">
        <f t="shared" si="235"/>
        <v>ibuprofen oral 400mg/</v>
      </c>
      <c r="FK1975" s="14" t="s">
        <v>163</v>
      </c>
      <c r="FL1975" s="70" t="str">
        <f t="shared" si="236"/>
        <v>ibuprofen oral 400mg/</v>
      </c>
    </row>
    <row r="1976" spans="1:168" ht="15.75" customHeight="1">
      <c r="A1976" s="76">
        <f t="shared" si="229"/>
        <v>9876729</v>
      </c>
      <c r="B1976" s="57"/>
      <c r="C1976" s="119"/>
      <c r="D1976" s="119"/>
      <c r="E1976" s="119"/>
      <c r="F1976" s="119"/>
      <c r="G1976" s="46" t="s">
        <v>1502</v>
      </c>
      <c r="H1976" s="46" t="s">
        <v>1828</v>
      </c>
      <c r="J1976" s="5" t="str">
        <f t="shared" si="230"/>
        <v>NOR Ibuprofen Karo Pharma AS film-coated tablet 100 x 200mg/</v>
      </c>
      <c r="K1976" s="5" t="str">
        <f t="shared" si="231"/>
        <v>NOR Ibuprofen Karo Pharma AS film-coated tablet 100 x 200mg/</v>
      </c>
      <c r="N1976" s="46" t="s">
        <v>210</v>
      </c>
      <c r="O1976" s="46" t="s">
        <v>2235</v>
      </c>
      <c r="P1976" s="80">
        <v>100</v>
      </c>
      <c r="R1976" s="80">
        <v>100</v>
      </c>
      <c r="T1976" s="119"/>
      <c r="U1976" s="119"/>
      <c r="V1976" s="119"/>
      <c r="W1976" s="119"/>
      <c r="X1976" s="46" t="s">
        <v>1289</v>
      </c>
      <c r="Y1976" s="46" t="s">
        <v>2137</v>
      </c>
      <c r="AA1976" s="46" t="s">
        <v>2303</v>
      </c>
      <c r="AC1976" s="46" t="s">
        <v>2307</v>
      </c>
      <c r="AD1976" s="46" t="s">
        <v>210</v>
      </c>
      <c r="AE1976" s="46" t="s">
        <v>2235</v>
      </c>
      <c r="AF1976" s="48" t="s">
        <v>2203</v>
      </c>
      <c r="AG1976" s="46" t="s">
        <v>2339</v>
      </c>
      <c r="AH1976" s="46"/>
      <c r="AI1976" s="46" t="s">
        <v>3373</v>
      </c>
      <c r="AJ1976" s="46" t="s">
        <v>2221</v>
      </c>
      <c r="AT1976" s="25" t="str">
        <f t="shared" si="232"/>
        <v>NOR Ibuprofen Karo Pharma AS film-coated tablet 200mg/</v>
      </c>
      <c r="AU1976" s="33"/>
      <c r="AV1976" s="46" t="s">
        <v>1895</v>
      </c>
      <c r="AW1976" s="46" t="s">
        <v>1828</v>
      </c>
      <c r="AX1976" s="46"/>
      <c r="AZ1976" s="46" t="s">
        <v>578</v>
      </c>
      <c r="BA1976" s="46" t="s">
        <v>966</v>
      </c>
      <c r="BB1976" s="46"/>
      <c r="BD1976" s="46" t="s">
        <v>2339</v>
      </c>
      <c r="BE1976" s="46"/>
      <c r="BF1976" s="46" t="s">
        <v>2029</v>
      </c>
      <c r="BG1976" s="46" t="s">
        <v>2094</v>
      </c>
      <c r="BH1976" s="46"/>
      <c r="BI1976" s="46"/>
      <c r="BJ1976" s="46" t="s">
        <v>1942</v>
      </c>
      <c r="BK1976" s="46" t="s">
        <v>2094</v>
      </c>
      <c r="BL1976" s="46" t="s">
        <v>2029</v>
      </c>
      <c r="BM1976" s="65" t="s">
        <v>1353</v>
      </c>
      <c r="BN1976" t="str">
        <f t="shared" si="233"/>
        <v>Ibuprofen film-coated tablet 200mg/</v>
      </c>
      <c r="BO1976" s="65"/>
      <c r="BP1976" t="str">
        <f t="shared" si="237"/>
        <v>Ibuprofen film-coated tablet 200mg/</v>
      </c>
      <c r="BR1976" s="76">
        <v>10221000</v>
      </c>
      <c r="BS1976" s="46" t="s">
        <v>1220</v>
      </c>
      <c r="BT1976" s="46"/>
      <c r="BU1976" s="119"/>
      <c r="BV1976" s="119"/>
      <c r="BW1976" s="48" t="s">
        <v>2203</v>
      </c>
      <c r="CB1976" s="82" t="s">
        <v>173</v>
      </c>
      <c r="CC1976" s="82"/>
      <c r="CD1976" s="46" t="s">
        <v>2262</v>
      </c>
      <c r="CE1976" s="46" t="s">
        <v>173</v>
      </c>
      <c r="CG1976" s="46" t="s">
        <v>175</v>
      </c>
      <c r="CH1976" s="46"/>
      <c r="CI1976" s="119"/>
      <c r="CJ1976" s="119"/>
      <c r="CK1976" s="46" t="s">
        <v>1239</v>
      </c>
      <c r="CN1976" s="46" t="s">
        <v>3383</v>
      </c>
      <c r="CO1976" s="46" t="s">
        <v>2251</v>
      </c>
      <c r="CQ1976" s="69" t="s">
        <v>2251</v>
      </c>
      <c r="CR1976" s="69" t="s">
        <v>966</v>
      </c>
      <c r="CT1976" s="46" t="s">
        <v>2251</v>
      </c>
      <c r="CU1976" s="46" t="s">
        <v>614</v>
      </c>
      <c r="CV1976" s="119"/>
      <c r="CW1976" s="148"/>
      <c r="DG1976" s="119"/>
      <c r="DH1976" s="119"/>
      <c r="DI1976" s="119"/>
      <c r="DJ1976" s="119"/>
      <c r="DK1976" s="119"/>
      <c r="DL1976" s="74">
        <v>200</v>
      </c>
      <c r="DM1976" s="74" t="s">
        <v>164</v>
      </c>
      <c r="DN1976" s="74"/>
      <c r="DO1976" s="74"/>
      <c r="DP1976" s="74"/>
      <c r="DR1976" s="74">
        <v>200</v>
      </c>
      <c r="DS1976" s="74" t="s">
        <v>164</v>
      </c>
      <c r="DX1976" s="46" t="s">
        <v>210</v>
      </c>
      <c r="DY1976" s="46" t="s">
        <v>210</v>
      </c>
      <c r="DZ1976" s="46" t="s">
        <v>2242</v>
      </c>
      <c r="EA1976" s="75">
        <v>2000000</v>
      </c>
      <c r="EB1976" s="46" t="s">
        <v>164</v>
      </c>
      <c r="EC1976" s="46"/>
      <c r="ET1976" s="46" t="s">
        <v>2320</v>
      </c>
      <c r="EU1976" s="46" t="s">
        <v>621</v>
      </c>
      <c r="EY1976" s="70" t="str">
        <f t="shared" si="235"/>
        <v>ibuprofen oral 200mg/</v>
      </c>
      <c r="FK1976" s="14" t="s">
        <v>163</v>
      </c>
      <c r="FL1976" s="70" t="str">
        <f t="shared" si="236"/>
        <v>ibuprofen oral 200mg/</v>
      </c>
    </row>
    <row r="1977" spans="1:168" ht="15.75" customHeight="1">
      <c r="A1977" s="76">
        <f t="shared" si="229"/>
        <v>9876730</v>
      </c>
      <c r="B1977" s="57"/>
      <c r="C1977" s="119"/>
      <c r="D1977" s="119"/>
      <c r="E1977" s="119"/>
      <c r="F1977" s="119"/>
      <c r="G1977" s="46" t="s">
        <v>1501</v>
      </c>
      <c r="H1977" s="46" t="s">
        <v>1833</v>
      </c>
      <c r="J1977" s="5" t="str">
        <f t="shared" si="230"/>
        <v>NOR Ibuprofen Karo Pharma AS film-coated tablet 50 x 400mg/</v>
      </c>
      <c r="K1977" s="5" t="str">
        <f t="shared" si="231"/>
        <v>NOR Ibuprofen Karo Pharma AS film-coated tablet 50 x 400mg/</v>
      </c>
      <c r="N1977" s="46" t="s">
        <v>1299</v>
      </c>
      <c r="O1977" s="46" t="s">
        <v>2232</v>
      </c>
      <c r="P1977" s="81">
        <v>50</v>
      </c>
      <c r="R1977" s="81">
        <v>50</v>
      </c>
      <c r="T1977" s="119"/>
      <c r="U1977" s="119"/>
      <c r="V1977" s="119"/>
      <c r="W1977" s="119"/>
      <c r="X1977" s="46" t="s">
        <v>1315</v>
      </c>
      <c r="Y1977" s="46" t="s">
        <v>2142</v>
      </c>
      <c r="AA1977" s="46" t="s">
        <v>2303</v>
      </c>
      <c r="AC1977" s="46" t="s">
        <v>2312</v>
      </c>
      <c r="AD1977" s="46" t="s">
        <v>1299</v>
      </c>
      <c r="AE1977" s="46" t="s">
        <v>2232</v>
      </c>
      <c r="AF1977" s="48" t="s">
        <v>2203</v>
      </c>
      <c r="AG1977" s="46" t="s">
        <v>2339</v>
      </c>
      <c r="AH1977" s="46"/>
      <c r="AI1977" s="46" t="s">
        <v>3373</v>
      </c>
      <c r="AJ1977" s="46" t="s">
        <v>2221</v>
      </c>
      <c r="AT1977" s="25" t="str">
        <f t="shared" si="232"/>
        <v>NOR Ibuprofen Karo Pharma AS film-coated tablet 400mg/</v>
      </c>
      <c r="AU1977" s="33"/>
      <c r="AV1977" s="46" t="s">
        <v>1895</v>
      </c>
      <c r="AW1977" s="46" t="s">
        <v>1833</v>
      </c>
      <c r="AX1977" s="46"/>
      <c r="AZ1977" s="46" t="s">
        <v>578</v>
      </c>
      <c r="BA1977" s="46" t="s">
        <v>966</v>
      </c>
      <c r="BB1977" s="46"/>
      <c r="BD1977" s="46" t="s">
        <v>2339</v>
      </c>
      <c r="BE1977" s="46"/>
      <c r="BF1977" s="46" t="s">
        <v>2034</v>
      </c>
      <c r="BG1977" s="46" t="s">
        <v>2094</v>
      </c>
      <c r="BH1977" s="46"/>
      <c r="BI1977" s="46"/>
      <c r="BJ1977" s="46" t="s">
        <v>1947</v>
      </c>
      <c r="BK1977" s="46" t="s">
        <v>2094</v>
      </c>
      <c r="BL1977" s="46" t="s">
        <v>2034</v>
      </c>
      <c r="BM1977" s="65" t="s">
        <v>1353</v>
      </c>
      <c r="BN1977" t="str">
        <f t="shared" si="233"/>
        <v>Ibuprofen film-coated tablet 400mg/</v>
      </c>
      <c r="BO1977" s="65"/>
      <c r="BP1977" t="str">
        <f t="shared" si="237"/>
        <v>Ibuprofen film-coated tablet 400mg/</v>
      </c>
      <c r="BR1977" s="76">
        <v>10221000</v>
      </c>
      <c r="BS1977" s="46" t="s">
        <v>1220</v>
      </c>
      <c r="BT1977" s="46"/>
      <c r="BU1977" s="119"/>
      <c r="BV1977" s="119"/>
      <c r="BW1977" s="48" t="s">
        <v>2203</v>
      </c>
      <c r="CB1977" s="82" t="s">
        <v>173</v>
      </c>
      <c r="CC1977" s="82"/>
      <c r="CD1977" s="46" t="s">
        <v>2262</v>
      </c>
      <c r="CE1977" s="46" t="s">
        <v>173</v>
      </c>
      <c r="CG1977" s="46" t="s">
        <v>175</v>
      </c>
      <c r="CH1977" s="46"/>
      <c r="CI1977" s="119"/>
      <c r="CJ1977" s="119"/>
      <c r="CK1977" s="46" t="s">
        <v>1239</v>
      </c>
      <c r="CN1977" s="46" t="s">
        <v>3383</v>
      </c>
      <c r="CO1977" s="46" t="s">
        <v>2251</v>
      </c>
      <c r="CQ1977" s="69" t="s">
        <v>2251</v>
      </c>
      <c r="CR1977" s="69" t="s">
        <v>966</v>
      </c>
      <c r="CT1977" s="46" t="s">
        <v>2251</v>
      </c>
      <c r="CU1977" s="46" t="s">
        <v>614</v>
      </c>
      <c r="CV1977" s="119"/>
      <c r="CW1977" s="148"/>
      <c r="DG1977" s="119"/>
      <c r="DH1977" s="119"/>
      <c r="DI1977" s="119"/>
      <c r="DJ1977" s="119"/>
      <c r="DK1977" s="119"/>
      <c r="DL1977" s="74">
        <v>400</v>
      </c>
      <c r="DM1977" s="74" t="s">
        <v>164</v>
      </c>
      <c r="DN1977" s="74"/>
      <c r="DO1977" s="74"/>
      <c r="DP1977" s="74"/>
      <c r="DR1977" s="74">
        <v>400</v>
      </c>
      <c r="DS1977" s="74" t="s">
        <v>164</v>
      </c>
      <c r="DX1977" s="46" t="s">
        <v>210</v>
      </c>
      <c r="DY1977" s="46" t="s">
        <v>210</v>
      </c>
      <c r="DZ1977" s="46" t="s">
        <v>2242</v>
      </c>
      <c r="EA1977" s="75">
        <v>4000000</v>
      </c>
      <c r="EB1977" s="46" t="s">
        <v>164</v>
      </c>
      <c r="EC1977" s="46"/>
      <c r="ET1977" s="46" t="s">
        <v>2320</v>
      </c>
      <c r="EU1977" s="46" t="s">
        <v>621</v>
      </c>
      <c r="EY1977" s="70" t="str">
        <f t="shared" si="235"/>
        <v>ibuprofen oral 400mg/</v>
      </c>
      <c r="FK1977" s="14" t="s">
        <v>163</v>
      </c>
      <c r="FL1977" s="70" t="str">
        <f t="shared" si="236"/>
        <v>ibuprofen oral 400mg/</v>
      </c>
    </row>
    <row r="1978" spans="1:168" ht="15.75" customHeight="1">
      <c r="A1978" s="76">
        <f t="shared" si="229"/>
        <v>9876731</v>
      </c>
      <c r="B1978" s="57"/>
      <c r="C1978" s="119"/>
      <c r="D1978" s="119"/>
      <c r="E1978" s="119"/>
      <c r="F1978" s="119"/>
      <c r="G1978" s="46" t="s">
        <v>1507</v>
      </c>
      <c r="H1978" s="46" t="s">
        <v>1837</v>
      </c>
      <c r="J1978" s="5" t="str">
        <f t="shared" si="230"/>
        <v>NOR Ibuprofen Karo Pharma AS film-coated tablet 10 x 600mg/</v>
      </c>
      <c r="K1978" s="5" t="str">
        <f t="shared" si="231"/>
        <v>NOR Ibuprofen Karo Pharma AS film-coated tablet 10 x 600mg/</v>
      </c>
      <c r="N1978" s="46" t="s">
        <v>210</v>
      </c>
      <c r="O1978" s="46" t="s">
        <v>2230</v>
      </c>
      <c r="P1978" s="80">
        <v>10</v>
      </c>
      <c r="R1978" s="80">
        <v>10</v>
      </c>
      <c r="T1978" s="119"/>
      <c r="U1978" s="119"/>
      <c r="V1978" s="119"/>
      <c r="W1978" s="119"/>
      <c r="X1978" s="46" t="s">
        <v>1292</v>
      </c>
      <c r="Y1978" s="46" t="s">
        <v>2146</v>
      </c>
      <c r="AA1978" s="46" t="s">
        <v>2303</v>
      </c>
      <c r="AC1978" s="46" t="s">
        <v>2305</v>
      </c>
      <c r="AD1978" s="46" t="s">
        <v>210</v>
      </c>
      <c r="AE1978" s="46" t="s">
        <v>2230</v>
      </c>
      <c r="AF1978" s="48" t="s">
        <v>2203</v>
      </c>
      <c r="AG1978" s="46" t="s">
        <v>2339</v>
      </c>
      <c r="AH1978" s="46"/>
      <c r="AI1978" s="46" t="s">
        <v>3373</v>
      </c>
      <c r="AJ1978" s="46" t="s">
        <v>2221</v>
      </c>
      <c r="AT1978" s="25" t="str">
        <f t="shared" si="232"/>
        <v>NOR Ibuprofen Karo Pharma AS film-coated tablet 600mg/</v>
      </c>
      <c r="AU1978" s="33"/>
      <c r="AV1978" s="46" t="s">
        <v>1895</v>
      </c>
      <c r="AW1978" s="46" t="s">
        <v>1837</v>
      </c>
      <c r="AX1978" s="46"/>
      <c r="AZ1978" s="46" t="s">
        <v>578</v>
      </c>
      <c r="BA1978" s="46" t="s">
        <v>966</v>
      </c>
      <c r="BB1978" s="46"/>
      <c r="BD1978" s="46" t="s">
        <v>2339</v>
      </c>
      <c r="BE1978" s="46"/>
      <c r="BF1978" s="46" t="s">
        <v>2038</v>
      </c>
      <c r="BG1978" s="46" t="s">
        <v>2094</v>
      </c>
      <c r="BH1978" s="46"/>
      <c r="BI1978" s="46"/>
      <c r="BJ1978" s="46" t="s">
        <v>1951</v>
      </c>
      <c r="BK1978" s="46" t="s">
        <v>2094</v>
      </c>
      <c r="BL1978" s="46" t="s">
        <v>2038</v>
      </c>
      <c r="BM1978" s="65" t="s">
        <v>1353</v>
      </c>
      <c r="BN1978" t="str">
        <f t="shared" si="233"/>
        <v>Ibuprofen film-coated tablet 600mg/</v>
      </c>
      <c r="BO1978" s="65"/>
      <c r="BP1978" t="str">
        <f t="shared" si="237"/>
        <v>Ibuprofen film-coated tablet 600mg/</v>
      </c>
      <c r="BR1978" s="76">
        <v>10221000</v>
      </c>
      <c r="BS1978" s="46" t="s">
        <v>1220</v>
      </c>
      <c r="BT1978" s="46"/>
      <c r="BU1978" s="119"/>
      <c r="BV1978" s="119"/>
      <c r="BW1978" s="48" t="s">
        <v>2203</v>
      </c>
      <c r="CB1978" s="82" t="s">
        <v>173</v>
      </c>
      <c r="CC1978" s="82"/>
      <c r="CD1978" s="46" t="s">
        <v>2262</v>
      </c>
      <c r="CE1978" s="46" t="s">
        <v>173</v>
      </c>
      <c r="CG1978" s="46" t="s">
        <v>175</v>
      </c>
      <c r="CH1978" s="46"/>
      <c r="CI1978" s="119"/>
      <c r="CJ1978" s="119"/>
      <c r="CK1978" s="46" t="s">
        <v>1239</v>
      </c>
      <c r="CN1978" s="46" t="s">
        <v>3383</v>
      </c>
      <c r="CO1978" s="46" t="s">
        <v>2251</v>
      </c>
      <c r="CQ1978" s="69" t="s">
        <v>2251</v>
      </c>
      <c r="CR1978" s="69" t="s">
        <v>966</v>
      </c>
      <c r="CT1978" s="46" t="s">
        <v>2251</v>
      </c>
      <c r="CU1978" s="46" t="s">
        <v>614</v>
      </c>
      <c r="CV1978" s="119"/>
      <c r="CW1978" s="148"/>
      <c r="DG1978" s="119"/>
      <c r="DH1978" s="119"/>
      <c r="DI1978" s="119"/>
      <c r="DJ1978" s="119"/>
      <c r="DK1978" s="119"/>
      <c r="DL1978" s="74">
        <v>600</v>
      </c>
      <c r="DM1978" s="74" t="s">
        <v>164</v>
      </c>
      <c r="DN1978" s="74"/>
      <c r="DO1978" s="74"/>
      <c r="DP1978" s="74"/>
      <c r="DR1978" s="74">
        <v>600</v>
      </c>
      <c r="DS1978" s="74" t="s">
        <v>164</v>
      </c>
      <c r="DX1978" s="46" t="s">
        <v>210</v>
      </c>
      <c r="DY1978" s="46" t="s">
        <v>210</v>
      </c>
      <c r="DZ1978" s="46" t="s">
        <v>2242</v>
      </c>
      <c r="EA1978" s="75">
        <v>6000000</v>
      </c>
      <c r="EB1978" s="46" t="s">
        <v>164</v>
      </c>
      <c r="EC1978" s="46"/>
      <c r="ET1978" s="46" t="s">
        <v>2320</v>
      </c>
      <c r="EU1978" s="46" t="s">
        <v>621</v>
      </c>
      <c r="EY1978" s="70" t="str">
        <f t="shared" si="235"/>
        <v>ibuprofen oral 600mg/</v>
      </c>
      <c r="FK1978" s="14" t="s">
        <v>163</v>
      </c>
      <c r="FL1978" s="70" t="str">
        <f t="shared" si="236"/>
        <v>ibuprofen oral 600mg/</v>
      </c>
    </row>
    <row r="1979" spans="1:168" ht="15.75" customHeight="1">
      <c r="A1979" s="76">
        <f t="shared" si="229"/>
        <v>9876732</v>
      </c>
      <c r="B1979" s="57"/>
      <c r="C1979" s="119"/>
      <c r="D1979" s="119"/>
      <c r="E1979" s="119"/>
      <c r="F1979" s="119"/>
      <c r="G1979" s="46" t="s">
        <v>1506</v>
      </c>
      <c r="H1979" s="46" t="s">
        <v>1828</v>
      </c>
      <c r="J1979" s="5" t="str">
        <f t="shared" si="230"/>
        <v>NOR Ibuprofen Karo Pharma AS film-coated tablet 50 x 200mg/</v>
      </c>
      <c r="K1979" s="5" t="str">
        <f t="shared" si="231"/>
        <v>NOR Ibuprofen Karo Pharma AS film-coated tablet 50 x 200mg/</v>
      </c>
      <c r="N1979" s="46" t="s">
        <v>1299</v>
      </c>
      <c r="O1979" s="46" t="s">
        <v>2232</v>
      </c>
      <c r="P1979" s="81">
        <v>50</v>
      </c>
      <c r="R1979" s="81">
        <v>50</v>
      </c>
      <c r="T1979" s="119"/>
      <c r="U1979" s="119"/>
      <c r="V1979" s="119"/>
      <c r="W1979" s="119"/>
      <c r="X1979" s="46" t="s">
        <v>1315</v>
      </c>
      <c r="Y1979" s="46" t="s">
        <v>2137</v>
      </c>
      <c r="AA1979" s="46" t="s">
        <v>2303</v>
      </c>
      <c r="AC1979" s="46" t="s">
        <v>2306</v>
      </c>
      <c r="AD1979" s="46" t="s">
        <v>1299</v>
      </c>
      <c r="AE1979" s="46" t="s">
        <v>2232</v>
      </c>
      <c r="AF1979" s="48" t="s">
        <v>2203</v>
      </c>
      <c r="AG1979" s="46" t="s">
        <v>2339</v>
      </c>
      <c r="AH1979" s="46"/>
      <c r="AI1979" s="46" t="s">
        <v>3373</v>
      </c>
      <c r="AJ1979" s="46" t="s">
        <v>2221</v>
      </c>
      <c r="AT1979" s="25" t="str">
        <f t="shared" si="232"/>
        <v>NOR Ibuprofen Karo Pharma AS film-coated tablet 200mg/</v>
      </c>
      <c r="AU1979" s="33"/>
      <c r="AV1979" s="46" t="s">
        <v>1895</v>
      </c>
      <c r="AW1979" s="46" t="s">
        <v>1828</v>
      </c>
      <c r="AX1979" s="46"/>
      <c r="AZ1979" s="46" t="s">
        <v>578</v>
      </c>
      <c r="BA1979" s="46" t="s">
        <v>966</v>
      </c>
      <c r="BB1979" s="46"/>
      <c r="BD1979" s="46" t="s">
        <v>2339</v>
      </c>
      <c r="BE1979" s="46"/>
      <c r="BF1979" s="46" t="s">
        <v>2029</v>
      </c>
      <c r="BG1979" s="46" t="s">
        <v>2094</v>
      </c>
      <c r="BH1979" s="46"/>
      <c r="BI1979" s="46"/>
      <c r="BJ1979" s="46" t="s">
        <v>1942</v>
      </c>
      <c r="BK1979" s="46" t="s">
        <v>2094</v>
      </c>
      <c r="BL1979" s="46" t="s">
        <v>2029</v>
      </c>
      <c r="BM1979" s="65" t="s">
        <v>1353</v>
      </c>
      <c r="BN1979" t="str">
        <f t="shared" si="233"/>
        <v>Ibuprofen film-coated tablet 200mg/</v>
      </c>
      <c r="BO1979" s="65"/>
      <c r="BP1979" t="str">
        <f t="shared" si="237"/>
        <v>Ibuprofen film-coated tablet 200mg/</v>
      </c>
      <c r="BR1979" s="76">
        <v>10221000</v>
      </c>
      <c r="BS1979" s="46" t="s">
        <v>1220</v>
      </c>
      <c r="BT1979" s="46"/>
      <c r="BU1979" s="119"/>
      <c r="BV1979" s="119"/>
      <c r="BW1979" s="48" t="s">
        <v>2203</v>
      </c>
      <c r="CB1979" s="82" t="s">
        <v>173</v>
      </c>
      <c r="CC1979" s="82"/>
      <c r="CD1979" s="46" t="s">
        <v>2262</v>
      </c>
      <c r="CE1979" s="46" t="s">
        <v>173</v>
      </c>
      <c r="CG1979" s="46" t="s">
        <v>175</v>
      </c>
      <c r="CH1979" s="46"/>
      <c r="CI1979" s="119"/>
      <c r="CJ1979" s="119"/>
      <c r="CK1979" s="46" t="s">
        <v>1239</v>
      </c>
      <c r="CN1979" s="46" t="s">
        <v>3383</v>
      </c>
      <c r="CO1979" s="46" t="s">
        <v>2251</v>
      </c>
      <c r="CQ1979" s="69" t="s">
        <v>2251</v>
      </c>
      <c r="CR1979" s="69" t="s">
        <v>966</v>
      </c>
      <c r="CT1979" s="46" t="s">
        <v>2251</v>
      </c>
      <c r="CU1979" s="46" t="s">
        <v>614</v>
      </c>
      <c r="CV1979" s="119"/>
      <c r="CW1979" s="148"/>
      <c r="DG1979" s="119"/>
      <c r="DH1979" s="119"/>
      <c r="DI1979" s="119"/>
      <c r="DJ1979" s="119"/>
      <c r="DK1979" s="119"/>
      <c r="DL1979" s="74">
        <v>200</v>
      </c>
      <c r="DM1979" s="74" t="s">
        <v>164</v>
      </c>
      <c r="DN1979" s="74"/>
      <c r="DO1979" s="74"/>
      <c r="DP1979" s="74"/>
      <c r="DR1979" s="74">
        <v>200</v>
      </c>
      <c r="DS1979" s="74" t="s">
        <v>164</v>
      </c>
      <c r="DX1979" s="46" t="s">
        <v>210</v>
      </c>
      <c r="DY1979" s="46" t="s">
        <v>210</v>
      </c>
      <c r="DZ1979" s="46" t="s">
        <v>2242</v>
      </c>
      <c r="EA1979" s="75">
        <v>2000000</v>
      </c>
      <c r="EB1979" s="46" t="s">
        <v>164</v>
      </c>
      <c r="EC1979" s="46"/>
      <c r="ET1979" s="46" t="s">
        <v>2320</v>
      </c>
      <c r="EU1979" s="46" t="s">
        <v>621</v>
      </c>
      <c r="EY1979" s="70" t="str">
        <f t="shared" si="235"/>
        <v>ibuprofen oral 200mg/</v>
      </c>
      <c r="FK1979" s="14" t="s">
        <v>163</v>
      </c>
      <c r="FL1979" s="70" t="str">
        <f t="shared" si="236"/>
        <v>ibuprofen oral 200mg/</v>
      </c>
    </row>
    <row r="1980" spans="1:168" ht="15.75" customHeight="1">
      <c r="A1980" s="76">
        <f t="shared" si="229"/>
        <v>9876733</v>
      </c>
      <c r="B1980" s="57"/>
      <c r="C1980" s="119"/>
      <c r="D1980" s="119"/>
      <c r="E1980" s="119"/>
      <c r="F1980" s="119"/>
      <c r="G1980" s="46" t="s">
        <v>1490</v>
      </c>
      <c r="H1980" s="46" t="s">
        <v>1836</v>
      </c>
      <c r="J1980" s="5" t="str">
        <f t="shared" si="230"/>
        <v>NOR Ibuprofen Karo Pharma AS capsule, soft 10 x 400mg/</v>
      </c>
      <c r="K1980" s="5" t="str">
        <f t="shared" si="231"/>
        <v>NOR Ibuprofen Karo Pharma AS capsule, soft 10 x 400mg/</v>
      </c>
      <c r="N1980" s="46" t="s">
        <v>210</v>
      </c>
      <c r="O1980" s="46" t="s">
        <v>2230</v>
      </c>
      <c r="P1980" s="80">
        <v>10</v>
      </c>
      <c r="R1980" s="80">
        <v>10</v>
      </c>
      <c r="T1980" s="119"/>
      <c r="U1980" s="119"/>
      <c r="V1980" s="119"/>
      <c r="W1980" s="119"/>
      <c r="X1980" s="46" t="s">
        <v>1292</v>
      </c>
      <c r="Y1980" s="46" t="s">
        <v>2145</v>
      </c>
      <c r="AA1980" s="46" t="s">
        <v>2303</v>
      </c>
      <c r="AC1980" s="46" t="s">
        <v>2304</v>
      </c>
      <c r="AD1980" s="46" t="s">
        <v>210</v>
      </c>
      <c r="AE1980" s="46" t="s">
        <v>2230</v>
      </c>
      <c r="AF1980" s="48" t="s">
        <v>2205</v>
      </c>
      <c r="AG1980" s="46" t="s">
        <v>1222</v>
      </c>
      <c r="AH1980" s="46"/>
      <c r="AI1980" s="46" t="s">
        <v>2214</v>
      </c>
      <c r="AJ1980" s="46" t="s">
        <v>2223</v>
      </c>
      <c r="AT1980" s="25" t="str">
        <f t="shared" si="232"/>
        <v>NOR Ibuprofen Karo Pharma AS capsule, soft 400mg/</v>
      </c>
      <c r="AU1980" s="33"/>
      <c r="AV1980" s="46" t="s">
        <v>1895</v>
      </c>
      <c r="AW1980" s="46" t="s">
        <v>1836</v>
      </c>
      <c r="AX1980" s="46"/>
      <c r="AZ1980" s="46" t="s">
        <v>578</v>
      </c>
      <c r="BA1980" s="46" t="s">
        <v>966</v>
      </c>
      <c r="BB1980" s="46"/>
      <c r="BD1980" s="46" t="s">
        <v>1222</v>
      </c>
      <c r="BE1980" s="46"/>
      <c r="BF1980" s="46" t="s">
        <v>2037</v>
      </c>
      <c r="BG1980" s="46" t="s">
        <v>2094</v>
      </c>
      <c r="BH1980" s="46"/>
      <c r="BI1980" s="46"/>
      <c r="BJ1980" s="46" t="s">
        <v>1950</v>
      </c>
      <c r="BK1980" s="46" t="s">
        <v>2094</v>
      </c>
      <c r="BL1980" s="46" t="s">
        <v>2037</v>
      </c>
      <c r="BM1980" s="65" t="s">
        <v>1353</v>
      </c>
      <c r="BN1980" t="str">
        <f t="shared" si="233"/>
        <v>Ibuprofen capsule, soft 400mg/</v>
      </c>
      <c r="BO1980" s="65"/>
      <c r="BP1980" t="str">
        <f t="shared" si="237"/>
        <v>Ibuprofen capsule, soft 400mg/</v>
      </c>
      <c r="BR1980" s="76">
        <v>10211000</v>
      </c>
      <c r="BS1980" s="46" t="s">
        <v>1222</v>
      </c>
      <c r="BT1980" s="46"/>
      <c r="BU1980" s="119"/>
      <c r="BV1980" s="119"/>
      <c r="BW1980" s="48" t="s">
        <v>2205</v>
      </c>
      <c r="CB1980" s="82" t="s">
        <v>192</v>
      </c>
      <c r="CC1980" s="82"/>
      <c r="CD1980" s="46" t="s">
        <v>2264</v>
      </c>
      <c r="CE1980" s="46" t="s">
        <v>192</v>
      </c>
      <c r="CG1980" s="46" t="s">
        <v>175</v>
      </c>
      <c r="CH1980" s="46"/>
      <c r="CI1980" s="119"/>
      <c r="CJ1980" s="119"/>
      <c r="CK1980" s="46" t="s">
        <v>1239</v>
      </c>
      <c r="CN1980" s="46" t="s">
        <v>3383</v>
      </c>
      <c r="CO1980" s="46" t="s">
        <v>2251</v>
      </c>
      <c r="CQ1980" s="69" t="s">
        <v>2251</v>
      </c>
      <c r="CR1980" s="69" t="s">
        <v>966</v>
      </c>
      <c r="CT1980" s="46" t="s">
        <v>2251</v>
      </c>
      <c r="CU1980" s="46" t="s">
        <v>614</v>
      </c>
      <c r="CV1980" s="119"/>
      <c r="CW1980" s="148"/>
      <c r="DG1980" s="119"/>
      <c r="DH1980" s="119"/>
      <c r="DI1980" s="119"/>
      <c r="DJ1980" s="119"/>
      <c r="DK1980" s="119"/>
      <c r="DL1980" s="74">
        <v>400</v>
      </c>
      <c r="DM1980" s="74" t="s">
        <v>164</v>
      </c>
      <c r="DN1980" s="74"/>
      <c r="DO1980" s="74"/>
      <c r="DP1980" s="74"/>
      <c r="DR1980" s="74">
        <v>400</v>
      </c>
      <c r="DS1980" s="74" t="s">
        <v>164</v>
      </c>
      <c r="DX1980" s="46" t="s">
        <v>210</v>
      </c>
      <c r="DY1980" s="46" t="s">
        <v>210</v>
      </c>
      <c r="DZ1980" s="46" t="s">
        <v>2242</v>
      </c>
      <c r="EA1980" s="75">
        <v>4000000</v>
      </c>
      <c r="EB1980" s="46" t="s">
        <v>164</v>
      </c>
      <c r="EC1980" s="46"/>
      <c r="ET1980" s="46" t="s">
        <v>2320</v>
      </c>
      <c r="EU1980" s="46" t="s">
        <v>621</v>
      </c>
      <c r="EY1980" s="70" t="str">
        <f t="shared" si="235"/>
        <v>ibuprofen oral 400mg/</v>
      </c>
      <c r="FK1980" s="14" t="s">
        <v>163</v>
      </c>
      <c r="FL1980" s="70" t="str">
        <f t="shared" si="236"/>
        <v>ibuprofen oral 400mg/</v>
      </c>
    </row>
    <row r="1981" spans="1:168" ht="15.75" customHeight="1">
      <c r="A1981" s="76">
        <f t="shared" si="229"/>
        <v>9876734</v>
      </c>
      <c r="B1981" s="57"/>
      <c r="C1981" s="119"/>
      <c r="D1981" s="119"/>
      <c r="E1981" s="119"/>
      <c r="F1981" s="119"/>
      <c r="G1981" s="46" t="s">
        <v>1499</v>
      </c>
      <c r="H1981" s="46" t="s">
        <v>1837</v>
      </c>
      <c r="J1981" s="5" t="str">
        <f t="shared" si="230"/>
        <v>NOR Ibuprofen Karo Pharma AS film-coated tablet 20 x 600mg/</v>
      </c>
      <c r="K1981" s="5" t="str">
        <f t="shared" si="231"/>
        <v>NOR Ibuprofen Karo Pharma AS film-coated tablet 20 x 600mg/</v>
      </c>
      <c r="N1981" s="46" t="s">
        <v>1291</v>
      </c>
      <c r="O1981" s="46" t="s">
        <v>2232</v>
      </c>
      <c r="P1981" s="81">
        <v>20</v>
      </c>
      <c r="R1981" s="81">
        <v>20</v>
      </c>
      <c r="T1981" s="119"/>
      <c r="U1981" s="119"/>
      <c r="V1981" s="119"/>
      <c r="W1981" s="119"/>
      <c r="X1981" s="46" t="s">
        <v>2298</v>
      </c>
      <c r="Y1981" s="46" t="s">
        <v>2146</v>
      </c>
      <c r="AA1981" s="46" t="s">
        <v>2303</v>
      </c>
      <c r="AC1981" s="46" t="s">
        <v>2306</v>
      </c>
      <c r="AD1981" s="46" t="s">
        <v>1291</v>
      </c>
      <c r="AE1981" s="46" t="s">
        <v>2232</v>
      </c>
      <c r="AF1981" s="48" t="s">
        <v>2203</v>
      </c>
      <c r="AG1981" s="46" t="s">
        <v>2339</v>
      </c>
      <c r="AH1981" s="46"/>
      <c r="AI1981" s="46" t="s">
        <v>3373</v>
      </c>
      <c r="AJ1981" s="46" t="s">
        <v>2221</v>
      </c>
      <c r="AT1981" s="25" t="str">
        <f t="shared" si="232"/>
        <v>NOR Ibuprofen Karo Pharma AS film-coated tablet 600mg/</v>
      </c>
      <c r="AU1981" s="33"/>
      <c r="AV1981" s="46" t="s">
        <v>1895</v>
      </c>
      <c r="AW1981" s="46" t="s">
        <v>1837</v>
      </c>
      <c r="AX1981" s="46"/>
      <c r="AZ1981" s="46" t="s">
        <v>578</v>
      </c>
      <c r="BA1981" s="46" t="s">
        <v>966</v>
      </c>
      <c r="BB1981" s="46"/>
      <c r="BD1981" s="46" t="s">
        <v>2339</v>
      </c>
      <c r="BE1981" s="46"/>
      <c r="BF1981" s="46" t="s">
        <v>2038</v>
      </c>
      <c r="BG1981" s="46" t="s">
        <v>2094</v>
      </c>
      <c r="BH1981" s="46"/>
      <c r="BI1981" s="46"/>
      <c r="BJ1981" s="46" t="s">
        <v>1951</v>
      </c>
      <c r="BK1981" s="46" t="s">
        <v>2094</v>
      </c>
      <c r="BL1981" s="46" t="s">
        <v>2038</v>
      </c>
      <c r="BM1981" s="65" t="s">
        <v>1353</v>
      </c>
      <c r="BN1981" t="str">
        <f t="shared" si="233"/>
        <v>Ibuprofen film-coated tablet 600mg/</v>
      </c>
      <c r="BO1981" s="65"/>
      <c r="BP1981" t="str">
        <f t="shared" si="237"/>
        <v>Ibuprofen film-coated tablet 600mg/</v>
      </c>
      <c r="BR1981" s="76">
        <v>10221000</v>
      </c>
      <c r="BS1981" s="46" t="s">
        <v>1220</v>
      </c>
      <c r="BT1981" s="46"/>
      <c r="BU1981" s="119"/>
      <c r="BV1981" s="119"/>
      <c r="BW1981" s="48" t="s">
        <v>2203</v>
      </c>
      <c r="CB1981" s="82" t="s">
        <v>173</v>
      </c>
      <c r="CC1981" s="82"/>
      <c r="CD1981" s="46" t="s">
        <v>2262</v>
      </c>
      <c r="CE1981" s="46" t="s">
        <v>173</v>
      </c>
      <c r="CG1981" s="46" t="s">
        <v>175</v>
      </c>
      <c r="CH1981" s="46"/>
      <c r="CI1981" s="119"/>
      <c r="CJ1981" s="119"/>
      <c r="CK1981" s="46" t="s">
        <v>1239</v>
      </c>
      <c r="CN1981" s="46" t="s">
        <v>3383</v>
      </c>
      <c r="CO1981" s="46" t="s">
        <v>2251</v>
      </c>
      <c r="CQ1981" s="69" t="s">
        <v>2251</v>
      </c>
      <c r="CR1981" s="69" t="s">
        <v>966</v>
      </c>
      <c r="CT1981" s="46" t="s">
        <v>2251</v>
      </c>
      <c r="CU1981" s="46" t="s">
        <v>614</v>
      </c>
      <c r="CV1981" s="119"/>
      <c r="CW1981" s="148"/>
      <c r="DG1981" s="119"/>
      <c r="DH1981" s="119"/>
      <c r="DI1981" s="119"/>
      <c r="DJ1981" s="119"/>
      <c r="DK1981" s="119"/>
      <c r="DL1981" s="74">
        <v>600</v>
      </c>
      <c r="DM1981" s="74" t="s">
        <v>164</v>
      </c>
      <c r="DN1981" s="74"/>
      <c r="DO1981" s="74"/>
      <c r="DP1981" s="74"/>
      <c r="DR1981" s="74">
        <v>600</v>
      </c>
      <c r="DS1981" s="74" t="s">
        <v>164</v>
      </c>
      <c r="DX1981" s="46" t="s">
        <v>210</v>
      </c>
      <c r="DY1981" s="46" t="s">
        <v>210</v>
      </c>
      <c r="DZ1981" s="46" t="s">
        <v>2242</v>
      </c>
      <c r="EA1981" s="75">
        <v>6000000</v>
      </c>
      <c r="EB1981" s="46" t="s">
        <v>164</v>
      </c>
      <c r="EC1981" s="46"/>
      <c r="ET1981" s="46" t="s">
        <v>2320</v>
      </c>
      <c r="EU1981" s="46" t="s">
        <v>621</v>
      </c>
      <c r="EY1981" s="70" t="str">
        <f t="shared" si="235"/>
        <v>ibuprofen oral 600mg/</v>
      </c>
      <c r="FK1981" s="14" t="s">
        <v>163</v>
      </c>
      <c r="FL1981" s="70" t="str">
        <f t="shared" si="236"/>
        <v>ibuprofen oral 600mg/</v>
      </c>
    </row>
    <row r="1982" spans="1:168" ht="15.75" customHeight="1">
      <c r="A1982" s="76">
        <f t="shared" si="229"/>
        <v>9876735</v>
      </c>
      <c r="B1982" s="57"/>
      <c r="C1982" s="119"/>
      <c r="D1982" s="119"/>
      <c r="E1982" s="119"/>
      <c r="F1982" s="119"/>
      <c r="G1982" s="46" t="s">
        <v>1500</v>
      </c>
      <c r="H1982" s="46" t="s">
        <v>1837</v>
      </c>
      <c r="J1982" s="5" t="str">
        <f t="shared" si="230"/>
        <v>NOR Ibuprofen Karo Pharma AS film-coated tablet 30 x 600mg/</v>
      </c>
      <c r="K1982" s="5" t="str">
        <f t="shared" si="231"/>
        <v>NOR Ibuprofen Karo Pharma AS film-coated tablet 30 x 600mg/</v>
      </c>
      <c r="N1982" s="46" t="s">
        <v>210</v>
      </c>
      <c r="O1982" s="46" t="s">
        <v>2278</v>
      </c>
      <c r="P1982" s="80">
        <v>30</v>
      </c>
      <c r="R1982" s="80">
        <v>30</v>
      </c>
      <c r="T1982" s="119"/>
      <c r="U1982" s="119"/>
      <c r="V1982" s="119"/>
      <c r="W1982" s="119"/>
      <c r="X1982" s="46" t="s">
        <v>1298</v>
      </c>
      <c r="Y1982" s="46" t="s">
        <v>2146</v>
      </c>
      <c r="AA1982" s="46" t="s">
        <v>2303</v>
      </c>
      <c r="AC1982" s="46" t="s">
        <v>2304</v>
      </c>
      <c r="AD1982" s="46" t="s">
        <v>210</v>
      </c>
      <c r="AE1982" s="46" t="s">
        <v>2278</v>
      </c>
      <c r="AF1982" s="48" t="s">
        <v>2203</v>
      </c>
      <c r="AG1982" s="46" t="s">
        <v>2339</v>
      </c>
      <c r="AH1982" s="46"/>
      <c r="AI1982" s="46" t="s">
        <v>3373</v>
      </c>
      <c r="AJ1982" s="46" t="s">
        <v>2221</v>
      </c>
      <c r="AT1982" s="25" t="str">
        <f t="shared" si="232"/>
        <v>NOR Ibuprofen Karo Pharma AS film-coated tablet 600mg/</v>
      </c>
      <c r="AU1982" s="33"/>
      <c r="AV1982" s="46" t="s">
        <v>1895</v>
      </c>
      <c r="AW1982" s="46" t="s">
        <v>1837</v>
      </c>
      <c r="AX1982" s="46"/>
      <c r="AZ1982" s="46" t="s">
        <v>578</v>
      </c>
      <c r="BA1982" s="46" t="s">
        <v>966</v>
      </c>
      <c r="BB1982" s="46"/>
      <c r="BD1982" s="46" t="s">
        <v>2339</v>
      </c>
      <c r="BE1982" s="46"/>
      <c r="BF1982" s="46" t="s">
        <v>2038</v>
      </c>
      <c r="BG1982" s="46" t="s">
        <v>2094</v>
      </c>
      <c r="BH1982" s="46"/>
      <c r="BI1982" s="46"/>
      <c r="BJ1982" s="46" t="s">
        <v>1951</v>
      </c>
      <c r="BK1982" s="46" t="s">
        <v>2094</v>
      </c>
      <c r="BL1982" s="46" t="s">
        <v>2038</v>
      </c>
      <c r="BM1982" s="65" t="s">
        <v>1353</v>
      </c>
      <c r="BN1982" t="str">
        <f t="shared" si="233"/>
        <v>Ibuprofen film-coated tablet 600mg/</v>
      </c>
      <c r="BO1982" s="65"/>
      <c r="BP1982" t="str">
        <f t="shared" si="237"/>
        <v>Ibuprofen film-coated tablet 600mg/</v>
      </c>
      <c r="BR1982" s="76">
        <v>10221000</v>
      </c>
      <c r="BS1982" s="46" t="s">
        <v>1220</v>
      </c>
      <c r="BT1982" s="46"/>
      <c r="BU1982" s="119"/>
      <c r="BV1982" s="119"/>
      <c r="BW1982" s="48" t="s">
        <v>2203</v>
      </c>
      <c r="CB1982" s="82" t="s">
        <v>173</v>
      </c>
      <c r="CC1982" s="82"/>
      <c r="CD1982" s="46" t="s">
        <v>2262</v>
      </c>
      <c r="CE1982" s="46" t="s">
        <v>173</v>
      </c>
      <c r="CG1982" s="46" t="s">
        <v>175</v>
      </c>
      <c r="CH1982" s="46"/>
      <c r="CI1982" s="119"/>
      <c r="CJ1982" s="119"/>
      <c r="CK1982" s="46" t="s">
        <v>1239</v>
      </c>
      <c r="CN1982" s="46" t="s">
        <v>3383</v>
      </c>
      <c r="CO1982" s="46" t="s">
        <v>2251</v>
      </c>
      <c r="CQ1982" s="69" t="s">
        <v>2251</v>
      </c>
      <c r="CR1982" s="69" t="s">
        <v>966</v>
      </c>
      <c r="CT1982" s="46" t="s">
        <v>2251</v>
      </c>
      <c r="CU1982" s="46" t="s">
        <v>614</v>
      </c>
      <c r="CV1982" s="119"/>
      <c r="CW1982" s="148"/>
      <c r="DG1982" s="119"/>
      <c r="DH1982" s="119"/>
      <c r="DI1982" s="119"/>
      <c r="DJ1982" s="119"/>
      <c r="DK1982" s="119"/>
      <c r="DL1982" s="74">
        <v>600</v>
      </c>
      <c r="DM1982" s="74" t="s">
        <v>164</v>
      </c>
      <c r="DN1982" s="74"/>
      <c r="DO1982" s="74"/>
      <c r="DP1982" s="74"/>
      <c r="DR1982" s="74">
        <v>600</v>
      </c>
      <c r="DS1982" s="74" t="s">
        <v>164</v>
      </c>
      <c r="DX1982" s="46" t="s">
        <v>210</v>
      </c>
      <c r="DY1982" s="46" t="s">
        <v>210</v>
      </c>
      <c r="DZ1982" s="46" t="s">
        <v>2242</v>
      </c>
      <c r="EA1982" s="75">
        <v>6000000</v>
      </c>
      <c r="EB1982" s="46" t="s">
        <v>164</v>
      </c>
      <c r="EC1982" s="46"/>
      <c r="ET1982" s="46" t="s">
        <v>2320</v>
      </c>
      <c r="EU1982" s="46" t="s">
        <v>621</v>
      </c>
      <c r="EY1982" s="70" t="str">
        <f t="shared" si="235"/>
        <v>ibuprofen oral 600mg/</v>
      </c>
      <c r="FK1982" s="14" t="s">
        <v>163</v>
      </c>
      <c r="FL1982" s="70" t="str">
        <f t="shared" si="236"/>
        <v>ibuprofen oral 600mg/</v>
      </c>
    </row>
    <row r="1983" spans="1:168" ht="15.75" customHeight="1">
      <c r="A1983" s="76">
        <f t="shared" si="229"/>
        <v>9876736</v>
      </c>
      <c r="B1983" s="57"/>
      <c r="C1983" s="119"/>
      <c r="D1983" s="119"/>
      <c r="E1983" s="119"/>
      <c r="F1983" s="119"/>
      <c r="G1983" s="46" t="s">
        <v>1492</v>
      </c>
      <c r="H1983" s="46" t="s">
        <v>1838</v>
      </c>
      <c r="J1983" s="5" t="str">
        <f t="shared" si="230"/>
        <v>NOR Ibuprofen Orifarm Healthcare A/S film-coated tablet 20 x 400mg/</v>
      </c>
      <c r="K1983" s="5" t="str">
        <f t="shared" si="231"/>
        <v>NOR Ibuprofen Orifarm Healthcare A/S film-coated tablet 20 x 400mg/</v>
      </c>
      <c r="N1983" s="46" t="s">
        <v>210</v>
      </c>
      <c r="O1983" s="46" t="s">
        <v>2238</v>
      </c>
      <c r="P1983" s="80">
        <v>20</v>
      </c>
      <c r="R1983" s="80">
        <v>20</v>
      </c>
      <c r="T1983" s="119"/>
      <c r="U1983" s="119"/>
      <c r="V1983" s="119"/>
      <c r="W1983" s="119"/>
      <c r="X1983" s="46" t="s">
        <v>1291</v>
      </c>
      <c r="Y1983" s="46" t="s">
        <v>2147</v>
      </c>
      <c r="AA1983" s="46" t="s">
        <v>2303</v>
      </c>
      <c r="AC1983" s="46" t="s">
        <v>2304</v>
      </c>
      <c r="AD1983" s="46" t="s">
        <v>210</v>
      </c>
      <c r="AE1983" s="46" t="s">
        <v>2238</v>
      </c>
      <c r="AF1983" s="48" t="s">
        <v>2203</v>
      </c>
      <c r="AG1983" s="46" t="s">
        <v>2339</v>
      </c>
      <c r="AH1983" s="46"/>
      <c r="AI1983" s="46" t="s">
        <v>3373</v>
      </c>
      <c r="AJ1983" s="46" t="s">
        <v>2221</v>
      </c>
      <c r="AT1983" s="25" t="str">
        <f t="shared" si="232"/>
        <v>NOR Ibuprofen Orifarm Healthcare A/S film-coated tablet 400mg/</v>
      </c>
      <c r="AU1983" s="33"/>
      <c r="AV1983" s="46" t="s">
        <v>1899</v>
      </c>
      <c r="AW1983" s="46" t="s">
        <v>1838</v>
      </c>
      <c r="AX1983" s="46"/>
      <c r="AZ1983" s="46" t="s">
        <v>578</v>
      </c>
      <c r="BA1983" s="46" t="s">
        <v>966</v>
      </c>
      <c r="BB1983" s="46"/>
      <c r="BD1983" s="46" t="s">
        <v>2339</v>
      </c>
      <c r="BE1983" s="46"/>
      <c r="BF1983" s="46" t="s">
        <v>2039</v>
      </c>
      <c r="BG1983" s="46" t="s">
        <v>988</v>
      </c>
      <c r="BH1983" s="46"/>
      <c r="BI1983" s="46"/>
      <c r="BJ1983" s="46" t="s">
        <v>1952</v>
      </c>
      <c r="BK1983" s="46" t="s">
        <v>988</v>
      </c>
      <c r="BL1983" s="46" t="s">
        <v>2039</v>
      </c>
      <c r="BM1983" s="65" t="s">
        <v>1353</v>
      </c>
      <c r="BN1983" t="str">
        <f t="shared" si="233"/>
        <v>Ibuprofen film-coated tablet 400mg/</v>
      </c>
      <c r="BO1983" s="65"/>
      <c r="BP1983" t="str">
        <f t="shared" si="237"/>
        <v>Ibuprofen film-coated tablet 400mg/</v>
      </c>
      <c r="BR1983" s="76">
        <v>10221000</v>
      </c>
      <c r="BS1983" s="46" t="s">
        <v>1220</v>
      </c>
      <c r="BT1983" s="46"/>
      <c r="BU1983" s="119"/>
      <c r="BV1983" s="119"/>
      <c r="BW1983" s="48" t="s">
        <v>2203</v>
      </c>
      <c r="CB1983" s="82" t="s">
        <v>173</v>
      </c>
      <c r="CC1983" s="82"/>
      <c r="CD1983" s="46" t="s">
        <v>2262</v>
      </c>
      <c r="CE1983" s="46" t="s">
        <v>173</v>
      </c>
      <c r="CG1983" s="46" t="s">
        <v>175</v>
      </c>
      <c r="CH1983" s="46"/>
      <c r="CI1983" s="119"/>
      <c r="CJ1983" s="119"/>
      <c r="CK1983" s="46" t="s">
        <v>1239</v>
      </c>
      <c r="CN1983" s="46" t="s">
        <v>3383</v>
      </c>
      <c r="CO1983" s="46" t="s">
        <v>2251</v>
      </c>
      <c r="CQ1983" s="69" t="s">
        <v>2251</v>
      </c>
      <c r="CR1983" s="69" t="s">
        <v>966</v>
      </c>
      <c r="CT1983" s="46" t="s">
        <v>2251</v>
      </c>
      <c r="CU1983" s="46" t="s">
        <v>614</v>
      </c>
      <c r="CV1983" s="119"/>
      <c r="CW1983" s="148"/>
      <c r="DG1983" s="119"/>
      <c r="DH1983" s="119"/>
      <c r="DI1983" s="119"/>
      <c r="DJ1983" s="119"/>
      <c r="DK1983" s="119"/>
      <c r="DL1983" s="74">
        <v>400</v>
      </c>
      <c r="DM1983" s="74" t="s">
        <v>164</v>
      </c>
      <c r="DN1983" s="74"/>
      <c r="DO1983" s="74"/>
      <c r="DP1983" s="74"/>
      <c r="DR1983" s="74">
        <v>400</v>
      </c>
      <c r="DS1983" s="74" t="s">
        <v>164</v>
      </c>
      <c r="DX1983" s="46" t="s">
        <v>210</v>
      </c>
      <c r="DY1983" s="46" t="s">
        <v>210</v>
      </c>
      <c r="DZ1983" s="46" t="s">
        <v>2242</v>
      </c>
      <c r="EA1983" s="75">
        <v>4000000</v>
      </c>
      <c r="EB1983" s="46" t="s">
        <v>164</v>
      </c>
      <c r="EC1983" s="46"/>
      <c r="ET1983" s="46" t="s">
        <v>2320</v>
      </c>
      <c r="EU1983" s="46" t="s">
        <v>621</v>
      </c>
      <c r="EY1983" s="70" t="str">
        <f t="shared" si="235"/>
        <v>ibuprofen oral 400mg/</v>
      </c>
      <c r="FK1983" s="14" t="s">
        <v>163</v>
      </c>
      <c r="FL1983" s="70" t="str">
        <f t="shared" si="236"/>
        <v>ibuprofen oral 400mg/</v>
      </c>
    </row>
    <row r="1984" spans="1:168" ht="15.75" customHeight="1">
      <c r="A1984" s="76">
        <f t="shared" si="229"/>
        <v>9876737</v>
      </c>
      <c r="B1984" s="57"/>
      <c r="C1984" s="119"/>
      <c r="D1984" s="119"/>
      <c r="E1984" s="119"/>
      <c r="F1984" s="119"/>
      <c r="G1984" s="46" t="s">
        <v>1501</v>
      </c>
      <c r="H1984" s="46" t="s">
        <v>1833</v>
      </c>
      <c r="J1984" s="5" t="str">
        <f t="shared" si="230"/>
        <v>NOR Ibuprofen Karo Pharma AS film-coated tablet 50 x 400mg/</v>
      </c>
      <c r="K1984" s="5" t="str">
        <f t="shared" si="231"/>
        <v>NOR Ibuprofen Karo Pharma AS film-coated tablet 50 x 400mg/</v>
      </c>
      <c r="N1984" s="46" t="s">
        <v>1299</v>
      </c>
      <c r="O1984" s="46" t="s">
        <v>2232</v>
      </c>
      <c r="P1984" s="81">
        <v>50</v>
      </c>
      <c r="R1984" s="81">
        <v>50</v>
      </c>
      <c r="T1984" s="119"/>
      <c r="U1984" s="119"/>
      <c r="V1984" s="119"/>
      <c r="W1984" s="119"/>
      <c r="X1984" s="46" t="s">
        <v>1315</v>
      </c>
      <c r="Y1984" s="46" t="s">
        <v>2142</v>
      </c>
      <c r="AA1984" s="46" t="s">
        <v>2303</v>
      </c>
      <c r="AC1984" s="46" t="s">
        <v>2312</v>
      </c>
      <c r="AD1984" s="46" t="s">
        <v>1299</v>
      </c>
      <c r="AE1984" s="46" t="s">
        <v>2232</v>
      </c>
      <c r="AF1984" s="48" t="s">
        <v>2203</v>
      </c>
      <c r="AG1984" s="46" t="s">
        <v>2339</v>
      </c>
      <c r="AH1984" s="46"/>
      <c r="AI1984" s="46" t="s">
        <v>3373</v>
      </c>
      <c r="AJ1984" s="46" t="s">
        <v>2221</v>
      </c>
      <c r="AT1984" s="25" t="str">
        <f t="shared" si="232"/>
        <v>NOR Ibuprofen Karo Pharma AS film-coated tablet 400mg/</v>
      </c>
      <c r="AU1984" s="33"/>
      <c r="AV1984" s="46" t="s">
        <v>1895</v>
      </c>
      <c r="AW1984" s="46" t="s">
        <v>1833</v>
      </c>
      <c r="AX1984" s="46"/>
      <c r="AZ1984" s="46" t="s">
        <v>578</v>
      </c>
      <c r="BA1984" s="46" t="s">
        <v>966</v>
      </c>
      <c r="BB1984" s="46"/>
      <c r="BD1984" s="46" t="s">
        <v>2339</v>
      </c>
      <c r="BE1984" s="46"/>
      <c r="BF1984" s="46" t="s">
        <v>2034</v>
      </c>
      <c r="BG1984" s="46" t="s">
        <v>2094</v>
      </c>
      <c r="BH1984" s="46"/>
      <c r="BI1984" s="46"/>
      <c r="BJ1984" s="46" t="s">
        <v>1947</v>
      </c>
      <c r="BK1984" s="46" t="s">
        <v>2094</v>
      </c>
      <c r="BL1984" s="46" t="s">
        <v>2034</v>
      </c>
      <c r="BM1984" s="65" t="s">
        <v>1353</v>
      </c>
      <c r="BN1984" t="str">
        <f t="shared" si="233"/>
        <v>Ibuprofen film-coated tablet 400mg/</v>
      </c>
      <c r="BO1984" s="65"/>
      <c r="BP1984" t="str">
        <f t="shared" si="237"/>
        <v>Ibuprofen film-coated tablet 400mg/</v>
      </c>
      <c r="BR1984" s="76">
        <v>10221000</v>
      </c>
      <c r="BS1984" s="46" t="s">
        <v>1220</v>
      </c>
      <c r="BT1984" s="46"/>
      <c r="BU1984" s="119"/>
      <c r="BV1984" s="119"/>
      <c r="BW1984" s="48" t="s">
        <v>2203</v>
      </c>
      <c r="CB1984" s="82" t="s">
        <v>173</v>
      </c>
      <c r="CC1984" s="82"/>
      <c r="CD1984" s="46" t="s">
        <v>2262</v>
      </c>
      <c r="CE1984" s="46" t="s">
        <v>173</v>
      </c>
      <c r="CG1984" s="46" t="s">
        <v>175</v>
      </c>
      <c r="CH1984" s="46"/>
      <c r="CI1984" s="119"/>
      <c r="CJ1984" s="119"/>
      <c r="CK1984" s="46" t="s">
        <v>1239</v>
      </c>
      <c r="CN1984" s="46" t="s">
        <v>3383</v>
      </c>
      <c r="CO1984" s="46" t="s">
        <v>2251</v>
      </c>
      <c r="CQ1984" s="69" t="s">
        <v>2251</v>
      </c>
      <c r="CR1984" s="69" t="s">
        <v>966</v>
      </c>
      <c r="CT1984" s="46" t="s">
        <v>2251</v>
      </c>
      <c r="CU1984" s="46" t="s">
        <v>614</v>
      </c>
      <c r="CV1984" s="119"/>
      <c r="CW1984" s="148"/>
      <c r="DG1984" s="119"/>
      <c r="DH1984" s="119"/>
      <c r="DI1984" s="119"/>
      <c r="DJ1984" s="119"/>
      <c r="DK1984" s="119"/>
      <c r="DL1984" s="74">
        <v>400</v>
      </c>
      <c r="DM1984" s="74" t="s">
        <v>164</v>
      </c>
      <c r="DN1984" s="74"/>
      <c r="DO1984" s="74"/>
      <c r="DP1984" s="74"/>
      <c r="DR1984" s="74">
        <v>400</v>
      </c>
      <c r="DS1984" s="74" t="s">
        <v>164</v>
      </c>
      <c r="DX1984" s="46" t="s">
        <v>210</v>
      </c>
      <c r="DY1984" s="46" t="s">
        <v>210</v>
      </c>
      <c r="DZ1984" s="46" t="s">
        <v>2242</v>
      </c>
      <c r="EA1984" s="75">
        <v>4000000</v>
      </c>
      <c r="EB1984" s="46" t="s">
        <v>164</v>
      </c>
      <c r="EC1984" s="46"/>
      <c r="ET1984" s="46" t="s">
        <v>2320</v>
      </c>
      <c r="EU1984" s="46" t="s">
        <v>621</v>
      </c>
      <c r="EY1984" s="70" t="str">
        <f t="shared" si="235"/>
        <v>ibuprofen oral 400mg/</v>
      </c>
      <c r="FK1984" s="14" t="s">
        <v>163</v>
      </c>
      <c r="FL1984" s="70" t="str">
        <f t="shared" si="236"/>
        <v>ibuprofen oral 400mg/</v>
      </c>
    </row>
    <row r="1985" spans="1:168" ht="15.75" customHeight="1">
      <c r="A1985" s="76">
        <f t="shared" ref="A1985:A2048" si="238">A1984+1</f>
        <v>9876738</v>
      </c>
      <c r="B1985" s="57"/>
      <c r="C1985" s="119"/>
      <c r="D1985" s="119"/>
      <c r="E1985" s="119"/>
      <c r="F1985" s="119"/>
      <c r="G1985" s="46" t="s">
        <v>1498</v>
      </c>
      <c r="H1985" s="46" t="s">
        <v>1833</v>
      </c>
      <c r="J1985" s="5" t="str">
        <f t="shared" si="230"/>
        <v>NOR Ibuprofen Karo Pharma AS film-coated tablet 100 x 400mg/</v>
      </c>
      <c r="K1985" s="5" t="str">
        <f t="shared" si="231"/>
        <v>NOR Ibuprofen Karo Pharma AS film-coated tablet 100 x 400mg/</v>
      </c>
      <c r="N1985" s="46" t="s">
        <v>210</v>
      </c>
      <c r="O1985" s="46" t="s">
        <v>2235</v>
      </c>
      <c r="P1985" s="80">
        <v>100</v>
      </c>
      <c r="R1985" s="80">
        <v>100</v>
      </c>
      <c r="T1985" s="119"/>
      <c r="U1985" s="119"/>
      <c r="V1985" s="119"/>
      <c r="W1985" s="119"/>
      <c r="X1985" s="46" t="s">
        <v>1289</v>
      </c>
      <c r="Y1985" s="46" t="s">
        <v>2142</v>
      </c>
      <c r="AA1985" s="46" t="s">
        <v>2303</v>
      </c>
      <c r="AC1985" s="46" t="s">
        <v>2307</v>
      </c>
      <c r="AD1985" s="46" t="s">
        <v>210</v>
      </c>
      <c r="AE1985" s="46" t="s">
        <v>2235</v>
      </c>
      <c r="AF1985" s="48" t="s">
        <v>2203</v>
      </c>
      <c r="AG1985" s="46" t="s">
        <v>2339</v>
      </c>
      <c r="AH1985" s="46"/>
      <c r="AI1985" s="46" t="s">
        <v>3373</v>
      </c>
      <c r="AJ1985" s="46" t="s">
        <v>2221</v>
      </c>
      <c r="AT1985" s="25" t="str">
        <f t="shared" si="232"/>
        <v>NOR Ibuprofen Karo Pharma AS film-coated tablet 400mg/</v>
      </c>
      <c r="AU1985" s="33"/>
      <c r="AV1985" s="46" t="s">
        <v>1895</v>
      </c>
      <c r="AW1985" s="46" t="s">
        <v>1833</v>
      </c>
      <c r="AX1985" s="46"/>
      <c r="AZ1985" s="46" t="s">
        <v>578</v>
      </c>
      <c r="BA1985" s="46" t="s">
        <v>966</v>
      </c>
      <c r="BB1985" s="46"/>
      <c r="BD1985" s="46" t="s">
        <v>2339</v>
      </c>
      <c r="BE1985" s="46"/>
      <c r="BF1985" s="46" t="s">
        <v>2034</v>
      </c>
      <c r="BG1985" s="46" t="s">
        <v>2094</v>
      </c>
      <c r="BH1985" s="46"/>
      <c r="BI1985" s="46"/>
      <c r="BJ1985" s="46" t="s">
        <v>1947</v>
      </c>
      <c r="BK1985" s="46" t="s">
        <v>2094</v>
      </c>
      <c r="BL1985" s="46" t="s">
        <v>2034</v>
      </c>
      <c r="BM1985" s="65" t="s">
        <v>1353</v>
      </c>
      <c r="BN1985" t="str">
        <f t="shared" si="233"/>
        <v>Ibuprofen film-coated tablet 400mg/</v>
      </c>
      <c r="BO1985" s="65"/>
      <c r="BP1985" t="str">
        <f t="shared" ref="BP1985:BP2016" si="239">CONCATENATE(CR1986," ",BS1985," ",DR1985,DS1985,"/",DU1985,DV1985)</f>
        <v>Ibuprofen film-coated tablet 400mg/</v>
      </c>
      <c r="BR1985" s="76">
        <v>10221000</v>
      </c>
      <c r="BS1985" s="46" t="s">
        <v>1220</v>
      </c>
      <c r="BT1985" s="46"/>
      <c r="BU1985" s="119"/>
      <c r="BV1985" s="119"/>
      <c r="BW1985" s="48" t="s">
        <v>2203</v>
      </c>
      <c r="CB1985" s="82" t="s">
        <v>173</v>
      </c>
      <c r="CC1985" s="82"/>
      <c r="CD1985" s="46" t="s">
        <v>2262</v>
      </c>
      <c r="CE1985" s="46" t="s">
        <v>173</v>
      </c>
      <c r="CG1985" s="46" t="s">
        <v>175</v>
      </c>
      <c r="CH1985" s="46"/>
      <c r="CI1985" s="119"/>
      <c r="CJ1985" s="119"/>
      <c r="CK1985" s="46" t="s">
        <v>1239</v>
      </c>
      <c r="CN1985" s="46" t="s">
        <v>3383</v>
      </c>
      <c r="CO1985" s="46" t="s">
        <v>2251</v>
      </c>
      <c r="CQ1985" s="69" t="s">
        <v>2251</v>
      </c>
      <c r="CR1985" s="69" t="s">
        <v>966</v>
      </c>
      <c r="CT1985" s="46" t="s">
        <v>2251</v>
      </c>
      <c r="CU1985" s="46" t="s">
        <v>614</v>
      </c>
      <c r="CV1985" s="119"/>
      <c r="CW1985" s="148"/>
      <c r="DG1985" s="119"/>
      <c r="DH1985" s="119"/>
      <c r="DI1985" s="119"/>
      <c r="DJ1985" s="119"/>
      <c r="DK1985" s="119"/>
      <c r="DL1985" s="74">
        <v>400</v>
      </c>
      <c r="DM1985" s="74" t="s">
        <v>164</v>
      </c>
      <c r="DN1985" s="74"/>
      <c r="DO1985" s="74"/>
      <c r="DP1985" s="74"/>
      <c r="DR1985" s="74">
        <v>400</v>
      </c>
      <c r="DS1985" s="74" t="s">
        <v>164</v>
      </c>
      <c r="DX1985" s="46" t="s">
        <v>210</v>
      </c>
      <c r="DY1985" s="46" t="s">
        <v>210</v>
      </c>
      <c r="DZ1985" s="46" t="s">
        <v>2242</v>
      </c>
      <c r="EA1985" s="75">
        <v>4000000</v>
      </c>
      <c r="EB1985" s="46" t="s">
        <v>164</v>
      </c>
      <c r="EC1985" s="46"/>
      <c r="ET1985" s="46" t="s">
        <v>2320</v>
      </c>
      <c r="EU1985" s="46" t="s">
        <v>621</v>
      </c>
      <c r="EY1985" s="70" t="str">
        <f t="shared" si="235"/>
        <v>ibuprofen oral 400mg/</v>
      </c>
      <c r="FK1985" s="14" t="s">
        <v>163</v>
      </c>
      <c r="FL1985" s="70" t="str">
        <f t="shared" si="236"/>
        <v>ibuprofen oral 400mg/</v>
      </c>
    </row>
    <row r="1986" spans="1:168" ht="15.75" customHeight="1">
      <c r="A1986" s="76">
        <f t="shared" si="238"/>
        <v>9876739</v>
      </c>
      <c r="B1986" s="57"/>
      <c r="C1986" s="119"/>
      <c r="D1986" s="119"/>
      <c r="E1986" s="119"/>
      <c r="F1986" s="119"/>
      <c r="G1986" s="46" t="s">
        <v>1484</v>
      </c>
      <c r="H1986" s="46" t="s">
        <v>1828</v>
      </c>
      <c r="J1986" s="5" t="str">
        <f t="shared" si="230"/>
        <v>NOR Ibuprofen Karo Pharma AS film-coated tablet 20 x 200mg/</v>
      </c>
      <c r="K1986" s="5" t="str">
        <f t="shared" si="231"/>
        <v>NOR Ibuprofen Karo Pharma AS film-coated tablet 20 x 200mg/</v>
      </c>
      <c r="N1986" s="46" t="s">
        <v>210</v>
      </c>
      <c r="O1986" s="46" t="s">
        <v>2238</v>
      </c>
      <c r="P1986" s="80">
        <v>20</v>
      </c>
      <c r="R1986" s="80">
        <v>20</v>
      </c>
      <c r="T1986" s="119"/>
      <c r="U1986" s="119"/>
      <c r="V1986" s="119"/>
      <c r="W1986" s="119"/>
      <c r="X1986" s="46" t="s">
        <v>1291</v>
      </c>
      <c r="Y1986" s="46" t="s">
        <v>2137</v>
      </c>
      <c r="AA1986" s="46" t="s">
        <v>2303</v>
      </c>
      <c r="AC1986" s="46" t="s">
        <v>2304</v>
      </c>
      <c r="AD1986" s="46" t="s">
        <v>210</v>
      </c>
      <c r="AE1986" s="46" t="s">
        <v>2238</v>
      </c>
      <c r="AF1986" s="48" t="s">
        <v>2203</v>
      </c>
      <c r="AG1986" s="46" t="s">
        <v>2339</v>
      </c>
      <c r="AH1986" s="46"/>
      <c r="AI1986" s="46" t="s">
        <v>3373</v>
      </c>
      <c r="AJ1986" s="46" t="s">
        <v>2221</v>
      </c>
      <c r="AT1986" s="25" t="str">
        <f t="shared" si="232"/>
        <v>NOR Ibuprofen Karo Pharma AS film-coated tablet 200mg/</v>
      </c>
      <c r="AU1986" s="33"/>
      <c r="AV1986" s="46" t="s">
        <v>1895</v>
      </c>
      <c r="AW1986" s="46" t="s">
        <v>1828</v>
      </c>
      <c r="AX1986" s="46"/>
      <c r="AZ1986" s="46" t="s">
        <v>578</v>
      </c>
      <c r="BA1986" s="46" t="s">
        <v>966</v>
      </c>
      <c r="BB1986" s="46"/>
      <c r="BD1986" s="46" t="s">
        <v>2339</v>
      </c>
      <c r="BE1986" s="46"/>
      <c r="BF1986" s="46" t="s">
        <v>2029</v>
      </c>
      <c r="BG1986" s="46" t="s">
        <v>2094</v>
      </c>
      <c r="BH1986" s="46"/>
      <c r="BI1986" s="46"/>
      <c r="BJ1986" s="46" t="s">
        <v>1942</v>
      </c>
      <c r="BK1986" s="46" t="s">
        <v>2094</v>
      </c>
      <c r="BL1986" s="46" t="s">
        <v>2029</v>
      </c>
      <c r="BM1986" s="65" t="s">
        <v>1353</v>
      </c>
      <c r="BN1986" t="str">
        <f t="shared" si="233"/>
        <v>Ibuprofen film-coated tablet 200mg/</v>
      </c>
      <c r="BO1986" s="65"/>
      <c r="BP1986" t="str">
        <f t="shared" si="239"/>
        <v>Ibuprofen film-coated tablet 200mg/</v>
      </c>
      <c r="BR1986" s="76">
        <v>10221000</v>
      </c>
      <c r="BS1986" s="46" t="s">
        <v>1220</v>
      </c>
      <c r="BT1986" s="46"/>
      <c r="BU1986" s="119"/>
      <c r="BV1986" s="119"/>
      <c r="BW1986" s="48" t="s">
        <v>2203</v>
      </c>
      <c r="CB1986" s="82" t="s">
        <v>173</v>
      </c>
      <c r="CC1986" s="82"/>
      <c r="CD1986" s="46" t="s">
        <v>2262</v>
      </c>
      <c r="CE1986" s="46" t="s">
        <v>173</v>
      </c>
      <c r="CG1986" s="46" t="s">
        <v>175</v>
      </c>
      <c r="CH1986" s="46"/>
      <c r="CI1986" s="119"/>
      <c r="CJ1986" s="119"/>
      <c r="CK1986" s="46" t="s">
        <v>1239</v>
      </c>
      <c r="CN1986" s="46" t="s">
        <v>3383</v>
      </c>
      <c r="CO1986" s="46" t="s">
        <v>2251</v>
      </c>
      <c r="CQ1986" s="69" t="s">
        <v>2251</v>
      </c>
      <c r="CR1986" s="69" t="s">
        <v>966</v>
      </c>
      <c r="CT1986" s="46" t="s">
        <v>2251</v>
      </c>
      <c r="CU1986" s="46" t="s">
        <v>614</v>
      </c>
      <c r="CV1986" s="119"/>
      <c r="CW1986" s="148"/>
      <c r="DG1986" s="119"/>
      <c r="DH1986" s="119"/>
      <c r="DI1986" s="119"/>
      <c r="DJ1986" s="119"/>
      <c r="DK1986" s="119"/>
      <c r="DL1986" s="74">
        <v>200</v>
      </c>
      <c r="DM1986" s="74" t="s">
        <v>164</v>
      </c>
      <c r="DN1986" s="74"/>
      <c r="DO1986" s="74"/>
      <c r="DP1986" s="74"/>
      <c r="DR1986" s="74">
        <v>200</v>
      </c>
      <c r="DS1986" s="74" t="s">
        <v>164</v>
      </c>
      <c r="DX1986" s="46" t="s">
        <v>210</v>
      </c>
      <c r="DY1986" s="46" t="s">
        <v>210</v>
      </c>
      <c r="DZ1986" s="46" t="s">
        <v>2242</v>
      </c>
      <c r="EA1986" s="75">
        <v>2000000</v>
      </c>
      <c r="EB1986" s="46" t="s">
        <v>164</v>
      </c>
      <c r="EC1986" s="46"/>
      <c r="ET1986" s="46" t="s">
        <v>2320</v>
      </c>
      <c r="EU1986" s="46" t="s">
        <v>621</v>
      </c>
      <c r="EY1986" s="70" t="str">
        <f t="shared" si="235"/>
        <v>ibuprofen oral 200mg/</v>
      </c>
      <c r="FK1986" s="14" t="s">
        <v>163</v>
      </c>
      <c r="FL1986" s="70" t="str">
        <f t="shared" si="236"/>
        <v>ibuprofen oral 200mg/</v>
      </c>
    </row>
    <row r="1987" spans="1:168" ht="15.75" customHeight="1">
      <c r="A1987" s="76">
        <f t="shared" si="238"/>
        <v>9876740</v>
      </c>
      <c r="B1987" s="57"/>
      <c r="C1987" s="119"/>
      <c r="D1987" s="119"/>
      <c r="E1987" s="119"/>
      <c r="F1987" s="119"/>
      <c r="G1987" s="46" t="s">
        <v>1493</v>
      </c>
      <c r="H1987" s="46" t="s">
        <v>1833</v>
      </c>
      <c r="J1987" s="5" t="str">
        <f t="shared" si="230"/>
        <v>NOR Ibuprofen Karo Pharma AS film-coated tablet 50 x 400mg/</v>
      </c>
      <c r="K1987" s="5" t="str">
        <f t="shared" si="231"/>
        <v>NOR Ibuprofen Karo Pharma AS film-coated tablet 50 x 400mg/</v>
      </c>
      <c r="N1987" s="46" t="s">
        <v>1299</v>
      </c>
      <c r="O1987" s="46" t="s">
        <v>2232</v>
      </c>
      <c r="P1987" s="81">
        <v>50</v>
      </c>
      <c r="R1987" s="81">
        <v>50</v>
      </c>
      <c r="T1987" s="119"/>
      <c r="U1987" s="119"/>
      <c r="V1987" s="119"/>
      <c r="W1987" s="119"/>
      <c r="X1987" s="46" t="s">
        <v>1315</v>
      </c>
      <c r="Y1987" s="46" t="s">
        <v>2142</v>
      </c>
      <c r="AA1987" s="46" t="s">
        <v>2303</v>
      </c>
      <c r="AC1987" s="46" t="s">
        <v>2306</v>
      </c>
      <c r="AD1987" s="46" t="s">
        <v>1299</v>
      </c>
      <c r="AE1987" s="46" t="s">
        <v>2232</v>
      </c>
      <c r="AF1987" s="48" t="s">
        <v>2203</v>
      </c>
      <c r="AG1987" s="46" t="s">
        <v>2339</v>
      </c>
      <c r="AH1987" s="46"/>
      <c r="AI1987" s="46" t="s">
        <v>3373</v>
      </c>
      <c r="AJ1987" s="46" t="s">
        <v>2221</v>
      </c>
      <c r="AT1987" s="25" t="str">
        <f t="shared" si="232"/>
        <v>NOR Ibuprofen Karo Pharma AS film-coated tablet 400mg/</v>
      </c>
      <c r="AU1987" s="33"/>
      <c r="AV1987" s="46" t="s">
        <v>1895</v>
      </c>
      <c r="AW1987" s="46" t="s">
        <v>1833</v>
      </c>
      <c r="AX1987" s="46"/>
      <c r="AZ1987" s="46" t="s">
        <v>578</v>
      </c>
      <c r="BA1987" s="46" t="s">
        <v>966</v>
      </c>
      <c r="BB1987" s="46"/>
      <c r="BD1987" s="46" t="s">
        <v>2339</v>
      </c>
      <c r="BE1987" s="46"/>
      <c r="BF1987" s="46" t="s">
        <v>2034</v>
      </c>
      <c r="BG1987" s="46" t="s">
        <v>2094</v>
      </c>
      <c r="BH1987" s="46"/>
      <c r="BI1987" s="46"/>
      <c r="BJ1987" s="46" t="s">
        <v>1947</v>
      </c>
      <c r="BK1987" s="46" t="s">
        <v>2094</v>
      </c>
      <c r="BL1987" s="46" t="s">
        <v>2034</v>
      </c>
      <c r="BM1987" s="65" t="s">
        <v>1353</v>
      </c>
      <c r="BN1987" t="str">
        <f t="shared" si="233"/>
        <v>Ibuprofen film-coated tablet 400mg/</v>
      </c>
      <c r="BO1987" s="65"/>
      <c r="BP1987" t="str">
        <f t="shared" si="239"/>
        <v>Ibuprofen film-coated tablet 400mg/</v>
      </c>
      <c r="BR1987" s="76">
        <v>10221000</v>
      </c>
      <c r="BS1987" s="46" t="s">
        <v>1220</v>
      </c>
      <c r="BT1987" s="46"/>
      <c r="BU1987" s="119"/>
      <c r="BV1987" s="119"/>
      <c r="BW1987" s="48" t="s">
        <v>2203</v>
      </c>
      <c r="CB1987" s="82" t="s">
        <v>173</v>
      </c>
      <c r="CC1987" s="82"/>
      <c r="CD1987" s="46" t="s">
        <v>2262</v>
      </c>
      <c r="CE1987" s="46" t="s">
        <v>173</v>
      </c>
      <c r="CG1987" s="46" t="s">
        <v>175</v>
      </c>
      <c r="CH1987" s="46"/>
      <c r="CI1987" s="119"/>
      <c r="CJ1987" s="119"/>
      <c r="CK1987" s="46" t="s">
        <v>1239</v>
      </c>
      <c r="CN1987" s="46" t="s">
        <v>3383</v>
      </c>
      <c r="CO1987" s="46" t="s">
        <v>2251</v>
      </c>
      <c r="CQ1987" s="69" t="s">
        <v>2251</v>
      </c>
      <c r="CR1987" s="69" t="s">
        <v>966</v>
      </c>
      <c r="CT1987" s="46" t="s">
        <v>2251</v>
      </c>
      <c r="CU1987" s="46" t="s">
        <v>614</v>
      </c>
      <c r="CV1987" s="119"/>
      <c r="CW1987" s="148"/>
      <c r="DG1987" s="119"/>
      <c r="DH1987" s="119"/>
      <c r="DI1987" s="119"/>
      <c r="DJ1987" s="119"/>
      <c r="DK1987" s="119"/>
      <c r="DL1987" s="74">
        <v>400</v>
      </c>
      <c r="DM1987" s="74" t="s">
        <v>164</v>
      </c>
      <c r="DN1987" s="74"/>
      <c r="DO1987" s="74"/>
      <c r="DP1987" s="74"/>
      <c r="DR1987" s="74">
        <v>400</v>
      </c>
      <c r="DS1987" s="74" t="s">
        <v>164</v>
      </c>
      <c r="DX1987" s="46" t="s">
        <v>210</v>
      </c>
      <c r="DY1987" s="46" t="s">
        <v>210</v>
      </c>
      <c r="DZ1987" s="46" t="s">
        <v>2242</v>
      </c>
      <c r="EA1987" s="75">
        <v>4000000</v>
      </c>
      <c r="EB1987" s="46" t="s">
        <v>164</v>
      </c>
      <c r="EC1987" s="46"/>
      <c r="ET1987" s="46" t="s">
        <v>2320</v>
      </c>
      <c r="EU1987" s="46" t="s">
        <v>621</v>
      </c>
      <c r="EY1987" s="70" t="str">
        <f t="shared" si="235"/>
        <v>ibuprofen oral 400mg/</v>
      </c>
      <c r="FK1987" s="14" t="s">
        <v>163</v>
      </c>
      <c r="FL1987" s="70" t="str">
        <f t="shared" si="236"/>
        <v>ibuprofen oral 400mg/</v>
      </c>
    </row>
    <row r="1988" spans="1:168" ht="15.75" customHeight="1">
      <c r="A1988" s="76">
        <f t="shared" si="238"/>
        <v>9876741</v>
      </c>
      <c r="B1988" s="57"/>
      <c r="C1988" s="119"/>
      <c r="D1988" s="119"/>
      <c r="E1988" s="119"/>
      <c r="F1988" s="119"/>
      <c r="G1988" s="46" t="s">
        <v>1502</v>
      </c>
      <c r="H1988" s="46" t="s">
        <v>1828</v>
      </c>
      <c r="J1988" s="5" t="str">
        <f t="shared" si="230"/>
        <v>NOR Ibuprofen Karo Pharma AS film-coated tablet 100 x 200mg/</v>
      </c>
      <c r="K1988" s="5" t="str">
        <f t="shared" si="231"/>
        <v>NOR Ibuprofen Karo Pharma AS film-coated tablet 100 x 200mg/</v>
      </c>
      <c r="N1988" s="46" t="s">
        <v>210</v>
      </c>
      <c r="O1988" s="46" t="s">
        <v>2235</v>
      </c>
      <c r="P1988" s="80">
        <v>100</v>
      </c>
      <c r="R1988" s="80">
        <v>100</v>
      </c>
      <c r="T1988" s="119"/>
      <c r="U1988" s="119"/>
      <c r="V1988" s="119"/>
      <c r="W1988" s="119"/>
      <c r="X1988" s="46" t="s">
        <v>1289</v>
      </c>
      <c r="Y1988" s="46" t="s">
        <v>2137</v>
      </c>
      <c r="AA1988" s="46" t="s">
        <v>2303</v>
      </c>
      <c r="AC1988" s="46" t="s">
        <v>2307</v>
      </c>
      <c r="AD1988" s="46" t="s">
        <v>210</v>
      </c>
      <c r="AE1988" s="46" t="s">
        <v>2235</v>
      </c>
      <c r="AF1988" s="48" t="s">
        <v>2203</v>
      </c>
      <c r="AG1988" s="46" t="s">
        <v>2339</v>
      </c>
      <c r="AH1988" s="46"/>
      <c r="AI1988" s="46" t="s">
        <v>3373</v>
      </c>
      <c r="AJ1988" s="46" t="s">
        <v>2221</v>
      </c>
      <c r="AT1988" s="25" t="str">
        <f t="shared" si="232"/>
        <v>NOR Ibuprofen Karo Pharma AS film-coated tablet 200mg/</v>
      </c>
      <c r="AU1988" s="33"/>
      <c r="AV1988" s="46" t="s">
        <v>1895</v>
      </c>
      <c r="AW1988" s="46" t="s">
        <v>1828</v>
      </c>
      <c r="AX1988" s="46"/>
      <c r="AZ1988" s="46" t="s">
        <v>578</v>
      </c>
      <c r="BA1988" s="46" t="s">
        <v>966</v>
      </c>
      <c r="BB1988" s="46"/>
      <c r="BD1988" s="46" t="s">
        <v>2339</v>
      </c>
      <c r="BE1988" s="46"/>
      <c r="BF1988" s="46" t="s">
        <v>2029</v>
      </c>
      <c r="BG1988" s="46" t="s">
        <v>2094</v>
      </c>
      <c r="BH1988" s="46"/>
      <c r="BI1988" s="46"/>
      <c r="BJ1988" s="46" t="s">
        <v>1942</v>
      </c>
      <c r="BK1988" s="46" t="s">
        <v>2094</v>
      </c>
      <c r="BL1988" s="46" t="s">
        <v>2029</v>
      </c>
      <c r="BM1988" s="65" t="s">
        <v>1353</v>
      </c>
      <c r="BN1988" t="str">
        <f t="shared" si="233"/>
        <v>Ibuprofen film-coated tablet 200mg/</v>
      </c>
      <c r="BO1988" s="65"/>
      <c r="BP1988" t="str">
        <f t="shared" si="239"/>
        <v>Ibuprofen film-coated tablet 200mg/</v>
      </c>
      <c r="BR1988" s="76">
        <v>10221000</v>
      </c>
      <c r="BS1988" s="46" t="s">
        <v>1220</v>
      </c>
      <c r="BT1988" s="46"/>
      <c r="BU1988" s="119"/>
      <c r="BV1988" s="119"/>
      <c r="BW1988" s="48" t="s">
        <v>2203</v>
      </c>
      <c r="CB1988" s="82" t="s">
        <v>173</v>
      </c>
      <c r="CC1988" s="82"/>
      <c r="CD1988" s="46" t="s">
        <v>2262</v>
      </c>
      <c r="CE1988" s="46" t="s">
        <v>173</v>
      </c>
      <c r="CG1988" s="46" t="s">
        <v>175</v>
      </c>
      <c r="CH1988" s="46"/>
      <c r="CI1988" s="119"/>
      <c r="CJ1988" s="119"/>
      <c r="CK1988" s="46" t="s">
        <v>1239</v>
      </c>
      <c r="CN1988" s="46" t="s">
        <v>3383</v>
      </c>
      <c r="CO1988" s="46" t="s">
        <v>2251</v>
      </c>
      <c r="CQ1988" s="69" t="s">
        <v>2251</v>
      </c>
      <c r="CR1988" s="69" t="s">
        <v>966</v>
      </c>
      <c r="CT1988" s="46" t="s">
        <v>2251</v>
      </c>
      <c r="CU1988" s="46" t="s">
        <v>614</v>
      </c>
      <c r="CV1988" s="119"/>
      <c r="CW1988" s="148"/>
      <c r="DG1988" s="119"/>
      <c r="DH1988" s="119"/>
      <c r="DI1988" s="119"/>
      <c r="DJ1988" s="119"/>
      <c r="DK1988" s="119"/>
      <c r="DL1988" s="74">
        <v>200</v>
      </c>
      <c r="DM1988" s="74" t="s">
        <v>164</v>
      </c>
      <c r="DN1988" s="74"/>
      <c r="DO1988" s="74"/>
      <c r="DP1988" s="74"/>
      <c r="DR1988" s="74">
        <v>200</v>
      </c>
      <c r="DS1988" s="74" t="s">
        <v>164</v>
      </c>
      <c r="DX1988" s="46" t="s">
        <v>210</v>
      </c>
      <c r="DY1988" s="46" t="s">
        <v>210</v>
      </c>
      <c r="DZ1988" s="46" t="s">
        <v>2242</v>
      </c>
      <c r="EA1988" s="75">
        <v>2000000</v>
      </c>
      <c r="EB1988" s="46" t="s">
        <v>164</v>
      </c>
      <c r="EC1988" s="46"/>
      <c r="ET1988" s="46" t="s">
        <v>2320</v>
      </c>
      <c r="EU1988" s="46" t="s">
        <v>621</v>
      </c>
      <c r="EY1988" s="70" t="str">
        <f t="shared" si="235"/>
        <v>ibuprofen oral 200mg/</v>
      </c>
      <c r="FK1988" s="14" t="s">
        <v>163</v>
      </c>
      <c r="FL1988" s="70" t="str">
        <f t="shared" si="236"/>
        <v>ibuprofen oral 200mg/</v>
      </c>
    </row>
    <row r="1989" spans="1:168" ht="15.75" customHeight="1">
      <c r="A1989" s="76">
        <f t="shared" si="238"/>
        <v>9876742</v>
      </c>
      <c r="B1989" s="57"/>
      <c r="C1989" s="119"/>
      <c r="D1989" s="119"/>
      <c r="E1989" s="119"/>
      <c r="F1989" s="119"/>
      <c r="G1989" s="46" t="s">
        <v>1491</v>
      </c>
      <c r="H1989" s="46" t="s">
        <v>1837</v>
      </c>
      <c r="J1989" s="5" t="str">
        <f t="shared" si="230"/>
        <v>NOR Ibuprofen Karo Pharma AS film-coated tablet 100 x 600mg/</v>
      </c>
      <c r="K1989" s="5" t="str">
        <f t="shared" si="231"/>
        <v>NOR Ibuprofen Karo Pharma AS film-coated tablet 100 x 600mg/</v>
      </c>
      <c r="N1989" s="46" t="s">
        <v>210</v>
      </c>
      <c r="O1989" s="46" t="s">
        <v>2235</v>
      </c>
      <c r="P1989" s="80">
        <v>100</v>
      </c>
      <c r="R1989" s="80">
        <v>100</v>
      </c>
      <c r="T1989" s="119"/>
      <c r="U1989" s="119"/>
      <c r="V1989" s="119"/>
      <c r="W1989" s="119"/>
      <c r="X1989" s="46" t="s">
        <v>1289</v>
      </c>
      <c r="Y1989" s="46" t="s">
        <v>2146</v>
      </c>
      <c r="AA1989" s="46" t="s">
        <v>2303</v>
      </c>
      <c r="AC1989" s="46" t="s">
        <v>2307</v>
      </c>
      <c r="AD1989" s="46" t="s">
        <v>210</v>
      </c>
      <c r="AE1989" s="46" t="s">
        <v>2235</v>
      </c>
      <c r="AF1989" s="48" t="s">
        <v>2203</v>
      </c>
      <c r="AG1989" s="46" t="s">
        <v>2339</v>
      </c>
      <c r="AH1989" s="46"/>
      <c r="AI1989" s="46" t="s">
        <v>3373</v>
      </c>
      <c r="AJ1989" s="46" t="s">
        <v>2221</v>
      </c>
      <c r="AT1989" s="25" t="str">
        <f t="shared" si="232"/>
        <v>NOR Ibuprofen Karo Pharma AS film-coated tablet 600mg/</v>
      </c>
      <c r="AU1989" s="33"/>
      <c r="AV1989" s="46" t="s">
        <v>1895</v>
      </c>
      <c r="AW1989" s="46" t="s">
        <v>1837</v>
      </c>
      <c r="AX1989" s="46"/>
      <c r="AZ1989" s="46" t="s">
        <v>578</v>
      </c>
      <c r="BA1989" s="46" t="s">
        <v>966</v>
      </c>
      <c r="BB1989" s="46"/>
      <c r="BD1989" s="46" t="s">
        <v>2339</v>
      </c>
      <c r="BE1989" s="46"/>
      <c r="BF1989" s="46" t="s">
        <v>2038</v>
      </c>
      <c r="BG1989" s="46" t="s">
        <v>2094</v>
      </c>
      <c r="BH1989" s="46"/>
      <c r="BI1989" s="46"/>
      <c r="BJ1989" s="46" t="s">
        <v>1951</v>
      </c>
      <c r="BK1989" s="46" t="s">
        <v>2094</v>
      </c>
      <c r="BL1989" s="46" t="s">
        <v>2038</v>
      </c>
      <c r="BM1989" s="65" t="s">
        <v>1353</v>
      </c>
      <c r="BN1989" t="str">
        <f t="shared" si="233"/>
        <v>Ibuprofen film-coated tablet 600mg/</v>
      </c>
      <c r="BO1989" s="65"/>
      <c r="BP1989" t="str">
        <f t="shared" si="239"/>
        <v>Ibuprofen film-coated tablet 600mg/</v>
      </c>
      <c r="BR1989" s="76">
        <v>10221000</v>
      </c>
      <c r="BS1989" s="46" t="s">
        <v>1220</v>
      </c>
      <c r="BT1989" s="46"/>
      <c r="BU1989" s="119"/>
      <c r="BV1989" s="119"/>
      <c r="BW1989" s="48" t="s">
        <v>2203</v>
      </c>
      <c r="CB1989" s="82" t="s">
        <v>173</v>
      </c>
      <c r="CC1989" s="82"/>
      <c r="CD1989" s="46" t="s">
        <v>2262</v>
      </c>
      <c r="CE1989" s="46" t="s">
        <v>173</v>
      </c>
      <c r="CG1989" s="46" t="s">
        <v>175</v>
      </c>
      <c r="CH1989" s="46"/>
      <c r="CI1989" s="119"/>
      <c r="CJ1989" s="119"/>
      <c r="CK1989" s="46" t="s">
        <v>1239</v>
      </c>
      <c r="CN1989" s="46" t="s">
        <v>3383</v>
      </c>
      <c r="CO1989" s="46" t="s">
        <v>2251</v>
      </c>
      <c r="CQ1989" s="69" t="s">
        <v>2251</v>
      </c>
      <c r="CR1989" s="69" t="s">
        <v>966</v>
      </c>
      <c r="CT1989" s="46" t="s">
        <v>2251</v>
      </c>
      <c r="CU1989" s="46" t="s">
        <v>614</v>
      </c>
      <c r="CV1989" s="119"/>
      <c r="CW1989" s="148"/>
      <c r="DG1989" s="119"/>
      <c r="DH1989" s="119"/>
      <c r="DI1989" s="119"/>
      <c r="DJ1989" s="119"/>
      <c r="DK1989" s="119"/>
      <c r="DL1989" s="74">
        <v>600</v>
      </c>
      <c r="DM1989" s="74" t="s">
        <v>164</v>
      </c>
      <c r="DN1989" s="74"/>
      <c r="DO1989" s="74"/>
      <c r="DP1989" s="74"/>
      <c r="DR1989" s="74">
        <v>600</v>
      </c>
      <c r="DS1989" s="74" t="s">
        <v>164</v>
      </c>
      <c r="DX1989" s="46" t="s">
        <v>210</v>
      </c>
      <c r="DY1989" s="46" t="s">
        <v>210</v>
      </c>
      <c r="DZ1989" s="46" t="s">
        <v>2242</v>
      </c>
      <c r="EA1989" s="75">
        <v>6000000</v>
      </c>
      <c r="EB1989" s="46" t="s">
        <v>164</v>
      </c>
      <c r="EC1989" s="46"/>
      <c r="ET1989" s="46" t="s">
        <v>2320</v>
      </c>
      <c r="EU1989" s="46" t="s">
        <v>621</v>
      </c>
      <c r="EY1989" s="70" t="str">
        <f t="shared" si="235"/>
        <v>ibuprofen oral 600mg/</v>
      </c>
      <c r="FK1989" s="14" t="s">
        <v>163</v>
      </c>
      <c r="FL1989" s="70" t="str">
        <f t="shared" si="236"/>
        <v>ibuprofen oral 600mg/</v>
      </c>
    </row>
    <row r="1990" spans="1:168" ht="15.75" customHeight="1">
      <c r="A1990" s="76">
        <f t="shared" si="238"/>
        <v>9876743</v>
      </c>
      <c r="B1990" s="57"/>
      <c r="C1990" s="119"/>
      <c r="D1990" s="119"/>
      <c r="E1990" s="119"/>
      <c r="F1990" s="119"/>
      <c r="G1990" s="46" t="s">
        <v>1485</v>
      </c>
      <c r="H1990" s="46" t="s">
        <v>1833</v>
      </c>
      <c r="J1990" s="5" t="str">
        <f t="shared" si="230"/>
        <v>NOR Ibuprofen Karo Pharma AS film-coated tablet 10 x 400mg/</v>
      </c>
      <c r="K1990" s="5" t="str">
        <f t="shared" si="231"/>
        <v>NOR Ibuprofen Karo Pharma AS film-coated tablet 10 x 400mg/</v>
      </c>
      <c r="N1990" s="46" t="s">
        <v>210</v>
      </c>
      <c r="O1990" s="46" t="s">
        <v>2230</v>
      </c>
      <c r="P1990" s="80">
        <v>10</v>
      </c>
      <c r="R1990" s="80">
        <v>10</v>
      </c>
      <c r="T1990" s="119"/>
      <c r="U1990" s="119"/>
      <c r="V1990" s="119"/>
      <c r="W1990" s="119"/>
      <c r="X1990" s="46" t="s">
        <v>1292</v>
      </c>
      <c r="Y1990" s="46" t="s">
        <v>2142</v>
      </c>
      <c r="AA1990" s="46" t="s">
        <v>2303</v>
      </c>
      <c r="AC1990" s="46" t="s">
        <v>2304</v>
      </c>
      <c r="AD1990" s="46" t="s">
        <v>210</v>
      </c>
      <c r="AE1990" s="46" t="s">
        <v>2230</v>
      </c>
      <c r="AF1990" s="48" t="s">
        <v>2203</v>
      </c>
      <c r="AG1990" s="46" t="s">
        <v>2339</v>
      </c>
      <c r="AH1990" s="46"/>
      <c r="AI1990" s="46" t="s">
        <v>3373</v>
      </c>
      <c r="AJ1990" s="46" t="s">
        <v>2221</v>
      </c>
      <c r="AT1990" s="25" t="str">
        <f t="shared" si="232"/>
        <v>NOR Ibuprofen Karo Pharma AS film-coated tablet 400mg/</v>
      </c>
      <c r="AU1990" s="33"/>
      <c r="AV1990" s="46" t="s">
        <v>1895</v>
      </c>
      <c r="AW1990" s="46" t="s">
        <v>1833</v>
      </c>
      <c r="AX1990" s="46"/>
      <c r="AZ1990" s="46" t="s">
        <v>578</v>
      </c>
      <c r="BA1990" s="46" t="s">
        <v>966</v>
      </c>
      <c r="BB1990" s="46"/>
      <c r="BD1990" s="46" t="s">
        <v>2339</v>
      </c>
      <c r="BE1990" s="46"/>
      <c r="BF1990" s="46" t="s">
        <v>2034</v>
      </c>
      <c r="BG1990" s="46" t="s">
        <v>2094</v>
      </c>
      <c r="BH1990" s="46"/>
      <c r="BI1990" s="46"/>
      <c r="BJ1990" s="46" t="s">
        <v>1947</v>
      </c>
      <c r="BK1990" s="46" t="s">
        <v>2094</v>
      </c>
      <c r="BL1990" s="46" t="s">
        <v>2034</v>
      </c>
      <c r="BM1990" s="65" t="s">
        <v>1353</v>
      </c>
      <c r="BN1990" t="str">
        <f t="shared" si="233"/>
        <v>Ibuprofen film-coated tablet 400mg/</v>
      </c>
      <c r="BO1990" s="65"/>
      <c r="BP1990" t="str">
        <f t="shared" si="239"/>
        <v>Ibuprofen film-coated tablet 400mg/</v>
      </c>
      <c r="BR1990" s="76">
        <v>10221000</v>
      </c>
      <c r="BS1990" s="46" t="s">
        <v>1220</v>
      </c>
      <c r="BT1990" s="46"/>
      <c r="BU1990" s="119"/>
      <c r="BV1990" s="119"/>
      <c r="BW1990" s="48" t="s">
        <v>2203</v>
      </c>
      <c r="CB1990" s="82" t="s">
        <v>173</v>
      </c>
      <c r="CC1990" s="82"/>
      <c r="CD1990" s="46" t="s">
        <v>2262</v>
      </c>
      <c r="CE1990" s="46" t="s">
        <v>173</v>
      </c>
      <c r="CG1990" s="46" t="s">
        <v>175</v>
      </c>
      <c r="CH1990" s="46"/>
      <c r="CI1990" s="119"/>
      <c r="CJ1990" s="119"/>
      <c r="CK1990" s="46" t="s">
        <v>1239</v>
      </c>
      <c r="CN1990" s="46" t="s">
        <v>3383</v>
      </c>
      <c r="CO1990" s="46" t="s">
        <v>2251</v>
      </c>
      <c r="CQ1990" s="69" t="s">
        <v>2251</v>
      </c>
      <c r="CR1990" s="69" t="s">
        <v>966</v>
      </c>
      <c r="CT1990" s="46" t="s">
        <v>2251</v>
      </c>
      <c r="CU1990" s="46" t="s">
        <v>614</v>
      </c>
      <c r="CV1990" s="119"/>
      <c r="CW1990" s="148"/>
      <c r="DG1990" s="119"/>
      <c r="DH1990" s="119"/>
      <c r="DI1990" s="119"/>
      <c r="DJ1990" s="119"/>
      <c r="DK1990" s="119"/>
      <c r="DL1990" s="74">
        <v>400</v>
      </c>
      <c r="DM1990" s="74" t="s">
        <v>164</v>
      </c>
      <c r="DN1990" s="74"/>
      <c r="DO1990" s="74"/>
      <c r="DP1990" s="74"/>
      <c r="DR1990" s="74">
        <v>400</v>
      </c>
      <c r="DS1990" s="74" t="s">
        <v>164</v>
      </c>
      <c r="DX1990" s="46" t="s">
        <v>210</v>
      </c>
      <c r="DY1990" s="46" t="s">
        <v>210</v>
      </c>
      <c r="DZ1990" s="46" t="s">
        <v>2242</v>
      </c>
      <c r="EA1990" s="75">
        <v>4000000</v>
      </c>
      <c r="EB1990" s="46" t="s">
        <v>164</v>
      </c>
      <c r="EC1990" s="46"/>
      <c r="ET1990" s="46" t="s">
        <v>2320</v>
      </c>
      <c r="EU1990" s="46" t="s">
        <v>621</v>
      </c>
      <c r="EY1990" s="70" t="str">
        <f t="shared" si="235"/>
        <v>ibuprofen oral 400mg/</v>
      </c>
      <c r="FK1990" s="14" t="s">
        <v>163</v>
      </c>
      <c r="FL1990" s="70" t="str">
        <f t="shared" si="236"/>
        <v>ibuprofen oral 400mg/</v>
      </c>
    </row>
    <row r="1991" spans="1:168" ht="15.75" customHeight="1">
      <c r="A1991" s="76">
        <f t="shared" si="238"/>
        <v>9876744</v>
      </c>
      <c r="B1991" s="57"/>
      <c r="C1991" s="119"/>
      <c r="D1991" s="119"/>
      <c r="E1991" s="119"/>
      <c r="F1991" s="119"/>
      <c r="G1991" s="46" t="s">
        <v>1482</v>
      </c>
      <c r="H1991" s="46" t="s">
        <v>1833</v>
      </c>
      <c r="J1991" s="5" t="str">
        <f t="shared" si="230"/>
        <v>NOR Ibuprofen Karo Pharma AS film-coated tablet 50 x 400mg/</v>
      </c>
      <c r="K1991" s="5" t="str">
        <f t="shared" si="231"/>
        <v>NOR Ibuprofen Karo Pharma AS film-coated tablet 50 x 400mg/</v>
      </c>
      <c r="N1991" s="46" t="s">
        <v>210</v>
      </c>
      <c r="O1991" s="46" t="s">
        <v>2240</v>
      </c>
      <c r="P1991" s="80">
        <v>50</v>
      </c>
      <c r="R1991" s="80">
        <v>50</v>
      </c>
      <c r="T1991" s="119"/>
      <c r="U1991" s="119"/>
      <c r="V1991" s="119"/>
      <c r="W1991" s="119"/>
      <c r="X1991" s="46" t="s">
        <v>210</v>
      </c>
      <c r="Y1991" s="46" t="s">
        <v>2142</v>
      </c>
      <c r="AA1991" s="46" t="s">
        <v>2303</v>
      </c>
      <c r="AC1991" s="46" t="s">
        <v>210</v>
      </c>
      <c r="AD1991" s="46" t="s">
        <v>210</v>
      </c>
      <c r="AE1991" s="46" t="s">
        <v>2240</v>
      </c>
      <c r="AF1991" s="48" t="s">
        <v>2203</v>
      </c>
      <c r="AG1991" s="46" t="s">
        <v>2339</v>
      </c>
      <c r="AH1991" s="46"/>
      <c r="AI1991" s="46" t="s">
        <v>3373</v>
      </c>
      <c r="AJ1991" s="46" t="s">
        <v>2221</v>
      </c>
      <c r="AT1991" s="25" t="str">
        <f t="shared" si="232"/>
        <v>NOR Ibuprofen Karo Pharma AS film-coated tablet 400mg/</v>
      </c>
      <c r="AU1991" s="33"/>
      <c r="AV1991" s="46" t="s">
        <v>1895</v>
      </c>
      <c r="AW1991" s="46" t="s">
        <v>1833</v>
      </c>
      <c r="AX1991" s="46"/>
      <c r="AZ1991" s="46" t="s">
        <v>578</v>
      </c>
      <c r="BA1991" s="46" t="s">
        <v>966</v>
      </c>
      <c r="BB1991" s="46"/>
      <c r="BD1991" s="46" t="s">
        <v>2339</v>
      </c>
      <c r="BE1991" s="46"/>
      <c r="BF1991" s="46" t="s">
        <v>2034</v>
      </c>
      <c r="BG1991" s="46" t="s">
        <v>2094</v>
      </c>
      <c r="BH1991" s="46"/>
      <c r="BI1991" s="46"/>
      <c r="BJ1991" s="46" t="s">
        <v>1947</v>
      </c>
      <c r="BK1991" s="46" t="s">
        <v>2094</v>
      </c>
      <c r="BL1991" s="46" t="s">
        <v>2034</v>
      </c>
      <c r="BM1991" s="65" t="s">
        <v>1353</v>
      </c>
      <c r="BN1991" t="str">
        <f t="shared" si="233"/>
        <v>Ibuprofen film-coated tablet 400mg/</v>
      </c>
      <c r="BO1991" s="65"/>
      <c r="BP1991" t="str">
        <f t="shared" si="239"/>
        <v>Ibuprofen film-coated tablet 400mg/</v>
      </c>
      <c r="BR1991" s="76">
        <v>10221000</v>
      </c>
      <c r="BS1991" s="46" t="s">
        <v>1220</v>
      </c>
      <c r="BT1991" s="46"/>
      <c r="BU1991" s="119"/>
      <c r="BV1991" s="119"/>
      <c r="BW1991" s="48" t="s">
        <v>2203</v>
      </c>
      <c r="CB1991" s="82" t="s">
        <v>173</v>
      </c>
      <c r="CC1991" s="82"/>
      <c r="CD1991" s="46" t="s">
        <v>2262</v>
      </c>
      <c r="CE1991" s="46" t="s">
        <v>173</v>
      </c>
      <c r="CG1991" s="46" t="s">
        <v>175</v>
      </c>
      <c r="CH1991" s="46"/>
      <c r="CI1991" s="119"/>
      <c r="CJ1991" s="119"/>
      <c r="CK1991" s="46" t="s">
        <v>1239</v>
      </c>
      <c r="CN1991" s="46" t="s">
        <v>3383</v>
      </c>
      <c r="CO1991" s="46" t="s">
        <v>2251</v>
      </c>
      <c r="CQ1991" s="69" t="s">
        <v>2251</v>
      </c>
      <c r="CR1991" s="69" t="s">
        <v>966</v>
      </c>
      <c r="CT1991" s="46" t="s">
        <v>2251</v>
      </c>
      <c r="CU1991" s="46" t="s">
        <v>614</v>
      </c>
      <c r="CV1991" s="119"/>
      <c r="CW1991" s="148"/>
      <c r="DG1991" s="119"/>
      <c r="DH1991" s="119"/>
      <c r="DI1991" s="119"/>
      <c r="DJ1991" s="119"/>
      <c r="DK1991" s="119"/>
      <c r="DL1991" s="74">
        <v>400</v>
      </c>
      <c r="DM1991" s="74" t="s">
        <v>164</v>
      </c>
      <c r="DN1991" s="74"/>
      <c r="DO1991" s="74"/>
      <c r="DP1991" s="74"/>
      <c r="DR1991" s="74">
        <v>400</v>
      </c>
      <c r="DS1991" s="74" t="s">
        <v>164</v>
      </c>
      <c r="DX1991" s="46" t="s">
        <v>210</v>
      </c>
      <c r="DY1991" s="46" t="s">
        <v>210</v>
      </c>
      <c r="DZ1991" s="46" t="s">
        <v>2242</v>
      </c>
      <c r="EA1991" s="75">
        <v>4000000</v>
      </c>
      <c r="EB1991" s="46" t="s">
        <v>164</v>
      </c>
      <c r="EC1991" s="46"/>
      <c r="ET1991" s="46" t="s">
        <v>2320</v>
      </c>
      <c r="EU1991" s="46" t="s">
        <v>621</v>
      </c>
      <c r="EY1991" s="70" t="str">
        <f t="shared" si="235"/>
        <v>ibuprofen oral 400mg/</v>
      </c>
      <c r="FK1991" s="14" t="s">
        <v>163</v>
      </c>
      <c r="FL1991" s="70" t="str">
        <f t="shared" si="236"/>
        <v>ibuprofen oral 400mg/</v>
      </c>
    </row>
    <row r="1992" spans="1:168" ht="15.75" customHeight="1">
      <c r="A1992" s="76">
        <f t="shared" si="238"/>
        <v>9876745</v>
      </c>
      <c r="B1992" s="57"/>
      <c r="C1992" s="119"/>
      <c r="D1992" s="119"/>
      <c r="E1992" s="119"/>
      <c r="F1992" s="119"/>
      <c r="G1992" s="46" t="s">
        <v>1481</v>
      </c>
      <c r="H1992" s="46" t="s">
        <v>1833</v>
      </c>
      <c r="J1992" s="5" t="str">
        <f t="shared" si="230"/>
        <v>NOR Ibuprofen Karo Pharma AS film-coated tablet 20 x 400mg/</v>
      </c>
      <c r="K1992" s="5" t="str">
        <f t="shared" si="231"/>
        <v>NOR Ibuprofen Karo Pharma AS film-coated tablet 20 x 400mg/</v>
      </c>
      <c r="N1992" s="46" t="s">
        <v>210</v>
      </c>
      <c r="O1992" s="46" t="s">
        <v>2238</v>
      </c>
      <c r="P1992" s="80">
        <v>20</v>
      </c>
      <c r="R1992" s="80">
        <v>20</v>
      </c>
      <c r="T1992" s="119"/>
      <c r="U1992" s="119"/>
      <c r="V1992" s="119"/>
      <c r="W1992" s="119"/>
      <c r="X1992" s="46" t="s">
        <v>1291</v>
      </c>
      <c r="Y1992" s="46" t="s">
        <v>2142</v>
      </c>
      <c r="AA1992" s="46" t="s">
        <v>2303</v>
      </c>
      <c r="AC1992" s="46" t="s">
        <v>2304</v>
      </c>
      <c r="AD1992" s="46" t="s">
        <v>210</v>
      </c>
      <c r="AE1992" s="46" t="s">
        <v>2238</v>
      </c>
      <c r="AF1992" s="48" t="s">
        <v>2203</v>
      </c>
      <c r="AG1992" s="46" t="s">
        <v>2339</v>
      </c>
      <c r="AH1992" s="46"/>
      <c r="AI1992" s="46" t="s">
        <v>3373</v>
      </c>
      <c r="AJ1992" s="46" t="s">
        <v>2221</v>
      </c>
      <c r="AT1992" s="25" t="str">
        <f t="shared" si="232"/>
        <v>NOR Ibuprofen Karo Pharma AS film-coated tablet 400mg/</v>
      </c>
      <c r="AU1992" s="33"/>
      <c r="AV1992" s="46" t="s">
        <v>1895</v>
      </c>
      <c r="AW1992" s="46" t="s">
        <v>1833</v>
      </c>
      <c r="AX1992" s="46"/>
      <c r="AZ1992" s="46" t="s">
        <v>578</v>
      </c>
      <c r="BA1992" s="46" t="s">
        <v>966</v>
      </c>
      <c r="BB1992" s="46"/>
      <c r="BD1992" s="46" t="s">
        <v>2339</v>
      </c>
      <c r="BE1992" s="46"/>
      <c r="BF1992" s="46" t="s">
        <v>2034</v>
      </c>
      <c r="BG1992" s="46" t="s">
        <v>2094</v>
      </c>
      <c r="BH1992" s="46"/>
      <c r="BI1992" s="46"/>
      <c r="BJ1992" s="46" t="s">
        <v>1947</v>
      </c>
      <c r="BK1992" s="46" t="s">
        <v>2094</v>
      </c>
      <c r="BL1992" s="46" t="s">
        <v>2034</v>
      </c>
      <c r="BM1992" s="65" t="s">
        <v>1353</v>
      </c>
      <c r="BN1992" t="str">
        <f t="shared" si="233"/>
        <v>Ibuprofen film-coated tablet 400mg/</v>
      </c>
      <c r="BO1992" s="65"/>
      <c r="BP1992" t="str">
        <f t="shared" si="239"/>
        <v>Ibuprofen film-coated tablet 400mg/</v>
      </c>
      <c r="BR1992" s="76">
        <v>10221000</v>
      </c>
      <c r="BS1992" s="46" t="s">
        <v>1220</v>
      </c>
      <c r="BT1992" s="46"/>
      <c r="BU1992" s="119"/>
      <c r="BV1992" s="119"/>
      <c r="BW1992" s="48" t="s">
        <v>2203</v>
      </c>
      <c r="CB1992" s="82" t="s">
        <v>173</v>
      </c>
      <c r="CC1992" s="82"/>
      <c r="CD1992" s="46" t="s">
        <v>2262</v>
      </c>
      <c r="CE1992" s="46" t="s">
        <v>173</v>
      </c>
      <c r="CG1992" s="46" t="s">
        <v>175</v>
      </c>
      <c r="CH1992" s="46"/>
      <c r="CI1992" s="119"/>
      <c r="CJ1992" s="119"/>
      <c r="CK1992" s="46" t="s">
        <v>1239</v>
      </c>
      <c r="CN1992" s="46" t="s">
        <v>3383</v>
      </c>
      <c r="CO1992" s="46" t="s">
        <v>2251</v>
      </c>
      <c r="CQ1992" s="69" t="s">
        <v>2251</v>
      </c>
      <c r="CR1992" s="69" t="s">
        <v>966</v>
      </c>
      <c r="CT1992" s="46" t="s">
        <v>2251</v>
      </c>
      <c r="CU1992" s="46" t="s">
        <v>614</v>
      </c>
      <c r="CV1992" s="119"/>
      <c r="CW1992" s="148"/>
      <c r="DG1992" s="119"/>
      <c r="DH1992" s="119"/>
      <c r="DI1992" s="119"/>
      <c r="DJ1992" s="119"/>
      <c r="DK1992" s="119"/>
      <c r="DL1992" s="74">
        <v>400</v>
      </c>
      <c r="DM1992" s="74" t="s">
        <v>164</v>
      </c>
      <c r="DN1992" s="74"/>
      <c r="DO1992" s="74"/>
      <c r="DP1992" s="74"/>
      <c r="DR1992" s="74">
        <v>400</v>
      </c>
      <c r="DS1992" s="74" t="s">
        <v>164</v>
      </c>
      <c r="DX1992" s="46" t="s">
        <v>210</v>
      </c>
      <c r="DY1992" s="46" t="s">
        <v>210</v>
      </c>
      <c r="DZ1992" s="46" t="s">
        <v>2242</v>
      </c>
      <c r="EA1992" s="75">
        <v>4000000</v>
      </c>
      <c r="EB1992" s="46" t="s">
        <v>164</v>
      </c>
      <c r="EC1992" s="46"/>
      <c r="ET1992" s="46" t="s">
        <v>2320</v>
      </c>
      <c r="EU1992" s="46" t="s">
        <v>621</v>
      </c>
      <c r="EY1992" s="70" t="str">
        <f t="shared" si="235"/>
        <v>ibuprofen oral 400mg/</v>
      </c>
      <c r="FK1992" s="14" t="s">
        <v>163</v>
      </c>
      <c r="FL1992" s="70" t="str">
        <f t="shared" si="236"/>
        <v>ibuprofen oral 400mg/</v>
      </c>
    </row>
    <row r="1993" spans="1:168" ht="15.75" customHeight="1">
      <c r="A1993" s="76">
        <f t="shared" si="238"/>
        <v>9876746</v>
      </c>
      <c r="B1993" s="57"/>
      <c r="C1993" s="119"/>
      <c r="D1993" s="119"/>
      <c r="E1993" s="119"/>
      <c r="F1993" s="119"/>
      <c r="G1993" s="46" t="s">
        <v>1489</v>
      </c>
      <c r="H1993" s="46" t="s">
        <v>1835</v>
      </c>
      <c r="J1993" s="5" t="str">
        <f t="shared" si="230"/>
        <v>NOR Ibuprofen Karo Pharma AS capsule, soft 20 x 200mg/</v>
      </c>
      <c r="K1993" s="5" t="str">
        <f t="shared" si="231"/>
        <v>NOR Ibuprofen Karo Pharma AS capsule, soft 20 x 200mg/</v>
      </c>
      <c r="N1993" s="46" t="s">
        <v>210</v>
      </c>
      <c r="O1993" s="46" t="s">
        <v>2238</v>
      </c>
      <c r="P1993" s="80">
        <v>20</v>
      </c>
      <c r="R1993" s="80">
        <v>20</v>
      </c>
      <c r="T1993" s="119"/>
      <c r="U1993" s="119"/>
      <c r="V1993" s="119"/>
      <c r="W1993" s="119"/>
      <c r="X1993" s="46" t="s">
        <v>1291</v>
      </c>
      <c r="Y1993" s="46" t="s">
        <v>2144</v>
      </c>
      <c r="AA1993" s="46" t="s">
        <v>2303</v>
      </c>
      <c r="AC1993" s="46" t="s">
        <v>2304</v>
      </c>
      <c r="AD1993" s="46" t="s">
        <v>210</v>
      </c>
      <c r="AE1993" s="46" t="s">
        <v>2238</v>
      </c>
      <c r="AF1993" s="48" t="s">
        <v>2205</v>
      </c>
      <c r="AG1993" s="46" t="s">
        <v>1222</v>
      </c>
      <c r="AH1993" s="46"/>
      <c r="AI1993" s="46" t="s">
        <v>2214</v>
      </c>
      <c r="AJ1993" s="46" t="s">
        <v>2223</v>
      </c>
      <c r="AT1993" s="25" t="str">
        <f t="shared" si="232"/>
        <v>NOR Ibuprofen Karo Pharma AS capsule, soft 200mg/</v>
      </c>
      <c r="AU1993" s="33"/>
      <c r="AV1993" s="46" t="s">
        <v>1895</v>
      </c>
      <c r="AW1993" s="46" t="s">
        <v>1835</v>
      </c>
      <c r="AX1993" s="46"/>
      <c r="AZ1993" s="46" t="s">
        <v>578</v>
      </c>
      <c r="BA1993" s="46" t="s">
        <v>966</v>
      </c>
      <c r="BB1993" s="46"/>
      <c r="BD1993" s="46" t="s">
        <v>1222</v>
      </c>
      <c r="BE1993" s="46"/>
      <c r="BF1993" s="46" t="s">
        <v>2036</v>
      </c>
      <c r="BG1993" s="46" t="s">
        <v>2094</v>
      </c>
      <c r="BH1993" s="46"/>
      <c r="BI1993" s="46"/>
      <c r="BJ1993" s="46" t="s">
        <v>1949</v>
      </c>
      <c r="BK1993" s="46" t="s">
        <v>2094</v>
      </c>
      <c r="BL1993" s="46" t="s">
        <v>2036</v>
      </c>
      <c r="BM1993" s="65" t="s">
        <v>1353</v>
      </c>
      <c r="BN1993" t="str">
        <f t="shared" si="233"/>
        <v>Ibuprofen capsule, soft 200mg/</v>
      </c>
      <c r="BO1993" s="65"/>
      <c r="BP1993" t="str">
        <f t="shared" si="239"/>
        <v>Ibuprofen capsule, soft 200mg/</v>
      </c>
      <c r="BR1993" s="76">
        <v>10211000</v>
      </c>
      <c r="BS1993" s="46" t="s">
        <v>1222</v>
      </c>
      <c r="BT1993" s="46"/>
      <c r="BU1993" s="119"/>
      <c r="BV1993" s="119"/>
      <c r="BW1993" s="48" t="s">
        <v>2205</v>
      </c>
      <c r="CB1993" s="82" t="s">
        <v>192</v>
      </c>
      <c r="CC1993" s="82"/>
      <c r="CD1993" s="46" t="s">
        <v>2264</v>
      </c>
      <c r="CE1993" s="46" t="s">
        <v>192</v>
      </c>
      <c r="CG1993" s="46" t="s">
        <v>175</v>
      </c>
      <c r="CH1993" s="46"/>
      <c r="CI1993" s="119"/>
      <c r="CJ1993" s="119"/>
      <c r="CK1993" s="46" t="s">
        <v>1239</v>
      </c>
      <c r="CN1993" s="46" t="s">
        <v>3383</v>
      </c>
      <c r="CO1993" s="46" t="s">
        <v>2251</v>
      </c>
      <c r="CQ1993" s="69" t="s">
        <v>2251</v>
      </c>
      <c r="CR1993" s="69" t="s">
        <v>966</v>
      </c>
      <c r="CT1993" s="46" t="s">
        <v>2251</v>
      </c>
      <c r="CU1993" s="46" t="s">
        <v>614</v>
      </c>
      <c r="CV1993" s="119"/>
      <c r="CW1993" s="148"/>
      <c r="DG1993" s="119"/>
      <c r="DH1993" s="119"/>
      <c r="DI1993" s="119"/>
      <c r="DJ1993" s="119"/>
      <c r="DK1993" s="119"/>
      <c r="DL1993" s="74">
        <v>200</v>
      </c>
      <c r="DM1993" s="74" t="s">
        <v>164</v>
      </c>
      <c r="DN1993" s="74"/>
      <c r="DO1993" s="74"/>
      <c r="DP1993" s="74"/>
      <c r="DR1993" s="74">
        <v>200</v>
      </c>
      <c r="DS1993" s="74" t="s">
        <v>164</v>
      </c>
      <c r="DX1993" s="46" t="s">
        <v>210</v>
      </c>
      <c r="DY1993" s="46" t="s">
        <v>210</v>
      </c>
      <c r="DZ1993" s="46" t="s">
        <v>2242</v>
      </c>
      <c r="EA1993" s="75">
        <v>2000000</v>
      </c>
      <c r="EB1993" s="46" t="s">
        <v>164</v>
      </c>
      <c r="EC1993" s="46"/>
      <c r="ET1993" s="46" t="s">
        <v>2320</v>
      </c>
      <c r="EU1993" s="46" t="s">
        <v>621</v>
      </c>
      <c r="EY1993" s="70" t="str">
        <f t="shared" si="235"/>
        <v>ibuprofen oral 200mg/</v>
      </c>
      <c r="FK1993" s="14" t="s">
        <v>163</v>
      </c>
      <c r="FL1993" s="70" t="str">
        <f t="shared" si="236"/>
        <v>ibuprofen oral 200mg/</v>
      </c>
    </row>
    <row r="1994" spans="1:168" ht="15.75" customHeight="1">
      <c r="A1994" s="76">
        <f t="shared" si="238"/>
        <v>9876747</v>
      </c>
      <c r="B1994" s="57"/>
      <c r="C1994" s="119"/>
      <c r="D1994" s="119"/>
      <c r="E1994" s="119"/>
      <c r="F1994" s="119"/>
      <c r="G1994" s="46" t="s">
        <v>1506</v>
      </c>
      <c r="H1994" s="46" t="s">
        <v>1828</v>
      </c>
      <c r="J1994" s="5" t="str">
        <f t="shared" si="230"/>
        <v>NOR Ibuprofen Karo Pharma AS film-coated tablet 50 x 200mg/</v>
      </c>
      <c r="K1994" s="5" t="str">
        <f t="shared" si="231"/>
        <v>NOR Ibuprofen Karo Pharma AS film-coated tablet 50 x 200mg/</v>
      </c>
      <c r="N1994" s="46" t="s">
        <v>1299</v>
      </c>
      <c r="O1994" s="46" t="s">
        <v>2232</v>
      </c>
      <c r="P1994" s="81">
        <v>50</v>
      </c>
      <c r="R1994" s="81">
        <v>50</v>
      </c>
      <c r="T1994" s="119"/>
      <c r="U1994" s="119"/>
      <c r="V1994" s="119"/>
      <c r="W1994" s="119"/>
      <c r="X1994" s="46" t="s">
        <v>1315</v>
      </c>
      <c r="Y1994" s="46" t="s">
        <v>2137</v>
      </c>
      <c r="AA1994" s="46" t="s">
        <v>2303</v>
      </c>
      <c r="AC1994" s="46" t="s">
        <v>2306</v>
      </c>
      <c r="AD1994" s="46" t="s">
        <v>1299</v>
      </c>
      <c r="AE1994" s="46" t="s">
        <v>2232</v>
      </c>
      <c r="AF1994" s="48" t="s">
        <v>2203</v>
      </c>
      <c r="AG1994" s="46" t="s">
        <v>2339</v>
      </c>
      <c r="AH1994" s="46"/>
      <c r="AI1994" s="46" t="s">
        <v>3373</v>
      </c>
      <c r="AJ1994" s="46" t="s">
        <v>2221</v>
      </c>
      <c r="AT1994" s="25" t="str">
        <f t="shared" si="232"/>
        <v>NOR Ibuprofen Karo Pharma AS film-coated tablet 200mg/</v>
      </c>
      <c r="AU1994" s="33"/>
      <c r="AV1994" s="46" t="s">
        <v>1895</v>
      </c>
      <c r="AW1994" s="46" t="s">
        <v>1828</v>
      </c>
      <c r="AX1994" s="46"/>
      <c r="AZ1994" s="46" t="s">
        <v>578</v>
      </c>
      <c r="BA1994" s="46" t="s">
        <v>966</v>
      </c>
      <c r="BB1994" s="46"/>
      <c r="BD1994" s="46" t="s">
        <v>2339</v>
      </c>
      <c r="BE1994" s="46"/>
      <c r="BF1994" s="46" t="s">
        <v>2029</v>
      </c>
      <c r="BG1994" s="46" t="s">
        <v>2094</v>
      </c>
      <c r="BH1994" s="46"/>
      <c r="BI1994" s="46"/>
      <c r="BJ1994" s="46" t="s">
        <v>1942</v>
      </c>
      <c r="BK1994" s="46" t="s">
        <v>2094</v>
      </c>
      <c r="BL1994" s="46" t="s">
        <v>2029</v>
      </c>
      <c r="BM1994" s="65" t="s">
        <v>1353</v>
      </c>
      <c r="BN1994" t="str">
        <f t="shared" si="233"/>
        <v>Ibuprofen film-coated tablet 200mg/</v>
      </c>
      <c r="BO1994" s="65"/>
      <c r="BP1994" t="str">
        <f t="shared" si="239"/>
        <v>Ibuprofen film-coated tablet 200mg/</v>
      </c>
      <c r="BR1994" s="76">
        <v>10221000</v>
      </c>
      <c r="BS1994" s="46" t="s">
        <v>1220</v>
      </c>
      <c r="BT1994" s="46"/>
      <c r="BU1994" s="119"/>
      <c r="BV1994" s="119"/>
      <c r="BW1994" s="48" t="s">
        <v>2203</v>
      </c>
      <c r="CB1994" s="82" t="s">
        <v>173</v>
      </c>
      <c r="CC1994" s="82"/>
      <c r="CD1994" s="46" t="s">
        <v>2262</v>
      </c>
      <c r="CE1994" s="46" t="s">
        <v>173</v>
      </c>
      <c r="CG1994" s="46" t="s">
        <v>175</v>
      </c>
      <c r="CH1994" s="46"/>
      <c r="CI1994" s="119"/>
      <c r="CJ1994" s="119"/>
      <c r="CK1994" s="46" t="s">
        <v>1239</v>
      </c>
      <c r="CN1994" s="46" t="s">
        <v>3383</v>
      </c>
      <c r="CO1994" s="46" t="s">
        <v>2251</v>
      </c>
      <c r="CQ1994" s="69" t="s">
        <v>2251</v>
      </c>
      <c r="CR1994" s="69" t="s">
        <v>966</v>
      </c>
      <c r="CT1994" s="46" t="s">
        <v>2251</v>
      </c>
      <c r="CU1994" s="46" t="s">
        <v>614</v>
      </c>
      <c r="CV1994" s="119"/>
      <c r="CW1994" s="148"/>
      <c r="DG1994" s="119"/>
      <c r="DH1994" s="119"/>
      <c r="DI1994" s="119"/>
      <c r="DJ1994" s="119"/>
      <c r="DK1994" s="119"/>
      <c r="DL1994" s="74">
        <v>200</v>
      </c>
      <c r="DM1994" s="74" t="s">
        <v>164</v>
      </c>
      <c r="DN1994" s="74"/>
      <c r="DO1994" s="74"/>
      <c r="DP1994" s="74"/>
      <c r="DR1994" s="74">
        <v>200</v>
      </c>
      <c r="DS1994" s="74" t="s">
        <v>164</v>
      </c>
      <c r="DX1994" s="46" t="s">
        <v>210</v>
      </c>
      <c r="DY1994" s="46" t="s">
        <v>210</v>
      </c>
      <c r="DZ1994" s="46" t="s">
        <v>2242</v>
      </c>
      <c r="EA1994" s="75">
        <v>2000000</v>
      </c>
      <c r="EB1994" s="46" t="s">
        <v>164</v>
      </c>
      <c r="EC1994" s="46"/>
      <c r="ET1994" s="46" t="s">
        <v>2320</v>
      </c>
      <c r="EU1994" s="46" t="s">
        <v>621</v>
      </c>
      <c r="EY1994" s="70" t="str">
        <f t="shared" si="235"/>
        <v>ibuprofen oral 200mg/</v>
      </c>
      <c r="FK1994" s="14" t="s">
        <v>163</v>
      </c>
      <c r="FL1994" s="70" t="str">
        <f t="shared" si="236"/>
        <v>ibuprofen oral 200mg/</v>
      </c>
    </row>
    <row r="1995" spans="1:168" ht="15.75" customHeight="1">
      <c r="A1995" s="76">
        <f t="shared" si="238"/>
        <v>9876748</v>
      </c>
      <c r="B1995" s="57"/>
      <c r="C1995" s="119"/>
      <c r="D1995" s="119"/>
      <c r="E1995" s="119"/>
      <c r="F1995" s="119"/>
      <c r="G1995" s="46" t="s">
        <v>1507</v>
      </c>
      <c r="H1995" s="46" t="s">
        <v>1837</v>
      </c>
      <c r="J1995" s="5" t="str">
        <f t="shared" si="230"/>
        <v>NOR Ibuprofen Karo Pharma AS film-coated tablet 10 x 600mg/</v>
      </c>
      <c r="K1995" s="5" t="str">
        <f t="shared" si="231"/>
        <v>NOR Ibuprofen Karo Pharma AS film-coated tablet 10 x 600mg/</v>
      </c>
      <c r="N1995" s="46" t="s">
        <v>210</v>
      </c>
      <c r="O1995" s="46" t="s">
        <v>2230</v>
      </c>
      <c r="P1995" s="80">
        <v>10</v>
      </c>
      <c r="R1995" s="80">
        <v>10</v>
      </c>
      <c r="T1995" s="119"/>
      <c r="U1995" s="119"/>
      <c r="V1995" s="119"/>
      <c r="W1995" s="119"/>
      <c r="X1995" s="46" t="s">
        <v>1292</v>
      </c>
      <c r="Y1995" s="46" t="s">
        <v>2146</v>
      </c>
      <c r="AA1995" s="46" t="s">
        <v>2303</v>
      </c>
      <c r="AC1995" s="46" t="s">
        <v>2305</v>
      </c>
      <c r="AD1995" s="46" t="s">
        <v>210</v>
      </c>
      <c r="AE1995" s="46" t="s">
        <v>2230</v>
      </c>
      <c r="AF1995" s="48" t="s">
        <v>2203</v>
      </c>
      <c r="AG1995" s="46" t="s">
        <v>2339</v>
      </c>
      <c r="AH1995" s="46"/>
      <c r="AI1995" s="46" t="s">
        <v>3373</v>
      </c>
      <c r="AJ1995" s="46" t="s">
        <v>2221</v>
      </c>
      <c r="AT1995" s="25" t="str">
        <f t="shared" si="232"/>
        <v>NOR Ibuprofen Karo Pharma AS film-coated tablet 600mg/</v>
      </c>
      <c r="AU1995" s="33"/>
      <c r="AV1995" s="46" t="s">
        <v>1895</v>
      </c>
      <c r="AW1995" s="46" t="s">
        <v>1837</v>
      </c>
      <c r="AX1995" s="46"/>
      <c r="AZ1995" s="46" t="s">
        <v>578</v>
      </c>
      <c r="BA1995" s="46" t="s">
        <v>966</v>
      </c>
      <c r="BB1995" s="46"/>
      <c r="BD1995" s="46" t="s">
        <v>2339</v>
      </c>
      <c r="BE1995" s="46"/>
      <c r="BF1995" s="46" t="s">
        <v>2038</v>
      </c>
      <c r="BG1995" s="46" t="s">
        <v>2094</v>
      </c>
      <c r="BH1995" s="46"/>
      <c r="BI1995" s="46"/>
      <c r="BJ1995" s="46" t="s">
        <v>1951</v>
      </c>
      <c r="BK1995" s="46" t="s">
        <v>2094</v>
      </c>
      <c r="BL1995" s="46" t="s">
        <v>2038</v>
      </c>
      <c r="BM1995" s="65" t="s">
        <v>1353</v>
      </c>
      <c r="BN1995" t="str">
        <f t="shared" si="233"/>
        <v>Ibuprofen film-coated tablet 600mg/</v>
      </c>
      <c r="BO1995" s="65"/>
      <c r="BP1995" t="str">
        <f t="shared" si="239"/>
        <v>Ibuprofen film-coated tablet 600mg/</v>
      </c>
      <c r="BR1995" s="76">
        <v>10221000</v>
      </c>
      <c r="BS1995" s="46" t="s">
        <v>1220</v>
      </c>
      <c r="BT1995" s="46"/>
      <c r="BU1995" s="119"/>
      <c r="BV1995" s="119"/>
      <c r="BW1995" s="48" t="s">
        <v>2203</v>
      </c>
      <c r="CB1995" s="82" t="s">
        <v>173</v>
      </c>
      <c r="CC1995" s="82"/>
      <c r="CD1995" s="46" t="s">
        <v>2262</v>
      </c>
      <c r="CE1995" s="46" t="s">
        <v>173</v>
      </c>
      <c r="CG1995" s="46" t="s">
        <v>175</v>
      </c>
      <c r="CH1995" s="46"/>
      <c r="CI1995" s="119"/>
      <c r="CJ1995" s="119"/>
      <c r="CK1995" s="46" t="s">
        <v>1239</v>
      </c>
      <c r="CN1995" s="46" t="s">
        <v>3383</v>
      </c>
      <c r="CO1995" s="46" t="s">
        <v>2251</v>
      </c>
      <c r="CQ1995" s="69" t="s">
        <v>2251</v>
      </c>
      <c r="CR1995" s="69" t="s">
        <v>966</v>
      </c>
      <c r="CT1995" s="46" t="s">
        <v>2251</v>
      </c>
      <c r="CU1995" s="46" t="s">
        <v>614</v>
      </c>
      <c r="CV1995" s="119"/>
      <c r="CW1995" s="148"/>
      <c r="DG1995" s="119"/>
      <c r="DH1995" s="119"/>
      <c r="DI1995" s="119"/>
      <c r="DJ1995" s="119"/>
      <c r="DK1995" s="119"/>
      <c r="DL1995" s="74">
        <v>600</v>
      </c>
      <c r="DM1995" s="74" t="s">
        <v>164</v>
      </c>
      <c r="DN1995" s="74"/>
      <c r="DO1995" s="74"/>
      <c r="DP1995" s="74"/>
      <c r="DR1995" s="74">
        <v>600</v>
      </c>
      <c r="DS1995" s="74" t="s">
        <v>164</v>
      </c>
      <c r="DX1995" s="46" t="s">
        <v>210</v>
      </c>
      <c r="DY1995" s="46" t="s">
        <v>210</v>
      </c>
      <c r="DZ1995" s="46" t="s">
        <v>2242</v>
      </c>
      <c r="EA1995" s="75">
        <v>6000000</v>
      </c>
      <c r="EB1995" s="46" t="s">
        <v>164</v>
      </c>
      <c r="EC1995" s="46"/>
      <c r="ET1995" s="46" t="s">
        <v>2320</v>
      </c>
      <c r="EU1995" s="46" t="s">
        <v>621</v>
      </c>
      <c r="EY1995" s="70" t="str">
        <f t="shared" si="235"/>
        <v>ibuprofen oral 600mg/</v>
      </c>
      <c r="FK1995" s="14" t="s">
        <v>163</v>
      </c>
      <c r="FL1995" s="70" t="str">
        <f t="shared" si="236"/>
        <v>ibuprofen oral 600mg/</v>
      </c>
    </row>
    <row r="1996" spans="1:168" ht="15.75" customHeight="1">
      <c r="A1996" s="76">
        <f t="shared" si="238"/>
        <v>9876749</v>
      </c>
      <c r="B1996" s="57"/>
      <c r="C1996" s="119"/>
      <c r="D1996" s="119"/>
      <c r="E1996" s="119"/>
      <c r="F1996" s="119"/>
      <c r="G1996" s="46" t="s">
        <v>1508</v>
      </c>
      <c r="H1996" s="46" t="s">
        <v>1846</v>
      </c>
      <c r="J1996" s="5" t="str">
        <f t="shared" si="230"/>
        <v>NOR Ibuprofen Karo Pharma AS gel 100g x 500mg/1g</v>
      </c>
      <c r="K1996" s="5" t="str">
        <f t="shared" si="231"/>
        <v>NOR Ibuprofen Karo Pharma AS gel 100g x 500mg/1g</v>
      </c>
      <c r="N1996" s="46" t="s">
        <v>210</v>
      </c>
      <c r="O1996" s="46" t="s">
        <v>2235</v>
      </c>
      <c r="P1996" s="80">
        <v>100</v>
      </c>
      <c r="Q1996" s="14" t="s">
        <v>621</v>
      </c>
      <c r="R1996" s="80">
        <v>100</v>
      </c>
      <c r="S1996" s="14" t="s">
        <v>621</v>
      </c>
      <c r="T1996" s="119"/>
      <c r="U1996" s="119"/>
      <c r="V1996" s="119"/>
      <c r="W1996" s="119"/>
      <c r="X1996" s="46" t="s">
        <v>1289</v>
      </c>
      <c r="Y1996" s="46" t="s">
        <v>2155</v>
      </c>
      <c r="AA1996" s="46" t="s">
        <v>621</v>
      </c>
      <c r="AC1996" s="46" t="s">
        <v>2314</v>
      </c>
      <c r="AD1996" s="46" t="s">
        <v>210</v>
      </c>
      <c r="AE1996" s="46" t="s">
        <v>2235</v>
      </c>
      <c r="AF1996" s="48" t="s">
        <v>2207</v>
      </c>
      <c r="AG1996" s="46" t="s">
        <v>664</v>
      </c>
      <c r="AH1996" s="46"/>
      <c r="AI1996" s="46" t="s">
        <v>2208</v>
      </c>
      <c r="AJ1996" s="46" t="s">
        <v>2225</v>
      </c>
      <c r="AT1996" s="25" t="str">
        <f t="shared" si="232"/>
        <v>NOR Ibuprofen Karo Pharma AS gel 500mg/1g</v>
      </c>
      <c r="AU1996" s="33"/>
      <c r="AV1996" s="46" t="s">
        <v>1895</v>
      </c>
      <c r="AW1996" s="46" t="s">
        <v>1846</v>
      </c>
      <c r="AX1996" s="46"/>
      <c r="AZ1996" s="46" t="s">
        <v>576</v>
      </c>
      <c r="BA1996" s="46" t="s">
        <v>966</v>
      </c>
      <c r="BB1996" s="46"/>
      <c r="BD1996" s="46" t="s">
        <v>664</v>
      </c>
      <c r="BE1996" s="46"/>
      <c r="BF1996" s="46" t="s">
        <v>2047</v>
      </c>
      <c r="BG1996" s="46" t="s">
        <v>2094</v>
      </c>
      <c r="BH1996" s="46"/>
      <c r="BI1996" s="46"/>
      <c r="BJ1996" s="46" t="s">
        <v>1960</v>
      </c>
      <c r="BK1996" s="46" t="s">
        <v>2094</v>
      </c>
      <c r="BL1996" s="46" t="s">
        <v>2047</v>
      </c>
      <c r="BM1996" s="65" t="s">
        <v>1353</v>
      </c>
      <c r="BN1996" t="str">
        <f t="shared" si="233"/>
        <v>Ibuprofen gel 500mg/1g</v>
      </c>
      <c r="BO1996" s="65"/>
      <c r="BP1996" t="str">
        <f t="shared" si="239"/>
        <v>Ibuprofen gel 500mg/1g</v>
      </c>
      <c r="BR1996" s="76">
        <v>10503000</v>
      </c>
      <c r="BS1996" s="46" t="s">
        <v>664</v>
      </c>
      <c r="BT1996" s="46"/>
      <c r="BU1996" s="119"/>
      <c r="BV1996" s="119"/>
      <c r="BW1996" s="48" t="s">
        <v>2207</v>
      </c>
      <c r="CB1996" s="82" t="s">
        <v>210</v>
      </c>
      <c r="CC1996" s="82"/>
      <c r="CD1996" s="46" t="s">
        <v>210</v>
      </c>
      <c r="CE1996" s="46" t="s">
        <v>210</v>
      </c>
      <c r="CG1996" s="46" t="s">
        <v>2268</v>
      </c>
      <c r="CH1996" s="46"/>
      <c r="CI1996" s="119"/>
      <c r="CJ1996" s="119"/>
      <c r="CK1996" s="46" t="s">
        <v>2267</v>
      </c>
      <c r="CN1996" s="46" t="s">
        <v>2271</v>
      </c>
      <c r="CO1996" s="46" t="s">
        <v>2251</v>
      </c>
      <c r="CQ1996" s="69" t="s">
        <v>2251</v>
      </c>
      <c r="CR1996" s="69" t="s">
        <v>966</v>
      </c>
      <c r="CT1996" s="46" t="s">
        <v>2251</v>
      </c>
      <c r="CU1996" s="46" t="s">
        <v>614</v>
      </c>
      <c r="CV1996" s="119"/>
      <c r="CW1996" s="148"/>
      <c r="DA1996" s="74">
        <v>500</v>
      </c>
      <c r="DB1996" s="74" t="s">
        <v>164</v>
      </c>
      <c r="DC1996" s="74"/>
      <c r="DD1996" s="74">
        <v>1</v>
      </c>
      <c r="DE1996" s="74" t="s">
        <v>621</v>
      </c>
      <c r="DG1996" s="119"/>
      <c r="DH1996" s="119"/>
      <c r="DI1996" s="119"/>
      <c r="DJ1996" s="119"/>
      <c r="DK1996" s="119"/>
      <c r="DR1996" s="74">
        <v>500</v>
      </c>
      <c r="DS1996" s="74" t="s">
        <v>164</v>
      </c>
      <c r="DU1996" s="74">
        <v>1</v>
      </c>
      <c r="DV1996" s="74" t="s">
        <v>621</v>
      </c>
      <c r="DX1996" s="46" t="s">
        <v>2232</v>
      </c>
      <c r="DY1996" s="46" t="s">
        <v>621</v>
      </c>
      <c r="DZ1996" s="46" t="s">
        <v>2242</v>
      </c>
      <c r="EA1996" s="75">
        <v>500000</v>
      </c>
      <c r="EB1996" s="46" t="s">
        <v>164</v>
      </c>
      <c r="EC1996" s="46"/>
      <c r="ET1996" s="46" t="s">
        <v>210</v>
      </c>
      <c r="EU1996" s="46" t="s">
        <v>210</v>
      </c>
      <c r="EY1996" s="70" t="str">
        <f t="shared" si="235"/>
        <v>ibuprofen Cuteneous 500mg/1g</v>
      </c>
      <c r="FK1996" s="14" t="s">
        <v>2443</v>
      </c>
      <c r="FL1996" s="70" t="str">
        <f t="shared" si="236"/>
        <v>ibuprofen Cuteneous 500mg/1g</v>
      </c>
    </row>
    <row r="1997" spans="1:168" ht="15.75" customHeight="1">
      <c r="A1997" s="76">
        <f t="shared" si="238"/>
        <v>9876750</v>
      </c>
      <c r="B1997" s="57"/>
      <c r="C1997" s="119"/>
      <c r="D1997" s="119"/>
      <c r="E1997" s="119"/>
      <c r="F1997" s="119"/>
      <c r="G1997" s="46" t="s">
        <v>1509</v>
      </c>
      <c r="H1997" s="46" t="s">
        <v>1846</v>
      </c>
      <c r="J1997" s="5" t="str">
        <f t="shared" si="230"/>
        <v>NOR Ibuprofen Karo Pharma AS gel 30g x 500mg/1g</v>
      </c>
      <c r="K1997" s="5" t="str">
        <f t="shared" si="231"/>
        <v>NOR Ibuprofen Karo Pharma AS gel 30g x 500mg/1g</v>
      </c>
      <c r="N1997" s="46" t="s">
        <v>210</v>
      </c>
      <c r="O1997" s="46" t="s">
        <v>2278</v>
      </c>
      <c r="P1997" s="80">
        <v>30</v>
      </c>
      <c r="Q1997" s="14" t="s">
        <v>621</v>
      </c>
      <c r="R1997" s="80">
        <v>30</v>
      </c>
      <c r="S1997" s="14" t="s">
        <v>621</v>
      </c>
      <c r="T1997" s="119"/>
      <c r="U1997" s="119"/>
      <c r="V1997" s="119"/>
      <c r="W1997" s="119"/>
      <c r="X1997" s="46" t="s">
        <v>210</v>
      </c>
      <c r="Y1997" s="46" t="s">
        <v>2155</v>
      </c>
      <c r="AA1997" s="46" t="s">
        <v>621</v>
      </c>
      <c r="AC1997" s="46" t="s">
        <v>210</v>
      </c>
      <c r="AD1997" s="46" t="s">
        <v>210</v>
      </c>
      <c r="AE1997" s="46" t="s">
        <v>2278</v>
      </c>
      <c r="AF1997" s="48" t="s">
        <v>2207</v>
      </c>
      <c r="AG1997" s="46" t="s">
        <v>664</v>
      </c>
      <c r="AH1997" s="46"/>
      <c r="AI1997" s="46" t="s">
        <v>2208</v>
      </c>
      <c r="AJ1997" s="46" t="s">
        <v>2225</v>
      </c>
      <c r="AT1997" s="25" t="str">
        <f t="shared" si="232"/>
        <v>NOR Ibuprofen Karo Pharma AS gel 500mg/1g</v>
      </c>
      <c r="AU1997" s="33"/>
      <c r="AV1997" s="46" t="s">
        <v>1895</v>
      </c>
      <c r="AW1997" s="46" t="s">
        <v>1846</v>
      </c>
      <c r="AX1997" s="46"/>
      <c r="AZ1997" s="46" t="s">
        <v>576</v>
      </c>
      <c r="BA1997" s="46" t="s">
        <v>966</v>
      </c>
      <c r="BB1997" s="46"/>
      <c r="BD1997" s="46" t="s">
        <v>664</v>
      </c>
      <c r="BE1997" s="46"/>
      <c r="BF1997" s="46" t="s">
        <v>2047</v>
      </c>
      <c r="BG1997" s="46" t="s">
        <v>2094</v>
      </c>
      <c r="BH1997" s="46"/>
      <c r="BI1997" s="46"/>
      <c r="BJ1997" s="46" t="s">
        <v>1960</v>
      </c>
      <c r="BK1997" s="46" t="s">
        <v>2094</v>
      </c>
      <c r="BL1997" s="46" t="s">
        <v>2047</v>
      </c>
      <c r="BM1997" s="65" t="s">
        <v>1353</v>
      </c>
      <c r="BN1997" t="str">
        <f t="shared" si="233"/>
        <v>Ibuprofen gel 500mg/1g</v>
      </c>
      <c r="BO1997" s="65"/>
      <c r="BP1997" t="str">
        <f t="shared" si="239"/>
        <v>Ibuprofen gel 500mg/1g</v>
      </c>
      <c r="BR1997" s="76">
        <v>10503000</v>
      </c>
      <c r="BS1997" s="46" t="s">
        <v>664</v>
      </c>
      <c r="BT1997" s="46"/>
      <c r="BU1997" s="119"/>
      <c r="BV1997" s="119"/>
      <c r="BW1997" s="48" t="s">
        <v>2207</v>
      </c>
      <c r="CB1997" s="82" t="s">
        <v>210</v>
      </c>
      <c r="CC1997" s="82"/>
      <c r="CD1997" s="46" t="s">
        <v>210</v>
      </c>
      <c r="CE1997" s="46" t="s">
        <v>210</v>
      </c>
      <c r="CG1997" s="46" t="s">
        <v>2268</v>
      </c>
      <c r="CH1997" s="46"/>
      <c r="CI1997" s="119"/>
      <c r="CJ1997" s="119"/>
      <c r="CK1997" s="46" t="s">
        <v>2267</v>
      </c>
      <c r="CN1997" s="46" t="s">
        <v>2271</v>
      </c>
      <c r="CO1997" s="46" t="s">
        <v>2251</v>
      </c>
      <c r="CQ1997" s="69" t="s">
        <v>2251</v>
      </c>
      <c r="CR1997" s="69" t="s">
        <v>966</v>
      </c>
      <c r="CT1997" s="46" t="s">
        <v>2251</v>
      </c>
      <c r="CU1997" s="46" t="s">
        <v>614</v>
      </c>
      <c r="CV1997" s="119"/>
      <c r="CW1997" s="148"/>
      <c r="DA1997" s="74">
        <v>500</v>
      </c>
      <c r="DB1997" s="74" t="s">
        <v>164</v>
      </c>
      <c r="DC1997" s="74"/>
      <c r="DD1997" s="74">
        <v>1</v>
      </c>
      <c r="DE1997" s="74" t="s">
        <v>621</v>
      </c>
      <c r="DG1997" s="119"/>
      <c r="DH1997" s="119"/>
      <c r="DI1997" s="119"/>
      <c r="DJ1997" s="119"/>
      <c r="DK1997" s="119"/>
      <c r="DR1997" s="74">
        <v>500</v>
      </c>
      <c r="DS1997" s="74" t="s">
        <v>164</v>
      </c>
      <c r="DU1997" s="74">
        <v>1</v>
      </c>
      <c r="DV1997" s="74" t="s">
        <v>621</v>
      </c>
      <c r="DX1997" s="46" t="s">
        <v>2232</v>
      </c>
      <c r="DY1997" s="46" t="s">
        <v>621</v>
      </c>
      <c r="DZ1997" s="46" t="s">
        <v>2242</v>
      </c>
      <c r="EA1997" s="75">
        <v>500000</v>
      </c>
      <c r="EB1997" s="46" t="s">
        <v>164</v>
      </c>
      <c r="EC1997" s="46"/>
      <c r="ET1997" s="46" t="s">
        <v>210</v>
      </c>
      <c r="EU1997" s="46" t="s">
        <v>210</v>
      </c>
      <c r="EY1997" s="70" t="str">
        <f t="shared" si="235"/>
        <v>ibuprofen Cuteneous 500mg/1g</v>
      </c>
      <c r="FK1997" s="14" t="s">
        <v>2443</v>
      </c>
      <c r="FL1997" s="70" t="str">
        <f t="shared" si="236"/>
        <v>ibuprofen Cuteneous 500mg/1g</v>
      </c>
    </row>
    <row r="1998" spans="1:168" ht="15.75" customHeight="1">
      <c r="A1998" s="76">
        <f t="shared" si="238"/>
        <v>9876751</v>
      </c>
      <c r="B1998" s="57"/>
      <c r="C1998" s="119"/>
      <c r="D1998" s="119"/>
      <c r="E1998" s="119"/>
      <c r="F1998" s="119"/>
      <c r="G1998" s="46" t="s">
        <v>1510</v>
      </c>
      <c r="H1998" s="46" t="s">
        <v>1846</v>
      </c>
      <c r="J1998" s="5" t="str">
        <f t="shared" si="230"/>
        <v>NOR Ibuprofen Karo Pharma AS gel 50g x 500mg/1g</v>
      </c>
      <c r="K1998" s="5" t="str">
        <f t="shared" si="231"/>
        <v>NOR Ibuprofen Karo Pharma AS gel 50g x 500mg/1g</v>
      </c>
      <c r="N1998" s="46" t="s">
        <v>210</v>
      </c>
      <c r="O1998" s="46" t="s">
        <v>2240</v>
      </c>
      <c r="P1998" s="80">
        <v>50</v>
      </c>
      <c r="Q1998" s="14" t="s">
        <v>621</v>
      </c>
      <c r="R1998" s="80">
        <v>50</v>
      </c>
      <c r="S1998" s="14" t="s">
        <v>621</v>
      </c>
      <c r="T1998" s="119"/>
      <c r="U1998" s="119"/>
      <c r="V1998" s="119"/>
      <c r="W1998" s="119"/>
      <c r="X1998" s="46" t="s">
        <v>1299</v>
      </c>
      <c r="Y1998" s="46" t="s">
        <v>2155</v>
      </c>
      <c r="AA1998" s="46" t="s">
        <v>621</v>
      </c>
      <c r="AC1998" s="46" t="s">
        <v>2314</v>
      </c>
      <c r="AD1998" s="46" t="s">
        <v>210</v>
      </c>
      <c r="AE1998" s="46" t="s">
        <v>2240</v>
      </c>
      <c r="AF1998" s="48" t="s">
        <v>2207</v>
      </c>
      <c r="AG1998" s="46" t="s">
        <v>664</v>
      </c>
      <c r="AH1998" s="46"/>
      <c r="AI1998" s="46" t="s">
        <v>2208</v>
      </c>
      <c r="AJ1998" s="46" t="s">
        <v>2225</v>
      </c>
      <c r="AT1998" s="25" t="str">
        <f t="shared" si="232"/>
        <v>NOR Ibuprofen Karo Pharma AS gel 500mg/1g</v>
      </c>
      <c r="AU1998" s="33"/>
      <c r="AV1998" s="46" t="s">
        <v>1895</v>
      </c>
      <c r="AW1998" s="46" t="s">
        <v>1846</v>
      </c>
      <c r="AX1998" s="46"/>
      <c r="AZ1998" s="46" t="s">
        <v>576</v>
      </c>
      <c r="BA1998" s="46" t="s">
        <v>966</v>
      </c>
      <c r="BB1998" s="46"/>
      <c r="BD1998" s="46" t="s">
        <v>664</v>
      </c>
      <c r="BE1998" s="46"/>
      <c r="BF1998" s="46" t="s">
        <v>2047</v>
      </c>
      <c r="BG1998" s="46" t="s">
        <v>2094</v>
      </c>
      <c r="BH1998" s="46"/>
      <c r="BI1998" s="46"/>
      <c r="BJ1998" s="46" t="s">
        <v>1960</v>
      </c>
      <c r="BK1998" s="46" t="s">
        <v>2094</v>
      </c>
      <c r="BL1998" s="46" t="s">
        <v>2047</v>
      </c>
      <c r="BM1998" s="65" t="s">
        <v>1353</v>
      </c>
      <c r="BN1998" t="str">
        <f t="shared" si="233"/>
        <v>Ibuprofen gel 500mg/1g</v>
      </c>
      <c r="BO1998" s="65"/>
      <c r="BP1998" t="str">
        <f t="shared" si="239"/>
        <v>Ibuprofen gel 500mg/1g</v>
      </c>
      <c r="BR1998" s="76">
        <v>10503000</v>
      </c>
      <c r="BS1998" s="46" t="s">
        <v>664</v>
      </c>
      <c r="BT1998" s="46"/>
      <c r="BU1998" s="119"/>
      <c r="BV1998" s="119"/>
      <c r="BW1998" s="48" t="s">
        <v>2207</v>
      </c>
      <c r="CB1998" s="82" t="s">
        <v>210</v>
      </c>
      <c r="CC1998" s="82"/>
      <c r="CD1998" s="46" t="s">
        <v>210</v>
      </c>
      <c r="CE1998" s="46" t="s">
        <v>210</v>
      </c>
      <c r="CG1998" s="46" t="s">
        <v>2268</v>
      </c>
      <c r="CH1998" s="46"/>
      <c r="CI1998" s="119"/>
      <c r="CJ1998" s="119"/>
      <c r="CK1998" s="46" t="s">
        <v>2267</v>
      </c>
      <c r="CN1998" s="46" t="s">
        <v>2271</v>
      </c>
      <c r="CO1998" s="46" t="s">
        <v>2251</v>
      </c>
      <c r="CQ1998" s="69" t="s">
        <v>2251</v>
      </c>
      <c r="CR1998" s="69" t="s">
        <v>966</v>
      </c>
      <c r="CT1998" s="46" t="s">
        <v>2251</v>
      </c>
      <c r="CU1998" s="46" t="s">
        <v>614</v>
      </c>
      <c r="CV1998" s="119"/>
      <c r="CW1998" s="148"/>
      <c r="DA1998" s="74">
        <v>500</v>
      </c>
      <c r="DB1998" s="74" t="s">
        <v>164</v>
      </c>
      <c r="DC1998" s="74"/>
      <c r="DD1998" s="74">
        <v>1</v>
      </c>
      <c r="DE1998" s="74" t="s">
        <v>621</v>
      </c>
      <c r="DG1998" s="119"/>
      <c r="DH1998" s="119"/>
      <c r="DI1998" s="119"/>
      <c r="DJ1998" s="119"/>
      <c r="DK1998" s="119"/>
      <c r="DR1998" s="74">
        <v>500</v>
      </c>
      <c r="DS1998" s="74" t="s">
        <v>164</v>
      </c>
      <c r="DU1998" s="74">
        <v>1</v>
      </c>
      <c r="DV1998" s="74" t="s">
        <v>621</v>
      </c>
      <c r="DX1998" s="46" t="s">
        <v>2232</v>
      </c>
      <c r="DY1998" s="46" t="s">
        <v>621</v>
      </c>
      <c r="DZ1998" s="46" t="s">
        <v>2242</v>
      </c>
      <c r="EA1998" s="75">
        <v>500000</v>
      </c>
      <c r="EB1998" s="46" t="s">
        <v>164</v>
      </c>
      <c r="EC1998" s="46"/>
      <c r="ET1998" s="46" t="s">
        <v>210</v>
      </c>
      <c r="EU1998" s="46" t="s">
        <v>210</v>
      </c>
      <c r="EY1998" s="70" t="str">
        <f t="shared" si="235"/>
        <v>ibuprofen Cuteneous 500mg/1g</v>
      </c>
      <c r="FK1998" s="14" t="s">
        <v>2443</v>
      </c>
      <c r="FL1998" s="70" t="str">
        <f t="shared" si="236"/>
        <v>ibuprofen Cuteneous 500mg/1g</v>
      </c>
    </row>
    <row r="1999" spans="1:168" ht="15.75" customHeight="1">
      <c r="A1999" s="76">
        <f t="shared" si="238"/>
        <v>9876752</v>
      </c>
      <c r="B1999" s="57"/>
      <c r="C1999" s="119"/>
      <c r="D1999" s="119"/>
      <c r="E1999" s="119"/>
      <c r="F1999" s="119"/>
      <c r="G1999" s="46" t="s">
        <v>1511</v>
      </c>
      <c r="H1999" s="46" t="s">
        <v>1847</v>
      </c>
      <c r="J1999" s="5" t="str">
        <f t="shared" si="230"/>
        <v>NOR Ibuprofen Orifarm Healthcare A/S gel 75g x 500mg/1g</v>
      </c>
      <c r="K1999" s="5" t="str">
        <f t="shared" si="231"/>
        <v>NOR Ibuprofen Orifarm Healthcare A/S gel 75g x 500mg/1g</v>
      </c>
      <c r="N1999" s="46" t="s">
        <v>210</v>
      </c>
      <c r="O1999" s="46" t="s">
        <v>2285</v>
      </c>
      <c r="P1999" s="80">
        <v>75</v>
      </c>
      <c r="Q1999" s="14" t="s">
        <v>621</v>
      </c>
      <c r="R1999" s="80">
        <v>75</v>
      </c>
      <c r="S1999" s="14" t="s">
        <v>621</v>
      </c>
      <c r="T1999" s="119"/>
      <c r="U1999" s="119"/>
      <c r="V1999" s="119"/>
      <c r="W1999" s="119"/>
      <c r="X1999" s="46" t="s">
        <v>2302</v>
      </c>
      <c r="Y1999" s="46" t="s">
        <v>2156</v>
      </c>
      <c r="AA1999" s="46" t="s">
        <v>621</v>
      </c>
      <c r="AC1999" s="46" t="s">
        <v>2314</v>
      </c>
      <c r="AD1999" s="46" t="s">
        <v>210</v>
      </c>
      <c r="AE1999" s="46" t="s">
        <v>2285</v>
      </c>
      <c r="AF1999" s="48" t="s">
        <v>2207</v>
      </c>
      <c r="AG1999" s="46" t="s">
        <v>664</v>
      </c>
      <c r="AH1999" s="46"/>
      <c r="AI1999" s="46" t="s">
        <v>2208</v>
      </c>
      <c r="AJ1999" s="46" t="s">
        <v>2225</v>
      </c>
      <c r="AT1999" s="25" t="str">
        <f t="shared" si="232"/>
        <v>NOR Ibuprofen Orifarm Healthcare A/S gel 500mg/1g</v>
      </c>
      <c r="AU1999" s="33"/>
      <c r="AV1999" s="46" t="s">
        <v>1899</v>
      </c>
      <c r="AW1999" s="46" t="s">
        <v>1847</v>
      </c>
      <c r="AX1999" s="46"/>
      <c r="AZ1999" s="46" t="s">
        <v>576</v>
      </c>
      <c r="BA1999" s="46" t="s">
        <v>966</v>
      </c>
      <c r="BB1999" s="46"/>
      <c r="BD1999" s="46" t="s">
        <v>664</v>
      </c>
      <c r="BE1999" s="46"/>
      <c r="BF1999" s="46" t="s">
        <v>2048</v>
      </c>
      <c r="BG1999" s="46" t="s">
        <v>988</v>
      </c>
      <c r="BH1999" s="46"/>
      <c r="BI1999" s="46"/>
      <c r="BJ1999" s="46" t="s">
        <v>1961</v>
      </c>
      <c r="BK1999" s="46" t="s">
        <v>988</v>
      </c>
      <c r="BL1999" s="46" t="s">
        <v>2048</v>
      </c>
      <c r="BM1999" s="65" t="s">
        <v>1353</v>
      </c>
      <c r="BN1999" t="str">
        <f t="shared" si="233"/>
        <v>Ibuprofen gel 500mg/1g</v>
      </c>
      <c r="BO1999" s="65"/>
      <c r="BP1999" t="str">
        <f t="shared" si="239"/>
        <v>Ibuprofen gel 500mg/1g</v>
      </c>
      <c r="BR1999" s="76">
        <v>10503000</v>
      </c>
      <c r="BS1999" s="46" t="s">
        <v>664</v>
      </c>
      <c r="BT1999" s="46"/>
      <c r="BU1999" s="119"/>
      <c r="BV1999" s="119"/>
      <c r="BW1999" s="48" t="s">
        <v>2207</v>
      </c>
      <c r="CB1999" s="82" t="s">
        <v>210</v>
      </c>
      <c r="CC1999" s="82"/>
      <c r="CD1999" s="46" t="s">
        <v>210</v>
      </c>
      <c r="CE1999" s="46" t="s">
        <v>210</v>
      </c>
      <c r="CG1999" s="46" t="s">
        <v>2268</v>
      </c>
      <c r="CH1999" s="46"/>
      <c r="CI1999" s="119"/>
      <c r="CJ1999" s="119"/>
      <c r="CK1999" s="46" t="s">
        <v>2267</v>
      </c>
      <c r="CN1999" s="46" t="s">
        <v>2271</v>
      </c>
      <c r="CO1999" s="46" t="s">
        <v>2251</v>
      </c>
      <c r="CQ1999" s="69" t="s">
        <v>2251</v>
      </c>
      <c r="CR1999" s="69" t="s">
        <v>966</v>
      </c>
      <c r="CT1999" s="46" t="s">
        <v>2251</v>
      </c>
      <c r="CU1999" s="46" t="s">
        <v>614</v>
      </c>
      <c r="CV1999" s="119"/>
      <c r="CW1999" s="148"/>
      <c r="DA1999" s="74">
        <v>500</v>
      </c>
      <c r="DB1999" s="74" t="s">
        <v>164</v>
      </c>
      <c r="DC1999" s="74"/>
      <c r="DD1999" s="74">
        <v>1</v>
      </c>
      <c r="DE1999" s="74" t="s">
        <v>621</v>
      </c>
      <c r="DG1999" s="119"/>
      <c r="DH1999" s="119"/>
      <c r="DI1999" s="119"/>
      <c r="DJ1999" s="119"/>
      <c r="DK1999" s="119"/>
      <c r="DR1999" s="74">
        <v>500</v>
      </c>
      <c r="DS1999" s="74" t="s">
        <v>164</v>
      </c>
      <c r="DU1999" s="74">
        <v>1</v>
      </c>
      <c r="DV1999" s="74" t="s">
        <v>621</v>
      </c>
      <c r="DX1999" s="46" t="s">
        <v>2232</v>
      </c>
      <c r="DY1999" s="46" t="s">
        <v>621</v>
      </c>
      <c r="DZ1999" s="46" t="s">
        <v>2242</v>
      </c>
      <c r="EA1999" s="75">
        <v>500000</v>
      </c>
      <c r="EB1999" s="46" t="s">
        <v>164</v>
      </c>
      <c r="EC1999" s="46"/>
      <c r="ET1999" s="46" t="s">
        <v>210</v>
      </c>
      <c r="EU1999" s="46" t="s">
        <v>210</v>
      </c>
      <c r="EY1999" s="70" t="str">
        <f t="shared" si="235"/>
        <v>ibuprofen Cuteneous 500mg/1g</v>
      </c>
      <c r="FK1999" s="14" t="s">
        <v>2443</v>
      </c>
      <c r="FL1999" s="70" t="str">
        <f t="shared" si="236"/>
        <v>ibuprofen Cuteneous 500mg/1g</v>
      </c>
    </row>
    <row r="2000" spans="1:168" ht="15.75" customHeight="1">
      <c r="A2000" s="76">
        <f t="shared" si="238"/>
        <v>9876753</v>
      </c>
      <c r="B2000" s="57"/>
      <c r="C2000" s="119"/>
      <c r="D2000" s="119"/>
      <c r="E2000" s="119"/>
      <c r="F2000" s="119"/>
      <c r="G2000" s="46" t="s">
        <v>1512</v>
      </c>
      <c r="H2000" s="46" t="s">
        <v>1847</v>
      </c>
      <c r="J2000" s="5" t="str">
        <f t="shared" si="230"/>
        <v>NOR Ibuprofen Orifarm Healthcare A/S gel 50g x 500mg/1g</v>
      </c>
      <c r="K2000" s="5" t="str">
        <f t="shared" si="231"/>
        <v>NOR Ibuprofen Orifarm Healthcare A/S gel 50g x 500mg/1g</v>
      </c>
      <c r="N2000" s="46" t="s">
        <v>210</v>
      </c>
      <c r="O2000" s="46" t="s">
        <v>2240</v>
      </c>
      <c r="P2000" s="80">
        <v>50</v>
      </c>
      <c r="Q2000" s="14" t="s">
        <v>621</v>
      </c>
      <c r="R2000" s="80">
        <v>50</v>
      </c>
      <c r="S2000" s="14" t="s">
        <v>621</v>
      </c>
      <c r="T2000" s="119"/>
      <c r="U2000" s="119"/>
      <c r="V2000" s="119"/>
      <c r="W2000" s="119"/>
      <c r="X2000" s="46" t="s">
        <v>210</v>
      </c>
      <c r="Y2000" s="46" t="s">
        <v>2156</v>
      </c>
      <c r="AA2000" s="46" t="s">
        <v>621</v>
      </c>
      <c r="AC2000" s="46" t="s">
        <v>210</v>
      </c>
      <c r="AD2000" s="46" t="s">
        <v>210</v>
      </c>
      <c r="AE2000" s="46" t="s">
        <v>2240</v>
      </c>
      <c r="AF2000" s="48" t="s">
        <v>2207</v>
      </c>
      <c r="AG2000" s="46" t="s">
        <v>664</v>
      </c>
      <c r="AH2000" s="46"/>
      <c r="AI2000" s="46" t="s">
        <v>2208</v>
      </c>
      <c r="AJ2000" s="46" t="s">
        <v>2225</v>
      </c>
      <c r="AT2000" s="25" t="str">
        <f t="shared" si="232"/>
        <v>NOR Ibuprofen Orifarm Healthcare A/S gel 500mg/1g</v>
      </c>
      <c r="AU2000" s="33"/>
      <c r="AV2000" s="46" t="s">
        <v>1899</v>
      </c>
      <c r="AW2000" s="46" t="s">
        <v>1847</v>
      </c>
      <c r="AX2000" s="46"/>
      <c r="AZ2000" s="46" t="s">
        <v>576</v>
      </c>
      <c r="BA2000" s="46" t="s">
        <v>966</v>
      </c>
      <c r="BB2000" s="46"/>
      <c r="BD2000" s="46" t="s">
        <v>664</v>
      </c>
      <c r="BE2000" s="46"/>
      <c r="BF2000" s="46" t="s">
        <v>2048</v>
      </c>
      <c r="BG2000" s="46" t="s">
        <v>988</v>
      </c>
      <c r="BH2000" s="46"/>
      <c r="BI2000" s="46"/>
      <c r="BJ2000" s="46" t="s">
        <v>1961</v>
      </c>
      <c r="BK2000" s="46" t="s">
        <v>988</v>
      </c>
      <c r="BL2000" s="46" t="s">
        <v>2048</v>
      </c>
      <c r="BM2000" s="65" t="s">
        <v>1353</v>
      </c>
      <c r="BN2000" t="str">
        <f t="shared" si="233"/>
        <v>Ibuprofen gel 500mg/1g</v>
      </c>
      <c r="BO2000" s="65"/>
      <c r="BP2000" t="str">
        <f t="shared" si="239"/>
        <v>Ibuprofen gel 500mg/1g</v>
      </c>
      <c r="BR2000" s="76">
        <v>10503000</v>
      </c>
      <c r="BS2000" s="46" t="s">
        <v>664</v>
      </c>
      <c r="BT2000" s="46"/>
      <c r="BU2000" s="119"/>
      <c r="BV2000" s="119"/>
      <c r="BW2000" s="48" t="s">
        <v>2207</v>
      </c>
      <c r="CB2000" s="82" t="s">
        <v>210</v>
      </c>
      <c r="CC2000" s="82"/>
      <c r="CD2000" s="46" t="s">
        <v>210</v>
      </c>
      <c r="CE2000" s="46" t="s">
        <v>210</v>
      </c>
      <c r="CG2000" s="46" t="s">
        <v>2268</v>
      </c>
      <c r="CH2000" s="46"/>
      <c r="CI2000" s="119"/>
      <c r="CJ2000" s="119"/>
      <c r="CK2000" s="46" t="s">
        <v>2267</v>
      </c>
      <c r="CN2000" s="46" t="s">
        <v>2271</v>
      </c>
      <c r="CO2000" s="46" t="s">
        <v>2251</v>
      </c>
      <c r="CQ2000" s="69" t="s">
        <v>2251</v>
      </c>
      <c r="CR2000" s="69" t="s">
        <v>966</v>
      </c>
      <c r="CT2000" s="46" t="s">
        <v>2251</v>
      </c>
      <c r="CU2000" s="46" t="s">
        <v>614</v>
      </c>
      <c r="CV2000" s="119"/>
      <c r="CW2000" s="148"/>
      <c r="DA2000" s="74">
        <v>500</v>
      </c>
      <c r="DB2000" s="74" t="s">
        <v>164</v>
      </c>
      <c r="DC2000" s="74"/>
      <c r="DD2000" s="74">
        <v>1</v>
      </c>
      <c r="DE2000" s="74" t="s">
        <v>621</v>
      </c>
      <c r="DG2000" s="119"/>
      <c r="DH2000" s="119"/>
      <c r="DI2000" s="119"/>
      <c r="DJ2000" s="119"/>
      <c r="DK2000" s="119"/>
      <c r="DR2000" s="74">
        <v>500</v>
      </c>
      <c r="DS2000" s="74" t="s">
        <v>164</v>
      </c>
      <c r="DU2000" s="74">
        <v>1</v>
      </c>
      <c r="DV2000" s="74" t="s">
        <v>621</v>
      </c>
      <c r="DX2000" s="46" t="s">
        <v>2232</v>
      </c>
      <c r="DY2000" s="46" t="s">
        <v>621</v>
      </c>
      <c r="DZ2000" s="46" t="s">
        <v>2242</v>
      </c>
      <c r="EA2000" s="75">
        <v>500000</v>
      </c>
      <c r="EB2000" s="46" t="s">
        <v>164</v>
      </c>
      <c r="EC2000" s="46"/>
      <c r="ET2000" s="46" t="s">
        <v>210</v>
      </c>
      <c r="EU2000" s="46" t="s">
        <v>210</v>
      </c>
      <c r="EY2000" s="70" t="str">
        <f t="shared" si="235"/>
        <v>ibuprofen Cuteneous 500mg/1g</v>
      </c>
      <c r="FK2000" s="14" t="s">
        <v>2443</v>
      </c>
      <c r="FL2000" s="70" t="str">
        <f t="shared" si="236"/>
        <v>ibuprofen Cuteneous 500mg/1g</v>
      </c>
    </row>
    <row r="2001" spans="1:168" ht="15.75" customHeight="1">
      <c r="A2001" s="76">
        <f t="shared" si="238"/>
        <v>9876754</v>
      </c>
      <c r="B2001" s="57"/>
      <c r="C2001" s="119"/>
      <c r="D2001" s="119"/>
      <c r="E2001" s="119"/>
      <c r="F2001" s="119"/>
      <c r="G2001" s="46" t="s">
        <v>1513</v>
      </c>
      <c r="H2001" s="46" t="s">
        <v>1831</v>
      </c>
      <c r="J2001" s="5" t="str">
        <f t="shared" si="230"/>
        <v>NOR Ibuprofen Vitabalans Oy film-coated tablet 100 x 400mg/</v>
      </c>
      <c r="K2001" s="5" t="str">
        <f t="shared" si="231"/>
        <v>NOR Ibuprofen Vitabalans Oy film-coated tablet 100 x 400mg/</v>
      </c>
      <c r="N2001" s="46" t="s">
        <v>210</v>
      </c>
      <c r="O2001" s="46" t="s">
        <v>2235</v>
      </c>
      <c r="P2001" s="80">
        <v>100</v>
      </c>
      <c r="R2001" s="80">
        <v>100</v>
      </c>
      <c r="T2001" s="119"/>
      <c r="U2001" s="119"/>
      <c r="V2001" s="119"/>
      <c r="W2001" s="119"/>
      <c r="X2001" s="46" t="s">
        <v>210</v>
      </c>
      <c r="Y2001" s="46" t="s">
        <v>2140</v>
      </c>
      <c r="AA2001" s="46" t="s">
        <v>2303</v>
      </c>
      <c r="AC2001" s="46" t="s">
        <v>210</v>
      </c>
      <c r="AD2001" s="46" t="s">
        <v>210</v>
      </c>
      <c r="AE2001" s="46" t="s">
        <v>2235</v>
      </c>
      <c r="AF2001" s="48" t="s">
        <v>2203</v>
      </c>
      <c r="AG2001" s="46" t="s">
        <v>2339</v>
      </c>
      <c r="AH2001" s="46"/>
      <c r="AI2001" s="46" t="s">
        <v>3373</v>
      </c>
      <c r="AJ2001" s="46" t="s">
        <v>2221</v>
      </c>
      <c r="AT2001" s="25" t="str">
        <f t="shared" si="232"/>
        <v>NOR Ibuprofen Vitabalans Oy film-coated tablet 400mg/</v>
      </c>
      <c r="AU2001" s="33"/>
      <c r="AV2001" s="46" t="s">
        <v>1896</v>
      </c>
      <c r="AW2001" s="46" t="s">
        <v>1831</v>
      </c>
      <c r="AX2001" s="46"/>
      <c r="AZ2001" s="46" t="s">
        <v>578</v>
      </c>
      <c r="BA2001" s="46" t="s">
        <v>966</v>
      </c>
      <c r="BB2001" s="46"/>
      <c r="BD2001" s="46" t="s">
        <v>2339</v>
      </c>
      <c r="BE2001" s="46"/>
      <c r="BF2001" s="46" t="s">
        <v>2032</v>
      </c>
      <c r="BG2001" s="46" t="s">
        <v>978</v>
      </c>
      <c r="BH2001" s="46"/>
      <c r="BI2001" s="46"/>
      <c r="BJ2001" s="46" t="s">
        <v>1945</v>
      </c>
      <c r="BK2001" s="46" t="s">
        <v>978</v>
      </c>
      <c r="BL2001" s="46" t="s">
        <v>2032</v>
      </c>
      <c r="BM2001" s="65" t="s">
        <v>1353</v>
      </c>
      <c r="BN2001" t="str">
        <f t="shared" si="233"/>
        <v>Ibuprofen film-coated tablet 400mg/</v>
      </c>
      <c r="BO2001" s="65"/>
      <c r="BP2001" t="str">
        <f t="shared" si="239"/>
        <v>Ibuprofen film-coated tablet 400mg/</v>
      </c>
      <c r="BR2001" s="76">
        <v>10221000</v>
      </c>
      <c r="BS2001" s="46" t="s">
        <v>1220</v>
      </c>
      <c r="BT2001" s="46"/>
      <c r="BU2001" s="119"/>
      <c r="BV2001" s="119"/>
      <c r="BW2001" s="48" t="s">
        <v>2203</v>
      </c>
      <c r="CB2001" s="82" t="s">
        <v>173</v>
      </c>
      <c r="CC2001" s="82"/>
      <c r="CD2001" s="46" t="s">
        <v>2262</v>
      </c>
      <c r="CE2001" s="46" t="s">
        <v>173</v>
      </c>
      <c r="CG2001" s="46" t="s">
        <v>175</v>
      </c>
      <c r="CH2001" s="46"/>
      <c r="CI2001" s="119"/>
      <c r="CJ2001" s="119"/>
      <c r="CK2001" s="46" t="s">
        <v>1239</v>
      </c>
      <c r="CN2001" s="46" t="s">
        <v>3383</v>
      </c>
      <c r="CO2001" s="46" t="s">
        <v>2251</v>
      </c>
      <c r="CQ2001" s="69" t="s">
        <v>2251</v>
      </c>
      <c r="CR2001" s="69" t="s">
        <v>966</v>
      </c>
      <c r="CT2001" s="46" t="s">
        <v>2251</v>
      </c>
      <c r="CU2001" s="46" t="s">
        <v>614</v>
      </c>
      <c r="CV2001" s="119"/>
      <c r="CW2001" s="148"/>
      <c r="DG2001" s="119"/>
      <c r="DH2001" s="119"/>
      <c r="DI2001" s="119"/>
      <c r="DJ2001" s="119"/>
      <c r="DK2001" s="119"/>
      <c r="DL2001" s="74">
        <v>400</v>
      </c>
      <c r="DM2001" s="74" t="s">
        <v>164</v>
      </c>
      <c r="DN2001" s="74"/>
      <c r="DO2001" s="74"/>
      <c r="DP2001" s="74"/>
      <c r="DR2001" s="74">
        <v>400</v>
      </c>
      <c r="DS2001" s="74" t="s">
        <v>164</v>
      </c>
      <c r="DX2001" s="46" t="s">
        <v>210</v>
      </c>
      <c r="DY2001" s="46" t="s">
        <v>210</v>
      </c>
      <c r="DZ2001" s="46" t="s">
        <v>2242</v>
      </c>
      <c r="EA2001" s="75">
        <v>4000000</v>
      </c>
      <c r="EB2001" s="46" t="s">
        <v>164</v>
      </c>
      <c r="EC2001" s="46"/>
      <c r="ET2001" s="46" t="s">
        <v>210</v>
      </c>
      <c r="EU2001" s="46" t="s">
        <v>210</v>
      </c>
      <c r="EY2001" s="70" t="str">
        <f t="shared" si="235"/>
        <v>ibuprofen oral 400mg/</v>
      </c>
      <c r="FK2001" s="14" t="s">
        <v>163</v>
      </c>
      <c r="FL2001" s="70" t="str">
        <f t="shared" si="236"/>
        <v>ibuprofen oral 400mg/</v>
      </c>
    </row>
    <row r="2002" spans="1:168" ht="15.75" customHeight="1">
      <c r="A2002" s="76">
        <f t="shared" si="238"/>
        <v>9876755</v>
      </c>
      <c r="B2002" s="57"/>
      <c r="C2002" s="119"/>
      <c r="D2002" s="119"/>
      <c r="E2002" s="119"/>
      <c r="F2002" s="119"/>
      <c r="G2002" s="46" t="s">
        <v>1514</v>
      </c>
      <c r="H2002" s="46" t="s">
        <v>1830</v>
      </c>
      <c r="J2002" s="5" t="str">
        <f t="shared" si="230"/>
        <v>NOR Ibuprofen Vitabalans Oy film-coated tablet 50 x 200mg/</v>
      </c>
      <c r="K2002" s="5" t="str">
        <f t="shared" si="231"/>
        <v>NOR Ibuprofen Vitabalans Oy film-coated tablet 50 x 200mg/</v>
      </c>
      <c r="N2002" s="46" t="s">
        <v>210</v>
      </c>
      <c r="O2002" s="46" t="s">
        <v>2240</v>
      </c>
      <c r="P2002" s="80">
        <v>50</v>
      </c>
      <c r="R2002" s="80">
        <v>50</v>
      </c>
      <c r="T2002" s="119"/>
      <c r="U2002" s="119"/>
      <c r="V2002" s="119"/>
      <c r="W2002" s="119"/>
      <c r="X2002" s="46" t="s">
        <v>210</v>
      </c>
      <c r="Y2002" s="46" t="s">
        <v>2139</v>
      </c>
      <c r="AA2002" s="46" t="s">
        <v>2303</v>
      </c>
      <c r="AC2002" s="46" t="s">
        <v>210</v>
      </c>
      <c r="AD2002" s="46" t="s">
        <v>210</v>
      </c>
      <c r="AE2002" s="46" t="s">
        <v>2240</v>
      </c>
      <c r="AF2002" s="48" t="s">
        <v>2203</v>
      </c>
      <c r="AG2002" s="46" t="s">
        <v>2339</v>
      </c>
      <c r="AH2002" s="46"/>
      <c r="AI2002" s="46" t="s">
        <v>3373</v>
      </c>
      <c r="AJ2002" s="46" t="s">
        <v>2221</v>
      </c>
      <c r="AT2002" s="25" t="str">
        <f t="shared" si="232"/>
        <v>NOR Ibuprofen Vitabalans Oy film-coated tablet 200mg/</v>
      </c>
      <c r="AU2002" s="33"/>
      <c r="AV2002" s="46" t="s">
        <v>1896</v>
      </c>
      <c r="AW2002" s="46" t="s">
        <v>1830</v>
      </c>
      <c r="AX2002" s="46"/>
      <c r="AZ2002" s="46" t="s">
        <v>578</v>
      </c>
      <c r="BA2002" s="46" t="s">
        <v>966</v>
      </c>
      <c r="BB2002" s="46"/>
      <c r="BD2002" s="46" t="s">
        <v>2339</v>
      </c>
      <c r="BE2002" s="46"/>
      <c r="BF2002" s="46" t="s">
        <v>2031</v>
      </c>
      <c r="BG2002" s="46" t="s">
        <v>978</v>
      </c>
      <c r="BH2002" s="46"/>
      <c r="BI2002" s="46"/>
      <c r="BJ2002" s="46" t="s">
        <v>1944</v>
      </c>
      <c r="BK2002" s="46" t="s">
        <v>978</v>
      </c>
      <c r="BL2002" s="46" t="s">
        <v>2031</v>
      </c>
      <c r="BM2002" s="65" t="s">
        <v>1353</v>
      </c>
      <c r="BN2002" t="str">
        <f t="shared" si="233"/>
        <v>Ibuprofen film-coated tablet 200mg/</v>
      </c>
      <c r="BO2002" s="65"/>
      <c r="BP2002" t="str">
        <f t="shared" si="239"/>
        <v>Ibuprofen film-coated tablet 200mg/</v>
      </c>
      <c r="BR2002" s="76">
        <v>10221000</v>
      </c>
      <c r="BS2002" s="46" t="s">
        <v>1220</v>
      </c>
      <c r="BT2002" s="46"/>
      <c r="BU2002" s="119"/>
      <c r="BV2002" s="119"/>
      <c r="BW2002" s="48" t="s">
        <v>2203</v>
      </c>
      <c r="CB2002" s="82" t="s">
        <v>173</v>
      </c>
      <c r="CC2002" s="82"/>
      <c r="CD2002" s="46" t="s">
        <v>2262</v>
      </c>
      <c r="CE2002" s="46" t="s">
        <v>173</v>
      </c>
      <c r="CG2002" s="46" t="s">
        <v>175</v>
      </c>
      <c r="CH2002" s="46"/>
      <c r="CI2002" s="119"/>
      <c r="CJ2002" s="119"/>
      <c r="CK2002" s="46" t="s">
        <v>1239</v>
      </c>
      <c r="CN2002" s="46" t="s">
        <v>3383</v>
      </c>
      <c r="CO2002" s="46" t="s">
        <v>2251</v>
      </c>
      <c r="CQ2002" s="69" t="s">
        <v>2251</v>
      </c>
      <c r="CR2002" s="69" t="s">
        <v>966</v>
      </c>
      <c r="CT2002" s="46" t="s">
        <v>2251</v>
      </c>
      <c r="CU2002" s="46" t="s">
        <v>614</v>
      </c>
      <c r="CV2002" s="119"/>
      <c r="CW2002" s="148"/>
      <c r="DG2002" s="119"/>
      <c r="DH2002" s="119"/>
      <c r="DI2002" s="119"/>
      <c r="DJ2002" s="119"/>
      <c r="DK2002" s="119"/>
      <c r="DL2002" s="74">
        <v>200</v>
      </c>
      <c r="DM2002" s="74" t="s">
        <v>164</v>
      </c>
      <c r="DN2002" s="74"/>
      <c r="DO2002" s="74"/>
      <c r="DP2002" s="74"/>
      <c r="DR2002" s="74">
        <v>200</v>
      </c>
      <c r="DS2002" s="74" t="s">
        <v>164</v>
      </c>
      <c r="DX2002" s="46" t="s">
        <v>210</v>
      </c>
      <c r="DY2002" s="46" t="s">
        <v>210</v>
      </c>
      <c r="DZ2002" s="46" t="s">
        <v>2242</v>
      </c>
      <c r="EA2002" s="75">
        <v>2000000</v>
      </c>
      <c r="EB2002" s="46" t="s">
        <v>164</v>
      </c>
      <c r="EC2002" s="46"/>
      <c r="ET2002" s="46" t="s">
        <v>210</v>
      </c>
      <c r="EU2002" s="46" t="s">
        <v>210</v>
      </c>
      <c r="EY2002" s="70" t="str">
        <f t="shared" si="235"/>
        <v>ibuprofen oral 200mg/</v>
      </c>
      <c r="FK2002" s="14" t="s">
        <v>163</v>
      </c>
      <c r="FL2002" s="70" t="str">
        <f t="shared" si="236"/>
        <v>ibuprofen oral 200mg/</v>
      </c>
    </row>
    <row r="2003" spans="1:168" ht="15.75" customHeight="1">
      <c r="A2003" s="76">
        <f t="shared" si="238"/>
        <v>9876756</v>
      </c>
      <c r="B2003" s="57"/>
      <c r="C2003" s="119"/>
      <c r="D2003" s="119"/>
      <c r="E2003" s="119"/>
      <c r="F2003" s="119"/>
      <c r="G2003" s="46" t="s">
        <v>1515</v>
      </c>
      <c r="H2003" s="46" t="s">
        <v>1829</v>
      </c>
      <c r="J2003" s="5" t="str">
        <f t="shared" si="230"/>
        <v>NOR Ibuprofen Vitabalans Oy film-coated tablet 100 x 600mg/</v>
      </c>
      <c r="K2003" s="5" t="str">
        <f t="shared" si="231"/>
        <v>NOR Ibuprofen Vitabalans Oy film-coated tablet 100 x 600mg/</v>
      </c>
      <c r="N2003" s="46" t="s">
        <v>210</v>
      </c>
      <c r="O2003" s="46" t="s">
        <v>2235</v>
      </c>
      <c r="P2003" s="80">
        <v>100</v>
      </c>
      <c r="R2003" s="80">
        <v>100</v>
      </c>
      <c r="T2003" s="119"/>
      <c r="U2003" s="119"/>
      <c r="V2003" s="119"/>
      <c r="W2003" s="119"/>
      <c r="X2003" s="46" t="s">
        <v>210</v>
      </c>
      <c r="Y2003" s="46" t="s">
        <v>2138</v>
      </c>
      <c r="AA2003" s="46" t="s">
        <v>2303</v>
      </c>
      <c r="AC2003" s="46" t="s">
        <v>210</v>
      </c>
      <c r="AD2003" s="46" t="s">
        <v>210</v>
      </c>
      <c r="AE2003" s="46" t="s">
        <v>2235</v>
      </c>
      <c r="AF2003" s="48" t="s">
        <v>2203</v>
      </c>
      <c r="AG2003" s="46" t="s">
        <v>2339</v>
      </c>
      <c r="AH2003" s="46"/>
      <c r="AI2003" s="46" t="s">
        <v>3373</v>
      </c>
      <c r="AJ2003" s="46" t="s">
        <v>2221</v>
      </c>
      <c r="AT2003" s="25" t="str">
        <f t="shared" si="232"/>
        <v>NOR Ibuprofen Vitabalans Oy film-coated tablet 600mg/</v>
      </c>
      <c r="AU2003" s="33"/>
      <c r="AV2003" s="46" t="s">
        <v>1896</v>
      </c>
      <c r="AW2003" s="46" t="s">
        <v>1829</v>
      </c>
      <c r="AX2003" s="46"/>
      <c r="AZ2003" s="46" t="s">
        <v>578</v>
      </c>
      <c r="BA2003" s="46" t="s">
        <v>966</v>
      </c>
      <c r="BB2003" s="46"/>
      <c r="BD2003" s="46" t="s">
        <v>2339</v>
      </c>
      <c r="BE2003" s="46"/>
      <c r="BF2003" s="46" t="s">
        <v>2030</v>
      </c>
      <c r="BG2003" s="46" t="s">
        <v>978</v>
      </c>
      <c r="BH2003" s="46"/>
      <c r="BI2003" s="46"/>
      <c r="BJ2003" s="46" t="s">
        <v>1943</v>
      </c>
      <c r="BK2003" s="46" t="s">
        <v>978</v>
      </c>
      <c r="BL2003" s="46" t="s">
        <v>2030</v>
      </c>
      <c r="BM2003" s="65" t="s">
        <v>1353</v>
      </c>
      <c r="BN2003" t="str">
        <f t="shared" si="233"/>
        <v>Ibuprofen film-coated tablet 600mg/</v>
      </c>
      <c r="BO2003" s="65"/>
      <c r="BP2003" t="str">
        <f t="shared" si="239"/>
        <v>Ibuprofen film-coated tablet 600mg/</v>
      </c>
      <c r="BR2003" s="76">
        <v>10221000</v>
      </c>
      <c r="BS2003" s="46" t="s">
        <v>1220</v>
      </c>
      <c r="BT2003" s="46"/>
      <c r="BU2003" s="119"/>
      <c r="BV2003" s="119"/>
      <c r="BW2003" s="48" t="s">
        <v>2203</v>
      </c>
      <c r="CB2003" s="82" t="s">
        <v>173</v>
      </c>
      <c r="CC2003" s="82"/>
      <c r="CD2003" s="46" t="s">
        <v>2262</v>
      </c>
      <c r="CE2003" s="46" t="s">
        <v>173</v>
      </c>
      <c r="CG2003" s="46" t="s">
        <v>175</v>
      </c>
      <c r="CH2003" s="46"/>
      <c r="CI2003" s="119"/>
      <c r="CJ2003" s="119"/>
      <c r="CK2003" s="46" t="s">
        <v>1239</v>
      </c>
      <c r="CN2003" s="46" t="s">
        <v>3383</v>
      </c>
      <c r="CO2003" s="46" t="s">
        <v>2251</v>
      </c>
      <c r="CQ2003" s="69" t="s">
        <v>2251</v>
      </c>
      <c r="CR2003" s="69" t="s">
        <v>966</v>
      </c>
      <c r="CT2003" s="46" t="s">
        <v>2251</v>
      </c>
      <c r="CU2003" s="46" t="s">
        <v>614</v>
      </c>
      <c r="CV2003" s="119"/>
      <c r="CW2003" s="148"/>
      <c r="DG2003" s="119"/>
      <c r="DH2003" s="119"/>
      <c r="DI2003" s="119"/>
      <c r="DJ2003" s="119"/>
      <c r="DK2003" s="119"/>
      <c r="DL2003" s="74">
        <v>600</v>
      </c>
      <c r="DM2003" s="74" t="s">
        <v>164</v>
      </c>
      <c r="DN2003" s="74"/>
      <c r="DO2003" s="74"/>
      <c r="DP2003" s="74"/>
      <c r="DR2003" s="74">
        <v>600</v>
      </c>
      <c r="DS2003" s="74" t="s">
        <v>164</v>
      </c>
      <c r="DX2003" s="46" t="s">
        <v>210</v>
      </c>
      <c r="DY2003" s="46" t="s">
        <v>210</v>
      </c>
      <c r="DZ2003" s="46" t="s">
        <v>2242</v>
      </c>
      <c r="EA2003" s="75">
        <v>6000000</v>
      </c>
      <c r="EB2003" s="46" t="s">
        <v>164</v>
      </c>
      <c r="EC2003" s="46"/>
      <c r="ET2003" s="46" t="s">
        <v>210</v>
      </c>
      <c r="EU2003" s="46" t="s">
        <v>210</v>
      </c>
      <c r="EY2003" s="70" t="str">
        <f t="shared" si="235"/>
        <v>ibuprofen oral 600mg/</v>
      </c>
      <c r="FK2003" s="14" t="s">
        <v>163</v>
      </c>
      <c r="FL2003" s="70" t="str">
        <f t="shared" si="236"/>
        <v>ibuprofen oral 600mg/</v>
      </c>
    </row>
    <row r="2004" spans="1:168" ht="15.75" customHeight="1">
      <c r="A2004" s="76">
        <f t="shared" si="238"/>
        <v>9876757</v>
      </c>
      <c r="B2004" s="57"/>
      <c r="C2004" s="119"/>
      <c r="D2004" s="119"/>
      <c r="E2004" s="119"/>
      <c r="F2004" s="119"/>
      <c r="G2004" s="46" t="s">
        <v>1516</v>
      </c>
      <c r="H2004" s="46" t="s">
        <v>1831</v>
      </c>
      <c r="J2004" s="5" t="str">
        <f t="shared" si="230"/>
        <v>NOR Ibuprofen Vitabalans Oy film-coated tablet 30 x 400mg/</v>
      </c>
      <c r="K2004" s="5" t="str">
        <f t="shared" si="231"/>
        <v>NOR Ibuprofen Vitabalans Oy film-coated tablet 30 x 400mg/</v>
      </c>
      <c r="N2004" s="46" t="s">
        <v>210</v>
      </c>
      <c r="O2004" s="46" t="s">
        <v>2278</v>
      </c>
      <c r="P2004" s="80">
        <v>30</v>
      </c>
      <c r="R2004" s="80">
        <v>30</v>
      </c>
      <c r="T2004" s="119"/>
      <c r="U2004" s="119"/>
      <c r="V2004" s="119"/>
      <c r="W2004" s="119"/>
      <c r="X2004" s="46" t="s">
        <v>210</v>
      </c>
      <c r="Y2004" s="46" t="s">
        <v>2140</v>
      </c>
      <c r="AA2004" s="46" t="s">
        <v>2303</v>
      </c>
      <c r="AC2004" s="46" t="s">
        <v>210</v>
      </c>
      <c r="AD2004" s="46" t="s">
        <v>210</v>
      </c>
      <c r="AE2004" s="46" t="s">
        <v>2278</v>
      </c>
      <c r="AF2004" s="48" t="s">
        <v>2203</v>
      </c>
      <c r="AG2004" s="46" t="s">
        <v>2339</v>
      </c>
      <c r="AH2004" s="46"/>
      <c r="AI2004" s="46" t="s">
        <v>3373</v>
      </c>
      <c r="AJ2004" s="46" t="s">
        <v>2221</v>
      </c>
      <c r="AT2004" s="25" t="str">
        <f t="shared" si="232"/>
        <v>NOR Ibuprofen Vitabalans Oy film-coated tablet 400mg/</v>
      </c>
      <c r="AU2004" s="33"/>
      <c r="AV2004" s="46" t="s">
        <v>1896</v>
      </c>
      <c r="AW2004" s="46" t="s">
        <v>1831</v>
      </c>
      <c r="AX2004" s="46"/>
      <c r="AZ2004" s="46" t="s">
        <v>578</v>
      </c>
      <c r="BA2004" s="46" t="s">
        <v>966</v>
      </c>
      <c r="BB2004" s="46"/>
      <c r="BD2004" s="46" t="s">
        <v>2339</v>
      </c>
      <c r="BE2004" s="46"/>
      <c r="BF2004" s="46" t="s">
        <v>2032</v>
      </c>
      <c r="BG2004" s="46" t="s">
        <v>978</v>
      </c>
      <c r="BH2004" s="46"/>
      <c r="BI2004" s="46"/>
      <c r="BJ2004" s="46" t="s">
        <v>1945</v>
      </c>
      <c r="BK2004" s="46" t="s">
        <v>978</v>
      </c>
      <c r="BL2004" s="46" t="s">
        <v>2032</v>
      </c>
      <c r="BM2004" s="65" t="s">
        <v>1353</v>
      </c>
      <c r="BN2004" t="str">
        <f t="shared" si="233"/>
        <v>Ibuprofen film-coated tablet 400mg/</v>
      </c>
      <c r="BO2004" s="65"/>
      <c r="BP2004" t="str">
        <f t="shared" si="239"/>
        <v>Ibuprofen film-coated tablet 400mg/</v>
      </c>
      <c r="BR2004" s="76">
        <v>10221000</v>
      </c>
      <c r="BS2004" s="46" t="s">
        <v>1220</v>
      </c>
      <c r="BT2004" s="46"/>
      <c r="BU2004" s="119"/>
      <c r="BV2004" s="119"/>
      <c r="BW2004" s="48" t="s">
        <v>2203</v>
      </c>
      <c r="CB2004" s="82" t="s">
        <v>173</v>
      </c>
      <c r="CC2004" s="82"/>
      <c r="CD2004" s="46" t="s">
        <v>2262</v>
      </c>
      <c r="CE2004" s="46" t="s">
        <v>173</v>
      </c>
      <c r="CG2004" s="46" t="s">
        <v>175</v>
      </c>
      <c r="CH2004" s="46"/>
      <c r="CI2004" s="119"/>
      <c r="CJ2004" s="119"/>
      <c r="CK2004" s="46" t="s">
        <v>1239</v>
      </c>
      <c r="CN2004" s="46" t="s">
        <v>3383</v>
      </c>
      <c r="CO2004" s="46" t="s">
        <v>2251</v>
      </c>
      <c r="CQ2004" s="69" t="s">
        <v>2251</v>
      </c>
      <c r="CR2004" s="69" t="s">
        <v>966</v>
      </c>
      <c r="CT2004" s="46" t="s">
        <v>2251</v>
      </c>
      <c r="CU2004" s="46" t="s">
        <v>614</v>
      </c>
      <c r="CV2004" s="119"/>
      <c r="CW2004" s="148"/>
      <c r="DG2004" s="119"/>
      <c r="DH2004" s="119"/>
      <c r="DI2004" s="119"/>
      <c r="DJ2004" s="119"/>
      <c r="DK2004" s="119"/>
      <c r="DL2004" s="74">
        <v>400</v>
      </c>
      <c r="DM2004" s="74" t="s">
        <v>164</v>
      </c>
      <c r="DN2004" s="74"/>
      <c r="DO2004" s="74"/>
      <c r="DP2004" s="74"/>
      <c r="DR2004" s="74">
        <v>400</v>
      </c>
      <c r="DS2004" s="74" t="s">
        <v>164</v>
      </c>
      <c r="DX2004" s="46" t="s">
        <v>210</v>
      </c>
      <c r="DY2004" s="46" t="s">
        <v>210</v>
      </c>
      <c r="DZ2004" s="46" t="s">
        <v>2242</v>
      </c>
      <c r="EA2004" s="75">
        <v>4000000</v>
      </c>
      <c r="EB2004" s="46" t="s">
        <v>164</v>
      </c>
      <c r="EC2004" s="46"/>
      <c r="ET2004" s="46" t="s">
        <v>210</v>
      </c>
      <c r="EU2004" s="46" t="s">
        <v>210</v>
      </c>
      <c r="EY2004" s="70" t="str">
        <f t="shared" si="235"/>
        <v>ibuprofen oral 400mg/</v>
      </c>
      <c r="FK2004" s="14" t="s">
        <v>163</v>
      </c>
      <c r="FL2004" s="70" t="str">
        <f t="shared" si="236"/>
        <v>ibuprofen oral 400mg/</v>
      </c>
    </row>
    <row r="2005" spans="1:168" ht="15.75" customHeight="1">
      <c r="A2005" s="76">
        <f t="shared" si="238"/>
        <v>9876758</v>
      </c>
      <c r="B2005" s="57"/>
      <c r="C2005" s="119"/>
      <c r="D2005" s="119"/>
      <c r="E2005" s="119"/>
      <c r="F2005" s="119"/>
      <c r="G2005" s="46" t="s">
        <v>1517</v>
      </c>
      <c r="H2005" s="46" t="s">
        <v>1831</v>
      </c>
      <c r="J2005" s="5" t="str">
        <f t="shared" si="230"/>
        <v>NOR Ibuprofen Vitabalans Oy film-coated tablet 50 x 400mg/</v>
      </c>
      <c r="K2005" s="5" t="str">
        <f t="shared" si="231"/>
        <v>NOR Ibuprofen Vitabalans Oy film-coated tablet 50 x 400mg/</v>
      </c>
      <c r="N2005" s="46" t="s">
        <v>210</v>
      </c>
      <c r="O2005" s="46" t="s">
        <v>2240</v>
      </c>
      <c r="P2005" s="80">
        <v>50</v>
      </c>
      <c r="R2005" s="80">
        <v>50</v>
      </c>
      <c r="T2005" s="119"/>
      <c r="U2005" s="119"/>
      <c r="V2005" s="119"/>
      <c r="W2005" s="119"/>
      <c r="X2005" s="46" t="s">
        <v>210</v>
      </c>
      <c r="Y2005" s="46" t="s">
        <v>2140</v>
      </c>
      <c r="AA2005" s="46" t="s">
        <v>2303</v>
      </c>
      <c r="AC2005" s="46" t="s">
        <v>210</v>
      </c>
      <c r="AD2005" s="46" t="s">
        <v>210</v>
      </c>
      <c r="AE2005" s="46" t="s">
        <v>2240</v>
      </c>
      <c r="AF2005" s="48" t="s">
        <v>2203</v>
      </c>
      <c r="AG2005" s="46" t="s">
        <v>2339</v>
      </c>
      <c r="AH2005" s="46"/>
      <c r="AI2005" s="46" t="s">
        <v>3373</v>
      </c>
      <c r="AJ2005" s="46" t="s">
        <v>2221</v>
      </c>
      <c r="AT2005" s="25" t="str">
        <f t="shared" si="232"/>
        <v>NOR Ibuprofen Vitabalans Oy film-coated tablet 400mg/</v>
      </c>
      <c r="AU2005" s="33"/>
      <c r="AV2005" s="46" t="s">
        <v>1896</v>
      </c>
      <c r="AW2005" s="46" t="s">
        <v>1831</v>
      </c>
      <c r="AX2005" s="46"/>
      <c r="AZ2005" s="46" t="s">
        <v>578</v>
      </c>
      <c r="BA2005" s="46" t="s">
        <v>966</v>
      </c>
      <c r="BB2005" s="46"/>
      <c r="BD2005" s="46" t="s">
        <v>2339</v>
      </c>
      <c r="BE2005" s="46"/>
      <c r="BF2005" s="46" t="s">
        <v>2032</v>
      </c>
      <c r="BG2005" s="46" t="s">
        <v>978</v>
      </c>
      <c r="BH2005" s="46"/>
      <c r="BI2005" s="46"/>
      <c r="BJ2005" s="46" t="s">
        <v>1945</v>
      </c>
      <c r="BK2005" s="46" t="s">
        <v>978</v>
      </c>
      <c r="BL2005" s="46" t="s">
        <v>2032</v>
      </c>
      <c r="BM2005" s="65" t="s">
        <v>1353</v>
      </c>
      <c r="BN2005" t="str">
        <f t="shared" si="233"/>
        <v>Ibuprofen film-coated tablet 400mg/</v>
      </c>
      <c r="BO2005" s="65"/>
      <c r="BP2005" t="str">
        <f t="shared" si="239"/>
        <v>Ibuprofen film-coated tablet 400mg/</v>
      </c>
      <c r="BR2005" s="76">
        <v>10221000</v>
      </c>
      <c r="BS2005" s="46" t="s">
        <v>1220</v>
      </c>
      <c r="BT2005" s="46"/>
      <c r="BU2005" s="119"/>
      <c r="BV2005" s="119"/>
      <c r="BW2005" s="48" t="s">
        <v>2203</v>
      </c>
      <c r="CB2005" s="82" t="s">
        <v>173</v>
      </c>
      <c r="CC2005" s="82"/>
      <c r="CD2005" s="46" t="s">
        <v>2262</v>
      </c>
      <c r="CE2005" s="46" t="s">
        <v>173</v>
      </c>
      <c r="CG2005" s="46" t="s">
        <v>175</v>
      </c>
      <c r="CH2005" s="46"/>
      <c r="CI2005" s="119"/>
      <c r="CJ2005" s="119"/>
      <c r="CK2005" s="46" t="s">
        <v>1239</v>
      </c>
      <c r="CN2005" s="46" t="s">
        <v>3383</v>
      </c>
      <c r="CO2005" s="46" t="s">
        <v>2251</v>
      </c>
      <c r="CQ2005" s="69" t="s">
        <v>2251</v>
      </c>
      <c r="CR2005" s="69" t="s">
        <v>966</v>
      </c>
      <c r="CT2005" s="46" t="s">
        <v>2251</v>
      </c>
      <c r="CU2005" s="46" t="s">
        <v>614</v>
      </c>
      <c r="CV2005" s="119"/>
      <c r="CW2005" s="148"/>
      <c r="DG2005" s="119"/>
      <c r="DH2005" s="119"/>
      <c r="DI2005" s="119"/>
      <c r="DJ2005" s="119"/>
      <c r="DK2005" s="119"/>
      <c r="DL2005" s="74">
        <v>400</v>
      </c>
      <c r="DM2005" s="74" t="s">
        <v>164</v>
      </c>
      <c r="DN2005" s="74"/>
      <c r="DO2005" s="74"/>
      <c r="DP2005" s="74"/>
      <c r="DR2005" s="74">
        <v>400</v>
      </c>
      <c r="DS2005" s="74" t="s">
        <v>164</v>
      </c>
      <c r="DX2005" s="46" t="s">
        <v>210</v>
      </c>
      <c r="DY2005" s="46" t="s">
        <v>210</v>
      </c>
      <c r="DZ2005" s="46" t="s">
        <v>2242</v>
      </c>
      <c r="EA2005" s="75">
        <v>4000000</v>
      </c>
      <c r="EB2005" s="46" t="s">
        <v>164</v>
      </c>
      <c r="EC2005" s="46"/>
      <c r="ET2005" s="46" t="s">
        <v>210</v>
      </c>
      <c r="EU2005" s="46" t="s">
        <v>210</v>
      </c>
      <c r="EY2005" s="70" t="str">
        <f t="shared" si="235"/>
        <v>ibuprofen oral 400mg/</v>
      </c>
      <c r="FK2005" s="14" t="s">
        <v>163</v>
      </c>
      <c r="FL2005" s="70" t="str">
        <f t="shared" si="236"/>
        <v>ibuprofen oral 400mg/</v>
      </c>
    </row>
    <row r="2006" spans="1:168" ht="15.75" customHeight="1">
      <c r="A2006" s="76">
        <f t="shared" si="238"/>
        <v>9876759</v>
      </c>
      <c r="B2006" s="57"/>
      <c r="C2006" s="119"/>
      <c r="D2006" s="119"/>
      <c r="E2006" s="119"/>
      <c r="F2006" s="119"/>
      <c r="G2006" s="46" t="s">
        <v>1518</v>
      </c>
      <c r="H2006" s="46" t="s">
        <v>1829</v>
      </c>
      <c r="J2006" s="5" t="str">
        <f t="shared" si="230"/>
        <v>NOR Ibuprofen Vitabalans Oy film-coated tablet 10 x 600mg/</v>
      </c>
      <c r="K2006" s="5" t="str">
        <f t="shared" si="231"/>
        <v>NOR Ibuprofen Vitabalans Oy film-coated tablet 10 x 600mg/</v>
      </c>
      <c r="N2006" s="46" t="s">
        <v>210</v>
      </c>
      <c r="O2006" s="46" t="s">
        <v>2230</v>
      </c>
      <c r="P2006" s="80">
        <v>10</v>
      </c>
      <c r="R2006" s="80">
        <v>10</v>
      </c>
      <c r="T2006" s="119"/>
      <c r="U2006" s="119"/>
      <c r="V2006" s="119"/>
      <c r="W2006" s="119"/>
      <c r="X2006" s="46" t="s">
        <v>210</v>
      </c>
      <c r="Y2006" s="46" t="s">
        <v>2138</v>
      </c>
      <c r="AA2006" s="46" t="s">
        <v>2303</v>
      </c>
      <c r="AC2006" s="46" t="s">
        <v>210</v>
      </c>
      <c r="AD2006" s="46" t="s">
        <v>210</v>
      </c>
      <c r="AE2006" s="46" t="s">
        <v>2230</v>
      </c>
      <c r="AF2006" s="48" t="s">
        <v>2203</v>
      </c>
      <c r="AG2006" s="46" t="s">
        <v>2339</v>
      </c>
      <c r="AH2006" s="46"/>
      <c r="AI2006" s="46" t="s">
        <v>3373</v>
      </c>
      <c r="AJ2006" s="46" t="s">
        <v>2221</v>
      </c>
      <c r="AT2006" s="25" t="str">
        <f t="shared" si="232"/>
        <v>NOR Ibuprofen Vitabalans Oy film-coated tablet 600mg/</v>
      </c>
      <c r="AU2006" s="33"/>
      <c r="AV2006" s="46" t="s">
        <v>1896</v>
      </c>
      <c r="AW2006" s="46" t="s">
        <v>1829</v>
      </c>
      <c r="AX2006" s="46"/>
      <c r="AZ2006" s="46" t="s">
        <v>578</v>
      </c>
      <c r="BA2006" s="46" t="s">
        <v>966</v>
      </c>
      <c r="BB2006" s="46"/>
      <c r="BD2006" s="46" t="s">
        <v>2339</v>
      </c>
      <c r="BE2006" s="46"/>
      <c r="BF2006" s="46" t="s">
        <v>2030</v>
      </c>
      <c r="BG2006" s="46" t="s">
        <v>978</v>
      </c>
      <c r="BH2006" s="46"/>
      <c r="BI2006" s="46"/>
      <c r="BJ2006" s="46" t="s">
        <v>1943</v>
      </c>
      <c r="BK2006" s="46" t="s">
        <v>978</v>
      </c>
      <c r="BL2006" s="46" t="s">
        <v>2030</v>
      </c>
      <c r="BM2006" s="65" t="s">
        <v>1353</v>
      </c>
      <c r="BN2006" t="str">
        <f t="shared" si="233"/>
        <v>Ibuprofen film-coated tablet 600mg/</v>
      </c>
      <c r="BO2006" s="65"/>
      <c r="BP2006" t="str">
        <f t="shared" si="239"/>
        <v>Ibuprofen film-coated tablet 600mg/</v>
      </c>
      <c r="BR2006" s="76">
        <v>10221000</v>
      </c>
      <c r="BS2006" s="46" t="s">
        <v>1220</v>
      </c>
      <c r="BT2006" s="46"/>
      <c r="BU2006" s="119"/>
      <c r="BV2006" s="119"/>
      <c r="BW2006" s="48" t="s">
        <v>2203</v>
      </c>
      <c r="CB2006" s="82" t="s">
        <v>173</v>
      </c>
      <c r="CC2006" s="82"/>
      <c r="CD2006" s="46" t="s">
        <v>2262</v>
      </c>
      <c r="CE2006" s="46" t="s">
        <v>173</v>
      </c>
      <c r="CG2006" s="46" t="s">
        <v>175</v>
      </c>
      <c r="CH2006" s="46"/>
      <c r="CI2006" s="119"/>
      <c r="CJ2006" s="119"/>
      <c r="CK2006" s="46" t="s">
        <v>1239</v>
      </c>
      <c r="CN2006" s="46" t="s">
        <v>3383</v>
      </c>
      <c r="CO2006" s="46" t="s">
        <v>2251</v>
      </c>
      <c r="CQ2006" s="69" t="s">
        <v>2251</v>
      </c>
      <c r="CR2006" s="69" t="s">
        <v>966</v>
      </c>
      <c r="CT2006" s="46" t="s">
        <v>2251</v>
      </c>
      <c r="CU2006" s="46" t="s">
        <v>614</v>
      </c>
      <c r="CV2006" s="119"/>
      <c r="CW2006" s="148"/>
      <c r="DG2006" s="119"/>
      <c r="DH2006" s="119"/>
      <c r="DI2006" s="119"/>
      <c r="DJ2006" s="119"/>
      <c r="DK2006" s="119"/>
      <c r="DL2006" s="74">
        <v>600</v>
      </c>
      <c r="DM2006" s="74" t="s">
        <v>164</v>
      </c>
      <c r="DN2006" s="74"/>
      <c r="DO2006" s="74"/>
      <c r="DP2006" s="74"/>
      <c r="DR2006" s="74">
        <v>600</v>
      </c>
      <c r="DS2006" s="74" t="s">
        <v>164</v>
      </c>
      <c r="DX2006" s="46" t="s">
        <v>210</v>
      </c>
      <c r="DY2006" s="46" t="s">
        <v>210</v>
      </c>
      <c r="DZ2006" s="46" t="s">
        <v>2242</v>
      </c>
      <c r="EA2006" s="75">
        <v>6000000</v>
      </c>
      <c r="EB2006" s="46" t="s">
        <v>164</v>
      </c>
      <c r="EC2006" s="46"/>
      <c r="ET2006" s="46" t="s">
        <v>210</v>
      </c>
      <c r="EU2006" s="46" t="s">
        <v>210</v>
      </c>
      <c r="EY2006" s="70" t="str">
        <f t="shared" si="235"/>
        <v>ibuprofen oral 600mg/</v>
      </c>
      <c r="FK2006" s="14" t="s">
        <v>163</v>
      </c>
      <c r="FL2006" s="70" t="str">
        <f t="shared" si="236"/>
        <v>ibuprofen oral 600mg/</v>
      </c>
    </row>
    <row r="2007" spans="1:168" ht="15.75" customHeight="1">
      <c r="A2007" s="76">
        <f t="shared" si="238"/>
        <v>9876760</v>
      </c>
      <c r="B2007" s="57"/>
      <c r="C2007" s="119"/>
      <c r="D2007" s="119"/>
      <c r="E2007" s="119"/>
      <c r="F2007" s="119"/>
      <c r="G2007" s="46" t="s">
        <v>1519</v>
      </c>
      <c r="H2007" s="46" t="s">
        <v>1831</v>
      </c>
      <c r="J2007" s="5" t="str">
        <f t="shared" ref="J2007:J2070" si="240">CONCATENATE(BM2007," ",CR2008," ",BG2007," ",BS2007," ",R2007,S2007," x ",DR2007,DS2007,"/",DU2007,DV2007)</f>
        <v>NOR Ibuprofen Vitabalans Oy film-coated tablet 10 x 400mg/</v>
      </c>
      <c r="K2007" s="5" t="str">
        <f t="shared" ref="K2007:K2070" si="241">CONCATENATE(BM2007," ",CR2008," ",BG2007," ",BS2007," ",R2007,S2007," x ",DR2007,DS2007,"/",DU2007,DV2007)</f>
        <v>NOR Ibuprofen Vitabalans Oy film-coated tablet 10 x 400mg/</v>
      </c>
      <c r="N2007" s="46" t="s">
        <v>210</v>
      </c>
      <c r="O2007" s="46" t="s">
        <v>2230</v>
      </c>
      <c r="P2007" s="80">
        <v>10</v>
      </c>
      <c r="R2007" s="80">
        <v>10</v>
      </c>
      <c r="T2007" s="119"/>
      <c r="U2007" s="119"/>
      <c r="V2007" s="119"/>
      <c r="W2007" s="119"/>
      <c r="X2007" s="46" t="s">
        <v>210</v>
      </c>
      <c r="Y2007" s="46" t="s">
        <v>2140</v>
      </c>
      <c r="AA2007" s="46" t="s">
        <v>2303</v>
      </c>
      <c r="AC2007" s="46" t="s">
        <v>210</v>
      </c>
      <c r="AD2007" s="46" t="s">
        <v>210</v>
      </c>
      <c r="AE2007" s="46" t="s">
        <v>2230</v>
      </c>
      <c r="AF2007" s="48" t="s">
        <v>2203</v>
      </c>
      <c r="AG2007" s="46" t="s">
        <v>2339</v>
      </c>
      <c r="AH2007" s="46"/>
      <c r="AI2007" s="46" t="s">
        <v>3373</v>
      </c>
      <c r="AJ2007" s="46" t="s">
        <v>2221</v>
      </c>
      <c r="AT2007" s="25" t="str">
        <f t="shared" ref="AT2007:AT2070" si="242">CONCATENATE(BM2007," ",CR2008," ",BG2007," ",BS2007," ",DR2007,DS2007,"/",DU2007,DV2007)</f>
        <v>NOR Ibuprofen Vitabalans Oy film-coated tablet 400mg/</v>
      </c>
      <c r="AU2007" s="33"/>
      <c r="AV2007" s="46" t="s">
        <v>1896</v>
      </c>
      <c r="AW2007" s="46" t="s">
        <v>1831</v>
      </c>
      <c r="AX2007" s="46"/>
      <c r="AZ2007" s="46" t="s">
        <v>578</v>
      </c>
      <c r="BA2007" s="46" t="s">
        <v>966</v>
      </c>
      <c r="BB2007" s="46"/>
      <c r="BD2007" s="46" t="s">
        <v>2339</v>
      </c>
      <c r="BE2007" s="46"/>
      <c r="BF2007" s="46" t="s">
        <v>2032</v>
      </c>
      <c r="BG2007" s="46" t="s">
        <v>978</v>
      </c>
      <c r="BH2007" s="46"/>
      <c r="BI2007" s="46"/>
      <c r="BJ2007" s="46" t="s">
        <v>1945</v>
      </c>
      <c r="BK2007" s="46" t="s">
        <v>978</v>
      </c>
      <c r="BL2007" s="46" t="s">
        <v>2032</v>
      </c>
      <c r="BM2007" s="65" t="s">
        <v>1353</v>
      </c>
      <c r="BN2007" t="str">
        <f t="shared" ref="BN2007:BN2070" si="243">CONCATENATE(CR2008," ",BS2007," ",DR2007,DS2007,"/",DU2007,DV2007)</f>
        <v>Ibuprofen film-coated tablet 400mg/</v>
      </c>
      <c r="BO2007" s="65"/>
      <c r="BP2007" t="str">
        <f t="shared" si="239"/>
        <v>Ibuprofen film-coated tablet 400mg/</v>
      </c>
      <c r="BR2007" s="76">
        <v>10221000</v>
      </c>
      <c r="BS2007" s="46" t="s">
        <v>1220</v>
      </c>
      <c r="BT2007" s="46"/>
      <c r="BU2007" s="119"/>
      <c r="BV2007" s="119"/>
      <c r="BW2007" s="48" t="s">
        <v>2203</v>
      </c>
      <c r="CB2007" s="82" t="s">
        <v>173</v>
      </c>
      <c r="CC2007" s="82"/>
      <c r="CD2007" s="46" t="s">
        <v>2262</v>
      </c>
      <c r="CE2007" s="46" t="s">
        <v>173</v>
      </c>
      <c r="CG2007" s="46" t="s">
        <v>175</v>
      </c>
      <c r="CH2007" s="46"/>
      <c r="CI2007" s="119"/>
      <c r="CJ2007" s="119"/>
      <c r="CK2007" s="46" t="s">
        <v>1239</v>
      </c>
      <c r="CN2007" s="46" t="s">
        <v>3383</v>
      </c>
      <c r="CO2007" s="46" t="s">
        <v>2251</v>
      </c>
      <c r="CQ2007" s="69" t="s">
        <v>2251</v>
      </c>
      <c r="CR2007" s="69" t="s">
        <v>966</v>
      </c>
      <c r="CT2007" s="46" t="s">
        <v>2251</v>
      </c>
      <c r="CU2007" s="46" t="s">
        <v>614</v>
      </c>
      <c r="CV2007" s="119"/>
      <c r="CW2007" s="148"/>
      <c r="DG2007" s="119"/>
      <c r="DH2007" s="119"/>
      <c r="DI2007" s="119"/>
      <c r="DJ2007" s="119"/>
      <c r="DK2007" s="119"/>
      <c r="DL2007" s="74">
        <v>400</v>
      </c>
      <c r="DM2007" s="74" t="s">
        <v>164</v>
      </c>
      <c r="DN2007" s="74"/>
      <c r="DO2007" s="74"/>
      <c r="DP2007" s="74"/>
      <c r="DR2007" s="74">
        <v>400</v>
      </c>
      <c r="DS2007" s="74" t="s">
        <v>164</v>
      </c>
      <c r="DX2007" s="46" t="s">
        <v>210</v>
      </c>
      <c r="DY2007" s="46" t="s">
        <v>210</v>
      </c>
      <c r="DZ2007" s="46" t="s">
        <v>2242</v>
      </c>
      <c r="EA2007" s="75">
        <v>4000000</v>
      </c>
      <c r="EB2007" s="46" t="s">
        <v>164</v>
      </c>
      <c r="EC2007" s="46"/>
      <c r="ET2007" s="46" t="s">
        <v>210</v>
      </c>
      <c r="EU2007" s="46" t="s">
        <v>210</v>
      </c>
      <c r="EY2007" s="70" t="str">
        <f t="shared" ref="EY2007:EY2070" si="244">CONCATENATE(CU2009," ",FK2007," ",DR2007,DS2007,"/",DU2007,DV2007)</f>
        <v>ibuprofen oral 400mg/</v>
      </c>
      <c r="FK2007" s="14" t="s">
        <v>163</v>
      </c>
      <c r="FL2007" s="70" t="str">
        <f t="shared" ref="FL2007:FL2070" si="245">CONCATENATE(CU2009," ",FK2007," ",DR2007,DS2007,"/",DU2007,DV2007)</f>
        <v>ibuprofen oral 400mg/</v>
      </c>
    </row>
    <row r="2008" spans="1:168" ht="15.75" customHeight="1">
      <c r="A2008" s="76">
        <f t="shared" si="238"/>
        <v>9876761</v>
      </c>
      <c r="B2008" s="57"/>
      <c r="C2008" s="119"/>
      <c r="D2008" s="119"/>
      <c r="E2008" s="119"/>
      <c r="F2008" s="119"/>
      <c r="G2008" s="46" t="s">
        <v>1520</v>
      </c>
      <c r="H2008" s="46" t="s">
        <v>1830</v>
      </c>
      <c r="J2008" s="5" t="str">
        <f t="shared" si="240"/>
        <v>NOR Ibuprofen Vitabalans Oy film-coated tablet 10 x 200mg/</v>
      </c>
      <c r="K2008" s="5" t="str">
        <f t="shared" si="241"/>
        <v>NOR Ibuprofen Vitabalans Oy film-coated tablet 10 x 200mg/</v>
      </c>
      <c r="N2008" s="46" t="s">
        <v>210</v>
      </c>
      <c r="O2008" s="46" t="s">
        <v>2230</v>
      </c>
      <c r="P2008" s="80">
        <v>10</v>
      </c>
      <c r="R2008" s="80">
        <v>10</v>
      </c>
      <c r="T2008" s="119"/>
      <c r="U2008" s="119"/>
      <c r="V2008" s="119"/>
      <c r="W2008" s="119"/>
      <c r="X2008" s="46" t="s">
        <v>210</v>
      </c>
      <c r="Y2008" s="46" t="s">
        <v>2139</v>
      </c>
      <c r="AA2008" s="46" t="s">
        <v>2303</v>
      </c>
      <c r="AC2008" s="46" t="s">
        <v>210</v>
      </c>
      <c r="AD2008" s="46" t="s">
        <v>210</v>
      </c>
      <c r="AE2008" s="46" t="s">
        <v>2230</v>
      </c>
      <c r="AF2008" s="48" t="s">
        <v>2203</v>
      </c>
      <c r="AG2008" s="46" t="s">
        <v>2339</v>
      </c>
      <c r="AH2008" s="46"/>
      <c r="AI2008" s="46" t="s">
        <v>3373</v>
      </c>
      <c r="AJ2008" s="46" t="s">
        <v>2221</v>
      </c>
      <c r="AT2008" s="25" t="str">
        <f t="shared" si="242"/>
        <v>NOR Ibuprofen Vitabalans Oy film-coated tablet 200mg/</v>
      </c>
      <c r="AU2008" s="33"/>
      <c r="AV2008" s="46" t="s">
        <v>1896</v>
      </c>
      <c r="AW2008" s="46" t="s">
        <v>1830</v>
      </c>
      <c r="AX2008" s="46"/>
      <c r="AZ2008" s="46" t="s">
        <v>578</v>
      </c>
      <c r="BA2008" s="46" t="s">
        <v>966</v>
      </c>
      <c r="BB2008" s="46"/>
      <c r="BD2008" s="46" t="s">
        <v>2339</v>
      </c>
      <c r="BE2008" s="46"/>
      <c r="BF2008" s="46" t="s">
        <v>2031</v>
      </c>
      <c r="BG2008" s="46" t="s">
        <v>978</v>
      </c>
      <c r="BH2008" s="46"/>
      <c r="BI2008" s="46"/>
      <c r="BJ2008" s="46" t="s">
        <v>1944</v>
      </c>
      <c r="BK2008" s="46" t="s">
        <v>978</v>
      </c>
      <c r="BL2008" s="46" t="s">
        <v>2031</v>
      </c>
      <c r="BM2008" s="65" t="s">
        <v>1353</v>
      </c>
      <c r="BN2008" t="str">
        <f t="shared" si="243"/>
        <v>Ibuprofen film-coated tablet 200mg/</v>
      </c>
      <c r="BO2008" s="65"/>
      <c r="BP2008" t="str">
        <f t="shared" si="239"/>
        <v>Ibuprofen film-coated tablet 200mg/</v>
      </c>
      <c r="BR2008" s="76">
        <v>10221000</v>
      </c>
      <c r="BS2008" s="46" t="s">
        <v>1220</v>
      </c>
      <c r="BT2008" s="46"/>
      <c r="BU2008" s="119"/>
      <c r="BV2008" s="119"/>
      <c r="BW2008" s="48" t="s">
        <v>2203</v>
      </c>
      <c r="CB2008" s="82" t="s">
        <v>173</v>
      </c>
      <c r="CC2008" s="82"/>
      <c r="CD2008" s="46" t="s">
        <v>2262</v>
      </c>
      <c r="CE2008" s="46" t="s">
        <v>173</v>
      </c>
      <c r="CG2008" s="46" t="s">
        <v>175</v>
      </c>
      <c r="CH2008" s="46"/>
      <c r="CI2008" s="119"/>
      <c r="CJ2008" s="119"/>
      <c r="CK2008" s="46" t="s">
        <v>1239</v>
      </c>
      <c r="CN2008" s="46" t="s">
        <v>3383</v>
      </c>
      <c r="CO2008" s="46" t="s">
        <v>2251</v>
      </c>
      <c r="CQ2008" s="69" t="s">
        <v>2251</v>
      </c>
      <c r="CR2008" s="69" t="s">
        <v>966</v>
      </c>
      <c r="CT2008" s="46" t="s">
        <v>2251</v>
      </c>
      <c r="CU2008" s="46" t="s">
        <v>614</v>
      </c>
      <c r="CV2008" s="119"/>
      <c r="CW2008" s="148"/>
      <c r="DG2008" s="119"/>
      <c r="DH2008" s="119"/>
      <c r="DI2008" s="119"/>
      <c r="DJ2008" s="119"/>
      <c r="DK2008" s="119"/>
      <c r="DL2008" s="74">
        <v>200</v>
      </c>
      <c r="DM2008" s="74" t="s">
        <v>164</v>
      </c>
      <c r="DN2008" s="74"/>
      <c r="DO2008" s="74"/>
      <c r="DP2008" s="74"/>
      <c r="DR2008" s="74">
        <v>200</v>
      </c>
      <c r="DS2008" s="74" t="s">
        <v>164</v>
      </c>
      <c r="DX2008" s="46" t="s">
        <v>210</v>
      </c>
      <c r="DY2008" s="46" t="s">
        <v>210</v>
      </c>
      <c r="DZ2008" s="46" t="s">
        <v>2242</v>
      </c>
      <c r="EA2008" s="75">
        <v>2000000</v>
      </c>
      <c r="EB2008" s="46" t="s">
        <v>164</v>
      </c>
      <c r="EC2008" s="46"/>
      <c r="ET2008" s="46" t="s">
        <v>210</v>
      </c>
      <c r="EU2008" s="46" t="s">
        <v>210</v>
      </c>
      <c r="EY2008" s="70" t="str">
        <f t="shared" si="244"/>
        <v>ibuprofen oral 200mg/</v>
      </c>
      <c r="FK2008" s="14" t="s">
        <v>163</v>
      </c>
      <c r="FL2008" s="70" t="str">
        <f t="shared" si="245"/>
        <v>ibuprofen oral 200mg/</v>
      </c>
    </row>
    <row r="2009" spans="1:168" ht="15.75" customHeight="1">
      <c r="A2009" s="76">
        <f t="shared" si="238"/>
        <v>9876762</v>
      </c>
      <c r="B2009" s="57"/>
      <c r="C2009" s="119"/>
      <c r="D2009" s="119"/>
      <c r="E2009" s="119"/>
      <c r="F2009" s="119"/>
      <c r="G2009" s="46" t="s">
        <v>1521</v>
      </c>
      <c r="H2009" s="46" t="s">
        <v>1830</v>
      </c>
      <c r="J2009" s="5" t="str">
        <f t="shared" si="240"/>
        <v>NOR Ibuprofen Vitabalans Oy film-coated tablet 100 x 200mg/</v>
      </c>
      <c r="K2009" s="5" t="str">
        <f t="shared" si="241"/>
        <v>NOR Ibuprofen Vitabalans Oy film-coated tablet 100 x 200mg/</v>
      </c>
      <c r="N2009" s="46" t="s">
        <v>210</v>
      </c>
      <c r="O2009" s="46" t="s">
        <v>2235</v>
      </c>
      <c r="P2009" s="80">
        <v>100</v>
      </c>
      <c r="R2009" s="80">
        <v>100</v>
      </c>
      <c r="T2009" s="119"/>
      <c r="U2009" s="119"/>
      <c r="V2009" s="119"/>
      <c r="W2009" s="119"/>
      <c r="X2009" s="46" t="s">
        <v>210</v>
      </c>
      <c r="Y2009" s="46" t="s">
        <v>2139</v>
      </c>
      <c r="AA2009" s="46" t="s">
        <v>2303</v>
      </c>
      <c r="AC2009" s="46" t="s">
        <v>210</v>
      </c>
      <c r="AD2009" s="46" t="s">
        <v>210</v>
      </c>
      <c r="AE2009" s="46" t="s">
        <v>2235</v>
      </c>
      <c r="AF2009" s="48" t="s">
        <v>2203</v>
      </c>
      <c r="AG2009" s="46" t="s">
        <v>2339</v>
      </c>
      <c r="AH2009" s="46"/>
      <c r="AI2009" s="46" t="s">
        <v>3373</v>
      </c>
      <c r="AJ2009" s="46" t="s">
        <v>2221</v>
      </c>
      <c r="AT2009" s="25" t="str">
        <f t="shared" si="242"/>
        <v>NOR Ibuprofen Vitabalans Oy film-coated tablet 200mg/</v>
      </c>
      <c r="AU2009" s="33"/>
      <c r="AV2009" s="46" t="s">
        <v>1896</v>
      </c>
      <c r="AW2009" s="46" t="s">
        <v>1830</v>
      </c>
      <c r="AX2009" s="46"/>
      <c r="AZ2009" s="46" t="s">
        <v>578</v>
      </c>
      <c r="BA2009" s="46" t="s">
        <v>966</v>
      </c>
      <c r="BB2009" s="46"/>
      <c r="BD2009" s="46" t="s">
        <v>2339</v>
      </c>
      <c r="BE2009" s="46"/>
      <c r="BF2009" s="46" t="s">
        <v>2031</v>
      </c>
      <c r="BG2009" s="46" t="s">
        <v>978</v>
      </c>
      <c r="BH2009" s="46"/>
      <c r="BI2009" s="46"/>
      <c r="BJ2009" s="46" t="s">
        <v>1944</v>
      </c>
      <c r="BK2009" s="46" t="s">
        <v>978</v>
      </c>
      <c r="BL2009" s="46" t="s">
        <v>2031</v>
      </c>
      <c r="BM2009" s="65" t="s">
        <v>1353</v>
      </c>
      <c r="BN2009" t="str">
        <f t="shared" si="243"/>
        <v>Ibuprofen film-coated tablet 200mg/</v>
      </c>
      <c r="BO2009" s="65"/>
      <c r="BP2009" t="str">
        <f t="shared" si="239"/>
        <v>Ibuprofen film-coated tablet 200mg/</v>
      </c>
      <c r="BR2009" s="76">
        <v>10221000</v>
      </c>
      <c r="BS2009" s="46" t="s">
        <v>1220</v>
      </c>
      <c r="BT2009" s="46"/>
      <c r="BU2009" s="119"/>
      <c r="BV2009" s="119"/>
      <c r="BW2009" s="48" t="s">
        <v>2203</v>
      </c>
      <c r="CB2009" s="82" t="s">
        <v>173</v>
      </c>
      <c r="CC2009" s="82"/>
      <c r="CD2009" s="46" t="s">
        <v>2262</v>
      </c>
      <c r="CE2009" s="46" t="s">
        <v>173</v>
      </c>
      <c r="CG2009" s="46" t="s">
        <v>175</v>
      </c>
      <c r="CH2009" s="46"/>
      <c r="CI2009" s="119"/>
      <c r="CJ2009" s="119"/>
      <c r="CK2009" s="46" t="s">
        <v>1239</v>
      </c>
      <c r="CN2009" s="46" t="s">
        <v>3383</v>
      </c>
      <c r="CO2009" s="46" t="s">
        <v>2251</v>
      </c>
      <c r="CQ2009" s="69" t="s">
        <v>2251</v>
      </c>
      <c r="CR2009" s="69" t="s">
        <v>966</v>
      </c>
      <c r="CT2009" s="46" t="s">
        <v>2251</v>
      </c>
      <c r="CU2009" s="46" t="s">
        <v>614</v>
      </c>
      <c r="CV2009" s="119"/>
      <c r="CW2009" s="148"/>
      <c r="DG2009" s="119"/>
      <c r="DH2009" s="119"/>
      <c r="DI2009" s="119"/>
      <c r="DJ2009" s="119"/>
      <c r="DK2009" s="119"/>
      <c r="DL2009" s="74">
        <v>200</v>
      </c>
      <c r="DM2009" s="74" t="s">
        <v>164</v>
      </c>
      <c r="DN2009" s="74"/>
      <c r="DO2009" s="74"/>
      <c r="DP2009" s="74"/>
      <c r="DR2009" s="74">
        <v>200</v>
      </c>
      <c r="DS2009" s="74" t="s">
        <v>164</v>
      </c>
      <c r="DX2009" s="46" t="s">
        <v>210</v>
      </c>
      <c r="DY2009" s="46" t="s">
        <v>210</v>
      </c>
      <c r="DZ2009" s="46" t="s">
        <v>2242</v>
      </c>
      <c r="EA2009" s="75">
        <v>2000000</v>
      </c>
      <c r="EB2009" s="46" t="s">
        <v>164</v>
      </c>
      <c r="EC2009" s="46"/>
      <c r="ET2009" s="46" t="s">
        <v>210</v>
      </c>
      <c r="EU2009" s="46" t="s">
        <v>210</v>
      </c>
      <c r="EY2009" s="70" t="str">
        <f t="shared" si="244"/>
        <v>ibuprofen oral 200mg/</v>
      </c>
      <c r="FK2009" s="14" t="s">
        <v>163</v>
      </c>
      <c r="FL2009" s="70" t="str">
        <f t="shared" si="245"/>
        <v>ibuprofen oral 200mg/</v>
      </c>
    </row>
    <row r="2010" spans="1:168" ht="15.75" customHeight="1">
      <c r="A2010" s="76">
        <f t="shared" si="238"/>
        <v>9876763</v>
      </c>
      <c r="B2010" s="57"/>
      <c r="C2010" s="119"/>
      <c r="D2010" s="119"/>
      <c r="E2010" s="119"/>
      <c r="F2010" s="119"/>
      <c r="G2010" s="46" t="s">
        <v>1522</v>
      </c>
      <c r="H2010" s="46" t="s">
        <v>1832</v>
      </c>
      <c r="J2010" s="5" t="str">
        <f t="shared" si="240"/>
        <v>NOR Ibuprofen Reckitt Benckiser Healthcare (Nordics) A/S chewable capsule, soft 20 x 100mg/</v>
      </c>
      <c r="K2010" s="5" t="str">
        <f t="shared" si="241"/>
        <v>NOR Ibuprofen Reckitt Benckiser Healthcare (Nordics) A/S chewable capsule, soft 20 x 100mg/</v>
      </c>
      <c r="N2010" s="46" t="s">
        <v>210</v>
      </c>
      <c r="O2010" s="46" t="s">
        <v>2238</v>
      </c>
      <c r="P2010" s="80">
        <v>20</v>
      </c>
      <c r="R2010" s="80">
        <v>20</v>
      </c>
      <c r="T2010" s="119"/>
      <c r="U2010" s="119"/>
      <c r="V2010" s="119"/>
      <c r="W2010" s="119"/>
      <c r="X2010" s="46" t="s">
        <v>210</v>
      </c>
      <c r="Y2010" s="46" t="s">
        <v>2141</v>
      </c>
      <c r="AA2010" s="46" t="s">
        <v>2303</v>
      </c>
      <c r="AC2010" s="46" t="s">
        <v>210</v>
      </c>
      <c r="AD2010" s="46" t="s">
        <v>210</v>
      </c>
      <c r="AE2010" s="46" t="s">
        <v>2238</v>
      </c>
      <c r="AF2010" s="48" t="s">
        <v>2204</v>
      </c>
      <c r="AG2010" s="46" t="s">
        <v>1221</v>
      </c>
      <c r="AH2010" s="46"/>
      <c r="AI2010" s="46" t="s">
        <v>2213</v>
      </c>
      <c r="AJ2010" s="46" t="s">
        <v>2222</v>
      </c>
      <c r="AT2010" s="25" t="str">
        <f t="shared" si="242"/>
        <v>NOR Ibuprofen Reckitt Benckiser Healthcare (Nordics) A/S chewable capsule, soft 100mg/</v>
      </c>
      <c r="AU2010" s="33"/>
      <c r="AV2010" s="46" t="s">
        <v>1897</v>
      </c>
      <c r="AW2010" s="46" t="s">
        <v>1832</v>
      </c>
      <c r="AX2010" s="46"/>
      <c r="AZ2010" s="46" t="s">
        <v>578</v>
      </c>
      <c r="BA2010" s="46" t="s">
        <v>966</v>
      </c>
      <c r="BB2010" s="46"/>
      <c r="BD2010" s="46" t="s">
        <v>1221</v>
      </c>
      <c r="BE2010" s="46"/>
      <c r="BF2010" s="46" t="s">
        <v>2033</v>
      </c>
      <c r="BG2010" s="46" t="s">
        <v>2095</v>
      </c>
      <c r="BH2010" s="46"/>
      <c r="BI2010" s="46"/>
      <c r="BJ2010" s="46" t="s">
        <v>1946</v>
      </c>
      <c r="BK2010" s="46" t="s">
        <v>2095</v>
      </c>
      <c r="BL2010" s="46" t="s">
        <v>2033</v>
      </c>
      <c r="BM2010" s="65" t="s">
        <v>1353</v>
      </c>
      <c r="BN2010" t="str">
        <f t="shared" si="243"/>
        <v>Ibuprofen chewable capsule, soft 100mg/</v>
      </c>
      <c r="BO2010" s="65"/>
      <c r="BP2010" t="str">
        <f t="shared" si="239"/>
        <v>Ibuprofen chewable capsule, soft 100mg/</v>
      </c>
      <c r="BR2010" s="76">
        <v>10214000</v>
      </c>
      <c r="BS2010" s="46" t="s">
        <v>1221</v>
      </c>
      <c r="BT2010" s="46"/>
      <c r="BU2010" s="119"/>
      <c r="BV2010" s="119"/>
      <c r="BW2010" s="48" t="s">
        <v>2204</v>
      </c>
      <c r="CB2010" s="82" t="s">
        <v>192</v>
      </c>
      <c r="CC2010" s="82"/>
      <c r="CD2010" s="46" t="s">
        <v>2264</v>
      </c>
      <c r="CE2010" s="46" t="s">
        <v>192</v>
      </c>
      <c r="CG2010" s="46" t="s">
        <v>175</v>
      </c>
      <c r="CH2010" s="46"/>
      <c r="CI2010" s="119"/>
      <c r="CJ2010" s="119"/>
      <c r="CK2010" s="46" t="s">
        <v>1239</v>
      </c>
      <c r="CN2010" s="46" t="s">
        <v>3383</v>
      </c>
      <c r="CO2010" s="46" t="s">
        <v>2251</v>
      </c>
      <c r="CQ2010" s="69" t="s">
        <v>2251</v>
      </c>
      <c r="CR2010" s="69" t="s">
        <v>966</v>
      </c>
      <c r="CT2010" s="46" t="s">
        <v>2251</v>
      </c>
      <c r="CU2010" s="46" t="s">
        <v>614</v>
      </c>
      <c r="CV2010" s="119"/>
      <c r="CW2010" s="148"/>
      <c r="DG2010" s="119"/>
      <c r="DH2010" s="119"/>
      <c r="DI2010" s="119"/>
      <c r="DJ2010" s="119"/>
      <c r="DK2010" s="119"/>
      <c r="DL2010" s="74">
        <v>100</v>
      </c>
      <c r="DM2010" s="74" t="s">
        <v>164</v>
      </c>
      <c r="DN2010" s="74"/>
      <c r="DO2010" s="74"/>
      <c r="DP2010" s="74"/>
      <c r="DR2010" s="74">
        <v>100</v>
      </c>
      <c r="DS2010" s="74" t="s">
        <v>164</v>
      </c>
      <c r="DX2010" s="46" t="s">
        <v>210</v>
      </c>
      <c r="DY2010" s="46" t="s">
        <v>210</v>
      </c>
      <c r="DZ2010" s="46" t="s">
        <v>2242</v>
      </c>
      <c r="EA2010" s="75">
        <v>1000000</v>
      </c>
      <c r="EB2010" s="46" t="s">
        <v>164</v>
      </c>
      <c r="EC2010" s="46"/>
      <c r="ET2010" s="46" t="s">
        <v>210</v>
      </c>
      <c r="EU2010" s="46" t="s">
        <v>210</v>
      </c>
      <c r="EY2010" s="70" t="str">
        <f t="shared" si="244"/>
        <v>ibuprofen oral 100mg/</v>
      </c>
      <c r="FK2010" s="14" t="s">
        <v>163</v>
      </c>
      <c r="FL2010" s="70" t="str">
        <f t="shared" si="245"/>
        <v>ibuprofen oral 100mg/</v>
      </c>
    </row>
    <row r="2011" spans="1:168" ht="15.75" customHeight="1">
      <c r="A2011" s="76">
        <f t="shared" si="238"/>
        <v>9876764</v>
      </c>
      <c r="B2011" s="57"/>
      <c r="C2011" s="119"/>
      <c r="D2011" s="119"/>
      <c r="E2011" s="119"/>
      <c r="F2011" s="119"/>
      <c r="G2011" s="46" t="s">
        <v>1523</v>
      </c>
      <c r="H2011" s="46" t="s">
        <v>1832</v>
      </c>
      <c r="J2011" s="5" t="str">
        <f t="shared" si="240"/>
        <v>NOR Ibuprofen Reckitt Benckiser Healthcare (Nordics) A/S chewable capsule, soft 6 x 100mg/</v>
      </c>
      <c r="K2011" s="5" t="str">
        <f t="shared" si="241"/>
        <v>NOR Ibuprofen Reckitt Benckiser Healthcare (Nordics) A/S chewable capsule, soft 6 x 100mg/</v>
      </c>
      <c r="N2011" s="46" t="s">
        <v>210</v>
      </c>
      <c r="O2011" s="46" t="s">
        <v>2286</v>
      </c>
      <c r="P2011" s="80">
        <v>6</v>
      </c>
      <c r="R2011" s="80">
        <v>6</v>
      </c>
      <c r="T2011" s="119"/>
      <c r="U2011" s="119"/>
      <c r="V2011" s="119"/>
      <c r="W2011" s="119"/>
      <c r="X2011" s="46" t="s">
        <v>210</v>
      </c>
      <c r="Y2011" s="46" t="s">
        <v>2141</v>
      </c>
      <c r="AA2011" s="46" t="s">
        <v>2303</v>
      </c>
      <c r="AC2011" s="46" t="s">
        <v>210</v>
      </c>
      <c r="AD2011" s="46" t="s">
        <v>210</v>
      </c>
      <c r="AE2011" s="46" t="s">
        <v>2286</v>
      </c>
      <c r="AF2011" s="48" t="s">
        <v>2204</v>
      </c>
      <c r="AG2011" s="46" t="s">
        <v>1221</v>
      </c>
      <c r="AH2011" s="46"/>
      <c r="AI2011" s="46" t="s">
        <v>2213</v>
      </c>
      <c r="AJ2011" s="46" t="s">
        <v>2222</v>
      </c>
      <c r="AT2011" s="25" t="str">
        <f t="shared" si="242"/>
        <v>NOR Ibuprofen Reckitt Benckiser Healthcare (Nordics) A/S chewable capsule, soft 100mg/</v>
      </c>
      <c r="AU2011" s="33"/>
      <c r="AV2011" s="46" t="s">
        <v>1897</v>
      </c>
      <c r="AW2011" s="46" t="s">
        <v>1832</v>
      </c>
      <c r="AX2011" s="46"/>
      <c r="AZ2011" s="46" t="s">
        <v>578</v>
      </c>
      <c r="BA2011" s="46" t="s">
        <v>966</v>
      </c>
      <c r="BB2011" s="46"/>
      <c r="BD2011" s="46" t="s">
        <v>1221</v>
      </c>
      <c r="BE2011" s="46"/>
      <c r="BF2011" s="46" t="s">
        <v>2033</v>
      </c>
      <c r="BG2011" s="46" t="s">
        <v>2095</v>
      </c>
      <c r="BH2011" s="46"/>
      <c r="BI2011" s="46"/>
      <c r="BJ2011" s="46" t="s">
        <v>1946</v>
      </c>
      <c r="BK2011" s="46" t="s">
        <v>2095</v>
      </c>
      <c r="BL2011" s="46" t="s">
        <v>2033</v>
      </c>
      <c r="BM2011" s="65" t="s">
        <v>1353</v>
      </c>
      <c r="BN2011" t="str">
        <f t="shared" si="243"/>
        <v>Ibuprofen chewable capsule, soft 100mg/</v>
      </c>
      <c r="BO2011" s="65"/>
      <c r="BP2011" t="str">
        <f t="shared" si="239"/>
        <v>Ibuprofen chewable capsule, soft 100mg/</v>
      </c>
      <c r="BR2011" s="76">
        <v>10214000</v>
      </c>
      <c r="BS2011" s="46" t="s">
        <v>1221</v>
      </c>
      <c r="BT2011" s="46"/>
      <c r="BU2011" s="119"/>
      <c r="BV2011" s="119"/>
      <c r="BW2011" s="48" t="s">
        <v>2204</v>
      </c>
      <c r="CB2011" s="82" t="s">
        <v>192</v>
      </c>
      <c r="CC2011" s="82"/>
      <c r="CD2011" s="46" t="s">
        <v>2264</v>
      </c>
      <c r="CE2011" s="46" t="s">
        <v>192</v>
      </c>
      <c r="CG2011" s="46" t="s">
        <v>175</v>
      </c>
      <c r="CH2011" s="46"/>
      <c r="CI2011" s="119"/>
      <c r="CJ2011" s="119"/>
      <c r="CK2011" s="46" t="s">
        <v>1239</v>
      </c>
      <c r="CN2011" s="46" t="s">
        <v>3383</v>
      </c>
      <c r="CO2011" s="46" t="s">
        <v>2251</v>
      </c>
      <c r="CQ2011" s="69" t="s">
        <v>2251</v>
      </c>
      <c r="CR2011" s="69" t="s">
        <v>966</v>
      </c>
      <c r="CT2011" s="46" t="s">
        <v>2251</v>
      </c>
      <c r="CU2011" s="46" t="s">
        <v>614</v>
      </c>
      <c r="CV2011" s="119"/>
      <c r="CW2011" s="148"/>
      <c r="DG2011" s="119"/>
      <c r="DH2011" s="119"/>
      <c r="DI2011" s="119"/>
      <c r="DJ2011" s="119"/>
      <c r="DK2011" s="119"/>
      <c r="DL2011" s="74">
        <v>100</v>
      </c>
      <c r="DM2011" s="74" t="s">
        <v>164</v>
      </c>
      <c r="DN2011" s="74"/>
      <c r="DO2011" s="74"/>
      <c r="DP2011" s="74"/>
      <c r="DR2011" s="74">
        <v>100</v>
      </c>
      <c r="DS2011" s="74" t="s">
        <v>164</v>
      </c>
      <c r="DX2011" s="46" t="s">
        <v>210</v>
      </c>
      <c r="DY2011" s="46" t="s">
        <v>210</v>
      </c>
      <c r="DZ2011" s="46" t="s">
        <v>2242</v>
      </c>
      <c r="EA2011" s="75">
        <v>1000000</v>
      </c>
      <c r="EB2011" s="46" t="s">
        <v>164</v>
      </c>
      <c r="EC2011" s="46"/>
      <c r="ET2011" s="46" t="s">
        <v>210</v>
      </c>
      <c r="EU2011" s="46" t="s">
        <v>210</v>
      </c>
      <c r="EY2011" s="70" t="str">
        <f t="shared" si="244"/>
        <v>ibuprofen oral 100mg/</v>
      </c>
      <c r="FK2011" s="14" t="s">
        <v>163</v>
      </c>
      <c r="FL2011" s="70" t="str">
        <f t="shared" si="245"/>
        <v>ibuprofen oral 100mg/</v>
      </c>
    </row>
    <row r="2012" spans="1:168" ht="15.75" customHeight="1">
      <c r="A2012" s="76">
        <f t="shared" si="238"/>
        <v>9876765</v>
      </c>
      <c r="B2012" s="57"/>
      <c r="C2012" s="119"/>
      <c r="D2012" s="119"/>
      <c r="E2012" s="119"/>
      <c r="F2012" s="119"/>
      <c r="G2012" s="46" t="s">
        <v>1524</v>
      </c>
      <c r="H2012" s="46" t="s">
        <v>1832</v>
      </c>
      <c r="J2012" s="5" t="str">
        <f t="shared" si="240"/>
        <v>NOR Ibuprofen Reckitt Benckiser Healthcare (Nordics) A/S chewable capsule, soft 14 x 100mg/</v>
      </c>
      <c r="K2012" s="5" t="str">
        <f t="shared" si="241"/>
        <v>NOR Ibuprofen Reckitt Benckiser Healthcare (Nordics) A/S chewable capsule, soft 14 x 100mg/</v>
      </c>
      <c r="N2012" s="46" t="s">
        <v>210</v>
      </c>
      <c r="O2012" s="46" t="s">
        <v>2275</v>
      </c>
      <c r="P2012" s="80">
        <v>14</v>
      </c>
      <c r="R2012" s="80">
        <v>14</v>
      </c>
      <c r="T2012" s="119"/>
      <c r="U2012" s="119"/>
      <c r="V2012" s="119"/>
      <c r="W2012" s="119"/>
      <c r="X2012" s="46" t="s">
        <v>210</v>
      </c>
      <c r="Y2012" s="46" t="s">
        <v>2141</v>
      </c>
      <c r="AA2012" s="46" t="s">
        <v>2303</v>
      </c>
      <c r="AC2012" s="46" t="s">
        <v>210</v>
      </c>
      <c r="AD2012" s="46" t="s">
        <v>210</v>
      </c>
      <c r="AE2012" s="46" t="s">
        <v>2275</v>
      </c>
      <c r="AF2012" s="48" t="s">
        <v>2204</v>
      </c>
      <c r="AG2012" s="46" t="s">
        <v>1221</v>
      </c>
      <c r="AH2012" s="46"/>
      <c r="AI2012" s="46" t="s">
        <v>2213</v>
      </c>
      <c r="AJ2012" s="46" t="s">
        <v>2222</v>
      </c>
      <c r="AT2012" s="25" t="str">
        <f t="shared" si="242"/>
        <v>NOR Ibuprofen Reckitt Benckiser Healthcare (Nordics) A/S chewable capsule, soft 100mg/</v>
      </c>
      <c r="AU2012" s="33"/>
      <c r="AV2012" s="46" t="s">
        <v>1897</v>
      </c>
      <c r="AW2012" s="46" t="s">
        <v>1832</v>
      </c>
      <c r="AX2012" s="46"/>
      <c r="AZ2012" s="46" t="s">
        <v>578</v>
      </c>
      <c r="BA2012" s="46" t="s">
        <v>966</v>
      </c>
      <c r="BB2012" s="46"/>
      <c r="BD2012" s="46" t="s">
        <v>1221</v>
      </c>
      <c r="BE2012" s="46"/>
      <c r="BF2012" s="46" t="s">
        <v>2033</v>
      </c>
      <c r="BG2012" s="46" t="s">
        <v>2095</v>
      </c>
      <c r="BH2012" s="46"/>
      <c r="BI2012" s="46"/>
      <c r="BJ2012" s="46" t="s">
        <v>1946</v>
      </c>
      <c r="BK2012" s="46" t="s">
        <v>2095</v>
      </c>
      <c r="BL2012" s="46" t="s">
        <v>2033</v>
      </c>
      <c r="BM2012" s="65" t="s">
        <v>1353</v>
      </c>
      <c r="BN2012" t="str">
        <f t="shared" si="243"/>
        <v>Ibuprofen chewable capsule, soft 100mg/</v>
      </c>
      <c r="BO2012" s="65"/>
      <c r="BP2012" t="str">
        <f t="shared" si="239"/>
        <v>Ibuprofen chewable capsule, soft 100mg/</v>
      </c>
      <c r="BR2012" s="76">
        <v>10214000</v>
      </c>
      <c r="BS2012" s="46" t="s">
        <v>1221</v>
      </c>
      <c r="BT2012" s="46"/>
      <c r="BU2012" s="119"/>
      <c r="BV2012" s="119"/>
      <c r="BW2012" s="48" t="s">
        <v>2204</v>
      </c>
      <c r="CB2012" s="82" t="s">
        <v>192</v>
      </c>
      <c r="CC2012" s="82"/>
      <c r="CD2012" s="46" t="s">
        <v>2264</v>
      </c>
      <c r="CE2012" s="46" t="s">
        <v>192</v>
      </c>
      <c r="CG2012" s="46" t="s">
        <v>175</v>
      </c>
      <c r="CH2012" s="46"/>
      <c r="CI2012" s="119"/>
      <c r="CJ2012" s="119"/>
      <c r="CK2012" s="46" t="s">
        <v>1239</v>
      </c>
      <c r="CN2012" s="46" t="s">
        <v>3383</v>
      </c>
      <c r="CO2012" s="46" t="s">
        <v>2251</v>
      </c>
      <c r="CQ2012" s="69" t="s">
        <v>2251</v>
      </c>
      <c r="CR2012" s="69" t="s">
        <v>966</v>
      </c>
      <c r="CT2012" s="46" t="s">
        <v>2251</v>
      </c>
      <c r="CU2012" s="46" t="s">
        <v>614</v>
      </c>
      <c r="CV2012" s="119"/>
      <c r="CW2012" s="148"/>
      <c r="DG2012" s="119"/>
      <c r="DH2012" s="119"/>
      <c r="DI2012" s="119"/>
      <c r="DJ2012" s="119"/>
      <c r="DK2012" s="119"/>
      <c r="DL2012" s="74">
        <v>100</v>
      </c>
      <c r="DM2012" s="74" t="s">
        <v>164</v>
      </c>
      <c r="DN2012" s="74"/>
      <c r="DO2012" s="74"/>
      <c r="DP2012" s="74"/>
      <c r="DR2012" s="74">
        <v>100</v>
      </c>
      <c r="DS2012" s="74" t="s">
        <v>164</v>
      </c>
      <c r="DX2012" s="46" t="s">
        <v>210</v>
      </c>
      <c r="DY2012" s="46" t="s">
        <v>210</v>
      </c>
      <c r="DZ2012" s="46" t="s">
        <v>2242</v>
      </c>
      <c r="EA2012" s="75">
        <v>1000000</v>
      </c>
      <c r="EB2012" s="46" t="s">
        <v>164</v>
      </c>
      <c r="EC2012" s="46"/>
      <c r="ET2012" s="46" t="s">
        <v>210</v>
      </c>
      <c r="EU2012" s="46" t="s">
        <v>210</v>
      </c>
      <c r="EY2012" s="70" t="str">
        <f t="shared" si="244"/>
        <v>ibuprofen oral 100mg/</v>
      </c>
      <c r="FK2012" s="14" t="s">
        <v>163</v>
      </c>
      <c r="FL2012" s="70" t="str">
        <f t="shared" si="245"/>
        <v>ibuprofen oral 100mg/</v>
      </c>
    </row>
    <row r="2013" spans="1:168" ht="15.75" customHeight="1">
      <c r="A2013" s="76">
        <f t="shared" si="238"/>
        <v>9876766</v>
      </c>
      <c r="B2013" s="57"/>
      <c r="C2013" s="119"/>
      <c r="D2013" s="119"/>
      <c r="E2013" s="119"/>
      <c r="F2013" s="119"/>
      <c r="G2013" s="46" t="s">
        <v>1525</v>
      </c>
      <c r="H2013" s="46" t="s">
        <v>1832</v>
      </c>
      <c r="J2013" s="5" t="str">
        <f t="shared" si="240"/>
        <v>NOR Ibuprofen Reckitt Benckiser Healthcare (Nordics) A/S chewable capsule, soft 4 x 100mg/</v>
      </c>
      <c r="K2013" s="5" t="str">
        <f t="shared" si="241"/>
        <v>NOR Ibuprofen Reckitt Benckiser Healthcare (Nordics) A/S chewable capsule, soft 4 x 100mg/</v>
      </c>
      <c r="N2013" s="46" t="s">
        <v>210</v>
      </c>
      <c r="O2013" s="46" t="s">
        <v>2287</v>
      </c>
      <c r="P2013" s="80">
        <v>4</v>
      </c>
      <c r="R2013" s="80">
        <v>4</v>
      </c>
      <c r="T2013" s="119"/>
      <c r="U2013" s="119"/>
      <c r="V2013" s="119"/>
      <c r="W2013" s="119"/>
      <c r="X2013" s="46" t="s">
        <v>210</v>
      </c>
      <c r="Y2013" s="46" t="s">
        <v>2141</v>
      </c>
      <c r="AA2013" s="46" t="s">
        <v>2303</v>
      </c>
      <c r="AC2013" s="46" t="s">
        <v>210</v>
      </c>
      <c r="AD2013" s="46" t="s">
        <v>210</v>
      </c>
      <c r="AE2013" s="46" t="s">
        <v>2287</v>
      </c>
      <c r="AF2013" s="48" t="s">
        <v>2204</v>
      </c>
      <c r="AG2013" s="46" t="s">
        <v>1221</v>
      </c>
      <c r="AH2013" s="46"/>
      <c r="AI2013" s="46" t="s">
        <v>2213</v>
      </c>
      <c r="AJ2013" s="46" t="s">
        <v>2222</v>
      </c>
      <c r="AT2013" s="25" t="str">
        <f t="shared" si="242"/>
        <v>NOR Ibuprofen Reckitt Benckiser Healthcare (Nordics) A/S chewable capsule, soft 100mg/</v>
      </c>
      <c r="AU2013" s="33"/>
      <c r="AV2013" s="46" t="s">
        <v>1897</v>
      </c>
      <c r="AW2013" s="46" t="s">
        <v>1832</v>
      </c>
      <c r="AX2013" s="46"/>
      <c r="AZ2013" s="46" t="s">
        <v>578</v>
      </c>
      <c r="BA2013" s="46" t="s">
        <v>966</v>
      </c>
      <c r="BB2013" s="46"/>
      <c r="BD2013" s="46" t="s">
        <v>1221</v>
      </c>
      <c r="BE2013" s="46"/>
      <c r="BF2013" s="46" t="s">
        <v>2033</v>
      </c>
      <c r="BG2013" s="46" t="s">
        <v>2095</v>
      </c>
      <c r="BH2013" s="46"/>
      <c r="BI2013" s="46"/>
      <c r="BJ2013" s="46" t="s">
        <v>1946</v>
      </c>
      <c r="BK2013" s="46" t="s">
        <v>2095</v>
      </c>
      <c r="BL2013" s="46" t="s">
        <v>2033</v>
      </c>
      <c r="BM2013" s="65" t="s">
        <v>1353</v>
      </c>
      <c r="BN2013" t="str">
        <f t="shared" si="243"/>
        <v>Ibuprofen chewable capsule, soft 100mg/</v>
      </c>
      <c r="BO2013" s="65"/>
      <c r="BP2013" t="str">
        <f t="shared" si="239"/>
        <v>Ibuprofen chewable capsule, soft 100mg/</v>
      </c>
      <c r="BR2013" s="76">
        <v>10214000</v>
      </c>
      <c r="BS2013" s="46" t="s">
        <v>1221</v>
      </c>
      <c r="BT2013" s="46"/>
      <c r="BU2013" s="119"/>
      <c r="BV2013" s="119"/>
      <c r="BW2013" s="48" t="s">
        <v>2204</v>
      </c>
      <c r="CB2013" s="82" t="s">
        <v>192</v>
      </c>
      <c r="CC2013" s="82"/>
      <c r="CD2013" s="46" t="s">
        <v>2264</v>
      </c>
      <c r="CE2013" s="46" t="s">
        <v>192</v>
      </c>
      <c r="CG2013" s="46" t="s">
        <v>175</v>
      </c>
      <c r="CH2013" s="46"/>
      <c r="CI2013" s="119"/>
      <c r="CJ2013" s="119"/>
      <c r="CK2013" s="46" t="s">
        <v>1239</v>
      </c>
      <c r="CN2013" s="46" t="s">
        <v>3383</v>
      </c>
      <c r="CO2013" s="46" t="s">
        <v>2251</v>
      </c>
      <c r="CQ2013" s="69" t="s">
        <v>2251</v>
      </c>
      <c r="CR2013" s="69" t="s">
        <v>966</v>
      </c>
      <c r="CT2013" s="46" t="s">
        <v>2251</v>
      </c>
      <c r="CU2013" s="46" t="s">
        <v>614</v>
      </c>
      <c r="CV2013" s="119"/>
      <c r="CW2013" s="148"/>
      <c r="DG2013" s="119"/>
      <c r="DH2013" s="119"/>
      <c r="DI2013" s="119"/>
      <c r="DJ2013" s="119"/>
      <c r="DK2013" s="119"/>
      <c r="DL2013" s="74">
        <v>100</v>
      </c>
      <c r="DM2013" s="74" t="s">
        <v>164</v>
      </c>
      <c r="DN2013" s="74"/>
      <c r="DO2013" s="74"/>
      <c r="DP2013" s="74"/>
      <c r="DR2013" s="74">
        <v>100</v>
      </c>
      <c r="DS2013" s="74" t="s">
        <v>164</v>
      </c>
      <c r="DX2013" s="46" t="s">
        <v>210</v>
      </c>
      <c r="DY2013" s="46" t="s">
        <v>210</v>
      </c>
      <c r="DZ2013" s="46" t="s">
        <v>2242</v>
      </c>
      <c r="EA2013" s="75">
        <v>1000000</v>
      </c>
      <c r="EB2013" s="46" t="s">
        <v>164</v>
      </c>
      <c r="EC2013" s="46"/>
      <c r="ET2013" s="46" t="s">
        <v>210</v>
      </c>
      <c r="EU2013" s="46" t="s">
        <v>210</v>
      </c>
      <c r="EY2013" s="70" t="str">
        <f t="shared" si="244"/>
        <v>ibuprofen oral 100mg/</v>
      </c>
      <c r="FK2013" s="14" t="s">
        <v>163</v>
      </c>
      <c r="FL2013" s="70" t="str">
        <f t="shared" si="245"/>
        <v>ibuprofen oral 100mg/</v>
      </c>
    </row>
    <row r="2014" spans="1:168" ht="15.75" customHeight="1">
      <c r="A2014" s="76">
        <f t="shared" si="238"/>
        <v>9876767</v>
      </c>
      <c r="B2014" s="57"/>
      <c r="C2014" s="119"/>
      <c r="D2014" s="119"/>
      <c r="E2014" s="119"/>
      <c r="F2014" s="119"/>
      <c r="G2014" s="46" t="s">
        <v>1526</v>
      </c>
      <c r="H2014" s="46" t="s">
        <v>1832</v>
      </c>
      <c r="J2014" s="5" t="str">
        <f t="shared" si="240"/>
        <v>NOR Ibuprofen Reckitt Benckiser Healthcare (Nordics) A/S chewable capsule, soft 10 x 100mg/</v>
      </c>
      <c r="K2014" s="5" t="str">
        <f t="shared" si="241"/>
        <v>NOR Ibuprofen Reckitt Benckiser Healthcare (Nordics) A/S chewable capsule, soft 10 x 100mg/</v>
      </c>
      <c r="N2014" s="46" t="s">
        <v>210</v>
      </c>
      <c r="O2014" s="46" t="s">
        <v>2230</v>
      </c>
      <c r="P2014" s="80">
        <v>10</v>
      </c>
      <c r="R2014" s="80">
        <v>10</v>
      </c>
      <c r="T2014" s="119"/>
      <c r="U2014" s="119"/>
      <c r="V2014" s="119"/>
      <c r="W2014" s="119"/>
      <c r="X2014" s="46" t="s">
        <v>210</v>
      </c>
      <c r="Y2014" s="46" t="s">
        <v>2141</v>
      </c>
      <c r="AA2014" s="46" t="s">
        <v>2303</v>
      </c>
      <c r="AC2014" s="46" t="s">
        <v>210</v>
      </c>
      <c r="AD2014" s="46" t="s">
        <v>210</v>
      </c>
      <c r="AE2014" s="46" t="s">
        <v>2230</v>
      </c>
      <c r="AF2014" s="48" t="s">
        <v>2204</v>
      </c>
      <c r="AG2014" s="46" t="s">
        <v>1221</v>
      </c>
      <c r="AH2014" s="46"/>
      <c r="AI2014" s="46" t="s">
        <v>2213</v>
      </c>
      <c r="AJ2014" s="46" t="s">
        <v>2222</v>
      </c>
      <c r="AT2014" s="25" t="str">
        <f t="shared" si="242"/>
        <v>NOR Ibuprofen Reckitt Benckiser Healthcare (Nordics) A/S chewable capsule, soft 100mg/</v>
      </c>
      <c r="AU2014" s="33"/>
      <c r="AV2014" s="46" t="s">
        <v>1897</v>
      </c>
      <c r="AW2014" s="46" t="s">
        <v>1832</v>
      </c>
      <c r="AX2014" s="46"/>
      <c r="AZ2014" s="46" t="s">
        <v>578</v>
      </c>
      <c r="BA2014" s="46" t="s">
        <v>966</v>
      </c>
      <c r="BB2014" s="46"/>
      <c r="BD2014" s="46" t="s">
        <v>1221</v>
      </c>
      <c r="BE2014" s="46"/>
      <c r="BF2014" s="46" t="s">
        <v>2033</v>
      </c>
      <c r="BG2014" s="46" t="s">
        <v>2095</v>
      </c>
      <c r="BH2014" s="46"/>
      <c r="BI2014" s="46"/>
      <c r="BJ2014" s="46" t="s">
        <v>1946</v>
      </c>
      <c r="BK2014" s="46" t="s">
        <v>2095</v>
      </c>
      <c r="BL2014" s="46" t="s">
        <v>2033</v>
      </c>
      <c r="BM2014" s="65" t="s">
        <v>1353</v>
      </c>
      <c r="BN2014" t="str">
        <f t="shared" si="243"/>
        <v>Ibuprofen chewable capsule, soft 100mg/</v>
      </c>
      <c r="BO2014" s="65"/>
      <c r="BP2014" t="str">
        <f t="shared" si="239"/>
        <v>Ibuprofen chewable capsule, soft 100mg/</v>
      </c>
      <c r="BR2014" s="76">
        <v>10214000</v>
      </c>
      <c r="BS2014" s="46" t="s">
        <v>1221</v>
      </c>
      <c r="BT2014" s="46"/>
      <c r="BU2014" s="119"/>
      <c r="BV2014" s="119"/>
      <c r="BW2014" s="48" t="s">
        <v>2204</v>
      </c>
      <c r="CB2014" s="82" t="s">
        <v>192</v>
      </c>
      <c r="CC2014" s="82"/>
      <c r="CD2014" s="46" t="s">
        <v>2264</v>
      </c>
      <c r="CE2014" s="46" t="s">
        <v>192</v>
      </c>
      <c r="CG2014" s="46" t="s">
        <v>175</v>
      </c>
      <c r="CH2014" s="46"/>
      <c r="CI2014" s="119"/>
      <c r="CJ2014" s="119"/>
      <c r="CK2014" s="46" t="s">
        <v>1239</v>
      </c>
      <c r="CN2014" s="46" t="s">
        <v>3383</v>
      </c>
      <c r="CO2014" s="46" t="s">
        <v>2251</v>
      </c>
      <c r="CQ2014" s="69" t="s">
        <v>2251</v>
      </c>
      <c r="CR2014" s="69" t="s">
        <v>966</v>
      </c>
      <c r="CT2014" s="46" t="s">
        <v>2251</v>
      </c>
      <c r="CU2014" s="46" t="s">
        <v>614</v>
      </c>
      <c r="CV2014" s="119"/>
      <c r="CW2014" s="148"/>
      <c r="DG2014" s="119"/>
      <c r="DH2014" s="119"/>
      <c r="DI2014" s="119"/>
      <c r="DJ2014" s="119"/>
      <c r="DK2014" s="119"/>
      <c r="DL2014" s="74">
        <v>100</v>
      </c>
      <c r="DM2014" s="74" t="s">
        <v>164</v>
      </c>
      <c r="DN2014" s="74"/>
      <c r="DO2014" s="74"/>
      <c r="DP2014" s="74"/>
      <c r="DR2014" s="74">
        <v>100</v>
      </c>
      <c r="DS2014" s="74" t="s">
        <v>164</v>
      </c>
      <c r="DX2014" s="46" t="s">
        <v>210</v>
      </c>
      <c r="DY2014" s="46" t="s">
        <v>210</v>
      </c>
      <c r="DZ2014" s="46" t="s">
        <v>2242</v>
      </c>
      <c r="EA2014" s="75">
        <v>1000000</v>
      </c>
      <c r="EB2014" s="46" t="s">
        <v>164</v>
      </c>
      <c r="EC2014" s="46"/>
      <c r="ET2014" s="46" t="s">
        <v>210</v>
      </c>
      <c r="EU2014" s="46" t="s">
        <v>210</v>
      </c>
      <c r="EY2014" s="70" t="str">
        <f t="shared" si="244"/>
        <v>ibuprofen oral 100mg/</v>
      </c>
      <c r="FK2014" s="14" t="s">
        <v>163</v>
      </c>
      <c r="FL2014" s="70" t="str">
        <f t="shared" si="245"/>
        <v>ibuprofen oral 100mg/</v>
      </c>
    </row>
    <row r="2015" spans="1:168" ht="15.75" customHeight="1">
      <c r="A2015" s="76">
        <f t="shared" si="238"/>
        <v>9876768</v>
      </c>
      <c r="B2015" s="57"/>
      <c r="C2015" s="119"/>
      <c r="D2015" s="119"/>
      <c r="E2015" s="119"/>
      <c r="F2015" s="119"/>
      <c r="G2015" s="46" t="s">
        <v>1527</v>
      </c>
      <c r="H2015" s="46" t="s">
        <v>1832</v>
      </c>
      <c r="J2015" s="5" t="str">
        <f t="shared" si="240"/>
        <v>NOR Ibuprofen Reckitt Benckiser Healthcare (Nordics) A/S chewable capsule, soft 16 x 100mg/</v>
      </c>
      <c r="K2015" s="5" t="str">
        <f t="shared" si="241"/>
        <v>NOR Ibuprofen Reckitt Benckiser Healthcare (Nordics) A/S chewable capsule, soft 16 x 100mg/</v>
      </c>
      <c r="N2015" s="46" t="s">
        <v>210</v>
      </c>
      <c r="O2015" s="46" t="s">
        <v>2288</v>
      </c>
      <c r="P2015" s="80">
        <v>16</v>
      </c>
      <c r="R2015" s="80">
        <v>16</v>
      </c>
      <c r="T2015" s="119"/>
      <c r="U2015" s="119"/>
      <c r="V2015" s="119"/>
      <c r="W2015" s="119"/>
      <c r="X2015" s="46" t="s">
        <v>210</v>
      </c>
      <c r="Y2015" s="46" t="s">
        <v>2141</v>
      </c>
      <c r="AA2015" s="46" t="s">
        <v>2303</v>
      </c>
      <c r="AC2015" s="46" t="s">
        <v>210</v>
      </c>
      <c r="AD2015" s="46" t="s">
        <v>210</v>
      </c>
      <c r="AE2015" s="46" t="s">
        <v>2288</v>
      </c>
      <c r="AF2015" s="48" t="s">
        <v>2204</v>
      </c>
      <c r="AG2015" s="46" t="s">
        <v>1221</v>
      </c>
      <c r="AH2015" s="46"/>
      <c r="AI2015" s="46" t="s">
        <v>2213</v>
      </c>
      <c r="AJ2015" s="46" t="s">
        <v>2222</v>
      </c>
      <c r="AT2015" s="25" t="str">
        <f t="shared" si="242"/>
        <v>NOR Ibuprofen Reckitt Benckiser Healthcare (Nordics) A/S chewable capsule, soft 100mg/</v>
      </c>
      <c r="AU2015" s="33"/>
      <c r="AV2015" s="46" t="s">
        <v>1897</v>
      </c>
      <c r="AW2015" s="46" t="s">
        <v>1832</v>
      </c>
      <c r="AX2015" s="46"/>
      <c r="AZ2015" s="46" t="s">
        <v>578</v>
      </c>
      <c r="BA2015" s="46" t="s">
        <v>966</v>
      </c>
      <c r="BB2015" s="46"/>
      <c r="BD2015" s="46" t="s">
        <v>1221</v>
      </c>
      <c r="BE2015" s="46"/>
      <c r="BF2015" s="46" t="s">
        <v>2033</v>
      </c>
      <c r="BG2015" s="46" t="s">
        <v>2095</v>
      </c>
      <c r="BH2015" s="46"/>
      <c r="BI2015" s="46"/>
      <c r="BJ2015" s="46" t="s">
        <v>1946</v>
      </c>
      <c r="BK2015" s="46" t="s">
        <v>2095</v>
      </c>
      <c r="BL2015" s="46" t="s">
        <v>2033</v>
      </c>
      <c r="BM2015" s="65" t="s">
        <v>1353</v>
      </c>
      <c r="BN2015" t="str">
        <f t="shared" si="243"/>
        <v>Ibuprofen chewable capsule, soft 100mg/</v>
      </c>
      <c r="BO2015" s="65"/>
      <c r="BP2015" t="str">
        <f t="shared" si="239"/>
        <v>Ibuprofen chewable capsule, soft 100mg/</v>
      </c>
      <c r="BR2015" s="76">
        <v>10214000</v>
      </c>
      <c r="BS2015" s="46" t="s">
        <v>1221</v>
      </c>
      <c r="BT2015" s="46"/>
      <c r="BU2015" s="119"/>
      <c r="BV2015" s="119"/>
      <c r="BW2015" s="48" t="s">
        <v>2204</v>
      </c>
      <c r="CB2015" s="82" t="s">
        <v>192</v>
      </c>
      <c r="CC2015" s="82"/>
      <c r="CD2015" s="46" t="s">
        <v>2264</v>
      </c>
      <c r="CE2015" s="46" t="s">
        <v>192</v>
      </c>
      <c r="CG2015" s="46" t="s">
        <v>175</v>
      </c>
      <c r="CH2015" s="46"/>
      <c r="CI2015" s="119"/>
      <c r="CJ2015" s="119"/>
      <c r="CK2015" s="46" t="s">
        <v>1239</v>
      </c>
      <c r="CN2015" s="46" t="s">
        <v>3383</v>
      </c>
      <c r="CO2015" s="46" t="s">
        <v>2251</v>
      </c>
      <c r="CQ2015" s="69" t="s">
        <v>2251</v>
      </c>
      <c r="CR2015" s="69" t="s">
        <v>966</v>
      </c>
      <c r="CT2015" s="46" t="s">
        <v>2251</v>
      </c>
      <c r="CU2015" s="46" t="s">
        <v>614</v>
      </c>
      <c r="CV2015" s="119"/>
      <c r="CW2015" s="148"/>
      <c r="DG2015" s="119"/>
      <c r="DH2015" s="119"/>
      <c r="DI2015" s="119"/>
      <c r="DJ2015" s="119"/>
      <c r="DK2015" s="119"/>
      <c r="DL2015" s="74">
        <v>100</v>
      </c>
      <c r="DM2015" s="74" t="s">
        <v>164</v>
      </c>
      <c r="DN2015" s="74"/>
      <c r="DO2015" s="74"/>
      <c r="DP2015" s="74"/>
      <c r="DR2015" s="74">
        <v>100</v>
      </c>
      <c r="DS2015" s="74" t="s">
        <v>164</v>
      </c>
      <c r="DX2015" s="46" t="s">
        <v>210</v>
      </c>
      <c r="DY2015" s="46" t="s">
        <v>210</v>
      </c>
      <c r="DZ2015" s="46" t="s">
        <v>2242</v>
      </c>
      <c r="EA2015" s="75">
        <v>1000000</v>
      </c>
      <c r="EB2015" s="46" t="s">
        <v>164</v>
      </c>
      <c r="EC2015" s="46"/>
      <c r="ET2015" s="46" t="s">
        <v>210</v>
      </c>
      <c r="EU2015" s="46" t="s">
        <v>210</v>
      </c>
      <c r="EY2015" s="70" t="str">
        <f t="shared" si="244"/>
        <v>ibuprofen oral 100mg/</v>
      </c>
      <c r="FK2015" s="14" t="s">
        <v>163</v>
      </c>
      <c r="FL2015" s="70" t="str">
        <f t="shared" si="245"/>
        <v>ibuprofen oral 100mg/</v>
      </c>
    </row>
    <row r="2016" spans="1:168" ht="15.75" customHeight="1">
      <c r="A2016" s="76">
        <f t="shared" si="238"/>
        <v>9876769</v>
      </c>
      <c r="B2016" s="57"/>
      <c r="C2016" s="119"/>
      <c r="D2016" s="119"/>
      <c r="E2016" s="119"/>
      <c r="F2016" s="119"/>
      <c r="G2016" s="46" t="s">
        <v>1528</v>
      </c>
      <c r="H2016" s="46" t="s">
        <v>1832</v>
      </c>
      <c r="J2016" s="5" t="str">
        <f t="shared" si="240"/>
        <v>NOR Ibuprofen Reckitt Benckiser Healthcare (Nordics) A/S chewable capsule, soft 2 x 100mg/</v>
      </c>
      <c r="K2016" s="5" t="str">
        <f t="shared" si="241"/>
        <v>NOR Ibuprofen Reckitt Benckiser Healthcare (Nordics) A/S chewable capsule, soft 2 x 100mg/</v>
      </c>
      <c r="N2016" s="46" t="s">
        <v>210</v>
      </c>
      <c r="O2016" s="46" t="s">
        <v>2283</v>
      </c>
      <c r="P2016" s="80">
        <v>2</v>
      </c>
      <c r="R2016" s="80">
        <v>2</v>
      </c>
      <c r="T2016" s="119"/>
      <c r="U2016" s="119"/>
      <c r="V2016" s="119"/>
      <c r="W2016" s="119"/>
      <c r="X2016" s="46" t="s">
        <v>210</v>
      </c>
      <c r="Y2016" s="46" t="s">
        <v>2141</v>
      </c>
      <c r="AA2016" s="46" t="s">
        <v>2303</v>
      </c>
      <c r="AC2016" s="46" t="s">
        <v>210</v>
      </c>
      <c r="AD2016" s="46" t="s">
        <v>210</v>
      </c>
      <c r="AE2016" s="46" t="s">
        <v>2283</v>
      </c>
      <c r="AF2016" s="48" t="s">
        <v>2204</v>
      </c>
      <c r="AG2016" s="46" t="s">
        <v>1221</v>
      </c>
      <c r="AH2016" s="46"/>
      <c r="AI2016" s="46" t="s">
        <v>2213</v>
      </c>
      <c r="AJ2016" s="46" t="s">
        <v>2222</v>
      </c>
      <c r="AT2016" s="25" t="str">
        <f t="shared" si="242"/>
        <v>NOR Ibuprofen Reckitt Benckiser Healthcare (Nordics) A/S chewable capsule, soft 100mg/</v>
      </c>
      <c r="AU2016" s="33"/>
      <c r="AV2016" s="46" t="s">
        <v>1897</v>
      </c>
      <c r="AW2016" s="46" t="s">
        <v>1832</v>
      </c>
      <c r="AX2016" s="46"/>
      <c r="AZ2016" s="46" t="s">
        <v>578</v>
      </c>
      <c r="BA2016" s="46" t="s">
        <v>966</v>
      </c>
      <c r="BB2016" s="46"/>
      <c r="BD2016" s="46" t="s">
        <v>1221</v>
      </c>
      <c r="BE2016" s="46"/>
      <c r="BF2016" s="46" t="s">
        <v>2033</v>
      </c>
      <c r="BG2016" s="46" t="s">
        <v>2095</v>
      </c>
      <c r="BH2016" s="46"/>
      <c r="BI2016" s="46"/>
      <c r="BJ2016" s="46" t="s">
        <v>1946</v>
      </c>
      <c r="BK2016" s="46" t="s">
        <v>2095</v>
      </c>
      <c r="BL2016" s="46" t="s">
        <v>2033</v>
      </c>
      <c r="BM2016" s="65" t="s">
        <v>1353</v>
      </c>
      <c r="BN2016" t="str">
        <f t="shared" si="243"/>
        <v>Ibuprofen chewable capsule, soft 100mg/</v>
      </c>
      <c r="BO2016" s="65"/>
      <c r="BP2016" t="str">
        <f t="shared" si="239"/>
        <v>Ibuprofen chewable capsule, soft 100mg/</v>
      </c>
      <c r="BR2016" s="76">
        <v>10214000</v>
      </c>
      <c r="BS2016" s="46" t="s">
        <v>1221</v>
      </c>
      <c r="BT2016" s="46"/>
      <c r="BU2016" s="119"/>
      <c r="BV2016" s="119"/>
      <c r="BW2016" s="48" t="s">
        <v>2204</v>
      </c>
      <c r="CB2016" s="82" t="s">
        <v>192</v>
      </c>
      <c r="CC2016" s="82"/>
      <c r="CD2016" s="46" t="s">
        <v>2264</v>
      </c>
      <c r="CE2016" s="46" t="s">
        <v>192</v>
      </c>
      <c r="CG2016" s="46" t="s">
        <v>175</v>
      </c>
      <c r="CH2016" s="46"/>
      <c r="CI2016" s="119"/>
      <c r="CJ2016" s="119"/>
      <c r="CK2016" s="46" t="s">
        <v>1239</v>
      </c>
      <c r="CN2016" s="46" t="s">
        <v>3383</v>
      </c>
      <c r="CO2016" s="46" t="s">
        <v>2251</v>
      </c>
      <c r="CQ2016" s="69" t="s">
        <v>2251</v>
      </c>
      <c r="CR2016" s="69" t="s">
        <v>966</v>
      </c>
      <c r="CT2016" s="46" t="s">
        <v>2251</v>
      </c>
      <c r="CU2016" s="46" t="s">
        <v>614</v>
      </c>
      <c r="CV2016" s="119"/>
      <c r="CW2016" s="148"/>
      <c r="DG2016" s="119"/>
      <c r="DH2016" s="119"/>
      <c r="DI2016" s="119"/>
      <c r="DJ2016" s="119"/>
      <c r="DK2016" s="119"/>
      <c r="DL2016" s="74">
        <v>100</v>
      </c>
      <c r="DM2016" s="74" t="s">
        <v>164</v>
      </c>
      <c r="DN2016" s="74"/>
      <c r="DO2016" s="74"/>
      <c r="DP2016" s="74"/>
      <c r="DR2016" s="74">
        <v>100</v>
      </c>
      <c r="DS2016" s="74" t="s">
        <v>164</v>
      </c>
      <c r="DX2016" s="46" t="s">
        <v>210</v>
      </c>
      <c r="DY2016" s="46" t="s">
        <v>210</v>
      </c>
      <c r="DZ2016" s="46" t="s">
        <v>2242</v>
      </c>
      <c r="EA2016" s="75">
        <v>1000000</v>
      </c>
      <c r="EB2016" s="46" t="s">
        <v>164</v>
      </c>
      <c r="EC2016" s="46"/>
      <c r="ET2016" s="46" t="s">
        <v>210</v>
      </c>
      <c r="EU2016" s="46" t="s">
        <v>210</v>
      </c>
      <c r="EY2016" s="70" t="str">
        <f t="shared" si="244"/>
        <v>ibuprofen oral 100mg/</v>
      </c>
      <c r="FK2016" s="14" t="s">
        <v>163</v>
      </c>
      <c r="FL2016" s="70" t="str">
        <f t="shared" si="245"/>
        <v>ibuprofen oral 100mg/</v>
      </c>
    </row>
    <row r="2017" spans="1:168" ht="15.75" customHeight="1">
      <c r="A2017" s="76">
        <f t="shared" si="238"/>
        <v>9876770</v>
      </c>
      <c r="B2017" s="57"/>
      <c r="C2017" s="119"/>
      <c r="D2017" s="119"/>
      <c r="E2017" s="119"/>
      <c r="F2017" s="119"/>
      <c r="G2017" s="46" t="s">
        <v>1529</v>
      </c>
      <c r="H2017" s="46" t="s">
        <v>1832</v>
      </c>
      <c r="J2017" s="5" t="str">
        <f t="shared" si="240"/>
        <v>NOR Ibuprofen Reckitt Benckiser Healthcare (Nordics) A/S chewable capsule, soft 8 x 100mg/</v>
      </c>
      <c r="K2017" s="5" t="str">
        <f t="shared" si="241"/>
        <v>NOR Ibuprofen Reckitt Benckiser Healthcare (Nordics) A/S chewable capsule, soft 8 x 100mg/</v>
      </c>
      <c r="N2017" s="46" t="s">
        <v>210</v>
      </c>
      <c r="O2017" s="46" t="s">
        <v>2289</v>
      </c>
      <c r="P2017" s="80">
        <v>8</v>
      </c>
      <c r="R2017" s="80">
        <v>8</v>
      </c>
      <c r="T2017" s="119"/>
      <c r="U2017" s="119"/>
      <c r="V2017" s="119"/>
      <c r="W2017" s="119"/>
      <c r="X2017" s="46" t="s">
        <v>210</v>
      </c>
      <c r="Y2017" s="46" t="s">
        <v>2141</v>
      </c>
      <c r="AA2017" s="46" t="s">
        <v>2303</v>
      </c>
      <c r="AC2017" s="46" t="s">
        <v>210</v>
      </c>
      <c r="AD2017" s="46" t="s">
        <v>210</v>
      </c>
      <c r="AE2017" s="46" t="s">
        <v>2289</v>
      </c>
      <c r="AF2017" s="48" t="s">
        <v>2204</v>
      </c>
      <c r="AG2017" s="46" t="s">
        <v>1221</v>
      </c>
      <c r="AH2017" s="46"/>
      <c r="AI2017" s="46" t="s">
        <v>2213</v>
      </c>
      <c r="AJ2017" s="46" t="s">
        <v>2222</v>
      </c>
      <c r="AT2017" s="25" t="str">
        <f t="shared" si="242"/>
        <v>NOR Ibuprofen Reckitt Benckiser Healthcare (Nordics) A/S chewable capsule, soft 100mg/</v>
      </c>
      <c r="AU2017" s="33"/>
      <c r="AV2017" s="46" t="s">
        <v>1897</v>
      </c>
      <c r="AW2017" s="46" t="s">
        <v>1832</v>
      </c>
      <c r="AX2017" s="46"/>
      <c r="AZ2017" s="46" t="s">
        <v>578</v>
      </c>
      <c r="BA2017" s="46" t="s">
        <v>966</v>
      </c>
      <c r="BB2017" s="46"/>
      <c r="BD2017" s="46" t="s">
        <v>1221</v>
      </c>
      <c r="BE2017" s="46"/>
      <c r="BF2017" s="46" t="s">
        <v>2033</v>
      </c>
      <c r="BG2017" s="46" t="s">
        <v>2095</v>
      </c>
      <c r="BH2017" s="46"/>
      <c r="BI2017" s="46"/>
      <c r="BJ2017" s="46" t="s">
        <v>1946</v>
      </c>
      <c r="BK2017" s="46" t="s">
        <v>2095</v>
      </c>
      <c r="BL2017" s="46" t="s">
        <v>2033</v>
      </c>
      <c r="BM2017" s="65" t="s">
        <v>1353</v>
      </c>
      <c r="BN2017" t="str">
        <f t="shared" si="243"/>
        <v>Ibuprofen chewable capsule, soft 100mg/</v>
      </c>
      <c r="BO2017" s="65"/>
      <c r="BP2017" t="str">
        <f t="shared" ref="BP2017:BP2036" si="246">CONCATENATE(CR2018," ",BS2017," ",DR2017,DS2017,"/",DU2017,DV2017)</f>
        <v>Ibuprofen chewable capsule, soft 100mg/</v>
      </c>
      <c r="BR2017" s="76">
        <v>10214000</v>
      </c>
      <c r="BS2017" s="46" t="s">
        <v>1221</v>
      </c>
      <c r="BT2017" s="46"/>
      <c r="BU2017" s="119"/>
      <c r="BV2017" s="119"/>
      <c r="BW2017" s="48" t="s">
        <v>2204</v>
      </c>
      <c r="CB2017" s="82" t="s">
        <v>192</v>
      </c>
      <c r="CC2017" s="82"/>
      <c r="CD2017" s="46" t="s">
        <v>2264</v>
      </c>
      <c r="CE2017" s="46" t="s">
        <v>192</v>
      </c>
      <c r="CG2017" s="46" t="s">
        <v>175</v>
      </c>
      <c r="CH2017" s="46"/>
      <c r="CI2017" s="119"/>
      <c r="CJ2017" s="119"/>
      <c r="CK2017" s="46" t="s">
        <v>1239</v>
      </c>
      <c r="CN2017" s="46" t="s">
        <v>3383</v>
      </c>
      <c r="CO2017" s="46" t="s">
        <v>2251</v>
      </c>
      <c r="CQ2017" s="69" t="s">
        <v>2251</v>
      </c>
      <c r="CR2017" s="69" t="s">
        <v>966</v>
      </c>
      <c r="CT2017" s="46" t="s">
        <v>2251</v>
      </c>
      <c r="CU2017" s="46" t="s">
        <v>614</v>
      </c>
      <c r="CV2017" s="119"/>
      <c r="CW2017" s="148"/>
      <c r="DG2017" s="119"/>
      <c r="DH2017" s="119"/>
      <c r="DI2017" s="119"/>
      <c r="DJ2017" s="119"/>
      <c r="DK2017" s="119"/>
      <c r="DL2017" s="74">
        <v>100</v>
      </c>
      <c r="DM2017" s="74" t="s">
        <v>164</v>
      </c>
      <c r="DN2017" s="74"/>
      <c r="DO2017" s="74"/>
      <c r="DP2017" s="74"/>
      <c r="DR2017" s="74">
        <v>100</v>
      </c>
      <c r="DS2017" s="74" t="s">
        <v>164</v>
      </c>
      <c r="DX2017" s="46" t="s">
        <v>210</v>
      </c>
      <c r="DY2017" s="46" t="s">
        <v>210</v>
      </c>
      <c r="DZ2017" s="46" t="s">
        <v>2242</v>
      </c>
      <c r="EA2017" s="75">
        <v>1000000</v>
      </c>
      <c r="EB2017" s="46" t="s">
        <v>164</v>
      </c>
      <c r="EC2017" s="46"/>
      <c r="ET2017" s="46" t="s">
        <v>210</v>
      </c>
      <c r="EU2017" s="46" t="s">
        <v>210</v>
      </c>
      <c r="EY2017" s="70" t="str">
        <f t="shared" si="244"/>
        <v>ibuprofen oral 100mg/</v>
      </c>
      <c r="FK2017" s="14" t="s">
        <v>163</v>
      </c>
      <c r="FL2017" s="70" t="str">
        <f t="shared" si="245"/>
        <v>ibuprofen oral 100mg/</v>
      </c>
    </row>
    <row r="2018" spans="1:168" ht="15.75" customHeight="1">
      <c r="A2018" s="76">
        <f t="shared" si="238"/>
        <v>9876771</v>
      </c>
      <c r="B2018" s="57"/>
      <c r="C2018" s="119"/>
      <c r="D2018" s="119"/>
      <c r="E2018" s="119"/>
      <c r="F2018" s="119"/>
      <c r="G2018" s="46" t="s">
        <v>1530</v>
      </c>
      <c r="H2018" s="46" t="s">
        <v>1832</v>
      </c>
      <c r="J2018" s="5" t="str">
        <f t="shared" si="240"/>
        <v>NOR Ibuprofen Reckitt Benckiser Healthcare (Nordics) A/S chewable capsule, soft 18 x 100mg/</v>
      </c>
      <c r="K2018" s="5" t="str">
        <f t="shared" si="241"/>
        <v>NOR Ibuprofen Reckitt Benckiser Healthcare (Nordics) A/S chewable capsule, soft 18 x 100mg/</v>
      </c>
      <c r="N2018" s="46" t="s">
        <v>210</v>
      </c>
      <c r="O2018" s="46" t="s">
        <v>2290</v>
      </c>
      <c r="P2018" s="80">
        <v>18</v>
      </c>
      <c r="R2018" s="80">
        <v>18</v>
      </c>
      <c r="T2018" s="119"/>
      <c r="U2018" s="119"/>
      <c r="V2018" s="119"/>
      <c r="W2018" s="119"/>
      <c r="X2018" s="46" t="s">
        <v>210</v>
      </c>
      <c r="Y2018" s="46" t="s">
        <v>2141</v>
      </c>
      <c r="AA2018" s="46" t="s">
        <v>2303</v>
      </c>
      <c r="AC2018" s="46" t="s">
        <v>210</v>
      </c>
      <c r="AD2018" s="46" t="s">
        <v>210</v>
      </c>
      <c r="AE2018" s="46" t="s">
        <v>2290</v>
      </c>
      <c r="AF2018" s="48" t="s">
        <v>2204</v>
      </c>
      <c r="AG2018" s="46" t="s">
        <v>1221</v>
      </c>
      <c r="AH2018" s="46"/>
      <c r="AI2018" s="46" t="s">
        <v>2213</v>
      </c>
      <c r="AJ2018" s="46" t="s">
        <v>2222</v>
      </c>
      <c r="AT2018" s="25" t="str">
        <f t="shared" si="242"/>
        <v>NOR Ibuprofen Reckitt Benckiser Healthcare (Nordics) A/S chewable capsule, soft 100mg/</v>
      </c>
      <c r="AU2018" s="33"/>
      <c r="AV2018" s="46" t="s">
        <v>1897</v>
      </c>
      <c r="AW2018" s="46" t="s">
        <v>1832</v>
      </c>
      <c r="AX2018" s="46"/>
      <c r="AZ2018" s="46" t="s">
        <v>578</v>
      </c>
      <c r="BA2018" s="46" t="s">
        <v>966</v>
      </c>
      <c r="BB2018" s="46"/>
      <c r="BD2018" s="46" t="s">
        <v>1221</v>
      </c>
      <c r="BE2018" s="46"/>
      <c r="BF2018" s="46" t="s">
        <v>2033</v>
      </c>
      <c r="BG2018" s="46" t="s">
        <v>2095</v>
      </c>
      <c r="BH2018" s="46"/>
      <c r="BI2018" s="46"/>
      <c r="BJ2018" s="46" t="s">
        <v>1946</v>
      </c>
      <c r="BK2018" s="46" t="s">
        <v>2095</v>
      </c>
      <c r="BL2018" s="46" t="s">
        <v>2033</v>
      </c>
      <c r="BM2018" s="65" t="s">
        <v>1353</v>
      </c>
      <c r="BN2018" t="str">
        <f t="shared" si="243"/>
        <v>Ibuprofen chewable capsule, soft 100mg/</v>
      </c>
      <c r="BO2018" s="65"/>
      <c r="BP2018" t="str">
        <f t="shared" si="246"/>
        <v>Ibuprofen chewable capsule, soft 100mg/</v>
      </c>
      <c r="BR2018" s="76">
        <v>10214000</v>
      </c>
      <c r="BS2018" s="46" t="s">
        <v>1221</v>
      </c>
      <c r="BT2018" s="46"/>
      <c r="BU2018" s="119"/>
      <c r="BV2018" s="119"/>
      <c r="BW2018" s="48" t="s">
        <v>2204</v>
      </c>
      <c r="CB2018" s="82" t="s">
        <v>192</v>
      </c>
      <c r="CC2018" s="82"/>
      <c r="CD2018" s="46" t="s">
        <v>2264</v>
      </c>
      <c r="CE2018" s="46" t="s">
        <v>192</v>
      </c>
      <c r="CG2018" s="46" t="s">
        <v>175</v>
      </c>
      <c r="CH2018" s="46"/>
      <c r="CI2018" s="119"/>
      <c r="CJ2018" s="119"/>
      <c r="CK2018" s="46" t="s">
        <v>1239</v>
      </c>
      <c r="CN2018" s="46" t="s">
        <v>3383</v>
      </c>
      <c r="CO2018" s="46" t="s">
        <v>2251</v>
      </c>
      <c r="CQ2018" s="69" t="s">
        <v>2251</v>
      </c>
      <c r="CR2018" s="69" t="s">
        <v>966</v>
      </c>
      <c r="CT2018" s="46" t="s">
        <v>2251</v>
      </c>
      <c r="CU2018" s="46" t="s">
        <v>614</v>
      </c>
      <c r="CV2018" s="119"/>
      <c r="CW2018" s="148"/>
      <c r="DG2018" s="119"/>
      <c r="DH2018" s="119"/>
      <c r="DI2018" s="119"/>
      <c r="DJ2018" s="119"/>
      <c r="DK2018" s="119"/>
      <c r="DL2018" s="74">
        <v>100</v>
      </c>
      <c r="DM2018" s="74" t="s">
        <v>164</v>
      </c>
      <c r="DN2018" s="74"/>
      <c r="DO2018" s="74"/>
      <c r="DP2018" s="74"/>
      <c r="DR2018" s="74">
        <v>100</v>
      </c>
      <c r="DS2018" s="74" t="s">
        <v>164</v>
      </c>
      <c r="DX2018" s="46" t="s">
        <v>210</v>
      </c>
      <c r="DY2018" s="46" t="s">
        <v>210</v>
      </c>
      <c r="DZ2018" s="46" t="s">
        <v>2242</v>
      </c>
      <c r="EA2018" s="75">
        <v>1000000</v>
      </c>
      <c r="EB2018" s="46" t="s">
        <v>164</v>
      </c>
      <c r="EC2018" s="46"/>
      <c r="ET2018" s="46" t="s">
        <v>210</v>
      </c>
      <c r="EU2018" s="46" t="s">
        <v>210</v>
      </c>
      <c r="EY2018" s="70" t="str">
        <f t="shared" si="244"/>
        <v>ibuprofen oral 100mg/</v>
      </c>
      <c r="FK2018" s="14" t="s">
        <v>163</v>
      </c>
      <c r="FL2018" s="70" t="str">
        <f t="shared" si="245"/>
        <v>ibuprofen oral 100mg/</v>
      </c>
    </row>
    <row r="2019" spans="1:168" ht="15.75" customHeight="1">
      <c r="A2019" s="76">
        <f t="shared" si="238"/>
        <v>9876772</v>
      </c>
      <c r="B2019" s="57"/>
      <c r="C2019" s="119"/>
      <c r="D2019" s="119"/>
      <c r="E2019" s="119"/>
      <c r="F2019" s="119"/>
      <c r="G2019" s="46" t="s">
        <v>1531</v>
      </c>
      <c r="H2019" s="46" t="s">
        <v>1836</v>
      </c>
      <c r="J2019" s="5" t="str">
        <f t="shared" si="240"/>
        <v>NOR Ibuprofen Karo Pharma AS capsule, soft 20 x 400mg/</v>
      </c>
      <c r="K2019" s="5" t="str">
        <f t="shared" si="241"/>
        <v>NOR Ibuprofen Karo Pharma AS capsule, soft 20 x 400mg/</v>
      </c>
      <c r="N2019" s="46" t="s">
        <v>210</v>
      </c>
      <c r="O2019" s="46" t="s">
        <v>2238</v>
      </c>
      <c r="P2019" s="80">
        <v>20</v>
      </c>
      <c r="R2019" s="80">
        <v>20</v>
      </c>
      <c r="T2019" s="119"/>
      <c r="U2019" s="119"/>
      <c r="V2019" s="119"/>
      <c r="W2019" s="119"/>
      <c r="X2019" s="46" t="s">
        <v>210</v>
      </c>
      <c r="Y2019" s="46" t="s">
        <v>2145</v>
      </c>
      <c r="AA2019" s="46" t="s">
        <v>2303</v>
      </c>
      <c r="AC2019" s="46" t="s">
        <v>210</v>
      </c>
      <c r="AD2019" s="46" t="s">
        <v>210</v>
      </c>
      <c r="AE2019" s="46" t="s">
        <v>2238</v>
      </c>
      <c r="AF2019" s="48" t="s">
        <v>2205</v>
      </c>
      <c r="AG2019" s="46" t="s">
        <v>1222</v>
      </c>
      <c r="AH2019" s="46"/>
      <c r="AI2019" s="46" t="s">
        <v>2214</v>
      </c>
      <c r="AJ2019" s="46" t="s">
        <v>2223</v>
      </c>
      <c r="AT2019" s="25" t="str">
        <f t="shared" si="242"/>
        <v>NOR Ibuprofen Karo Pharma AS capsule, soft 400mg/</v>
      </c>
      <c r="AU2019" s="33"/>
      <c r="AV2019" s="46" t="s">
        <v>1895</v>
      </c>
      <c r="AW2019" s="46" t="s">
        <v>1836</v>
      </c>
      <c r="AX2019" s="46"/>
      <c r="AZ2019" s="46" t="s">
        <v>578</v>
      </c>
      <c r="BA2019" s="46" t="s">
        <v>966</v>
      </c>
      <c r="BB2019" s="46"/>
      <c r="BD2019" s="46" t="s">
        <v>1222</v>
      </c>
      <c r="BE2019" s="46"/>
      <c r="BF2019" s="46" t="s">
        <v>2037</v>
      </c>
      <c r="BG2019" s="46" t="s">
        <v>2094</v>
      </c>
      <c r="BH2019" s="46"/>
      <c r="BI2019" s="46"/>
      <c r="BJ2019" s="46" t="s">
        <v>1950</v>
      </c>
      <c r="BK2019" s="46" t="s">
        <v>2094</v>
      </c>
      <c r="BL2019" s="46" t="s">
        <v>2037</v>
      </c>
      <c r="BM2019" s="65" t="s">
        <v>1353</v>
      </c>
      <c r="BN2019" t="str">
        <f t="shared" si="243"/>
        <v>Ibuprofen capsule, soft 400mg/</v>
      </c>
      <c r="BO2019" s="65"/>
      <c r="BP2019" t="str">
        <f t="shared" si="246"/>
        <v>Ibuprofen capsule, soft 400mg/</v>
      </c>
      <c r="BR2019" s="76">
        <v>10211000</v>
      </c>
      <c r="BS2019" s="46" t="s">
        <v>1222</v>
      </c>
      <c r="BT2019" s="46"/>
      <c r="BU2019" s="119"/>
      <c r="BV2019" s="119"/>
      <c r="BW2019" s="48" t="s">
        <v>2205</v>
      </c>
      <c r="CB2019" s="82" t="s">
        <v>192</v>
      </c>
      <c r="CC2019" s="82"/>
      <c r="CD2019" s="46" t="s">
        <v>2264</v>
      </c>
      <c r="CE2019" s="46" t="s">
        <v>192</v>
      </c>
      <c r="CG2019" s="46" t="s">
        <v>175</v>
      </c>
      <c r="CH2019" s="46"/>
      <c r="CI2019" s="119"/>
      <c r="CJ2019" s="119"/>
      <c r="CK2019" s="46" t="s">
        <v>1239</v>
      </c>
      <c r="CN2019" s="46" t="s">
        <v>3383</v>
      </c>
      <c r="CO2019" s="46" t="s">
        <v>2251</v>
      </c>
      <c r="CQ2019" s="69" t="s">
        <v>2251</v>
      </c>
      <c r="CR2019" s="69" t="s">
        <v>966</v>
      </c>
      <c r="CT2019" s="46" t="s">
        <v>2251</v>
      </c>
      <c r="CU2019" s="46" t="s">
        <v>614</v>
      </c>
      <c r="CV2019" s="119"/>
      <c r="CW2019" s="148"/>
      <c r="DG2019" s="119"/>
      <c r="DH2019" s="119"/>
      <c r="DI2019" s="119"/>
      <c r="DJ2019" s="119"/>
      <c r="DK2019" s="119"/>
      <c r="DL2019" s="74">
        <v>400</v>
      </c>
      <c r="DM2019" s="74" t="s">
        <v>164</v>
      </c>
      <c r="DN2019" s="74"/>
      <c r="DO2019" s="74"/>
      <c r="DP2019" s="74"/>
      <c r="DR2019" s="74">
        <v>400</v>
      </c>
      <c r="DS2019" s="74" t="s">
        <v>164</v>
      </c>
      <c r="DX2019" s="46" t="s">
        <v>210</v>
      </c>
      <c r="DY2019" s="46" t="s">
        <v>210</v>
      </c>
      <c r="DZ2019" s="46" t="s">
        <v>2242</v>
      </c>
      <c r="EA2019" s="75">
        <v>4000000</v>
      </c>
      <c r="EB2019" s="46" t="s">
        <v>164</v>
      </c>
      <c r="EC2019" s="46"/>
      <c r="ET2019" s="46" t="s">
        <v>210</v>
      </c>
      <c r="EU2019" s="46" t="s">
        <v>210</v>
      </c>
      <c r="EY2019" s="70" t="str">
        <f t="shared" si="244"/>
        <v>ibuprofen oral 400mg/</v>
      </c>
      <c r="FK2019" s="14" t="s">
        <v>163</v>
      </c>
      <c r="FL2019" s="70" t="str">
        <f t="shared" si="245"/>
        <v>ibuprofen oral 400mg/</v>
      </c>
    </row>
    <row r="2020" spans="1:168" ht="15.75" customHeight="1">
      <c r="A2020" s="76">
        <f t="shared" si="238"/>
        <v>9876773</v>
      </c>
      <c r="B2020" s="57"/>
      <c r="C2020" s="119"/>
      <c r="D2020" s="119"/>
      <c r="E2020" s="119"/>
      <c r="F2020" s="119"/>
      <c r="G2020" s="46" t="s">
        <v>1532</v>
      </c>
      <c r="H2020" s="46" t="s">
        <v>1828</v>
      </c>
      <c r="J2020" s="5" t="str">
        <f t="shared" si="240"/>
        <v>NOR Ibuprofen Karo Pharma AS film-coated tablet 10 x 200mg/</v>
      </c>
      <c r="K2020" s="5" t="str">
        <f t="shared" si="241"/>
        <v>NOR Ibuprofen Karo Pharma AS film-coated tablet 10 x 200mg/</v>
      </c>
      <c r="N2020" s="46" t="s">
        <v>210</v>
      </c>
      <c r="O2020" s="46" t="s">
        <v>2230</v>
      </c>
      <c r="P2020" s="80">
        <v>10</v>
      </c>
      <c r="R2020" s="80">
        <v>10</v>
      </c>
      <c r="T2020" s="119"/>
      <c r="U2020" s="119"/>
      <c r="V2020" s="119"/>
      <c r="W2020" s="119"/>
      <c r="X2020" s="46" t="s">
        <v>210</v>
      </c>
      <c r="Y2020" s="46" t="s">
        <v>2137</v>
      </c>
      <c r="AA2020" s="46" t="s">
        <v>2303</v>
      </c>
      <c r="AC2020" s="46" t="s">
        <v>210</v>
      </c>
      <c r="AD2020" s="46" t="s">
        <v>210</v>
      </c>
      <c r="AE2020" s="46" t="s">
        <v>2230</v>
      </c>
      <c r="AF2020" s="48" t="s">
        <v>2203</v>
      </c>
      <c r="AG2020" s="46" t="s">
        <v>2339</v>
      </c>
      <c r="AH2020" s="46"/>
      <c r="AI2020" s="46" t="s">
        <v>3373</v>
      </c>
      <c r="AJ2020" s="46" t="s">
        <v>2221</v>
      </c>
      <c r="AT2020" s="25" t="str">
        <f t="shared" si="242"/>
        <v>NOR Ibuprofen Karo Pharma AS film-coated tablet 200mg/</v>
      </c>
      <c r="AU2020" s="33"/>
      <c r="AV2020" s="46" t="s">
        <v>1895</v>
      </c>
      <c r="AW2020" s="46" t="s">
        <v>1828</v>
      </c>
      <c r="AX2020" s="46"/>
      <c r="AZ2020" s="46" t="s">
        <v>578</v>
      </c>
      <c r="BA2020" s="46" t="s">
        <v>966</v>
      </c>
      <c r="BB2020" s="46"/>
      <c r="BD2020" s="46" t="s">
        <v>2339</v>
      </c>
      <c r="BE2020" s="46"/>
      <c r="BF2020" s="46" t="s">
        <v>2029</v>
      </c>
      <c r="BG2020" s="46" t="s">
        <v>2094</v>
      </c>
      <c r="BH2020" s="46"/>
      <c r="BI2020" s="46"/>
      <c r="BJ2020" s="46" t="s">
        <v>1942</v>
      </c>
      <c r="BK2020" s="46" t="s">
        <v>2094</v>
      </c>
      <c r="BL2020" s="46" t="s">
        <v>2029</v>
      </c>
      <c r="BM2020" s="65" t="s">
        <v>1353</v>
      </c>
      <c r="BN2020" t="str">
        <f t="shared" si="243"/>
        <v>Ibuprofen film-coated tablet 200mg/</v>
      </c>
      <c r="BO2020" s="65"/>
      <c r="BP2020" t="str">
        <f t="shared" si="246"/>
        <v>Ibuprofen film-coated tablet 200mg/</v>
      </c>
      <c r="BR2020" s="76">
        <v>10221000</v>
      </c>
      <c r="BS2020" s="72" t="s">
        <v>1220</v>
      </c>
      <c r="BT2020" s="72"/>
      <c r="BU2020" s="119"/>
      <c r="BV2020" s="119"/>
      <c r="BW2020" s="48" t="s">
        <v>2203</v>
      </c>
      <c r="CB2020" s="82" t="s">
        <v>173</v>
      </c>
      <c r="CC2020" s="82"/>
      <c r="CD2020" s="46" t="s">
        <v>2262</v>
      </c>
      <c r="CE2020" s="46" t="s">
        <v>173</v>
      </c>
      <c r="CG2020" s="46" t="s">
        <v>175</v>
      </c>
      <c r="CH2020" s="46"/>
      <c r="CI2020" s="119"/>
      <c r="CJ2020" s="119"/>
      <c r="CK2020" s="46" t="s">
        <v>1239</v>
      </c>
      <c r="CN2020" s="46" t="s">
        <v>3383</v>
      </c>
      <c r="CO2020" s="46" t="s">
        <v>2251</v>
      </c>
      <c r="CQ2020" s="69" t="s">
        <v>2251</v>
      </c>
      <c r="CR2020" s="69" t="s">
        <v>966</v>
      </c>
      <c r="CT2020" s="46" t="s">
        <v>2251</v>
      </c>
      <c r="CU2020" s="46" t="s">
        <v>614</v>
      </c>
      <c r="CV2020" s="119"/>
      <c r="CW2020" s="148"/>
      <c r="DG2020" s="119"/>
      <c r="DH2020" s="119"/>
      <c r="DI2020" s="119"/>
      <c r="DJ2020" s="119"/>
      <c r="DK2020" s="119"/>
      <c r="DL2020" s="74">
        <v>200</v>
      </c>
      <c r="DM2020" s="74" t="s">
        <v>164</v>
      </c>
      <c r="DN2020" s="74"/>
      <c r="DO2020" s="74"/>
      <c r="DP2020" s="74"/>
      <c r="DR2020" s="74">
        <v>200</v>
      </c>
      <c r="DS2020" s="74" t="s">
        <v>164</v>
      </c>
      <c r="DX2020" s="46" t="s">
        <v>210</v>
      </c>
      <c r="DY2020" s="46" t="s">
        <v>210</v>
      </c>
      <c r="DZ2020" s="46" t="s">
        <v>2242</v>
      </c>
      <c r="EA2020" s="75">
        <v>2000000</v>
      </c>
      <c r="EB2020" s="46" t="s">
        <v>164</v>
      </c>
      <c r="EC2020" s="46"/>
      <c r="ET2020" s="46" t="s">
        <v>210</v>
      </c>
      <c r="EU2020" s="46" t="s">
        <v>210</v>
      </c>
      <c r="EY2020" s="70" t="str">
        <f t="shared" si="244"/>
        <v>ibuprofen oral 200mg/</v>
      </c>
      <c r="FK2020" s="14" t="s">
        <v>163</v>
      </c>
      <c r="FL2020" s="70" t="str">
        <f t="shared" si="245"/>
        <v>ibuprofen oral 200mg/</v>
      </c>
    </row>
    <row r="2021" spans="1:168" ht="15.75" customHeight="1">
      <c r="A2021" s="76">
        <f t="shared" si="238"/>
        <v>9876774</v>
      </c>
      <c r="B2021" s="57"/>
      <c r="C2021" s="119"/>
      <c r="D2021" s="119"/>
      <c r="E2021" s="119"/>
      <c r="F2021" s="119"/>
      <c r="G2021" s="46" t="s">
        <v>1533</v>
      </c>
      <c r="H2021" s="46" t="s">
        <v>1835</v>
      </c>
      <c r="J2021" s="5" t="str">
        <f t="shared" si="240"/>
        <v>NOR Ibuprofen Karo Pharma AS capsule, soft 10 x 200mg/</v>
      </c>
      <c r="K2021" s="5" t="str">
        <f t="shared" si="241"/>
        <v>NOR Ibuprofen Karo Pharma AS capsule, soft 10 x 200mg/</v>
      </c>
      <c r="N2021" s="46" t="s">
        <v>210</v>
      </c>
      <c r="O2021" s="46" t="s">
        <v>2230</v>
      </c>
      <c r="P2021" s="80">
        <v>10</v>
      </c>
      <c r="R2021" s="80">
        <v>10</v>
      </c>
      <c r="T2021" s="119"/>
      <c r="U2021" s="119"/>
      <c r="V2021" s="119"/>
      <c r="W2021" s="119"/>
      <c r="X2021" s="46" t="s">
        <v>210</v>
      </c>
      <c r="Y2021" s="46" t="s">
        <v>2144</v>
      </c>
      <c r="AA2021" s="46" t="s">
        <v>2303</v>
      </c>
      <c r="AC2021" s="46" t="s">
        <v>210</v>
      </c>
      <c r="AD2021" s="46" t="s">
        <v>210</v>
      </c>
      <c r="AE2021" s="46" t="s">
        <v>2230</v>
      </c>
      <c r="AF2021" s="48" t="s">
        <v>2205</v>
      </c>
      <c r="AG2021" s="46" t="s">
        <v>1222</v>
      </c>
      <c r="AH2021" s="46"/>
      <c r="AI2021" s="46" t="s">
        <v>2214</v>
      </c>
      <c r="AJ2021" s="46" t="s">
        <v>2223</v>
      </c>
      <c r="AT2021" s="25" t="str">
        <f t="shared" si="242"/>
        <v>NOR Ibuprofen Karo Pharma AS capsule, soft 200mg/</v>
      </c>
      <c r="AU2021" s="33"/>
      <c r="AV2021" s="46" t="s">
        <v>1895</v>
      </c>
      <c r="AW2021" s="46" t="s">
        <v>1835</v>
      </c>
      <c r="AX2021" s="46"/>
      <c r="AZ2021" s="46" t="s">
        <v>578</v>
      </c>
      <c r="BA2021" s="46" t="s">
        <v>966</v>
      </c>
      <c r="BB2021" s="46"/>
      <c r="BD2021" s="46" t="s">
        <v>1222</v>
      </c>
      <c r="BE2021" s="46"/>
      <c r="BF2021" s="46" t="s">
        <v>2036</v>
      </c>
      <c r="BG2021" s="46" t="s">
        <v>2094</v>
      </c>
      <c r="BH2021" s="46"/>
      <c r="BI2021" s="46"/>
      <c r="BJ2021" s="46" t="s">
        <v>1949</v>
      </c>
      <c r="BK2021" s="46" t="s">
        <v>2094</v>
      </c>
      <c r="BL2021" s="46" t="s">
        <v>2036</v>
      </c>
      <c r="BM2021" s="65" t="s">
        <v>1353</v>
      </c>
      <c r="BN2021" t="str">
        <f t="shared" si="243"/>
        <v>Ibuprofen capsule, soft 200mg/</v>
      </c>
      <c r="BO2021" s="65"/>
      <c r="BP2021" t="str">
        <f t="shared" si="246"/>
        <v>Ibuprofen capsule, soft 200mg/</v>
      </c>
      <c r="BR2021" s="76">
        <v>10211000</v>
      </c>
      <c r="BS2021" s="46" t="s">
        <v>1222</v>
      </c>
      <c r="BT2021" s="46"/>
      <c r="BU2021" s="119"/>
      <c r="BV2021" s="119"/>
      <c r="BW2021" s="48" t="s">
        <v>2205</v>
      </c>
      <c r="CB2021" s="82" t="s">
        <v>192</v>
      </c>
      <c r="CC2021" s="82"/>
      <c r="CD2021" s="46" t="s">
        <v>2264</v>
      </c>
      <c r="CE2021" s="46" t="s">
        <v>192</v>
      </c>
      <c r="CG2021" s="46" t="s">
        <v>175</v>
      </c>
      <c r="CH2021" s="46"/>
      <c r="CI2021" s="119"/>
      <c r="CJ2021" s="119"/>
      <c r="CK2021" s="46" t="s">
        <v>1239</v>
      </c>
      <c r="CN2021" s="46" t="s">
        <v>3383</v>
      </c>
      <c r="CO2021" s="46" t="s">
        <v>2251</v>
      </c>
      <c r="CQ2021" s="69" t="s">
        <v>2251</v>
      </c>
      <c r="CR2021" s="69" t="s">
        <v>966</v>
      </c>
      <c r="CT2021" s="46" t="s">
        <v>2251</v>
      </c>
      <c r="CU2021" s="46" t="s">
        <v>614</v>
      </c>
      <c r="CV2021" s="119"/>
      <c r="CW2021" s="148"/>
      <c r="DG2021" s="119"/>
      <c r="DH2021" s="119"/>
      <c r="DI2021" s="119"/>
      <c r="DJ2021" s="119"/>
      <c r="DK2021" s="119"/>
      <c r="DL2021" s="74">
        <v>200</v>
      </c>
      <c r="DM2021" s="74" t="s">
        <v>164</v>
      </c>
      <c r="DN2021" s="74"/>
      <c r="DO2021" s="74"/>
      <c r="DP2021" s="74"/>
      <c r="DR2021" s="74">
        <v>200</v>
      </c>
      <c r="DS2021" s="74" t="s">
        <v>164</v>
      </c>
      <c r="DX2021" s="46" t="s">
        <v>210</v>
      </c>
      <c r="DY2021" s="46" t="s">
        <v>210</v>
      </c>
      <c r="DZ2021" s="46" t="s">
        <v>2242</v>
      </c>
      <c r="EA2021" s="75">
        <v>2000000</v>
      </c>
      <c r="EB2021" s="46" t="s">
        <v>164</v>
      </c>
      <c r="EC2021" s="46"/>
      <c r="ET2021" s="46" t="s">
        <v>210</v>
      </c>
      <c r="EU2021" s="46" t="s">
        <v>210</v>
      </c>
      <c r="EY2021" s="70" t="str">
        <f t="shared" si="244"/>
        <v>ibuprofen oral 200mg/</v>
      </c>
      <c r="FK2021" s="14" t="s">
        <v>163</v>
      </c>
      <c r="FL2021" s="70" t="str">
        <f t="shared" si="245"/>
        <v>ibuprofen oral 200mg/</v>
      </c>
    </row>
    <row r="2022" spans="1:168" ht="15.75" customHeight="1">
      <c r="A2022" s="76">
        <f t="shared" si="238"/>
        <v>9876775</v>
      </c>
      <c r="B2022" s="57"/>
      <c r="C2022" s="119"/>
      <c r="D2022" s="119"/>
      <c r="E2022" s="119"/>
      <c r="F2022" s="119"/>
      <c r="G2022" s="46" t="s">
        <v>1534</v>
      </c>
      <c r="H2022" s="46" t="s">
        <v>1837</v>
      </c>
      <c r="J2022" s="5" t="str">
        <f t="shared" si="240"/>
        <v>NOR Ibuprofen Karo Pharma AS film-coated tablet 30 x 600mg/</v>
      </c>
      <c r="K2022" s="5" t="str">
        <f t="shared" si="241"/>
        <v>NOR Ibuprofen Karo Pharma AS film-coated tablet 30 x 600mg/</v>
      </c>
      <c r="N2022" s="46" t="s">
        <v>210</v>
      </c>
      <c r="O2022" s="46" t="s">
        <v>2278</v>
      </c>
      <c r="P2022" s="80">
        <v>30</v>
      </c>
      <c r="R2022" s="80">
        <v>30</v>
      </c>
      <c r="T2022" s="119"/>
      <c r="U2022" s="119"/>
      <c r="V2022" s="119"/>
      <c r="W2022" s="119"/>
      <c r="X2022" s="46" t="s">
        <v>210</v>
      </c>
      <c r="Y2022" s="46" t="s">
        <v>2146</v>
      </c>
      <c r="AA2022" s="46" t="s">
        <v>2303</v>
      </c>
      <c r="AC2022" s="46" t="s">
        <v>210</v>
      </c>
      <c r="AD2022" s="46" t="s">
        <v>210</v>
      </c>
      <c r="AE2022" s="46" t="s">
        <v>2278</v>
      </c>
      <c r="AF2022" s="48" t="s">
        <v>2203</v>
      </c>
      <c r="AG2022" s="46" t="s">
        <v>2339</v>
      </c>
      <c r="AH2022" s="46"/>
      <c r="AI2022" s="46" t="s">
        <v>3373</v>
      </c>
      <c r="AJ2022" s="46" t="s">
        <v>2221</v>
      </c>
      <c r="AT2022" s="25" t="str">
        <f t="shared" si="242"/>
        <v>NOR Ibuprofen Karo Pharma AS film-coated tablet 600mg/</v>
      </c>
      <c r="AU2022" s="33"/>
      <c r="AV2022" s="46" t="s">
        <v>1895</v>
      </c>
      <c r="AW2022" s="46" t="s">
        <v>1837</v>
      </c>
      <c r="AX2022" s="46"/>
      <c r="AZ2022" s="46" t="s">
        <v>578</v>
      </c>
      <c r="BA2022" s="46" t="s">
        <v>966</v>
      </c>
      <c r="BB2022" s="46"/>
      <c r="BD2022" s="46" t="s">
        <v>2339</v>
      </c>
      <c r="BE2022" s="46"/>
      <c r="BF2022" s="46" t="s">
        <v>2038</v>
      </c>
      <c r="BG2022" s="46" t="s">
        <v>2094</v>
      </c>
      <c r="BH2022" s="46"/>
      <c r="BI2022" s="46"/>
      <c r="BJ2022" s="46" t="s">
        <v>1951</v>
      </c>
      <c r="BK2022" s="46" t="s">
        <v>2094</v>
      </c>
      <c r="BL2022" s="46" t="s">
        <v>2038</v>
      </c>
      <c r="BM2022" s="65" t="s">
        <v>1353</v>
      </c>
      <c r="BN2022" t="str">
        <f t="shared" si="243"/>
        <v>Ibuprofen film-coated tablet 600mg/</v>
      </c>
      <c r="BO2022" s="65"/>
      <c r="BP2022" t="str">
        <f t="shared" si="246"/>
        <v>Ibuprofen film-coated tablet 600mg/</v>
      </c>
      <c r="BR2022" s="76">
        <v>10221000</v>
      </c>
      <c r="BS2022" s="72" t="s">
        <v>1220</v>
      </c>
      <c r="BT2022" s="72"/>
      <c r="BU2022" s="119"/>
      <c r="BV2022" s="119"/>
      <c r="BW2022" s="48" t="s">
        <v>2203</v>
      </c>
      <c r="CB2022" s="82" t="s">
        <v>173</v>
      </c>
      <c r="CC2022" s="82"/>
      <c r="CD2022" s="46" t="s">
        <v>2262</v>
      </c>
      <c r="CE2022" s="46" t="s">
        <v>173</v>
      </c>
      <c r="CG2022" s="46" t="s">
        <v>175</v>
      </c>
      <c r="CH2022" s="46"/>
      <c r="CI2022" s="119"/>
      <c r="CJ2022" s="119"/>
      <c r="CK2022" s="46" t="s">
        <v>1239</v>
      </c>
      <c r="CN2022" s="46" t="s">
        <v>3383</v>
      </c>
      <c r="CO2022" s="46" t="s">
        <v>2251</v>
      </c>
      <c r="CQ2022" s="69" t="s">
        <v>2251</v>
      </c>
      <c r="CR2022" s="69" t="s">
        <v>966</v>
      </c>
      <c r="CT2022" s="46" t="s">
        <v>2251</v>
      </c>
      <c r="CU2022" s="46" t="s">
        <v>614</v>
      </c>
      <c r="CV2022" s="119"/>
      <c r="CW2022" s="148"/>
      <c r="DG2022" s="119"/>
      <c r="DH2022" s="119"/>
      <c r="DI2022" s="119"/>
      <c r="DJ2022" s="119"/>
      <c r="DK2022" s="119"/>
      <c r="DL2022" s="74">
        <v>600</v>
      </c>
      <c r="DM2022" s="74" t="s">
        <v>164</v>
      </c>
      <c r="DN2022" s="74"/>
      <c r="DO2022" s="74"/>
      <c r="DP2022" s="74"/>
      <c r="DR2022" s="74">
        <v>600</v>
      </c>
      <c r="DS2022" s="74" t="s">
        <v>164</v>
      </c>
      <c r="DX2022" s="46" t="s">
        <v>210</v>
      </c>
      <c r="DY2022" s="46" t="s">
        <v>210</v>
      </c>
      <c r="DZ2022" s="46" t="s">
        <v>2242</v>
      </c>
      <c r="EA2022" s="75">
        <v>6000000</v>
      </c>
      <c r="EB2022" s="46" t="s">
        <v>164</v>
      </c>
      <c r="EC2022" s="46"/>
      <c r="ET2022" s="46" t="s">
        <v>210</v>
      </c>
      <c r="EU2022" s="46" t="s">
        <v>210</v>
      </c>
      <c r="EY2022" s="70" t="str">
        <f t="shared" si="244"/>
        <v>ibuprofen oral 600mg/</v>
      </c>
      <c r="FK2022" s="14" t="s">
        <v>163</v>
      </c>
      <c r="FL2022" s="70" t="str">
        <f t="shared" si="245"/>
        <v>ibuprofen oral 600mg/</v>
      </c>
    </row>
    <row r="2023" spans="1:168" ht="15.75" customHeight="1">
      <c r="A2023" s="76">
        <f t="shared" si="238"/>
        <v>9876776</v>
      </c>
      <c r="B2023" s="57"/>
      <c r="C2023" s="119"/>
      <c r="D2023" s="119"/>
      <c r="E2023" s="119"/>
      <c r="F2023" s="119"/>
      <c r="G2023" s="46" t="s">
        <v>1476</v>
      </c>
      <c r="H2023" s="46" t="s">
        <v>1828</v>
      </c>
      <c r="J2023" s="5" t="str">
        <f t="shared" si="240"/>
        <v>NOR Ibuprofen Karo Pharma AS film-coated tablet 100 x 200mg/</v>
      </c>
      <c r="K2023" s="5" t="str">
        <f t="shared" si="241"/>
        <v>NOR Ibuprofen Karo Pharma AS film-coated tablet 100 x 200mg/</v>
      </c>
      <c r="N2023" s="46" t="s">
        <v>210</v>
      </c>
      <c r="O2023" s="46" t="s">
        <v>2235</v>
      </c>
      <c r="P2023" s="80">
        <v>100</v>
      </c>
      <c r="R2023" s="80">
        <v>100</v>
      </c>
      <c r="T2023" s="119"/>
      <c r="U2023" s="119"/>
      <c r="V2023" s="119"/>
      <c r="W2023" s="119"/>
      <c r="X2023" s="46" t="s">
        <v>210</v>
      </c>
      <c r="Y2023" s="46" t="s">
        <v>2137</v>
      </c>
      <c r="AA2023" s="46" t="s">
        <v>2303</v>
      </c>
      <c r="AC2023" s="46" t="s">
        <v>210</v>
      </c>
      <c r="AD2023" s="46" t="s">
        <v>210</v>
      </c>
      <c r="AE2023" s="46" t="s">
        <v>2235</v>
      </c>
      <c r="AF2023" s="48" t="s">
        <v>2203</v>
      </c>
      <c r="AG2023" s="46" t="s">
        <v>2339</v>
      </c>
      <c r="AH2023" s="46"/>
      <c r="AI2023" s="46" t="s">
        <v>3373</v>
      </c>
      <c r="AJ2023" s="46" t="s">
        <v>2221</v>
      </c>
      <c r="AT2023" s="25" t="str">
        <f t="shared" si="242"/>
        <v>NOR Ibuprofen Karo Pharma AS film-coated tablet 200mg/</v>
      </c>
      <c r="AU2023" s="33"/>
      <c r="AV2023" s="46" t="s">
        <v>1895</v>
      </c>
      <c r="AW2023" s="46" t="s">
        <v>1828</v>
      </c>
      <c r="AX2023" s="46"/>
      <c r="AZ2023" s="46" t="s">
        <v>578</v>
      </c>
      <c r="BA2023" s="46" t="s">
        <v>966</v>
      </c>
      <c r="BB2023" s="46"/>
      <c r="BD2023" s="46" t="s">
        <v>2339</v>
      </c>
      <c r="BE2023" s="46"/>
      <c r="BF2023" s="46" t="s">
        <v>2029</v>
      </c>
      <c r="BG2023" s="46" t="s">
        <v>2094</v>
      </c>
      <c r="BH2023" s="46"/>
      <c r="BI2023" s="46"/>
      <c r="BJ2023" s="46" t="s">
        <v>1942</v>
      </c>
      <c r="BK2023" s="46" t="s">
        <v>2094</v>
      </c>
      <c r="BL2023" s="46" t="s">
        <v>2029</v>
      </c>
      <c r="BM2023" s="65" t="s">
        <v>1353</v>
      </c>
      <c r="BN2023" t="str">
        <f t="shared" si="243"/>
        <v>Ibuprofen film-coated tablet 200mg/</v>
      </c>
      <c r="BO2023" s="65"/>
      <c r="BP2023" t="str">
        <f t="shared" si="246"/>
        <v>Ibuprofen film-coated tablet 200mg/</v>
      </c>
      <c r="BR2023" s="76">
        <v>10221000</v>
      </c>
      <c r="BS2023" s="72" t="s">
        <v>1220</v>
      </c>
      <c r="BT2023" s="72"/>
      <c r="BU2023" s="119"/>
      <c r="BV2023" s="119"/>
      <c r="BW2023" s="48" t="s">
        <v>2203</v>
      </c>
      <c r="CB2023" s="82" t="s">
        <v>173</v>
      </c>
      <c r="CC2023" s="82"/>
      <c r="CD2023" s="46" t="s">
        <v>2262</v>
      </c>
      <c r="CE2023" s="46" t="s">
        <v>173</v>
      </c>
      <c r="CG2023" s="46" t="s">
        <v>175</v>
      </c>
      <c r="CH2023" s="46"/>
      <c r="CI2023" s="119"/>
      <c r="CJ2023" s="119"/>
      <c r="CK2023" s="46" t="s">
        <v>1239</v>
      </c>
      <c r="CN2023" s="46" t="s">
        <v>3383</v>
      </c>
      <c r="CO2023" s="46" t="s">
        <v>2251</v>
      </c>
      <c r="CQ2023" s="69" t="s">
        <v>2251</v>
      </c>
      <c r="CR2023" s="69" t="s">
        <v>966</v>
      </c>
      <c r="CT2023" s="46" t="s">
        <v>2251</v>
      </c>
      <c r="CU2023" s="46" t="s">
        <v>614</v>
      </c>
      <c r="CV2023" s="119"/>
      <c r="CW2023" s="148"/>
      <c r="DG2023" s="119"/>
      <c r="DH2023" s="119"/>
      <c r="DI2023" s="119"/>
      <c r="DJ2023" s="119"/>
      <c r="DK2023" s="119"/>
      <c r="DL2023" s="74">
        <v>200</v>
      </c>
      <c r="DM2023" s="74" t="s">
        <v>164</v>
      </c>
      <c r="DN2023" s="74"/>
      <c r="DO2023" s="74"/>
      <c r="DP2023" s="74"/>
      <c r="DR2023" s="74">
        <v>200</v>
      </c>
      <c r="DS2023" s="74" t="s">
        <v>164</v>
      </c>
      <c r="DX2023" s="46" t="s">
        <v>210</v>
      </c>
      <c r="DY2023" s="46" t="s">
        <v>210</v>
      </c>
      <c r="DZ2023" s="46" t="s">
        <v>2242</v>
      </c>
      <c r="EA2023" s="75">
        <v>2000000</v>
      </c>
      <c r="EB2023" s="46" t="s">
        <v>164</v>
      </c>
      <c r="EC2023" s="46"/>
      <c r="ET2023" s="46" t="s">
        <v>210</v>
      </c>
      <c r="EU2023" s="46" t="s">
        <v>210</v>
      </c>
      <c r="EY2023" s="70" t="str">
        <f t="shared" si="244"/>
        <v>ibuprofen oral 200mg/</v>
      </c>
      <c r="FK2023" s="14" t="s">
        <v>163</v>
      </c>
      <c r="FL2023" s="70" t="str">
        <f t="shared" si="245"/>
        <v>ibuprofen oral 200mg/</v>
      </c>
    </row>
    <row r="2024" spans="1:168" ht="15.75" customHeight="1">
      <c r="A2024" s="76">
        <f t="shared" si="238"/>
        <v>9876777</v>
      </c>
      <c r="B2024" s="57"/>
      <c r="C2024" s="119"/>
      <c r="D2024" s="119"/>
      <c r="E2024" s="119"/>
      <c r="F2024" s="119"/>
      <c r="G2024" s="46" t="s">
        <v>1532</v>
      </c>
      <c r="H2024" s="46" t="s">
        <v>1828</v>
      </c>
      <c r="J2024" s="5" t="str">
        <f t="shared" si="240"/>
        <v>NOR Ibuprofen Karo Pharma AS film-coated tablet 10 x 200mg/</v>
      </c>
      <c r="K2024" s="5" t="str">
        <f t="shared" si="241"/>
        <v>NOR Ibuprofen Karo Pharma AS film-coated tablet 10 x 200mg/</v>
      </c>
      <c r="N2024" s="46" t="s">
        <v>210</v>
      </c>
      <c r="O2024" s="46" t="s">
        <v>2230</v>
      </c>
      <c r="P2024" s="80">
        <v>10</v>
      </c>
      <c r="R2024" s="80">
        <v>10</v>
      </c>
      <c r="T2024" s="119"/>
      <c r="U2024" s="119"/>
      <c r="V2024" s="119"/>
      <c r="W2024" s="119"/>
      <c r="X2024" s="46" t="s">
        <v>210</v>
      </c>
      <c r="Y2024" s="46" t="s">
        <v>2137</v>
      </c>
      <c r="AA2024" s="46" t="s">
        <v>2303</v>
      </c>
      <c r="AC2024" s="46" t="s">
        <v>210</v>
      </c>
      <c r="AD2024" s="46" t="s">
        <v>210</v>
      </c>
      <c r="AE2024" s="46" t="s">
        <v>2230</v>
      </c>
      <c r="AF2024" s="48" t="s">
        <v>2203</v>
      </c>
      <c r="AG2024" s="46" t="s">
        <v>2339</v>
      </c>
      <c r="AH2024" s="46"/>
      <c r="AI2024" s="46" t="s">
        <v>3373</v>
      </c>
      <c r="AJ2024" s="46" t="s">
        <v>2221</v>
      </c>
      <c r="AT2024" s="25" t="str">
        <f t="shared" si="242"/>
        <v>NOR Ibuprofen Karo Pharma AS film-coated tablet 200mg/</v>
      </c>
      <c r="AU2024" s="33"/>
      <c r="AV2024" s="46" t="s">
        <v>1895</v>
      </c>
      <c r="AW2024" s="46" t="s">
        <v>1828</v>
      </c>
      <c r="AX2024" s="46"/>
      <c r="AZ2024" s="46" t="s">
        <v>578</v>
      </c>
      <c r="BA2024" s="46" t="s">
        <v>966</v>
      </c>
      <c r="BB2024" s="46"/>
      <c r="BD2024" s="46" t="s">
        <v>2339</v>
      </c>
      <c r="BE2024" s="46"/>
      <c r="BF2024" s="46" t="s">
        <v>2029</v>
      </c>
      <c r="BG2024" s="46" t="s">
        <v>2094</v>
      </c>
      <c r="BH2024" s="46"/>
      <c r="BI2024" s="46"/>
      <c r="BJ2024" s="46" t="s">
        <v>1942</v>
      </c>
      <c r="BK2024" s="46" t="s">
        <v>2094</v>
      </c>
      <c r="BL2024" s="46" t="s">
        <v>2029</v>
      </c>
      <c r="BM2024" s="65" t="s">
        <v>1353</v>
      </c>
      <c r="BN2024" t="str">
        <f t="shared" si="243"/>
        <v>Ibuprofen film-coated tablet 200mg/</v>
      </c>
      <c r="BO2024" s="65"/>
      <c r="BP2024" t="str">
        <f t="shared" si="246"/>
        <v>Ibuprofen film-coated tablet 200mg/</v>
      </c>
      <c r="BR2024" s="76">
        <v>10221000</v>
      </c>
      <c r="BS2024" s="72" t="s">
        <v>1220</v>
      </c>
      <c r="BT2024" s="72"/>
      <c r="BU2024" s="119"/>
      <c r="BV2024" s="119"/>
      <c r="BW2024" s="48" t="s">
        <v>2203</v>
      </c>
      <c r="CB2024" s="82" t="s">
        <v>173</v>
      </c>
      <c r="CC2024" s="82"/>
      <c r="CD2024" s="46" t="s">
        <v>2262</v>
      </c>
      <c r="CE2024" s="46" t="s">
        <v>173</v>
      </c>
      <c r="CG2024" s="46" t="s">
        <v>175</v>
      </c>
      <c r="CH2024" s="46"/>
      <c r="CI2024" s="119"/>
      <c r="CJ2024" s="119"/>
      <c r="CK2024" s="46" t="s">
        <v>1239</v>
      </c>
      <c r="CN2024" s="46" t="s">
        <v>3383</v>
      </c>
      <c r="CO2024" s="46" t="s">
        <v>2251</v>
      </c>
      <c r="CQ2024" s="69" t="s">
        <v>2251</v>
      </c>
      <c r="CR2024" s="69" t="s">
        <v>966</v>
      </c>
      <c r="CT2024" s="46" t="s">
        <v>2251</v>
      </c>
      <c r="CU2024" s="46" t="s">
        <v>614</v>
      </c>
      <c r="CV2024" s="119"/>
      <c r="CW2024" s="148"/>
      <c r="DG2024" s="119"/>
      <c r="DH2024" s="119"/>
      <c r="DI2024" s="119"/>
      <c r="DJ2024" s="119"/>
      <c r="DK2024" s="119"/>
      <c r="DL2024" s="74">
        <v>200</v>
      </c>
      <c r="DM2024" s="74" t="s">
        <v>164</v>
      </c>
      <c r="DN2024" s="74"/>
      <c r="DO2024" s="74"/>
      <c r="DP2024" s="74"/>
      <c r="DR2024" s="74">
        <v>200</v>
      </c>
      <c r="DS2024" s="74" t="s">
        <v>164</v>
      </c>
      <c r="DX2024" s="46" t="s">
        <v>210</v>
      </c>
      <c r="DY2024" s="46" t="s">
        <v>210</v>
      </c>
      <c r="DZ2024" s="46" t="s">
        <v>2242</v>
      </c>
      <c r="EA2024" s="75">
        <v>2000000</v>
      </c>
      <c r="EB2024" s="46" t="s">
        <v>164</v>
      </c>
      <c r="EC2024" s="46"/>
      <c r="ET2024" s="46" t="s">
        <v>210</v>
      </c>
      <c r="EU2024" s="46" t="s">
        <v>210</v>
      </c>
      <c r="EY2024" s="70" t="str">
        <f t="shared" si="244"/>
        <v>ibuprofen oral 200mg/</v>
      </c>
      <c r="FK2024" s="14" t="s">
        <v>163</v>
      </c>
      <c r="FL2024" s="70" t="str">
        <f t="shared" si="245"/>
        <v>ibuprofen oral 200mg/</v>
      </c>
    </row>
    <row r="2025" spans="1:168" ht="15.75" customHeight="1">
      <c r="A2025" s="76">
        <f t="shared" si="238"/>
        <v>9876778</v>
      </c>
      <c r="B2025" s="57"/>
      <c r="C2025" s="119"/>
      <c r="D2025" s="119"/>
      <c r="E2025" s="119"/>
      <c r="F2025" s="119"/>
      <c r="G2025" s="46" t="s">
        <v>1476</v>
      </c>
      <c r="H2025" s="46" t="s">
        <v>1828</v>
      </c>
      <c r="J2025" s="5" t="str">
        <f t="shared" si="240"/>
        <v>NOR Ibuprofen Karo Pharma AS film-coated tablet 100 x 200mg/</v>
      </c>
      <c r="K2025" s="5" t="str">
        <f t="shared" si="241"/>
        <v>NOR Ibuprofen Karo Pharma AS film-coated tablet 100 x 200mg/</v>
      </c>
      <c r="N2025" s="46" t="s">
        <v>210</v>
      </c>
      <c r="O2025" s="46" t="s">
        <v>2235</v>
      </c>
      <c r="P2025" s="80">
        <v>100</v>
      </c>
      <c r="R2025" s="80">
        <v>100</v>
      </c>
      <c r="T2025" s="119"/>
      <c r="U2025" s="119"/>
      <c r="V2025" s="119"/>
      <c r="W2025" s="119"/>
      <c r="X2025" s="46" t="s">
        <v>210</v>
      </c>
      <c r="Y2025" s="46" t="s">
        <v>2137</v>
      </c>
      <c r="AA2025" s="46" t="s">
        <v>2303</v>
      </c>
      <c r="AC2025" s="46" t="s">
        <v>210</v>
      </c>
      <c r="AD2025" s="46" t="s">
        <v>210</v>
      </c>
      <c r="AE2025" s="46" t="s">
        <v>2235</v>
      </c>
      <c r="AF2025" s="48" t="s">
        <v>2203</v>
      </c>
      <c r="AG2025" s="46" t="s">
        <v>2339</v>
      </c>
      <c r="AH2025" s="46"/>
      <c r="AI2025" s="46" t="s">
        <v>3373</v>
      </c>
      <c r="AJ2025" s="46" t="s">
        <v>2221</v>
      </c>
      <c r="AT2025" s="25" t="str">
        <f t="shared" si="242"/>
        <v>NOR Ibuprofen Karo Pharma AS film-coated tablet 200mg/</v>
      </c>
      <c r="AU2025" s="33"/>
      <c r="AV2025" s="46" t="s">
        <v>1895</v>
      </c>
      <c r="AW2025" s="46" t="s">
        <v>1828</v>
      </c>
      <c r="AX2025" s="46"/>
      <c r="AZ2025" s="46" t="s">
        <v>578</v>
      </c>
      <c r="BA2025" s="46" t="s">
        <v>966</v>
      </c>
      <c r="BB2025" s="46"/>
      <c r="BD2025" s="46" t="s">
        <v>2339</v>
      </c>
      <c r="BE2025" s="46"/>
      <c r="BF2025" s="46" t="s">
        <v>2029</v>
      </c>
      <c r="BG2025" s="46" t="s">
        <v>2094</v>
      </c>
      <c r="BH2025" s="46"/>
      <c r="BI2025" s="46"/>
      <c r="BJ2025" s="46" t="s">
        <v>1942</v>
      </c>
      <c r="BK2025" s="46" t="s">
        <v>2094</v>
      </c>
      <c r="BL2025" s="46" t="s">
        <v>2029</v>
      </c>
      <c r="BM2025" s="65" t="s">
        <v>1353</v>
      </c>
      <c r="BN2025" t="str">
        <f t="shared" si="243"/>
        <v>Ibuprofen film-coated tablet 200mg/</v>
      </c>
      <c r="BO2025" s="65"/>
      <c r="BP2025" t="str">
        <f t="shared" si="246"/>
        <v>Ibuprofen film-coated tablet 200mg/</v>
      </c>
      <c r="BR2025" s="76">
        <v>10221000</v>
      </c>
      <c r="BS2025" s="72" t="s">
        <v>1220</v>
      </c>
      <c r="BT2025" s="72"/>
      <c r="BU2025" s="119"/>
      <c r="BV2025" s="119"/>
      <c r="BW2025" s="48" t="s">
        <v>2203</v>
      </c>
      <c r="CB2025" s="82" t="s">
        <v>173</v>
      </c>
      <c r="CC2025" s="82"/>
      <c r="CD2025" s="46" t="s">
        <v>2262</v>
      </c>
      <c r="CE2025" s="46" t="s">
        <v>173</v>
      </c>
      <c r="CG2025" s="46" t="s">
        <v>175</v>
      </c>
      <c r="CH2025" s="46"/>
      <c r="CI2025" s="119"/>
      <c r="CJ2025" s="119"/>
      <c r="CK2025" s="46" t="s">
        <v>1239</v>
      </c>
      <c r="CN2025" s="46" t="s">
        <v>3383</v>
      </c>
      <c r="CO2025" s="46" t="s">
        <v>2251</v>
      </c>
      <c r="CQ2025" s="69" t="s">
        <v>2251</v>
      </c>
      <c r="CR2025" s="69" t="s">
        <v>966</v>
      </c>
      <c r="CT2025" s="46" t="s">
        <v>2251</v>
      </c>
      <c r="CU2025" s="46" t="s">
        <v>614</v>
      </c>
      <c r="CV2025" s="119"/>
      <c r="CW2025" s="148"/>
      <c r="DG2025" s="119"/>
      <c r="DH2025" s="119"/>
      <c r="DI2025" s="119"/>
      <c r="DJ2025" s="119"/>
      <c r="DK2025" s="119"/>
      <c r="DL2025" s="74">
        <v>200</v>
      </c>
      <c r="DM2025" s="74" t="s">
        <v>164</v>
      </c>
      <c r="DN2025" s="74"/>
      <c r="DO2025" s="74"/>
      <c r="DP2025" s="74"/>
      <c r="DR2025" s="74">
        <v>200</v>
      </c>
      <c r="DS2025" s="74" t="s">
        <v>164</v>
      </c>
      <c r="DX2025" s="46" t="s">
        <v>210</v>
      </c>
      <c r="DY2025" s="46" t="s">
        <v>210</v>
      </c>
      <c r="DZ2025" s="46" t="s">
        <v>2242</v>
      </c>
      <c r="EA2025" s="75">
        <v>2000000</v>
      </c>
      <c r="EB2025" s="46" t="s">
        <v>164</v>
      </c>
      <c r="EC2025" s="46"/>
      <c r="ET2025" s="46" t="s">
        <v>210</v>
      </c>
      <c r="EU2025" s="46" t="s">
        <v>210</v>
      </c>
      <c r="EY2025" s="70" t="str">
        <f t="shared" si="244"/>
        <v>ibuprofen oral 200mg/</v>
      </c>
      <c r="FK2025" s="14" t="s">
        <v>163</v>
      </c>
      <c r="FL2025" s="70" t="str">
        <f t="shared" si="245"/>
        <v>ibuprofen oral 200mg/</v>
      </c>
    </row>
    <row r="2026" spans="1:168" ht="15.75" customHeight="1">
      <c r="A2026" s="76">
        <f t="shared" si="238"/>
        <v>9876779</v>
      </c>
      <c r="B2026" s="57"/>
      <c r="C2026" s="119"/>
      <c r="D2026" s="119"/>
      <c r="E2026" s="119"/>
      <c r="F2026" s="119"/>
      <c r="G2026" s="46" t="s">
        <v>1531</v>
      </c>
      <c r="H2026" s="46" t="s">
        <v>1836</v>
      </c>
      <c r="J2026" s="5" t="str">
        <f t="shared" si="240"/>
        <v>NOR Ibuprofen Karo Pharma AS capsule, soft 20 x 400mg/</v>
      </c>
      <c r="K2026" s="5" t="str">
        <f t="shared" si="241"/>
        <v>NOR Ibuprofen Karo Pharma AS capsule, soft 20 x 400mg/</v>
      </c>
      <c r="N2026" s="46" t="s">
        <v>210</v>
      </c>
      <c r="O2026" s="46" t="s">
        <v>2238</v>
      </c>
      <c r="P2026" s="80">
        <v>20</v>
      </c>
      <c r="R2026" s="80">
        <v>20</v>
      </c>
      <c r="T2026" s="119"/>
      <c r="U2026" s="119"/>
      <c r="V2026" s="119"/>
      <c r="W2026" s="119"/>
      <c r="X2026" s="46" t="s">
        <v>210</v>
      </c>
      <c r="Y2026" s="46" t="s">
        <v>2145</v>
      </c>
      <c r="AA2026" s="46" t="s">
        <v>2303</v>
      </c>
      <c r="AC2026" s="46" t="s">
        <v>210</v>
      </c>
      <c r="AD2026" s="46" t="s">
        <v>210</v>
      </c>
      <c r="AE2026" s="46" t="s">
        <v>2238</v>
      </c>
      <c r="AF2026" s="48" t="s">
        <v>2205</v>
      </c>
      <c r="AG2026" s="46" t="s">
        <v>1222</v>
      </c>
      <c r="AH2026" s="46"/>
      <c r="AI2026" s="46" t="s">
        <v>2214</v>
      </c>
      <c r="AJ2026" s="46" t="s">
        <v>2223</v>
      </c>
      <c r="AT2026" s="25" t="str">
        <f t="shared" si="242"/>
        <v>NOR Ibuprofen Karo Pharma AS capsule, soft 400mg/</v>
      </c>
      <c r="AU2026" s="33"/>
      <c r="AV2026" s="46" t="s">
        <v>1895</v>
      </c>
      <c r="AW2026" s="46" t="s">
        <v>1836</v>
      </c>
      <c r="AX2026" s="46"/>
      <c r="AZ2026" s="46" t="s">
        <v>578</v>
      </c>
      <c r="BA2026" s="46" t="s">
        <v>966</v>
      </c>
      <c r="BB2026" s="46"/>
      <c r="BD2026" s="46" t="s">
        <v>1222</v>
      </c>
      <c r="BE2026" s="46"/>
      <c r="BF2026" s="46" t="s">
        <v>2037</v>
      </c>
      <c r="BG2026" s="46" t="s">
        <v>2094</v>
      </c>
      <c r="BH2026" s="46"/>
      <c r="BI2026" s="46"/>
      <c r="BJ2026" s="46" t="s">
        <v>1950</v>
      </c>
      <c r="BK2026" s="46" t="s">
        <v>2094</v>
      </c>
      <c r="BL2026" s="46" t="s">
        <v>2037</v>
      </c>
      <c r="BM2026" s="65" t="s">
        <v>1353</v>
      </c>
      <c r="BN2026" t="str">
        <f t="shared" si="243"/>
        <v>Ibuprofen capsule, soft 400mg/</v>
      </c>
      <c r="BO2026" s="65"/>
      <c r="BP2026" t="str">
        <f t="shared" si="246"/>
        <v>Ibuprofen capsule, soft 400mg/</v>
      </c>
      <c r="BR2026" s="76">
        <v>10211000</v>
      </c>
      <c r="BS2026" s="46" t="s">
        <v>1222</v>
      </c>
      <c r="BT2026" s="46"/>
      <c r="BU2026" s="119"/>
      <c r="BV2026" s="119"/>
      <c r="BW2026" s="48" t="s">
        <v>2205</v>
      </c>
      <c r="CB2026" s="82" t="s">
        <v>192</v>
      </c>
      <c r="CC2026" s="82"/>
      <c r="CD2026" s="46" t="s">
        <v>2264</v>
      </c>
      <c r="CE2026" s="46" t="s">
        <v>192</v>
      </c>
      <c r="CG2026" s="46" t="s">
        <v>175</v>
      </c>
      <c r="CH2026" s="46"/>
      <c r="CI2026" s="119"/>
      <c r="CJ2026" s="119"/>
      <c r="CK2026" s="46" t="s">
        <v>1239</v>
      </c>
      <c r="CN2026" s="46" t="s">
        <v>3383</v>
      </c>
      <c r="CO2026" s="46" t="s">
        <v>2251</v>
      </c>
      <c r="CQ2026" s="69" t="s">
        <v>2251</v>
      </c>
      <c r="CR2026" s="69" t="s">
        <v>966</v>
      </c>
      <c r="CT2026" s="46" t="s">
        <v>2251</v>
      </c>
      <c r="CU2026" s="46" t="s">
        <v>614</v>
      </c>
      <c r="CV2026" s="119"/>
      <c r="CW2026" s="148"/>
      <c r="DG2026" s="119"/>
      <c r="DH2026" s="119"/>
      <c r="DI2026" s="119"/>
      <c r="DJ2026" s="119"/>
      <c r="DK2026" s="119"/>
      <c r="DL2026" s="74">
        <v>400</v>
      </c>
      <c r="DM2026" s="74" t="s">
        <v>164</v>
      </c>
      <c r="DN2026" s="74"/>
      <c r="DO2026" s="74"/>
      <c r="DP2026" s="74"/>
      <c r="DR2026" s="74">
        <v>400</v>
      </c>
      <c r="DS2026" s="74" t="s">
        <v>164</v>
      </c>
      <c r="DX2026" s="46" t="s">
        <v>210</v>
      </c>
      <c r="DY2026" s="46" t="s">
        <v>210</v>
      </c>
      <c r="DZ2026" s="46" t="s">
        <v>2242</v>
      </c>
      <c r="EA2026" s="75">
        <v>4000000</v>
      </c>
      <c r="EB2026" s="46" t="s">
        <v>164</v>
      </c>
      <c r="EC2026" s="46"/>
      <c r="ET2026" s="46" t="s">
        <v>210</v>
      </c>
      <c r="EU2026" s="46" t="s">
        <v>210</v>
      </c>
      <c r="EY2026" s="70" t="str">
        <f t="shared" si="244"/>
        <v>ibuprofen oral 400mg/</v>
      </c>
      <c r="FK2026" s="14" t="s">
        <v>163</v>
      </c>
      <c r="FL2026" s="70" t="str">
        <f t="shared" si="245"/>
        <v>ibuprofen oral 400mg/</v>
      </c>
    </row>
    <row r="2027" spans="1:168" ht="15.75" customHeight="1">
      <c r="A2027" s="76">
        <f t="shared" si="238"/>
        <v>9876780</v>
      </c>
      <c r="B2027" s="57"/>
      <c r="C2027" s="119"/>
      <c r="D2027" s="119"/>
      <c r="E2027" s="119"/>
      <c r="F2027" s="119"/>
      <c r="G2027" s="46" t="s">
        <v>1533</v>
      </c>
      <c r="H2027" s="46" t="s">
        <v>1835</v>
      </c>
      <c r="J2027" s="5" t="str">
        <f t="shared" si="240"/>
        <v>NOR Ibuprofen Karo Pharma AS capsule, soft 10 x 200mg/</v>
      </c>
      <c r="K2027" s="5" t="str">
        <f t="shared" si="241"/>
        <v>NOR Ibuprofen Karo Pharma AS capsule, soft 10 x 200mg/</v>
      </c>
      <c r="N2027" s="46" t="s">
        <v>210</v>
      </c>
      <c r="O2027" s="46" t="s">
        <v>2230</v>
      </c>
      <c r="P2027" s="80">
        <v>10</v>
      </c>
      <c r="R2027" s="80">
        <v>10</v>
      </c>
      <c r="T2027" s="119"/>
      <c r="U2027" s="119"/>
      <c r="V2027" s="119"/>
      <c r="W2027" s="119"/>
      <c r="X2027" s="46" t="s">
        <v>210</v>
      </c>
      <c r="Y2027" s="46" t="s">
        <v>2144</v>
      </c>
      <c r="AA2027" s="46" t="s">
        <v>2303</v>
      </c>
      <c r="AC2027" s="46" t="s">
        <v>210</v>
      </c>
      <c r="AD2027" s="46" t="s">
        <v>210</v>
      </c>
      <c r="AE2027" s="46" t="s">
        <v>2230</v>
      </c>
      <c r="AF2027" s="48" t="s">
        <v>2205</v>
      </c>
      <c r="AG2027" s="46" t="s">
        <v>1222</v>
      </c>
      <c r="AH2027" s="46"/>
      <c r="AI2027" s="46" t="s">
        <v>2214</v>
      </c>
      <c r="AJ2027" s="46" t="s">
        <v>2223</v>
      </c>
      <c r="AT2027" s="25" t="str">
        <f t="shared" si="242"/>
        <v>NOR Ibuprofen Karo Pharma AS capsule, soft 200mg/</v>
      </c>
      <c r="AU2027" s="33"/>
      <c r="AV2027" s="46" t="s">
        <v>1895</v>
      </c>
      <c r="AW2027" s="46" t="s">
        <v>1835</v>
      </c>
      <c r="AX2027" s="46"/>
      <c r="AZ2027" s="46" t="s">
        <v>578</v>
      </c>
      <c r="BA2027" s="46" t="s">
        <v>966</v>
      </c>
      <c r="BB2027" s="46"/>
      <c r="BD2027" s="46" t="s">
        <v>1222</v>
      </c>
      <c r="BE2027" s="46"/>
      <c r="BF2027" s="46" t="s">
        <v>2036</v>
      </c>
      <c r="BG2027" s="46" t="s">
        <v>2094</v>
      </c>
      <c r="BH2027" s="46"/>
      <c r="BI2027" s="46"/>
      <c r="BJ2027" s="46" t="s">
        <v>1949</v>
      </c>
      <c r="BK2027" s="46" t="s">
        <v>2094</v>
      </c>
      <c r="BL2027" s="46" t="s">
        <v>2036</v>
      </c>
      <c r="BM2027" s="65" t="s">
        <v>1353</v>
      </c>
      <c r="BN2027" t="str">
        <f t="shared" si="243"/>
        <v>Ibuprofen capsule, soft 200mg/</v>
      </c>
      <c r="BO2027" s="65"/>
      <c r="BP2027" t="str">
        <f t="shared" si="246"/>
        <v>Ibuprofen capsule, soft 200mg/</v>
      </c>
      <c r="BR2027" s="76">
        <v>10211000</v>
      </c>
      <c r="BS2027" s="46" t="s">
        <v>1222</v>
      </c>
      <c r="BT2027" s="46"/>
      <c r="BU2027" s="119"/>
      <c r="BV2027" s="119"/>
      <c r="BW2027" s="48" t="s">
        <v>2205</v>
      </c>
      <c r="CB2027" s="82" t="s">
        <v>192</v>
      </c>
      <c r="CC2027" s="82"/>
      <c r="CD2027" s="46" t="s">
        <v>2264</v>
      </c>
      <c r="CE2027" s="46" t="s">
        <v>192</v>
      </c>
      <c r="CG2027" s="46" t="s">
        <v>175</v>
      </c>
      <c r="CH2027" s="46"/>
      <c r="CI2027" s="119"/>
      <c r="CJ2027" s="119"/>
      <c r="CK2027" s="46" t="s">
        <v>1239</v>
      </c>
      <c r="CN2027" s="46" t="s">
        <v>3383</v>
      </c>
      <c r="CO2027" s="46" t="s">
        <v>2251</v>
      </c>
      <c r="CQ2027" s="69" t="s">
        <v>2251</v>
      </c>
      <c r="CR2027" s="69" t="s">
        <v>966</v>
      </c>
      <c r="CT2027" s="46" t="s">
        <v>2251</v>
      </c>
      <c r="CU2027" s="46" t="s">
        <v>614</v>
      </c>
      <c r="CV2027" s="119"/>
      <c r="CW2027" s="148"/>
      <c r="DG2027" s="119"/>
      <c r="DH2027" s="119"/>
      <c r="DI2027" s="119"/>
      <c r="DJ2027" s="119"/>
      <c r="DK2027" s="119"/>
      <c r="DL2027" s="74">
        <v>200</v>
      </c>
      <c r="DM2027" s="74" t="s">
        <v>164</v>
      </c>
      <c r="DN2027" s="74"/>
      <c r="DO2027" s="74"/>
      <c r="DP2027" s="74"/>
      <c r="DR2027" s="74">
        <v>200</v>
      </c>
      <c r="DS2027" s="74" t="s">
        <v>164</v>
      </c>
      <c r="DX2027" s="46" t="s">
        <v>210</v>
      </c>
      <c r="DY2027" s="46" t="s">
        <v>210</v>
      </c>
      <c r="DZ2027" s="46" t="s">
        <v>2242</v>
      </c>
      <c r="EA2027" s="75">
        <v>2000000</v>
      </c>
      <c r="EB2027" s="46" t="s">
        <v>164</v>
      </c>
      <c r="EC2027" s="46"/>
      <c r="ET2027" s="46" t="s">
        <v>210</v>
      </c>
      <c r="EU2027" s="46" t="s">
        <v>210</v>
      </c>
      <c r="EY2027" s="70" t="str">
        <f t="shared" si="244"/>
        <v>ibuprofen oral 200mg/</v>
      </c>
      <c r="FK2027" s="14" t="s">
        <v>163</v>
      </c>
      <c r="FL2027" s="70" t="str">
        <f t="shared" si="245"/>
        <v>ibuprofen oral 200mg/</v>
      </c>
    </row>
    <row r="2028" spans="1:168" ht="15.75" customHeight="1">
      <c r="A2028" s="76">
        <f t="shared" si="238"/>
        <v>9876781</v>
      </c>
      <c r="B2028" s="57"/>
      <c r="C2028" s="119"/>
      <c r="D2028" s="119"/>
      <c r="E2028" s="119"/>
      <c r="F2028" s="119"/>
      <c r="G2028" s="46" t="s">
        <v>1535</v>
      </c>
      <c r="H2028" s="46" t="s">
        <v>1844</v>
      </c>
      <c r="J2028" s="5" t="str">
        <f t="shared" si="240"/>
        <v>NOR Ibuprofen Reckitt Benckiser Healthcare (Scandinavia) A/S (1) oral suspension 150mL x 400mg/5mL</v>
      </c>
      <c r="K2028" s="5" t="str">
        <f t="shared" si="241"/>
        <v>NOR Ibuprofen Reckitt Benckiser Healthcare (Scandinavia) A/S (1) oral suspension 150mL x 400mg/5mL</v>
      </c>
      <c r="N2028" s="46" t="s">
        <v>210</v>
      </c>
      <c r="O2028" s="46" t="s">
        <v>2233</v>
      </c>
      <c r="P2028" s="80">
        <v>150</v>
      </c>
      <c r="Q2028" s="14" t="s">
        <v>622</v>
      </c>
      <c r="R2028" s="80">
        <v>150</v>
      </c>
      <c r="S2028" s="14" t="s">
        <v>622</v>
      </c>
      <c r="T2028" s="119"/>
      <c r="U2028" s="119"/>
      <c r="V2028" s="119"/>
      <c r="W2028" s="119"/>
      <c r="X2028" s="46" t="s">
        <v>210</v>
      </c>
      <c r="Y2028" s="46" t="s">
        <v>2153</v>
      </c>
      <c r="AA2028" s="46" t="s">
        <v>263</v>
      </c>
      <c r="AC2028" s="46" t="s">
        <v>210</v>
      </c>
      <c r="AD2028" s="46" t="s">
        <v>210</v>
      </c>
      <c r="AE2028" s="46" t="s">
        <v>2233</v>
      </c>
      <c r="AF2028" s="48" t="s">
        <v>2199</v>
      </c>
      <c r="AG2028" s="46" t="s">
        <v>1209</v>
      </c>
      <c r="AH2028" s="46"/>
      <c r="AI2028" s="46" t="s">
        <v>2209</v>
      </c>
      <c r="AJ2028" s="46" t="s">
        <v>2217</v>
      </c>
      <c r="AT2028" s="25" t="str">
        <f t="shared" si="242"/>
        <v>NOR Ibuprofen Reckitt Benckiser Healthcare (Scandinavia) A/S (1) oral suspension 400mg/5mL</v>
      </c>
      <c r="AU2028" s="33"/>
      <c r="AV2028" s="46" t="s">
        <v>1897</v>
      </c>
      <c r="AW2028" s="46" t="s">
        <v>1844</v>
      </c>
      <c r="AX2028" s="46"/>
      <c r="AZ2028" s="46" t="s">
        <v>578</v>
      </c>
      <c r="BA2028" s="46" t="s">
        <v>966</v>
      </c>
      <c r="BB2028" s="46"/>
      <c r="BD2028" s="46" t="s">
        <v>1209</v>
      </c>
      <c r="BE2028" s="46"/>
      <c r="BF2028" s="46" t="s">
        <v>2045</v>
      </c>
      <c r="BG2028" s="46" t="s">
        <v>2097</v>
      </c>
      <c r="BH2028" s="46"/>
      <c r="BI2028" s="46"/>
      <c r="BJ2028" s="46" t="s">
        <v>1958</v>
      </c>
      <c r="BK2028" s="46" t="s">
        <v>2097</v>
      </c>
      <c r="BL2028" s="46" t="s">
        <v>2045</v>
      </c>
      <c r="BM2028" s="65" t="s">
        <v>1353</v>
      </c>
      <c r="BN2028" t="str">
        <f t="shared" si="243"/>
        <v>Ibuprofen oral suspension 400mg/5mL</v>
      </c>
      <c r="BO2028" s="65"/>
      <c r="BP2028" t="str">
        <f t="shared" si="246"/>
        <v>Ibuprofen oral suspension 400mg/5mL</v>
      </c>
      <c r="BR2028" s="76">
        <v>10106000</v>
      </c>
      <c r="BS2028" s="46" t="s">
        <v>1209</v>
      </c>
      <c r="BT2028" s="46"/>
      <c r="BU2028" s="119"/>
      <c r="BV2028" s="119"/>
      <c r="BW2028" s="48" t="s">
        <v>2199</v>
      </c>
      <c r="CB2028" s="82" t="s">
        <v>210</v>
      </c>
      <c r="CC2028" s="82"/>
      <c r="CD2028" s="46" t="s">
        <v>210</v>
      </c>
      <c r="CE2028" s="46" t="s">
        <v>210</v>
      </c>
      <c r="CG2028" s="46" t="s">
        <v>175</v>
      </c>
      <c r="CH2028" s="46"/>
      <c r="CI2028" s="119"/>
      <c r="CJ2028" s="119"/>
      <c r="CK2028" s="46" t="s">
        <v>1239</v>
      </c>
      <c r="CN2028" s="46" t="s">
        <v>3383</v>
      </c>
      <c r="CO2028" s="46" t="s">
        <v>2251</v>
      </c>
      <c r="CQ2028" s="69" t="s">
        <v>2251</v>
      </c>
      <c r="CR2028" s="69" t="s">
        <v>966</v>
      </c>
      <c r="CT2028" s="46" t="s">
        <v>2251</v>
      </c>
      <c r="CU2028" s="46" t="s">
        <v>614</v>
      </c>
      <c r="CV2028" s="119"/>
      <c r="CW2028" s="148"/>
      <c r="DA2028" s="74">
        <v>400</v>
      </c>
      <c r="DB2028" s="74" t="s">
        <v>164</v>
      </c>
      <c r="DC2028" s="74"/>
      <c r="DD2028" s="74">
        <v>5</v>
      </c>
      <c r="DE2028" s="74" t="s">
        <v>622</v>
      </c>
      <c r="DG2028" s="119"/>
      <c r="DH2028" s="119"/>
      <c r="DI2028" s="119"/>
      <c r="DJ2028" s="119"/>
      <c r="DK2028" s="119"/>
      <c r="DR2028" s="74">
        <v>400</v>
      </c>
      <c r="DS2028" s="74" t="s">
        <v>164</v>
      </c>
      <c r="DU2028" s="74">
        <v>5</v>
      </c>
      <c r="DV2028" s="74" t="s">
        <v>622</v>
      </c>
      <c r="DX2028" s="46" t="s">
        <v>2232</v>
      </c>
      <c r="DY2028" s="46" t="s">
        <v>263</v>
      </c>
      <c r="DZ2028" s="46" t="s">
        <v>2242</v>
      </c>
      <c r="EA2028" s="75">
        <v>400000</v>
      </c>
      <c r="EB2028" s="46" t="s">
        <v>164</v>
      </c>
      <c r="EC2028" s="46"/>
      <c r="ET2028" s="46" t="s">
        <v>210</v>
      </c>
      <c r="EU2028" s="46" t="s">
        <v>210</v>
      </c>
      <c r="EY2028" s="70" t="str">
        <f t="shared" si="244"/>
        <v>ibuprofen oral 400mg/5mL</v>
      </c>
      <c r="FK2028" s="14" t="s">
        <v>163</v>
      </c>
      <c r="FL2028" s="70" t="str">
        <f t="shared" si="245"/>
        <v>ibuprofen oral 400mg/5mL</v>
      </c>
    </row>
    <row r="2029" spans="1:168" ht="15.75" customHeight="1">
      <c r="A2029" s="76">
        <f t="shared" si="238"/>
        <v>9876782</v>
      </c>
      <c r="B2029" s="57"/>
      <c r="C2029" s="119"/>
      <c r="D2029" s="119"/>
      <c r="E2029" s="119"/>
      <c r="F2029" s="119"/>
      <c r="G2029" s="46" t="s">
        <v>1536</v>
      </c>
      <c r="H2029" s="46" t="s">
        <v>1845</v>
      </c>
      <c r="J2029" s="5" t="str">
        <f t="shared" si="240"/>
        <v>NOR Ibuprofen Karo Pharma AS oral suspension 150mL x 400mg/5mL</v>
      </c>
      <c r="K2029" s="5" t="str">
        <f t="shared" si="241"/>
        <v>NOR Ibuprofen Karo Pharma AS oral suspension 150mL x 400mg/5mL</v>
      </c>
      <c r="N2029" s="46" t="s">
        <v>210</v>
      </c>
      <c r="O2029" s="46" t="s">
        <v>2233</v>
      </c>
      <c r="P2029" s="80">
        <v>150</v>
      </c>
      <c r="Q2029" s="14" t="s">
        <v>622</v>
      </c>
      <c r="R2029" s="80">
        <v>150</v>
      </c>
      <c r="S2029" s="14" t="s">
        <v>622</v>
      </c>
      <c r="T2029" s="119"/>
      <c r="U2029" s="119"/>
      <c r="V2029" s="119"/>
      <c r="W2029" s="119"/>
      <c r="X2029" s="46" t="s">
        <v>210</v>
      </c>
      <c r="Y2029" s="46" t="s">
        <v>2154</v>
      </c>
      <c r="AA2029" s="46" t="s">
        <v>263</v>
      </c>
      <c r="AC2029" s="46" t="s">
        <v>210</v>
      </c>
      <c r="AD2029" s="46" t="s">
        <v>210</v>
      </c>
      <c r="AE2029" s="46" t="s">
        <v>2233</v>
      </c>
      <c r="AF2029" s="48" t="s">
        <v>2199</v>
      </c>
      <c r="AG2029" s="46" t="s">
        <v>1209</v>
      </c>
      <c r="AH2029" s="46"/>
      <c r="AI2029" s="46" t="s">
        <v>2209</v>
      </c>
      <c r="AJ2029" s="46" t="s">
        <v>2217</v>
      </c>
      <c r="AT2029" s="25" t="str">
        <f t="shared" si="242"/>
        <v>NOR Ibuprofen Karo Pharma AS oral suspension 400mg/5mL</v>
      </c>
      <c r="AU2029" s="33"/>
      <c r="AV2029" s="46" t="s">
        <v>1895</v>
      </c>
      <c r="AW2029" s="46" t="s">
        <v>1845</v>
      </c>
      <c r="AX2029" s="46"/>
      <c r="AZ2029" s="46" t="s">
        <v>578</v>
      </c>
      <c r="BA2029" s="46" t="s">
        <v>966</v>
      </c>
      <c r="BB2029" s="46"/>
      <c r="BD2029" s="46" t="s">
        <v>1209</v>
      </c>
      <c r="BE2029" s="46"/>
      <c r="BF2029" s="46" t="s">
        <v>2046</v>
      </c>
      <c r="BG2029" s="46" t="s">
        <v>2094</v>
      </c>
      <c r="BH2029" s="46"/>
      <c r="BI2029" s="46"/>
      <c r="BJ2029" s="46" t="s">
        <v>1959</v>
      </c>
      <c r="BK2029" s="46" t="s">
        <v>2094</v>
      </c>
      <c r="BL2029" s="46" t="s">
        <v>2046</v>
      </c>
      <c r="BM2029" s="65" t="s">
        <v>1353</v>
      </c>
      <c r="BN2029" t="str">
        <f t="shared" si="243"/>
        <v>Ibuprofen oral suspension 400mg/5mL</v>
      </c>
      <c r="BO2029" s="65"/>
      <c r="BP2029" t="str">
        <f t="shared" si="246"/>
        <v>Ibuprofen oral suspension 400mg/5mL</v>
      </c>
      <c r="BR2029" s="76">
        <v>10106000</v>
      </c>
      <c r="BS2029" s="46" t="s">
        <v>1209</v>
      </c>
      <c r="BT2029" s="46"/>
      <c r="BU2029" s="119"/>
      <c r="BV2029" s="119"/>
      <c r="BW2029" s="48" t="s">
        <v>2199</v>
      </c>
      <c r="CB2029" s="82" t="s">
        <v>210</v>
      </c>
      <c r="CC2029" s="82"/>
      <c r="CD2029" s="46" t="s">
        <v>210</v>
      </c>
      <c r="CE2029" s="46" t="s">
        <v>210</v>
      </c>
      <c r="CG2029" s="46" t="s">
        <v>175</v>
      </c>
      <c r="CH2029" s="46"/>
      <c r="CI2029" s="119"/>
      <c r="CJ2029" s="119"/>
      <c r="CK2029" s="46" t="s">
        <v>1239</v>
      </c>
      <c r="CN2029" s="46" t="s">
        <v>3383</v>
      </c>
      <c r="CO2029" s="46" t="s">
        <v>2251</v>
      </c>
      <c r="CQ2029" s="69" t="s">
        <v>2251</v>
      </c>
      <c r="CR2029" s="69" t="s">
        <v>966</v>
      </c>
      <c r="CT2029" s="46" t="s">
        <v>2251</v>
      </c>
      <c r="CU2029" s="46" t="s">
        <v>614</v>
      </c>
      <c r="CV2029" s="119"/>
      <c r="CW2029" s="148"/>
      <c r="DA2029" s="74">
        <v>400</v>
      </c>
      <c r="DB2029" s="74" t="s">
        <v>164</v>
      </c>
      <c r="DC2029" s="74"/>
      <c r="DD2029" s="74">
        <v>5</v>
      </c>
      <c r="DE2029" s="74" t="s">
        <v>622</v>
      </c>
      <c r="DG2029" s="119"/>
      <c r="DH2029" s="119"/>
      <c r="DI2029" s="119"/>
      <c r="DJ2029" s="119"/>
      <c r="DK2029" s="119"/>
      <c r="DR2029" s="74">
        <v>400</v>
      </c>
      <c r="DS2029" s="74" t="s">
        <v>164</v>
      </c>
      <c r="DU2029" s="74">
        <v>5</v>
      </c>
      <c r="DV2029" s="74" t="s">
        <v>622</v>
      </c>
      <c r="DX2029" s="46" t="s">
        <v>2232</v>
      </c>
      <c r="DY2029" s="46" t="s">
        <v>263</v>
      </c>
      <c r="DZ2029" s="46" t="s">
        <v>2242</v>
      </c>
      <c r="EA2029" s="75">
        <v>400000</v>
      </c>
      <c r="EB2029" s="46" t="s">
        <v>164</v>
      </c>
      <c r="EC2029" s="46"/>
      <c r="ET2029" s="46" t="s">
        <v>210</v>
      </c>
      <c r="EU2029" s="46" t="s">
        <v>210</v>
      </c>
      <c r="EY2029" s="70" t="str">
        <f t="shared" si="244"/>
        <v>ibuprofen oral 400mg/5mL</v>
      </c>
      <c r="FK2029" s="14" t="s">
        <v>163</v>
      </c>
      <c r="FL2029" s="70" t="str">
        <f t="shared" si="245"/>
        <v>ibuprofen oral 400mg/5mL</v>
      </c>
    </row>
    <row r="2030" spans="1:168" ht="15.75" customHeight="1">
      <c r="A2030" s="76">
        <f t="shared" si="238"/>
        <v>9876783</v>
      </c>
      <c r="B2030" s="57"/>
      <c r="C2030" s="119"/>
      <c r="D2030" s="119"/>
      <c r="E2030" s="119"/>
      <c r="F2030" s="119"/>
      <c r="G2030" s="46" t="s">
        <v>1537</v>
      </c>
      <c r="H2030" s="46" t="s">
        <v>1845</v>
      </c>
      <c r="J2030" s="5" t="str">
        <f t="shared" si="240"/>
        <v>NOR Ibuprofen Karo Pharma AS oral suspension 80mL x 400mg/5mL</v>
      </c>
      <c r="K2030" s="5" t="str">
        <f t="shared" si="241"/>
        <v>NOR Ibuprofen Karo Pharma AS oral suspension 80mL x 400mg/5mL</v>
      </c>
      <c r="N2030" s="46" t="s">
        <v>210</v>
      </c>
      <c r="O2030" s="46" t="s">
        <v>2241</v>
      </c>
      <c r="P2030" s="80">
        <v>80</v>
      </c>
      <c r="Q2030" s="14" t="s">
        <v>622</v>
      </c>
      <c r="R2030" s="80">
        <v>80</v>
      </c>
      <c r="S2030" s="14" t="s">
        <v>622</v>
      </c>
      <c r="T2030" s="119"/>
      <c r="U2030" s="119"/>
      <c r="V2030" s="119"/>
      <c r="W2030" s="119"/>
      <c r="X2030" s="46" t="s">
        <v>210</v>
      </c>
      <c r="Y2030" s="46" t="s">
        <v>2154</v>
      </c>
      <c r="AA2030" s="46" t="s">
        <v>263</v>
      </c>
      <c r="AC2030" s="46" t="s">
        <v>210</v>
      </c>
      <c r="AD2030" s="46" t="s">
        <v>210</v>
      </c>
      <c r="AE2030" s="46" t="s">
        <v>2241</v>
      </c>
      <c r="AF2030" s="48" t="s">
        <v>2199</v>
      </c>
      <c r="AG2030" s="46" t="s">
        <v>1209</v>
      </c>
      <c r="AH2030" s="46"/>
      <c r="AI2030" s="46" t="s">
        <v>2209</v>
      </c>
      <c r="AJ2030" s="46" t="s">
        <v>2217</v>
      </c>
      <c r="AT2030" s="25" t="str">
        <f t="shared" si="242"/>
        <v>NOR Ibuprofen Karo Pharma AS oral suspension 400mg/5mL</v>
      </c>
      <c r="AU2030" s="33"/>
      <c r="AV2030" s="46" t="s">
        <v>1895</v>
      </c>
      <c r="AW2030" s="46" t="s">
        <v>1845</v>
      </c>
      <c r="AX2030" s="46"/>
      <c r="AZ2030" s="46" t="s">
        <v>578</v>
      </c>
      <c r="BA2030" s="46" t="s">
        <v>966</v>
      </c>
      <c r="BB2030" s="46"/>
      <c r="BD2030" s="46" t="s">
        <v>1209</v>
      </c>
      <c r="BE2030" s="46"/>
      <c r="BF2030" s="46" t="s">
        <v>2046</v>
      </c>
      <c r="BG2030" s="46" t="s">
        <v>2094</v>
      </c>
      <c r="BH2030" s="46"/>
      <c r="BI2030" s="46"/>
      <c r="BJ2030" s="46" t="s">
        <v>1959</v>
      </c>
      <c r="BK2030" s="46" t="s">
        <v>2094</v>
      </c>
      <c r="BL2030" s="46" t="s">
        <v>2046</v>
      </c>
      <c r="BM2030" s="65" t="s">
        <v>1353</v>
      </c>
      <c r="BN2030" t="str">
        <f t="shared" si="243"/>
        <v>Ibuprofen oral suspension 400mg/5mL</v>
      </c>
      <c r="BO2030" s="65"/>
      <c r="BP2030" t="str">
        <f t="shared" si="246"/>
        <v>Ibuprofen oral suspension 400mg/5mL</v>
      </c>
      <c r="BR2030" s="76">
        <v>10106000</v>
      </c>
      <c r="BS2030" s="46" t="s">
        <v>1209</v>
      </c>
      <c r="BT2030" s="46"/>
      <c r="BU2030" s="119"/>
      <c r="BV2030" s="119"/>
      <c r="BW2030" s="48" t="s">
        <v>2199</v>
      </c>
      <c r="CB2030" s="82" t="s">
        <v>210</v>
      </c>
      <c r="CC2030" s="82"/>
      <c r="CD2030" s="46" t="s">
        <v>210</v>
      </c>
      <c r="CE2030" s="46" t="s">
        <v>210</v>
      </c>
      <c r="CG2030" s="46" t="s">
        <v>175</v>
      </c>
      <c r="CH2030" s="46"/>
      <c r="CI2030" s="119"/>
      <c r="CJ2030" s="119"/>
      <c r="CK2030" s="46" t="s">
        <v>1239</v>
      </c>
      <c r="CN2030" s="46" t="s">
        <v>3383</v>
      </c>
      <c r="CO2030" s="46" t="s">
        <v>2251</v>
      </c>
      <c r="CQ2030" s="69" t="s">
        <v>2251</v>
      </c>
      <c r="CR2030" s="69" t="s">
        <v>966</v>
      </c>
      <c r="CT2030" s="46" t="s">
        <v>2251</v>
      </c>
      <c r="CU2030" s="46" t="s">
        <v>614</v>
      </c>
      <c r="CV2030" s="119"/>
      <c r="CW2030" s="148"/>
      <c r="DA2030" s="74">
        <v>400</v>
      </c>
      <c r="DB2030" s="74" t="s">
        <v>164</v>
      </c>
      <c r="DC2030" s="74"/>
      <c r="DD2030" s="74">
        <v>5</v>
      </c>
      <c r="DE2030" s="74" t="s">
        <v>622</v>
      </c>
      <c r="DG2030" s="119"/>
      <c r="DH2030" s="119"/>
      <c r="DI2030" s="119"/>
      <c r="DJ2030" s="119"/>
      <c r="DK2030" s="119"/>
      <c r="DR2030" s="74">
        <v>400</v>
      </c>
      <c r="DS2030" s="74" t="s">
        <v>164</v>
      </c>
      <c r="DU2030" s="74">
        <v>5</v>
      </c>
      <c r="DV2030" s="74" t="s">
        <v>622</v>
      </c>
      <c r="DX2030" s="46" t="s">
        <v>2232</v>
      </c>
      <c r="DY2030" s="46" t="s">
        <v>263</v>
      </c>
      <c r="DZ2030" s="46" t="s">
        <v>2242</v>
      </c>
      <c r="EA2030" s="75">
        <v>400000</v>
      </c>
      <c r="EB2030" s="46" t="s">
        <v>164</v>
      </c>
      <c r="EC2030" s="46"/>
      <c r="ET2030" s="46" t="s">
        <v>210</v>
      </c>
      <c r="EU2030" s="46" t="s">
        <v>210</v>
      </c>
      <c r="EY2030" s="70" t="str">
        <f t="shared" si="244"/>
        <v>ibuprofen oral 400mg/5mL</v>
      </c>
      <c r="FK2030" s="14" t="s">
        <v>163</v>
      </c>
      <c r="FL2030" s="70" t="str">
        <f t="shared" si="245"/>
        <v>ibuprofen oral 400mg/5mL</v>
      </c>
    </row>
    <row r="2031" spans="1:168" ht="15.75" customHeight="1">
      <c r="A2031" s="76">
        <f t="shared" si="238"/>
        <v>9876784</v>
      </c>
      <c r="B2031" s="57"/>
      <c r="C2031" s="119"/>
      <c r="D2031" s="119"/>
      <c r="E2031" s="119"/>
      <c r="F2031" s="119"/>
      <c r="G2031" s="46" t="s">
        <v>1538</v>
      </c>
      <c r="H2031" s="46" t="s">
        <v>1845</v>
      </c>
      <c r="J2031" s="5" t="str">
        <f t="shared" si="240"/>
        <v>NOR Ibuprofen Karo Pharma AS oral suspension 60mL x 400mg/5mL</v>
      </c>
      <c r="K2031" s="5" t="str">
        <f t="shared" si="241"/>
        <v>NOR Ibuprofen Karo Pharma AS oral suspension 60mL x 400mg/5mL</v>
      </c>
      <c r="N2031" s="46" t="s">
        <v>210</v>
      </c>
      <c r="O2031" s="46" t="s">
        <v>2274</v>
      </c>
      <c r="P2031" s="80">
        <v>60</v>
      </c>
      <c r="Q2031" s="14" t="s">
        <v>622</v>
      </c>
      <c r="R2031" s="80">
        <v>60</v>
      </c>
      <c r="S2031" s="14" t="s">
        <v>622</v>
      </c>
      <c r="T2031" s="119"/>
      <c r="U2031" s="119"/>
      <c r="V2031" s="119"/>
      <c r="W2031" s="119"/>
      <c r="X2031" s="46" t="s">
        <v>210</v>
      </c>
      <c r="Y2031" s="46" t="s">
        <v>2154</v>
      </c>
      <c r="AA2031" s="46" t="s">
        <v>263</v>
      </c>
      <c r="AC2031" s="46" t="s">
        <v>210</v>
      </c>
      <c r="AD2031" s="46" t="s">
        <v>210</v>
      </c>
      <c r="AE2031" s="46" t="s">
        <v>2274</v>
      </c>
      <c r="AF2031" s="48" t="s">
        <v>2199</v>
      </c>
      <c r="AG2031" s="46" t="s">
        <v>1209</v>
      </c>
      <c r="AH2031" s="46"/>
      <c r="AI2031" s="46" t="s">
        <v>2209</v>
      </c>
      <c r="AJ2031" s="46" t="s">
        <v>2217</v>
      </c>
      <c r="AT2031" s="25" t="str">
        <f t="shared" si="242"/>
        <v>NOR Ibuprofen Karo Pharma AS oral suspension 400mg/5mL</v>
      </c>
      <c r="AU2031" s="33"/>
      <c r="AV2031" s="46" t="s">
        <v>1895</v>
      </c>
      <c r="AW2031" s="46" t="s">
        <v>1845</v>
      </c>
      <c r="AX2031" s="46"/>
      <c r="AZ2031" s="46" t="s">
        <v>578</v>
      </c>
      <c r="BA2031" s="46" t="s">
        <v>966</v>
      </c>
      <c r="BB2031" s="46"/>
      <c r="BD2031" s="46" t="s">
        <v>1209</v>
      </c>
      <c r="BE2031" s="46"/>
      <c r="BF2031" s="46" t="s">
        <v>2046</v>
      </c>
      <c r="BG2031" s="46" t="s">
        <v>2094</v>
      </c>
      <c r="BH2031" s="46"/>
      <c r="BI2031" s="46"/>
      <c r="BJ2031" s="46" t="s">
        <v>1959</v>
      </c>
      <c r="BK2031" s="46" t="s">
        <v>2094</v>
      </c>
      <c r="BL2031" s="46" t="s">
        <v>2046</v>
      </c>
      <c r="BM2031" s="65" t="s">
        <v>1353</v>
      </c>
      <c r="BN2031" t="str">
        <f t="shared" si="243"/>
        <v>Ibuprofen oral suspension 400mg/5mL</v>
      </c>
      <c r="BO2031" s="65"/>
      <c r="BP2031" t="str">
        <f t="shared" si="246"/>
        <v>Ibuprofen oral suspension 400mg/5mL</v>
      </c>
      <c r="BR2031" s="76">
        <v>10106000</v>
      </c>
      <c r="BS2031" s="46" t="s">
        <v>1209</v>
      </c>
      <c r="BT2031" s="46"/>
      <c r="BU2031" s="119"/>
      <c r="BV2031" s="119"/>
      <c r="BW2031" s="48" t="s">
        <v>2199</v>
      </c>
      <c r="CB2031" s="82" t="s">
        <v>210</v>
      </c>
      <c r="CC2031" s="82"/>
      <c r="CD2031" s="46" t="s">
        <v>210</v>
      </c>
      <c r="CE2031" s="46" t="s">
        <v>210</v>
      </c>
      <c r="CG2031" s="46" t="s">
        <v>175</v>
      </c>
      <c r="CH2031" s="46"/>
      <c r="CI2031" s="119"/>
      <c r="CJ2031" s="119"/>
      <c r="CK2031" s="46" t="s">
        <v>1239</v>
      </c>
      <c r="CN2031" s="46" t="s">
        <v>3383</v>
      </c>
      <c r="CO2031" s="46" t="s">
        <v>2251</v>
      </c>
      <c r="CQ2031" s="69" t="s">
        <v>2251</v>
      </c>
      <c r="CR2031" s="69" t="s">
        <v>966</v>
      </c>
      <c r="CT2031" s="46" t="s">
        <v>2251</v>
      </c>
      <c r="CU2031" s="46" t="s">
        <v>614</v>
      </c>
      <c r="CV2031" s="119"/>
      <c r="CW2031" s="148"/>
      <c r="DA2031" s="74">
        <v>400</v>
      </c>
      <c r="DB2031" s="74" t="s">
        <v>164</v>
      </c>
      <c r="DC2031" s="74"/>
      <c r="DD2031" s="74">
        <v>5</v>
      </c>
      <c r="DE2031" s="74" t="s">
        <v>622</v>
      </c>
      <c r="DG2031" s="119"/>
      <c r="DH2031" s="119"/>
      <c r="DI2031" s="119"/>
      <c r="DJ2031" s="119"/>
      <c r="DK2031" s="119"/>
      <c r="DR2031" s="74">
        <v>400</v>
      </c>
      <c r="DS2031" s="74" t="s">
        <v>164</v>
      </c>
      <c r="DU2031" s="74">
        <v>5</v>
      </c>
      <c r="DV2031" s="74" t="s">
        <v>622</v>
      </c>
      <c r="DX2031" s="46" t="s">
        <v>2232</v>
      </c>
      <c r="DY2031" s="46" t="s">
        <v>263</v>
      </c>
      <c r="DZ2031" s="46" t="s">
        <v>2242</v>
      </c>
      <c r="EA2031" s="75">
        <v>400000</v>
      </c>
      <c r="EB2031" s="46" t="s">
        <v>164</v>
      </c>
      <c r="EC2031" s="46"/>
      <c r="ET2031" s="46" t="s">
        <v>210</v>
      </c>
      <c r="EU2031" s="46" t="s">
        <v>210</v>
      </c>
      <c r="EY2031" s="70" t="str">
        <f t="shared" si="244"/>
        <v>ibuprofen oral 400mg/5mL</v>
      </c>
      <c r="FK2031" s="14" t="s">
        <v>163</v>
      </c>
      <c r="FL2031" s="70" t="str">
        <f t="shared" si="245"/>
        <v>ibuprofen oral 400mg/5mL</v>
      </c>
    </row>
    <row r="2032" spans="1:168" ht="15.75" customHeight="1">
      <c r="A2032" s="76">
        <f t="shared" si="238"/>
        <v>9876785</v>
      </c>
      <c r="B2032" s="57"/>
      <c r="C2032" s="119"/>
      <c r="D2032" s="119"/>
      <c r="E2032" s="119"/>
      <c r="F2032" s="119"/>
      <c r="G2032" s="46" t="s">
        <v>1539</v>
      </c>
      <c r="H2032" s="46" t="s">
        <v>1840</v>
      </c>
      <c r="J2032" s="5" t="str">
        <f t="shared" si="240"/>
        <v>NOR Ibuprofen Reckitt Benckiser Healthcare (Scandinavia) A/S (1) oral suspension 150mL x 400mg/5mL</v>
      </c>
      <c r="K2032" s="5" t="str">
        <f t="shared" si="241"/>
        <v>NOR Ibuprofen Reckitt Benckiser Healthcare (Scandinavia) A/S (1) oral suspension 150mL x 400mg/5mL</v>
      </c>
      <c r="N2032" s="46" t="s">
        <v>210</v>
      </c>
      <c r="O2032" s="46" t="s">
        <v>2233</v>
      </c>
      <c r="P2032" s="80">
        <v>150</v>
      </c>
      <c r="Q2032" s="14" t="s">
        <v>622</v>
      </c>
      <c r="R2032" s="80">
        <v>150</v>
      </c>
      <c r="S2032" s="14" t="s">
        <v>622</v>
      </c>
      <c r="T2032" s="119"/>
      <c r="U2032" s="119"/>
      <c r="V2032" s="119"/>
      <c r="W2032" s="119"/>
      <c r="X2032" s="46" t="s">
        <v>210</v>
      </c>
      <c r="Y2032" s="46" t="s">
        <v>2149</v>
      </c>
      <c r="AA2032" s="46" t="s">
        <v>263</v>
      </c>
      <c r="AC2032" s="46" t="s">
        <v>210</v>
      </c>
      <c r="AD2032" s="46" t="s">
        <v>210</v>
      </c>
      <c r="AE2032" s="46" t="s">
        <v>2233</v>
      </c>
      <c r="AF2032" s="48" t="s">
        <v>2199</v>
      </c>
      <c r="AG2032" s="46" t="s">
        <v>1209</v>
      </c>
      <c r="AH2032" s="46"/>
      <c r="AI2032" s="46" t="s">
        <v>2209</v>
      </c>
      <c r="AJ2032" s="46" t="s">
        <v>2217</v>
      </c>
      <c r="AT2032" s="25" t="str">
        <f t="shared" si="242"/>
        <v>NOR Ibuprofen Reckitt Benckiser Healthcare (Scandinavia) A/S (1) oral suspension 400mg/5mL</v>
      </c>
      <c r="AU2032" s="33"/>
      <c r="AV2032" s="46" t="s">
        <v>1897</v>
      </c>
      <c r="AW2032" s="46" t="s">
        <v>1840</v>
      </c>
      <c r="AX2032" s="46"/>
      <c r="AZ2032" s="46" t="s">
        <v>578</v>
      </c>
      <c r="BA2032" s="46" t="s">
        <v>966</v>
      </c>
      <c r="BB2032" s="46"/>
      <c r="BD2032" s="46" t="s">
        <v>1209</v>
      </c>
      <c r="BE2032" s="46"/>
      <c r="BF2032" s="46" t="s">
        <v>2041</v>
      </c>
      <c r="BG2032" s="46" t="s">
        <v>2097</v>
      </c>
      <c r="BH2032" s="46"/>
      <c r="BI2032" s="46"/>
      <c r="BJ2032" s="46" t="s">
        <v>1954</v>
      </c>
      <c r="BK2032" s="46" t="s">
        <v>2097</v>
      </c>
      <c r="BL2032" s="46" t="s">
        <v>2041</v>
      </c>
      <c r="BM2032" s="65" t="s">
        <v>1353</v>
      </c>
      <c r="BN2032" t="str">
        <f t="shared" si="243"/>
        <v>Ibuprofen oral suspension 400mg/5mL</v>
      </c>
      <c r="BO2032" s="65"/>
      <c r="BP2032" t="str">
        <f t="shared" si="246"/>
        <v>Ibuprofen oral suspension 400mg/5mL</v>
      </c>
      <c r="BR2032" s="76">
        <v>10106000</v>
      </c>
      <c r="BS2032" s="46" t="s">
        <v>1209</v>
      </c>
      <c r="BT2032" s="46"/>
      <c r="BU2032" s="119"/>
      <c r="BV2032" s="119"/>
      <c r="BW2032" s="48" t="s">
        <v>2199</v>
      </c>
      <c r="CB2032" s="82" t="s">
        <v>210</v>
      </c>
      <c r="CC2032" s="82"/>
      <c r="CD2032" s="46" t="s">
        <v>210</v>
      </c>
      <c r="CE2032" s="46" t="s">
        <v>210</v>
      </c>
      <c r="CG2032" s="46" t="s">
        <v>175</v>
      </c>
      <c r="CH2032" s="46"/>
      <c r="CI2032" s="119"/>
      <c r="CJ2032" s="119"/>
      <c r="CK2032" s="46" t="s">
        <v>1239</v>
      </c>
      <c r="CN2032" s="46" t="s">
        <v>3383</v>
      </c>
      <c r="CO2032" s="46" t="s">
        <v>2251</v>
      </c>
      <c r="CQ2032" s="69" t="s">
        <v>2251</v>
      </c>
      <c r="CR2032" s="69" t="s">
        <v>966</v>
      </c>
      <c r="CT2032" s="46" t="s">
        <v>2251</v>
      </c>
      <c r="CU2032" s="46" t="s">
        <v>614</v>
      </c>
      <c r="CV2032" s="119"/>
      <c r="CW2032" s="148"/>
      <c r="DA2032" s="74">
        <v>400</v>
      </c>
      <c r="DB2032" s="74" t="s">
        <v>164</v>
      </c>
      <c r="DC2032" s="74"/>
      <c r="DD2032" s="74">
        <v>5</v>
      </c>
      <c r="DE2032" s="74" t="s">
        <v>622</v>
      </c>
      <c r="DG2032" s="119"/>
      <c r="DH2032" s="119"/>
      <c r="DI2032" s="119"/>
      <c r="DJ2032" s="119"/>
      <c r="DK2032" s="119"/>
      <c r="DR2032" s="74">
        <v>400</v>
      </c>
      <c r="DS2032" s="74" t="s">
        <v>164</v>
      </c>
      <c r="DU2032" s="74">
        <v>5</v>
      </c>
      <c r="DV2032" s="74" t="s">
        <v>622</v>
      </c>
      <c r="DX2032" s="46" t="s">
        <v>2232</v>
      </c>
      <c r="DY2032" s="46" t="s">
        <v>263</v>
      </c>
      <c r="DZ2032" s="46" t="s">
        <v>2242</v>
      </c>
      <c r="EA2032" s="75">
        <v>400000</v>
      </c>
      <c r="EB2032" s="46" t="s">
        <v>164</v>
      </c>
      <c r="EC2032" s="46"/>
      <c r="ET2032" s="46" t="s">
        <v>210</v>
      </c>
      <c r="EU2032" s="46" t="s">
        <v>210</v>
      </c>
      <c r="EY2032" s="70" t="str">
        <f t="shared" si="244"/>
        <v>ibuprofen oral 400mg/5mL</v>
      </c>
      <c r="FK2032" s="14" t="s">
        <v>163</v>
      </c>
      <c r="FL2032" s="70" t="str">
        <f t="shared" si="245"/>
        <v>ibuprofen oral 400mg/5mL</v>
      </c>
    </row>
    <row r="2033" spans="1:168" ht="15.75" customHeight="1">
      <c r="A2033" s="76">
        <f t="shared" si="238"/>
        <v>9876786</v>
      </c>
      <c r="B2033" s="57"/>
      <c r="C2033" s="119"/>
      <c r="D2033" s="119"/>
      <c r="E2033" s="119"/>
      <c r="F2033" s="119"/>
      <c r="G2033" s="46" t="s">
        <v>1540</v>
      </c>
      <c r="H2033" s="46" t="s">
        <v>1839</v>
      </c>
      <c r="J2033" s="5" t="str">
        <f t="shared" si="240"/>
        <v>NOR Ibuprofen Karo Pharma AS oral suspension 50mL x 200mg/5mL</v>
      </c>
      <c r="K2033" s="5" t="str">
        <f t="shared" si="241"/>
        <v>NOR Ibuprofen Karo Pharma AS oral suspension 50mL x 200mg/5mL</v>
      </c>
      <c r="N2033" s="46" t="s">
        <v>210</v>
      </c>
      <c r="O2033" s="46" t="s">
        <v>2240</v>
      </c>
      <c r="P2033" s="80">
        <v>50</v>
      </c>
      <c r="Q2033" s="14" t="s">
        <v>622</v>
      </c>
      <c r="R2033" s="80">
        <v>50</v>
      </c>
      <c r="S2033" s="14" t="s">
        <v>622</v>
      </c>
      <c r="T2033" s="119"/>
      <c r="U2033" s="119"/>
      <c r="V2033" s="119"/>
      <c r="W2033" s="119"/>
      <c r="X2033" s="46" t="s">
        <v>210</v>
      </c>
      <c r="Y2033" s="46" t="s">
        <v>2148</v>
      </c>
      <c r="AA2033" s="46" t="s">
        <v>263</v>
      </c>
      <c r="AC2033" s="46" t="s">
        <v>210</v>
      </c>
      <c r="AD2033" s="46" t="s">
        <v>210</v>
      </c>
      <c r="AE2033" s="46" t="s">
        <v>2240</v>
      </c>
      <c r="AF2033" s="48" t="s">
        <v>2199</v>
      </c>
      <c r="AG2033" s="46" t="s">
        <v>1209</v>
      </c>
      <c r="AH2033" s="46"/>
      <c r="AI2033" s="46" t="s">
        <v>2209</v>
      </c>
      <c r="AJ2033" s="46" t="s">
        <v>2217</v>
      </c>
      <c r="AT2033" s="25" t="str">
        <f t="shared" si="242"/>
        <v>NOR Ibuprofen Karo Pharma AS oral suspension 200mg/5mL</v>
      </c>
      <c r="AU2033" s="33"/>
      <c r="AV2033" s="46" t="s">
        <v>1895</v>
      </c>
      <c r="AW2033" s="46" t="s">
        <v>1839</v>
      </c>
      <c r="AX2033" s="46"/>
      <c r="AZ2033" s="46" t="s">
        <v>578</v>
      </c>
      <c r="BA2033" s="46" t="s">
        <v>966</v>
      </c>
      <c r="BB2033" s="46"/>
      <c r="BD2033" s="46" t="s">
        <v>1209</v>
      </c>
      <c r="BE2033" s="46"/>
      <c r="BF2033" s="46" t="s">
        <v>2040</v>
      </c>
      <c r="BG2033" s="46" t="s">
        <v>2094</v>
      </c>
      <c r="BH2033" s="46"/>
      <c r="BI2033" s="46"/>
      <c r="BJ2033" s="46" t="s">
        <v>1953</v>
      </c>
      <c r="BK2033" s="46" t="s">
        <v>2094</v>
      </c>
      <c r="BL2033" s="46" t="s">
        <v>2040</v>
      </c>
      <c r="BM2033" s="65" t="s">
        <v>1353</v>
      </c>
      <c r="BN2033" t="str">
        <f t="shared" si="243"/>
        <v>Ibuprofen oral suspension 200mg/5mL</v>
      </c>
      <c r="BO2033" s="65"/>
      <c r="BP2033" t="str">
        <f t="shared" si="246"/>
        <v>Ibuprofen oral suspension 200mg/5mL</v>
      </c>
      <c r="BR2033" s="76">
        <v>10106000</v>
      </c>
      <c r="BS2033" s="46" t="s">
        <v>1209</v>
      </c>
      <c r="BT2033" s="46"/>
      <c r="BU2033" s="119"/>
      <c r="BV2033" s="119"/>
      <c r="BW2033" s="48" t="s">
        <v>2199</v>
      </c>
      <c r="CB2033" s="82" t="s">
        <v>210</v>
      </c>
      <c r="CC2033" s="82"/>
      <c r="CD2033" s="46" t="s">
        <v>210</v>
      </c>
      <c r="CE2033" s="46" t="s">
        <v>210</v>
      </c>
      <c r="CG2033" s="46" t="s">
        <v>175</v>
      </c>
      <c r="CH2033" s="46"/>
      <c r="CI2033" s="119"/>
      <c r="CJ2033" s="119"/>
      <c r="CK2033" s="46" t="s">
        <v>1239</v>
      </c>
      <c r="CN2033" s="46" t="s">
        <v>3383</v>
      </c>
      <c r="CO2033" s="46" t="s">
        <v>2251</v>
      </c>
      <c r="CQ2033" s="69" t="s">
        <v>2251</v>
      </c>
      <c r="CR2033" s="69" t="s">
        <v>966</v>
      </c>
      <c r="CT2033" s="46" t="s">
        <v>2251</v>
      </c>
      <c r="CU2033" s="46" t="s">
        <v>614</v>
      </c>
      <c r="CV2033" s="119"/>
      <c r="CW2033" s="148"/>
      <c r="DA2033" s="74">
        <v>200</v>
      </c>
      <c r="DB2033" s="74" t="s">
        <v>164</v>
      </c>
      <c r="DC2033" s="74"/>
      <c r="DD2033" s="74">
        <v>5</v>
      </c>
      <c r="DE2033" s="74" t="s">
        <v>622</v>
      </c>
      <c r="DG2033" s="119"/>
      <c r="DH2033" s="119"/>
      <c r="DI2033" s="119"/>
      <c r="DJ2033" s="119"/>
      <c r="DK2033" s="119"/>
      <c r="DR2033" s="74">
        <v>200</v>
      </c>
      <c r="DS2033" s="74" t="s">
        <v>164</v>
      </c>
      <c r="DU2033" s="74">
        <v>5</v>
      </c>
      <c r="DV2033" s="74" t="s">
        <v>622</v>
      </c>
      <c r="DX2033" s="46" t="s">
        <v>2232</v>
      </c>
      <c r="DY2033" s="46" t="s">
        <v>263</v>
      </c>
      <c r="DZ2033" s="46" t="s">
        <v>2242</v>
      </c>
      <c r="EA2033" s="75">
        <v>200000</v>
      </c>
      <c r="EB2033" s="46" t="s">
        <v>164</v>
      </c>
      <c r="EC2033" s="46"/>
      <c r="ET2033" s="46" t="s">
        <v>210</v>
      </c>
      <c r="EU2033" s="46" t="s">
        <v>210</v>
      </c>
      <c r="EY2033" s="70" t="str">
        <f t="shared" si="244"/>
        <v>ibuprofen oral 200mg/5mL</v>
      </c>
      <c r="FK2033" s="14" t="s">
        <v>163</v>
      </c>
      <c r="FL2033" s="70" t="str">
        <f t="shared" si="245"/>
        <v>ibuprofen oral 200mg/5mL</v>
      </c>
    </row>
    <row r="2034" spans="1:168" ht="15.75" customHeight="1">
      <c r="A2034" s="76">
        <f t="shared" si="238"/>
        <v>9876787</v>
      </c>
      <c r="B2034" s="57"/>
      <c r="C2034" s="119"/>
      <c r="D2034" s="119"/>
      <c r="E2034" s="119"/>
      <c r="F2034" s="119"/>
      <c r="G2034" s="46" t="s">
        <v>1541</v>
      </c>
      <c r="H2034" s="46" t="s">
        <v>1844</v>
      </c>
      <c r="J2034" s="5" t="str">
        <f t="shared" si="240"/>
        <v>NOR Ibuprofen Reckitt Benckiser Healthcare (Scandinavia) A/S (1) oral suspension 50mL x 400mg/5mL</v>
      </c>
      <c r="K2034" s="5" t="str">
        <f t="shared" si="241"/>
        <v>NOR Ibuprofen Reckitt Benckiser Healthcare (Scandinavia) A/S (1) oral suspension 50mL x 400mg/5mL</v>
      </c>
      <c r="N2034" s="46" t="s">
        <v>210</v>
      </c>
      <c r="O2034" s="46" t="s">
        <v>2240</v>
      </c>
      <c r="P2034" s="80">
        <v>50</v>
      </c>
      <c r="Q2034" s="14" t="s">
        <v>622</v>
      </c>
      <c r="R2034" s="80">
        <v>50</v>
      </c>
      <c r="S2034" s="14" t="s">
        <v>622</v>
      </c>
      <c r="T2034" s="119"/>
      <c r="U2034" s="119"/>
      <c r="V2034" s="119"/>
      <c r="W2034" s="119"/>
      <c r="X2034" s="46" t="s">
        <v>210</v>
      </c>
      <c r="Y2034" s="46" t="s">
        <v>2153</v>
      </c>
      <c r="AA2034" s="46" t="s">
        <v>263</v>
      </c>
      <c r="AC2034" s="46" t="s">
        <v>210</v>
      </c>
      <c r="AD2034" s="46" t="s">
        <v>210</v>
      </c>
      <c r="AE2034" s="46" t="s">
        <v>2240</v>
      </c>
      <c r="AF2034" s="48" t="s">
        <v>2199</v>
      </c>
      <c r="AG2034" s="46" t="s">
        <v>1209</v>
      </c>
      <c r="AH2034" s="46"/>
      <c r="AI2034" s="46" t="s">
        <v>2209</v>
      </c>
      <c r="AJ2034" s="46" t="s">
        <v>2217</v>
      </c>
      <c r="AT2034" s="25" t="str">
        <f t="shared" si="242"/>
        <v>NOR Ibuprofen Reckitt Benckiser Healthcare (Scandinavia) A/S (1) oral suspension 400mg/5mL</v>
      </c>
      <c r="AU2034" s="33"/>
      <c r="AV2034" s="46" t="s">
        <v>1897</v>
      </c>
      <c r="AW2034" s="46" t="s">
        <v>1844</v>
      </c>
      <c r="AX2034" s="46"/>
      <c r="AZ2034" s="46" t="s">
        <v>578</v>
      </c>
      <c r="BA2034" s="46" t="s">
        <v>966</v>
      </c>
      <c r="BB2034" s="46"/>
      <c r="BD2034" s="46" t="s">
        <v>1209</v>
      </c>
      <c r="BE2034" s="46"/>
      <c r="BF2034" s="46" t="s">
        <v>2045</v>
      </c>
      <c r="BG2034" s="46" t="s">
        <v>2097</v>
      </c>
      <c r="BH2034" s="46"/>
      <c r="BI2034" s="46"/>
      <c r="BJ2034" s="46" t="s">
        <v>1958</v>
      </c>
      <c r="BK2034" s="46" t="s">
        <v>2097</v>
      </c>
      <c r="BL2034" s="46" t="s">
        <v>2045</v>
      </c>
      <c r="BM2034" s="65" t="s">
        <v>1353</v>
      </c>
      <c r="BN2034" t="str">
        <f t="shared" si="243"/>
        <v>Ibuprofen oral suspension 400mg/5mL</v>
      </c>
      <c r="BO2034" s="65"/>
      <c r="BP2034" t="str">
        <f t="shared" si="246"/>
        <v>Ibuprofen oral suspension 400mg/5mL</v>
      </c>
      <c r="BR2034" s="76">
        <v>10106000</v>
      </c>
      <c r="BS2034" s="46" t="s">
        <v>1209</v>
      </c>
      <c r="BT2034" s="46"/>
      <c r="BU2034" s="119"/>
      <c r="BV2034" s="119"/>
      <c r="BW2034" s="48" t="s">
        <v>2199</v>
      </c>
      <c r="CB2034" s="82" t="s">
        <v>210</v>
      </c>
      <c r="CC2034" s="82"/>
      <c r="CD2034" s="46" t="s">
        <v>210</v>
      </c>
      <c r="CE2034" s="46" t="s">
        <v>210</v>
      </c>
      <c r="CG2034" s="46" t="s">
        <v>175</v>
      </c>
      <c r="CH2034" s="46"/>
      <c r="CI2034" s="119"/>
      <c r="CJ2034" s="119"/>
      <c r="CK2034" s="46" t="s">
        <v>1239</v>
      </c>
      <c r="CN2034" s="46" t="s">
        <v>3383</v>
      </c>
      <c r="CO2034" s="46" t="s">
        <v>2251</v>
      </c>
      <c r="CQ2034" s="69" t="s">
        <v>2251</v>
      </c>
      <c r="CR2034" s="69" t="s">
        <v>966</v>
      </c>
      <c r="CT2034" s="46" t="s">
        <v>2251</v>
      </c>
      <c r="CU2034" s="46" t="s">
        <v>614</v>
      </c>
      <c r="CV2034" s="119"/>
      <c r="CW2034" s="148"/>
      <c r="DA2034" s="74">
        <v>400</v>
      </c>
      <c r="DB2034" s="74" t="s">
        <v>164</v>
      </c>
      <c r="DC2034" s="74"/>
      <c r="DD2034" s="74">
        <v>5</v>
      </c>
      <c r="DE2034" s="74" t="s">
        <v>622</v>
      </c>
      <c r="DG2034" s="119"/>
      <c r="DH2034" s="119"/>
      <c r="DI2034" s="119"/>
      <c r="DJ2034" s="119"/>
      <c r="DK2034" s="119"/>
      <c r="DR2034" s="74">
        <v>400</v>
      </c>
      <c r="DS2034" s="74" t="s">
        <v>164</v>
      </c>
      <c r="DU2034" s="74">
        <v>5</v>
      </c>
      <c r="DV2034" s="74" t="s">
        <v>622</v>
      </c>
      <c r="DX2034" s="46" t="s">
        <v>2232</v>
      </c>
      <c r="DY2034" s="46" t="s">
        <v>263</v>
      </c>
      <c r="DZ2034" s="46" t="s">
        <v>2242</v>
      </c>
      <c r="EA2034" s="75">
        <v>400000</v>
      </c>
      <c r="EB2034" s="46" t="s">
        <v>164</v>
      </c>
      <c r="EC2034" s="46"/>
      <c r="ET2034" s="46" t="s">
        <v>210</v>
      </c>
      <c r="EU2034" s="46" t="s">
        <v>210</v>
      </c>
      <c r="EY2034" s="70" t="str">
        <f t="shared" si="244"/>
        <v>ibuprofen oral 400mg/5mL</v>
      </c>
      <c r="FK2034" s="14" t="s">
        <v>163</v>
      </c>
      <c r="FL2034" s="70" t="str">
        <f t="shared" si="245"/>
        <v>ibuprofen oral 400mg/5mL</v>
      </c>
    </row>
    <row r="2035" spans="1:168" ht="15.75" customHeight="1">
      <c r="A2035" s="76">
        <f t="shared" si="238"/>
        <v>9876788</v>
      </c>
      <c r="B2035" s="57"/>
      <c r="C2035" s="119"/>
      <c r="D2035" s="119"/>
      <c r="E2035" s="119"/>
      <c r="F2035" s="119"/>
      <c r="G2035" s="46" t="s">
        <v>1542</v>
      </c>
      <c r="H2035" s="46" t="s">
        <v>1848</v>
      </c>
      <c r="J2035" s="5" t="str">
        <f t="shared" si="240"/>
        <v>NOR Ibuprofen Weifa AS oral suspension 30mL x 400mg/5mL</v>
      </c>
      <c r="K2035" s="5" t="str">
        <f t="shared" si="241"/>
        <v>NOR Ibuprofen Weifa AS oral suspension 30mL x 400mg/5mL</v>
      </c>
      <c r="N2035" s="46" t="s">
        <v>210</v>
      </c>
      <c r="O2035" s="46" t="s">
        <v>2278</v>
      </c>
      <c r="P2035" s="80">
        <v>30</v>
      </c>
      <c r="Q2035" s="14" t="s">
        <v>622</v>
      </c>
      <c r="R2035" s="80">
        <v>30</v>
      </c>
      <c r="S2035" s="14" t="s">
        <v>622</v>
      </c>
      <c r="T2035" s="119"/>
      <c r="U2035" s="119"/>
      <c r="V2035" s="119"/>
      <c r="W2035" s="119"/>
      <c r="X2035" s="46" t="s">
        <v>210</v>
      </c>
      <c r="Y2035" s="46" t="s">
        <v>2157</v>
      </c>
      <c r="AA2035" s="46" t="s">
        <v>263</v>
      </c>
      <c r="AC2035" s="46" t="s">
        <v>210</v>
      </c>
      <c r="AD2035" s="46" t="s">
        <v>210</v>
      </c>
      <c r="AE2035" s="46" t="s">
        <v>2278</v>
      </c>
      <c r="AF2035" s="48" t="s">
        <v>2199</v>
      </c>
      <c r="AG2035" s="46" t="s">
        <v>1209</v>
      </c>
      <c r="AH2035" s="46"/>
      <c r="AI2035" s="46" t="s">
        <v>2209</v>
      </c>
      <c r="AJ2035" s="46" t="s">
        <v>2217</v>
      </c>
      <c r="AT2035" s="25" t="str">
        <f t="shared" si="242"/>
        <v>NOR Ibuprofen Weifa AS oral suspension 400mg/5mL</v>
      </c>
      <c r="AU2035" s="33"/>
      <c r="AV2035" s="46" t="s">
        <v>1901</v>
      </c>
      <c r="AW2035" s="46" t="s">
        <v>1848</v>
      </c>
      <c r="AX2035" s="46"/>
      <c r="AZ2035" s="46" t="s">
        <v>578</v>
      </c>
      <c r="BA2035" s="46" t="s">
        <v>966</v>
      </c>
      <c r="BB2035" s="46"/>
      <c r="BD2035" s="46" t="s">
        <v>1209</v>
      </c>
      <c r="BE2035" s="46"/>
      <c r="BF2035" s="46" t="s">
        <v>2049</v>
      </c>
      <c r="BG2035" s="46" t="s">
        <v>2099</v>
      </c>
      <c r="BH2035" s="46"/>
      <c r="BI2035" s="46"/>
      <c r="BJ2035" s="46" t="s">
        <v>1962</v>
      </c>
      <c r="BK2035" s="46" t="s">
        <v>2099</v>
      </c>
      <c r="BL2035" s="46" t="s">
        <v>2049</v>
      </c>
      <c r="BM2035" s="65" t="s">
        <v>1353</v>
      </c>
      <c r="BN2035" t="str">
        <f t="shared" si="243"/>
        <v>Ibuprofen oral suspension 400mg/5mL</v>
      </c>
      <c r="BO2035" s="65"/>
      <c r="BP2035" t="str">
        <f t="shared" si="246"/>
        <v>Ibuprofen oral suspension 400mg/5mL</v>
      </c>
      <c r="BR2035" s="76">
        <v>10106000</v>
      </c>
      <c r="BS2035" s="46" t="s">
        <v>1209</v>
      </c>
      <c r="BT2035" s="46"/>
      <c r="BU2035" s="119"/>
      <c r="BV2035" s="119"/>
      <c r="BW2035" s="48" t="s">
        <v>2199</v>
      </c>
      <c r="CB2035" s="82" t="s">
        <v>210</v>
      </c>
      <c r="CC2035" s="82"/>
      <c r="CD2035" s="46" t="s">
        <v>210</v>
      </c>
      <c r="CE2035" s="46" t="s">
        <v>210</v>
      </c>
      <c r="CG2035" s="46" t="s">
        <v>175</v>
      </c>
      <c r="CH2035" s="46"/>
      <c r="CI2035" s="119"/>
      <c r="CJ2035" s="119"/>
      <c r="CK2035" s="46" t="s">
        <v>1239</v>
      </c>
      <c r="CN2035" s="46" t="s">
        <v>3383</v>
      </c>
      <c r="CO2035" s="46" t="s">
        <v>2251</v>
      </c>
      <c r="CQ2035" s="69" t="s">
        <v>2251</v>
      </c>
      <c r="CR2035" s="69" t="s">
        <v>966</v>
      </c>
      <c r="CT2035" s="46" t="s">
        <v>2251</v>
      </c>
      <c r="CU2035" s="46" t="s">
        <v>614</v>
      </c>
      <c r="CV2035" s="119"/>
      <c r="CW2035" s="148"/>
      <c r="DA2035" s="74">
        <v>400</v>
      </c>
      <c r="DB2035" s="74" t="s">
        <v>164</v>
      </c>
      <c r="DC2035" s="74"/>
      <c r="DD2035" s="74">
        <v>5</v>
      </c>
      <c r="DE2035" s="74" t="s">
        <v>622</v>
      </c>
      <c r="DG2035" s="119"/>
      <c r="DH2035" s="119"/>
      <c r="DI2035" s="119"/>
      <c r="DJ2035" s="119"/>
      <c r="DK2035" s="119"/>
      <c r="DR2035" s="74">
        <v>400</v>
      </c>
      <c r="DS2035" s="74" t="s">
        <v>164</v>
      </c>
      <c r="DU2035" s="74">
        <v>5</v>
      </c>
      <c r="DV2035" s="74" t="s">
        <v>622</v>
      </c>
      <c r="DX2035" s="46" t="s">
        <v>2232</v>
      </c>
      <c r="DY2035" s="46" t="s">
        <v>263</v>
      </c>
      <c r="DZ2035" s="46" t="s">
        <v>2242</v>
      </c>
      <c r="EA2035" s="75">
        <v>400000</v>
      </c>
      <c r="EB2035" s="46" t="s">
        <v>164</v>
      </c>
      <c r="EC2035" s="46"/>
      <c r="ET2035" s="46" t="s">
        <v>210</v>
      </c>
      <c r="EU2035" s="46" t="s">
        <v>210</v>
      </c>
      <c r="EY2035" s="70" t="str">
        <f t="shared" si="244"/>
        <v>ibuprofen oral 400mg/5mL</v>
      </c>
      <c r="FK2035" s="14" t="s">
        <v>163</v>
      </c>
      <c r="FL2035" s="70" t="str">
        <f t="shared" si="245"/>
        <v>ibuprofen oral 400mg/5mL</v>
      </c>
    </row>
    <row r="2036" spans="1:168" ht="15.75" customHeight="1">
      <c r="A2036" s="76">
        <f t="shared" si="238"/>
        <v>9876789</v>
      </c>
      <c r="B2036" s="57"/>
      <c r="C2036" s="119"/>
      <c r="D2036" s="119"/>
      <c r="E2036" s="119"/>
      <c r="F2036" s="119"/>
      <c r="G2036" s="46" t="s">
        <v>1543</v>
      </c>
      <c r="H2036" s="46" t="s">
        <v>1848</v>
      </c>
      <c r="J2036" s="5" t="str">
        <f t="shared" si="240"/>
        <v>NOR Ibuprofen Weifa AS oral suspension 100mL x 400mg/5mL</v>
      </c>
      <c r="K2036" s="5" t="str">
        <f t="shared" si="241"/>
        <v>NOR Ibuprofen Weifa AS oral suspension 100mL x 400mg/5mL</v>
      </c>
      <c r="N2036" s="46" t="s">
        <v>210</v>
      </c>
      <c r="O2036" s="46" t="s">
        <v>2235</v>
      </c>
      <c r="P2036" s="80">
        <v>100</v>
      </c>
      <c r="Q2036" s="14" t="s">
        <v>622</v>
      </c>
      <c r="R2036" s="80">
        <v>100</v>
      </c>
      <c r="S2036" s="14" t="s">
        <v>622</v>
      </c>
      <c r="T2036" s="119"/>
      <c r="U2036" s="119"/>
      <c r="V2036" s="119"/>
      <c r="W2036" s="119"/>
      <c r="X2036" s="46" t="s">
        <v>210</v>
      </c>
      <c r="Y2036" s="46" t="s">
        <v>2157</v>
      </c>
      <c r="AA2036" s="46" t="s">
        <v>263</v>
      </c>
      <c r="AC2036" s="46" t="s">
        <v>210</v>
      </c>
      <c r="AD2036" s="46" t="s">
        <v>210</v>
      </c>
      <c r="AE2036" s="46" t="s">
        <v>2235</v>
      </c>
      <c r="AF2036" s="48" t="s">
        <v>2199</v>
      </c>
      <c r="AG2036" s="46" t="s">
        <v>1209</v>
      </c>
      <c r="AH2036" s="46"/>
      <c r="AI2036" s="46" t="s">
        <v>2209</v>
      </c>
      <c r="AJ2036" s="46" t="s">
        <v>2217</v>
      </c>
      <c r="AT2036" s="25" t="str">
        <f t="shared" si="242"/>
        <v>NOR Ibuprofen Weifa AS oral suspension 400mg/5mL</v>
      </c>
      <c r="AU2036" s="33"/>
      <c r="AV2036" s="46" t="s">
        <v>1901</v>
      </c>
      <c r="AW2036" s="46" t="s">
        <v>1848</v>
      </c>
      <c r="AX2036" s="46"/>
      <c r="AZ2036" s="46" t="s">
        <v>578</v>
      </c>
      <c r="BA2036" s="46" t="s">
        <v>966</v>
      </c>
      <c r="BB2036" s="46"/>
      <c r="BD2036" s="46" t="s">
        <v>1209</v>
      </c>
      <c r="BE2036" s="46"/>
      <c r="BF2036" s="46" t="s">
        <v>2049</v>
      </c>
      <c r="BG2036" s="46" t="s">
        <v>2099</v>
      </c>
      <c r="BH2036" s="46"/>
      <c r="BI2036" s="46"/>
      <c r="BJ2036" s="46" t="s">
        <v>1962</v>
      </c>
      <c r="BK2036" s="46" t="s">
        <v>2099</v>
      </c>
      <c r="BL2036" s="46" t="s">
        <v>2049</v>
      </c>
      <c r="BM2036" s="65" t="s">
        <v>1353</v>
      </c>
      <c r="BN2036" t="str">
        <f t="shared" si="243"/>
        <v>Ibuprofen oral suspension 400mg/5mL</v>
      </c>
      <c r="BO2036" s="65"/>
      <c r="BP2036" t="str">
        <f t="shared" si="246"/>
        <v>Ibuprofen oral suspension 400mg/5mL</v>
      </c>
      <c r="BR2036" s="76">
        <v>10106000</v>
      </c>
      <c r="BS2036" s="46" t="s">
        <v>1209</v>
      </c>
      <c r="BT2036" s="46"/>
      <c r="BU2036" s="119"/>
      <c r="BV2036" s="119"/>
      <c r="BW2036" s="48" t="s">
        <v>2199</v>
      </c>
      <c r="CB2036" s="82" t="s">
        <v>210</v>
      </c>
      <c r="CC2036" s="82"/>
      <c r="CD2036" s="46" t="s">
        <v>210</v>
      </c>
      <c r="CE2036" s="46" t="s">
        <v>210</v>
      </c>
      <c r="CG2036" s="46" t="s">
        <v>175</v>
      </c>
      <c r="CH2036" s="46"/>
      <c r="CI2036" s="119"/>
      <c r="CJ2036" s="119"/>
      <c r="CK2036" s="46" t="s">
        <v>1239</v>
      </c>
      <c r="CN2036" s="46" t="s">
        <v>3383</v>
      </c>
      <c r="CO2036" s="46" t="s">
        <v>2251</v>
      </c>
      <c r="CQ2036" s="69" t="s">
        <v>2251</v>
      </c>
      <c r="CR2036" s="69" t="s">
        <v>966</v>
      </c>
      <c r="CT2036" s="46" t="s">
        <v>2251</v>
      </c>
      <c r="CU2036" s="46" t="s">
        <v>614</v>
      </c>
      <c r="CV2036" s="119"/>
      <c r="CW2036" s="148"/>
      <c r="DA2036" s="74">
        <v>400</v>
      </c>
      <c r="DB2036" s="74" t="s">
        <v>164</v>
      </c>
      <c r="DC2036" s="74"/>
      <c r="DD2036" s="74">
        <v>5</v>
      </c>
      <c r="DE2036" s="74" t="s">
        <v>622</v>
      </c>
      <c r="DG2036" s="119"/>
      <c r="DH2036" s="119"/>
      <c r="DI2036" s="119"/>
      <c r="DJ2036" s="119"/>
      <c r="DK2036" s="119"/>
      <c r="DR2036" s="74">
        <v>400</v>
      </c>
      <c r="DS2036" s="74" t="s">
        <v>164</v>
      </c>
      <c r="DU2036" s="74">
        <v>5</v>
      </c>
      <c r="DV2036" s="74" t="s">
        <v>622</v>
      </c>
      <c r="DX2036" s="46" t="s">
        <v>2232</v>
      </c>
      <c r="DY2036" s="46" t="s">
        <v>263</v>
      </c>
      <c r="DZ2036" s="46" t="s">
        <v>2242</v>
      </c>
      <c r="EA2036" s="75">
        <v>400000</v>
      </c>
      <c r="EB2036" s="46" t="s">
        <v>164</v>
      </c>
      <c r="EC2036" s="46"/>
      <c r="ET2036" s="46" t="s">
        <v>210</v>
      </c>
      <c r="EU2036" s="46" t="s">
        <v>210</v>
      </c>
      <c r="EY2036" s="70" t="str">
        <f t="shared" si="244"/>
        <v>ibuprofen oral 400mg/5mL</v>
      </c>
      <c r="FK2036" s="14" t="s">
        <v>163</v>
      </c>
      <c r="FL2036" s="70" t="str">
        <f t="shared" si="245"/>
        <v>ibuprofen oral 400mg/5mL</v>
      </c>
    </row>
    <row r="2037" spans="1:168" ht="15.75" customHeight="1">
      <c r="A2037" s="76">
        <f t="shared" si="238"/>
        <v>9876790</v>
      </c>
      <c r="B2037" s="57"/>
      <c r="C2037" s="119"/>
      <c r="D2037" s="119"/>
      <c r="E2037" s="119"/>
      <c r="F2037" s="119"/>
      <c r="G2037" s="46" t="s">
        <v>1544</v>
      </c>
      <c r="H2037" s="46" t="s">
        <v>1841</v>
      </c>
      <c r="J2037" s="5" t="str">
        <f t="shared" si="240"/>
        <v>NOR Ibuprofen B. Braun Melsungen  AG solution for infusion 2000mL x 400mg/5mL</v>
      </c>
      <c r="K2037" s="5" t="str">
        <f t="shared" si="241"/>
        <v>NOR Ibuprofen B. Braun Melsungen  AG solution for infusion 2000mL x 400mg/5mL</v>
      </c>
      <c r="N2037" s="46" t="s">
        <v>1291</v>
      </c>
      <c r="O2037" s="46" t="s">
        <v>2235</v>
      </c>
      <c r="P2037" s="80">
        <v>2000</v>
      </c>
      <c r="Q2037" s="14" t="s">
        <v>622</v>
      </c>
      <c r="R2037" s="80">
        <v>2000</v>
      </c>
      <c r="S2037" s="14" t="s">
        <v>622</v>
      </c>
      <c r="T2037" s="119"/>
      <c r="U2037" s="119"/>
      <c r="V2037" s="119"/>
      <c r="W2037" s="119"/>
      <c r="X2037" s="46" t="s">
        <v>210</v>
      </c>
      <c r="Y2037" s="46" t="s">
        <v>2150</v>
      </c>
      <c r="AA2037" s="46" t="s">
        <v>263</v>
      </c>
      <c r="AC2037" s="46" t="s">
        <v>210</v>
      </c>
      <c r="AD2037" s="46" t="s">
        <v>1291</v>
      </c>
      <c r="AE2037" s="46" t="s">
        <v>2235</v>
      </c>
      <c r="AF2037" s="48" t="s">
        <v>2206</v>
      </c>
      <c r="AG2037" s="46" t="s">
        <v>1223</v>
      </c>
      <c r="AH2037" s="46"/>
      <c r="AI2037" s="46" t="s">
        <v>2215</v>
      </c>
      <c r="AJ2037" s="46" t="s">
        <v>2224</v>
      </c>
      <c r="AT2037" s="25" t="str">
        <f t="shared" si="242"/>
        <v>NOR Ibuprofen B. Braun Melsungen  AG solution for infusion 400mg/5mL</v>
      </c>
      <c r="AU2037" s="33"/>
      <c r="AV2037" s="46" t="s">
        <v>1900</v>
      </c>
      <c r="AW2037" s="46" t="s">
        <v>1841</v>
      </c>
      <c r="AX2037" s="46"/>
      <c r="AZ2037" s="46" t="s">
        <v>578</v>
      </c>
      <c r="BA2037" s="46" t="s">
        <v>966</v>
      </c>
      <c r="BB2037" s="46"/>
      <c r="BD2037" s="46" t="s">
        <v>1223</v>
      </c>
      <c r="BE2037" s="46"/>
      <c r="BF2037" s="46" t="s">
        <v>2042</v>
      </c>
      <c r="BG2037" s="46" t="s">
        <v>2098</v>
      </c>
      <c r="BH2037" s="46"/>
      <c r="BI2037" s="46"/>
      <c r="BJ2037" s="46" t="s">
        <v>1955</v>
      </c>
      <c r="BK2037" s="46" t="s">
        <v>2098</v>
      </c>
      <c r="BL2037" s="46" t="s">
        <v>2042</v>
      </c>
      <c r="BM2037" s="65" t="s">
        <v>1353</v>
      </c>
      <c r="BN2037" t="str">
        <f t="shared" si="243"/>
        <v>Ibuprofen solution for infusion 400mg/5mL</v>
      </c>
      <c r="BO2037" s="65"/>
      <c r="BP2037" t="str">
        <f>CONCATENATE(CR2038," ",BS2037," ",DA2037,DB2037,"/",DD2037,DE2037)</f>
        <v>Ibuprofen solution for infusion 400mg/5mL</v>
      </c>
      <c r="BR2037" s="76">
        <v>11210000</v>
      </c>
      <c r="BS2037" s="46" t="s">
        <v>1223</v>
      </c>
      <c r="BT2037" s="46"/>
      <c r="BU2037" s="119"/>
      <c r="BV2037" s="119"/>
      <c r="BW2037" s="48" t="s">
        <v>2206</v>
      </c>
      <c r="CB2037" s="82" t="s">
        <v>2266</v>
      </c>
      <c r="CC2037" s="82"/>
      <c r="CD2037" s="46" t="s">
        <v>2265</v>
      </c>
      <c r="CE2037" s="46" t="s">
        <v>2266</v>
      </c>
      <c r="CG2037" s="46" t="s">
        <v>1238</v>
      </c>
      <c r="CH2037" s="46"/>
      <c r="CI2037" s="119"/>
      <c r="CJ2037" s="119"/>
      <c r="CK2037" s="46" t="s">
        <v>1241</v>
      </c>
      <c r="CN2037" s="46" t="s">
        <v>2270</v>
      </c>
      <c r="CO2037" s="46" t="s">
        <v>2251</v>
      </c>
      <c r="CQ2037" s="69" t="s">
        <v>2251</v>
      </c>
      <c r="CR2037" s="69" t="s">
        <v>966</v>
      </c>
      <c r="CT2037" s="46" t="s">
        <v>2251</v>
      </c>
      <c r="CU2037" s="46" t="s">
        <v>614</v>
      </c>
      <c r="CV2037" s="119"/>
      <c r="CW2037" s="148"/>
      <c r="DA2037" s="74">
        <v>400</v>
      </c>
      <c r="DB2037" s="74" t="s">
        <v>164</v>
      </c>
      <c r="DC2037" s="74"/>
      <c r="DD2037" s="74">
        <v>5</v>
      </c>
      <c r="DE2037" s="77" t="s">
        <v>622</v>
      </c>
      <c r="DG2037" s="119"/>
      <c r="DH2037" s="119"/>
      <c r="DI2037" s="119"/>
      <c r="DJ2037" s="119"/>
      <c r="DK2037" s="119"/>
      <c r="DL2037" s="74"/>
      <c r="DM2037" s="74"/>
      <c r="DR2037" s="74">
        <v>400</v>
      </c>
      <c r="DS2037" s="74" t="s">
        <v>164</v>
      </c>
      <c r="DU2037" s="74">
        <v>5</v>
      </c>
      <c r="DV2037" s="77" t="s">
        <v>622</v>
      </c>
      <c r="DX2037" s="46" t="s">
        <v>210</v>
      </c>
      <c r="DY2037" s="46" t="s">
        <v>210</v>
      </c>
      <c r="DZ2037" s="46" t="s">
        <v>2242</v>
      </c>
      <c r="EA2037" s="75">
        <v>4000000</v>
      </c>
      <c r="EB2037" s="46" t="s">
        <v>164</v>
      </c>
      <c r="EC2037" s="46"/>
      <c r="ET2037" s="46" t="s">
        <v>210</v>
      </c>
      <c r="EU2037" s="46" t="s">
        <v>210</v>
      </c>
      <c r="EY2037" s="70" t="str">
        <f t="shared" si="244"/>
        <v>ibuprofen Infusion  400mg/5mL</v>
      </c>
      <c r="FK2037" s="14" t="s">
        <v>2444</v>
      </c>
      <c r="FL2037" s="70" t="str">
        <f t="shared" si="245"/>
        <v>ibuprofen Infusion  400mg/5mL</v>
      </c>
    </row>
    <row r="2038" spans="1:168" ht="15.75" customHeight="1">
      <c r="A2038" s="76">
        <f t="shared" si="238"/>
        <v>9876791</v>
      </c>
      <c r="B2038" s="57"/>
      <c r="C2038" s="119"/>
      <c r="D2038" s="119"/>
      <c r="E2038" s="119"/>
      <c r="F2038" s="119"/>
      <c r="G2038" s="46" t="s">
        <v>1545</v>
      </c>
      <c r="H2038" s="46" t="s">
        <v>1843</v>
      </c>
      <c r="J2038" s="5" t="str">
        <f t="shared" si="240"/>
        <v>NOR Ibuprofen B. Braun Melsungen  AG solution for infusion 2000mL x 600mg/5mL</v>
      </c>
      <c r="K2038" s="5" t="str">
        <f t="shared" si="241"/>
        <v>NOR Ibuprofen B. Braun Melsungen  AG solution for infusion 2000mL x 600mg/5mL</v>
      </c>
      <c r="N2038" s="46" t="s">
        <v>1291</v>
      </c>
      <c r="O2038" s="46" t="s">
        <v>2235</v>
      </c>
      <c r="P2038" s="80">
        <v>2000</v>
      </c>
      <c r="Q2038" s="14" t="s">
        <v>622</v>
      </c>
      <c r="R2038" s="80">
        <v>2000</v>
      </c>
      <c r="S2038" s="14" t="s">
        <v>622</v>
      </c>
      <c r="T2038" s="119"/>
      <c r="U2038" s="119"/>
      <c r="V2038" s="119"/>
      <c r="W2038" s="119"/>
      <c r="X2038" s="46" t="s">
        <v>210</v>
      </c>
      <c r="Y2038" s="46" t="s">
        <v>2152</v>
      </c>
      <c r="AA2038" s="46" t="s">
        <v>263</v>
      </c>
      <c r="AC2038" s="46" t="s">
        <v>210</v>
      </c>
      <c r="AD2038" s="46" t="s">
        <v>1291</v>
      </c>
      <c r="AE2038" s="46" t="s">
        <v>2235</v>
      </c>
      <c r="AF2038" s="48" t="s">
        <v>2206</v>
      </c>
      <c r="AG2038" s="46" t="s">
        <v>1223</v>
      </c>
      <c r="AH2038" s="46"/>
      <c r="AI2038" s="46" t="s">
        <v>2215</v>
      </c>
      <c r="AJ2038" s="46" t="s">
        <v>2224</v>
      </c>
      <c r="AT2038" s="25" t="str">
        <f t="shared" si="242"/>
        <v>NOR Ibuprofen B. Braun Melsungen  AG solution for infusion 600mg/5mL</v>
      </c>
      <c r="AU2038" s="33"/>
      <c r="AV2038" s="46" t="s">
        <v>1900</v>
      </c>
      <c r="AW2038" s="46" t="s">
        <v>1843</v>
      </c>
      <c r="AX2038" s="46"/>
      <c r="AZ2038" s="46" t="s">
        <v>578</v>
      </c>
      <c r="BA2038" s="46" t="s">
        <v>966</v>
      </c>
      <c r="BB2038" s="46"/>
      <c r="BD2038" s="46" t="s">
        <v>1223</v>
      </c>
      <c r="BE2038" s="46"/>
      <c r="BF2038" s="46" t="s">
        <v>2044</v>
      </c>
      <c r="BG2038" s="46" t="s">
        <v>2098</v>
      </c>
      <c r="BH2038" s="46"/>
      <c r="BI2038" s="46"/>
      <c r="BJ2038" s="46" t="s">
        <v>1957</v>
      </c>
      <c r="BK2038" s="46" t="s">
        <v>2098</v>
      </c>
      <c r="BL2038" s="46" t="s">
        <v>2044</v>
      </c>
      <c r="BM2038" s="65" t="s">
        <v>1353</v>
      </c>
      <c r="BN2038" t="str">
        <f t="shared" si="243"/>
        <v>Ibuprofen solution for infusion 600mg/5mL</v>
      </c>
      <c r="BO2038" s="65"/>
      <c r="BP2038" t="str">
        <f>CONCATENATE(CR2039," ",BS2038," ",DA2038,DB2038,"/",DD2038,DE2038)</f>
        <v>Ibuprofen solution for infusion 600mg/5mL</v>
      </c>
      <c r="BR2038" s="76">
        <v>11210000</v>
      </c>
      <c r="BS2038" s="46" t="s">
        <v>1223</v>
      </c>
      <c r="BT2038" s="46"/>
      <c r="BU2038" s="119"/>
      <c r="BV2038" s="119"/>
      <c r="BW2038" s="48" t="s">
        <v>2206</v>
      </c>
      <c r="CB2038" s="82" t="s">
        <v>2266</v>
      </c>
      <c r="CC2038" s="82"/>
      <c r="CD2038" s="46" t="s">
        <v>2265</v>
      </c>
      <c r="CE2038" s="46" t="s">
        <v>2266</v>
      </c>
      <c r="CG2038" s="46" t="s">
        <v>1238</v>
      </c>
      <c r="CH2038" s="46"/>
      <c r="CI2038" s="119"/>
      <c r="CJ2038" s="119"/>
      <c r="CK2038" s="46" t="s">
        <v>1241</v>
      </c>
      <c r="CN2038" s="46" t="s">
        <v>2270</v>
      </c>
      <c r="CO2038" s="46" t="s">
        <v>2251</v>
      </c>
      <c r="CQ2038" s="69" t="s">
        <v>2251</v>
      </c>
      <c r="CR2038" s="69" t="s">
        <v>966</v>
      </c>
      <c r="CT2038" s="46" t="s">
        <v>2251</v>
      </c>
      <c r="CU2038" s="46" t="s">
        <v>614</v>
      </c>
      <c r="CV2038" s="119"/>
      <c r="CW2038" s="148"/>
      <c r="DA2038" s="74">
        <v>600</v>
      </c>
      <c r="DB2038" s="74" t="s">
        <v>164</v>
      </c>
      <c r="DC2038" s="74"/>
      <c r="DD2038" s="74">
        <v>5</v>
      </c>
      <c r="DE2038" s="77" t="s">
        <v>622</v>
      </c>
      <c r="DG2038" s="119"/>
      <c r="DH2038" s="119"/>
      <c r="DI2038" s="119"/>
      <c r="DJ2038" s="119"/>
      <c r="DK2038" s="119"/>
      <c r="DL2038" s="74"/>
      <c r="DM2038" s="74"/>
      <c r="DR2038" s="74">
        <v>600</v>
      </c>
      <c r="DS2038" s="74" t="s">
        <v>164</v>
      </c>
      <c r="DU2038" s="74">
        <v>5</v>
      </c>
      <c r="DV2038" s="77" t="s">
        <v>622</v>
      </c>
      <c r="DX2038" s="46" t="s">
        <v>210</v>
      </c>
      <c r="DY2038" s="46" t="s">
        <v>210</v>
      </c>
      <c r="DZ2038" s="46" t="s">
        <v>2242</v>
      </c>
      <c r="EA2038" s="75">
        <v>6000000</v>
      </c>
      <c r="EB2038" s="46" t="s">
        <v>164</v>
      </c>
      <c r="EC2038" s="46"/>
      <c r="ET2038" s="46" t="s">
        <v>210</v>
      </c>
      <c r="EU2038" s="46" t="s">
        <v>210</v>
      </c>
      <c r="EY2038" s="70" t="str">
        <f t="shared" si="244"/>
        <v>ibuprofen Infusion  600mg/5mL</v>
      </c>
      <c r="FK2038" s="14" t="s">
        <v>2444</v>
      </c>
      <c r="FL2038" s="70" t="str">
        <f t="shared" si="245"/>
        <v>ibuprofen Infusion  600mg/5mL</v>
      </c>
    </row>
    <row r="2039" spans="1:168" ht="15.75" customHeight="1">
      <c r="A2039" s="76">
        <f t="shared" si="238"/>
        <v>9876792</v>
      </c>
      <c r="B2039" s="57"/>
      <c r="C2039" s="119"/>
      <c r="D2039" s="119"/>
      <c r="E2039" s="119"/>
      <c r="F2039" s="119"/>
      <c r="G2039" s="46" t="s">
        <v>1546</v>
      </c>
      <c r="H2039" s="46" t="s">
        <v>1842</v>
      </c>
      <c r="J2039" s="5" t="str">
        <f t="shared" si="240"/>
        <v>NOR Ibuprofen B. Braun Melsungen  AG solution for infusion 1000mL x 200mg/5mL</v>
      </c>
      <c r="K2039" s="5" t="str">
        <f t="shared" si="241"/>
        <v>NOR Ibuprofen B. Braun Melsungen  AG solution for infusion 1000mL x 200mg/5mL</v>
      </c>
      <c r="N2039" s="46" t="s">
        <v>1291</v>
      </c>
      <c r="O2039" s="46" t="s">
        <v>2240</v>
      </c>
      <c r="P2039" s="80">
        <v>1000</v>
      </c>
      <c r="Q2039" s="14" t="s">
        <v>622</v>
      </c>
      <c r="R2039" s="80">
        <v>1000</v>
      </c>
      <c r="S2039" s="14" t="s">
        <v>622</v>
      </c>
      <c r="T2039" s="119"/>
      <c r="U2039" s="119"/>
      <c r="V2039" s="119"/>
      <c r="W2039" s="119"/>
      <c r="X2039" s="46" t="s">
        <v>210</v>
      </c>
      <c r="Y2039" s="46" t="s">
        <v>2151</v>
      </c>
      <c r="AA2039" s="46" t="s">
        <v>263</v>
      </c>
      <c r="AC2039" s="46" t="s">
        <v>210</v>
      </c>
      <c r="AD2039" s="46" t="s">
        <v>1291</v>
      </c>
      <c r="AE2039" s="46" t="s">
        <v>2240</v>
      </c>
      <c r="AF2039" s="48" t="s">
        <v>2206</v>
      </c>
      <c r="AG2039" s="46" t="s">
        <v>1223</v>
      </c>
      <c r="AH2039" s="46"/>
      <c r="AI2039" s="46" t="s">
        <v>2215</v>
      </c>
      <c r="AJ2039" s="46" t="s">
        <v>2224</v>
      </c>
      <c r="AT2039" s="25" t="str">
        <f t="shared" si="242"/>
        <v>NOR Ibuprofen B. Braun Melsungen  AG solution for infusion 200mg/5mL</v>
      </c>
      <c r="AU2039" s="33"/>
      <c r="AV2039" s="46" t="s">
        <v>1900</v>
      </c>
      <c r="AW2039" s="46" t="s">
        <v>1842</v>
      </c>
      <c r="AX2039" s="46"/>
      <c r="AZ2039" s="46" t="s">
        <v>578</v>
      </c>
      <c r="BA2039" s="46" t="s">
        <v>966</v>
      </c>
      <c r="BB2039" s="46"/>
      <c r="BD2039" s="46" t="s">
        <v>1223</v>
      </c>
      <c r="BE2039" s="46"/>
      <c r="BF2039" s="46" t="s">
        <v>2043</v>
      </c>
      <c r="BG2039" s="46" t="s">
        <v>2098</v>
      </c>
      <c r="BH2039" s="46"/>
      <c r="BI2039" s="46"/>
      <c r="BJ2039" s="46" t="s">
        <v>1956</v>
      </c>
      <c r="BK2039" s="46" t="s">
        <v>2098</v>
      </c>
      <c r="BL2039" s="46" t="s">
        <v>2043</v>
      </c>
      <c r="BM2039" s="65" t="s">
        <v>1353</v>
      </c>
      <c r="BN2039" t="str">
        <f t="shared" si="243"/>
        <v>Ibuprofen solution for infusion 200mg/5mL</v>
      </c>
      <c r="BO2039" s="65"/>
      <c r="BP2039" t="str">
        <f>CONCATENATE(CR2040," ",BS2039," ",DA2039,DB2039,"/",DD2039,DE2039)</f>
        <v>Ibuprofen solution for infusion 200mg/5mL</v>
      </c>
      <c r="BR2039" s="76">
        <v>11210000</v>
      </c>
      <c r="BS2039" s="46" t="s">
        <v>1223</v>
      </c>
      <c r="BT2039" s="46"/>
      <c r="BU2039" s="119"/>
      <c r="BV2039" s="119"/>
      <c r="BW2039" s="48" t="s">
        <v>2206</v>
      </c>
      <c r="CB2039" s="82" t="s">
        <v>2266</v>
      </c>
      <c r="CC2039" s="82"/>
      <c r="CD2039" s="46" t="s">
        <v>2265</v>
      </c>
      <c r="CE2039" s="46" t="s">
        <v>2266</v>
      </c>
      <c r="CG2039" s="46" t="s">
        <v>1238</v>
      </c>
      <c r="CH2039" s="46"/>
      <c r="CI2039" s="119"/>
      <c r="CJ2039" s="119"/>
      <c r="CK2039" s="46" t="s">
        <v>1241</v>
      </c>
      <c r="CN2039" s="46" t="s">
        <v>2270</v>
      </c>
      <c r="CO2039" s="46" t="s">
        <v>2251</v>
      </c>
      <c r="CQ2039" s="69" t="s">
        <v>2251</v>
      </c>
      <c r="CR2039" s="69" t="s">
        <v>966</v>
      </c>
      <c r="CT2039" s="46" t="s">
        <v>2251</v>
      </c>
      <c r="CU2039" s="46" t="s">
        <v>614</v>
      </c>
      <c r="CV2039" s="119"/>
      <c r="CW2039" s="148"/>
      <c r="DA2039" s="74">
        <v>200</v>
      </c>
      <c r="DB2039" s="74" t="s">
        <v>164</v>
      </c>
      <c r="DC2039" s="74"/>
      <c r="DD2039" s="74">
        <v>5</v>
      </c>
      <c r="DE2039" s="77" t="s">
        <v>622</v>
      </c>
      <c r="DG2039" s="119"/>
      <c r="DH2039" s="119"/>
      <c r="DI2039" s="119"/>
      <c r="DJ2039" s="119"/>
      <c r="DK2039" s="119"/>
      <c r="DL2039" s="74"/>
      <c r="DM2039" s="74"/>
      <c r="DR2039" s="74">
        <v>200</v>
      </c>
      <c r="DS2039" s="74" t="s">
        <v>164</v>
      </c>
      <c r="DU2039" s="74">
        <v>5</v>
      </c>
      <c r="DV2039" s="77" t="s">
        <v>622</v>
      </c>
      <c r="DX2039" s="46" t="s">
        <v>210</v>
      </c>
      <c r="DY2039" s="46" t="s">
        <v>210</v>
      </c>
      <c r="DZ2039" s="46" t="s">
        <v>2242</v>
      </c>
      <c r="EA2039" s="75">
        <v>2000000</v>
      </c>
      <c r="EB2039" s="46" t="s">
        <v>164</v>
      </c>
      <c r="EC2039" s="46"/>
      <c r="ET2039" s="46" t="s">
        <v>210</v>
      </c>
      <c r="EU2039" s="46" t="s">
        <v>210</v>
      </c>
      <c r="EY2039" s="70" t="str">
        <f t="shared" si="244"/>
        <v>ibuprofen Infusion  200mg/5mL</v>
      </c>
      <c r="FK2039" s="14" t="s">
        <v>2444</v>
      </c>
      <c r="FL2039" s="70" t="str">
        <f t="shared" si="245"/>
        <v>ibuprofen Infusion  200mg/5mL</v>
      </c>
    </row>
    <row r="2040" spans="1:168" ht="15.75" customHeight="1">
      <c r="A2040" s="76">
        <f t="shared" si="238"/>
        <v>9876793</v>
      </c>
      <c r="B2040" s="57"/>
      <c r="C2040" s="119"/>
      <c r="D2040" s="119"/>
      <c r="E2040" s="119"/>
      <c r="F2040" s="119"/>
      <c r="G2040" s="46" t="s">
        <v>1547</v>
      </c>
      <c r="H2040" s="46" t="s">
        <v>1840</v>
      </c>
      <c r="J2040" s="5" t="str">
        <f t="shared" si="240"/>
        <v>NOR Ibuprofen Reckitt Benckiser Healthcare (Scandinavia) A/S (1) oral suspension 50mL x 400mg/5mL</v>
      </c>
      <c r="K2040" s="5" t="str">
        <f t="shared" si="241"/>
        <v>NOR Ibuprofen Reckitt Benckiser Healthcare (Scandinavia) A/S (1) oral suspension 50mL x 400mg/5mL</v>
      </c>
      <c r="N2040" s="46" t="s">
        <v>210</v>
      </c>
      <c r="O2040" s="46" t="s">
        <v>2240</v>
      </c>
      <c r="P2040" s="80">
        <v>50</v>
      </c>
      <c r="Q2040" s="14" t="s">
        <v>622</v>
      </c>
      <c r="R2040" s="80">
        <v>50</v>
      </c>
      <c r="S2040" s="14" t="s">
        <v>622</v>
      </c>
      <c r="T2040" s="119"/>
      <c r="U2040" s="119"/>
      <c r="V2040" s="119"/>
      <c r="W2040" s="119"/>
      <c r="X2040" s="46" t="s">
        <v>210</v>
      </c>
      <c r="Y2040" s="46" t="s">
        <v>2149</v>
      </c>
      <c r="AA2040" s="46" t="s">
        <v>263</v>
      </c>
      <c r="AC2040" s="46" t="s">
        <v>210</v>
      </c>
      <c r="AD2040" s="46" t="s">
        <v>210</v>
      </c>
      <c r="AE2040" s="46" t="s">
        <v>2240</v>
      </c>
      <c r="AF2040" s="48" t="s">
        <v>2199</v>
      </c>
      <c r="AG2040" s="46" t="s">
        <v>1209</v>
      </c>
      <c r="AH2040" s="46"/>
      <c r="AI2040" s="46" t="s">
        <v>2209</v>
      </c>
      <c r="AJ2040" s="46" t="s">
        <v>2217</v>
      </c>
      <c r="AT2040" s="25" t="str">
        <f t="shared" si="242"/>
        <v>NOR Ibuprofen Reckitt Benckiser Healthcare (Scandinavia) A/S (1) oral suspension 400mg/5mL</v>
      </c>
      <c r="AU2040" s="33"/>
      <c r="AV2040" s="46" t="s">
        <v>1897</v>
      </c>
      <c r="AW2040" s="46" t="s">
        <v>1840</v>
      </c>
      <c r="AX2040" s="46"/>
      <c r="AZ2040" s="46" t="s">
        <v>578</v>
      </c>
      <c r="BA2040" s="46" t="s">
        <v>966</v>
      </c>
      <c r="BB2040" s="46"/>
      <c r="BD2040" s="46" t="s">
        <v>1209</v>
      </c>
      <c r="BE2040" s="46"/>
      <c r="BF2040" s="46" t="s">
        <v>2041</v>
      </c>
      <c r="BG2040" s="46" t="s">
        <v>2097</v>
      </c>
      <c r="BH2040" s="46"/>
      <c r="BI2040" s="46"/>
      <c r="BJ2040" s="46" t="s">
        <v>1954</v>
      </c>
      <c r="BK2040" s="46" t="s">
        <v>2097</v>
      </c>
      <c r="BL2040" s="46" t="s">
        <v>2041</v>
      </c>
      <c r="BM2040" s="65" t="s">
        <v>1353</v>
      </c>
      <c r="BN2040" t="str">
        <f t="shared" si="243"/>
        <v>Ibuprofen oral suspension 400mg/5mL</v>
      </c>
      <c r="BO2040" s="65"/>
      <c r="BP2040" t="str">
        <f t="shared" ref="BP2040:BP2103" si="247">CONCATENATE(CR2041," ",BS2040," ",DR2040,DS2040,"/",DU2040,DV2040)</f>
        <v>Ibuprofen oral suspension 400mg/5mL</v>
      </c>
      <c r="BR2040" s="76">
        <v>10106000</v>
      </c>
      <c r="BS2040" s="46" t="s">
        <v>1209</v>
      </c>
      <c r="BT2040" s="46"/>
      <c r="BU2040" s="119"/>
      <c r="BV2040" s="119"/>
      <c r="BW2040" s="48" t="s">
        <v>2199</v>
      </c>
      <c r="CB2040" s="82" t="s">
        <v>210</v>
      </c>
      <c r="CC2040" s="82"/>
      <c r="CD2040" s="46" t="s">
        <v>210</v>
      </c>
      <c r="CE2040" s="46" t="s">
        <v>210</v>
      </c>
      <c r="CG2040" s="46" t="s">
        <v>175</v>
      </c>
      <c r="CH2040" s="46"/>
      <c r="CI2040" s="119"/>
      <c r="CJ2040" s="119"/>
      <c r="CK2040" s="46" t="s">
        <v>1239</v>
      </c>
      <c r="CN2040" s="46" t="s">
        <v>3383</v>
      </c>
      <c r="CO2040" s="46" t="s">
        <v>2251</v>
      </c>
      <c r="CQ2040" s="69" t="s">
        <v>2251</v>
      </c>
      <c r="CR2040" s="69" t="s">
        <v>966</v>
      </c>
      <c r="CT2040" s="46" t="s">
        <v>2251</v>
      </c>
      <c r="CU2040" s="46" t="s">
        <v>614</v>
      </c>
      <c r="CV2040" s="119"/>
      <c r="CW2040" s="148"/>
      <c r="DA2040" s="74">
        <v>400</v>
      </c>
      <c r="DB2040" s="74" t="s">
        <v>164</v>
      </c>
      <c r="DC2040" s="74"/>
      <c r="DD2040" s="74">
        <v>5</v>
      </c>
      <c r="DE2040" s="74" t="s">
        <v>622</v>
      </c>
      <c r="DG2040" s="119"/>
      <c r="DH2040" s="119"/>
      <c r="DI2040" s="119"/>
      <c r="DJ2040" s="119"/>
      <c r="DK2040" s="119"/>
      <c r="DR2040" s="74">
        <v>400</v>
      </c>
      <c r="DS2040" s="74" t="s">
        <v>164</v>
      </c>
      <c r="DU2040" s="74">
        <v>5</v>
      </c>
      <c r="DV2040" s="74" t="s">
        <v>622</v>
      </c>
      <c r="DX2040" s="46" t="s">
        <v>2232</v>
      </c>
      <c r="DY2040" s="46" t="s">
        <v>263</v>
      </c>
      <c r="DZ2040" s="46" t="s">
        <v>2242</v>
      </c>
      <c r="EA2040" s="75">
        <v>400000</v>
      </c>
      <c r="EB2040" s="46" t="s">
        <v>164</v>
      </c>
      <c r="EC2040" s="46"/>
      <c r="ET2040" s="46" t="s">
        <v>210</v>
      </c>
      <c r="EU2040" s="46" t="s">
        <v>210</v>
      </c>
      <c r="EY2040" s="70" t="str">
        <f t="shared" si="244"/>
        <v>ibuprofen oral 400mg/5mL</v>
      </c>
      <c r="FK2040" s="14" t="s">
        <v>163</v>
      </c>
      <c r="FL2040" s="70" t="str">
        <f t="shared" si="245"/>
        <v>ibuprofen oral 400mg/5mL</v>
      </c>
    </row>
    <row r="2041" spans="1:168" ht="15.75" customHeight="1">
      <c r="A2041" s="76">
        <f t="shared" si="238"/>
        <v>9876794</v>
      </c>
      <c r="B2041" s="57"/>
      <c r="C2041" s="119"/>
      <c r="D2041" s="119"/>
      <c r="E2041" s="119"/>
      <c r="F2041" s="119"/>
      <c r="G2041" s="46" t="s">
        <v>1548</v>
      </c>
      <c r="H2041" s="46" t="s">
        <v>1844</v>
      </c>
      <c r="J2041" s="5" t="str">
        <f t="shared" si="240"/>
        <v>NOR Ibuprofen Reckitt Benckiser Healthcare (Scandinavia) A/S (1) oral suspension 30mL x 400mg/5mL</v>
      </c>
      <c r="K2041" s="5" t="str">
        <f t="shared" si="241"/>
        <v>NOR Ibuprofen Reckitt Benckiser Healthcare (Scandinavia) A/S (1) oral suspension 30mL x 400mg/5mL</v>
      </c>
      <c r="N2041" s="46" t="s">
        <v>210</v>
      </c>
      <c r="O2041" s="46" t="s">
        <v>2278</v>
      </c>
      <c r="P2041" s="80">
        <v>30</v>
      </c>
      <c r="Q2041" s="14" t="s">
        <v>622</v>
      </c>
      <c r="R2041" s="80">
        <v>30</v>
      </c>
      <c r="S2041" s="14" t="s">
        <v>622</v>
      </c>
      <c r="T2041" s="119"/>
      <c r="U2041" s="119"/>
      <c r="V2041" s="119"/>
      <c r="W2041" s="119"/>
      <c r="X2041" s="46" t="s">
        <v>210</v>
      </c>
      <c r="Y2041" s="46" t="s">
        <v>2153</v>
      </c>
      <c r="AA2041" s="46" t="s">
        <v>263</v>
      </c>
      <c r="AC2041" s="46" t="s">
        <v>210</v>
      </c>
      <c r="AD2041" s="46" t="s">
        <v>210</v>
      </c>
      <c r="AE2041" s="46" t="s">
        <v>2278</v>
      </c>
      <c r="AF2041" s="48" t="s">
        <v>2199</v>
      </c>
      <c r="AG2041" s="46" t="s">
        <v>1209</v>
      </c>
      <c r="AH2041" s="46"/>
      <c r="AI2041" s="46" t="s">
        <v>2209</v>
      </c>
      <c r="AJ2041" s="46" t="s">
        <v>2217</v>
      </c>
      <c r="AT2041" s="25" t="str">
        <f t="shared" si="242"/>
        <v>NOR Ibuprofen Reckitt Benckiser Healthcare (Scandinavia) A/S (1) oral suspension 400mg/5mL</v>
      </c>
      <c r="AU2041" s="33"/>
      <c r="AV2041" s="46" t="s">
        <v>1897</v>
      </c>
      <c r="AW2041" s="46" t="s">
        <v>1844</v>
      </c>
      <c r="AX2041" s="46"/>
      <c r="AZ2041" s="46" t="s">
        <v>578</v>
      </c>
      <c r="BA2041" s="46" t="s">
        <v>966</v>
      </c>
      <c r="BB2041" s="46"/>
      <c r="BD2041" s="46" t="s">
        <v>1209</v>
      </c>
      <c r="BE2041" s="46"/>
      <c r="BF2041" s="46" t="s">
        <v>2045</v>
      </c>
      <c r="BG2041" s="46" t="s">
        <v>2097</v>
      </c>
      <c r="BH2041" s="46"/>
      <c r="BI2041" s="46"/>
      <c r="BJ2041" s="46" t="s">
        <v>1958</v>
      </c>
      <c r="BK2041" s="46" t="s">
        <v>2097</v>
      </c>
      <c r="BL2041" s="46" t="s">
        <v>2045</v>
      </c>
      <c r="BM2041" s="65" t="s">
        <v>1353</v>
      </c>
      <c r="BN2041" t="str">
        <f t="shared" si="243"/>
        <v>Ibuprofen oral suspension 400mg/5mL</v>
      </c>
      <c r="BO2041" s="65"/>
      <c r="BP2041" t="str">
        <f t="shared" si="247"/>
        <v>Ibuprofen oral suspension 400mg/5mL</v>
      </c>
      <c r="BR2041" s="76">
        <v>10106000</v>
      </c>
      <c r="BS2041" s="46" t="s">
        <v>1209</v>
      </c>
      <c r="BT2041" s="46"/>
      <c r="BU2041" s="119"/>
      <c r="BV2041" s="119"/>
      <c r="BW2041" s="48" t="s">
        <v>2199</v>
      </c>
      <c r="CB2041" s="82" t="s">
        <v>210</v>
      </c>
      <c r="CC2041" s="82"/>
      <c r="CD2041" s="46" t="s">
        <v>210</v>
      </c>
      <c r="CE2041" s="46" t="s">
        <v>210</v>
      </c>
      <c r="CG2041" s="46" t="s">
        <v>175</v>
      </c>
      <c r="CH2041" s="46"/>
      <c r="CI2041" s="119"/>
      <c r="CJ2041" s="119"/>
      <c r="CK2041" s="46" t="s">
        <v>1239</v>
      </c>
      <c r="CN2041" s="46" t="s">
        <v>3383</v>
      </c>
      <c r="CO2041" s="46" t="s">
        <v>2251</v>
      </c>
      <c r="CQ2041" s="69" t="s">
        <v>2251</v>
      </c>
      <c r="CR2041" s="69" t="s">
        <v>966</v>
      </c>
      <c r="CT2041" s="46" t="s">
        <v>2251</v>
      </c>
      <c r="CU2041" s="46" t="s">
        <v>614</v>
      </c>
      <c r="CV2041" s="119"/>
      <c r="CW2041" s="148"/>
      <c r="DA2041" s="74">
        <v>400</v>
      </c>
      <c r="DB2041" s="74" t="s">
        <v>164</v>
      </c>
      <c r="DC2041" s="74"/>
      <c r="DD2041" s="74">
        <v>5</v>
      </c>
      <c r="DE2041" s="74" t="s">
        <v>622</v>
      </c>
      <c r="DG2041" s="119"/>
      <c r="DH2041" s="119"/>
      <c r="DI2041" s="119"/>
      <c r="DJ2041" s="119"/>
      <c r="DK2041" s="119"/>
      <c r="DR2041" s="74">
        <v>400</v>
      </c>
      <c r="DS2041" s="74" t="s">
        <v>164</v>
      </c>
      <c r="DU2041" s="74">
        <v>5</v>
      </c>
      <c r="DV2041" s="74" t="s">
        <v>622</v>
      </c>
      <c r="DX2041" s="46" t="s">
        <v>2232</v>
      </c>
      <c r="DY2041" s="46" t="s">
        <v>263</v>
      </c>
      <c r="DZ2041" s="46" t="s">
        <v>2242</v>
      </c>
      <c r="EA2041" s="75">
        <v>400000</v>
      </c>
      <c r="EB2041" s="46" t="s">
        <v>164</v>
      </c>
      <c r="EC2041" s="46"/>
      <c r="ET2041" s="46" t="s">
        <v>210</v>
      </c>
      <c r="EU2041" s="46" t="s">
        <v>210</v>
      </c>
      <c r="EY2041" s="70" t="str">
        <f t="shared" si="244"/>
        <v>ibuprofen oral 400mg/5mL</v>
      </c>
      <c r="FK2041" s="14" t="s">
        <v>163</v>
      </c>
      <c r="FL2041" s="70" t="str">
        <f t="shared" si="245"/>
        <v>ibuprofen oral 400mg/5mL</v>
      </c>
    </row>
    <row r="2042" spans="1:168" ht="15.75" customHeight="1">
      <c r="A2042" s="76">
        <f t="shared" si="238"/>
        <v>9876795</v>
      </c>
      <c r="B2042" s="57"/>
      <c r="C2042" s="119"/>
      <c r="D2042" s="119"/>
      <c r="E2042" s="119"/>
      <c r="F2042" s="119"/>
      <c r="G2042" s="46" t="s">
        <v>1549</v>
      </c>
      <c r="H2042" s="46" t="s">
        <v>1840</v>
      </c>
      <c r="J2042" s="5" t="str">
        <f t="shared" si="240"/>
        <v>NOR Ibuprofen Reckitt Benckiser Healthcare (Scandinavia) A/S (1) oral suspension 30mL x 400mg/5mL</v>
      </c>
      <c r="K2042" s="5" t="str">
        <f t="shared" si="241"/>
        <v>NOR Ibuprofen Reckitt Benckiser Healthcare (Scandinavia) A/S (1) oral suspension 30mL x 400mg/5mL</v>
      </c>
      <c r="N2042" s="46" t="s">
        <v>210</v>
      </c>
      <c r="O2042" s="46" t="s">
        <v>2278</v>
      </c>
      <c r="P2042" s="80">
        <v>30</v>
      </c>
      <c r="Q2042" s="14" t="s">
        <v>622</v>
      </c>
      <c r="R2042" s="80">
        <v>30</v>
      </c>
      <c r="S2042" s="14" t="s">
        <v>622</v>
      </c>
      <c r="T2042" s="119"/>
      <c r="U2042" s="119"/>
      <c r="V2042" s="119"/>
      <c r="W2042" s="119"/>
      <c r="X2042" s="46" t="s">
        <v>210</v>
      </c>
      <c r="Y2042" s="46" t="s">
        <v>2149</v>
      </c>
      <c r="AA2042" s="46" t="s">
        <v>263</v>
      </c>
      <c r="AC2042" s="46" t="s">
        <v>210</v>
      </c>
      <c r="AD2042" s="46" t="s">
        <v>210</v>
      </c>
      <c r="AE2042" s="46" t="s">
        <v>2278</v>
      </c>
      <c r="AF2042" s="48" t="s">
        <v>2199</v>
      </c>
      <c r="AG2042" s="46" t="s">
        <v>1209</v>
      </c>
      <c r="AH2042" s="46"/>
      <c r="AI2042" s="46" t="s">
        <v>2209</v>
      </c>
      <c r="AJ2042" s="46" t="s">
        <v>2217</v>
      </c>
      <c r="AT2042" s="25" t="str">
        <f t="shared" si="242"/>
        <v>NOR Ibuprofen Reckitt Benckiser Healthcare (Scandinavia) A/S (1) oral suspension 400mg/5mL</v>
      </c>
      <c r="AU2042" s="33"/>
      <c r="AV2042" s="46" t="s">
        <v>1897</v>
      </c>
      <c r="AW2042" s="46" t="s">
        <v>1840</v>
      </c>
      <c r="AX2042" s="46"/>
      <c r="AZ2042" s="46" t="s">
        <v>578</v>
      </c>
      <c r="BA2042" s="46" t="s">
        <v>966</v>
      </c>
      <c r="BB2042" s="46"/>
      <c r="BD2042" s="46" t="s">
        <v>1209</v>
      </c>
      <c r="BE2042" s="46"/>
      <c r="BF2042" s="46" t="s">
        <v>2041</v>
      </c>
      <c r="BG2042" s="46" t="s">
        <v>2097</v>
      </c>
      <c r="BH2042" s="46"/>
      <c r="BI2042" s="46"/>
      <c r="BJ2042" s="46" t="s">
        <v>1954</v>
      </c>
      <c r="BK2042" s="46" t="s">
        <v>2097</v>
      </c>
      <c r="BL2042" s="46" t="s">
        <v>2041</v>
      </c>
      <c r="BM2042" s="65" t="s">
        <v>1353</v>
      </c>
      <c r="BN2042" t="str">
        <f t="shared" si="243"/>
        <v>Ibuprofen oral suspension 400mg/5mL</v>
      </c>
      <c r="BO2042" s="65"/>
      <c r="BP2042" t="str">
        <f t="shared" si="247"/>
        <v>Ibuprofen oral suspension 400mg/5mL</v>
      </c>
      <c r="BR2042" s="76">
        <v>10106000</v>
      </c>
      <c r="BS2042" s="46" t="s">
        <v>1209</v>
      </c>
      <c r="BT2042" s="46"/>
      <c r="BU2042" s="119"/>
      <c r="BV2042" s="119"/>
      <c r="BW2042" s="48" t="s">
        <v>2199</v>
      </c>
      <c r="CB2042" s="82" t="s">
        <v>210</v>
      </c>
      <c r="CC2042" s="82"/>
      <c r="CD2042" s="46" t="s">
        <v>210</v>
      </c>
      <c r="CE2042" s="46" t="s">
        <v>210</v>
      </c>
      <c r="CG2042" s="46" t="s">
        <v>175</v>
      </c>
      <c r="CH2042" s="46"/>
      <c r="CI2042" s="119"/>
      <c r="CJ2042" s="119"/>
      <c r="CK2042" s="46" t="s">
        <v>1239</v>
      </c>
      <c r="CN2042" s="46" t="s">
        <v>3383</v>
      </c>
      <c r="CO2042" s="46" t="s">
        <v>2251</v>
      </c>
      <c r="CQ2042" s="69" t="s">
        <v>2251</v>
      </c>
      <c r="CR2042" s="69" t="s">
        <v>966</v>
      </c>
      <c r="CT2042" s="46" t="s">
        <v>2251</v>
      </c>
      <c r="CU2042" s="46" t="s">
        <v>614</v>
      </c>
      <c r="CV2042" s="119"/>
      <c r="CW2042" s="148"/>
      <c r="DA2042" s="74">
        <v>400</v>
      </c>
      <c r="DB2042" s="74" t="s">
        <v>164</v>
      </c>
      <c r="DC2042" s="74"/>
      <c r="DD2042" s="74">
        <v>5</v>
      </c>
      <c r="DE2042" s="74" t="s">
        <v>622</v>
      </c>
      <c r="DG2042" s="119"/>
      <c r="DH2042" s="119"/>
      <c r="DI2042" s="119"/>
      <c r="DJ2042" s="119"/>
      <c r="DK2042" s="119"/>
      <c r="DR2042" s="74">
        <v>400</v>
      </c>
      <c r="DS2042" s="74" t="s">
        <v>164</v>
      </c>
      <c r="DU2042" s="74">
        <v>5</v>
      </c>
      <c r="DV2042" s="74" t="s">
        <v>622</v>
      </c>
      <c r="DX2042" s="46" t="s">
        <v>2232</v>
      </c>
      <c r="DY2042" s="46" t="s">
        <v>263</v>
      </c>
      <c r="DZ2042" s="46" t="s">
        <v>2242</v>
      </c>
      <c r="EA2042" s="75">
        <v>400000</v>
      </c>
      <c r="EB2042" s="46" t="s">
        <v>164</v>
      </c>
      <c r="EC2042" s="46"/>
      <c r="ET2042" s="46" t="s">
        <v>210</v>
      </c>
      <c r="EU2042" s="46" t="s">
        <v>210</v>
      </c>
      <c r="EY2042" s="70" t="str">
        <f t="shared" si="244"/>
        <v>ibuprofen oral 400mg/5mL</v>
      </c>
      <c r="FK2042" s="14" t="s">
        <v>163</v>
      </c>
      <c r="FL2042" s="70" t="str">
        <f t="shared" si="245"/>
        <v>ibuprofen oral 400mg/5mL</v>
      </c>
    </row>
    <row r="2043" spans="1:168" ht="15.75" customHeight="1">
      <c r="A2043" s="76">
        <f t="shared" si="238"/>
        <v>9876796</v>
      </c>
      <c r="B2043" s="57"/>
      <c r="C2043" s="119"/>
      <c r="D2043" s="119"/>
      <c r="E2043" s="119"/>
      <c r="F2043" s="119"/>
      <c r="G2043" s="46" t="s">
        <v>1532</v>
      </c>
      <c r="H2043" s="46" t="s">
        <v>1828</v>
      </c>
      <c r="J2043" s="5" t="str">
        <f t="shared" si="240"/>
        <v>NOR Ibuprofen Karo Pharma AS film-coated tablet 10 x 200mg/</v>
      </c>
      <c r="K2043" s="5" t="str">
        <f t="shared" si="241"/>
        <v>NOR Ibuprofen Karo Pharma AS film-coated tablet 10 x 200mg/</v>
      </c>
      <c r="N2043" s="46" t="s">
        <v>210</v>
      </c>
      <c r="O2043" s="46" t="s">
        <v>2230</v>
      </c>
      <c r="P2043" s="80">
        <v>10</v>
      </c>
      <c r="R2043" s="80">
        <v>10</v>
      </c>
      <c r="T2043" s="119"/>
      <c r="U2043" s="119"/>
      <c r="V2043" s="119"/>
      <c r="W2043" s="119"/>
      <c r="X2043" s="46" t="s">
        <v>210</v>
      </c>
      <c r="Y2043" s="46" t="s">
        <v>2137</v>
      </c>
      <c r="AA2043" s="46" t="s">
        <v>2303</v>
      </c>
      <c r="AC2043" s="46" t="s">
        <v>210</v>
      </c>
      <c r="AD2043" s="46" t="s">
        <v>210</v>
      </c>
      <c r="AE2043" s="46" t="s">
        <v>2230</v>
      </c>
      <c r="AF2043" s="48" t="s">
        <v>2203</v>
      </c>
      <c r="AG2043" s="46" t="s">
        <v>2339</v>
      </c>
      <c r="AH2043" s="46"/>
      <c r="AI2043" s="46" t="s">
        <v>3373</v>
      </c>
      <c r="AJ2043" s="46" t="s">
        <v>2221</v>
      </c>
      <c r="AT2043" s="25" t="str">
        <f t="shared" si="242"/>
        <v>NOR Ibuprofen Karo Pharma AS film-coated tablet 200mg/</v>
      </c>
      <c r="AU2043" s="33"/>
      <c r="AV2043" s="46" t="s">
        <v>1895</v>
      </c>
      <c r="AW2043" s="46" t="s">
        <v>1828</v>
      </c>
      <c r="AX2043" s="46"/>
      <c r="AZ2043" s="46" t="s">
        <v>578</v>
      </c>
      <c r="BA2043" s="46" t="s">
        <v>966</v>
      </c>
      <c r="BB2043" s="46"/>
      <c r="BD2043" s="46" t="s">
        <v>2339</v>
      </c>
      <c r="BE2043" s="46"/>
      <c r="BF2043" s="46" t="s">
        <v>2029</v>
      </c>
      <c r="BG2043" s="46" t="s">
        <v>2094</v>
      </c>
      <c r="BH2043" s="46"/>
      <c r="BI2043" s="46"/>
      <c r="BJ2043" s="46" t="s">
        <v>1942</v>
      </c>
      <c r="BK2043" s="46" t="s">
        <v>2094</v>
      </c>
      <c r="BL2043" s="46" t="s">
        <v>2029</v>
      </c>
      <c r="BM2043" s="65" t="s">
        <v>1353</v>
      </c>
      <c r="BN2043" t="str">
        <f t="shared" si="243"/>
        <v>Ibuprofen film-coated tablet 200mg/</v>
      </c>
      <c r="BO2043" s="65"/>
      <c r="BP2043" t="str">
        <f t="shared" si="247"/>
        <v>Ibuprofen film-coated tablet 200mg/</v>
      </c>
      <c r="BR2043" s="76">
        <v>10221000</v>
      </c>
      <c r="BS2043" s="72" t="s">
        <v>1220</v>
      </c>
      <c r="BT2043" s="72"/>
      <c r="BU2043" s="119"/>
      <c r="BV2043" s="119"/>
      <c r="BW2043" s="48" t="s">
        <v>2203</v>
      </c>
      <c r="CB2043" s="82" t="s">
        <v>173</v>
      </c>
      <c r="CC2043" s="82"/>
      <c r="CD2043" s="46" t="s">
        <v>2262</v>
      </c>
      <c r="CE2043" s="46" t="s">
        <v>173</v>
      </c>
      <c r="CG2043" s="46" t="s">
        <v>175</v>
      </c>
      <c r="CH2043" s="46"/>
      <c r="CI2043" s="119"/>
      <c r="CJ2043" s="119"/>
      <c r="CK2043" s="46" t="s">
        <v>1239</v>
      </c>
      <c r="CN2043" s="46" t="s">
        <v>3383</v>
      </c>
      <c r="CO2043" s="46" t="s">
        <v>2251</v>
      </c>
      <c r="CQ2043" s="69" t="s">
        <v>2251</v>
      </c>
      <c r="CR2043" s="69" t="s">
        <v>966</v>
      </c>
      <c r="CT2043" s="46" t="s">
        <v>2251</v>
      </c>
      <c r="CU2043" s="46" t="s">
        <v>614</v>
      </c>
      <c r="CV2043" s="119"/>
      <c r="CW2043" s="148"/>
      <c r="DG2043" s="119"/>
      <c r="DH2043" s="119"/>
      <c r="DI2043" s="119"/>
      <c r="DJ2043" s="119"/>
      <c r="DK2043" s="119"/>
      <c r="DL2043" s="74">
        <v>200</v>
      </c>
      <c r="DM2043" s="74" t="s">
        <v>164</v>
      </c>
      <c r="DN2043" s="74"/>
      <c r="DO2043" s="74"/>
      <c r="DP2043" s="74"/>
      <c r="DR2043" s="74">
        <v>200</v>
      </c>
      <c r="DS2043" s="74" t="s">
        <v>164</v>
      </c>
      <c r="DX2043" s="46" t="s">
        <v>210</v>
      </c>
      <c r="DY2043" s="46" t="s">
        <v>210</v>
      </c>
      <c r="DZ2043" s="46" t="s">
        <v>2242</v>
      </c>
      <c r="EA2043" s="75">
        <v>2000000</v>
      </c>
      <c r="EB2043" s="46" t="s">
        <v>164</v>
      </c>
      <c r="EC2043" s="46"/>
      <c r="ET2043" s="46" t="s">
        <v>210</v>
      </c>
      <c r="EU2043" s="46" t="s">
        <v>210</v>
      </c>
      <c r="EY2043" s="70" t="str">
        <f t="shared" si="244"/>
        <v>ibuprofen oral 200mg/</v>
      </c>
      <c r="FK2043" s="14" t="s">
        <v>163</v>
      </c>
      <c r="FL2043" s="70" t="str">
        <f t="shared" si="245"/>
        <v>ibuprofen oral 200mg/</v>
      </c>
    </row>
    <row r="2044" spans="1:168" ht="15.75" customHeight="1">
      <c r="A2044" s="76">
        <f t="shared" si="238"/>
        <v>9876797</v>
      </c>
      <c r="B2044" s="57"/>
      <c r="C2044" s="119"/>
      <c r="D2044" s="119"/>
      <c r="E2044" s="119"/>
      <c r="F2044" s="119"/>
      <c r="G2044" s="46" t="s">
        <v>1534</v>
      </c>
      <c r="H2044" s="46" t="s">
        <v>1837</v>
      </c>
      <c r="J2044" s="5" t="str">
        <f t="shared" si="240"/>
        <v>NOR Ibuprofen Karo Pharma AS film-coated tablet 30 x 600mg/</v>
      </c>
      <c r="K2044" s="5" t="str">
        <f t="shared" si="241"/>
        <v>NOR Ibuprofen Karo Pharma AS film-coated tablet 30 x 600mg/</v>
      </c>
      <c r="N2044" s="46" t="s">
        <v>210</v>
      </c>
      <c r="O2044" s="46" t="s">
        <v>2278</v>
      </c>
      <c r="P2044" s="80">
        <v>30</v>
      </c>
      <c r="R2044" s="80">
        <v>30</v>
      </c>
      <c r="T2044" s="119"/>
      <c r="U2044" s="119"/>
      <c r="V2044" s="119"/>
      <c r="W2044" s="119"/>
      <c r="X2044" s="46" t="s">
        <v>210</v>
      </c>
      <c r="Y2044" s="46" t="s">
        <v>2146</v>
      </c>
      <c r="AA2044" s="46" t="s">
        <v>2303</v>
      </c>
      <c r="AC2044" s="46" t="s">
        <v>210</v>
      </c>
      <c r="AD2044" s="46" t="s">
        <v>210</v>
      </c>
      <c r="AE2044" s="46" t="s">
        <v>2278</v>
      </c>
      <c r="AF2044" s="48" t="s">
        <v>2203</v>
      </c>
      <c r="AG2044" s="46" t="s">
        <v>2339</v>
      </c>
      <c r="AH2044" s="46"/>
      <c r="AI2044" s="46" t="s">
        <v>3373</v>
      </c>
      <c r="AJ2044" s="46" t="s">
        <v>2221</v>
      </c>
      <c r="AT2044" s="25" t="str">
        <f t="shared" si="242"/>
        <v>NOR Ibuprofen Karo Pharma AS film-coated tablet 600mg/</v>
      </c>
      <c r="AU2044" s="33"/>
      <c r="AV2044" s="46" t="s">
        <v>1895</v>
      </c>
      <c r="AW2044" s="46" t="s">
        <v>1837</v>
      </c>
      <c r="AX2044" s="46"/>
      <c r="AZ2044" s="46" t="s">
        <v>578</v>
      </c>
      <c r="BA2044" s="46" t="s">
        <v>966</v>
      </c>
      <c r="BB2044" s="46"/>
      <c r="BD2044" s="46" t="s">
        <v>2339</v>
      </c>
      <c r="BE2044" s="46"/>
      <c r="BF2044" s="46" t="s">
        <v>2038</v>
      </c>
      <c r="BG2044" s="46" t="s">
        <v>2094</v>
      </c>
      <c r="BH2044" s="46"/>
      <c r="BI2044" s="46"/>
      <c r="BJ2044" s="46" t="s">
        <v>1951</v>
      </c>
      <c r="BK2044" s="46" t="s">
        <v>2094</v>
      </c>
      <c r="BL2044" s="46" t="s">
        <v>2038</v>
      </c>
      <c r="BM2044" s="65" t="s">
        <v>1353</v>
      </c>
      <c r="BN2044" t="str">
        <f t="shared" si="243"/>
        <v>Ibuprofen film-coated tablet 600mg/</v>
      </c>
      <c r="BO2044" s="65"/>
      <c r="BP2044" t="str">
        <f t="shared" si="247"/>
        <v>Ibuprofen film-coated tablet 600mg/</v>
      </c>
      <c r="BR2044" s="76">
        <v>10221000</v>
      </c>
      <c r="BS2044" s="72" t="s">
        <v>1220</v>
      </c>
      <c r="BT2044" s="72"/>
      <c r="BU2044" s="119"/>
      <c r="BV2044" s="119"/>
      <c r="BW2044" s="48" t="s">
        <v>2203</v>
      </c>
      <c r="CB2044" s="82" t="s">
        <v>173</v>
      </c>
      <c r="CC2044" s="82"/>
      <c r="CD2044" s="46" t="s">
        <v>2262</v>
      </c>
      <c r="CE2044" s="46" t="s">
        <v>173</v>
      </c>
      <c r="CG2044" s="46" t="s">
        <v>175</v>
      </c>
      <c r="CH2044" s="46"/>
      <c r="CI2044" s="119"/>
      <c r="CJ2044" s="119"/>
      <c r="CK2044" s="46" t="s">
        <v>1239</v>
      </c>
      <c r="CN2044" s="46" t="s">
        <v>3383</v>
      </c>
      <c r="CO2044" s="46" t="s">
        <v>2251</v>
      </c>
      <c r="CQ2044" s="69" t="s">
        <v>2251</v>
      </c>
      <c r="CR2044" s="69" t="s">
        <v>966</v>
      </c>
      <c r="CT2044" s="46" t="s">
        <v>2251</v>
      </c>
      <c r="CU2044" s="46" t="s">
        <v>614</v>
      </c>
      <c r="CV2044" s="119"/>
      <c r="CW2044" s="148"/>
      <c r="DG2044" s="119"/>
      <c r="DH2044" s="119"/>
      <c r="DI2044" s="119"/>
      <c r="DJ2044" s="119"/>
      <c r="DK2044" s="119"/>
      <c r="DL2044" s="74">
        <v>600</v>
      </c>
      <c r="DM2044" s="74" t="s">
        <v>164</v>
      </c>
      <c r="DN2044" s="74"/>
      <c r="DO2044" s="74"/>
      <c r="DP2044" s="74"/>
      <c r="DR2044" s="74">
        <v>600</v>
      </c>
      <c r="DS2044" s="74" t="s">
        <v>164</v>
      </c>
      <c r="DX2044" s="46" t="s">
        <v>210</v>
      </c>
      <c r="DY2044" s="46" t="s">
        <v>210</v>
      </c>
      <c r="DZ2044" s="46" t="s">
        <v>2242</v>
      </c>
      <c r="EA2044" s="75">
        <v>6000000</v>
      </c>
      <c r="EB2044" s="46" t="s">
        <v>164</v>
      </c>
      <c r="EC2044" s="46"/>
      <c r="ET2044" s="46" t="s">
        <v>210</v>
      </c>
      <c r="EU2044" s="46" t="s">
        <v>210</v>
      </c>
      <c r="EY2044" s="70" t="str">
        <f t="shared" si="244"/>
        <v>ibuprofen oral 600mg/</v>
      </c>
      <c r="FK2044" s="14" t="s">
        <v>163</v>
      </c>
      <c r="FL2044" s="70" t="str">
        <f t="shared" si="245"/>
        <v>ibuprofen oral 600mg/</v>
      </c>
    </row>
    <row r="2045" spans="1:168" ht="15.75" customHeight="1">
      <c r="A2045" s="76">
        <f t="shared" si="238"/>
        <v>9876798</v>
      </c>
      <c r="B2045" s="57"/>
      <c r="C2045" s="119"/>
      <c r="D2045" s="119"/>
      <c r="E2045" s="119"/>
      <c r="F2045" s="119"/>
      <c r="G2045" s="46" t="s">
        <v>1533</v>
      </c>
      <c r="H2045" s="46" t="s">
        <v>1835</v>
      </c>
      <c r="J2045" s="5" t="str">
        <f t="shared" si="240"/>
        <v>NOR Ibuprofen Karo Pharma AS capsule, soft 10 x 200mg/</v>
      </c>
      <c r="K2045" s="5" t="str">
        <f t="shared" si="241"/>
        <v>NOR Ibuprofen Karo Pharma AS capsule, soft 10 x 200mg/</v>
      </c>
      <c r="N2045" s="46" t="s">
        <v>210</v>
      </c>
      <c r="O2045" s="46" t="s">
        <v>2230</v>
      </c>
      <c r="P2045" s="80">
        <v>10</v>
      </c>
      <c r="R2045" s="80">
        <v>10</v>
      </c>
      <c r="T2045" s="119"/>
      <c r="U2045" s="119"/>
      <c r="V2045" s="119"/>
      <c r="W2045" s="119"/>
      <c r="X2045" s="46" t="s">
        <v>210</v>
      </c>
      <c r="Y2045" s="46" t="s">
        <v>2144</v>
      </c>
      <c r="AA2045" s="46" t="s">
        <v>2303</v>
      </c>
      <c r="AC2045" s="46" t="s">
        <v>210</v>
      </c>
      <c r="AD2045" s="46" t="s">
        <v>210</v>
      </c>
      <c r="AE2045" s="46" t="s">
        <v>2230</v>
      </c>
      <c r="AF2045" s="48" t="s">
        <v>2205</v>
      </c>
      <c r="AG2045" s="46" t="s">
        <v>1222</v>
      </c>
      <c r="AH2045" s="46"/>
      <c r="AI2045" s="46" t="s">
        <v>2214</v>
      </c>
      <c r="AJ2045" s="46" t="s">
        <v>2223</v>
      </c>
      <c r="AT2045" s="25" t="str">
        <f t="shared" si="242"/>
        <v>NOR Ibuprofen Karo Pharma AS capsule, soft 200mg/</v>
      </c>
      <c r="AU2045" s="33"/>
      <c r="AV2045" s="46" t="s">
        <v>1895</v>
      </c>
      <c r="AW2045" s="46" t="s">
        <v>1835</v>
      </c>
      <c r="AX2045" s="46"/>
      <c r="AZ2045" s="46" t="s">
        <v>578</v>
      </c>
      <c r="BA2045" s="46" t="s">
        <v>966</v>
      </c>
      <c r="BB2045" s="46"/>
      <c r="BD2045" s="46" t="s">
        <v>1222</v>
      </c>
      <c r="BE2045" s="46"/>
      <c r="BF2045" s="46" t="s">
        <v>2036</v>
      </c>
      <c r="BG2045" s="46" t="s">
        <v>2094</v>
      </c>
      <c r="BH2045" s="46"/>
      <c r="BI2045" s="46"/>
      <c r="BJ2045" s="46" t="s">
        <v>1949</v>
      </c>
      <c r="BK2045" s="46" t="s">
        <v>2094</v>
      </c>
      <c r="BL2045" s="46" t="s">
        <v>2036</v>
      </c>
      <c r="BM2045" s="65" t="s">
        <v>1353</v>
      </c>
      <c r="BN2045" t="str">
        <f t="shared" si="243"/>
        <v>Ibuprofen capsule, soft 200mg/</v>
      </c>
      <c r="BO2045" s="65"/>
      <c r="BP2045" t="str">
        <f t="shared" si="247"/>
        <v>Ibuprofen capsule, soft 200mg/</v>
      </c>
      <c r="BR2045" s="76">
        <v>10211000</v>
      </c>
      <c r="BS2045" s="46" t="s">
        <v>1222</v>
      </c>
      <c r="BT2045" s="46"/>
      <c r="BU2045" s="119"/>
      <c r="BV2045" s="119"/>
      <c r="BW2045" s="48" t="s">
        <v>2205</v>
      </c>
      <c r="CB2045" s="82" t="s">
        <v>192</v>
      </c>
      <c r="CC2045" s="82"/>
      <c r="CD2045" s="46" t="s">
        <v>2264</v>
      </c>
      <c r="CE2045" s="46" t="s">
        <v>192</v>
      </c>
      <c r="CG2045" s="46" t="s">
        <v>175</v>
      </c>
      <c r="CH2045" s="46"/>
      <c r="CI2045" s="119"/>
      <c r="CJ2045" s="119"/>
      <c r="CK2045" s="46" t="s">
        <v>1239</v>
      </c>
      <c r="CN2045" s="46" t="s">
        <v>3383</v>
      </c>
      <c r="CO2045" s="46" t="s">
        <v>2251</v>
      </c>
      <c r="CQ2045" s="69" t="s">
        <v>2251</v>
      </c>
      <c r="CR2045" s="69" t="s">
        <v>966</v>
      </c>
      <c r="CT2045" s="46" t="s">
        <v>2251</v>
      </c>
      <c r="CU2045" s="46" t="s">
        <v>614</v>
      </c>
      <c r="CV2045" s="119"/>
      <c r="CW2045" s="148"/>
      <c r="DG2045" s="119"/>
      <c r="DH2045" s="119"/>
      <c r="DI2045" s="119"/>
      <c r="DJ2045" s="119"/>
      <c r="DK2045" s="119"/>
      <c r="DL2045" s="74">
        <v>200</v>
      </c>
      <c r="DM2045" s="74" t="s">
        <v>164</v>
      </c>
      <c r="DN2045" s="74"/>
      <c r="DO2045" s="74"/>
      <c r="DP2045" s="74"/>
      <c r="DR2045" s="74">
        <v>200</v>
      </c>
      <c r="DS2045" s="74" t="s">
        <v>164</v>
      </c>
      <c r="DX2045" s="46" t="s">
        <v>210</v>
      </c>
      <c r="DY2045" s="46" t="s">
        <v>210</v>
      </c>
      <c r="DZ2045" s="46" t="s">
        <v>2242</v>
      </c>
      <c r="EA2045" s="75">
        <v>2000000</v>
      </c>
      <c r="EB2045" s="46" t="s">
        <v>164</v>
      </c>
      <c r="EC2045" s="46"/>
      <c r="ET2045" s="46" t="s">
        <v>210</v>
      </c>
      <c r="EU2045" s="46" t="s">
        <v>210</v>
      </c>
      <c r="EY2045" s="70" t="str">
        <f t="shared" si="244"/>
        <v>ibuprofen oral 200mg/</v>
      </c>
      <c r="FK2045" s="14" t="s">
        <v>163</v>
      </c>
      <c r="FL2045" s="70" t="str">
        <f t="shared" si="245"/>
        <v>ibuprofen oral 200mg/</v>
      </c>
    </row>
    <row r="2046" spans="1:168" ht="15.75" customHeight="1">
      <c r="A2046" s="76">
        <f t="shared" si="238"/>
        <v>9876799</v>
      </c>
      <c r="B2046" s="57"/>
      <c r="C2046" s="119"/>
      <c r="D2046" s="119"/>
      <c r="E2046" s="119"/>
      <c r="F2046" s="119"/>
      <c r="G2046" s="46" t="s">
        <v>1531</v>
      </c>
      <c r="H2046" s="46" t="s">
        <v>1836</v>
      </c>
      <c r="J2046" s="5" t="str">
        <f t="shared" si="240"/>
        <v>NOR Ibuprofen Karo Pharma AS capsule, soft 20 x 400mg/</v>
      </c>
      <c r="K2046" s="5" t="str">
        <f t="shared" si="241"/>
        <v>NOR Ibuprofen Karo Pharma AS capsule, soft 20 x 400mg/</v>
      </c>
      <c r="N2046" s="46" t="s">
        <v>210</v>
      </c>
      <c r="O2046" s="46" t="s">
        <v>2238</v>
      </c>
      <c r="P2046" s="80">
        <v>20</v>
      </c>
      <c r="R2046" s="80">
        <v>20</v>
      </c>
      <c r="T2046" s="119"/>
      <c r="U2046" s="119"/>
      <c r="V2046" s="119"/>
      <c r="W2046" s="119"/>
      <c r="X2046" s="46" t="s">
        <v>210</v>
      </c>
      <c r="Y2046" s="46" t="s">
        <v>2145</v>
      </c>
      <c r="AA2046" s="46" t="s">
        <v>2303</v>
      </c>
      <c r="AC2046" s="46" t="s">
        <v>210</v>
      </c>
      <c r="AD2046" s="46" t="s">
        <v>210</v>
      </c>
      <c r="AE2046" s="46" t="s">
        <v>2238</v>
      </c>
      <c r="AF2046" s="48" t="s">
        <v>2205</v>
      </c>
      <c r="AG2046" s="46" t="s">
        <v>1222</v>
      </c>
      <c r="AH2046" s="46"/>
      <c r="AI2046" s="46" t="s">
        <v>2214</v>
      </c>
      <c r="AJ2046" s="46" t="s">
        <v>2223</v>
      </c>
      <c r="AT2046" s="25" t="str">
        <f t="shared" si="242"/>
        <v>NOR Ibuprofen Karo Pharma AS capsule, soft 400mg/</v>
      </c>
      <c r="AU2046" s="33"/>
      <c r="AV2046" s="46" t="s">
        <v>1895</v>
      </c>
      <c r="AW2046" s="46" t="s">
        <v>1836</v>
      </c>
      <c r="AX2046" s="46"/>
      <c r="AZ2046" s="46" t="s">
        <v>578</v>
      </c>
      <c r="BA2046" s="46" t="s">
        <v>966</v>
      </c>
      <c r="BB2046" s="46"/>
      <c r="BD2046" s="46" t="s">
        <v>1222</v>
      </c>
      <c r="BE2046" s="46"/>
      <c r="BF2046" s="46" t="s">
        <v>2037</v>
      </c>
      <c r="BG2046" s="46" t="s">
        <v>2094</v>
      </c>
      <c r="BH2046" s="46"/>
      <c r="BI2046" s="46"/>
      <c r="BJ2046" s="46" t="s">
        <v>1950</v>
      </c>
      <c r="BK2046" s="46" t="s">
        <v>2094</v>
      </c>
      <c r="BL2046" s="46" t="s">
        <v>2037</v>
      </c>
      <c r="BM2046" s="65" t="s">
        <v>1353</v>
      </c>
      <c r="BN2046" t="str">
        <f t="shared" si="243"/>
        <v>Ibuprofen capsule, soft 400mg/</v>
      </c>
      <c r="BO2046" s="65"/>
      <c r="BP2046" t="str">
        <f t="shared" si="247"/>
        <v>Ibuprofen capsule, soft 400mg/</v>
      </c>
      <c r="BR2046" s="76">
        <v>10211000</v>
      </c>
      <c r="BS2046" s="46" t="s">
        <v>1222</v>
      </c>
      <c r="BT2046" s="46"/>
      <c r="BU2046" s="119"/>
      <c r="BV2046" s="119"/>
      <c r="BW2046" s="48" t="s">
        <v>2205</v>
      </c>
      <c r="CB2046" s="82" t="s">
        <v>192</v>
      </c>
      <c r="CC2046" s="82"/>
      <c r="CD2046" s="46" t="s">
        <v>2264</v>
      </c>
      <c r="CE2046" s="46" t="s">
        <v>192</v>
      </c>
      <c r="CG2046" s="46" t="s">
        <v>175</v>
      </c>
      <c r="CH2046" s="46"/>
      <c r="CI2046" s="119"/>
      <c r="CJ2046" s="119"/>
      <c r="CK2046" s="46" t="s">
        <v>1239</v>
      </c>
      <c r="CN2046" s="46" t="s">
        <v>3383</v>
      </c>
      <c r="CO2046" s="46" t="s">
        <v>2251</v>
      </c>
      <c r="CQ2046" s="69" t="s">
        <v>2251</v>
      </c>
      <c r="CR2046" s="69" t="s">
        <v>966</v>
      </c>
      <c r="CT2046" s="46" t="s">
        <v>2251</v>
      </c>
      <c r="CU2046" s="46" t="s">
        <v>614</v>
      </c>
      <c r="CV2046" s="119"/>
      <c r="CW2046" s="148"/>
      <c r="DG2046" s="119"/>
      <c r="DH2046" s="119"/>
      <c r="DI2046" s="119"/>
      <c r="DJ2046" s="119"/>
      <c r="DK2046" s="119"/>
      <c r="DL2046" s="74">
        <v>400</v>
      </c>
      <c r="DM2046" s="74" t="s">
        <v>164</v>
      </c>
      <c r="DN2046" s="74"/>
      <c r="DO2046" s="74"/>
      <c r="DP2046" s="74"/>
      <c r="DR2046" s="74">
        <v>400</v>
      </c>
      <c r="DS2046" s="74" t="s">
        <v>164</v>
      </c>
      <c r="DX2046" s="46" t="s">
        <v>210</v>
      </c>
      <c r="DY2046" s="46" t="s">
        <v>210</v>
      </c>
      <c r="DZ2046" s="46" t="s">
        <v>2242</v>
      </c>
      <c r="EA2046" s="75">
        <v>4000000</v>
      </c>
      <c r="EB2046" s="46" t="s">
        <v>164</v>
      </c>
      <c r="EC2046" s="46"/>
      <c r="ET2046" s="46" t="s">
        <v>210</v>
      </c>
      <c r="EU2046" s="46" t="s">
        <v>210</v>
      </c>
      <c r="EY2046" s="70" t="str">
        <f t="shared" si="244"/>
        <v>ibuprofen oral 400mg/</v>
      </c>
      <c r="FK2046" s="14" t="s">
        <v>163</v>
      </c>
      <c r="FL2046" s="70" t="str">
        <f t="shared" si="245"/>
        <v>ibuprofen oral 400mg/</v>
      </c>
    </row>
    <row r="2047" spans="1:168" ht="15.75" customHeight="1">
      <c r="A2047" s="76">
        <f t="shared" si="238"/>
        <v>9876800</v>
      </c>
      <c r="B2047" s="57"/>
      <c r="C2047" s="119"/>
      <c r="D2047" s="119"/>
      <c r="E2047" s="119"/>
      <c r="F2047" s="119"/>
      <c r="G2047" s="46" t="s">
        <v>1550</v>
      </c>
      <c r="H2047" s="46" t="s">
        <v>1849</v>
      </c>
      <c r="J2047" s="5" t="str">
        <f t="shared" si="240"/>
        <v>NOR Ibuprofen Zentiva k.s. film-coated tablet 10 x 200mg/</v>
      </c>
      <c r="K2047" s="5" t="str">
        <f t="shared" si="241"/>
        <v>NOR Ibuprofen Zentiva k.s. film-coated tablet 10 x 200mg/</v>
      </c>
      <c r="N2047" s="46" t="s">
        <v>210</v>
      </c>
      <c r="O2047" s="46" t="s">
        <v>2230</v>
      </c>
      <c r="P2047" s="80">
        <v>10</v>
      </c>
      <c r="R2047" s="80">
        <v>10</v>
      </c>
      <c r="T2047" s="119"/>
      <c r="U2047" s="119"/>
      <c r="V2047" s="119"/>
      <c r="W2047" s="119"/>
      <c r="X2047" s="46" t="s">
        <v>210</v>
      </c>
      <c r="Y2047" s="46" t="s">
        <v>2158</v>
      </c>
      <c r="AA2047" s="46" t="s">
        <v>2303</v>
      </c>
      <c r="AC2047" s="46" t="s">
        <v>210</v>
      </c>
      <c r="AD2047" s="46" t="s">
        <v>210</v>
      </c>
      <c r="AE2047" s="46" t="s">
        <v>2230</v>
      </c>
      <c r="AF2047" s="48" t="s">
        <v>2203</v>
      </c>
      <c r="AG2047" s="46" t="s">
        <v>2339</v>
      </c>
      <c r="AH2047" s="46"/>
      <c r="AI2047" s="46" t="s">
        <v>3373</v>
      </c>
      <c r="AJ2047" s="46" t="s">
        <v>2221</v>
      </c>
      <c r="AT2047" s="25" t="str">
        <f t="shared" si="242"/>
        <v>NOR Ibuprofen Zentiva k.s. film-coated tablet 200mg/</v>
      </c>
      <c r="AU2047" s="33"/>
      <c r="AV2047" s="46" t="s">
        <v>1902</v>
      </c>
      <c r="AW2047" s="46" t="s">
        <v>1849</v>
      </c>
      <c r="AX2047" s="46"/>
      <c r="AZ2047" s="46" t="s">
        <v>578</v>
      </c>
      <c r="BA2047" s="46" t="s">
        <v>966</v>
      </c>
      <c r="BB2047" s="46"/>
      <c r="BD2047" s="46" t="s">
        <v>2339</v>
      </c>
      <c r="BE2047" s="46"/>
      <c r="BF2047" s="46" t="s">
        <v>2050</v>
      </c>
      <c r="BG2047" s="46" t="s">
        <v>2100</v>
      </c>
      <c r="BH2047" s="46"/>
      <c r="BI2047" s="46"/>
      <c r="BJ2047" s="46" t="s">
        <v>1963</v>
      </c>
      <c r="BK2047" s="46" t="s">
        <v>2100</v>
      </c>
      <c r="BL2047" s="46" t="s">
        <v>2050</v>
      </c>
      <c r="BM2047" s="65" t="s">
        <v>1353</v>
      </c>
      <c r="BN2047" t="str">
        <f t="shared" si="243"/>
        <v>Ibuprofen film-coated tablet 200mg/</v>
      </c>
      <c r="BO2047" s="65"/>
      <c r="BP2047" t="str">
        <f t="shared" si="247"/>
        <v>Ibuprofen film-coated tablet 200mg/</v>
      </c>
      <c r="BR2047" s="76">
        <v>10221000</v>
      </c>
      <c r="BS2047" s="72" t="s">
        <v>1220</v>
      </c>
      <c r="BT2047" s="72"/>
      <c r="BU2047" s="119"/>
      <c r="BV2047" s="119"/>
      <c r="BW2047" s="48" t="s">
        <v>2203</v>
      </c>
      <c r="CB2047" s="82" t="s">
        <v>210</v>
      </c>
      <c r="CC2047" s="82"/>
      <c r="CD2047" s="46" t="s">
        <v>210</v>
      </c>
      <c r="CE2047" s="46" t="s">
        <v>210</v>
      </c>
      <c r="CG2047" s="46" t="s">
        <v>210</v>
      </c>
      <c r="CH2047" s="46"/>
      <c r="CI2047" s="119"/>
      <c r="CJ2047" s="119"/>
      <c r="CK2047" s="46" t="s">
        <v>210</v>
      </c>
      <c r="CN2047" s="46" t="s">
        <v>210</v>
      </c>
      <c r="CO2047" s="46" t="s">
        <v>2251</v>
      </c>
      <c r="CQ2047" s="69" t="s">
        <v>2251</v>
      </c>
      <c r="CR2047" s="69" t="s">
        <v>966</v>
      </c>
      <c r="CT2047" s="46" t="s">
        <v>2251</v>
      </c>
      <c r="CU2047" s="46" t="s">
        <v>614</v>
      </c>
      <c r="CV2047" s="119"/>
      <c r="CW2047" s="148"/>
      <c r="DG2047" s="119"/>
      <c r="DH2047" s="119"/>
      <c r="DI2047" s="119"/>
      <c r="DJ2047" s="119"/>
      <c r="DK2047" s="119"/>
      <c r="DL2047" s="74">
        <v>200</v>
      </c>
      <c r="DM2047" s="74" t="s">
        <v>164</v>
      </c>
      <c r="DN2047" s="74"/>
      <c r="DO2047" s="74"/>
      <c r="DP2047" s="74"/>
      <c r="DR2047" s="74">
        <v>200</v>
      </c>
      <c r="DS2047" s="74" t="s">
        <v>164</v>
      </c>
      <c r="DX2047" s="46" t="s">
        <v>210</v>
      </c>
      <c r="DY2047" s="46" t="s">
        <v>210</v>
      </c>
      <c r="DZ2047" s="46" t="s">
        <v>2242</v>
      </c>
      <c r="EA2047" s="75">
        <v>2000000</v>
      </c>
      <c r="EB2047" s="46" t="s">
        <v>164</v>
      </c>
      <c r="EC2047" s="46"/>
      <c r="ET2047" s="46" t="s">
        <v>210</v>
      </c>
      <c r="EU2047" s="46" t="s">
        <v>210</v>
      </c>
      <c r="EY2047" s="70" t="str">
        <f t="shared" si="244"/>
        <v>ibuprofen oral 200mg/</v>
      </c>
      <c r="FK2047" s="14" t="s">
        <v>163</v>
      </c>
      <c r="FL2047" s="70" t="str">
        <f t="shared" si="245"/>
        <v>ibuprofen oral 200mg/</v>
      </c>
    </row>
    <row r="2048" spans="1:168" ht="15.75" customHeight="1">
      <c r="A2048" s="76">
        <f t="shared" si="238"/>
        <v>9876801</v>
      </c>
      <c r="B2048" s="57"/>
      <c r="C2048" s="119"/>
      <c r="D2048" s="119"/>
      <c r="E2048" s="119"/>
      <c r="F2048" s="119"/>
      <c r="G2048" s="46" t="s">
        <v>1551</v>
      </c>
      <c r="H2048" s="46" t="s">
        <v>1850</v>
      </c>
      <c r="J2048" s="5" t="str">
        <f t="shared" si="240"/>
        <v>NOR Ibuprofen Zentiva k.s. film-coated tablet 20 x 400mg/</v>
      </c>
      <c r="K2048" s="5" t="str">
        <f t="shared" si="241"/>
        <v>NOR Ibuprofen Zentiva k.s. film-coated tablet 20 x 400mg/</v>
      </c>
      <c r="N2048" s="46" t="s">
        <v>210</v>
      </c>
      <c r="O2048" s="46" t="s">
        <v>2238</v>
      </c>
      <c r="P2048" s="80">
        <v>20</v>
      </c>
      <c r="R2048" s="80">
        <v>20</v>
      </c>
      <c r="T2048" s="119"/>
      <c r="U2048" s="119"/>
      <c r="V2048" s="119"/>
      <c r="W2048" s="119"/>
      <c r="X2048" s="46" t="s">
        <v>210</v>
      </c>
      <c r="Y2048" s="46" t="s">
        <v>2159</v>
      </c>
      <c r="AA2048" s="46" t="s">
        <v>2303</v>
      </c>
      <c r="AC2048" s="46" t="s">
        <v>210</v>
      </c>
      <c r="AD2048" s="46" t="s">
        <v>210</v>
      </c>
      <c r="AE2048" s="46" t="s">
        <v>2238</v>
      </c>
      <c r="AF2048" s="48" t="s">
        <v>2203</v>
      </c>
      <c r="AG2048" s="46" t="s">
        <v>2339</v>
      </c>
      <c r="AH2048" s="46"/>
      <c r="AI2048" s="46" t="s">
        <v>3373</v>
      </c>
      <c r="AJ2048" s="46" t="s">
        <v>2221</v>
      </c>
      <c r="AT2048" s="25" t="str">
        <f t="shared" si="242"/>
        <v>NOR Ibuprofen Zentiva k.s. film-coated tablet 400mg/</v>
      </c>
      <c r="AU2048" s="33"/>
      <c r="AV2048" s="46" t="s">
        <v>1902</v>
      </c>
      <c r="AW2048" s="46" t="s">
        <v>1850</v>
      </c>
      <c r="AX2048" s="46"/>
      <c r="AZ2048" s="46" t="s">
        <v>578</v>
      </c>
      <c r="BA2048" s="46" t="s">
        <v>966</v>
      </c>
      <c r="BB2048" s="46"/>
      <c r="BD2048" s="46" t="s">
        <v>2339</v>
      </c>
      <c r="BE2048" s="46"/>
      <c r="BF2048" s="46" t="s">
        <v>2051</v>
      </c>
      <c r="BG2048" s="46" t="s">
        <v>2100</v>
      </c>
      <c r="BH2048" s="46"/>
      <c r="BI2048" s="46"/>
      <c r="BJ2048" s="46" t="s">
        <v>1964</v>
      </c>
      <c r="BK2048" s="46" t="s">
        <v>2100</v>
      </c>
      <c r="BL2048" s="46" t="s">
        <v>2051</v>
      </c>
      <c r="BM2048" s="65" t="s">
        <v>1353</v>
      </c>
      <c r="BN2048" t="str">
        <f t="shared" si="243"/>
        <v>Ibuprofen film-coated tablet 400mg/</v>
      </c>
      <c r="BO2048" s="65"/>
      <c r="BP2048" t="str">
        <f t="shared" si="247"/>
        <v>Ibuprofen film-coated tablet 400mg/</v>
      </c>
      <c r="BR2048" s="76">
        <v>10221000</v>
      </c>
      <c r="BS2048" s="72" t="s">
        <v>1220</v>
      </c>
      <c r="BT2048" s="72"/>
      <c r="BU2048" s="119"/>
      <c r="BV2048" s="119"/>
      <c r="BW2048" s="48" t="s">
        <v>2203</v>
      </c>
      <c r="CB2048" s="82" t="s">
        <v>210</v>
      </c>
      <c r="CC2048" s="82"/>
      <c r="CD2048" s="46" t="s">
        <v>210</v>
      </c>
      <c r="CE2048" s="46" t="s">
        <v>210</v>
      </c>
      <c r="CG2048" s="46" t="s">
        <v>210</v>
      </c>
      <c r="CH2048" s="46"/>
      <c r="CI2048" s="119"/>
      <c r="CJ2048" s="119"/>
      <c r="CK2048" s="46" t="s">
        <v>210</v>
      </c>
      <c r="CN2048" s="46" t="s">
        <v>210</v>
      </c>
      <c r="CO2048" s="46" t="s">
        <v>2251</v>
      </c>
      <c r="CQ2048" s="69" t="s">
        <v>2251</v>
      </c>
      <c r="CR2048" s="69" t="s">
        <v>966</v>
      </c>
      <c r="CT2048" s="46" t="s">
        <v>2251</v>
      </c>
      <c r="CU2048" s="46" t="s">
        <v>614</v>
      </c>
      <c r="CV2048" s="119"/>
      <c r="CW2048" s="148"/>
      <c r="DG2048" s="119"/>
      <c r="DH2048" s="119"/>
      <c r="DI2048" s="119"/>
      <c r="DJ2048" s="119"/>
      <c r="DK2048" s="119"/>
      <c r="DL2048" s="74">
        <v>400</v>
      </c>
      <c r="DM2048" s="74" t="s">
        <v>164</v>
      </c>
      <c r="DN2048" s="74"/>
      <c r="DO2048" s="74"/>
      <c r="DP2048" s="74"/>
      <c r="DR2048" s="74">
        <v>400</v>
      </c>
      <c r="DS2048" s="74" t="s">
        <v>164</v>
      </c>
      <c r="DX2048" s="46" t="s">
        <v>210</v>
      </c>
      <c r="DY2048" s="46" t="s">
        <v>210</v>
      </c>
      <c r="DZ2048" s="46" t="s">
        <v>2242</v>
      </c>
      <c r="EA2048" s="75">
        <v>4000000</v>
      </c>
      <c r="EB2048" s="46" t="s">
        <v>164</v>
      </c>
      <c r="EC2048" s="46"/>
      <c r="ET2048" s="46" t="s">
        <v>210</v>
      </c>
      <c r="EU2048" s="46" t="s">
        <v>210</v>
      </c>
      <c r="EY2048" s="70" t="str">
        <f t="shared" si="244"/>
        <v>ibuprofen oral 400mg/</v>
      </c>
      <c r="FK2048" s="14" t="s">
        <v>163</v>
      </c>
      <c r="FL2048" s="70" t="str">
        <f t="shared" si="245"/>
        <v>ibuprofen oral 400mg/</v>
      </c>
    </row>
    <row r="2049" spans="1:168" ht="15.75" customHeight="1">
      <c r="A2049" s="76">
        <f t="shared" ref="A2049:A2112" si="248">A2048+1</f>
        <v>9876802</v>
      </c>
      <c r="B2049" s="57"/>
      <c r="C2049" s="119"/>
      <c r="D2049" s="119"/>
      <c r="E2049" s="119"/>
      <c r="F2049" s="119"/>
      <c r="G2049" s="46" t="s">
        <v>1552</v>
      </c>
      <c r="H2049" s="46" t="s">
        <v>1851</v>
      </c>
      <c r="J2049" s="5" t="str">
        <f t="shared" si="240"/>
        <v>NOR Ibuprofen Zentiva k.s. film-coated tablet 30 x 600mg/</v>
      </c>
      <c r="K2049" s="5" t="str">
        <f t="shared" si="241"/>
        <v>NOR Ibuprofen Zentiva k.s. film-coated tablet 30 x 600mg/</v>
      </c>
      <c r="N2049" s="46" t="s">
        <v>210</v>
      </c>
      <c r="O2049" s="46" t="s">
        <v>2278</v>
      </c>
      <c r="P2049" s="80">
        <v>30</v>
      </c>
      <c r="R2049" s="80">
        <v>30</v>
      </c>
      <c r="T2049" s="119"/>
      <c r="U2049" s="119"/>
      <c r="V2049" s="119"/>
      <c r="W2049" s="119"/>
      <c r="X2049" s="46" t="s">
        <v>210</v>
      </c>
      <c r="Y2049" s="46" t="s">
        <v>2160</v>
      </c>
      <c r="AA2049" s="46" t="s">
        <v>2303</v>
      </c>
      <c r="AC2049" s="46" t="s">
        <v>210</v>
      </c>
      <c r="AD2049" s="46" t="s">
        <v>210</v>
      </c>
      <c r="AE2049" s="46" t="s">
        <v>2278</v>
      </c>
      <c r="AF2049" s="48" t="s">
        <v>2203</v>
      </c>
      <c r="AG2049" s="46" t="s">
        <v>2339</v>
      </c>
      <c r="AH2049" s="46"/>
      <c r="AI2049" s="46" t="s">
        <v>3373</v>
      </c>
      <c r="AJ2049" s="46" t="s">
        <v>2221</v>
      </c>
      <c r="AT2049" s="25" t="str">
        <f t="shared" si="242"/>
        <v>NOR Ibuprofen Zentiva k.s. film-coated tablet 600mg/</v>
      </c>
      <c r="AU2049" s="33"/>
      <c r="AV2049" s="46" t="s">
        <v>1902</v>
      </c>
      <c r="AW2049" s="46" t="s">
        <v>1851</v>
      </c>
      <c r="AX2049" s="46"/>
      <c r="AZ2049" s="46" t="s">
        <v>578</v>
      </c>
      <c r="BA2049" s="46" t="s">
        <v>966</v>
      </c>
      <c r="BB2049" s="46"/>
      <c r="BD2049" s="46" t="s">
        <v>2339</v>
      </c>
      <c r="BE2049" s="46"/>
      <c r="BF2049" s="46" t="s">
        <v>2052</v>
      </c>
      <c r="BG2049" s="46" t="s">
        <v>2100</v>
      </c>
      <c r="BH2049" s="46"/>
      <c r="BI2049" s="46"/>
      <c r="BJ2049" s="46" t="s">
        <v>1965</v>
      </c>
      <c r="BK2049" s="46" t="s">
        <v>2100</v>
      </c>
      <c r="BL2049" s="46" t="s">
        <v>2052</v>
      </c>
      <c r="BM2049" s="65" t="s">
        <v>1353</v>
      </c>
      <c r="BN2049" t="str">
        <f t="shared" si="243"/>
        <v>Ibuprofen film-coated tablet 600mg/</v>
      </c>
      <c r="BO2049" s="65"/>
      <c r="BP2049" t="str">
        <f t="shared" si="247"/>
        <v>Ibuprofen film-coated tablet 600mg/</v>
      </c>
      <c r="BR2049" s="76">
        <v>10221000</v>
      </c>
      <c r="BS2049" s="72" t="s">
        <v>1220</v>
      </c>
      <c r="BT2049" s="72"/>
      <c r="BU2049" s="119"/>
      <c r="BV2049" s="119"/>
      <c r="BW2049" s="48" t="s">
        <v>2203</v>
      </c>
      <c r="CB2049" s="82" t="s">
        <v>210</v>
      </c>
      <c r="CC2049" s="82"/>
      <c r="CD2049" s="46" t="s">
        <v>210</v>
      </c>
      <c r="CE2049" s="46" t="s">
        <v>210</v>
      </c>
      <c r="CG2049" s="46" t="s">
        <v>210</v>
      </c>
      <c r="CH2049" s="46"/>
      <c r="CI2049" s="119"/>
      <c r="CJ2049" s="119"/>
      <c r="CK2049" s="46" t="s">
        <v>210</v>
      </c>
      <c r="CN2049" s="46" t="s">
        <v>210</v>
      </c>
      <c r="CO2049" s="46" t="s">
        <v>2251</v>
      </c>
      <c r="CQ2049" s="69" t="s">
        <v>2251</v>
      </c>
      <c r="CR2049" s="69" t="s">
        <v>966</v>
      </c>
      <c r="CT2049" s="46" t="s">
        <v>2251</v>
      </c>
      <c r="CU2049" s="46" t="s">
        <v>614</v>
      </c>
      <c r="CV2049" s="119"/>
      <c r="CW2049" s="148"/>
      <c r="DG2049" s="119"/>
      <c r="DH2049" s="119"/>
      <c r="DI2049" s="119"/>
      <c r="DJ2049" s="119"/>
      <c r="DK2049" s="119"/>
      <c r="DL2049" s="74">
        <v>600</v>
      </c>
      <c r="DM2049" s="74" t="s">
        <v>164</v>
      </c>
      <c r="DN2049" s="74"/>
      <c r="DO2049" s="74"/>
      <c r="DP2049" s="74"/>
      <c r="DR2049" s="74">
        <v>600</v>
      </c>
      <c r="DS2049" s="74" t="s">
        <v>164</v>
      </c>
      <c r="DX2049" s="46" t="s">
        <v>210</v>
      </c>
      <c r="DY2049" s="46" t="s">
        <v>210</v>
      </c>
      <c r="DZ2049" s="46" t="s">
        <v>2242</v>
      </c>
      <c r="EA2049" s="75">
        <v>6000000</v>
      </c>
      <c r="EB2049" s="46" t="s">
        <v>164</v>
      </c>
      <c r="EC2049" s="46"/>
      <c r="ET2049" s="46" t="s">
        <v>210</v>
      </c>
      <c r="EU2049" s="46" t="s">
        <v>210</v>
      </c>
      <c r="EY2049" s="70" t="str">
        <f t="shared" si="244"/>
        <v>ibuprofen oral 600mg/</v>
      </c>
      <c r="FK2049" s="14" t="s">
        <v>163</v>
      </c>
      <c r="FL2049" s="70" t="str">
        <f t="shared" si="245"/>
        <v>ibuprofen oral 600mg/</v>
      </c>
    </row>
    <row r="2050" spans="1:168" ht="15.75" customHeight="1">
      <c r="A2050" s="76">
        <f t="shared" si="248"/>
        <v>9876803</v>
      </c>
      <c r="B2050" s="57"/>
      <c r="C2050" s="119"/>
      <c r="D2050" s="119"/>
      <c r="E2050" s="119"/>
      <c r="F2050" s="119"/>
      <c r="G2050" s="46" t="s">
        <v>1553</v>
      </c>
      <c r="H2050" s="46" t="s">
        <v>1850</v>
      </c>
      <c r="J2050" s="5" t="str">
        <f t="shared" si="240"/>
        <v>NOR Ibuprofen Zentiva k.s. film-coated tablet 36 x 400mg/</v>
      </c>
      <c r="K2050" s="5" t="str">
        <f t="shared" si="241"/>
        <v>NOR Ibuprofen Zentiva k.s. film-coated tablet 36 x 400mg/</v>
      </c>
      <c r="N2050" s="46" t="s">
        <v>210</v>
      </c>
      <c r="O2050" s="46" t="s">
        <v>2291</v>
      </c>
      <c r="P2050" s="80">
        <v>36</v>
      </c>
      <c r="R2050" s="80">
        <v>36</v>
      </c>
      <c r="T2050" s="119"/>
      <c r="U2050" s="119"/>
      <c r="V2050" s="119"/>
      <c r="W2050" s="119"/>
      <c r="X2050" s="46" t="s">
        <v>210</v>
      </c>
      <c r="Y2050" s="46" t="s">
        <v>2159</v>
      </c>
      <c r="AA2050" s="46" t="s">
        <v>2303</v>
      </c>
      <c r="AC2050" s="46" t="s">
        <v>210</v>
      </c>
      <c r="AD2050" s="46" t="s">
        <v>210</v>
      </c>
      <c r="AE2050" s="46" t="s">
        <v>2291</v>
      </c>
      <c r="AF2050" s="48" t="s">
        <v>2203</v>
      </c>
      <c r="AG2050" s="46" t="s">
        <v>2339</v>
      </c>
      <c r="AH2050" s="46"/>
      <c r="AI2050" s="46" t="s">
        <v>3373</v>
      </c>
      <c r="AJ2050" s="46" t="s">
        <v>2221</v>
      </c>
      <c r="AT2050" s="25" t="str">
        <f t="shared" si="242"/>
        <v>NOR Ibuprofen Zentiva k.s. film-coated tablet 400mg/</v>
      </c>
      <c r="AU2050" s="33"/>
      <c r="AV2050" s="46" t="s">
        <v>1902</v>
      </c>
      <c r="AW2050" s="46" t="s">
        <v>1850</v>
      </c>
      <c r="AX2050" s="46"/>
      <c r="AZ2050" s="46" t="s">
        <v>578</v>
      </c>
      <c r="BA2050" s="46" t="s">
        <v>966</v>
      </c>
      <c r="BB2050" s="46"/>
      <c r="BD2050" s="46" t="s">
        <v>2339</v>
      </c>
      <c r="BE2050" s="46"/>
      <c r="BF2050" s="46" t="s">
        <v>2051</v>
      </c>
      <c r="BG2050" s="46" t="s">
        <v>2100</v>
      </c>
      <c r="BH2050" s="46"/>
      <c r="BI2050" s="46"/>
      <c r="BJ2050" s="46" t="s">
        <v>1964</v>
      </c>
      <c r="BK2050" s="46" t="s">
        <v>2100</v>
      </c>
      <c r="BL2050" s="46" t="s">
        <v>2051</v>
      </c>
      <c r="BM2050" s="65" t="s">
        <v>1353</v>
      </c>
      <c r="BN2050" t="str">
        <f t="shared" si="243"/>
        <v>Ibuprofen film-coated tablet 400mg/</v>
      </c>
      <c r="BO2050" s="65"/>
      <c r="BP2050" t="str">
        <f t="shared" si="247"/>
        <v>Ibuprofen film-coated tablet 400mg/</v>
      </c>
      <c r="BR2050" s="76">
        <v>10221000</v>
      </c>
      <c r="BS2050" s="72" t="s">
        <v>1220</v>
      </c>
      <c r="BT2050" s="72"/>
      <c r="BU2050" s="119"/>
      <c r="BV2050" s="119"/>
      <c r="BW2050" s="48" t="s">
        <v>2203</v>
      </c>
      <c r="CB2050" s="82" t="s">
        <v>210</v>
      </c>
      <c r="CC2050" s="82"/>
      <c r="CD2050" s="46" t="s">
        <v>210</v>
      </c>
      <c r="CE2050" s="46" t="s">
        <v>210</v>
      </c>
      <c r="CG2050" s="46" t="s">
        <v>210</v>
      </c>
      <c r="CH2050" s="46"/>
      <c r="CI2050" s="119"/>
      <c r="CJ2050" s="119"/>
      <c r="CK2050" s="46" t="s">
        <v>210</v>
      </c>
      <c r="CN2050" s="46" t="s">
        <v>210</v>
      </c>
      <c r="CO2050" s="46" t="s">
        <v>2251</v>
      </c>
      <c r="CQ2050" s="69" t="s">
        <v>2251</v>
      </c>
      <c r="CR2050" s="69" t="s">
        <v>966</v>
      </c>
      <c r="CT2050" s="46" t="s">
        <v>2251</v>
      </c>
      <c r="CU2050" s="46" t="s">
        <v>614</v>
      </c>
      <c r="CV2050" s="119"/>
      <c r="CW2050" s="148"/>
      <c r="DG2050" s="119"/>
      <c r="DH2050" s="119"/>
      <c r="DI2050" s="119"/>
      <c r="DJ2050" s="119"/>
      <c r="DK2050" s="119"/>
      <c r="DL2050" s="74">
        <v>400</v>
      </c>
      <c r="DM2050" s="74" t="s">
        <v>164</v>
      </c>
      <c r="DN2050" s="74"/>
      <c r="DO2050" s="74"/>
      <c r="DP2050" s="74"/>
      <c r="DR2050" s="74">
        <v>400</v>
      </c>
      <c r="DS2050" s="74" t="s">
        <v>164</v>
      </c>
      <c r="DX2050" s="46" t="s">
        <v>210</v>
      </c>
      <c r="DY2050" s="46" t="s">
        <v>210</v>
      </c>
      <c r="DZ2050" s="46" t="s">
        <v>2242</v>
      </c>
      <c r="EA2050" s="75">
        <v>4000000</v>
      </c>
      <c r="EB2050" s="46" t="s">
        <v>164</v>
      </c>
      <c r="EC2050" s="46"/>
      <c r="ET2050" s="46" t="s">
        <v>210</v>
      </c>
      <c r="EU2050" s="46" t="s">
        <v>210</v>
      </c>
      <c r="EY2050" s="70" t="str">
        <f t="shared" si="244"/>
        <v>ibuprofen oral 400mg/</v>
      </c>
      <c r="FK2050" s="14" t="s">
        <v>163</v>
      </c>
      <c r="FL2050" s="70" t="str">
        <f t="shared" si="245"/>
        <v>ibuprofen oral 400mg/</v>
      </c>
    </row>
    <row r="2051" spans="1:168" ht="15.75" customHeight="1">
      <c r="A2051" s="76">
        <f t="shared" si="248"/>
        <v>9876804</v>
      </c>
      <c r="B2051" s="57"/>
      <c r="C2051" s="119"/>
      <c r="D2051" s="119"/>
      <c r="E2051" s="119"/>
      <c r="F2051" s="119"/>
      <c r="G2051" s="46" t="s">
        <v>1554</v>
      </c>
      <c r="H2051" s="46" t="s">
        <v>1851</v>
      </c>
      <c r="J2051" s="5" t="str">
        <f t="shared" si="240"/>
        <v>NOR Ibuprofen Zentiva k.s. film-coated tablet 250 x 600mg/</v>
      </c>
      <c r="K2051" s="5" t="str">
        <f t="shared" si="241"/>
        <v>NOR Ibuprofen Zentiva k.s. film-coated tablet 250 x 600mg/</v>
      </c>
      <c r="N2051" s="46" t="s">
        <v>210</v>
      </c>
      <c r="O2051" s="46" t="s">
        <v>2237</v>
      </c>
      <c r="P2051" s="80">
        <v>250</v>
      </c>
      <c r="R2051" s="80">
        <v>250</v>
      </c>
      <c r="T2051" s="119"/>
      <c r="U2051" s="119"/>
      <c r="V2051" s="119"/>
      <c r="W2051" s="119"/>
      <c r="X2051" s="46" t="s">
        <v>210</v>
      </c>
      <c r="Y2051" s="46" t="s">
        <v>2160</v>
      </c>
      <c r="AA2051" s="46" t="s">
        <v>2303</v>
      </c>
      <c r="AC2051" s="46" t="s">
        <v>210</v>
      </c>
      <c r="AD2051" s="46" t="s">
        <v>210</v>
      </c>
      <c r="AE2051" s="46" t="s">
        <v>2237</v>
      </c>
      <c r="AF2051" s="48" t="s">
        <v>2203</v>
      </c>
      <c r="AG2051" s="46" t="s">
        <v>2339</v>
      </c>
      <c r="AH2051" s="46"/>
      <c r="AI2051" s="46" t="s">
        <v>3373</v>
      </c>
      <c r="AJ2051" s="46" t="s">
        <v>2221</v>
      </c>
      <c r="AT2051" s="25" t="str">
        <f t="shared" si="242"/>
        <v>NOR Ibuprofen Zentiva k.s. film-coated tablet 600mg/</v>
      </c>
      <c r="AU2051" s="33"/>
      <c r="AV2051" s="46" t="s">
        <v>1902</v>
      </c>
      <c r="AW2051" s="46" t="s">
        <v>1851</v>
      </c>
      <c r="AX2051" s="46"/>
      <c r="AZ2051" s="46" t="s">
        <v>578</v>
      </c>
      <c r="BA2051" s="46" t="s">
        <v>966</v>
      </c>
      <c r="BB2051" s="46"/>
      <c r="BD2051" s="46" t="s">
        <v>2339</v>
      </c>
      <c r="BE2051" s="46"/>
      <c r="BF2051" s="46" t="s">
        <v>2052</v>
      </c>
      <c r="BG2051" s="46" t="s">
        <v>2100</v>
      </c>
      <c r="BH2051" s="46"/>
      <c r="BI2051" s="46"/>
      <c r="BJ2051" s="46" t="s">
        <v>1965</v>
      </c>
      <c r="BK2051" s="46" t="s">
        <v>2100</v>
      </c>
      <c r="BL2051" s="46" t="s">
        <v>2052</v>
      </c>
      <c r="BM2051" s="65" t="s">
        <v>1353</v>
      </c>
      <c r="BN2051" t="str">
        <f t="shared" si="243"/>
        <v>Ibuprofen film-coated tablet 600mg/</v>
      </c>
      <c r="BO2051" s="65"/>
      <c r="BP2051" t="str">
        <f t="shared" si="247"/>
        <v>Ibuprofen film-coated tablet 600mg/</v>
      </c>
      <c r="BR2051" s="76">
        <v>10221000</v>
      </c>
      <c r="BS2051" s="72" t="s">
        <v>1220</v>
      </c>
      <c r="BT2051" s="72"/>
      <c r="BU2051" s="119"/>
      <c r="BV2051" s="119"/>
      <c r="BW2051" s="48" t="s">
        <v>2203</v>
      </c>
      <c r="CB2051" s="82" t="s">
        <v>210</v>
      </c>
      <c r="CC2051" s="82"/>
      <c r="CD2051" s="46" t="s">
        <v>210</v>
      </c>
      <c r="CE2051" s="46" t="s">
        <v>210</v>
      </c>
      <c r="CG2051" s="46" t="s">
        <v>210</v>
      </c>
      <c r="CH2051" s="46"/>
      <c r="CI2051" s="119"/>
      <c r="CJ2051" s="119"/>
      <c r="CK2051" s="46" t="s">
        <v>210</v>
      </c>
      <c r="CN2051" s="46" t="s">
        <v>210</v>
      </c>
      <c r="CO2051" s="46" t="s">
        <v>2251</v>
      </c>
      <c r="CQ2051" s="69" t="s">
        <v>2251</v>
      </c>
      <c r="CR2051" s="69" t="s">
        <v>966</v>
      </c>
      <c r="CT2051" s="46" t="s">
        <v>2251</v>
      </c>
      <c r="CU2051" s="46" t="s">
        <v>614</v>
      </c>
      <c r="CV2051" s="119"/>
      <c r="CW2051" s="148"/>
      <c r="DG2051" s="119"/>
      <c r="DH2051" s="119"/>
      <c r="DI2051" s="119"/>
      <c r="DJ2051" s="119"/>
      <c r="DK2051" s="119"/>
      <c r="DL2051" s="74">
        <v>600</v>
      </c>
      <c r="DM2051" s="74" t="s">
        <v>164</v>
      </c>
      <c r="DN2051" s="74"/>
      <c r="DO2051" s="74"/>
      <c r="DP2051" s="74"/>
      <c r="DR2051" s="74">
        <v>600</v>
      </c>
      <c r="DS2051" s="74" t="s">
        <v>164</v>
      </c>
      <c r="DX2051" s="46" t="s">
        <v>210</v>
      </c>
      <c r="DY2051" s="46" t="s">
        <v>210</v>
      </c>
      <c r="DZ2051" s="46" t="s">
        <v>2242</v>
      </c>
      <c r="EA2051" s="75">
        <v>6000000</v>
      </c>
      <c r="EB2051" s="46" t="s">
        <v>164</v>
      </c>
      <c r="EC2051" s="46"/>
      <c r="ET2051" s="46" t="s">
        <v>210</v>
      </c>
      <c r="EU2051" s="46" t="s">
        <v>210</v>
      </c>
      <c r="EY2051" s="70" t="str">
        <f t="shared" si="244"/>
        <v>ibuprofen oral 600mg/</v>
      </c>
      <c r="FK2051" s="14" t="s">
        <v>163</v>
      </c>
      <c r="FL2051" s="70" t="str">
        <f t="shared" si="245"/>
        <v>ibuprofen oral 600mg/</v>
      </c>
    </row>
    <row r="2052" spans="1:168" ht="15.75" customHeight="1">
      <c r="A2052" s="76">
        <f t="shared" si="248"/>
        <v>9876805</v>
      </c>
      <c r="B2052" s="57"/>
      <c r="C2052" s="119"/>
      <c r="D2052" s="119"/>
      <c r="E2052" s="119"/>
      <c r="F2052" s="119"/>
      <c r="G2052" s="46" t="s">
        <v>1555</v>
      </c>
      <c r="H2052" s="46" t="s">
        <v>1850</v>
      </c>
      <c r="J2052" s="5" t="str">
        <f t="shared" si="240"/>
        <v>NOR Ibuprofen Zentiva k.s. film-coated tablet 12 x 400mg/</v>
      </c>
      <c r="K2052" s="5" t="str">
        <f t="shared" si="241"/>
        <v>NOR Ibuprofen Zentiva k.s. film-coated tablet 12 x 400mg/</v>
      </c>
      <c r="N2052" s="46" t="s">
        <v>210</v>
      </c>
      <c r="O2052" s="46" t="s">
        <v>2284</v>
      </c>
      <c r="P2052" s="80">
        <v>12</v>
      </c>
      <c r="R2052" s="80">
        <v>12</v>
      </c>
      <c r="T2052" s="119"/>
      <c r="U2052" s="119"/>
      <c r="V2052" s="119"/>
      <c r="W2052" s="119"/>
      <c r="X2052" s="46" t="s">
        <v>210</v>
      </c>
      <c r="Y2052" s="46" t="s">
        <v>2159</v>
      </c>
      <c r="AA2052" s="46" t="s">
        <v>2303</v>
      </c>
      <c r="AC2052" s="46" t="s">
        <v>210</v>
      </c>
      <c r="AD2052" s="46" t="s">
        <v>210</v>
      </c>
      <c r="AE2052" s="46" t="s">
        <v>2284</v>
      </c>
      <c r="AF2052" s="48" t="s">
        <v>2203</v>
      </c>
      <c r="AG2052" s="46" t="s">
        <v>2339</v>
      </c>
      <c r="AH2052" s="46"/>
      <c r="AI2052" s="46" t="s">
        <v>3373</v>
      </c>
      <c r="AJ2052" s="46" t="s">
        <v>2221</v>
      </c>
      <c r="AT2052" s="25" t="str">
        <f t="shared" si="242"/>
        <v>NOR Ibuprofen Zentiva k.s. film-coated tablet 400mg/</v>
      </c>
      <c r="AU2052" s="33"/>
      <c r="AV2052" s="46" t="s">
        <v>1902</v>
      </c>
      <c r="AW2052" s="46" t="s">
        <v>1850</v>
      </c>
      <c r="AX2052" s="46"/>
      <c r="AZ2052" s="46" t="s">
        <v>578</v>
      </c>
      <c r="BA2052" s="46" t="s">
        <v>966</v>
      </c>
      <c r="BB2052" s="46"/>
      <c r="BD2052" s="46" t="s">
        <v>2339</v>
      </c>
      <c r="BE2052" s="46"/>
      <c r="BF2052" s="46" t="s">
        <v>2051</v>
      </c>
      <c r="BG2052" s="46" t="s">
        <v>2100</v>
      </c>
      <c r="BH2052" s="46"/>
      <c r="BI2052" s="46"/>
      <c r="BJ2052" s="46" t="s">
        <v>1964</v>
      </c>
      <c r="BK2052" s="46" t="s">
        <v>2100</v>
      </c>
      <c r="BL2052" s="46" t="s">
        <v>2051</v>
      </c>
      <c r="BM2052" s="65" t="s">
        <v>1353</v>
      </c>
      <c r="BN2052" t="str">
        <f t="shared" si="243"/>
        <v>Ibuprofen film-coated tablet 400mg/</v>
      </c>
      <c r="BO2052" s="65"/>
      <c r="BP2052" t="str">
        <f t="shared" si="247"/>
        <v>Ibuprofen film-coated tablet 400mg/</v>
      </c>
      <c r="BR2052" s="76">
        <v>10221000</v>
      </c>
      <c r="BS2052" s="72" t="s">
        <v>1220</v>
      </c>
      <c r="BT2052" s="72"/>
      <c r="BU2052" s="119"/>
      <c r="BV2052" s="119"/>
      <c r="BW2052" s="48" t="s">
        <v>2203</v>
      </c>
      <c r="CB2052" s="82" t="s">
        <v>210</v>
      </c>
      <c r="CC2052" s="82"/>
      <c r="CD2052" s="46" t="s">
        <v>210</v>
      </c>
      <c r="CE2052" s="46" t="s">
        <v>210</v>
      </c>
      <c r="CG2052" s="46" t="s">
        <v>210</v>
      </c>
      <c r="CH2052" s="46"/>
      <c r="CI2052" s="119"/>
      <c r="CJ2052" s="119"/>
      <c r="CK2052" s="46" t="s">
        <v>210</v>
      </c>
      <c r="CN2052" s="46" t="s">
        <v>210</v>
      </c>
      <c r="CO2052" s="46" t="s">
        <v>2251</v>
      </c>
      <c r="CQ2052" s="69" t="s">
        <v>2251</v>
      </c>
      <c r="CR2052" s="69" t="s">
        <v>966</v>
      </c>
      <c r="CT2052" s="46" t="s">
        <v>2251</v>
      </c>
      <c r="CU2052" s="46" t="s">
        <v>614</v>
      </c>
      <c r="CV2052" s="119"/>
      <c r="CW2052" s="148"/>
      <c r="DG2052" s="119"/>
      <c r="DH2052" s="119"/>
      <c r="DI2052" s="119"/>
      <c r="DJ2052" s="119"/>
      <c r="DK2052" s="119"/>
      <c r="DL2052" s="74">
        <v>400</v>
      </c>
      <c r="DM2052" s="74" t="s">
        <v>164</v>
      </c>
      <c r="DN2052" s="74"/>
      <c r="DO2052" s="74"/>
      <c r="DP2052" s="74"/>
      <c r="DR2052" s="74">
        <v>400</v>
      </c>
      <c r="DS2052" s="74" t="s">
        <v>164</v>
      </c>
      <c r="DX2052" s="46" t="s">
        <v>210</v>
      </c>
      <c r="DY2052" s="46" t="s">
        <v>210</v>
      </c>
      <c r="DZ2052" s="46" t="s">
        <v>2242</v>
      </c>
      <c r="EA2052" s="75">
        <v>4000000</v>
      </c>
      <c r="EB2052" s="46" t="s">
        <v>164</v>
      </c>
      <c r="EC2052" s="46"/>
      <c r="ET2052" s="46" t="s">
        <v>210</v>
      </c>
      <c r="EU2052" s="46" t="s">
        <v>210</v>
      </c>
      <c r="EY2052" s="70" t="str">
        <f t="shared" si="244"/>
        <v>ibuprofen oral 400mg/</v>
      </c>
      <c r="FK2052" s="14" t="s">
        <v>163</v>
      </c>
      <c r="FL2052" s="70" t="str">
        <f t="shared" si="245"/>
        <v>ibuprofen oral 400mg/</v>
      </c>
    </row>
    <row r="2053" spans="1:168" ht="15.75" customHeight="1">
      <c r="A2053" s="76">
        <f t="shared" si="248"/>
        <v>9876806</v>
      </c>
      <c r="B2053" s="57"/>
      <c r="C2053" s="119"/>
      <c r="D2053" s="119"/>
      <c r="E2053" s="119"/>
      <c r="F2053" s="119"/>
      <c r="G2053" s="46" t="s">
        <v>1556</v>
      </c>
      <c r="H2053" s="46" t="s">
        <v>1849</v>
      </c>
      <c r="J2053" s="5" t="str">
        <f t="shared" si="240"/>
        <v>NOR Ibuprofen Zentiva k.s. film-coated tablet 20 x 200mg/</v>
      </c>
      <c r="K2053" s="5" t="str">
        <f t="shared" si="241"/>
        <v>NOR Ibuprofen Zentiva k.s. film-coated tablet 20 x 200mg/</v>
      </c>
      <c r="N2053" s="46" t="s">
        <v>210</v>
      </c>
      <c r="O2053" s="46" t="s">
        <v>2238</v>
      </c>
      <c r="P2053" s="80">
        <v>20</v>
      </c>
      <c r="R2053" s="80">
        <v>20</v>
      </c>
      <c r="T2053" s="119"/>
      <c r="U2053" s="119"/>
      <c r="V2053" s="119"/>
      <c r="W2053" s="119"/>
      <c r="X2053" s="46" t="s">
        <v>210</v>
      </c>
      <c r="Y2053" s="46" t="s">
        <v>2158</v>
      </c>
      <c r="AA2053" s="46" t="s">
        <v>2303</v>
      </c>
      <c r="AC2053" s="46" t="s">
        <v>210</v>
      </c>
      <c r="AD2053" s="46" t="s">
        <v>210</v>
      </c>
      <c r="AE2053" s="46" t="s">
        <v>2238</v>
      </c>
      <c r="AF2053" s="48" t="s">
        <v>2203</v>
      </c>
      <c r="AG2053" s="46" t="s">
        <v>2339</v>
      </c>
      <c r="AH2053" s="46"/>
      <c r="AI2053" s="46" t="s">
        <v>3373</v>
      </c>
      <c r="AJ2053" s="46" t="s">
        <v>2221</v>
      </c>
      <c r="AT2053" s="25" t="str">
        <f t="shared" si="242"/>
        <v>NOR Ibuprofen Zentiva k.s. film-coated tablet 200mg/</v>
      </c>
      <c r="AU2053" s="33"/>
      <c r="AV2053" s="46" t="s">
        <v>1902</v>
      </c>
      <c r="AW2053" s="46" t="s">
        <v>1849</v>
      </c>
      <c r="AX2053" s="46"/>
      <c r="AZ2053" s="46" t="s">
        <v>578</v>
      </c>
      <c r="BA2053" s="46" t="s">
        <v>966</v>
      </c>
      <c r="BB2053" s="46"/>
      <c r="BD2053" s="46" t="s">
        <v>2339</v>
      </c>
      <c r="BE2053" s="46"/>
      <c r="BF2053" s="46" t="s">
        <v>2050</v>
      </c>
      <c r="BG2053" s="46" t="s">
        <v>2100</v>
      </c>
      <c r="BH2053" s="46"/>
      <c r="BI2053" s="46"/>
      <c r="BJ2053" s="46" t="s">
        <v>1963</v>
      </c>
      <c r="BK2053" s="46" t="s">
        <v>2100</v>
      </c>
      <c r="BL2053" s="46" t="s">
        <v>2050</v>
      </c>
      <c r="BM2053" s="65" t="s">
        <v>1353</v>
      </c>
      <c r="BN2053" t="str">
        <f t="shared" si="243"/>
        <v>Ibuprofen film-coated tablet 200mg/</v>
      </c>
      <c r="BO2053" s="65"/>
      <c r="BP2053" t="str">
        <f t="shared" si="247"/>
        <v>Ibuprofen film-coated tablet 200mg/</v>
      </c>
      <c r="BR2053" s="76">
        <v>10221000</v>
      </c>
      <c r="BS2053" s="72" t="s">
        <v>1220</v>
      </c>
      <c r="BT2053" s="72"/>
      <c r="BU2053" s="119"/>
      <c r="BV2053" s="119"/>
      <c r="BW2053" s="48" t="s">
        <v>2203</v>
      </c>
      <c r="CB2053" s="82" t="s">
        <v>210</v>
      </c>
      <c r="CC2053" s="82"/>
      <c r="CD2053" s="46" t="s">
        <v>210</v>
      </c>
      <c r="CE2053" s="46" t="s">
        <v>210</v>
      </c>
      <c r="CG2053" s="46" t="s">
        <v>210</v>
      </c>
      <c r="CH2053" s="46"/>
      <c r="CI2053" s="119"/>
      <c r="CJ2053" s="119"/>
      <c r="CK2053" s="46" t="s">
        <v>210</v>
      </c>
      <c r="CN2053" s="46" t="s">
        <v>210</v>
      </c>
      <c r="CO2053" s="46" t="s">
        <v>2251</v>
      </c>
      <c r="CQ2053" s="69" t="s">
        <v>2251</v>
      </c>
      <c r="CR2053" s="69" t="s">
        <v>966</v>
      </c>
      <c r="CT2053" s="46" t="s">
        <v>2251</v>
      </c>
      <c r="CU2053" s="46" t="s">
        <v>614</v>
      </c>
      <c r="CV2053" s="119"/>
      <c r="CW2053" s="148"/>
      <c r="DG2053" s="119"/>
      <c r="DH2053" s="119"/>
      <c r="DI2053" s="119"/>
      <c r="DJ2053" s="119"/>
      <c r="DK2053" s="119"/>
      <c r="DL2053" s="74">
        <v>200</v>
      </c>
      <c r="DM2053" s="74" t="s">
        <v>164</v>
      </c>
      <c r="DN2053" s="74"/>
      <c r="DO2053" s="74"/>
      <c r="DP2053" s="74"/>
      <c r="DR2053" s="74">
        <v>200</v>
      </c>
      <c r="DS2053" s="74" t="s">
        <v>164</v>
      </c>
      <c r="DX2053" s="46" t="s">
        <v>210</v>
      </c>
      <c r="DY2053" s="46" t="s">
        <v>210</v>
      </c>
      <c r="DZ2053" s="46" t="s">
        <v>2242</v>
      </c>
      <c r="EA2053" s="75">
        <v>2000000</v>
      </c>
      <c r="EB2053" s="46" t="s">
        <v>164</v>
      </c>
      <c r="EC2053" s="46"/>
      <c r="ET2053" s="46" t="s">
        <v>210</v>
      </c>
      <c r="EU2053" s="46" t="s">
        <v>210</v>
      </c>
      <c r="EY2053" s="70" t="str">
        <f t="shared" si="244"/>
        <v>ibuprofen oral 200mg/</v>
      </c>
      <c r="FK2053" s="14" t="s">
        <v>163</v>
      </c>
      <c r="FL2053" s="70" t="str">
        <f t="shared" si="245"/>
        <v>ibuprofen oral 200mg/</v>
      </c>
    </row>
    <row r="2054" spans="1:168" ht="15.75" customHeight="1">
      <c r="A2054" s="76">
        <f t="shared" si="248"/>
        <v>9876807</v>
      </c>
      <c r="B2054" s="57"/>
      <c r="C2054" s="119"/>
      <c r="D2054" s="119"/>
      <c r="E2054" s="119"/>
      <c r="F2054" s="119"/>
      <c r="G2054" s="46" t="s">
        <v>1557</v>
      </c>
      <c r="H2054" s="46" t="s">
        <v>1849</v>
      </c>
      <c r="J2054" s="5" t="str">
        <f t="shared" si="240"/>
        <v>NOR Ibuprofen Zentiva k.s. film-coated tablet 24 x 200mg/</v>
      </c>
      <c r="K2054" s="5" t="str">
        <f t="shared" si="241"/>
        <v>NOR Ibuprofen Zentiva k.s. film-coated tablet 24 x 200mg/</v>
      </c>
      <c r="N2054" s="46" t="s">
        <v>210</v>
      </c>
      <c r="O2054" s="46" t="s">
        <v>2292</v>
      </c>
      <c r="P2054" s="80">
        <v>24</v>
      </c>
      <c r="R2054" s="80">
        <v>24</v>
      </c>
      <c r="T2054" s="119"/>
      <c r="U2054" s="119"/>
      <c r="V2054" s="119"/>
      <c r="W2054" s="119"/>
      <c r="X2054" s="46" t="s">
        <v>210</v>
      </c>
      <c r="Y2054" s="46" t="s">
        <v>2158</v>
      </c>
      <c r="AA2054" s="46" t="s">
        <v>2303</v>
      </c>
      <c r="AC2054" s="46" t="s">
        <v>210</v>
      </c>
      <c r="AD2054" s="46" t="s">
        <v>210</v>
      </c>
      <c r="AE2054" s="46" t="s">
        <v>2292</v>
      </c>
      <c r="AF2054" s="48" t="s">
        <v>2203</v>
      </c>
      <c r="AG2054" s="46" t="s">
        <v>2339</v>
      </c>
      <c r="AH2054" s="46"/>
      <c r="AI2054" s="46" t="s">
        <v>3373</v>
      </c>
      <c r="AJ2054" s="46" t="s">
        <v>2221</v>
      </c>
      <c r="AT2054" s="25" t="str">
        <f t="shared" si="242"/>
        <v>NOR Ibuprofen Zentiva k.s. film-coated tablet 200mg/</v>
      </c>
      <c r="AU2054" s="33"/>
      <c r="AV2054" s="46" t="s">
        <v>1902</v>
      </c>
      <c r="AW2054" s="46" t="s">
        <v>1849</v>
      </c>
      <c r="AX2054" s="46"/>
      <c r="AZ2054" s="46" t="s">
        <v>578</v>
      </c>
      <c r="BA2054" s="46" t="s">
        <v>966</v>
      </c>
      <c r="BB2054" s="46"/>
      <c r="BD2054" s="46" t="s">
        <v>2339</v>
      </c>
      <c r="BE2054" s="46"/>
      <c r="BF2054" s="46" t="s">
        <v>2050</v>
      </c>
      <c r="BG2054" s="46" t="s">
        <v>2100</v>
      </c>
      <c r="BH2054" s="46"/>
      <c r="BI2054" s="46"/>
      <c r="BJ2054" s="46" t="s">
        <v>1963</v>
      </c>
      <c r="BK2054" s="46" t="s">
        <v>2100</v>
      </c>
      <c r="BL2054" s="46" t="s">
        <v>2050</v>
      </c>
      <c r="BM2054" s="65" t="s">
        <v>1353</v>
      </c>
      <c r="BN2054" t="str">
        <f t="shared" si="243"/>
        <v>Ibuprofen film-coated tablet 200mg/</v>
      </c>
      <c r="BO2054" s="65"/>
      <c r="BP2054" t="str">
        <f t="shared" si="247"/>
        <v>Ibuprofen film-coated tablet 200mg/</v>
      </c>
      <c r="BR2054" s="76">
        <v>10221000</v>
      </c>
      <c r="BS2054" s="72" t="s">
        <v>1220</v>
      </c>
      <c r="BT2054" s="72"/>
      <c r="BU2054" s="119"/>
      <c r="BV2054" s="119"/>
      <c r="BW2054" s="48" t="s">
        <v>2203</v>
      </c>
      <c r="CB2054" s="82" t="s">
        <v>210</v>
      </c>
      <c r="CC2054" s="82"/>
      <c r="CD2054" s="46" t="s">
        <v>210</v>
      </c>
      <c r="CE2054" s="46" t="s">
        <v>210</v>
      </c>
      <c r="CG2054" s="46" t="s">
        <v>210</v>
      </c>
      <c r="CH2054" s="46"/>
      <c r="CI2054" s="119"/>
      <c r="CJ2054" s="119"/>
      <c r="CK2054" s="46" t="s">
        <v>210</v>
      </c>
      <c r="CN2054" s="46" t="s">
        <v>210</v>
      </c>
      <c r="CO2054" s="46" t="s">
        <v>2251</v>
      </c>
      <c r="CQ2054" s="69" t="s">
        <v>2251</v>
      </c>
      <c r="CR2054" s="69" t="s">
        <v>966</v>
      </c>
      <c r="CT2054" s="46" t="s">
        <v>2251</v>
      </c>
      <c r="CU2054" s="46" t="s">
        <v>614</v>
      </c>
      <c r="CV2054" s="119"/>
      <c r="CW2054" s="148"/>
      <c r="DG2054" s="119"/>
      <c r="DH2054" s="119"/>
      <c r="DI2054" s="119"/>
      <c r="DJ2054" s="119"/>
      <c r="DK2054" s="119"/>
      <c r="DL2054" s="74">
        <v>200</v>
      </c>
      <c r="DM2054" s="74" t="s">
        <v>164</v>
      </c>
      <c r="DN2054" s="74"/>
      <c r="DO2054" s="74"/>
      <c r="DP2054" s="74"/>
      <c r="DR2054" s="74">
        <v>200</v>
      </c>
      <c r="DS2054" s="74" t="s">
        <v>164</v>
      </c>
      <c r="DX2054" s="46" t="s">
        <v>210</v>
      </c>
      <c r="DY2054" s="46" t="s">
        <v>210</v>
      </c>
      <c r="DZ2054" s="46" t="s">
        <v>2242</v>
      </c>
      <c r="EA2054" s="75">
        <v>2000000</v>
      </c>
      <c r="EB2054" s="46" t="s">
        <v>164</v>
      </c>
      <c r="EC2054" s="46"/>
      <c r="ET2054" s="46" t="s">
        <v>210</v>
      </c>
      <c r="EU2054" s="46" t="s">
        <v>210</v>
      </c>
      <c r="EY2054" s="70" t="str">
        <f t="shared" si="244"/>
        <v>ibuprofen oral 200mg/</v>
      </c>
      <c r="FK2054" s="14" t="s">
        <v>163</v>
      </c>
      <c r="FL2054" s="70" t="str">
        <f t="shared" si="245"/>
        <v>ibuprofen oral 200mg/</v>
      </c>
    </row>
    <row r="2055" spans="1:168" ht="15.75" customHeight="1">
      <c r="A2055" s="76">
        <f t="shared" si="248"/>
        <v>9876808</v>
      </c>
      <c r="B2055" s="57"/>
      <c r="C2055" s="119"/>
      <c r="D2055" s="119"/>
      <c r="E2055" s="119"/>
      <c r="F2055" s="119"/>
      <c r="G2055" s="46" t="s">
        <v>1558</v>
      </c>
      <c r="H2055" s="46" t="s">
        <v>1850</v>
      </c>
      <c r="J2055" s="5" t="str">
        <f t="shared" si="240"/>
        <v>NOR Ibuprofen Zentiva k.s. film-coated tablet 30 x 400mg/</v>
      </c>
      <c r="K2055" s="5" t="str">
        <f t="shared" si="241"/>
        <v>NOR Ibuprofen Zentiva k.s. film-coated tablet 30 x 400mg/</v>
      </c>
      <c r="N2055" s="46" t="s">
        <v>210</v>
      </c>
      <c r="O2055" s="46" t="s">
        <v>2278</v>
      </c>
      <c r="P2055" s="80">
        <v>30</v>
      </c>
      <c r="R2055" s="80">
        <v>30</v>
      </c>
      <c r="T2055" s="119"/>
      <c r="U2055" s="119"/>
      <c r="V2055" s="119"/>
      <c r="W2055" s="119"/>
      <c r="X2055" s="46" t="s">
        <v>210</v>
      </c>
      <c r="Y2055" s="46" t="s">
        <v>2159</v>
      </c>
      <c r="AA2055" s="46" t="s">
        <v>2303</v>
      </c>
      <c r="AC2055" s="46" t="s">
        <v>210</v>
      </c>
      <c r="AD2055" s="46" t="s">
        <v>210</v>
      </c>
      <c r="AE2055" s="46" t="s">
        <v>2278</v>
      </c>
      <c r="AF2055" s="48" t="s">
        <v>2203</v>
      </c>
      <c r="AG2055" s="46" t="s">
        <v>2339</v>
      </c>
      <c r="AH2055" s="46"/>
      <c r="AI2055" s="46" t="s">
        <v>3373</v>
      </c>
      <c r="AJ2055" s="46" t="s">
        <v>2221</v>
      </c>
      <c r="AT2055" s="25" t="str">
        <f t="shared" si="242"/>
        <v>NOR Ibuprofen Zentiva k.s. film-coated tablet 400mg/</v>
      </c>
      <c r="AU2055" s="33"/>
      <c r="AV2055" s="46" t="s">
        <v>1902</v>
      </c>
      <c r="AW2055" s="46" t="s">
        <v>1850</v>
      </c>
      <c r="AX2055" s="46"/>
      <c r="AZ2055" s="46" t="s">
        <v>578</v>
      </c>
      <c r="BA2055" s="46" t="s">
        <v>966</v>
      </c>
      <c r="BB2055" s="46"/>
      <c r="BD2055" s="46" t="s">
        <v>2339</v>
      </c>
      <c r="BE2055" s="46"/>
      <c r="BF2055" s="46" t="s">
        <v>2051</v>
      </c>
      <c r="BG2055" s="46" t="s">
        <v>2100</v>
      </c>
      <c r="BH2055" s="46"/>
      <c r="BI2055" s="46"/>
      <c r="BJ2055" s="46" t="s">
        <v>1964</v>
      </c>
      <c r="BK2055" s="46" t="s">
        <v>2100</v>
      </c>
      <c r="BL2055" s="46" t="s">
        <v>2051</v>
      </c>
      <c r="BM2055" s="65" t="s">
        <v>1353</v>
      </c>
      <c r="BN2055" t="str">
        <f t="shared" si="243"/>
        <v>Ibuprofen film-coated tablet 400mg/</v>
      </c>
      <c r="BO2055" s="65"/>
      <c r="BP2055" t="str">
        <f t="shared" si="247"/>
        <v>Ibuprofen film-coated tablet 400mg/</v>
      </c>
      <c r="BR2055" s="76">
        <v>10221000</v>
      </c>
      <c r="BS2055" s="72" t="s">
        <v>1220</v>
      </c>
      <c r="BT2055" s="72"/>
      <c r="BU2055" s="119"/>
      <c r="BV2055" s="119"/>
      <c r="BW2055" s="48" t="s">
        <v>2203</v>
      </c>
      <c r="CB2055" s="82" t="s">
        <v>210</v>
      </c>
      <c r="CC2055" s="82"/>
      <c r="CD2055" s="46" t="s">
        <v>210</v>
      </c>
      <c r="CE2055" s="46" t="s">
        <v>210</v>
      </c>
      <c r="CG2055" s="46" t="s">
        <v>210</v>
      </c>
      <c r="CH2055" s="46"/>
      <c r="CI2055" s="119"/>
      <c r="CJ2055" s="119"/>
      <c r="CK2055" s="46" t="s">
        <v>210</v>
      </c>
      <c r="CN2055" s="46" t="s">
        <v>210</v>
      </c>
      <c r="CO2055" s="46" t="s">
        <v>2251</v>
      </c>
      <c r="CQ2055" s="69" t="s">
        <v>2251</v>
      </c>
      <c r="CR2055" s="69" t="s">
        <v>966</v>
      </c>
      <c r="CT2055" s="46" t="s">
        <v>2251</v>
      </c>
      <c r="CU2055" s="46" t="s">
        <v>614</v>
      </c>
      <c r="CV2055" s="119"/>
      <c r="CW2055" s="148"/>
      <c r="DG2055" s="119"/>
      <c r="DH2055" s="119"/>
      <c r="DI2055" s="119"/>
      <c r="DJ2055" s="119"/>
      <c r="DK2055" s="119"/>
      <c r="DL2055" s="74">
        <v>400</v>
      </c>
      <c r="DM2055" s="74" t="s">
        <v>164</v>
      </c>
      <c r="DN2055" s="74"/>
      <c r="DO2055" s="74"/>
      <c r="DP2055" s="74"/>
      <c r="DR2055" s="74">
        <v>400</v>
      </c>
      <c r="DS2055" s="74" t="s">
        <v>164</v>
      </c>
      <c r="DX2055" s="46" t="s">
        <v>210</v>
      </c>
      <c r="DY2055" s="46" t="s">
        <v>210</v>
      </c>
      <c r="DZ2055" s="46" t="s">
        <v>2242</v>
      </c>
      <c r="EA2055" s="75">
        <v>4000000</v>
      </c>
      <c r="EB2055" s="46" t="s">
        <v>164</v>
      </c>
      <c r="EC2055" s="46"/>
      <c r="ET2055" s="46" t="s">
        <v>210</v>
      </c>
      <c r="EU2055" s="46" t="s">
        <v>210</v>
      </c>
      <c r="EY2055" s="70" t="str">
        <f t="shared" si="244"/>
        <v>ibuprofen oral 400mg/</v>
      </c>
      <c r="FK2055" s="14" t="s">
        <v>163</v>
      </c>
      <c r="FL2055" s="70" t="str">
        <f t="shared" si="245"/>
        <v>ibuprofen oral 400mg/</v>
      </c>
    </row>
    <row r="2056" spans="1:168" ht="15.75" customHeight="1">
      <c r="A2056" s="76">
        <f t="shared" si="248"/>
        <v>9876809</v>
      </c>
      <c r="B2056" s="57"/>
      <c r="C2056" s="119"/>
      <c r="D2056" s="119"/>
      <c r="E2056" s="119"/>
      <c r="F2056" s="119"/>
      <c r="G2056" s="46" t="s">
        <v>1559</v>
      </c>
      <c r="H2056" s="46" t="s">
        <v>1850</v>
      </c>
      <c r="J2056" s="5" t="str">
        <f t="shared" si="240"/>
        <v>NOR Ibuprofen Zentiva k.s. film-coated tablet 48 x 400mg/</v>
      </c>
      <c r="K2056" s="5" t="str">
        <f t="shared" si="241"/>
        <v>NOR Ibuprofen Zentiva k.s. film-coated tablet 48 x 400mg/</v>
      </c>
      <c r="N2056" s="46" t="s">
        <v>210</v>
      </c>
      <c r="O2056" s="46" t="s">
        <v>2293</v>
      </c>
      <c r="P2056" s="80">
        <v>48</v>
      </c>
      <c r="R2056" s="80">
        <v>48</v>
      </c>
      <c r="T2056" s="119"/>
      <c r="U2056" s="119"/>
      <c r="V2056" s="119"/>
      <c r="W2056" s="119"/>
      <c r="X2056" s="46" t="s">
        <v>210</v>
      </c>
      <c r="Y2056" s="46" t="s">
        <v>2159</v>
      </c>
      <c r="AA2056" s="46" t="s">
        <v>2303</v>
      </c>
      <c r="AC2056" s="46" t="s">
        <v>210</v>
      </c>
      <c r="AD2056" s="46" t="s">
        <v>210</v>
      </c>
      <c r="AE2056" s="46" t="s">
        <v>2293</v>
      </c>
      <c r="AF2056" s="48" t="s">
        <v>2203</v>
      </c>
      <c r="AG2056" s="46" t="s">
        <v>2339</v>
      </c>
      <c r="AH2056" s="46"/>
      <c r="AI2056" s="46" t="s">
        <v>3373</v>
      </c>
      <c r="AJ2056" s="46" t="s">
        <v>2221</v>
      </c>
      <c r="AT2056" s="25" t="str">
        <f t="shared" si="242"/>
        <v>NOR Ibuprofen Zentiva k.s. film-coated tablet 400mg/</v>
      </c>
      <c r="AU2056" s="33"/>
      <c r="AV2056" s="46" t="s">
        <v>1902</v>
      </c>
      <c r="AW2056" s="46" t="s">
        <v>1850</v>
      </c>
      <c r="AX2056" s="46"/>
      <c r="AZ2056" s="46" t="s">
        <v>578</v>
      </c>
      <c r="BA2056" s="46" t="s">
        <v>966</v>
      </c>
      <c r="BB2056" s="46"/>
      <c r="BD2056" s="46" t="s">
        <v>2339</v>
      </c>
      <c r="BE2056" s="46"/>
      <c r="BF2056" s="46" t="s">
        <v>2051</v>
      </c>
      <c r="BG2056" s="46" t="s">
        <v>2100</v>
      </c>
      <c r="BH2056" s="46"/>
      <c r="BI2056" s="46"/>
      <c r="BJ2056" s="46" t="s">
        <v>1964</v>
      </c>
      <c r="BK2056" s="46" t="s">
        <v>2100</v>
      </c>
      <c r="BL2056" s="46" t="s">
        <v>2051</v>
      </c>
      <c r="BM2056" s="65" t="s">
        <v>1353</v>
      </c>
      <c r="BN2056" t="str">
        <f t="shared" si="243"/>
        <v>Ibuprofen film-coated tablet 400mg/</v>
      </c>
      <c r="BO2056" s="65"/>
      <c r="BP2056" t="str">
        <f t="shared" si="247"/>
        <v>Ibuprofen film-coated tablet 400mg/</v>
      </c>
      <c r="BR2056" s="76">
        <v>10221000</v>
      </c>
      <c r="BS2056" s="72" t="s">
        <v>1220</v>
      </c>
      <c r="BT2056" s="72"/>
      <c r="BU2056" s="119"/>
      <c r="BV2056" s="119"/>
      <c r="BW2056" s="48" t="s">
        <v>2203</v>
      </c>
      <c r="CB2056" s="82" t="s">
        <v>210</v>
      </c>
      <c r="CC2056" s="82"/>
      <c r="CD2056" s="46" t="s">
        <v>210</v>
      </c>
      <c r="CE2056" s="46" t="s">
        <v>210</v>
      </c>
      <c r="CG2056" s="46" t="s">
        <v>210</v>
      </c>
      <c r="CH2056" s="46"/>
      <c r="CI2056" s="119"/>
      <c r="CJ2056" s="119"/>
      <c r="CK2056" s="46" t="s">
        <v>210</v>
      </c>
      <c r="CN2056" s="46" t="s">
        <v>210</v>
      </c>
      <c r="CO2056" s="46" t="s">
        <v>2251</v>
      </c>
      <c r="CQ2056" s="69" t="s">
        <v>2251</v>
      </c>
      <c r="CR2056" s="69" t="s">
        <v>966</v>
      </c>
      <c r="CT2056" s="46" t="s">
        <v>2251</v>
      </c>
      <c r="CU2056" s="46" t="s">
        <v>614</v>
      </c>
      <c r="CV2056" s="119"/>
      <c r="CW2056" s="148"/>
      <c r="DG2056" s="119"/>
      <c r="DH2056" s="119"/>
      <c r="DI2056" s="119"/>
      <c r="DJ2056" s="119"/>
      <c r="DK2056" s="119"/>
      <c r="DL2056" s="74">
        <v>400</v>
      </c>
      <c r="DM2056" s="74" t="s">
        <v>164</v>
      </c>
      <c r="DN2056" s="74"/>
      <c r="DO2056" s="74"/>
      <c r="DP2056" s="74"/>
      <c r="DR2056" s="74">
        <v>400</v>
      </c>
      <c r="DS2056" s="74" t="s">
        <v>164</v>
      </c>
      <c r="DX2056" s="46" t="s">
        <v>210</v>
      </c>
      <c r="DY2056" s="46" t="s">
        <v>210</v>
      </c>
      <c r="DZ2056" s="46" t="s">
        <v>2242</v>
      </c>
      <c r="EA2056" s="75">
        <v>4000000</v>
      </c>
      <c r="EB2056" s="46" t="s">
        <v>164</v>
      </c>
      <c r="EC2056" s="46"/>
      <c r="ET2056" s="46" t="s">
        <v>210</v>
      </c>
      <c r="EU2056" s="46" t="s">
        <v>210</v>
      </c>
      <c r="EY2056" s="70" t="str">
        <f t="shared" si="244"/>
        <v>ibuprofen oral 400mg/</v>
      </c>
      <c r="FK2056" s="14" t="s">
        <v>163</v>
      </c>
      <c r="FL2056" s="70" t="str">
        <f t="shared" si="245"/>
        <v>ibuprofen oral 400mg/</v>
      </c>
    </row>
    <row r="2057" spans="1:168" ht="15.75" customHeight="1">
      <c r="A2057" s="76">
        <f t="shared" si="248"/>
        <v>9876810</v>
      </c>
      <c r="B2057" s="57"/>
      <c r="C2057" s="119"/>
      <c r="D2057" s="119"/>
      <c r="E2057" s="119"/>
      <c r="F2057" s="119"/>
      <c r="G2057" s="46" t="s">
        <v>1560</v>
      </c>
      <c r="H2057" s="46" t="s">
        <v>1850</v>
      </c>
      <c r="J2057" s="5" t="str">
        <f t="shared" si="240"/>
        <v>NOR Ibuprofen Zentiva k.s. film-coated tablet 24 x 400mg/</v>
      </c>
      <c r="K2057" s="5" t="str">
        <f t="shared" si="241"/>
        <v>NOR Ibuprofen Zentiva k.s. film-coated tablet 24 x 400mg/</v>
      </c>
      <c r="N2057" s="46" t="s">
        <v>210</v>
      </c>
      <c r="O2057" s="46" t="s">
        <v>2292</v>
      </c>
      <c r="P2057" s="80">
        <v>24</v>
      </c>
      <c r="R2057" s="80">
        <v>24</v>
      </c>
      <c r="T2057" s="119"/>
      <c r="U2057" s="119"/>
      <c r="V2057" s="119"/>
      <c r="W2057" s="119"/>
      <c r="X2057" s="46" t="s">
        <v>210</v>
      </c>
      <c r="Y2057" s="46" t="s">
        <v>2159</v>
      </c>
      <c r="AA2057" s="46" t="s">
        <v>2303</v>
      </c>
      <c r="AC2057" s="46" t="s">
        <v>210</v>
      </c>
      <c r="AD2057" s="46" t="s">
        <v>210</v>
      </c>
      <c r="AE2057" s="46" t="s">
        <v>2292</v>
      </c>
      <c r="AF2057" s="48" t="s">
        <v>2203</v>
      </c>
      <c r="AG2057" s="46" t="s">
        <v>2339</v>
      </c>
      <c r="AH2057" s="46"/>
      <c r="AI2057" s="46" t="s">
        <v>3373</v>
      </c>
      <c r="AJ2057" s="46" t="s">
        <v>2221</v>
      </c>
      <c r="AT2057" s="25" t="str">
        <f t="shared" si="242"/>
        <v>NOR Ibuprofen Zentiva k.s. film-coated tablet 400mg/</v>
      </c>
      <c r="AU2057" s="33"/>
      <c r="AV2057" s="46" t="s">
        <v>1902</v>
      </c>
      <c r="AW2057" s="46" t="s">
        <v>1850</v>
      </c>
      <c r="AX2057" s="46"/>
      <c r="AZ2057" s="46" t="s">
        <v>578</v>
      </c>
      <c r="BA2057" s="46" t="s">
        <v>966</v>
      </c>
      <c r="BB2057" s="46"/>
      <c r="BD2057" s="46" t="s">
        <v>2339</v>
      </c>
      <c r="BE2057" s="46"/>
      <c r="BF2057" s="46" t="s">
        <v>2051</v>
      </c>
      <c r="BG2057" s="46" t="s">
        <v>2100</v>
      </c>
      <c r="BH2057" s="46"/>
      <c r="BI2057" s="46"/>
      <c r="BJ2057" s="46" t="s">
        <v>1964</v>
      </c>
      <c r="BK2057" s="46" t="s">
        <v>2100</v>
      </c>
      <c r="BL2057" s="46" t="s">
        <v>2051</v>
      </c>
      <c r="BM2057" s="65" t="s">
        <v>1353</v>
      </c>
      <c r="BN2057" t="str">
        <f t="shared" si="243"/>
        <v>Ibuprofen film-coated tablet 400mg/</v>
      </c>
      <c r="BO2057" s="65"/>
      <c r="BP2057" t="str">
        <f t="shared" si="247"/>
        <v>Ibuprofen film-coated tablet 400mg/</v>
      </c>
      <c r="BR2057" s="76">
        <v>10221000</v>
      </c>
      <c r="BS2057" s="72" t="s">
        <v>1220</v>
      </c>
      <c r="BT2057" s="72"/>
      <c r="BU2057" s="119"/>
      <c r="BV2057" s="119"/>
      <c r="BW2057" s="48" t="s">
        <v>2203</v>
      </c>
      <c r="CB2057" s="82" t="s">
        <v>210</v>
      </c>
      <c r="CC2057" s="82"/>
      <c r="CD2057" s="46" t="s">
        <v>210</v>
      </c>
      <c r="CE2057" s="46" t="s">
        <v>210</v>
      </c>
      <c r="CG2057" s="46" t="s">
        <v>210</v>
      </c>
      <c r="CH2057" s="46"/>
      <c r="CI2057" s="119"/>
      <c r="CJ2057" s="119"/>
      <c r="CK2057" s="46" t="s">
        <v>210</v>
      </c>
      <c r="CN2057" s="46" t="s">
        <v>210</v>
      </c>
      <c r="CO2057" s="46" t="s">
        <v>2251</v>
      </c>
      <c r="CQ2057" s="69" t="s">
        <v>2251</v>
      </c>
      <c r="CR2057" s="69" t="s">
        <v>966</v>
      </c>
      <c r="CT2057" s="46" t="s">
        <v>2251</v>
      </c>
      <c r="CU2057" s="46" t="s">
        <v>614</v>
      </c>
      <c r="CV2057" s="119"/>
      <c r="CW2057" s="148"/>
      <c r="DG2057" s="119"/>
      <c r="DH2057" s="119"/>
      <c r="DI2057" s="119"/>
      <c r="DJ2057" s="119"/>
      <c r="DK2057" s="119"/>
      <c r="DL2057" s="74">
        <v>400</v>
      </c>
      <c r="DM2057" s="74" t="s">
        <v>164</v>
      </c>
      <c r="DN2057" s="74"/>
      <c r="DO2057" s="74"/>
      <c r="DP2057" s="74"/>
      <c r="DR2057" s="74">
        <v>400</v>
      </c>
      <c r="DS2057" s="74" t="s">
        <v>164</v>
      </c>
      <c r="DX2057" s="46" t="s">
        <v>210</v>
      </c>
      <c r="DY2057" s="46" t="s">
        <v>210</v>
      </c>
      <c r="DZ2057" s="46" t="s">
        <v>2242</v>
      </c>
      <c r="EA2057" s="75">
        <v>4000000</v>
      </c>
      <c r="EB2057" s="46" t="s">
        <v>164</v>
      </c>
      <c r="EC2057" s="46"/>
      <c r="ET2057" s="46" t="s">
        <v>210</v>
      </c>
      <c r="EU2057" s="46" t="s">
        <v>210</v>
      </c>
      <c r="EY2057" s="70" t="str">
        <f t="shared" si="244"/>
        <v>ibuprofen oral 400mg/</v>
      </c>
      <c r="FK2057" s="14" t="s">
        <v>163</v>
      </c>
      <c r="FL2057" s="70" t="str">
        <f t="shared" si="245"/>
        <v>ibuprofen oral 400mg/</v>
      </c>
    </row>
    <row r="2058" spans="1:168" ht="15.75" customHeight="1">
      <c r="A2058" s="76">
        <f t="shared" si="248"/>
        <v>9876811</v>
      </c>
      <c r="B2058" s="57"/>
      <c r="C2058" s="119"/>
      <c r="D2058" s="119"/>
      <c r="E2058" s="119"/>
      <c r="F2058" s="119"/>
      <c r="G2058" s="46" t="s">
        <v>1561</v>
      </c>
      <c r="H2058" s="46" t="s">
        <v>1851</v>
      </c>
      <c r="J2058" s="5" t="str">
        <f t="shared" si="240"/>
        <v>NOR Ibuprofen Zentiva k.s. film-coated tablet 100 x 600mg/</v>
      </c>
      <c r="K2058" s="5" t="str">
        <f t="shared" si="241"/>
        <v>NOR Ibuprofen Zentiva k.s. film-coated tablet 100 x 600mg/</v>
      </c>
      <c r="N2058" s="46" t="s">
        <v>210</v>
      </c>
      <c r="O2058" s="46" t="s">
        <v>2235</v>
      </c>
      <c r="P2058" s="80">
        <v>100</v>
      </c>
      <c r="R2058" s="80">
        <v>100</v>
      </c>
      <c r="T2058" s="119"/>
      <c r="U2058" s="119"/>
      <c r="V2058" s="119"/>
      <c r="W2058" s="119"/>
      <c r="X2058" s="46" t="s">
        <v>210</v>
      </c>
      <c r="Y2058" s="46" t="s">
        <v>2160</v>
      </c>
      <c r="AA2058" s="46" t="s">
        <v>2303</v>
      </c>
      <c r="AC2058" s="46" t="s">
        <v>210</v>
      </c>
      <c r="AD2058" s="46" t="s">
        <v>210</v>
      </c>
      <c r="AE2058" s="46" t="s">
        <v>2235</v>
      </c>
      <c r="AF2058" s="48" t="s">
        <v>2203</v>
      </c>
      <c r="AG2058" s="46" t="s">
        <v>2339</v>
      </c>
      <c r="AH2058" s="46"/>
      <c r="AI2058" s="46" t="s">
        <v>3373</v>
      </c>
      <c r="AJ2058" s="46" t="s">
        <v>2221</v>
      </c>
      <c r="AT2058" s="25" t="str">
        <f t="shared" si="242"/>
        <v>NOR Ibuprofen Zentiva k.s. film-coated tablet 600mg/</v>
      </c>
      <c r="AU2058" s="33"/>
      <c r="AV2058" s="46" t="s">
        <v>1902</v>
      </c>
      <c r="AW2058" s="46" t="s">
        <v>1851</v>
      </c>
      <c r="AX2058" s="46"/>
      <c r="AZ2058" s="46" t="s">
        <v>578</v>
      </c>
      <c r="BA2058" s="46" t="s">
        <v>966</v>
      </c>
      <c r="BB2058" s="46"/>
      <c r="BD2058" s="46" t="s">
        <v>2339</v>
      </c>
      <c r="BE2058" s="46"/>
      <c r="BF2058" s="46" t="s">
        <v>2052</v>
      </c>
      <c r="BG2058" s="46" t="s">
        <v>2100</v>
      </c>
      <c r="BH2058" s="46"/>
      <c r="BI2058" s="46"/>
      <c r="BJ2058" s="46" t="s">
        <v>1965</v>
      </c>
      <c r="BK2058" s="46" t="s">
        <v>2100</v>
      </c>
      <c r="BL2058" s="46" t="s">
        <v>2052</v>
      </c>
      <c r="BM2058" s="65" t="s">
        <v>1353</v>
      </c>
      <c r="BN2058" t="str">
        <f t="shared" si="243"/>
        <v>Ibuprofen film-coated tablet 600mg/</v>
      </c>
      <c r="BO2058" s="65"/>
      <c r="BP2058" t="str">
        <f t="shared" si="247"/>
        <v>Ibuprofen film-coated tablet 600mg/</v>
      </c>
      <c r="BR2058" s="76">
        <v>10221000</v>
      </c>
      <c r="BS2058" s="72" t="s">
        <v>1220</v>
      </c>
      <c r="BT2058" s="72"/>
      <c r="BU2058" s="119"/>
      <c r="BV2058" s="119"/>
      <c r="BW2058" s="48" t="s">
        <v>2203</v>
      </c>
      <c r="CB2058" s="82" t="s">
        <v>210</v>
      </c>
      <c r="CC2058" s="82"/>
      <c r="CD2058" s="46" t="s">
        <v>210</v>
      </c>
      <c r="CE2058" s="46" t="s">
        <v>210</v>
      </c>
      <c r="CG2058" s="46" t="s">
        <v>210</v>
      </c>
      <c r="CH2058" s="46"/>
      <c r="CI2058" s="119"/>
      <c r="CJ2058" s="119"/>
      <c r="CK2058" s="46" t="s">
        <v>210</v>
      </c>
      <c r="CN2058" s="46" t="s">
        <v>210</v>
      </c>
      <c r="CO2058" s="46" t="s">
        <v>2251</v>
      </c>
      <c r="CQ2058" s="69" t="s">
        <v>2251</v>
      </c>
      <c r="CR2058" s="69" t="s">
        <v>966</v>
      </c>
      <c r="CT2058" s="46" t="s">
        <v>2251</v>
      </c>
      <c r="CU2058" s="46" t="s">
        <v>614</v>
      </c>
      <c r="CV2058" s="119"/>
      <c r="CW2058" s="148"/>
      <c r="DG2058" s="119"/>
      <c r="DH2058" s="119"/>
      <c r="DI2058" s="119"/>
      <c r="DJ2058" s="119"/>
      <c r="DK2058" s="119"/>
      <c r="DL2058" s="74">
        <v>600</v>
      </c>
      <c r="DM2058" s="74" t="s">
        <v>164</v>
      </c>
      <c r="DN2058" s="74"/>
      <c r="DO2058" s="74"/>
      <c r="DP2058" s="74"/>
      <c r="DR2058" s="74">
        <v>600</v>
      </c>
      <c r="DS2058" s="74" t="s">
        <v>164</v>
      </c>
      <c r="DX2058" s="46" t="s">
        <v>210</v>
      </c>
      <c r="DY2058" s="46" t="s">
        <v>210</v>
      </c>
      <c r="DZ2058" s="46" t="s">
        <v>2242</v>
      </c>
      <c r="EA2058" s="75">
        <v>6000000</v>
      </c>
      <c r="EB2058" s="46" t="s">
        <v>164</v>
      </c>
      <c r="EC2058" s="46"/>
      <c r="ET2058" s="46" t="s">
        <v>210</v>
      </c>
      <c r="EU2058" s="46" t="s">
        <v>210</v>
      </c>
      <c r="EY2058" s="70" t="str">
        <f t="shared" si="244"/>
        <v>ibuprofen oral 600mg/</v>
      </c>
      <c r="FK2058" s="14" t="s">
        <v>163</v>
      </c>
      <c r="FL2058" s="70" t="str">
        <f t="shared" si="245"/>
        <v>ibuprofen oral 600mg/</v>
      </c>
    </row>
    <row r="2059" spans="1:168" ht="15.75" customHeight="1">
      <c r="A2059" s="76">
        <f t="shared" si="248"/>
        <v>9876812</v>
      </c>
      <c r="B2059" s="57"/>
      <c r="C2059" s="119"/>
      <c r="D2059" s="119"/>
      <c r="E2059" s="119"/>
      <c r="F2059" s="119"/>
      <c r="G2059" s="46" t="s">
        <v>1562</v>
      </c>
      <c r="H2059" s="46" t="s">
        <v>1850</v>
      </c>
      <c r="J2059" s="5" t="str">
        <f t="shared" si="240"/>
        <v>NOR Ibuprofen Zentiva k.s. film-coated tablet 10 x 400mg/</v>
      </c>
      <c r="K2059" s="5" t="str">
        <f t="shared" si="241"/>
        <v>NOR Ibuprofen Zentiva k.s. film-coated tablet 10 x 400mg/</v>
      </c>
      <c r="N2059" s="46" t="s">
        <v>210</v>
      </c>
      <c r="O2059" s="46" t="s">
        <v>2230</v>
      </c>
      <c r="P2059" s="80">
        <v>10</v>
      </c>
      <c r="R2059" s="80">
        <v>10</v>
      </c>
      <c r="T2059" s="119"/>
      <c r="U2059" s="119"/>
      <c r="V2059" s="119"/>
      <c r="W2059" s="119"/>
      <c r="X2059" s="46" t="s">
        <v>210</v>
      </c>
      <c r="Y2059" s="46" t="s">
        <v>2159</v>
      </c>
      <c r="AA2059" s="46" t="s">
        <v>2303</v>
      </c>
      <c r="AC2059" s="46" t="s">
        <v>210</v>
      </c>
      <c r="AD2059" s="46" t="s">
        <v>210</v>
      </c>
      <c r="AE2059" s="46" t="s">
        <v>2230</v>
      </c>
      <c r="AF2059" s="48" t="s">
        <v>2203</v>
      </c>
      <c r="AG2059" s="46" t="s">
        <v>2339</v>
      </c>
      <c r="AH2059" s="46"/>
      <c r="AI2059" s="46" t="s">
        <v>3373</v>
      </c>
      <c r="AJ2059" s="46" t="s">
        <v>2221</v>
      </c>
      <c r="AT2059" s="25" t="str">
        <f t="shared" si="242"/>
        <v>NOR Ibuprofen Zentiva k.s. film-coated tablet 400mg/</v>
      </c>
      <c r="AU2059" s="33"/>
      <c r="AV2059" s="46" t="s">
        <v>1902</v>
      </c>
      <c r="AW2059" s="46" t="s">
        <v>1850</v>
      </c>
      <c r="AX2059" s="46"/>
      <c r="AZ2059" s="46" t="s">
        <v>578</v>
      </c>
      <c r="BA2059" s="46" t="s">
        <v>966</v>
      </c>
      <c r="BB2059" s="46"/>
      <c r="BD2059" s="46" t="s">
        <v>2339</v>
      </c>
      <c r="BE2059" s="46"/>
      <c r="BF2059" s="46" t="s">
        <v>2051</v>
      </c>
      <c r="BG2059" s="46" t="s">
        <v>2100</v>
      </c>
      <c r="BH2059" s="46"/>
      <c r="BI2059" s="46"/>
      <c r="BJ2059" s="46" t="s">
        <v>1964</v>
      </c>
      <c r="BK2059" s="46" t="s">
        <v>2100</v>
      </c>
      <c r="BL2059" s="46" t="s">
        <v>2051</v>
      </c>
      <c r="BM2059" s="65" t="s">
        <v>1353</v>
      </c>
      <c r="BN2059" t="str">
        <f t="shared" si="243"/>
        <v>Ibuprofen film-coated tablet 400mg/</v>
      </c>
      <c r="BO2059" s="65"/>
      <c r="BP2059" t="str">
        <f t="shared" si="247"/>
        <v>Ibuprofen film-coated tablet 400mg/</v>
      </c>
      <c r="BR2059" s="76">
        <v>10221000</v>
      </c>
      <c r="BS2059" s="72" t="s">
        <v>1220</v>
      </c>
      <c r="BT2059" s="72"/>
      <c r="BU2059" s="119"/>
      <c r="BV2059" s="119"/>
      <c r="BW2059" s="48" t="s">
        <v>2203</v>
      </c>
      <c r="CB2059" s="82" t="s">
        <v>210</v>
      </c>
      <c r="CC2059" s="82"/>
      <c r="CD2059" s="46" t="s">
        <v>210</v>
      </c>
      <c r="CE2059" s="46" t="s">
        <v>210</v>
      </c>
      <c r="CG2059" s="46" t="s">
        <v>210</v>
      </c>
      <c r="CH2059" s="46"/>
      <c r="CI2059" s="119"/>
      <c r="CJ2059" s="119"/>
      <c r="CK2059" s="46" t="s">
        <v>210</v>
      </c>
      <c r="CN2059" s="46" t="s">
        <v>210</v>
      </c>
      <c r="CO2059" s="46" t="s">
        <v>2251</v>
      </c>
      <c r="CQ2059" s="69" t="s">
        <v>2251</v>
      </c>
      <c r="CR2059" s="69" t="s">
        <v>966</v>
      </c>
      <c r="CT2059" s="46" t="s">
        <v>2251</v>
      </c>
      <c r="CU2059" s="46" t="s">
        <v>614</v>
      </c>
      <c r="CV2059" s="119"/>
      <c r="CW2059" s="148"/>
      <c r="DG2059" s="119"/>
      <c r="DH2059" s="119"/>
      <c r="DI2059" s="119"/>
      <c r="DJ2059" s="119"/>
      <c r="DK2059" s="119"/>
      <c r="DL2059" s="74">
        <v>400</v>
      </c>
      <c r="DM2059" s="74" t="s">
        <v>164</v>
      </c>
      <c r="DN2059" s="74"/>
      <c r="DO2059" s="74"/>
      <c r="DP2059" s="74"/>
      <c r="DR2059" s="74">
        <v>400</v>
      </c>
      <c r="DS2059" s="74" t="s">
        <v>164</v>
      </c>
      <c r="DX2059" s="46" t="s">
        <v>210</v>
      </c>
      <c r="DY2059" s="46" t="s">
        <v>210</v>
      </c>
      <c r="DZ2059" s="46" t="s">
        <v>2242</v>
      </c>
      <c r="EA2059" s="75">
        <v>4000000</v>
      </c>
      <c r="EB2059" s="46" t="s">
        <v>164</v>
      </c>
      <c r="EC2059" s="46"/>
      <c r="ET2059" s="46" t="s">
        <v>210</v>
      </c>
      <c r="EU2059" s="46" t="s">
        <v>210</v>
      </c>
      <c r="EY2059" s="70" t="str">
        <f t="shared" si="244"/>
        <v>ibuprofen oral 400mg/</v>
      </c>
      <c r="FK2059" s="14" t="s">
        <v>163</v>
      </c>
      <c r="FL2059" s="70" t="str">
        <f t="shared" si="245"/>
        <v>ibuprofen oral 400mg/</v>
      </c>
    </row>
    <row r="2060" spans="1:168" ht="15.75" customHeight="1">
      <c r="A2060" s="76">
        <f t="shared" si="248"/>
        <v>9876813</v>
      </c>
      <c r="B2060" s="57"/>
      <c r="C2060" s="119"/>
      <c r="D2060" s="119"/>
      <c r="E2060" s="119"/>
      <c r="F2060" s="119"/>
      <c r="G2060" s="72" t="s">
        <v>1563</v>
      </c>
      <c r="H2060" s="46" t="s">
        <v>1849</v>
      </c>
      <c r="J2060" s="5" t="str">
        <f t="shared" si="240"/>
        <v>NOR Ibuprofen Zentiva k.s. film-coated tablet 100 x 200mg/</v>
      </c>
      <c r="K2060" s="5" t="str">
        <f t="shared" si="241"/>
        <v>NOR Ibuprofen Zentiva k.s. film-coated tablet 100 x 200mg/</v>
      </c>
      <c r="N2060" s="46" t="s">
        <v>210</v>
      </c>
      <c r="O2060" s="46" t="s">
        <v>2235</v>
      </c>
      <c r="P2060" s="80">
        <v>100</v>
      </c>
      <c r="R2060" s="80">
        <v>100</v>
      </c>
      <c r="T2060" s="119"/>
      <c r="U2060" s="119"/>
      <c r="V2060" s="119"/>
      <c r="W2060" s="119"/>
      <c r="X2060" s="46" t="s">
        <v>210</v>
      </c>
      <c r="Y2060" s="46" t="s">
        <v>2158</v>
      </c>
      <c r="AA2060" s="46" t="s">
        <v>2303</v>
      </c>
      <c r="AC2060" s="46" t="s">
        <v>210</v>
      </c>
      <c r="AD2060" s="46" t="s">
        <v>210</v>
      </c>
      <c r="AE2060" s="46" t="s">
        <v>2235</v>
      </c>
      <c r="AF2060" s="48" t="s">
        <v>2203</v>
      </c>
      <c r="AG2060" s="46" t="s">
        <v>2339</v>
      </c>
      <c r="AH2060" s="46"/>
      <c r="AI2060" s="46" t="s">
        <v>3373</v>
      </c>
      <c r="AJ2060" s="46" t="s">
        <v>2221</v>
      </c>
      <c r="AT2060" s="25" t="str">
        <f t="shared" si="242"/>
        <v>NOR Ibuprofen Zentiva k.s. film-coated tablet 200mg/</v>
      </c>
      <c r="AU2060" s="33"/>
      <c r="AV2060" s="46" t="s">
        <v>1902</v>
      </c>
      <c r="AW2060" s="46" t="s">
        <v>1849</v>
      </c>
      <c r="AX2060" s="46"/>
      <c r="AZ2060" s="46" t="s">
        <v>578</v>
      </c>
      <c r="BA2060" s="46" t="s">
        <v>966</v>
      </c>
      <c r="BB2060" s="46"/>
      <c r="BD2060" s="46" t="s">
        <v>2339</v>
      </c>
      <c r="BE2060" s="46"/>
      <c r="BF2060" s="46" t="s">
        <v>2050</v>
      </c>
      <c r="BG2060" s="46" t="s">
        <v>2100</v>
      </c>
      <c r="BH2060" s="46"/>
      <c r="BI2060" s="46"/>
      <c r="BJ2060" s="46" t="s">
        <v>1963</v>
      </c>
      <c r="BK2060" s="46" t="s">
        <v>2100</v>
      </c>
      <c r="BL2060" s="46" t="s">
        <v>2050</v>
      </c>
      <c r="BM2060" s="65" t="s">
        <v>1353</v>
      </c>
      <c r="BN2060" t="str">
        <f t="shared" si="243"/>
        <v>Ibuprofen film-coated tablet 200mg/</v>
      </c>
      <c r="BO2060" s="65"/>
      <c r="BP2060" t="str">
        <f t="shared" si="247"/>
        <v>Ibuprofen film-coated tablet 200mg/</v>
      </c>
      <c r="BR2060" s="76">
        <v>10221000</v>
      </c>
      <c r="BS2060" s="72" t="s">
        <v>1220</v>
      </c>
      <c r="BT2060" s="72"/>
      <c r="BU2060" s="119"/>
      <c r="BV2060" s="119"/>
      <c r="BW2060" s="48" t="s">
        <v>2203</v>
      </c>
      <c r="CB2060" s="82" t="s">
        <v>210</v>
      </c>
      <c r="CC2060" s="82"/>
      <c r="CD2060" s="46" t="s">
        <v>210</v>
      </c>
      <c r="CE2060" s="46" t="s">
        <v>210</v>
      </c>
      <c r="CG2060" s="46" t="s">
        <v>210</v>
      </c>
      <c r="CH2060" s="46"/>
      <c r="CI2060" s="119"/>
      <c r="CJ2060" s="119"/>
      <c r="CK2060" s="46" t="s">
        <v>210</v>
      </c>
      <c r="CN2060" s="46" t="s">
        <v>210</v>
      </c>
      <c r="CO2060" s="46" t="s">
        <v>2251</v>
      </c>
      <c r="CQ2060" s="69" t="s">
        <v>2251</v>
      </c>
      <c r="CR2060" s="69" t="s">
        <v>966</v>
      </c>
      <c r="CT2060" s="46" t="s">
        <v>2251</v>
      </c>
      <c r="CU2060" s="46" t="s">
        <v>614</v>
      </c>
      <c r="CV2060" s="119"/>
      <c r="CW2060" s="148"/>
      <c r="DG2060" s="119"/>
      <c r="DH2060" s="119"/>
      <c r="DI2060" s="119"/>
      <c r="DJ2060" s="119"/>
      <c r="DK2060" s="119"/>
      <c r="DL2060" s="74">
        <v>200</v>
      </c>
      <c r="DM2060" s="74" t="s">
        <v>164</v>
      </c>
      <c r="DN2060" s="74"/>
      <c r="DO2060" s="74"/>
      <c r="DP2060" s="74"/>
      <c r="DR2060" s="74">
        <v>200</v>
      </c>
      <c r="DS2060" s="74" t="s">
        <v>164</v>
      </c>
      <c r="DX2060" s="46" t="s">
        <v>210</v>
      </c>
      <c r="DY2060" s="46" t="s">
        <v>210</v>
      </c>
      <c r="DZ2060" s="46" t="s">
        <v>2242</v>
      </c>
      <c r="EA2060" s="75">
        <v>2000000</v>
      </c>
      <c r="EB2060" s="46" t="s">
        <v>164</v>
      </c>
      <c r="EC2060" s="46"/>
      <c r="ET2060" s="46" t="s">
        <v>210</v>
      </c>
      <c r="EU2060" s="46" t="s">
        <v>210</v>
      </c>
      <c r="EY2060" s="70" t="str">
        <f t="shared" si="244"/>
        <v>ibuprofen oral 200mg/</v>
      </c>
      <c r="FK2060" s="14" t="s">
        <v>163</v>
      </c>
      <c r="FL2060" s="70" t="str">
        <f t="shared" si="245"/>
        <v>ibuprofen oral 200mg/</v>
      </c>
    </row>
    <row r="2061" spans="1:168" ht="15.75" customHeight="1">
      <c r="A2061" s="76">
        <f t="shared" si="248"/>
        <v>9876814</v>
      </c>
      <c r="B2061" s="57"/>
      <c r="C2061" s="119"/>
      <c r="D2061" s="119"/>
      <c r="E2061" s="119"/>
      <c r="F2061" s="119"/>
      <c r="G2061" s="46" t="s">
        <v>1564</v>
      </c>
      <c r="H2061" s="46" t="s">
        <v>1850</v>
      </c>
      <c r="J2061" s="5" t="str">
        <f t="shared" si="240"/>
        <v>NOR Ibuprofen Zentiva k.s. film-coated tablet 250 x 400mg/</v>
      </c>
      <c r="K2061" s="5" t="str">
        <f t="shared" si="241"/>
        <v>NOR Ibuprofen Zentiva k.s. film-coated tablet 250 x 400mg/</v>
      </c>
      <c r="N2061" s="46" t="s">
        <v>210</v>
      </c>
      <c r="O2061" s="46" t="s">
        <v>2237</v>
      </c>
      <c r="P2061" s="80">
        <v>250</v>
      </c>
      <c r="R2061" s="80">
        <v>250</v>
      </c>
      <c r="T2061" s="119"/>
      <c r="U2061" s="119"/>
      <c r="V2061" s="119"/>
      <c r="W2061" s="119"/>
      <c r="X2061" s="46" t="s">
        <v>210</v>
      </c>
      <c r="Y2061" s="46" t="s">
        <v>2159</v>
      </c>
      <c r="AA2061" s="46" t="s">
        <v>2303</v>
      </c>
      <c r="AC2061" s="46" t="s">
        <v>210</v>
      </c>
      <c r="AD2061" s="46" t="s">
        <v>210</v>
      </c>
      <c r="AE2061" s="46" t="s">
        <v>2237</v>
      </c>
      <c r="AF2061" s="48" t="s">
        <v>2203</v>
      </c>
      <c r="AG2061" s="46" t="s">
        <v>2339</v>
      </c>
      <c r="AH2061" s="46"/>
      <c r="AI2061" s="46" t="s">
        <v>3373</v>
      </c>
      <c r="AJ2061" s="46" t="s">
        <v>2221</v>
      </c>
      <c r="AT2061" s="25" t="str">
        <f t="shared" si="242"/>
        <v>NOR Ibuprofen Zentiva k.s. film-coated tablet 400mg/</v>
      </c>
      <c r="AU2061" s="33"/>
      <c r="AV2061" s="46" t="s">
        <v>1902</v>
      </c>
      <c r="AW2061" s="46" t="s">
        <v>1850</v>
      </c>
      <c r="AX2061" s="46"/>
      <c r="AZ2061" s="46" t="s">
        <v>578</v>
      </c>
      <c r="BA2061" s="46" t="s">
        <v>966</v>
      </c>
      <c r="BB2061" s="46"/>
      <c r="BD2061" s="46" t="s">
        <v>2339</v>
      </c>
      <c r="BE2061" s="46"/>
      <c r="BF2061" s="46" t="s">
        <v>2051</v>
      </c>
      <c r="BG2061" s="46" t="s">
        <v>2100</v>
      </c>
      <c r="BH2061" s="46"/>
      <c r="BI2061" s="46"/>
      <c r="BJ2061" s="46" t="s">
        <v>1964</v>
      </c>
      <c r="BK2061" s="46" t="s">
        <v>2100</v>
      </c>
      <c r="BL2061" s="46" t="s">
        <v>2051</v>
      </c>
      <c r="BM2061" s="65" t="s">
        <v>1353</v>
      </c>
      <c r="BN2061" t="str">
        <f t="shared" si="243"/>
        <v>Ibuprofen film-coated tablet 400mg/</v>
      </c>
      <c r="BO2061" s="65"/>
      <c r="BP2061" t="str">
        <f t="shared" si="247"/>
        <v>Ibuprofen film-coated tablet 400mg/</v>
      </c>
      <c r="BR2061" s="76">
        <v>10221000</v>
      </c>
      <c r="BS2061" s="72" t="s">
        <v>1220</v>
      </c>
      <c r="BT2061" s="72"/>
      <c r="BU2061" s="119"/>
      <c r="BV2061" s="119"/>
      <c r="BW2061" s="48" t="s">
        <v>2203</v>
      </c>
      <c r="CB2061" s="82" t="s">
        <v>210</v>
      </c>
      <c r="CC2061" s="82"/>
      <c r="CD2061" s="46" t="s">
        <v>210</v>
      </c>
      <c r="CE2061" s="46" t="s">
        <v>210</v>
      </c>
      <c r="CG2061" s="46" t="s">
        <v>210</v>
      </c>
      <c r="CH2061" s="46"/>
      <c r="CI2061" s="119"/>
      <c r="CJ2061" s="119"/>
      <c r="CK2061" s="46" t="s">
        <v>210</v>
      </c>
      <c r="CN2061" s="46" t="s">
        <v>210</v>
      </c>
      <c r="CO2061" s="46" t="s">
        <v>2251</v>
      </c>
      <c r="CQ2061" s="69" t="s">
        <v>2251</v>
      </c>
      <c r="CR2061" s="69" t="s">
        <v>966</v>
      </c>
      <c r="CT2061" s="46" t="s">
        <v>2251</v>
      </c>
      <c r="CU2061" s="46" t="s">
        <v>614</v>
      </c>
      <c r="CV2061" s="119"/>
      <c r="CW2061" s="148"/>
      <c r="DG2061" s="119"/>
      <c r="DH2061" s="119"/>
      <c r="DI2061" s="119"/>
      <c r="DJ2061" s="119"/>
      <c r="DK2061" s="119"/>
      <c r="DL2061" s="74">
        <v>400</v>
      </c>
      <c r="DM2061" s="74" t="s">
        <v>164</v>
      </c>
      <c r="DN2061" s="74"/>
      <c r="DO2061" s="74"/>
      <c r="DP2061" s="74"/>
      <c r="DR2061" s="74">
        <v>400</v>
      </c>
      <c r="DS2061" s="74" t="s">
        <v>164</v>
      </c>
      <c r="DX2061" s="46" t="s">
        <v>210</v>
      </c>
      <c r="DY2061" s="46" t="s">
        <v>210</v>
      </c>
      <c r="DZ2061" s="46" t="s">
        <v>2242</v>
      </c>
      <c r="EA2061" s="75">
        <v>4000000</v>
      </c>
      <c r="EB2061" s="46" t="s">
        <v>164</v>
      </c>
      <c r="EC2061" s="46"/>
      <c r="ET2061" s="46" t="s">
        <v>210</v>
      </c>
      <c r="EU2061" s="46" t="s">
        <v>210</v>
      </c>
      <c r="EY2061" s="70" t="str">
        <f t="shared" si="244"/>
        <v>ibuprofen oral 400mg/</v>
      </c>
      <c r="FK2061" s="14" t="s">
        <v>163</v>
      </c>
      <c r="FL2061" s="70" t="str">
        <f t="shared" si="245"/>
        <v>ibuprofen oral 400mg/</v>
      </c>
    </row>
    <row r="2062" spans="1:168" ht="15.75" customHeight="1">
      <c r="A2062" s="76">
        <f t="shared" si="248"/>
        <v>9876815</v>
      </c>
      <c r="B2062" s="57"/>
      <c r="C2062" s="119"/>
      <c r="D2062" s="119"/>
      <c r="E2062" s="119"/>
      <c r="F2062" s="119"/>
      <c r="G2062" s="46" t="s">
        <v>1565</v>
      </c>
      <c r="H2062" s="46" t="s">
        <v>1850</v>
      </c>
      <c r="J2062" s="5" t="str">
        <f t="shared" si="240"/>
        <v>NOR Ibuprofen Zentiva k.s. film-coated tablet 50 x 400mg/</v>
      </c>
      <c r="K2062" s="5" t="str">
        <f t="shared" si="241"/>
        <v>NOR Ibuprofen Zentiva k.s. film-coated tablet 50 x 400mg/</v>
      </c>
      <c r="N2062" s="46" t="s">
        <v>210</v>
      </c>
      <c r="O2062" s="46" t="s">
        <v>2240</v>
      </c>
      <c r="P2062" s="80">
        <v>50</v>
      </c>
      <c r="R2062" s="80">
        <v>50</v>
      </c>
      <c r="T2062" s="119"/>
      <c r="U2062" s="119"/>
      <c r="V2062" s="119"/>
      <c r="W2062" s="119"/>
      <c r="X2062" s="46" t="s">
        <v>210</v>
      </c>
      <c r="Y2062" s="46" t="s">
        <v>2159</v>
      </c>
      <c r="AA2062" s="46" t="s">
        <v>2303</v>
      </c>
      <c r="AC2062" s="46" t="s">
        <v>210</v>
      </c>
      <c r="AD2062" s="46" t="s">
        <v>210</v>
      </c>
      <c r="AE2062" s="46" t="s">
        <v>2240</v>
      </c>
      <c r="AF2062" s="48" t="s">
        <v>2203</v>
      </c>
      <c r="AG2062" s="46" t="s">
        <v>2339</v>
      </c>
      <c r="AH2062" s="46"/>
      <c r="AI2062" s="46" t="s">
        <v>3373</v>
      </c>
      <c r="AJ2062" s="46" t="s">
        <v>2221</v>
      </c>
      <c r="AT2062" s="25" t="str">
        <f t="shared" si="242"/>
        <v>NOR Ibuprofen Zentiva k.s. film-coated tablet 400mg/</v>
      </c>
      <c r="AU2062" s="33"/>
      <c r="AV2062" s="46" t="s">
        <v>1902</v>
      </c>
      <c r="AW2062" s="46" t="s">
        <v>1850</v>
      </c>
      <c r="AX2062" s="46"/>
      <c r="AZ2062" s="46" t="s">
        <v>578</v>
      </c>
      <c r="BA2062" s="46" t="s">
        <v>966</v>
      </c>
      <c r="BB2062" s="46"/>
      <c r="BD2062" s="46" t="s">
        <v>2339</v>
      </c>
      <c r="BE2062" s="46"/>
      <c r="BF2062" s="46" t="s">
        <v>2051</v>
      </c>
      <c r="BG2062" s="46" t="s">
        <v>2100</v>
      </c>
      <c r="BH2062" s="46"/>
      <c r="BI2062" s="46"/>
      <c r="BJ2062" s="46" t="s">
        <v>1964</v>
      </c>
      <c r="BK2062" s="46" t="s">
        <v>2100</v>
      </c>
      <c r="BL2062" s="46" t="s">
        <v>2051</v>
      </c>
      <c r="BM2062" s="65" t="s">
        <v>1353</v>
      </c>
      <c r="BN2062" t="str">
        <f t="shared" si="243"/>
        <v>Ibuprofen film-coated tablet 400mg/</v>
      </c>
      <c r="BO2062" s="65"/>
      <c r="BP2062" t="str">
        <f t="shared" si="247"/>
        <v>Ibuprofen film-coated tablet 400mg/</v>
      </c>
      <c r="BR2062" s="76">
        <v>10221000</v>
      </c>
      <c r="BS2062" s="72" t="s">
        <v>1220</v>
      </c>
      <c r="BT2062" s="72"/>
      <c r="BU2062" s="119"/>
      <c r="BV2062" s="119"/>
      <c r="BW2062" s="48" t="s">
        <v>2203</v>
      </c>
      <c r="CB2062" s="82" t="s">
        <v>210</v>
      </c>
      <c r="CC2062" s="82"/>
      <c r="CD2062" s="46" t="s">
        <v>210</v>
      </c>
      <c r="CE2062" s="46" t="s">
        <v>210</v>
      </c>
      <c r="CG2062" s="46" t="s">
        <v>210</v>
      </c>
      <c r="CH2062" s="46"/>
      <c r="CI2062" s="119"/>
      <c r="CJ2062" s="119"/>
      <c r="CK2062" s="46" t="s">
        <v>210</v>
      </c>
      <c r="CN2062" s="46" t="s">
        <v>210</v>
      </c>
      <c r="CO2062" s="46" t="s">
        <v>2251</v>
      </c>
      <c r="CQ2062" s="69" t="s">
        <v>2251</v>
      </c>
      <c r="CR2062" s="69" t="s">
        <v>966</v>
      </c>
      <c r="CT2062" s="46" t="s">
        <v>2251</v>
      </c>
      <c r="CU2062" s="46" t="s">
        <v>614</v>
      </c>
      <c r="CV2062" s="119"/>
      <c r="CW2062" s="148"/>
      <c r="DG2062" s="119"/>
      <c r="DH2062" s="119"/>
      <c r="DI2062" s="119"/>
      <c r="DJ2062" s="119"/>
      <c r="DK2062" s="119"/>
      <c r="DL2062" s="74">
        <v>400</v>
      </c>
      <c r="DM2062" s="74" t="s">
        <v>164</v>
      </c>
      <c r="DN2062" s="74"/>
      <c r="DO2062" s="74"/>
      <c r="DP2062" s="74"/>
      <c r="DR2062" s="74">
        <v>400</v>
      </c>
      <c r="DS2062" s="74" t="s">
        <v>164</v>
      </c>
      <c r="DX2062" s="46" t="s">
        <v>210</v>
      </c>
      <c r="DY2062" s="46" t="s">
        <v>210</v>
      </c>
      <c r="DZ2062" s="46" t="s">
        <v>2242</v>
      </c>
      <c r="EA2062" s="75">
        <v>4000000</v>
      </c>
      <c r="EB2062" s="46" t="s">
        <v>164</v>
      </c>
      <c r="EC2062" s="46"/>
      <c r="ET2062" s="46" t="s">
        <v>210</v>
      </c>
      <c r="EU2062" s="46" t="s">
        <v>210</v>
      </c>
      <c r="EY2062" s="70" t="str">
        <f t="shared" si="244"/>
        <v>ibuprofen oral 400mg/</v>
      </c>
      <c r="FK2062" s="14" t="s">
        <v>163</v>
      </c>
      <c r="FL2062" s="70" t="str">
        <f t="shared" si="245"/>
        <v>ibuprofen oral 400mg/</v>
      </c>
    </row>
    <row r="2063" spans="1:168" ht="15.75" customHeight="1">
      <c r="A2063" s="76">
        <f t="shared" si="248"/>
        <v>9876816</v>
      </c>
      <c r="B2063" s="57"/>
      <c r="C2063" s="119"/>
      <c r="D2063" s="119"/>
      <c r="E2063" s="119"/>
      <c r="F2063" s="119"/>
      <c r="G2063" s="46" t="s">
        <v>1566</v>
      </c>
      <c r="H2063" s="46" t="s">
        <v>1851</v>
      </c>
      <c r="J2063" s="5" t="str">
        <f t="shared" si="240"/>
        <v>NOR Ibuprofen Zentiva k.s. film-coated tablet 10 x 600mg/</v>
      </c>
      <c r="K2063" s="5" t="str">
        <f t="shared" si="241"/>
        <v>NOR Ibuprofen Zentiva k.s. film-coated tablet 10 x 600mg/</v>
      </c>
      <c r="N2063" s="46" t="s">
        <v>210</v>
      </c>
      <c r="O2063" s="46" t="s">
        <v>2230</v>
      </c>
      <c r="P2063" s="80">
        <v>10</v>
      </c>
      <c r="R2063" s="80">
        <v>10</v>
      </c>
      <c r="T2063" s="119"/>
      <c r="U2063" s="119"/>
      <c r="V2063" s="119"/>
      <c r="W2063" s="119"/>
      <c r="X2063" s="46" t="s">
        <v>210</v>
      </c>
      <c r="Y2063" s="46" t="s">
        <v>2160</v>
      </c>
      <c r="AA2063" s="46" t="s">
        <v>2303</v>
      </c>
      <c r="AC2063" s="46" t="s">
        <v>210</v>
      </c>
      <c r="AD2063" s="46" t="s">
        <v>210</v>
      </c>
      <c r="AE2063" s="46" t="s">
        <v>2230</v>
      </c>
      <c r="AF2063" s="48" t="s">
        <v>2203</v>
      </c>
      <c r="AG2063" s="46" t="s">
        <v>2339</v>
      </c>
      <c r="AH2063" s="46"/>
      <c r="AI2063" s="46" t="s">
        <v>3373</v>
      </c>
      <c r="AJ2063" s="46" t="s">
        <v>2221</v>
      </c>
      <c r="AT2063" s="25" t="str">
        <f t="shared" si="242"/>
        <v>NOR Ibuprofen Zentiva k.s. film-coated tablet 600mg/</v>
      </c>
      <c r="AU2063" s="33"/>
      <c r="AV2063" s="46" t="s">
        <v>1902</v>
      </c>
      <c r="AW2063" s="46" t="s">
        <v>1851</v>
      </c>
      <c r="AX2063" s="46"/>
      <c r="AZ2063" s="46" t="s">
        <v>578</v>
      </c>
      <c r="BA2063" s="46" t="s">
        <v>966</v>
      </c>
      <c r="BB2063" s="46"/>
      <c r="BD2063" s="46" t="s">
        <v>2339</v>
      </c>
      <c r="BE2063" s="46"/>
      <c r="BF2063" s="46" t="s">
        <v>2052</v>
      </c>
      <c r="BG2063" s="46" t="s">
        <v>2100</v>
      </c>
      <c r="BH2063" s="46"/>
      <c r="BI2063" s="46"/>
      <c r="BJ2063" s="46" t="s">
        <v>1965</v>
      </c>
      <c r="BK2063" s="46" t="s">
        <v>2100</v>
      </c>
      <c r="BL2063" s="46" t="s">
        <v>2052</v>
      </c>
      <c r="BM2063" s="65" t="s">
        <v>1353</v>
      </c>
      <c r="BN2063" t="str">
        <f t="shared" si="243"/>
        <v>Ibuprofen film-coated tablet 600mg/</v>
      </c>
      <c r="BO2063" s="65"/>
      <c r="BP2063" t="str">
        <f t="shared" si="247"/>
        <v>Ibuprofen film-coated tablet 600mg/</v>
      </c>
      <c r="BR2063" s="76">
        <v>10221000</v>
      </c>
      <c r="BS2063" s="72" t="s">
        <v>1220</v>
      </c>
      <c r="BT2063" s="72"/>
      <c r="BU2063" s="119"/>
      <c r="BV2063" s="119"/>
      <c r="BW2063" s="48" t="s">
        <v>2203</v>
      </c>
      <c r="CB2063" s="82" t="s">
        <v>210</v>
      </c>
      <c r="CC2063" s="82"/>
      <c r="CD2063" s="46" t="s">
        <v>210</v>
      </c>
      <c r="CE2063" s="46" t="s">
        <v>210</v>
      </c>
      <c r="CG2063" s="46" t="s">
        <v>210</v>
      </c>
      <c r="CH2063" s="46"/>
      <c r="CI2063" s="119"/>
      <c r="CJ2063" s="119"/>
      <c r="CK2063" s="46" t="s">
        <v>210</v>
      </c>
      <c r="CN2063" s="46" t="s">
        <v>210</v>
      </c>
      <c r="CO2063" s="46" t="s">
        <v>2251</v>
      </c>
      <c r="CQ2063" s="69" t="s">
        <v>2251</v>
      </c>
      <c r="CR2063" s="69" t="s">
        <v>966</v>
      </c>
      <c r="CT2063" s="46" t="s">
        <v>2251</v>
      </c>
      <c r="CU2063" s="46" t="s">
        <v>614</v>
      </c>
      <c r="CV2063" s="119"/>
      <c r="CW2063" s="148"/>
      <c r="DG2063" s="119"/>
      <c r="DH2063" s="119"/>
      <c r="DI2063" s="119"/>
      <c r="DJ2063" s="119"/>
      <c r="DK2063" s="119"/>
      <c r="DL2063" s="74">
        <v>600</v>
      </c>
      <c r="DM2063" s="74" t="s">
        <v>164</v>
      </c>
      <c r="DN2063" s="74"/>
      <c r="DO2063" s="74"/>
      <c r="DP2063" s="74"/>
      <c r="DR2063" s="74">
        <v>600</v>
      </c>
      <c r="DS2063" s="74" t="s">
        <v>164</v>
      </c>
      <c r="DX2063" s="46" t="s">
        <v>210</v>
      </c>
      <c r="DY2063" s="46" t="s">
        <v>210</v>
      </c>
      <c r="DZ2063" s="46" t="s">
        <v>2242</v>
      </c>
      <c r="EA2063" s="75">
        <v>6000000</v>
      </c>
      <c r="EB2063" s="46" t="s">
        <v>164</v>
      </c>
      <c r="EC2063" s="46"/>
      <c r="ET2063" s="46" t="s">
        <v>210</v>
      </c>
      <c r="EU2063" s="46" t="s">
        <v>210</v>
      </c>
      <c r="EY2063" s="70" t="str">
        <f t="shared" si="244"/>
        <v>ibuprofen oral 600mg/</v>
      </c>
      <c r="FK2063" s="14" t="s">
        <v>163</v>
      </c>
      <c r="FL2063" s="70" t="str">
        <f t="shared" si="245"/>
        <v>ibuprofen oral 600mg/</v>
      </c>
    </row>
    <row r="2064" spans="1:168" ht="15.75" customHeight="1">
      <c r="A2064" s="76">
        <f t="shared" si="248"/>
        <v>9876817</v>
      </c>
      <c r="B2064" s="57"/>
      <c r="C2064" s="119"/>
      <c r="D2064" s="119"/>
      <c r="E2064" s="119"/>
      <c r="F2064" s="119"/>
      <c r="G2064" s="46" t="s">
        <v>1567</v>
      </c>
      <c r="H2064" s="46" t="s">
        <v>1850</v>
      </c>
      <c r="J2064" s="5" t="str">
        <f t="shared" si="240"/>
        <v>NOR Ibuprofen Zentiva k.s. film-coated tablet 40 x 400mg/</v>
      </c>
      <c r="K2064" s="5" t="str">
        <f t="shared" si="241"/>
        <v>NOR Ibuprofen Zentiva k.s. film-coated tablet 40 x 400mg/</v>
      </c>
      <c r="N2064" s="46" t="s">
        <v>210</v>
      </c>
      <c r="O2064" s="46" t="s">
        <v>2239</v>
      </c>
      <c r="P2064" s="80">
        <v>40</v>
      </c>
      <c r="R2064" s="80">
        <v>40</v>
      </c>
      <c r="T2064" s="119"/>
      <c r="U2064" s="119"/>
      <c r="V2064" s="119"/>
      <c r="W2064" s="119"/>
      <c r="X2064" s="46" t="s">
        <v>210</v>
      </c>
      <c r="Y2064" s="46" t="s">
        <v>2159</v>
      </c>
      <c r="AA2064" s="46" t="s">
        <v>2303</v>
      </c>
      <c r="AC2064" s="46" t="s">
        <v>210</v>
      </c>
      <c r="AD2064" s="46" t="s">
        <v>210</v>
      </c>
      <c r="AE2064" s="46" t="s">
        <v>2239</v>
      </c>
      <c r="AF2064" s="48" t="s">
        <v>2203</v>
      </c>
      <c r="AG2064" s="46" t="s">
        <v>2339</v>
      </c>
      <c r="AH2064" s="46"/>
      <c r="AI2064" s="46" t="s">
        <v>3373</v>
      </c>
      <c r="AJ2064" s="46" t="s">
        <v>2221</v>
      </c>
      <c r="AT2064" s="25" t="str">
        <f t="shared" si="242"/>
        <v>NOR Ibuprofen Zentiva k.s. film-coated tablet 400mg/</v>
      </c>
      <c r="AU2064" s="33"/>
      <c r="AV2064" s="46" t="s">
        <v>1902</v>
      </c>
      <c r="AW2064" s="46" t="s">
        <v>1850</v>
      </c>
      <c r="AX2064" s="46"/>
      <c r="AZ2064" s="46" t="s">
        <v>578</v>
      </c>
      <c r="BA2064" s="46" t="s">
        <v>966</v>
      </c>
      <c r="BB2064" s="46"/>
      <c r="BD2064" s="46" t="s">
        <v>2339</v>
      </c>
      <c r="BE2064" s="46"/>
      <c r="BF2064" s="46" t="s">
        <v>2051</v>
      </c>
      <c r="BG2064" s="46" t="s">
        <v>2100</v>
      </c>
      <c r="BH2064" s="46"/>
      <c r="BI2064" s="46"/>
      <c r="BJ2064" s="46" t="s">
        <v>1964</v>
      </c>
      <c r="BK2064" s="46" t="s">
        <v>2100</v>
      </c>
      <c r="BL2064" s="46" t="s">
        <v>2051</v>
      </c>
      <c r="BM2064" s="65" t="s">
        <v>1353</v>
      </c>
      <c r="BN2064" t="str">
        <f t="shared" si="243"/>
        <v>Ibuprofen film-coated tablet 400mg/</v>
      </c>
      <c r="BO2064" s="65"/>
      <c r="BP2064" t="str">
        <f t="shared" si="247"/>
        <v>Ibuprofen film-coated tablet 400mg/</v>
      </c>
      <c r="BR2064" s="76">
        <v>10221000</v>
      </c>
      <c r="BS2064" s="72" t="s">
        <v>1220</v>
      </c>
      <c r="BT2064" s="72"/>
      <c r="BU2064" s="119"/>
      <c r="BV2064" s="119"/>
      <c r="BW2064" s="48" t="s">
        <v>2203</v>
      </c>
      <c r="CB2064" s="82" t="s">
        <v>210</v>
      </c>
      <c r="CC2064" s="82"/>
      <c r="CD2064" s="46" t="s">
        <v>210</v>
      </c>
      <c r="CE2064" s="46" t="s">
        <v>210</v>
      </c>
      <c r="CG2064" s="46" t="s">
        <v>210</v>
      </c>
      <c r="CH2064" s="46"/>
      <c r="CI2064" s="119"/>
      <c r="CJ2064" s="119"/>
      <c r="CK2064" s="46" t="s">
        <v>210</v>
      </c>
      <c r="CN2064" s="46" t="s">
        <v>210</v>
      </c>
      <c r="CO2064" s="46" t="s">
        <v>2251</v>
      </c>
      <c r="CQ2064" s="69" t="s">
        <v>2251</v>
      </c>
      <c r="CR2064" s="69" t="s">
        <v>966</v>
      </c>
      <c r="CT2064" s="46" t="s">
        <v>2251</v>
      </c>
      <c r="CU2064" s="46" t="s">
        <v>614</v>
      </c>
      <c r="CV2064" s="119"/>
      <c r="CW2064" s="148"/>
      <c r="DG2064" s="119"/>
      <c r="DH2064" s="119"/>
      <c r="DI2064" s="119"/>
      <c r="DJ2064" s="119"/>
      <c r="DK2064" s="119"/>
      <c r="DL2064" s="74">
        <v>400</v>
      </c>
      <c r="DM2064" s="74" t="s">
        <v>164</v>
      </c>
      <c r="DN2064" s="74"/>
      <c r="DO2064" s="74"/>
      <c r="DP2064" s="74"/>
      <c r="DR2064" s="74">
        <v>400</v>
      </c>
      <c r="DS2064" s="74" t="s">
        <v>164</v>
      </c>
      <c r="DX2064" s="46" t="s">
        <v>210</v>
      </c>
      <c r="DY2064" s="46" t="s">
        <v>210</v>
      </c>
      <c r="DZ2064" s="46" t="s">
        <v>2242</v>
      </c>
      <c r="EA2064" s="75">
        <v>4000000</v>
      </c>
      <c r="EB2064" s="46" t="s">
        <v>164</v>
      </c>
      <c r="EC2064" s="46"/>
      <c r="ET2064" s="46" t="s">
        <v>210</v>
      </c>
      <c r="EU2064" s="46" t="s">
        <v>210</v>
      </c>
      <c r="EY2064" s="70" t="str">
        <f t="shared" si="244"/>
        <v>ibuprofen oral 400mg/</v>
      </c>
      <c r="FK2064" s="14" t="s">
        <v>163</v>
      </c>
      <c r="FL2064" s="70" t="str">
        <f t="shared" si="245"/>
        <v>ibuprofen oral 400mg/</v>
      </c>
    </row>
    <row r="2065" spans="1:168" ht="15.75" customHeight="1">
      <c r="A2065" s="76">
        <f t="shared" si="248"/>
        <v>9876818</v>
      </c>
      <c r="B2065" s="57"/>
      <c r="C2065" s="119"/>
      <c r="D2065" s="119"/>
      <c r="E2065" s="119"/>
      <c r="F2065" s="119"/>
      <c r="G2065" s="46" t="s">
        <v>1568</v>
      </c>
      <c r="H2065" s="46" t="s">
        <v>1850</v>
      </c>
      <c r="J2065" s="5" t="str">
        <f t="shared" si="240"/>
        <v>NOR Ibuprofen Zentiva k.s. film-coated tablet 100 x 400mg/</v>
      </c>
      <c r="K2065" s="5" t="str">
        <f t="shared" si="241"/>
        <v>NOR Ibuprofen Zentiva k.s. film-coated tablet 100 x 400mg/</v>
      </c>
      <c r="N2065" s="46" t="s">
        <v>210</v>
      </c>
      <c r="O2065" s="46" t="s">
        <v>2235</v>
      </c>
      <c r="P2065" s="80">
        <v>100</v>
      </c>
      <c r="R2065" s="80">
        <v>100</v>
      </c>
      <c r="T2065" s="119"/>
      <c r="U2065" s="119"/>
      <c r="V2065" s="119"/>
      <c r="W2065" s="119"/>
      <c r="X2065" s="46" t="s">
        <v>210</v>
      </c>
      <c r="Y2065" s="46" t="s">
        <v>2159</v>
      </c>
      <c r="AA2065" s="46" t="s">
        <v>2303</v>
      </c>
      <c r="AC2065" s="46" t="s">
        <v>210</v>
      </c>
      <c r="AD2065" s="46" t="s">
        <v>210</v>
      </c>
      <c r="AE2065" s="46" t="s">
        <v>2235</v>
      </c>
      <c r="AF2065" s="48" t="s">
        <v>2203</v>
      </c>
      <c r="AG2065" s="46" t="s">
        <v>2339</v>
      </c>
      <c r="AH2065" s="46"/>
      <c r="AI2065" s="46" t="s">
        <v>3373</v>
      </c>
      <c r="AJ2065" s="46" t="s">
        <v>2221</v>
      </c>
      <c r="AT2065" s="25" t="str">
        <f t="shared" si="242"/>
        <v>NOR Ibuprofen Zentiva k.s. film-coated tablet 400mg/</v>
      </c>
      <c r="AU2065" s="33"/>
      <c r="AV2065" s="46" t="s">
        <v>1902</v>
      </c>
      <c r="AW2065" s="46" t="s">
        <v>1850</v>
      </c>
      <c r="AX2065" s="46"/>
      <c r="AZ2065" s="46" t="s">
        <v>578</v>
      </c>
      <c r="BA2065" s="46" t="s">
        <v>966</v>
      </c>
      <c r="BB2065" s="46"/>
      <c r="BD2065" s="46" t="s">
        <v>2339</v>
      </c>
      <c r="BE2065" s="46"/>
      <c r="BF2065" s="46" t="s">
        <v>2051</v>
      </c>
      <c r="BG2065" s="46" t="s">
        <v>2100</v>
      </c>
      <c r="BH2065" s="46"/>
      <c r="BI2065" s="46"/>
      <c r="BJ2065" s="46" t="s">
        <v>1964</v>
      </c>
      <c r="BK2065" s="46" t="s">
        <v>2100</v>
      </c>
      <c r="BL2065" s="46" t="s">
        <v>2051</v>
      </c>
      <c r="BM2065" s="65" t="s">
        <v>1353</v>
      </c>
      <c r="BN2065" t="str">
        <f t="shared" si="243"/>
        <v>Ibuprofen film-coated tablet 400mg/</v>
      </c>
      <c r="BO2065" s="65"/>
      <c r="BP2065" t="str">
        <f t="shared" si="247"/>
        <v>Ibuprofen film-coated tablet 400mg/</v>
      </c>
      <c r="BR2065" s="76">
        <v>10221000</v>
      </c>
      <c r="BS2065" s="72" t="s">
        <v>1220</v>
      </c>
      <c r="BT2065" s="72"/>
      <c r="BU2065" s="119"/>
      <c r="BV2065" s="119"/>
      <c r="BW2065" s="48" t="s">
        <v>2203</v>
      </c>
      <c r="CB2065" s="82" t="s">
        <v>210</v>
      </c>
      <c r="CC2065" s="82"/>
      <c r="CD2065" s="46" t="s">
        <v>210</v>
      </c>
      <c r="CE2065" s="46" t="s">
        <v>210</v>
      </c>
      <c r="CG2065" s="46" t="s">
        <v>210</v>
      </c>
      <c r="CH2065" s="46"/>
      <c r="CI2065" s="119"/>
      <c r="CJ2065" s="119"/>
      <c r="CK2065" s="46" t="s">
        <v>210</v>
      </c>
      <c r="CN2065" s="46" t="s">
        <v>210</v>
      </c>
      <c r="CO2065" s="46" t="s">
        <v>2251</v>
      </c>
      <c r="CQ2065" s="69" t="s">
        <v>2251</v>
      </c>
      <c r="CR2065" s="69" t="s">
        <v>966</v>
      </c>
      <c r="CT2065" s="46" t="s">
        <v>2251</v>
      </c>
      <c r="CU2065" s="46" t="s">
        <v>614</v>
      </c>
      <c r="CV2065" s="119"/>
      <c r="CW2065" s="148"/>
      <c r="DG2065" s="119"/>
      <c r="DH2065" s="119"/>
      <c r="DI2065" s="119"/>
      <c r="DJ2065" s="119"/>
      <c r="DK2065" s="119"/>
      <c r="DL2065" s="74">
        <v>400</v>
      </c>
      <c r="DM2065" s="74" t="s">
        <v>164</v>
      </c>
      <c r="DN2065" s="74"/>
      <c r="DO2065" s="74"/>
      <c r="DP2065" s="74"/>
      <c r="DR2065" s="74">
        <v>400</v>
      </c>
      <c r="DS2065" s="74" t="s">
        <v>164</v>
      </c>
      <c r="DX2065" s="46" t="s">
        <v>210</v>
      </c>
      <c r="DY2065" s="46" t="s">
        <v>210</v>
      </c>
      <c r="DZ2065" s="46" t="s">
        <v>2242</v>
      </c>
      <c r="EA2065" s="75">
        <v>4000000</v>
      </c>
      <c r="EB2065" s="46" t="s">
        <v>164</v>
      </c>
      <c r="EC2065" s="46"/>
      <c r="ET2065" s="46" t="s">
        <v>210</v>
      </c>
      <c r="EU2065" s="46" t="s">
        <v>210</v>
      </c>
      <c r="EY2065" s="70" t="str">
        <f t="shared" si="244"/>
        <v>ibuprofen oral 400mg/</v>
      </c>
      <c r="FK2065" s="14" t="s">
        <v>163</v>
      </c>
      <c r="FL2065" s="70" t="str">
        <f t="shared" si="245"/>
        <v>ibuprofen oral 400mg/</v>
      </c>
    </row>
    <row r="2066" spans="1:168" ht="15.75" customHeight="1">
      <c r="A2066" s="76">
        <f t="shared" si="248"/>
        <v>9876819</v>
      </c>
      <c r="B2066" s="57"/>
      <c r="C2066" s="119"/>
      <c r="D2066" s="119"/>
      <c r="E2066" s="119"/>
      <c r="F2066" s="119"/>
      <c r="G2066" s="46" t="s">
        <v>1569</v>
      </c>
      <c r="H2066" s="46" t="s">
        <v>1849</v>
      </c>
      <c r="J2066" s="5" t="str">
        <f t="shared" si="240"/>
        <v>NOR Ibuprofen Zentiva k.s. film-coated tablet 50 x 200mg/</v>
      </c>
      <c r="K2066" s="5" t="str">
        <f t="shared" si="241"/>
        <v>NOR Ibuprofen Zentiva k.s. film-coated tablet 50 x 200mg/</v>
      </c>
      <c r="N2066" s="46" t="s">
        <v>210</v>
      </c>
      <c r="O2066" s="46" t="s">
        <v>2240</v>
      </c>
      <c r="P2066" s="80">
        <v>50</v>
      </c>
      <c r="R2066" s="80">
        <v>50</v>
      </c>
      <c r="T2066" s="119"/>
      <c r="U2066" s="119"/>
      <c r="V2066" s="119"/>
      <c r="W2066" s="119"/>
      <c r="X2066" s="46" t="s">
        <v>210</v>
      </c>
      <c r="Y2066" s="46" t="s">
        <v>2158</v>
      </c>
      <c r="AA2066" s="46" t="s">
        <v>2303</v>
      </c>
      <c r="AC2066" s="46" t="s">
        <v>210</v>
      </c>
      <c r="AD2066" s="46" t="s">
        <v>210</v>
      </c>
      <c r="AE2066" s="46" t="s">
        <v>2240</v>
      </c>
      <c r="AF2066" s="48" t="s">
        <v>2203</v>
      </c>
      <c r="AG2066" s="46" t="s">
        <v>2339</v>
      </c>
      <c r="AH2066" s="46"/>
      <c r="AI2066" s="46" t="s">
        <v>3373</v>
      </c>
      <c r="AJ2066" s="46" t="s">
        <v>2221</v>
      </c>
      <c r="AT2066" s="25" t="str">
        <f t="shared" si="242"/>
        <v>NOR Ibuprofen Zentiva k.s. film-coated tablet 200mg/</v>
      </c>
      <c r="AU2066" s="33"/>
      <c r="AV2066" s="46" t="s">
        <v>1902</v>
      </c>
      <c r="AW2066" s="46" t="s">
        <v>1849</v>
      </c>
      <c r="AX2066" s="46"/>
      <c r="AZ2066" s="46" t="s">
        <v>578</v>
      </c>
      <c r="BA2066" s="46" t="s">
        <v>966</v>
      </c>
      <c r="BB2066" s="46"/>
      <c r="BD2066" s="46" t="s">
        <v>2339</v>
      </c>
      <c r="BE2066" s="46"/>
      <c r="BF2066" s="46" t="s">
        <v>2050</v>
      </c>
      <c r="BG2066" s="46" t="s">
        <v>2100</v>
      </c>
      <c r="BH2066" s="46"/>
      <c r="BI2066" s="46"/>
      <c r="BJ2066" s="46" t="s">
        <v>1963</v>
      </c>
      <c r="BK2066" s="46" t="s">
        <v>2100</v>
      </c>
      <c r="BL2066" s="46" t="s">
        <v>2050</v>
      </c>
      <c r="BM2066" s="65" t="s">
        <v>1353</v>
      </c>
      <c r="BN2066" t="str">
        <f t="shared" si="243"/>
        <v>Ibuprofen film-coated tablet 200mg/</v>
      </c>
      <c r="BO2066" s="65"/>
      <c r="BP2066" t="str">
        <f t="shared" si="247"/>
        <v>Ibuprofen film-coated tablet 200mg/</v>
      </c>
      <c r="BR2066" s="76">
        <v>10221000</v>
      </c>
      <c r="BS2066" s="72" t="s">
        <v>1220</v>
      </c>
      <c r="BT2066" s="72"/>
      <c r="BU2066" s="119"/>
      <c r="BV2066" s="119"/>
      <c r="BW2066" s="48" t="s">
        <v>2203</v>
      </c>
      <c r="CB2066" s="82" t="s">
        <v>210</v>
      </c>
      <c r="CC2066" s="82"/>
      <c r="CD2066" s="46" t="s">
        <v>210</v>
      </c>
      <c r="CE2066" s="46" t="s">
        <v>210</v>
      </c>
      <c r="CG2066" s="46" t="s">
        <v>210</v>
      </c>
      <c r="CH2066" s="46"/>
      <c r="CI2066" s="119"/>
      <c r="CJ2066" s="119"/>
      <c r="CK2066" s="46" t="s">
        <v>210</v>
      </c>
      <c r="CN2066" s="46" t="s">
        <v>210</v>
      </c>
      <c r="CO2066" s="46" t="s">
        <v>2251</v>
      </c>
      <c r="CQ2066" s="69" t="s">
        <v>2251</v>
      </c>
      <c r="CR2066" s="69" t="s">
        <v>966</v>
      </c>
      <c r="CT2066" s="46" t="s">
        <v>2251</v>
      </c>
      <c r="CU2066" s="46" t="s">
        <v>614</v>
      </c>
      <c r="CV2066" s="119"/>
      <c r="CW2066" s="148"/>
      <c r="DG2066" s="119"/>
      <c r="DH2066" s="119"/>
      <c r="DI2066" s="119"/>
      <c r="DJ2066" s="119"/>
      <c r="DK2066" s="119"/>
      <c r="DL2066" s="74">
        <v>200</v>
      </c>
      <c r="DM2066" s="74" t="s">
        <v>164</v>
      </c>
      <c r="DN2066" s="74"/>
      <c r="DO2066" s="74"/>
      <c r="DP2066" s="74"/>
      <c r="DR2066" s="74">
        <v>200</v>
      </c>
      <c r="DS2066" s="74" t="s">
        <v>164</v>
      </c>
      <c r="DX2066" s="46" t="s">
        <v>210</v>
      </c>
      <c r="DY2066" s="46" t="s">
        <v>210</v>
      </c>
      <c r="DZ2066" s="46" t="s">
        <v>2242</v>
      </c>
      <c r="EA2066" s="75">
        <v>2000000</v>
      </c>
      <c r="EB2066" s="46" t="s">
        <v>164</v>
      </c>
      <c r="EC2066" s="46"/>
      <c r="ET2066" s="46" t="s">
        <v>210</v>
      </c>
      <c r="EU2066" s="46" t="s">
        <v>210</v>
      </c>
      <c r="EY2066" s="70" t="str">
        <f t="shared" si="244"/>
        <v>ibuprofen oral 200mg/</v>
      </c>
      <c r="FK2066" s="14" t="s">
        <v>163</v>
      </c>
      <c r="FL2066" s="70" t="str">
        <f t="shared" si="245"/>
        <v>ibuprofen oral 200mg/</v>
      </c>
    </row>
    <row r="2067" spans="1:168" ht="15.75" customHeight="1">
      <c r="A2067" s="76">
        <f t="shared" si="248"/>
        <v>9876820</v>
      </c>
      <c r="B2067" s="57"/>
      <c r="C2067" s="119"/>
      <c r="D2067" s="119"/>
      <c r="E2067" s="119"/>
      <c r="F2067" s="119"/>
      <c r="G2067" s="46" t="s">
        <v>1570</v>
      </c>
      <c r="H2067" s="46" t="s">
        <v>1849</v>
      </c>
      <c r="J2067" s="5" t="str">
        <f t="shared" si="240"/>
        <v>NOR Ibuprofen Zentiva k.s. film-coated tablet 12 x 200mg/</v>
      </c>
      <c r="K2067" s="5" t="str">
        <f t="shared" si="241"/>
        <v>NOR Ibuprofen Zentiva k.s. film-coated tablet 12 x 200mg/</v>
      </c>
      <c r="N2067" s="46" t="s">
        <v>210</v>
      </c>
      <c r="O2067" s="46" t="s">
        <v>2284</v>
      </c>
      <c r="P2067" s="80">
        <v>12</v>
      </c>
      <c r="R2067" s="80">
        <v>12</v>
      </c>
      <c r="T2067" s="119"/>
      <c r="U2067" s="119"/>
      <c r="V2067" s="119"/>
      <c r="W2067" s="119"/>
      <c r="X2067" s="46" t="s">
        <v>210</v>
      </c>
      <c r="Y2067" s="46" t="s">
        <v>2158</v>
      </c>
      <c r="AA2067" s="46" t="s">
        <v>2303</v>
      </c>
      <c r="AC2067" s="46" t="s">
        <v>210</v>
      </c>
      <c r="AD2067" s="46" t="s">
        <v>210</v>
      </c>
      <c r="AE2067" s="46" t="s">
        <v>2284</v>
      </c>
      <c r="AF2067" s="48" t="s">
        <v>2203</v>
      </c>
      <c r="AG2067" s="46" t="s">
        <v>2339</v>
      </c>
      <c r="AH2067" s="46"/>
      <c r="AI2067" s="46" t="s">
        <v>3373</v>
      </c>
      <c r="AJ2067" s="46" t="s">
        <v>2221</v>
      </c>
      <c r="AT2067" s="25" t="str">
        <f t="shared" si="242"/>
        <v>NOR Ibuprofen Zentiva k.s. film-coated tablet 200mg/</v>
      </c>
      <c r="AU2067" s="33"/>
      <c r="AV2067" s="46" t="s">
        <v>1902</v>
      </c>
      <c r="AW2067" s="46" t="s">
        <v>1849</v>
      </c>
      <c r="AX2067" s="46"/>
      <c r="AZ2067" s="46" t="s">
        <v>578</v>
      </c>
      <c r="BA2067" s="46" t="s">
        <v>966</v>
      </c>
      <c r="BB2067" s="46"/>
      <c r="BD2067" s="46" t="s">
        <v>2339</v>
      </c>
      <c r="BE2067" s="46"/>
      <c r="BF2067" s="46" t="s">
        <v>2050</v>
      </c>
      <c r="BG2067" s="46" t="s">
        <v>2100</v>
      </c>
      <c r="BH2067" s="46"/>
      <c r="BI2067" s="46"/>
      <c r="BJ2067" s="46" t="s">
        <v>1963</v>
      </c>
      <c r="BK2067" s="46" t="s">
        <v>2100</v>
      </c>
      <c r="BL2067" s="46" t="s">
        <v>2050</v>
      </c>
      <c r="BM2067" s="65" t="s">
        <v>1353</v>
      </c>
      <c r="BN2067" t="str">
        <f t="shared" si="243"/>
        <v>Ibuprofen film-coated tablet 200mg/</v>
      </c>
      <c r="BO2067" s="65"/>
      <c r="BP2067" t="str">
        <f t="shared" si="247"/>
        <v>Ibuprofen film-coated tablet 200mg/</v>
      </c>
      <c r="BR2067" s="76">
        <v>10221000</v>
      </c>
      <c r="BS2067" s="72" t="s">
        <v>1220</v>
      </c>
      <c r="BT2067" s="72"/>
      <c r="BU2067" s="119"/>
      <c r="BV2067" s="119"/>
      <c r="BW2067" s="48" t="s">
        <v>2203</v>
      </c>
      <c r="CB2067" s="82" t="s">
        <v>210</v>
      </c>
      <c r="CC2067" s="82"/>
      <c r="CD2067" s="46" t="s">
        <v>210</v>
      </c>
      <c r="CE2067" s="46" t="s">
        <v>210</v>
      </c>
      <c r="CG2067" s="46" t="s">
        <v>210</v>
      </c>
      <c r="CH2067" s="46"/>
      <c r="CI2067" s="119"/>
      <c r="CJ2067" s="119"/>
      <c r="CK2067" s="46" t="s">
        <v>210</v>
      </c>
      <c r="CN2067" s="46" t="s">
        <v>210</v>
      </c>
      <c r="CO2067" s="46" t="s">
        <v>2251</v>
      </c>
      <c r="CQ2067" s="69" t="s">
        <v>2251</v>
      </c>
      <c r="CR2067" s="69" t="s">
        <v>966</v>
      </c>
      <c r="CT2067" s="46" t="s">
        <v>2251</v>
      </c>
      <c r="CU2067" s="46" t="s">
        <v>614</v>
      </c>
      <c r="CV2067" s="119"/>
      <c r="CW2067" s="148"/>
      <c r="DG2067" s="119"/>
      <c r="DH2067" s="119"/>
      <c r="DI2067" s="119"/>
      <c r="DJ2067" s="119"/>
      <c r="DK2067" s="119"/>
      <c r="DL2067" s="74">
        <v>200</v>
      </c>
      <c r="DM2067" s="74" t="s">
        <v>164</v>
      </c>
      <c r="DN2067" s="74"/>
      <c r="DO2067" s="74"/>
      <c r="DP2067" s="74"/>
      <c r="DR2067" s="74">
        <v>200</v>
      </c>
      <c r="DS2067" s="74" t="s">
        <v>164</v>
      </c>
      <c r="DX2067" s="46" t="s">
        <v>210</v>
      </c>
      <c r="DY2067" s="46" t="s">
        <v>210</v>
      </c>
      <c r="DZ2067" s="46" t="s">
        <v>2242</v>
      </c>
      <c r="EA2067" s="75">
        <v>2000000</v>
      </c>
      <c r="EB2067" s="46" t="s">
        <v>164</v>
      </c>
      <c r="EC2067" s="46"/>
      <c r="ET2067" s="46" t="s">
        <v>210</v>
      </c>
      <c r="EU2067" s="46" t="s">
        <v>210</v>
      </c>
      <c r="EY2067" s="70" t="str">
        <f t="shared" si="244"/>
        <v>ibuprofen oral 200mg/</v>
      </c>
      <c r="FK2067" s="14" t="s">
        <v>163</v>
      </c>
      <c r="FL2067" s="70" t="str">
        <f t="shared" si="245"/>
        <v>ibuprofen oral 200mg/</v>
      </c>
    </row>
    <row r="2068" spans="1:168" ht="15.75" customHeight="1">
      <c r="A2068" s="76">
        <f t="shared" si="248"/>
        <v>9876821</v>
      </c>
      <c r="B2068" s="57"/>
      <c r="C2068" s="119"/>
      <c r="D2068" s="119"/>
      <c r="E2068" s="119"/>
      <c r="F2068" s="119"/>
      <c r="G2068" s="46" t="s">
        <v>1571</v>
      </c>
      <c r="H2068" s="46" t="s">
        <v>1851</v>
      </c>
      <c r="J2068" s="5" t="str">
        <f t="shared" si="240"/>
        <v>NOR Ibuprofen Zentiva k.s. film-coated tablet 50 x 600mg/</v>
      </c>
      <c r="K2068" s="5" t="str">
        <f t="shared" si="241"/>
        <v>NOR Ibuprofen Zentiva k.s. film-coated tablet 50 x 600mg/</v>
      </c>
      <c r="N2068" s="46" t="s">
        <v>210</v>
      </c>
      <c r="O2068" s="46" t="s">
        <v>2240</v>
      </c>
      <c r="P2068" s="80">
        <v>50</v>
      </c>
      <c r="R2068" s="80">
        <v>50</v>
      </c>
      <c r="T2068" s="119"/>
      <c r="U2068" s="119"/>
      <c r="V2068" s="119"/>
      <c r="W2068" s="119"/>
      <c r="X2068" s="46" t="s">
        <v>210</v>
      </c>
      <c r="Y2068" s="46" t="s">
        <v>2160</v>
      </c>
      <c r="AA2068" s="46" t="s">
        <v>2303</v>
      </c>
      <c r="AC2068" s="46" t="s">
        <v>210</v>
      </c>
      <c r="AD2068" s="46" t="s">
        <v>210</v>
      </c>
      <c r="AE2068" s="46" t="s">
        <v>2240</v>
      </c>
      <c r="AF2068" s="48" t="s">
        <v>2203</v>
      </c>
      <c r="AG2068" s="46" t="s">
        <v>2339</v>
      </c>
      <c r="AH2068" s="46"/>
      <c r="AI2068" s="46" t="s">
        <v>3373</v>
      </c>
      <c r="AJ2068" s="46" t="s">
        <v>2221</v>
      </c>
      <c r="AT2068" s="25" t="str">
        <f t="shared" si="242"/>
        <v>NOR Ibuprofen Zentiva k.s. film-coated tablet 600mg/</v>
      </c>
      <c r="AU2068" s="33"/>
      <c r="AV2068" s="46" t="s">
        <v>1902</v>
      </c>
      <c r="AW2068" s="46" t="s">
        <v>1851</v>
      </c>
      <c r="AX2068" s="46"/>
      <c r="AZ2068" s="46" t="s">
        <v>578</v>
      </c>
      <c r="BA2068" s="46" t="s">
        <v>966</v>
      </c>
      <c r="BB2068" s="46"/>
      <c r="BD2068" s="46" t="s">
        <v>2339</v>
      </c>
      <c r="BE2068" s="46"/>
      <c r="BF2068" s="46" t="s">
        <v>2052</v>
      </c>
      <c r="BG2068" s="46" t="s">
        <v>2100</v>
      </c>
      <c r="BH2068" s="46"/>
      <c r="BI2068" s="46"/>
      <c r="BJ2068" s="46" t="s">
        <v>1965</v>
      </c>
      <c r="BK2068" s="46" t="s">
        <v>2100</v>
      </c>
      <c r="BL2068" s="46" t="s">
        <v>2052</v>
      </c>
      <c r="BM2068" s="65" t="s">
        <v>1353</v>
      </c>
      <c r="BN2068" t="str">
        <f t="shared" si="243"/>
        <v>Ibuprofen film-coated tablet 600mg/</v>
      </c>
      <c r="BO2068" s="65"/>
      <c r="BP2068" t="str">
        <f t="shared" si="247"/>
        <v>Ibuprofen film-coated tablet 600mg/</v>
      </c>
      <c r="BR2068" s="76">
        <v>10221000</v>
      </c>
      <c r="BS2068" s="72" t="s">
        <v>1220</v>
      </c>
      <c r="BT2068" s="72"/>
      <c r="BU2068" s="119"/>
      <c r="BV2068" s="119"/>
      <c r="BW2068" s="48" t="s">
        <v>2203</v>
      </c>
      <c r="CB2068" s="82" t="s">
        <v>210</v>
      </c>
      <c r="CC2068" s="82"/>
      <c r="CD2068" s="46" t="s">
        <v>210</v>
      </c>
      <c r="CE2068" s="46" t="s">
        <v>210</v>
      </c>
      <c r="CG2068" s="46" t="s">
        <v>210</v>
      </c>
      <c r="CH2068" s="46"/>
      <c r="CI2068" s="119"/>
      <c r="CJ2068" s="119"/>
      <c r="CK2068" s="46" t="s">
        <v>210</v>
      </c>
      <c r="CN2068" s="46" t="s">
        <v>210</v>
      </c>
      <c r="CO2068" s="46" t="s">
        <v>2251</v>
      </c>
      <c r="CQ2068" s="69" t="s">
        <v>2251</v>
      </c>
      <c r="CR2068" s="69" t="s">
        <v>966</v>
      </c>
      <c r="CT2068" s="46" t="s">
        <v>2251</v>
      </c>
      <c r="CU2068" s="46" t="s">
        <v>614</v>
      </c>
      <c r="CV2068" s="119"/>
      <c r="CW2068" s="148"/>
      <c r="DG2068" s="119"/>
      <c r="DH2068" s="119"/>
      <c r="DI2068" s="119"/>
      <c r="DJ2068" s="119"/>
      <c r="DK2068" s="119"/>
      <c r="DL2068" s="74">
        <v>600</v>
      </c>
      <c r="DM2068" s="74" t="s">
        <v>164</v>
      </c>
      <c r="DN2068" s="74"/>
      <c r="DO2068" s="74"/>
      <c r="DP2068" s="74"/>
      <c r="DR2068" s="74">
        <v>600</v>
      </c>
      <c r="DS2068" s="74" t="s">
        <v>164</v>
      </c>
      <c r="DX2068" s="46" t="s">
        <v>210</v>
      </c>
      <c r="DY2068" s="46" t="s">
        <v>210</v>
      </c>
      <c r="DZ2068" s="46" t="s">
        <v>2242</v>
      </c>
      <c r="EA2068" s="75">
        <v>6000000</v>
      </c>
      <c r="EB2068" s="46" t="s">
        <v>164</v>
      </c>
      <c r="EC2068" s="46"/>
      <c r="ET2068" s="46" t="s">
        <v>210</v>
      </c>
      <c r="EU2068" s="46" t="s">
        <v>210</v>
      </c>
      <c r="EY2068" s="70" t="str">
        <f t="shared" si="244"/>
        <v>ibuprofen oral 600mg/</v>
      </c>
      <c r="FK2068" s="14" t="s">
        <v>163</v>
      </c>
      <c r="FL2068" s="70" t="str">
        <f t="shared" si="245"/>
        <v>ibuprofen oral 600mg/</v>
      </c>
    </row>
    <row r="2069" spans="1:168" ht="15.75" customHeight="1">
      <c r="A2069" s="76">
        <f t="shared" si="248"/>
        <v>9876822</v>
      </c>
      <c r="B2069" s="57"/>
      <c r="C2069" s="119"/>
      <c r="D2069" s="119"/>
      <c r="E2069" s="119"/>
      <c r="F2069" s="119"/>
      <c r="G2069" s="46" t="s">
        <v>1572</v>
      </c>
      <c r="H2069" s="46" t="s">
        <v>1851</v>
      </c>
      <c r="J2069" s="5" t="str">
        <f t="shared" si="240"/>
        <v>NOR Ibuprofen Zentiva k.s. film-coated tablet 40 x 600mg/</v>
      </c>
      <c r="K2069" s="5" t="str">
        <f t="shared" si="241"/>
        <v>NOR Ibuprofen Zentiva k.s. film-coated tablet 40 x 600mg/</v>
      </c>
      <c r="N2069" s="46" t="s">
        <v>210</v>
      </c>
      <c r="O2069" s="46" t="s">
        <v>2239</v>
      </c>
      <c r="P2069" s="80">
        <v>40</v>
      </c>
      <c r="R2069" s="80">
        <v>40</v>
      </c>
      <c r="T2069" s="119"/>
      <c r="U2069" s="119"/>
      <c r="V2069" s="119"/>
      <c r="W2069" s="119"/>
      <c r="X2069" s="46" t="s">
        <v>210</v>
      </c>
      <c r="Y2069" s="46" t="s">
        <v>2160</v>
      </c>
      <c r="AA2069" s="46" t="s">
        <v>2303</v>
      </c>
      <c r="AC2069" s="46" t="s">
        <v>210</v>
      </c>
      <c r="AD2069" s="46" t="s">
        <v>210</v>
      </c>
      <c r="AE2069" s="46" t="s">
        <v>2239</v>
      </c>
      <c r="AF2069" s="48" t="s">
        <v>2203</v>
      </c>
      <c r="AG2069" s="46" t="s">
        <v>2339</v>
      </c>
      <c r="AH2069" s="46"/>
      <c r="AI2069" s="46" t="s">
        <v>3373</v>
      </c>
      <c r="AJ2069" s="46" t="s">
        <v>2221</v>
      </c>
      <c r="AT2069" s="25" t="str">
        <f t="shared" si="242"/>
        <v>NOR Ibuprofen Zentiva k.s. film-coated tablet 600mg/</v>
      </c>
      <c r="AU2069" s="33"/>
      <c r="AV2069" s="46" t="s">
        <v>1902</v>
      </c>
      <c r="AW2069" s="46" t="s">
        <v>1851</v>
      </c>
      <c r="AX2069" s="46"/>
      <c r="AZ2069" s="46" t="s">
        <v>578</v>
      </c>
      <c r="BA2069" s="46" t="s">
        <v>966</v>
      </c>
      <c r="BB2069" s="46"/>
      <c r="BD2069" s="46" t="s">
        <v>2339</v>
      </c>
      <c r="BE2069" s="46"/>
      <c r="BF2069" s="46" t="s">
        <v>2052</v>
      </c>
      <c r="BG2069" s="46" t="s">
        <v>2100</v>
      </c>
      <c r="BH2069" s="46"/>
      <c r="BI2069" s="46"/>
      <c r="BJ2069" s="46" t="s">
        <v>1965</v>
      </c>
      <c r="BK2069" s="46" t="s">
        <v>2100</v>
      </c>
      <c r="BL2069" s="46" t="s">
        <v>2052</v>
      </c>
      <c r="BM2069" s="65" t="s">
        <v>1353</v>
      </c>
      <c r="BN2069" t="str">
        <f t="shared" si="243"/>
        <v>Ibuprofen film-coated tablet 600mg/</v>
      </c>
      <c r="BO2069" s="65"/>
      <c r="BP2069" t="str">
        <f t="shared" si="247"/>
        <v>Ibuprofen film-coated tablet 600mg/</v>
      </c>
      <c r="BR2069" s="76">
        <v>10221000</v>
      </c>
      <c r="BS2069" s="72" t="s">
        <v>1220</v>
      </c>
      <c r="BT2069" s="72"/>
      <c r="BU2069" s="119"/>
      <c r="BV2069" s="119"/>
      <c r="BW2069" s="48" t="s">
        <v>2203</v>
      </c>
      <c r="CB2069" s="82" t="s">
        <v>210</v>
      </c>
      <c r="CC2069" s="82"/>
      <c r="CD2069" s="46" t="s">
        <v>210</v>
      </c>
      <c r="CE2069" s="46" t="s">
        <v>210</v>
      </c>
      <c r="CG2069" s="46" t="s">
        <v>210</v>
      </c>
      <c r="CH2069" s="46"/>
      <c r="CI2069" s="119"/>
      <c r="CJ2069" s="119"/>
      <c r="CK2069" s="46" t="s">
        <v>210</v>
      </c>
      <c r="CN2069" s="46" t="s">
        <v>210</v>
      </c>
      <c r="CO2069" s="46" t="s">
        <v>2251</v>
      </c>
      <c r="CQ2069" s="69" t="s">
        <v>2251</v>
      </c>
      <c r="CR2069" s="69" t="s">
        <v>966</v>
      </c>
      <c r="CT2069" s="46" t="s">
        <v>2251</v>
      </c>
      <c r="CU2069" s="46" t="s">
        <v>614</v>
      </c>
      <c r="CV2069" s="119"/>
      <c r="CW2069" s="148"/>
      <c r="DG2069" s="119"/>
      <c r="DH2069" s="119"/>
      <c r="DI2069" s="119"/>
      <c r="DJ2069" s="119"/>
      <c r="DK2069" s="119"/>
      <c r="DL2069" s="74">
        <v>600</v>
      </c>
      <c r="DM2069" s="74" t="s">
        <v>164</v>
      </c>
      <c r="DN2069" s="74"/>
      <c r="DO2069" s="74"/>
      <c r="DP2069" s="74"/>
      <c r="DR2069" s="74">
        <v>600</v>
      </c>
      <c r="DS2069" s="74" t="s">
        <v>164</v>
      </c>
      <c r="DX2069" s="46" t="s">
        <v>210</v>
      </c>
      <c r="DY2069" s="46" t="s">
        <v>210</v>
      </c>
      <c r="DZ2069" s="46" t="s">
        <v>2242</v>
      </c>
      <c r="EA2069" s="75">
        <v>6000000</v>
      </c>
      <c r="EB2069" s="46" t="s">
        <v>164</v>
      </c>
      <c r="EC2069" s="46"/>
      <c r="ET2069" s="46" t="s">
        <v>210</v>
      </c>
      <c r="EU2069" s="46" t="s">
        <v>210</v>
      </c>
      <c r="EY2069" s="70" t="str">
        <f t="shared" si="244"/>
        <v>ibuprofen oral 600mg/</v>
      </c>
      <c r="FK2069" s="14" t="s">
        <v>163</v>
      </c>
      <c r="FL2069" s="70" t="str">
        <f t="shared" si="245"/>
        <v>ibuprofen oral 600mg/</v>
      </c>
    </row>
    <row r="2070" spans="1:168" ht="15.75" customHeight="1">
      <c r="A2070" s="76">
        <f t="shared" si="248"/>
        <v>9876823</v>
      </c>
      <c r="B2070" s="57"/>
      <c r="C2070" s="119"/>
      <c r="D2070" s="119"/>
      <c r="E2070" s="119"/>
      <c r="F2070" s="119"/>
      <c r="G2070" s="46" t="s">
        <v>1573</v>
      </c>
      <c r="H2070" s="46" t="s">
        <v>1851</v>
      </c>
      <c r="J2070" s="5" t="str">
        <f t="shared" si="240"/>
        <v>NOR Ibuprofen Zentiva k.s. film-coated tablet 20 x 600mg/</v>
      </c>
      <c r="K2070" s="5" t="str">
        <f t="shared" si="241"/>
        <v>NOR Ibuprofen Zentiva k.s. film-coated tablet 20 x 600mg/</v>
      </c>
      <c r="N2070" s="46" t="s">
        <v>210</v>
      </c>
      <c r="O2070" s="46" t="s">
        <v>2238</v>
      </c>
      <c r="P2070" s="80">
        <v>20</v>
      </c>
      <c r="R2070" s="80">
        <v>20</v>
      </c>
      <c r="T2070" s="119"/>
      <c r="U2070" s="119"/>
      <c r="V2070" s="119"/>
      <c r="W2070" s="119"/>
      <c r="X2070" s="46" t="s">
        <v>210</v>
      </c>
      <c r="Y2070" s="46" t="s">
        <v>2160</v>
      </c>
      <c r="AA2070" s="46" t="s">
        <v>2303</v>
      </c>
      <c r="AC2070" s="46" t="s">
        <v>210</v>
      </c>
      <c r="AD2070" s="46" t="s">
        <v>210</v>
      </c>
      <c r="AE2070" s="46" t="s">
        <v>2238</v>
      </c>
      <c r="AF2070" s="48" t="s">
        <v>2203</v>
      </c>
      <c r="AG2070" s="46" t="s">
        <v>2339</v>
      </c>
      <c r="AH2070" s="46"/>
      <c r="AI2070" s="46" t="s">
        <v>3373</v>
      </c>
      <c r="AJ2070" s="46" t="s">
        <v>2221</v>
      </c>
      <c r="AT2070" s="25" t="str">
        <f t="shared" si="242"/>
        <v>NOR Ibuprofen Zentiva k.s. film-coated tablet 600mg/</v>
      </c>
      <c r="AU2070" s="33"/>
      <c r="AV2070" s="46" t="s">
        <v>1902</v>
      </c>
      <c r="AW2070" s="46" t="s">
        <v>1851</v>
      </c>
      <c r="AX2070" s="46"/>
      <c r="AZ2070" s="46" t="s">
        <v>578</v>
      </c>
      <c r="BA2070" s="46" t="s">
        <v>966</v>
      </c>
      <c r="BB2070" s="46"/>
      <c r="BD2070" s="46" t="s">
        <v>2339</v>
      </c>
      <c r="BE2070" s="46"/>
      <c r="BF2070" s="46" t="s">
        <v>2052</v>
      </c>
      <c r="BG2070" s="46" t="s">
        <v>2100</v>
      </c>
      <c r="BH2070" s="46"/>
      <c r="BI2070" s="46"/>
      <c r="BJ2070" s="46" t="s">
        <v>1965</v>
      </c>
      <c r="BK2070" s="46" t="s">
        <v>2100</v>
      </c>
      <c r="BL2070" s="46" t="s">
        <v>2052</v>
      </c>
      <c r="BM2070" s="65" t="s">
        <v>1353</v>
      </c>
      <c r="BN2070" t="str">
        <f t="shared" si="243"/>
        <v>Ibuprofen film-coated tablet 600mg/</v>
      </c>
      <c r="BO2070" s="65"/>
      <c r="BP2070" t="str">
        <f t="shared" si="247"/>
        <v>Ibuprofen film-coated tablet 600mg/</v>
      </c>
      <c r="BR2070" s="76">
        <v>10221000</v>
      </c>
      <c r="BS2070" s="72" t="s">
        <v>1220</v>
      </c>
      <c r="BT2070" s="72"/>
      <c r="BU2070" s="119"/>
      <c r="BV2070" s="119"/>
      <c r="BW2070" s="48" t="s">
        <v>2203</v>
      </c>
      <c r="CB2070" s="82" t="s">
        <v>210</v>
      </c>
      <c r="CC2070" s="82"/>
      <c r="CD2070" s="46" t="s">
        <v>210</v>
      </c>
      <c r="CE2070" s="46" t="s">
        <v>210</v>
      </c>
      <c r="CG2070" s="46" t="s">
        <v>210</v>
      </c>
      <c r="CH2070" s="46"/>
      <c r="CI2070" s="119"/>
      <c r="CJ2070" s="119"/>
      <c r="CK2070" s="46" t="s">
        <v>210</v>
      </c>
      <c r="CN2070" s="46" t="s">
        <v>210</v>
      </c>
      <c r="CO2070" s="46" t="s">
        <v>2251</v>
      </c>
      <c r="CQ2070" s="69" t="s">
        <v>2251</v>
      </c>
      <c r="CR2070" s="69" t="s">
        <v>966</v>
      </c>
      <c r="CT2070" s="46" t="s">
        <v>2251</v>
      </c>
      <c r="CU2070" s="46" t="s">
        <v>614</v>
      </c>
      <c r="CV2070" s="119"/>
      <c r="CW2070" s="148"/>
      <c r="DG2070" s="119"/>
      <c r="DH2070" s="119"/>
      <c r="DI2070" s="119"/>
      <c r="DJ2070" s="119"/>
      <c r="DK2070" s="119"/>
      <c r="DL2070" s="74">
        <v>600</v>
      </c>
      <c r="DM2070" s="74" t="s">
        <v>164</v>
      </c>
      <c r="DN2070" s="74"/>
      <c r="DO2070" s="74"/>
      <c r="DP2070" s="74"/>
      <c r="DR2070" s="74">
        <v>600</v>
      </c>
      <c r="DS2070" s="74" t="s">
        <v>164</v>
      </c>
      <c r="DX2070" s="46" t="s">
        <v>210</v>
      </c>
      <c r="DY2070" s="46" t="s">
        <v>210</v>
      </c>
      <c r="DZ2070" s="46" t="s">
        <v>2242</v>
      </c>
      <c r="EA2070" s="75">
        <v>6000000</v>
      </c>
      <c r="EB2070" s="46" t="s">
        <v>164</v>
      </c>
      <c r="EC2070" s="46"/>
      <c r="ET2070" s="46" t="s">
        <v>210</v>
      </c>
      <c r="EU2070" s="46" t="s">
        <v>210</v>
      </c>
      <c r="EY2070" s="70" t="str">
        <f t="shared" si="244"/>
        <v>ibuprofen oral 600mg/</v>
      </c>
      <c r="FK2070" s="14" t="s">
        <v>163</v>
      </c>
      <c r="FL2070" s="70" t="str">
        <f t="shared" si="245"/>
        <v>ibuprofen oral 600mg/</v>
      </c>
    </row>
    <row r="2071" spans="1:168" ht="15.75" customHeight="1">
      <c r="A2071" s="76">
        <f t="shared" si="248"/>
        <v>9876824</v>
      </c>
      <c r="B2071" s="57"/>
      <c r="C2071" s="119"/>
      <c r="D2071" s="119"/>
      <c r="E2071" s="119"/>
      <c r="F2071" s="119"/>
      <c r="G2071" s="46" t="s">
        <v>1574</v>
      </c>
      <c r="H2071" s="46" t="s">
        <v>1852</v>
      </c>
      <c r="J2071" s="5" t="str">
        <f t="shared" ref="J2071:J2134" si="249">CONCATENATE(BM2071," ",CR2072," ",BG2071," ",BS2071," ",R2071,S2071," x ",DR2071,DS2071,"/",DU2071,DV2071)</f>
        <v>NOR simvastatine Teva Sweden AB film-coated tablet 28 x 10mg/</v>
      </c>
      <c r="K2071" s="5" t="str">
        <f t="shared" ref="K2071:K2134" si="250">CONCATENATE(BM2071," ",CR2072," ",BG2071," ",BS2071," ",R2071,S2071," x ",DR2071,DS2071,"/",DU2071,DV2071)</f>
        <v>NOR simvastatine Teva Sweden AB film-coated tablet 28 x 10mg/</v>
      </c>
      <c r="N2071" s="46" t="s">
        <v>210</v>
      </c>
      <c r="O2071" s="46" t="s">
        <v>2277</v>
      </c>
      <c r="P2071" s="80">
        <v>28</v>
      </c>
      <c r="R2071" s="80">
        <v>28</v>
      </c>
      <c r="T2071" s="119"/>
      <c r="U2071" s="119"/>
      <c r="V2071" s="119"/>
      <c r="W2071" s="119"/>
      <c r="X2071" s="46" t="s">
        <v>210</v>
      </c>
      <c r="Y2071" s="46" t="s">
        <v>2161</v>
      </c>
      <c r="AA2071" s="46" t="s">
        <v>2303</v>
      </c>
      <c r="AC2071" s="46" t="s">
        <v>210</v>
      </c>
      <c r="AD2071" s="46" t="s">
        <v>210</v>
      </c>
      <c r="AE2071" s="46" t="s">
        <v>2277</v>
      </c>
      <c r="AF2071" s="48" t="s">
        <v>2203</v>
      </c>
      <c r="AG2071" s="46" t="s">
        <v>2339</v>
      </c>
      <c r="AH2071" s="46"/>
      <c r="AI2071" s="46" t="s">
        <v>3373</v>
      </c>
      <c r="AJ2071" s="46" t="s">
        <v>2221</v>
      </c>
      <c r="AT2071" s="25" t="str">
        <f t="shared" ref="AT2071:AT2134" si="251">CONCATENATE(BM2071," ",CR2072," ",BG2071," ",BS2071," ",DR2071,DS2071,"/",DU2071,DV2071)</f>
        <v>NOR simvastatine Teva Sweden AB film-coated tablet 10mg/</v>
      </c>
      <c r="AU2071" s="33"/>
      <c r="AV2071" s="46" t="s">
        <v>2363</v>
      </c>
      <c r="AW2071" s="46" t="s">
        <v>1852</v>
      </c>
      <c r="AX2071" s="46"/>
      <c r="AZ2071" s="46" t="s">
        <v>579</v>
      </c>
      <c r="BA2071" s="46" t="s">
        <v>615</v>
      </c>
      <c r="BB2071" s="46"/>
      <c r="BD2071" s="46" t="s">
        <v>2339</v>
      </c>
      <c r="BE2071" s="46"/>
      <c r="BF2071" s="46" t="s">
        <v>2053</v>
      </c>
      <c r="BG2071" s="46" t="s">
        <v>2101</v>
      </c>
      <c r="BH2071" s="46"/>
      <c r="BI2071" s="46"/>
      <c r="BJ2071" s="46" t="s">
        <v>1966</v>
      </c>
      <c r="BK2071" s="46" t="s">
        <v>2101</v>
      </c>
      <c r="BL2071" s="46" t="s">
        <v>2053</v>
      </c>
      <c r="BM2071" s="65" t="s">
        <v>1353</v>
      </c>
      <c r="BN2071" t="str">
        <f t="shared" ref="BN2071:BN2134" si="252">CONCATENATE(CR2072," ",BS2071," ",DR2071,DS2071,"/",DU2071,DV2071)</f>
        <v>simvastatine film-coated tablet 10mg/</v>
      </c>
      <c r="BO2071" s="65"/>
      <c r="BP2071" t="str">
        <f t="shared" si="247"/>
        <v>simvastatine film-coated tablet 10mg/</v>
      </c>
      <c r="BR2071" s="76">
        <v>10221000</v>
      </c>
      <c r="BS2071" s="72" t="s">
        <v>1220</v>
      </c>
      <c r="BT2071" s="72"/>
      <c r="BU2071" s="119"/>
      <c r="BV2071" s="119"/>
      <c r="BW2071" s="48" t="s">
        <v>2203</v>
      </c>
      <c r="CB2071" s="82" t="s">
        <v>173</v>
      </c>
      <c r="CC2071" s="82"/>
      <c r="CD2071" s="46" t="s">
        <v>2262</v>
      </c>
      <c r="CE2071" s="46" t="s">
        <v>173</v>
      </c>
      <c r="CG2071" s="46" t="s">
        <v>175</v>
      </c>
      <c r="CH2071" s="46"/>
      <c r="CI2071" s="119"/>
      <c r="CJ2071" s="119"/>
      <c r="CK2071" s="46" t="s">
        <v>1239</v>
      </c>
      <c r="CN2071" s="46" t="s">
        <v>3383</v>
      </c>
      <c r="CO2071" s="46" t="s">
        <v>2251</v>
      </c>
      <c r="CQ2071" s="69" t="s">
        <v>2251</v>
      </c>
      <c r="CR2071" s="69" t="s">
        <v>966</v>
      </c>
      <c r="CT2071" s="46" t="s">
        <v>2251</v>
      </c>
      <c r="CU2071" s="46" t="s">
        <v>614</v>
      </c>
      <c r="CV2071" s="119"/>
      <c r="CW2071" s="148"/>
      <c r="DG2071" s="119"/>
      <c r="DH2071" s="119"/>
      <c r="DI2071" s="119"/>
      <c r="DJ2071" s="119"/>
      <c r="DK2071" s="119"/>
      <c r="DL2071" s="74">
        <v>10</v>
      </c>
      <c r="DM2071" s="74" t="s">
        <v>164</v>
      </c>
      <c r="DN2071" s="74"/>
      <c r="DO2071" s="74"/>
      <c r="DP2071" s="74"/>
      <c r="DR2071" s="74">
        <v>10</v>
      </c>
      <c r="DS2071" s="74" t="s">
        <v>164</v>
      </c>
      <c r="DX2071" s="46" t="s">
        <v>210</v>
      </c>
      <c r="DY2071" s="46" t="s">
        <v>210</v>
      </c>
      <c r="DZ2071" s="46" t="s">
        <v>2242</v>
      </c>
      <c r="EA2071" s="75">
        <v>100000</v>
      </c>
      <c r="EB2071" s="46" t="s">
        <v>164</v>
      </c>
      <c r="EC2071" s="46"/>
      <c r="ET2071" s="46" t="s">
        <v>2321</v>
      </c>
      <c r="EU2071" s="46" t="s">
        <v>621</v>
      </c>
      <c r="EY2071" s="70" t="str">
        <f t="shared" ref="EY2071:EY2134" si="253">CONCATENATE(CU2073," ",FK2071," ",DR2071,DS2071,"/",DU2071,DV2071)</f>
        <v>simvastatine oral 10mg/</v>
      </c>
      <c r="FK2071" s="14" t="s">
        <v>163</v>
      </c>
      <c r="FL2071" s="70" t="str">
        <f t="shared" ref="FL2071:FL2134" si="254">CONCATENATE(CU2073," ",FK2071," ",DR2071,DS2071,"/",DU2071,DV2071)</f>
        <v>simvastatine oral 10mg/</v>
      </c>
    </row>
    <row r="2072" spans="1:168" ht="15.75" customHeight="1">
      <c r="A2072" s="76">
        <f t="shared" si="248"/>
        <v>9876825</v>
      </c>
      <c r="B2072" s="57"/>
      <c r="C2072" s="119"/>
      <c r="D2072" s="119"/>
      <c r="E2072" s="119"/>
      <c r="F2072" s="119"/>
      <c r="G2072" s="46" t="s">
        <v>1574</v>
      </c>
      <c r="H2072" s="46" t="s">
        <v>1852</v>
      </c>
      <c r="J2072" s="5" t="str">
        <f t="shared" si="249"/>
        <v>NOR simvastatine Teva Sweden AB film-coated tablet 28 x 10mg/</v>
      </c>
      <c r="K2072" s="5" t="str">
        <f t="shared" si="250"/>
        <v>NOR simvastatine Teva Sweden AB film-coated tablet 28 x 10mg/</v>
      </c>
      <c r="N2072" s="46" t="s">
        <v>210</v>
      </c>
      <c r="O2072" s="46" t="s">
        <v>2277</v>
      </c>
      <c r="P2072" s="80">
        <v>28</v>
      </c>
      <c r="R2072" s="80">
        <v>28</v>
      </c>
      <c r="T2072" s="119"/>
      <c r="U2072" s="119"/>
      <c r="V2072" s="119"/>
      <c r="W2072" s="119"/>
      <c r="X2072" s="46" t="s">
        <v>210</v>
      </c>
      <c r="Y2072" s="46" t="s">
        <v>2161</v>
      </c>
      <c r="AA2072" s="46" t="s">
        <v>2303</v>
      </c>
      <c r="AC2072" s="46" t="s">
        <v>210</v>
      </c>
      <c r="AD2072" s="46" t="s">
        <v>210</v>
      </c>
      <c r="AE2072" s="46" t="s">
        <v>2277</v>
      </c>
      <c r="AF2072" s="48" t="s">
        <v>2203</v>
      </c>
      <c r="AG2072" s="46" t="s">
        <v>2339</v>
      </c>
      <c r="AH2072" s="46"/>
      <c r="AI2072" s="46" t="s">
        <v>3373</v>
      </c>
      <c r="AJ2072" s="46" t="s">
        <v>2221</v>
      </c>
      <c r="AT2072" s="25" t="str">
        <f t="shared" si="251"/>
        <v>NOR simvastatine Teva Sweden AB film-coated tablet 10mg/</v>
      </c>
      <c r="AU2072" s="33"/>
      <c r="AV2072" s="46" t="s">
        <v>2363</v>
      </c>
      <c r="AW2072" s="46" t="s">
        <v>1852</v>
      </c>
      <c r="AX2072" s="46"/>
      <c r="AZ2072" s="46" t="s">
        <v>579</v>
      </c>
      <c r="BA2072" s="46" t="s">
        <v>615</v>
      </c>
      <c r="BB2072" s="46"/>
      <c r="BD2072" s="46" t="s">
        <v>2339</v>
      </c>
      <c r="BE2072" s="46"/>
      <c r="BF2072" s="46" t="s">
        <v>2053</v>
      </c>
      <c r="BG2072" s="46" t="s">
        <v>2101</v>
      </c>
      <c r="BH2072" s="46"/>
      <c r="BI2072" s="46"/>
      <c r="BJ2072" s="46" t="s">
        <v>1966</v>
      </c>
      <c r="BK2072" s="46" t="s">
        <v>2101</v>
      </c>
      <c r="BL2072" s="46" t="s">
        <v>2053</v>
      </c>
      <c r="BM2072" s="65" t="s">
        <v>1353</v>
      </c>
      <c r="BN2072" t="str">
        <f t="shared" si="252"/>
        <v>simvastatine film-coated tablet 10mg/</v>
      </c>
      <c r="BO2072" s="65"/>
      <c r="BP2072" t="str">
        <f t="shared" si="247"/>
        <v>simvastatine film-coated tablet 10mg/</v>
      </c>
      <c r="BR2072" s="76">
        <v>10221000</v>
      </c>
      <c r="BS2072" s="72" t="s">
        <v>1220</v>
      </c>
      <c r="BT2072" s="72"/>
      <c r="BU2072" s="119"/>
      <c r="BV2072" s="119"/>
      <c r="BW2072" s="48" t="s">
        <v>2203</v>
      </c>
      <c r="CB2072" s="82" t="s">
        <v>173</v>
      </c>
      <c r="CC2072" s="82"/>
      <c r="CD2072" s="46" t="s">
        <v>2262</v>
      </c>
      <c r="CE2072" s="46" t="s">
        <v>173</v>
      </c>
      <c r="CG2072" s="46" t="s">
        <v>175</v>
      </c>
      <c r="CH2072" s="46"/>
      <c r="CI2072" s="119"/>
      <c r="CJ2072" s="119"/>
      <c r="CK2072" s="46" t="s">
        <v>1239</v>
      </c>
      <c r="CN2072" s="46" t="s">
        <v>3383</v>
      </c>
      <c r="CO2072" s="46" t="s">
        <v>2252</v>
      </c>
      <c r="CQ2072" s="46" t="s">
        <v>2252</v>
      </c>
      <c r="CR2072" s="46" t="s">
        <v>615</v>
      </c>
      <c r="CT2072" s="46" t="s">
        <v>2251</v>
      </c>
      <c r="CU2072" s="46" t="s">
        <v>614</v>
      </c>
      <c r="CV2072" s="119"/>
      <c r="CW2072" s="148"/>
      <c r="DG2072" s="119"/>
      <c r="DH2072" s="119"/>
      <c r="DI2072" s="119"/>
      <c r="DJ2072" s="119"/>
      <c r="DK2072" s="119"/>
      <c r="DL2072" s="74">
        <v>10</v>
      </c>
      <c r="DM2072" s="74" t="s">
        <v>164</v>
      </c>
      <c r="DN2072" s="74"/>
      <c r="DO2072" s="74"/>
      <c r="DP2072" s="74"/>
      <c r="DR2072" s="74">
        <v>10</v>
      </c>
      <c r="DS2072" s="74" t="s">
        <v>164</v>
      </c>
      <c r="DX2072" s="46" t="s">
        <v>210</v>
      </c>
      <c r="DY2072" s="46" t="s">
        <v>210</v>
      </c>
      <c r="DZ2072" s="46" t="s">
        <v>2242</v>
      </c>
      <c r="EA2072" s="75">
        <v>100000</v>
      </c>
      <c r="EB2072" s="46" t="s">
        <v>164</v>
      </c>
      <c r="EC2072" s="46"/>
      <c r="ET2072" s="46" t="s">
        <v>2321</v>
      </c>
      <c r="EU2072" s="46" t="s">
        <v>621</v>
      </c>
      <c r="EY2072" s="70" t="str">
        <f t="shared" si="253"/>
        <v>simvastatine oral 10mg/</v>
      </c>
      <c r="FK2072" s="14" t="s">
        <v>163</v>
      </c>
      <c r="FL2072" s="70" t="str">
        <f t="shared" si="254"/>
        <v>simvastatine oral 10mg/</v>
      </c>
    </row>
    <row r="2073" spans="1:168" ht="15.75" customHeight="1">
      <c r="A2073" s="76">
        <f t="shared" si="248"/>
        <v>9876826</v>
      </c>
      <c r="B2073" s="57"/>
      <c r="C2073" s="119"/>
      <c r="D2073" s="119"/>
      <c r="E2073" s="119"/>
      <c r="F2073" s="119"/>
      <c r="G2073" s="46" t="s">
        <v>1575</v>
      </c>
      <c r="H2073" s="46" t="s">
        <v>1852</v>
      </c>
      <c r="J2073" s="5" t="str">
        <f t="shared" si="249"/>
        <v>NOR simvastatine Teva Sweden AB film-coated tablet 98 x 10mg/</v>
      </c>
      <c r="K2073" s="5" t="str">
        <f t="shared" si="250"/>
        <v>NOR simvastatine Teva Sweden AB film-coated tablet 98 x 10mg/</v>
      </c>
      <c r="N2073" s="46" t="s">
        <v>210</v>
      </c>
      <c r="O2073" s="46" t="s">
        <v>2281</v>
      </c>
      <c r="P2073" s="80">
        <v>98</v>
      </c>
      <c r="R2073" s="80">
        <v>98</v>
      </c>
      <c r="T2073" s="119"/>
      <c r="U2073" s="119"/>
      <c r="V2073" s="119"/>
      <c r="W2073" s="119"/>
      <c r="X2073" s="46" t="s">
        <v>210</v>
      </c>
      <c r="Y2073" s="46" t="s">
        <v>2161</v>
      </c>
      <c r="AA2073" s="46" t="s">
        <v>2303</v>
      </c>
      <c r="AC2073" s="46" t="s">
        <v>210</v>
      </c>
      <c r="AD2073" s="46" t="s">
        <v>210</v>
      </c>
      <c r="AE2073" s="46" t="s">
        <v>2281</v>
      </c>
      <c r="AF2073" s="48" t="s">
        <v>2203</v>
      </c>
      <c r="AG2073" s="46" t="s">
        <v>2339</v>
      </c>
      <c r="AH2073" s="46"/>
      <c r="AI2073" s="46" t="s">
        <v>3373</v>
      </c>
      <c r="AJ2073" s="46" t="s">
        <v>2221</v>
      </c>
      <c r="AT2073" s="25" t="str">
        <f t="shared" si="251"/>
        <v>NOR simvastatine Teva Sweden AB film-coated tablet 10mg/</v>
      </c>
      <c r="AU2073" s="33"/>
      <c r="AV2073" s="46" t="s">
        <v>2363</v>
      </c>
      <c r="AW2073" s="46" t="s">
        <v>1852</v>
      </c>
      <c r="AX2073" s="46"/>
      <c r="AZ2073" s="46" t="s">
        <v>579</v>
      </c>
      <c r="BA2073" s="46" t="s">
        <v>615</v>
      </c>
      <c r="BB2073" s="46"/>
      <c r="BD2073" s="46" t="s">
        <v>2339</v>
      </c>
      <c r="BE2073" s="46"/>
      <c r="BF2073" s="46" t="s">
        <v>2053</v>
      </c>
      <c r="BG2073" s="46" t="s">
        <v>2101</v>
      </c>
      <c r="BH2073" s="46"/>
      <c r="BI2073" s="46"/>
      <c r="BJ2073" s="46" t="s">
        <v>1966</v>
      </c>
      <c r="BK2073" s="46" t="s">
        <v>2101</v>
      </c>
      <c r="BL2073" s="46" t="s">
        <v>2053</v>
      </c>
      <c r="BM2073" s="65" t="s">
        <v>1353</v>
      </c>
      <c r="BN2073" t="str">
        <f t="shared" si="252"/>
        <v>simvastatine film-coated tablet 10mg/</v>
      </c>
      <c r="BO2073" s="65"/>
      <c r="BP2073" t="str">
        <f t="shared" si="247"/>
        <v>simvastatine film-coated tablet 10mg/</v>
      </c>
      <c r="BR2073" s="76">
        <v>10221000</v>
      </c>
      <c r="BS2073" s="72" t="s">
        <v>1220</v>
      </c>
      <c r="BT2073" s="72"/>
      <c r="BU2073" s="119"/>
      <c r="BV2073" s="119"/>
      <c r="BW2073" s="48" t="s">
        <v>2203</v>
      </c>
      <c r="CB2073" s="82" t="s">
        <v>173</v>
      </c>
      <c r="CC2073" s="82"/>
      <c r="CD2073" s="46" t="s">
        <v>2262</v>
      </c>
      <c r="CE2073" s="46" t="s">
        <v>173</v>
      </c>
      <c r="CG2073" s="46" t="s">
        <v>175</v>
      </c>
      <c r="CH2073" s="46"/>
      <c r="CI2073" s="119"/>
      <c r="CJ2073" s="119"/>
      <c r="CK2073" s="46" t="s">
        <v>1239</v>
      </c>
      <c r="CN2073" s="46" t="s">
        <v>3383</v>
      </c>
      <c r="CO2073" s="46" t="s">
        <v>2252</v>
      </c>
      <c r="CQ2073" s="46" t="s">
        <v>2252</v>
      </c>
      <c r="CR2073" s="46" t="s">
        <v>615</v>
      </c>
      <c r="CT2073" s="46" t="s">
        <v>2252</v>
      </c>
      <c r="CU2073" s="46" t="s">
        <v>615</v>
      </c>
      <c r="CV2073" s="119"/>
      <c r="CW2073" s="148"/>
      <c r="DG2073" s="119"/>
      <c r="DH2073" s="119"/>
      <c r="DI2073" s="119"/>
      <c r="DJ2073" s="119"/>
      <c r="DK2073" s="119"/>
      <c r="DL2073" s="74">
        <v>10</v>
      </c>
      <c r="DM2073" s="74" t="s">
        <v>164</v>
      </c>
      <c r="DN2073" s="74"/>
      <c r="DO2073" s="74"/>
      <c r="DP2073" s="74"/>
      <c r="DR2073" s="74">
        <v>10</v>
      </c>
      <c r="DS2073" s="74" t="s">
        <v>164</v>
      </c>
      <c r="DX2073" s="46" t="s">
        <v>210</v>
      </c>
      <c r="DY2073" s="46" t="s">
        <v>210</v>
      </c>
      <c r="DZ2073" s="46" t="s">
        <v>2242</v>
      </c>
      <c r="EA2073" s="75">
        <v>100000</v>
      </c>
      <c r="EB2073" s="46" t="s">
        <v>164</v>
      </c>
      <c r="EC2073" s="46"/>
      <c r="ET2073" s="46" t="s">
        <v>2321</v>
      </c>
      <c r="EU2073" s="46" t="s">
        <v>621</v>
      </c>
      <c r="EY2073" s="70" t="str">
        <f t="shared" si="253"/>
        <v>simvastatine oral 10mg/</v>
      </c>
      <c r="FK2073" s="14" t="s">
        <v>163</v>
      </c>
      <c r="FL2073" s="70" t="str">
        <f t="shared" si="254"/>
        <v>simvastatine oral 10mg/</v>
      </c>
    </row>
    <row r="2074" spans="1:168" ht="15.75" customHeight="1">
      <c r="A2074" s="76">
        <f t="shared" si="248"/>
        <v>9876827</v>
      </c>
      <c r="B2074" s="57"/>
      <c r="C2074" s="119"/>
      <c r="D2074" s="119"/>
      <c r="E2074" s="119"/>
      <c r="F2074" s="119"/>
      <c r="G2074" s="46" t="s">
        <v>1576</v>
      </c>
      <c r="H2074" s="46" t="s">
        <v>1853</v>
      </c>
      <c r="J2074" s="5" t="str">
        <f t="shared" si="249"/>
        <v>NOR simvastatine N.V. Organon - Kloosterstraat film-coated tablet 98 x 10mg/</v>
      </c>
      <c r="K2074" s="5" t="str">
        <f t="shared" si="250"/>
        <v>NOR simvastatine N.V. Organon - Kloosterstraat film-coated tablet 98 x 10mg/</v>
      </c>
      <c r="N2074" s="46" t="s">
        <v>210</v>
      </c>
      <c r="O2074" s="46" t="s">
        <v>2281</v>
      </c>
      <c r="P2074" s="80">
        <v>98</v>
      </c>
      <c r="R2074" s="80">
        <v>98</v>
      </c>
      <c r="T2074" s="119"/>
      <c r="U2074" s="119"/>
      <c r="V2074" s="119"/>
      <c r="W2074" s="119"/>
      <c r="X2074" s="46" t="s">
        <v>1302</v>
      </c>
      <c r="Y2074" s="46" t="s">
        <v>2162</v>
      </c>
      <c r="AA2074" s="46" t="s">
        <v>2303</v>
      </c>
      <c r="AC2074" s="46" t="s">
        <v>2304</v>
      </c>
      <c r="AD2074" s="46" t="s">
        <v>210</v>
      </c>
      <c r="AE2074" s="46" t="s">
        <v>2281</v>
      </c>
      <c r="AF2074" s="48" t="s">
        <v>2203</v>
      </c>
      <c r="AG2074" s="46" t="s">
        <v>2339</v>
      </c>
      <c r="AH2074" s="46"/>
      <c r="AI2074" s="46" t="s">
        <v>3373</v>
      </c>
      <c r="AJ2074" s="46" t="s">
        <v>2221</v>
      </c>
      <c r="AT2074" s="25" t="str">
        <f t="shared" si="251"/>
        <v>NOR simvastatine N.V. Organon - Kloosterstraat film-coated tablet 10mg/</v>
      </c>
      <c r="AU2074" s="33"/>
      <c r="AV2074" s="46" t="s">
        <v>1903</v>
      </c>
      <c r="AW2074" s="46" t="s">
        <v>1853</v>
      </c>
      <c r="AX2074" s="46"/>
      <c r="AZ2074" s="46" t="s">
        <v>579</v>
      </c>
      <c r="BA2074" s="46" t="s">
        <v>615</v>
      </c>
      <c r="BB2074" s="46"/>
      <c r="BD2074" s="46" t="s">
        <v>2339</v>
      </c>
      <c r="BE2074" s="46"/>
      <c r="BF2074" s="46" t="s">
        <v>2054</v>
      </c>
      <c r="BG2074" s="46" t="s">
        <v>2102</v>
      </c>
      <c r="BH2074" s="46"/>
      <c r="BI2074" s="46"/>
      <c r="BJ2074" s="46" t="s">
        <v>1967</v>
      </c>
      <c r="BK2074" s="46" t="s">
        <v>2102</v>
      </c>
      <c r="BL2074" s="46" t="s">
        <v>2054</v>
      </c>
      <c r="BM2074" s="65" t="s">
        <v>1353</v>
      </c>
      <c r="BN2074" t="str">
        <f t="shared" si="252"/>
        <v>simvastatine film-coated tablet 10mg/</v>
      </c>
      <c r="BO2074" s="65"/>
      <c r="BP2074" t="str">
        <f t="shared" si="247"/>
        <v>simvastatine film-coated tablet 10mg/</v>
      </c>
      <c r="BR2074" s="76">
        <v>10221000</v>
      </c>
      <c r="BS2074" s="72" t="s">
        <v>1220</v>
      </c>
      <c r="BT2074" s="72"/>
      <c r="BU2074" s="119"/>
      <c r="BV2074" s="119"/>
      <c r="BW2074" s="48" t="s">
        <v>2203</v>
      </c>
      <c r="CB2074" s="82" t="s">
        <v>173</v>
      </c>
      <c r="CC2074" s="82"/>
      <c r="CD2074" s="46" t="s">
        <v>2262</v>
      </c>
      <c r="CE2074" s="46" t="s">
        <v>173</v>
      </c>
      <c r="CG2074" s="46" t="s">
        <v>175</v>
      </c>
      <c r="CH2074" s="46"/>
      <c r="CI2074" s="119"/>
      <c r="CJ2074" s="119"/>
      <c r="CK2074" s="46" t="s">
        <v>1239</v>
      </c>
      <c r="CN2074" s="46" t="s">
        <v>3383</v>
      </c>
      <c r="CO2074" s="46" t="s">
        <v>2252</v>
      </c>
      <c r="CQ2074" s="46" t="s">
        <v>2252</v>
      </c>
      <c r="CR2074" s="46" t="s">
        <v>615</v>
      </c>
      <c r="CT2074" s="46" t="s">
        <v>2252</v>
      </c>
      <c r="CU2074" s="46" t="s">
        <v>615</v>
      </c>
      <c r="CV2074" s="119"/>
      <c r="CW2074" s="148"/>
      <c r="DG2074" s="119"/>
      <c r="DH2074" s="119"/>
      <c r="DI2074" s="119"/>
      <c r="DJ2074" s="119"/>
      <c r="DK2074" s="119"/>
      <c r="DL2074" s="74">
        <v>10</v>
      </c>
      <c r="DM2074" s="74" t="s">
        <v>164</v>
      </c>
      <c r="DN2074" s="74"/>
      <c r="DO2074" s="74"/>
      <c r="DP2074" s="74"/>
      <c r="DR2074" s="74">
        <v>10</v>
      </c>
      <c r="DS2074" s="74" t="s">
        <v>164</v>
      </c>
      <c r="DX2074" s="46" t="s">
        <v>210</v>
      </c>
      <c r="DY2074" s="46" t="s">
        <v>210</v>
      </c>
      <c r="DZ2074" s="46" t="s">
        <v>2242</v>
      </c>
      <c r="EA2074" s="75">
        <v>100000</v>
      </c>
      <c r="EB2074" s="46" t="s">
        <v>164</v>
      </c>
      <c r="EC2074" s="46"/>
      <c r="ET2074" s="46" t="s">
        <v>2321</v>
      </c>
      <c r="EU2074" s="46" t="s">
        <v>621</v>
      </c>
      <c r="EY2074" s="70" t="str">
        <f t="shared" si="253"/>
        <v>simvastatine oral 10mg/</v>
      </c>
      <c r="FK2074" s="14" t="s">
        <v>163</v>
      </c>
      <c r="FL2074" s="70" t="str">
        <f t="shared" si="254"/>
        <v>simvastatine oral 10mg/</v>
      </c>
    </row>
    <row r="2075" spans="1:168" ht="15.75" customHeight="1">
      <c r="A2075" s="76">
        <f t="shared" si="248"/>
        <v>9876828</v>
      </c>
      <c r="B2075" s="57"/>
      <c r="C2075" s="119"/>
      <c r="D2075" s="119"/>
      <c r="E2075" s="119"/>
      <c r="F2075" s="119"/>
      <c r="G2075" s="46" t="s">
        <v>1577</v>
      </c>
      <c r="H2075" s="46" t="s">
        <v>1854</v>
      </c>
      <c r="J2075" s="5" t="str">
        <f t="shared" si="249"/>
        <v>NOR simvastatine Hexal A/S film-coated tablet 100 x 80mg/</v>
      </c>
      <c r="K2075" s="5" t="str">
        <f t="shared" si="250"/>
        <v>NOR simvastatine Hexal A/S film-coated tablet 100 x 80mg/</v>
      </c>
      <c r="N2075" s="46" t="s">
        <v>210</v>
      </c>
      <c r="O2075" s="46" t="s">
        <v>2235</v>
      </c>
      <c r="P2075" s="80">
        <v>100</v>
      </c>
      <c r="R2075" s="80">
        <v>100</v>
      </c>
      <c r="T2075" s="119"/>
      <c r="U2075" s="119"/>
      <c r="V2075" s="119"/>
      <c r="W2075" s="119"/>
      <c r="X2075" s="46" t="s">
        <v>1289</v>
      </c>
      <c r="Y2075" s="46" t="s">
        <v>2163</v>
      </c>
      <c r="AA2075" s="46" t="s">
        <v>2303</v>
      </c>
      <c r="AC2075" s="46" t="s">
        <v>2304</v>
      </c>
      <c r="AD2075" s="46" t="s">
        <v>210</v>
      </c>
      <c r="AE2075" s="46" t="s">
        <v>2235</v>
      </c>
      <c r="AF2075" s="48" t="s">
        <v>2203</v>
      </c>
      <c r="AG2075" s="46" t="s">
        <v>2339</v>
      </c>
      <c r="AH2075" s="46"/>
      <c r="AI2075" s="46" t="s">
        <v>3373</v>
      </c>
      <c r="AJ2075" s="46" t="s">
        <v>2221</v>
      </c>
      <c r="AT2075" s="25" t="str">
        <f t="shared" si="251"/>
        <v>NOR simvastatine Hexal A/S film-coated tablet 80mg/</v>
      </c>
      <c r="AU2075" s="33"/>
      <c r="AV2075" s="46" t="s">
        <v>2364</v>
      </c>
      <c r="AW2075" s="46" t="s">
        <v>1854</v>
      </c>
      <c r="AX2075" s="46"/>
      <c r="AZ2075" s="46" t="s">
        <v>579</v>
      </c>
      <c r="BA2075" s="46" t="s">
        <v>615</v>
      </c>
      <c r="BB2075" s="46"/>
      <c r="BD2075" s="46" t="s">
        <v>2339</v>
      </c>
      <c r="BE2075" s="46"/>
      <c r="BF2075" s="46" t="s">
        <v>2055</v>
      </c>
      <c r="BG2075" s="46" t="s">
        <v>2103</v>
      </c>
      <c r="BH2075" s="46"/>
      <c r="BI2075" s="46"/>
      <c r="BJ2075" s="46" t="s">
        <v>1968</v>
      </c>
      <c r="BK2075" s="46" t="s">
        <v>2103</v>
      </c>
      <c r="BL2075" s="46" t="s">
        <v>2055</v>
      </c>
      <c r="BM2075" s="65" t="s">
        <v>1353</v>
      </c>
      <c r="BN2075" t="str">
        <f t="shared" si="252"/>
        <v>simvastatine film-coated tablet 80mg/</v>
      </c>
      <c r="BO2075" s="65"/>
      <c r="BP2075" t="str">
        <f t="shared" si="247"/>
        <v>simvastatine film-coated tablet 80mg/</v>
      </c>
      <c r="BR2075" s="76">
        <v>10221000</v>
      </c>
      <c r="BS2075" s="72" t="s">
        <v>1220</v>
      </c>
      <c r="BT2075" s="72"/>
      <c r="BU2075" s="119"/>
      <c r="BV2075" s="119"/>
      <c r="BW2075" s="48" t="s">
        <v>2203</v>
      </c>
      <c r="CB2075" s="82" t="s">
        <v>173</v>
      </c>
      <c r="CC2075" s="82"/>
      <c r="CD2075" s="46" t="s">
        <v>2262</v>
      </c>
      <c r="CE2075" s="46" t="s">
        <v>173</v>
      </c>
      <c r="CG2075" s="46" t="s">
        <v>175</v>
      </c>
      <c r="CH2075" s="46"/>
      <c r="CI2075" s="119"/>
      <c r="CJ2075" s="119"/>
      <c r="CK2075" s="46" t="s">
        <v>1239</v>
      </c>
      <c r="CN2075" s="46" t="s">
        <v>3383</v>
      </c>
      <c r="CO2075" s="46" t="s">
        <v>2252</v>
      </c>
      <c r="CQ2075" s="46" t="s">
        <v>2252</v>
      </c>
      <c r="CR2075" s="46" t="s">
        <v>615</v>
      </c>
      <c r="CT2075" s="46" t="s">
        <v>2252</v>
      </c>
      <c r="CU2075" s="46" t="s">
        <v>615</v>
      </c>
      <c r="CV2075" s="119"/>
      <c r="CW2075" s="148"/>
      <c r="DG2075" s="119"/>
      <c r="DH2075" s="119"/>
      <c r="DI2075" s="119"/>
      <c r="DJ2075" s="119"/>
      <c r="DK2075" s="119"/>
      <c r="DL2075" s="74">
        <v>80</v>
      </c>
      <c r="DM2075" s="74" t="s">
        <v>164</v>
      </c>
      <c r="DN2075" s="74"/>
      <c r="DO2075" s="74"/>
      <c r="DP2075" s="74"/>
      <c r="DR2075" s="74">
        <v>80</v>
      </c>
      <c r="DS2075" s="74" t="s">
        <v>164</v>
      </c>
      <c r="DX2075" s="46" t="s">
        <v>210</v>
      </c>
      <c r="DY2075" s="46" t="s">
        <v>210</v>
      </c>
      <c r="DZ2075" s="46" t="s">
        <v>2242</v>
      </c>
      <c r="EA2075" s="75">
        <v>800000</v>
      </c>
      <c r="EB2075" s="46" t="s">
        <v>164</v>
      </c>
      <c r="EC2075" s="46"/>
      <c r="ET2075" s="46" t="s">
        <v>2321</v>
      </c>
      <c r="EU2075" s="46" t="s">
        <v>621</v>
      </c>
      <c r="EY2075" s="70" t="str">
        <f t="shared" si="253"/>
        <v>simvastatine oral 80mg/</v>
      </c>
      <c r="FK2075" s="14" t="s">
        <v>163</v>
      </c>
      <c r="FL2075" s="70" t="str">
        <f t="shared" si="254"/>
        <v>simvastatine oral 80mg/</v>
      </c>
    </row>
    <row r="2076" spans="1:168" ht="15.75" customHeight="1">
      <c r="A2076" s="76">
        <f t="shared" si="248"/>
        <v>9876829</v>
      </c>
      <c r="B2076" s="57"/>
      <c r="C2076" s="119"/>
      <c r="D2076" s="119"/>
      <c r="E2076" s="119"/>
      <c r="F2076" s="119"/>
      <c r="G2076" s="46" t="s">
        <v>1578</v>
      </c>
      <c r="H2076" s="46" t="s">
        <v>1855</v>
      </c>
      <c r="J2076" s="5" t="str">
        <f t="shared" si="249"/>
        <v>NOR simvastatine Teva Sweden AB film-coated tablet 28 x 40mg/</v>
      </c>
      <c r="K2076" s="5" t="str">
        <f t="shared" si="250"/>
        <v>NOR simvastatine Teva Sweden AB film-coated tablet 28 x 40mg/</v>
      </c>
      <c r="N2076" s="46" t="s">
        <v>210</v>
      </c>
      <c r="O2076" s="46" t="s">
        <v>2277</v>
      </c>
      <c r="P2076" s="80">
        <v>28</v>
      </c>
      <c r="R2076" s="80">
        <v>28</v>
      </c>
      <c r="T2076" s="119"/>
      <c r="U2076" s="119"/>
      <c r="V2076" s="119"/>
      <c r="W2076" s="119"/>
      <c r="X2076" s="46" t="s">
        <v>210</v>
      </c>
      <c r="Y2076" s="46" t="s">
        <v>2164</v>
      </c>
      <c r="AA2076" s="46" t="s">
        <v>2303</v>
      </c>
      <c r="AC2076" s="46" t="s">
        <v>210</v>
      </c>
      <c r="AD2076" s="46" t="s">
        <v>210</v>
      </c>
      <c r="AE2076" s="46" t="s">
        <v>2277</v>
      </c>
      <c r="AF2076" s="48" t="s">
        <v>2203</v>
      </c>
      <c r="AG2076" s="46" t="s">
        <v>2339</v>
      </c>
      <c r="AH2076" s="46"/>
      <c r="AI2076" s="46" t="s">
        <v>3373</v>
      </c>
      <c r="AJ2076" s="46" t="s">
        <v>2221</v>
      </c>
      <c r="AT2076" s="25" t="str">
        <f t="shared" si="251"/>
        <v>NOR simvastatine Teva Sweden AB film-coated tablet 40mg/</v>
      </c>
      <c r="AU2076" s="33"/>
      <c r="AV2076" s="46" t="s">
        <v>2363</v>
      </c>
      <c r="AW2076" s="46" t="s">
        <v>1855</v>
      </c>
      <c r="AX2076" s="46"/>
      <c r="AZ2076" s="46" t="s">
        <v>579</v>
      </c>
      <c r="BA2076" s="46" t="s">
        <v>615</v>
      </c>
      <c r="BB2076" s="46"/>
      <c r="BD2076" s="46" t="s">
        <v>2339</v>
      </c>
      <c r="BE2076" s="46"/>
      <c r="BF2076" s="46" t="s">
        <v>2056</v>
      </c>
      <c r="BG2076" s="46" t="s">
        <v>2101</v>
      </c>
      <c r="BH2076" s="46"/>
      <c r="BI2076" s="46"/>
      <c r="BJ2076" s="46" t="s">
        <v>1969</v>
      </c>
      <c r="BK2076" s="46" t="s">
        <v>2101</v>
      </c>
      <c r="BL2076" s="46" t="s">
        <v>2056</v>
      </c>
      <c r="BM2076" s="65" t="s">
        <v>1353</v>
      </c>
      <c r="BN2076" t="str">
        <f t="shared" si="252"/>
        <v>simvastatine film-coated tablet 40mg/</v>
      </c>
      <c r="BO2076" s="65"/>
      <c r="BP2076" t="str">
        <f t="shared" si="247"/>
        <v>simvastatine film-coated tablet 40mg/</v>
      </c>
      <c r="BR2076" s="76">
        <v>10221000</v>
      </c>
      <c r="BS2076" s="72" t="s">
        <v>1220</v>
      </c>
      <c r="BT2076" s="72"/>
      <c r="BU2076" s="119"/>
      <c r="BV2076" s="119"/>
      <c r="BW2076" s="48" t="s">
        <v>2203</v>
      </c>
      <c r="CB2076" s="82" t="s">
        <v>173</v>
      </c>
      <c r="CC2076" s="82"/>
      <c r="CD2076" s="46" t="s">
        <v>2262</v>
      </c>
      <c r="CE2076" s="46" t="s">
        <v>173</v>
      </c>
      <c r="CG2076" s="46" t="s">
        <v>175</v>
      </c>
      <c r="CH2076" s="46"/>
      <c r="CI2076" s="119"/>
      <c r="CJ2076" s="119"/>
      <c r="CK2076" s="46" t="s">
        <v>1239</v>
      </c>
      <c r="CN2076" s="46" t="s">
        <v>3383</v>
      </c>
      <c r="CO2076" s="46" t="s">
        <v>2252</v>
      </c>
      <c r="CQ2076" s="46" t="s">
        <v>2252</v>
      </c>
      <c r="CR2076" s="46" t="s">
        <v>615</v>
      </c>
      <c r="CT2076" s="46" t="s">
        <v>2252</v>
      </c>
      <c r="CU2076" s="46" t="s">
        <v>615</v>
      </c>
      <c r="CV2076" s="119"/>
      <c r="CW2076" s="148"/>
      <c r="DG2076" s="119"/>
      <c r="DH2076" s="119"/>
      <c r="DI2076" s="119"/>
      <c r="DJ2076" s="119"/>
      <c r="DK2076" s="119"/>
      <c r="DL2076" s="74">
        <v>40</v>
      </c>
      <c r="DM2076" s="74" t="s">
        <v>164</v>
      </c>
      <c r="DN2076" s="74"/>
      <c r="DO2076" s="74"/>
      <c r="DP2076" s="74"/>
      <c r="DR2076" s="74">
        <v>40</v>
      </c>
      <c r="DS2076" s="74" t="s">
        <v>164</v>
      </c>
      <c r="DX2076" s="46" t="s">
        <v>210</v>
      </c>
      <c r="DY2076" s="46" t="s">
        <v>210</v>
      </c>
      <c r="DZ2076" s="46" t="s">
        <v>2242</v>
      </c>
      <c r="EA2076" s="75">
        <v>400000</v>
      </c>
      <c r="EB2076" s="46" t="s">
        <v>164</v>
      </c>
      <c r="EC2076" s="46"/>
      <c r="ET2076" s="46" t="s">
        <v>2321</v>
      </c>
      <c r="EU2076" s="46" t="s">
        <v>621</v>
      </c>
      <c r="EY2076" s="70" t="str">
        <f t="shared" si="253"/>
        <v>simvastatine oral 40mg/</v>
      </c>
      <c r="FK2076" s="14" t="s">
        <v>163</v>
      </c>
      <c r="FL2076" s="70" t="str">
        <f t="shared" si="254"/>
        <v>simvastatine oral 40mg/</v>
      </c>
    </row>
    <row r="2077" spans="1:168" ht="15.75" customHeight="1">
      <c r="A2077" s="76">
        <f t="shared" si="248"/>
        <v>9876830</v>
      </c>
      <c r="B2077" s="57"/>
      <c r="C2077" s="119"/>
      <c r="D2077" s="119"/>
      <c r="E2077" s="119"/>
      <c r="F2077" s="119"/>
      <c r="G2077" s="46" t="s">
        <v>1579</v>
      </c>
      <c r="H2077" s="46" t="s">
        <v>1856</v>
      </c>
      <c r="J2077" s="5" t="str">
        <f t="shared" si="249"/>
        <v>NOR simvastatine KRKA Sverige AB film-coated tablet 100 x 20mg/</v>
      </c>
      <c r="K2077" s="5" t="str">
        <f t="shared" si="250"/>
        <v>NOR simvastatine KRKA Sverige AB film-coated tablet 100 x 20mg/</v>
      </c>
      <c r="N2077" s="46" t="s">
        <v>1289</v>
      </c>
      <c r="O2077" s="46" t="s">
        <v>2232</v>
      </c>
      <c r="P2077" s="81">
        <v>100</v>
      </c>
      <c r="R2077" s="81">
        <v>100</v>
      </c>
      <c r="T2077" s="119"/>
      <c r="U2077" s="119"/>
      <c r="V2077" s="119"/>
      <c r="W2077" s="119"/>
      <c r="X2077" s="46" t="s">
        <v>210</v>
      </c>
      <c r="Y2077" s="46" t="s">
        <v>2165</v>
      </c>
      <c r="AA2077" s="46" t="s">
        <v>2303</v>
      </c>
      <c r="AC2077" s="46" t="s">
        <v>210</v>
      </c>
      <c r="AD2077" s="46" t="s">
        <v>1289</v>
      </c>
      <c r="AE2077" s="46" t="s">
        <v>2232</v>
      </c>
      <c r="AF2077" s="48" t="s">
        <v>2203</v>
      </c>
      <c r="AG2077" s="46" t="s">
        <v>2339</v>
      </c>
      <c r="AH2077" s="46"/>
      <c r="AI2077" s="46" t="s">
        <v>3373</v>
      </c>
      <c r="AJ2077" s="46" t="s">
        <v>2221</v>
      </c>
      <c r="AT2077" s="25" t="str">
        <f t="shared" si="251"/>
        <v>NOR simvastatine KRKA Sverige AB film-coated tablet 20mg/</v>
      </c>
      <c r="AU2077" s="33"/>
      <c r="AV2077" s="46" t="s">
        <v>2365</v>
      </c>
      <c r="AW2077" s="46" t="s">
        <v>1856</v>
      </c>
      <c r="AX2077" s="46"/>
      <c r="AZ2077" s="46" t="s">
        <v>579</v>
      </c>
      <c r="BA2077" s="46" t="s">
        <v>615</v>
      </c>
      <c r="BB2077" s="46"/>
      <c r="BD2077" s="46" t="s">
        <v>2339</v>
      </c>
      <c r="BE2077" s="46"/>
      <c r="BF2077" s="46" t="s">
        <v>2057</v>
      </c>
      <c r="BG2077" s="46" t="s">
        <v>979</v>
      </c>
      <c r="BH2077" s="46"/>
      <c r="BI2077" s="46"/>
      <c r="BJ2077" s="46" t="s">
        <v>1970</v>
      </c>
      <c r="BK2077" s="46" t="s">
        <v>979</v>
      </c>
      <c r="BL2077" s="46" t="s">
        <v>2057</v>
      </c>
      <c r="BM2077" s="65" t="s">
        <v>1353</v>
      </c>
      <c r="BN2077" t="str">
        <f t="shared" si="252"/>
        <v>simvastatine film-coated tablet 20mg/</v>
      </c>
      <c r="BO2077" s="65"/>
      <c r="BP2077" t="str">
        <f t="shared" si="247"/>
        <v>simvastatine film-coated tablet 20mg/</v>
      </c>
      <c r="BR2077" s="76">
        <v>10221000</v>
      </c>
      <c r="BS2077" s="72" t="s">
        <v>1220</v>
      </c>
      <c r="BT2077" s="72"/>
      <c r="BU2077" s="119"/>
      <c r="BV2077" s="119"/>
      <c r="BW2077" s="48" t="s">
        <v>2203</v>
      </c>
      <c r="CB2077" s="82" t="s">
        <v>173</v>
      </c>
      <c r="CC2077" s="82"/>
      <c r="CD2077" s="46" t="s">
        <v>2262</v>
      </c>
      <c r="CE2077" s="46" t="s">
        <v>173</v>
      </c>
      <c r="CG2077" s="46" t="s">
        <v>175</v>
      </c>
      <c r="CH2077" s="46"/>
      <c r="CI2077" s="119"/>
      <c r="CJ2077" s="119"/>
      <c r="CK2077" s="46" t="s">
        <v>1239</v>
      </c>
      <c r="CN2077" s="46" t="s">
        <v>3383</v>
      </c>
      <c r="CO2077" s="46" t="s">
        <v>2252</v>
      </c>
      <c r="CQ2077" s="46" t="s">
        <v>2252</v>
      </c>
      <c r="CR2077" s="46" t="s">
        <v>615</v>
      </c>
      <c r="CT2077" s="46" t="s">
        <v>2252</v>
      </c>
      <c r="CU2077" s="46" t="s">
        <v>615</v>
      </c>
      <c r="CV2077" s="119"/>
      <c r="CW2077" s="148"/>
      <c r="DG2077" s="119"/>
      <c r="DH2077" s="119"/>
      <c r="DI2077" s="119"/>
      <c r="DJ2077" s="119"/>
      <c r="DK2077" s="119"/>
      <c r="DL2077" s="74">
        <v>20</v>
      </c>
      <c r="DM2077" s="74" t="s">
        <v>164</v>
      </c>
      <c r="DN2077" s="74"/>
      <c r="DO2077" s="74"/>
      <c r="DP2077" s="74"/>
      <c r="DR2077" s="74">
        <v>20</v>
      </c>
      <c r="DS2077" s="74" t="s">
        <v>164</v>
      </c>
      <c r="DX2077" s="46" t="s">
        <v>210</v>
      </c>
      <c r="DY2077" s="46" t="s">
        <v>210</v>
      </c>
      <c r="DZ2077" s="46" t="s">
        <v>2242</v>
      </c>
      <c r="EA2077" s="75">
        <v>200000</v>
      </c>
      <c r="EB2077" s="46" t="s">
        <v>164</v>
      </c>
      <c r="EC2077" s="46"/>
      <c r="ET2077" s="46" t="s">
        <v>2321</v>
      </c>
      <c r="EU2077" s="46" t="s">
        <v>621</v>
      </c>
      <c r="EY2077" s="70" t="str">
        <f t="shared" si="253"/>
        <v>simvastatine oral 20mg/</v>
      </c>
      <c r="FK2077" s="14" t="s">
        <v>163</v>
      </c>
      <c r="FL2077" s="70" t="str">
        <f t="shared" si="254"/>
        <v>simvastatine oral 20mg/</v>
      </c>
    </row>
    <row r="2078" spans="1:168" ht="15.75" customHeight="1">
      <c r="A2078" s="76">
        <f t="shared" si="248"/>
        <v>9876831</v>
      </c>
      <c r="B2078" s="57"/>
      <c r="C2078" s="119"/>
      <c r="D2078" s="119"/>
      <c r="E2078" s="119"/>
      <c r="F2078" s="119"/>
      <c r="G2078" s="46" t="s">
        <v>1580</v>
      </c>
      <c r="H2078" s="46" t="s">
        <v>1853</v>
      </c>
      <c r="J2078" s="5" t="str">
        <f t="shared" si="249"/>
        <v>NOR simvastatine N.V. Organon - Kloosterstraat film-coated tablet 28 x 10mg/</v>
      </c>
      <c r="K2078" s="5" t="str">
        <f t="shared" si="250"/>
        <v>NOR simvastatine N.V. Organon - Kloosterstraat film-coated tablet 28 x 10mg/</v>
      </c>
      <c r="N2078" s="46" t="s">
        <v>210</v>
      </c>
      <c r="O2078" s="46" t="s">
        <v>2277</v>
      </c>
      <c r="P2078" s="80">
        <v>28</v>
      </c>
      <c r="R2078" s="80">
        <v>28</v>
      </c>
      <c r="T2078" s="119"/>
      <c r="U2078" s="119"/>
      <c r="V2078" s="119"/>
      <c r="W2078" s="119"/>
      <c r="X2078" s="46" t="s">
        <v>210</v>
      </c>
      <c r="Y2078" s="46" t="s">
        <v>2162</v>
      </c>
      <c r="AA2078" s="46" t="s">
        <v>2303</v>
      </c>
      <c r="AC2078" s="46" t="s">
        <v>210</v>
      </c>
      <c r="AD2078" s="46" t="s">
        <v>210</v>
      </c>
      <c r="AE2078" s="46" t="s">
        <v>2277</v>
      </c>
      <c r="AF2078" s="48" t="s">
        <v>2203</v>
      </c>
      <c r="AG2078" s="46" t="s">
        <v>2339</v>
      </c>
      <c r="AH2078" s="46"/>
      <c r="AI2078" s="46" t="s">
        <v>3373</v>
      </c>
      <c r="AJ2078" s="46" t="s">
        <v>2221</v>
      </c>
      <c r="AT2078" s="25" t="str">
        <f t="shared" si="251"/>
        <v>NOR simvastatine N.V. Organon - Kloosterstraat film-coated tablet 10mg/</v>
      </c>
      <c r="AU2078" s="33"/>
      <c r="AV2078" s="46" t="s">
        <v>1903</v>
      </c>
      <c r="AW2078" s="46" t="s">
        <v>1853</v>
      </c>
      <c r="AX2078" s="46"/>
      <c r="AZ2078" s="46" t="s">
        <v>579</v>
      </c>
      <c r="BA2078" s="46" t="s">
        <v>615</v>
      </c>
      <c r="BB2078" s="46"/>
      <c r="BD2078" s="46" t="s">
        <v>2339</v>
      </c>
      <c r="BE2078" s="46"/>
      <c r="BF2078" s="46" t="s">
        <v>2054</v>
      </c>
      <c r="BG2078" s="46" t="s">
        <v>2102</v>
      </c>
      <c r="BH2078" s="46"/>
      <c r="BI2078" s="46"/>
      <c r="BJ2078" s="46" t="s">
        <v>1967</v>
      </c>
      <c r="BK2078" s="46" t="s">
        <v>2102</v>
      </c>
      <c r="BL2078" s="46" t="s">
        <v>2054</v>
      </c>
      <c r="BM2078" s="65" t="s">
        <v>1353</v>
      </c>
      <c r="BN2078" t="str">
        <f t="shared" si="252"/>
        <v>simvastatine film-coated tablet 10mg/</v>
      </c>
      <c r="BO2078" s="65"/>
      <c r="BP2078" t="str">
        <f t="shared" si="247"/>
        <v>simvastatine film-coated tablet 10mg/</v>
      </c>
      <c r="BR2078" s="76">
        <v>10221000</v>
      </c>
      <c r="BS2078" s="72" t="s">
        <v>1220</v>
      </c>
      <c r="BT2078" s="72"/>
      <c r="BU2078" s="119"/>
      <c r="BV2078" s="119"/>
      <c r="BW2078" s="48" t="s">
        <v>2203</v>
      </c>
      <c r="CB2078" s="82" t="s">
        <v>173</v>
      </c>
      <c r="CC2078" s="82"/>
      <c r="CD2078" s="46" t="s">
        <v>2262</v>
      </c>
      <c r="CE2078" s="46" t="s">
        <v>173</v>
      </c>
      <c r="CG2078" s="46" t="s">
        <v>175</v>
      </c>
      <c r="CH2078" s="46"/>
      <c r="CI2078" s="119"/>
      <c r="CJ2078" s="119"/>
      <c r="CK2078" s="46" t="s">
        <v>1239</v>
      </c>
      <c r="CN2078" s="46" t="s">
        <v>3383</v>
      </c>
      <c r="CO2078" s="46" t="s">
        <v>2252</v>
      </c>
      <c r="CQ2078" s="46" t="s">
        <v>2252</v>
      </c>
      <c r="CR2078" s="46" t="s">
        <v>615</v>
      </c>
      <c r="CT2078" s="46" t="s">
        <v>2252</v>
      </c>
      <c r="CU2078" s="46" t="s">
        <v>615</v>
      </c>
      <c r="CV2078" s="119"/>
      <c r="CW2078" s="148"/>
      <c r="DG2078" s="119"/>
      <c r="DH2078" s="119"/>
      <c r="DI2078" s="119"/>
      <c r="DJ2078" s="119"/>
      <c r="DK2078" s="119"/>
      <c r="DL2078" s="74">
        <v>10</v>
      </c>
      <c r="DM2078" s="74" t="s">
        <v>164</v>
      </c>
      <c r="DN2078" s="74"/>
      <c r="DO2078" s="74"/>
      <c r="DP2078" s="74"/>
      <c r="DR2078" s="74">
        <v>10</v>
      </c>
      <c r="DS2078" s="74" t="s">
        <v>164</v>
      </c>
      <c r="DX2078" s="46" t="s">
        <v>210</v>
      </c>
      <c r="DY2078" s="46" t="s">
        <v>210</v>
      </c>
      <c r="DZ2078" s="46" t="s">
        <v>2242</v>
      </c>
      <c r="EA2078" s="75">
        <v>100000</v>
      </c>
      <c r="EB2078" s="46" t="s">
        <v>164</v>
      </c>
      <c r="EC2078" s="46"/>
      <c r="ET2078" s="46" t="s">
        <v>2321</v>
      </c>
      <c r="EU2078" s="46" t="s">
        <v>621</v>
      </c>
      <c r="EY2078" s="70" t="str">
        <f t="shared" si="253"/>
        <v>simvastatine oral 10mg/</v>
      </c>
      <c r="FK2078" s="14" t="s">
        <v>163</v>
      </c>
      <c r="FL2078" s="70" t="str">
        <f t="shared" si="254"/>
        <v>simvastatine oral 10mg/</v>
      </c>
    </row>
    <row r="2079" spans="1:168" ht="15.75" customHeight="1">
      <c r="A2079" s="76">
        <f t="shared" si="248"/>
        <v>9876832</v>
      </c>
      <c r="B2079" s="57"/>
      <c r="C2079" s="119"/>
      <c r="D2079" s="119"/>
      <c r="E2079" s="119"/>
      <c r="F2079" s="119"/>
      <c r="G2079" s="46" t="s">
        <v>1581</v>
      </c>
      <c r="H2079" s="46" t="s">
        <v>1857</v>
      </c>
      <c r="J2079" s="5" t="str">
        <f t="shared" si="249"/>
        <v>NOR simvastatine Bluefish Pharmaceuticals AB film-coated tablet 100 x 80mg/</v>
      </c>
      <c r="K2079" s="5" t="str">
        <f t="shared" si="250"/>
        <v>NOR simvastatine Bluefish Pharmaceuticals AB film-coated tablet 100 x 80mg/</v>
      </c>
      <c r="N2079" s="46" t="s">
        <v>210</v>
      </c>
      <c r="O2079" s="46" t="s">
        <v>2235</v>
      </c>
      <c r="P2079" s="80">
        <v>100</v>
      </c>
      <c r="R2079" s="80">
        <v>100</v>
      </c>
      <c r="T2079" s="119"/>
      <c r="U2079" s="119"/>
      <c r="V2079" s="119"/>
      <c r="W2079" s="119"/>
      <c r="X2079" s="46" t="s">
        <v>1289</v>
      </c>
      <c r="Y2079" s="46" t="s">
        <v>2166</v>
      </c>
      <c r="AA2079" s="46" t="s">
        <v>2303</v>
      </c>
      <c r="AC2079" s="46" t="s">
        <v>2304</v>
      </c>
      <c r="AD2079" s="46" t="s">
        <v>210</v>
      </c>
      <c r="AE2079" s="46" t="s">
        <v>2235</v>
      </c>
      <c r="AF2079" s="48" t="s">
        <v>2203</v>
      </c>
      <c r="AG2079" s="46" t="s">
        <v>2339</v>
      </c>
      <c r="AH2079" s="46"/>
      <c r="AI2079" s="46" t="s">
        <v>3373</v>
      </c>
      <c r="AJ2079" s="46" t="s">
        <v>2221</v>
      </c>
      <c r="AT2079" s="25" t="str">
        <f t="shared" si="251"/>
        <v>NOR simvastatine Bluefish Pharmaceuticals AB film-coated tablet 80mg/</v>
      </c>
      <c r="AU2079" s="33"/>
      <c r="AV2079" s="46" t="s">
        <v>2366</v>
      </c>
      <c r="AW2079" s="46" t="s">
        <v>1857</v>
      </c>
      <c r="AX2079" s="46"/>
      <c r="AZ2079" s="46" t="s">
        <v>579</v>
      </c>
      <c r="BA2079" s="46" t="s">
        <v>615</v>
      </c>
      <c r="BB2079" s="46"/>
      <c r="BD2079" s="46" t="s">
        <v>2339</v>
      </c>
      <c r="BE2079" s="46"/>
      <c r="BF2079" s="46" t="s">
        <v>2058</v>
      </c>
      <c r="BG2079" s="46" t="s">
        <v>2104</v>
      </c>
      <c r="BH2079" s="46"/>
      <c r="BI2079" s="46"/>
      <c r="BJ2079" s="46" t="s">
        <v>1971</v>
      </c>
      <c r="BK2079" s="46" t="s">
        <v>2104</v>
      </c>
      <c r="BL2079" s="46" t="s">
        <v>2058</v>
      </c>
      <c r="BM2079" s="65" t="s">
        <v>1353</v>
      </c>
      <c r="BN2079" t="str">
        <f t="shared" si="252"/>
        <v>simvastatine film-coated tablet 80mg/</v>
      </c>
      <c r="BO2079" s="65"/>
      <c r="BP2079" t="str">
        <f t="shared" si="247"/>
        <v>simvastatine film-coated tablet 80mg/</v>
      </c>
      <c r="BR2079" s="76">
        <v>10221000</v>
      </c>
      <c r="BS2079" s="72" t="s">
        <v>1220</v>
      </c>
      <c r="BT2079" s="72"/>
      <c r="BU2079" s="119"/>
      <c r="BV2079" s="119"/>
      <c r="BW2079" s="48" t="s">
        <v>2203</v>
      </c>
      <c r="CB2079" s="82" t="s">
        <v>173</v>
      </c>
      <c r="CC2079" s="82"/>
      <c r="CD2079" s="46" t="s">
        <v>2262</v>
      </c>
      <c r="CE2079" s="46" t="s">
        <v>173</v>
      </c>
      <c r="CG2079" s="46" t="s">
        <v>175</v>
      </c>
      <c r="CH2079" s="46"/>
      <c r="CI2079" s="119"/>
      <c r="CJ2079" s="119"/>
      <c r="CK2079" s="46" t="s">
        <v>1239</v>
      </c>
      <c r="CN2079" s="46" t="s">
        <v>3383</v>
      </c>
      <c r="CO2079" s="46" t="s">
        <v>2252</v>
      </c>
      <c r="CQ2079" s="46" t="s">
        <v>2252</v>
      </c>
      <c r="CR2079" s="46" t="s">
        <v>615</v>
      </c>
      <c r="CT2079" s="46" t="s">
        <v>2252</v>
      </c>
      <c r="CU2079" s="46" t="s">
        <v>615</v>
      </c>
      <c r="CV2079" s="119"/>
      <c r="CW2079" s="148"/>
      <c r="DG2079" s="119"/>
      <c r="DH2079" s="119"/>
      <c r="DI2079" s="119"/>
      <c r="DJ2079" s="119"/>
      <c r="DK2079" s="119"/>
      <c r="DL2079" s="74">
        <v>80</v>
      </c>
      <c r="DM2079" s="74" t="s">
        <v>164</v>
      </c>
      <c r="DN2079" s="74"/>
      <c r="DO2079" s="74"/>
      <c r="DP2079" s="74"/>
      <c r="DR2079" s="74">
        <v>80</v>
      </c>
      <c r="DS2079" s="74" t="s">
        <v>164</v>
      </c>
      <c r="DX2079" s="46" t="s">
        <v>210</v>
      </c>
      <c r="DY2079" s="46" t="s">
        <v>210</v>
      </c>
      <c r="DZ2079" s="46" t="s">
        <v>2242</v>
      </c>
      <c r="EA2079" s="75">
        <v>800000</v>
      </c>
      <c r="EB2079" s="46" t="s">
        <v>164</v>
      </c>
      <c r="EC2079" s="46"/>
      <c r="ET2079" s="46" t="s">
        <v>2321</v>
      </c>
      <c r="EU2079" s="46" t="s">
        <v>621</v>
      </c>
      <c r="EY2079" s="70" t="str">
        <f t="shared" si="253"/>
        <v>simvastatine oral 80mg/</v>
      </c>
      <c r="FK2079" s="14" t="s">
        <v>163</v>
      </c>
      <c r="FL2079" s="70" t="str">
        <f t="shared" si="254"/>
        <v>simvastatine oral 80mg/</v>
      </c>
    </row>
    <row r="2080" spans="1:168" ht="15.75" customHeight="1">
      <c r="A2080" s="76">
        <f t="shared" si="248"/>
        <v>9876833</v>
      </c>
      <c r="B2080" s="57"/>
      <c r="C2080" s="119"/>
      <c r="D2080" s="119"/>
      <c r="E2080" s="119"/>
      <c r="F2080" s="119"/>
      <c r="G2080" s="46" t="s">
        <v>1582</v>
      </c>
      <c r="H2080" s="46" t="s">
        <v>1858</v>
      </c>
      <c r="J2080" s="5" t="str">
        <f t="shared" si="249"/>
        <v>NOR simvastatine Bluefish Pharmaceuticals AB film-coated tablet 30 x 40mg/</v>
      </c>
      <c r="K2080" s="5" t="str">
        <f t="shared" si="250"/>
        <v>NOR simvastatine Bluefish Pharmaceuticals AB film-coated tablet 30 x 40mg/</v>
      </c>
      <c r="N2080" s="46" t="s">
        <v>210</v>
      </c>
      <c r="O2080" s="46" t="s">
        <v>2278</v>
      </c>
      <c r="P2080" s="80">
        <v>30</v>
      </c>
      <c r="R2080" s="80">
        <v>30</v>
      </c>
      <c r="T2080" s="119"/>
      <c r="U2080" s="119"/>
      <c r="V2080" s="119"/>
      <c r="W2080" s="119"/>
      <c r="X2080" s="46" t="s">
        <v>1298</v>
      </c>
      <c r="Y2080" s="46" t="s">
        <v>2167</v>
      </c>
      <c r="AA2080" s="46" t="s">
        <v>2303</v>
      </c>
      <c r="AC2080" s="46" t="s">
        <v>2304</v>
      </c>
      <c r="AD2080" s="46" t="s">
        <v>210</v>
      </c>
      <c r="AE2080" s="46" t="s">
        <v>2278</v>
      </c>
      <c r="AF2080" s="48" t="s">
        <v>2203</v>
      </c>
      <c r="AG2080" s="46" t="s">
        <v>2339</v>
      </c>
      <c r="AH2080" s="46"/>
      <c r="AI2080" s="46" t="s">
        <v>3373</v>
      </c>
      <c r="AJ2080" s="46" t="s">
        <v>2221</v>
      </c>
      <c r="AT2080" s="25" t="str">
        <f t="shared" si="251"/>
        <v>NOR simvastatine Bluefish Pharmaceuticals AB film-coated tablet 40mg/</v>
      </c>
      <c r="AU2080" s="33"/>
      <c r="AV2080" s="46" t="s">
        <v>2366</v>
      </c>
      <c r="AW2080" s="46" t="s">
        <v>1858</v>
      </c>
      <c r="AX2080" s="46"/>
      <c r="AZ2080" s="46" t="s">
        <v>579</v>
      </c>
      <c r="BA2080" s="46" t="s">
        <v>615</v>
      </c>
      <c r="BB2080" s="46"/>
      <c r="BD2080" s="46" t="s">
        <v>2339</v>
      </c>
      <c r="BE2080" s="46"/>
      <c r="BF2080" s="46" t="s">
        <v>2059</v>
      </c>
      <c r="BG2080" s="46" t="s">
        <v>2104</v>
      </c>
      <c r="BH2080" s="46"/>
      <c r="BI2080" s="46"/>
      <c r="BJ2080" s="46" t="s">
        <v>1972</v>
      </c>
      <c r="BK2080" s="46" t="s">
        <v>2104</v>
      </c>
      <c r="BL2080" s="46" t="s">
        <v>2059</v>
      </c>
      <c r="BM2080" s="65" t="s">
        <v>1353</v>
      </c>
      <c r="BN2080" t="str">
        <f t="shared" si="252"/>
        <v>simvastatine film-coated tablet 40mg/</v>
      </c>
      <c r="BO2080" s="65"/>
      <c r="BP2080" t="str">
        <f t="shared" si="247"/>
        <v>simvastatine film-coated tablet 40mg/</v>
      </c>
      <c r="BR2080" s="76">
        <v>10221000</v>
      </c>
      <c r="BS2080" s="72" t="s">
        <v>1220</v>
      </c>
      <c r="BT2080" s="72"/>
      <c r="BU2080" s="119"/>
      <c r="BV2080" s="119"/>
      <c r="BW2080" s="48" t="s">
        <v>2203</v>
      </c>
      <c r="CB2080" s="82" t="s">
        <v>173</v>
      </c>
      <c r="CC2080" s="82"/>
      <c r="CD2080" s="46" t="s">
        <v>2262</v>
      </c>
      <c r="CE2080" s="46" t="s">
        <v>173</v>
      </c>
      <c r="CG2080" s="46" t="s">
        <v>175</v>
      </c>
      <c r="CH2080" s="46"/>
      <c r="CI2080" s="119"/>
      <c r="CJ2080" s="119"/>
      <c r="CK2080" s="46" t="s">
        <v>1239</v>
      </c>
      <c r="CN2080" s="46" t="s">
        <v>3383</v>
      </c>
      <c r="CO2080" s="46" t="s">
        <v>2252</v>
      </c>
      <c r="CQ2080" s="46" t="s">
        <v>2252</v>
      </c>
      <c r="CR2080" s="46" t="s">
        <v>615</v>
      </c>
      <c r="CT2080" s="46" t="s">
        <v>2252</v>
      </c>
      <c r="CU2080" s="46" t="s">
        <v>615</v>
      </c>
      <c r="CV2080" s="119"/>
      <c r="CW2080" s="148"/>
      <c r="DG2080" s="119"/>
      <c r="DH2080" s="119"/>
      <c r="DI2080" s="119"/>
      <c r="DJ2080" s="119"/>
      <c r="DK2080" s="119"/>
      <c r="DL2080" s="74">
        <v>40</v>
      </c>
      <c r="DM2080" s="74" t="s">
        <v>164</v>
      </c>
      <c r="DN2080" s="74"/>
      <c r="DO2080" s="74"/>
      <c r="DP2080" s="74"/>
      <c r="DR2080" s="74">
        <v>40</v>
      </c>
      <c r="DS2080" s="74" t="s">
        <v>164</v>
      </c>
      <c r="DX2080" s="46" t="s">
        <v>210</v>
      </c>
      <c r="DY2080" s="46" t="s">
        <v>210</v>
      </c>
      <c r="DZ2080" s="46" t="s">
        <v>2242</v>
      </c>
      <c r="EA2080" s="75">
        <v>400000</v>
      </c>
      <c r="EB2080" s="46" t="s">
        <v>164</v>
      </c>
      <c r="EC2080" s="46"/>
      <c r="ET2080" s="46" t="s">
        <v>2321</v>
      </c>
      <c r="EU2080" s="46" t="s">
        <v>621</v>
      </c>
      <c r="EY2080" s="70" t="str">
        <f t="shared" si="253"/>
        <v>simvastatine oral 40mg/</v>
      </c>
      <c r="FK2080" s="14" t="s">
        <v>163</v>
      </c>
      <c r="FL2080" s="70" t="str">
        <f t="shared" si="254"/>
        <v>simvastatine oral 40mg/</v>
      </c>
    </row>
    <row r="2081" spans="1:168" ht="15.75" customHeight="1">
      <c r="A2081" s="76">
        <f t="shared" si="248"/>
        <v>9876834</v>
      </c>
      <c r="B2081" s="57"/>
      <c r="C2081" s="119"/>
      <c r="D2081" s="119"/>
      <c r="E2081" s="119"/>
      <c r="F2081" s="119"/>
      <c r="G2081" s="46" t="s">
        <v>1583</v>
      </c>
      <c r="H2081" s="46" t="s">
        <v>1859</v>
      </c>
      <c r="J2081" s="5" t="str">
        <f t="shared" si="249"/>
        <v>NOR simvastatine KRKA Sverige AB film-coated tablet 30 x 10mg/</v>
      </c>
      <c r="K2081" s="5" t="str">
        <f t="shared" si="250"/>
        <v>NOR simvastatine KRKA Sverige AB film-coated tablet 30 x 10mg/</v>
      </c>
      <c r="N2081" s="46" t="s">
        <v>210</v>
      </c>
      <c r="O2081" s="46" t="s">
        <v>2278</v>
      </c>
      <c r="P2081" s="80">
        <v>30</v>
      </c>
      <c r="R2081" s="80">
        <v>30</v>
      </c>
      <c r="T2081" s="119"/>
      <c r="U2081" s="119"/>
      <c r="V2081" s="119"/>
      <c r="W2081" s="119"/>
      <c r="X2081" s="46" t="s">
        <v>210</v>
      </c>
      <c r="Y2081" s="46" t="s">
        <v>2168</v>
      </c>
      <c r="AA2081" s="46" t="s">
        <v>2303</v>
      </c>
      <c r="AC2081" s="46" t="s">
        <v>210</v>
      </c>
      <c r="AD2081" s="46" t="s">
        <v>210</v>
      </c>
      <c r="AE2081" s="46" t="s">
        <v>2278</v>
      </c>
      <c r="AF2081" s="48" t="s">
        <v>2203</v>
      </c>
      <c r="AG2081" s="46" t="s">
        <v>2339</v>
      </c>
      <c r="AH2081" s="46"/>
      <c r="AI2081" s="46" t="s">
        <v>3373</v>
      </c>
      <c r="AJ2081" s="46" t="s">
        <v>2221</v>
      </c>
      <c r="AT2081" s="25" t="str">
        <f t="shared" si="251"/>
        <v>NOR simvastatine KRKA Sverige AB film-coated tablet 10mg/</v>
      </c>
      <c r="AU2081" s="33"/>
      <c r="AV2081" s="46" t="s">
        <v>2365</v>
      </c>
      <c r="AW2081" s="46" t="s">
        <v>1859</v>
      </c>
      <c r="AX2081" s="46"/>
      <c r="AZ2081" s="46" t="s">
        <v>579</v>
      </c>
      <c r="BA2081" s="46" t="s">
        <v>615</v>
      </c>
      <c r="BB2081" s="46"/>
      <c r="BD2081" s="46" t="s">
        <v>2339</v>
      </c>
      <c r="BE2081" s="46"/>
      <c r="BF2081" s="46" t="s">
        <v>2060</v>
      </c>
      <c r="BG2081" s="46" t="s">
        <v>979</v>
      </c>
      <c r="BH2081" s="46"/>
      <c r="BI2081" s="46"/>
      <c r="BJ2081" s="46" t="s">
        <v>1973</v>
      </c>
      <c r="BK2081" s="46" t="s">
        <v>979</v>
      </c>
      <c r="BL2081" s="46" t="s">
        <v>2060</v>
      </c>
      <c r="BM2081" s="65" t="s">
        <v>1353</v>
      </c>
      <c r="BN2081" t="str">
        <f t="shared" si="252"/>
        <v>simvastatine film-coated tablet 10mg/</v>
      </c>
      <c r="BO2081" s="65"/>
      <c r="BP2081" t="str">
        <f t="shared" si="247"/>
        <v>simvastatine film-coated tablet 10mg/</v>
      </c>
      <c r="BR2081" s="76">
        <v>10221000</v>
      </c>
      <c r="BS2081" s="72" t="s">
        <v>1220</v>
      </c>
      <c r="BT2081" s="72"/>
      <c r="BU2081" s="119"/>
      <c r="BV2081" s="119"/>
      <c r="BW2081" s="48" t="s">
        <v>2203</v>
      </c>
      <c r="CB2081" s="82" t="s">
        <v>173</v>
      </c>
      <c r="CC2081" s="82"/>
      <c r="CD2081" s="46" t="s">
        <v>2262</v>
      </c>
      <c r="CE2081" s="46" t="s">
        <v>173</v>
      </c>
      <c r="CG2081" s="46" t="s">
        <v>175</v>
      </c>
      <c r="CH2081" s="46"/>
      <c r="CI2081" s="119"/>
      <c r="CJ2081" s="119"/>
      <c r="CK2081" s="46" t="s">
        <v>1239</v>
      </c>
      <c r="CN2081" s="46" t="s">
        <v>3383</v>
      </c>
      <c r="CO2081" s="46" t="s">
        <v>2252</v>
      </c>
      <c r="CQ2081" s="46" t="s">
        <v>2252</v>
      </c>
      <c r="CR2081" s="46" t="s">
        <v>615</v>
      </c>
      <c r="CT2081" s="46" t="s">
        <v>2252</v>
      </c>
      <c r="CU2081" s="46" t="s">
        <v>615</v>
      </c>
      <c r="CV2081" s="119"/>
      <c r="CW2081" s="148"/>
      <c r="DG2081" s="119"/>
      <c r="DH2081" s="119"/>
      <c r="DI2081" s="119"/>
      <c r="DJ2081" s="119"/>
      <c r="DK2081" s="119"/>
      <c r="DL2081" s="74">
        <v>10</v>
      </c>
      <c r="DM2081" s="74" t="s">
        <v>164</v>
      </c>
      <c r="DN2081" s="74"/>
      <c r="DO2081" s="74"/>
      <c r="DP2081" s="74"/>
      <c r="DR2081" s="74">
        <v>10</v>
      </c>
      <c r="DS2081" s="74" t="s">
        <v>164</v>
      </c>
      <c r="DX2081" s="46" t="s">
        <v>210</v>
      </c>
      <c r="DY2081" s="46" t="s">
        <v>210</v>
      </c>
      <c r="DZ2081" s="46" t="s">
        <v>2242</v>
      </c>
      <c r="EA2081" s="75">
        <v>100000</v>
      </c>
      <c r="EB2081" s="46" t="s">
        <v>164</v>
      </c>
      <c r="EC2081" s="46"/>
      <c r="ET2081" s="46" t="s">
        <v>2321</v>
      </c>
      <c r="EU2081" s="46" t="s">
        <v>621</v>
      </c>
      <c r="EY2081" s="70" t="str">
        <f t="shared" si="253"/>
        <v>simvastatine oral 10mg/</v>
      </c>
      <c r="FK2081" s="14" t="s">
        <v>163</v>
      </c>
      <c r="FL2081" s="70" t="str">
        <f t="shared" si="254"/>
        <v>simvastatine oral 10mg/</v>
      </c>
    </row>
    <row r="2082" spans="1:168" ht="15.75" customHeight="1">
      <c r="A2082" s="76">
        <f t="shared" si="248"/>
        <v>9876835</v>
      </c>
      <c r="B2082" s="57"/>
      <c r="C2082" s="119"/>
      <c r="D2082" s="119"/>
      <c r="E2082" s="119"/>
      <c r="F2082" s="119"/>
      <c r="G2082" s="46" t="s">
        <v>1584</v>
      </c>
      <c r="H2082" s="46" t="s">
        <v>1860</v>
      </c>
      <c r="J2082" s="5" t="str">
        <f t="shared" si="249"/>
        <v>NOR simvastatine Bluefish Pharmaceuticals AB film-coated tablet 100 x 10mg/</v>
      </c>
      <c r="K2082" s="5" t="str">
        <f t="shared" si="250"/>
        <v>NOR simvastatine Bluefish Pharmaceuticals AB film-coated tablet 100 x 10mg/</v>
      </c>
      <c r="N2082" s="46" t="s">
        <v>210</v>
      </c>
      <c r="O2082" s="46" t="s">
        <v>2235</v>
      </c>
      <c r="P2082" s="80">
        <v>100</v>
      </c>
      <c r="R2082" s="80">
        <v>100</v>
      </c>
      <c r="T2082" s="119"/>
      <c r="U2082" s="119"/>
      <c r="V2082" s="119"/>
      <c r="W2082" s="119"/>
      <c r="X2082" s="46" t="s">
        <v>1289</v>
      </c>
      <c r="Y2082" s="46" t="s">
        <v>2169</v>
      </c>
      <c r="AA2082" s="46" t="s">
        <v>2303</v>
      </c>
      <c r="AC2082" s="46" t="s">
        <v>2304</v>
      </c>
      <c r="AD2082" s="46" t="s">
        <v>210</v>
      </c>
      <c r="AE2082" s="46" t="s">
        <v>2235</v>
      </c>
      <c r="AF2082" s="48" t="s">
        <v>2203</v>
      </c>
      <c r="AG2082" s="46" t="s">
        <v>2339</v>
      </c>
      <c r="AH2082" s="46"/>
      <c r="AI2082" s="46" t="s">
        <v>3373</v>
      </c>
      <c r="AJ2082" s="46" t="s">
        <v>2221</v>
      </c>
      <c r="AT2082" s="25" t="str">
        <f t="shared" si="251"/>
        <v>NOR simvastatine Bluefish Pharmaceuticals AB film-coated tablet 10mg/</v>
      </c>
      <c r="AU2082" s="33"/>
      <c r="AV2082" s="46" t="s">
        <v>2366</v>
      </c>
      <c r="AW2082" s="46" t="s">
        <v>1860</v>
      </c>
      <c r="AX2082" s="46"/>
      <c r="AZ2082" s="46" t="s">
        <v>579</v>
      </c>
      <c r="BA2082" s="46" t="s">
        <v>615</v>
      </c>
      <c r="BB2082" s="46"/>
      <c r="BD2082" s="46" t="s">
        <v>2339</v>
      </c>
      <c r="BE2082" s="46"/>
      <c r="BF2082" s="46" t="s">
        <v>2061</v>
      </c>
      <c r="BG2082" s="46" t="s">
        <v>2104</v>
      </c>
      <c r="BH2082" s="46"/>
      <c r="BI2082" s="46"/>
      <c r="BJ2082" s="46" t="s">
        <v>1974</v>
      </c>
      <c r="BK2082" s="46" t="s">
        <v>2104</v>
      </c>
      <c r="BL2082" s="46" t="s">
        <v>2061</v>
      </c>
      <c r="BM2082" s="65" t="s">
        <v>1353</v>
      </c>
      <c r="BN2082" t="str">
        <f t="shared" si="252"/>
        <v>simvastatine film-coated tablet 10mg/</v>
      </c>
      <c r="BO2082" s="65"/>
      <c r="BP2082" t="str">
        <f t="shared" si="247"/>
        <v>simvastatine film-coated tablet 10mg/</v>
      </c>
      <c r="BR2082" s="76">
        <v>10221000</v>
      </c>
      <c r="BS2082" s="72" t="s">
        <v>1220</v>
      </c>
      <c r="BT2082" s="72"/>
      <c r="BU2082" s="119"/>
      <c r="BV2082" s="119"/>
      <c r="BW2082" s="48" t="s">
        <v>2203</v>
      </c>
      <c r="CB2082" s="82" t="s">
        <v>173</v>
      </c>
      <c r="CC2082" s="82"/>
      <c r="CD2082" s="46" t="s">
        <v>2262</v>
      </c>
      <c r="CE2082" s="46" t="s">
        <v>173</v>
      </c>
      <c r="CG2082" s="46" t="s">
        <v>175</v>
      </c>
      <c r="CH2082" s="46"/>
      <c r="CI2082" s="119"/>
      <c r="CJ2082" s="119"/>
      <c r="CK2082" s="46" t="s">
        <v>1239</v>
      </c>
      <c r="CN2082" s="46" t="s">
        <v>3383</v>
      </c>
      <c r="CO2082" s="46" t="s">
        <v>2252</v>
      </c>
      <c r="CQ2082" s="46" t="s">
        <v>2252</v>
      </c>
      <c r="CR2082" s="46" t="s">
        <v>615</v>
      </c>
      <c r="CT2082" s="46" t="s">
        <v>2252</v>
      </c>
      <c r="CU2082" s="46" t="s">
        <v>615</v>
      </c>
      <c r="CV2082" s="119"/>
      <c r="CW2082" s="148"/>
      <c r="DG2082" s="119"/>
      <c r="DH2082" s="119"/>
      <c r="DI2082" s="119"/>
      <c r="DJ2082" s="119"/>
      <c r="DK2082" s="119"/>
      <c r="DL2082" s="74">
        <v>10</v>
      </c>
      <c r="DM2082" s="74" t="s">
        <v>164</v>
      </c>
      <c r="DN2082" s="74"/>
      <c r="DO2082" s="74"/>
      <c r="DP2082" s="74"/>
      <c r="DR2082" s="74">
        <v>10</v>
      </c>
      <c r="DS2082" s="74" t="s">
        <v>164</v>
      </c>
      <c r="DX2082" s="46" t="s">
        <v>210</v>
      </c>
      <c r="DY2082" s="46" t="s">
        <v>210</v>
      </c>
      <c r="DZ2082" s="46" t="s">
        <v>2242</v>
      </c>
      <c r="EA2082" s="75">
        <v>100000</v>
      </c>
      <c r="EB2082" s="46" t="s">
        <v>164</v>
      </c>
      <c r="EC2082" s="46"/>
      <c r="ET2082" s="46" t="s">
        <v>2321</v>
      </c>
      <c r="EU2082" s="46" t="s">
        <v>621</v>
      </c>
      <c r="EY2082" s="70" t="str">
        <f t="shared" si="253"/>
        <v>simvastatine oral 10mg/</v>
      </c>
      <c r="FK2082" s="14" t="s">
        <v>163</v>
      </c>
      <c r="FL2082" s="70" t="str">
        <f t="shared" si="254"/>
        <v>simvastatine oral 10mg/</v>
      </c>
    </row>
    <row r="2083" spans="1:168" ht="15.75" customHeight="1">
      <c r="A2083" s="76">
        <f t="shared" si="248"/>
        <v>9876836</v>
      </c>
      <c r="B2083" s="57"/>
      <c r="C2083" s="119"/>
      <c r="D2083" s="119"/>
      <c r="E2083" s="119"/>
      <c r="F2083" s="119"/>
      <c r="G2083" s="46" t="s">
        <v>1585</v>
      </c>
      <c r="H2083" s="46" t="s">
        <v>1861</v>
      </c>
      <c r="J2083" s="5" t="str">
        <f t="shared" si="249"/>
        <v>NOR simvastatine Orifarm AS film-coated tablet 98 x 10mg/</v>
      </c>
      <c r="K2083" s="5" t="str">
        <f t="shared" si="250"/>
        <v>NOR simvastatine Orifarm AS film-coated tablet 98 x 10mg/</v>
      </c>
      <c r="N2083" s="46" t="s">
        <v>210</v>
      </c>
      <c r="O2083" s="46" t="s">
        <v>2281</v>
      </c>
      <c r="P2083" s="80">
        <v>98</v>
      </c>
      <c r="R2083" s="80">
        <v>98</v>
      </c>
      <c r="T2083" s="119"/>
      <c r="U2083" s="119"/>
      <c r="V2083" s="119"/>
      <c r="W2083" s="119"/>
      <c r="X2083" s="46" t="s">
        <v>210</v>
      </c>
      <c r="Y2083" s="46" t="s">
        <v>2170</v>
      </c>
      <c r="AA2083" s="46" t="s">
        <v>2303</v>
      </c>
      <c r="AC2083" s="46" t="s">
        <v>210</v>
      </c>
      <c r="AD2083" s="46" t="s">
        <v>210</v>
      </c>
      <c r="AE2083" s="46" t="s">
        <v>2281</v>
      </c>
      <c r="AF2083" s="48" t="s">
        <v>2203</v>
      </c>
      <c r="AG2083" s="46" t="s">
        <v>2339</v>
      </c>
      <c r="AH2083" s="46"/>
      <c r="AI2083" s="46" t="s">
        <v>3373</v>
      </c>
      <c r="AJ2083" s="46" t="s">
        <v>2221</v>
      </c>
      <c r="AT2083" s="25" t="str">
        <f t="shared" si="251"/>
        <v>NOR simvastatine Orifarm AS film-coated tablet 10mg/</v>
      </c>
      <c r="AU2083" s="33"/>
      <c r="AV2083" s="46" t="s">
        <v>1903</v>
      </c>
      <c r="AW2083" s="46" t="s">
        <v>1861</v>
      </c>
      <c r="AX2083" s="46"/>
      <c r="AZ2083" s="46" t="s">
        <v>579</v>
      </c>
      <c r="BA2083" s="46" t="s">
        <v>615</v>
      </c>
      <c r="BB2083" s="46"/>
      <c r="BD2083" s="46" t="s">
        <v>2339</v>
      </c>
      <c r="BE2083" s="46"/>
      <c r="BF2083" s="46" t="s">
        <v>2062</v>
      </c>
      <c r="BG2083" s="46" t="s">
        <v>2088</v>
      </c>
      <c r="BH2083" s="46"/>
      <c r="BI2083" s="46"/>
      <c r="BJ2083" s="46" t="s">
        <v>1975</v>
      </c>
      <c r="BK2083" s="46" t="s">
        <v>2088</v>
      </c>
      <c r="BL2083" s="46" t="s">
        <v>2062</v>
      </c>
      <c r="BM2083" s="65" t="s">
        <v>1353</v>
      </c>
      <c r="BN2083" t="str">
        <f t="shared" si="252"/>
        <v>simvastatine film-coated tablet 10mg/</v>
      </c>
      <c r="BO2083" s="65"/>
      <c r="BP2083" t="str">
        <f t="shared" si="247"/>
        <v>simvastatine film-coated tablet 10mg/</v>
      </c>
      <c r="BR2083" s="76">
        <v>10221000</v>
      </c>
      <c r="BS2083" s="72" t="s">
        <v>1220</v>
      </c>
      <c r="BT2083" s="72"/>
      <c r="BU2083" s="119"/>
      <c r="BV2083" s="119"/>
      <c r="BW2083" s="48" t="s">
        <v>2203</v>
      </c>
      <c r="CB2083" s="82" t="s">
        <v>173</v>
      </c>
      <c r="CC2083" s="82"/>
      <c r="CD2083" s="46" t="s">
        <v>2262</v>
      </c>
      <c r="CE2083" s="46" t="s">
        <v>173</v>
      </c>
      <c r="CG2083" s="46" t="s">
        <v>175</v>
      </c>
      <c r="CH2083" s="46"/>
      <c r="CI2083" s="119"/>
      <c r="CJ2083" s="119"/>
      <c r="CK2083" s="46" t="s">
        <v>1239</v>
      </c>
      <c r="CN2083" s="46" t="s">
        <v>3383</v>
      </c>
      <c r="CO2083" s="46" t="s">
        <v>2252</v>
      </c>
      <c r="CQ2083" s="46" t="s">
        <v>2252</v>
      </c>
      <c r="CR2083" s="46" t="s">
        <v>615</v>
      </c>
      <c r="CT2083" s="46" t="s">
        <v>2252</v>
      </c>
      <c r="CU2083" s="46" t="s">
        <v>615</v>
      </c>
      <c r="CV2083" s="119"/>
      <c r="CW2083" s="148"/>
      <c r="DG2083" s="119"/>
      <c r="DH2083" s="119"/>
      <c r="DI2083" s="119"/>
      <c r="DJ2083" s="119"/>
      <c r="DK2083" s="119"/>
      <c r="DL2083" s="74">
        <v>10</v>
      </c>
      <c r="DM2083" s="74" t="s">
        <v>164</v>
      </c>
      <c r="DN2083" s="74"/>
      <c r="DO2083" s="74"/>
      <c r="DP2083" s="74"/>
      <c r="DR2083" s="74">
        <v>10</v>
      </c>
      <c r="DS2083" s="74" t="s">
        <v>164</v>
      </c>
      <c r="DX2083" s="46" t="s">
        <v>210</v>
      </c>
      <c r="DY2083" s="46" t="s">
        <v>210</v>
      </c>
      <c r="DZ2083" s="46" t="s">
        <v>2242</v>
      </c>
      <c r="EA2083" s="75">
        <v>100000</v>
      </c>
      <c r="EB2083" s="46" t="s">
        <v>164</v>
      </c>
      <c r="EC2083" s="46"/>
      <c r="ET2083" s="46" t="s">
        <v>2321</v>
      </c>
      <c r="EU2083" s="46" t="s">
        <v>621</v>
      </c>
      <c r="EY2083" s="70" t="str">
        <f t="shared" si="253"/>
        <v>simvastatine oral 10mg/</v>
      </c>
      <c r="FK2083" s="14" t="s">
        <v>163</v>
      </c>
      <c r="FL2083" s="70" t="str">
        <f t="shared" si="254"/>
        <v>simvastatine oral 10mg/</v>
      </c>
    </row>
    <row r="2084" spans="1:168" ht="15.75" customHeight="1">
      <c r="A2084" s="76">
        <f t="shared" si="248"/>
        <v>9876837</v>
      </c>
      <c r="B2084" s="57"/>
      <c r="C2084" s="119"/>
      <c r="D2084" s="119"/>
      <c r="E2084" s="119"/>
      <c r="F2084" s="119"/>
      <c r="G2084" s="46" t="s">
        <v>1586</v>
      </c>
      <c r="H2084" s="46" t="s">
        <v>1862</v>
      </c>
      <c r="J2084" s="5" t="str">
        <f t="shared" si="249"/>
        <v>NOR simvastatine Sandoz - København film-coated tablet 90 x 40mg/</v>
      </c>
      <c r="K2084" s="5" t="str">
        <f t="shared" si="250"/>
        <v>NOR simvastatine Sandoz - København film-coated tablet 90 x 40mg/</v>
      </c>
      <c r="N2084" s="46" t="s">
        <v>210</v>
      </c>
      <c r="O2084" s="46" t="s">
        <v>2279</v>
      </c>
      <c r="P2084" s="80">
        <v>90</v>
      </c>
      <c r="R2084" s="80">
        <v>90</v>
      </c>
      <c r="T2084" s="119"/>
      <c r="U2084" s="119"/>
      <c r="V2084" s="119"/>
      <c r="W2084" s="119"/>
      <c r="X2084" s="46" t="s">
        <v>1301</v>
      </c>
      <c r="Y2084" s="46" t="s">
        <v>2171</v>
      </c>
      <c r="AA2084" s="46" t="s">
        <v>2303</v>
      </c>
      <c r="AC2084" s="46" t="s">
        <v>2304</v>
      </c>
      <c r="AD2084" s="46" t="s">
        <v>210</v>
      </c>
      <c r="AE2084" s="46" t="s">
        <v>2279</v>
      </c>
      <c r="AF2084" s="48" t="s">
        <v>2203</v>
      </c>
      <c r="AG2084" s="46" t="s">
        <v>2339</v>
      </c>
      <c r="AH2084" s="46"/>
      <c r="AI2084" s="46" t="s">
        <v>3373</v>
      </c>
      <c r="AJ2084" s="46" t="s">
        <v>2221</v>
      </c>
      <c r="AT2084" s="25" t="str">
        <f t="shared" si="251"/>
        <v>NOR simvastatine Sandoz - København film-coated tablet 40mg/</v>
      </c>
      <c r="AU2084" s="33"/>
      <c r="AV2084" s="46" t="s">
        <v>2367</v>
      </c>
      <c r="AW2084" s="46" t="s">
        <v>1862</v>
      </c>
      <c r="AX2084" s="46"/>
      <c r="AZ2084" s="46" t="s">
        <v>579</v>
      </c>
      <c r="BA2084" s="46" t="s">
        <v>615</v>
      </c>
      <c r="BB2084" s="46"/>
      <c r="BD2084" s="46" t="s">
        <v>2339</v>
      </c>
      <c r="BE2084" s="46"/>
      <c r="BF2084" s="46" t="s">
        <v>2063</v>
      </c>
      <c r="BG2084" s="46" t="s">
        <v>2105</v>
      </c>
      <c r="BH2084" s="46"/>
      <c r="BI2084" s="46"/>
      <c r="BJ2084" s="46" t="s">
        <v>1976</v>
      </c>
      <c r="BK2084" s="46" t="s">
        <v>2105</v>
      </c>
      <c r="BL2084" s="46" t="s">
        <v>2063</v>
      </c>
      <c r="BM2084" s="65" t="s">
        <v>1353</v>
      </c>
      <c r="BN2084" t="str">
        <f t="shared" si="252"/>
        <v>simvastatine film-coated tablet 40mg/</v>
      </c>
      <c r="BO2084" s="65"/>
      <c r="BP2084" t="str">
        <f t="shared" si="247"/>
        <v>simvastatine film-coated tablet 40mg/</v>
      </c>
      <c r="BR2084" s="76">
        <v>10221000</v>
      </c>
      <c r="BS2084" s="72" t="s">
        <v>1220</v>
      </c>
      <c r="BT2084" s="72"/>
      <c r="BU2084" s="119"/>
      <c r="BV2084" s="119"/>
      <c r="BW2084" s="48" t="s">
        <v>2203</v>
      </c>
      <c r="CB2084" s="82" t="s">
        <v>173</v>
      </c>
      <c r="CC2084" s="82"/>
      <c r="CD2084" s="46" t="s">
        <v>2262</v>
      </c>
      <c r="CE2084" s="46" t="s">
        <v>173</v>
      </c>
      <c r="CG2084" s="46" t="s">
        <v>175</v>
      </c>
      <c r="CH2084" s="46"/>
      <c r="CI2084" s="119"/>
      <c r="CJ2084" s="119"/>
      <c r="CK2084" s="46" t="s">
        <v>1239</v>
      </c>
      <c r="CN2084" s="46" t="s">
        <v>3383</v>
      </c>
      <c r="CO2084" s="46" t="s">
        <v>2252</v>
      </c>
      <c r="CQ2084" s="46" t="s">
        <v>2252</v>
      </c>
      <c r="CR2084" s="46" t="s">
        <v>615</v>
      </c>
      <c r="CT2084" s="46" t="s">
        <v>2252</v>
      </c>
      <c r="CU2084" s="46" t="s">
        <v>615</v>
      </c>
      <c r="CV2084" s="119"/>
      <c r="CW2084" s="148"/>
      <c r="DG2084" s="119"/>
      <c r="DH2084" s="119"/>
      <c r="DI2084" s="119"/>
      <c r="DJ2084" s="119"/>
      <c r="DK2084" s="119"/>
      <c r="DL2084" s="74">
        <v>40</v>
      </c>
      <c r="DM2084" s="74" t="s">
        <v>164</v>
      </c>
      <c r="DN2084" s="74"/>
      <c r="DO2084" s="74"/>
      <c r="DP2084" s="74"/>
      <c r="DR2084" s="74">
        <v>40</v>
      </c>
      <c r="DS2084" s="74" t="s">
        <v>164</v>
      </c>
      <c r="DX2084" s="46" t="s">
        <v>210</v>
      </c>
      <c r="DY2084" s="46" t="s">
        <v>210</v>
      </c>
      <c r="DZ2084" s="46" t="s">
        <v>2242</v>
      </c>
      <c r="EA2084" s="75">
        <v>400000</v>
      </c>
      <c r="EB2084" s="46" t="s">
        <v>164</v>
      </c>
      <c r="EC2084" s="46"/>
      <c r="ET2084" s="46" t="s">
        <v>2321</v>
      </c>
      <c r="EU2084" s="46" t="s">
        <v>621</v>
      </c>
      <c r="EY2084" s="70" t="str">
        <f t="shared" si="253"/>
        <v>simvastatine oral 40mg/</v>
      </c>
      <c r="FK2084" s="14" t="s">
        <v>163</v>
      </c>
      <c r="FL2084" s="70" t="str">
        <f t="shared" si="254"/>
        <v>simvastatine oral 40mg/</v>
      </c>
    </row>
    <row r="2085" spans="1:168" ht="15.75" customHeight="1">
      <c r="A2085" s="76">
        <f t="shared" si="248"/>
        <v>9876838</v>
      </c>
      <c r="B2085" s="57"/>
      <c r="C2085" s="119"/>
      <c r="D2085" s="119"/>
      <c r="E2085" s="119"/>
      <c r="F2085" s="119"/>
      <c r="G2085" s="46" t="s">
        <v>1587</v>
      </c>
      <c r="H2085" s="46" t="s">
        <v>1863</v>
      </c>
      <c r="J2085" s="5" t="str">
        <f t="shared" si="249"/>
        <v>NOR simvastatine Teva Sweden AB film-coated tablet 28 x 20mg/</v>
      </c>
      <c r="K2085" s="5" t="str">
        <f t="shared" si="250"/>
        <v>NOR simvastatine Teva Sweden AB film-coated tablet 28 x 20mg/</v>
      </c>
      <c r="N2085" s="46" t="s">
        <v>210</v>
      </c>
      <c r="O2085" s="46" t="s">
        <v>2277</v>
      </c>
      <c r="P2085" s="80">
        <v>28</v>
      </c>
      <c r="R2085" s="80">
        <v>28</v>
      </c>
      <c r="T2085" s="119"/>
      <c r="U2085" s="119"/>
      <c r="V2085" s="119"/>
      <c r="W2085" s="119"/>
      <c r="X2085" s="46" t="s">
        <v>210</v>
      </c>
      <c r="Y2085" s="46" t="s">
        <v>2172</v>
      </c>
      <c r="AA2085" s="46" t="s">
        <v>2303</v>
      </c>
      <c r="AC2085" s="46" t="s">
        <v>210</v>
      </c>
      <c r="AD2085" s="46" t="s">
        <v>210</v>
      </c>
      <c r="AE2085" s="46" t="s">
        <v>2277</v>
      </c>
      <c r="AF2085" s="48" t="s">
        <v>2203</v>
      </c>
      <c r="AG2085" s="46" t="s">
        <v>2339</v>
      </c>
      <c r="AH2085" s="46"/>
      <c r="AI2085" s="46" t="s">
        <v>3373</v>
      </c>
      <c r="AJ2085" s="46" t="s">
        <v>2221</v>
      </c>
      <c r="AT2085" s="25" t="str">
        <f t="shared" si="251"/>
        <v>NOR simvastatine Teva Sweden AB film-coated tablet 20mg/</v>
      </c>
      <c r="AU2085" s="33"/>
      <c r="AV2085" s="46" t="s">
        <v>2363</v>
      </c>
      <c r="AW2085" s="46" t="s">
        <v>1863</v>
      </c>
      <c r="AX2085" s="46"/>
      <c r="AZ2085" s="46" t="s">
        <v>579</v>
      </c>
      <c r="BA2085" s="46" t="s">
        <v>615</v>
      </c>
      <c r="BB2085" s="46"/>
      <c r="BD2085" s="46" t="s">
        <v>2339</v>
      </c>
      <c r="BE2085" s="46"/>
      <c r="BF2085" s="46" t="s">
        <v>2064</v>
      </c>
      <c r="BG2085" s="46" t="s">
        <v>2101</v>
      </c>
      <c r="BH2085" s="46"/>
      <c r="BI2085" s="46"/>
      <c r="BJ2085" s="46" t="s">
        <v>1977</v>
      </c>
      <c r="BK2085" s="46" t="s">
        <v>2101</v>
      </c>
      <c r="BL2085" s="46" t="s">
        <v>2064</v>
      </c>
      <c r="BM2085" s="65" t="s">
        <v>1353</v>
      </c>
      <c r="BN2085" t="str">
        <f t="shared" si="252"/>
        <v>simvastatine film-coated tablet 20mg/</v>
      </c>
      <c r="BO2085" s="65"/>
      <c r="BP2085" t="str">
        <f t="shared" si="247"/>
        <v>simvastatine film-coated tablet 20mg/</v>
      </c>
      <c r="BR2085" s="76">
        <v>10221000</v>
      </c>
      <c r="BS2085" s="72" t="s">
        <v>1220</v>
      </c>
      <c r="BT2085" s="72"/>
      <c r="BU2085" s="119"/>
      <c r="BV2085" s="119"/>
      <c r="BW2085" s="48" t="s">
        <v>2203</v>
      </c>
      <c r="CB2085" s="82" t="s">
        <v>173</v>
      </c>
      <c r="CC2085" s="82"/>
      <c r="CD2085" s="46" t="s">
        <v>2262</v>
      </c>
      <c r="CE2085" s="46" t="s">
        <v>173</v>
      </c>
      <c r="CG2085" s="46" t="s">
        <v>175</v>
      </c>
      <c r="CH2085" s="46"/>
      <c r="CI2085" s="119"/>
      <c r="CJ2085" s="119"/>
      <c r="CK2085" s="46" t="s">
        <v>1239</v>
      </c>
      <c r="CN2085" s="46" t="s">
        <v>3383</v>
      </c>
      <c r="CO2085" s="46" t="s">
        <v>2252</v>
      </c>
      <c r="CQ2085" s="46" t="s">
        <v>2252</v>
      </c>
      <c r="CR2085" s="46" t="s">
        <v>615</v>
      </c>
      <c r="CT2085" s="46" t="s">
        <v>2252</v>
      </c>
      <c r="CU2085" s="46" t="s">
        <v>615</v>
      </c>
      <c r="CV2085" s="119"/>
      <c r="CW2085" s="148"/>
      <c r="DG2085" s="119"/>
      <c r="DH2085" s="119"/>
      <c r="DI2085" s="119"/>
      <c r="DJ2085" s="119"/>
      <c r="DK2085" s="119"/>
      <c r="DL2085" s="74">
        <v>20</v>
      </c>
      <c r="DM2085" s="74" t="s">
        <v>164</v>
      </c>
      <c r="DN2085" s="74"/>
      <c r="DO2085" s="74"/>
      <c r="DP2085" s="74"/>
      <c r="DR2085" s="74">
        <v>20</v>
      </c>
      <c r="DS2085" s="74" t="s">
        <v>164</v>
      </c>
      <c r="DX2085" s="46" t="s">
        <v>210</v>
      </c>
      <c r="DY2085" s="46" t="s">
        <v>210</v>
      </c>
      <c r="DZ2085" s="46" t="s">
        <v>2242</v>
      </c>
      <c r="EA2085" s="75">
        <v>200000</v>
      </c>
      <c r="EB2085" s="46" t="s">
        <v>164</v>
      </c>
      <c r="EC2085" s="46"/>
      <c r="ET2085" s="46" t="s">
        <v>2321</v>
      </c>
      <c r="EU2085" s="46" t="s">
        <v>621</v>
      </c>
      <c r="EY2085" s="70" t="str">
        <f t="shared" si="253"/>
        <v>simvastatine oral 20mg/</v>
      </c>
      <c r="FK2085" s="14" t="s">
        <v>163</v>
      </c>
      <c r="FL2085" s="70" t="str">
        <f t="shared" si="254"/>
        <v>simvastatine oral 20mg/</v>
      </c>
    </row>
    <row r="2086" spans="1:168" ht="15.75" customHeight="1">
      <c r="A2086" s="76">
        <f t="shared" si="248"/>
        <v>9876839</v>
      </c>
      <c r="B2086" s="57"/>
      <c r="C2086" s="119"/>
      <c r="D2086" s="119"/>
      <c r="E2086" s="119"/>
      <c r="F2086" s="119"/>
      <c r="G2086" s="46" t="s">
        <v>1588</v>
      </c>
      <c r="H2086" s="46" t="s">
        <v>1864</v>
      </c>
      <c r="J2086" s="5" t="str">
        <f t="shared" si="249"/>
        <v>NOR simvastatine Orifarm AS film-coated tablet 100 x 10mg/</v>
      </c>
      <c r="K2086" s="5" t="str">
        <f t="shared" si="250"/>
        <v>NOR simvastatine Orifarm AS film-coated tablet 100 x 10mg/</v>
      </c>
      <c r="N2086" s="46" t="s">
        <v>210</v>
      </c>
      <c r="O2086" s="46" t="s">
        <v>2235</v>
      </c>
      <c r="P2086" s="80">
        <v>100</v>
      </c>
      <c r="R2086" s="80">
        <v>100</v>
      </c>
      <c r="T2086" s="119"/>
      <c r="U2086" s="119"/>
      <c r="V2086" s="119"/>
      <c r="W2086" s="119"/>
      <c r="X2086" s="46" t="s">
        <v>210</v>
      </c>
      <c r="Y2086" s="46" t="s">
        <v>2173</v>
      </c>
      <c r="AA2086" s="46" t="s">
        <v>2303</v>
      </c>
      <c r="AC2086" s="46" t="s">
        <v>210</v>
      </c>
      <c r="AD2086" s="46" t="s">
        <v>210</v>
      </c>
      <c r="AE2086" s="46" t="s">
        <v>2235</v>
      </c>
      <c r="AF2086" s="48" t="s">
        <v>2203</v>
      </c>
      <c r="AG2086" s="46" t="s">
        <v>2339</v>
      </c>
      <c r="AH2086" s="46"/>
      <c r="AI2086" s="46" t="s">
        <v>3373</v>
      </c>
      <c r="AJ2086" s="46" t="s">
        <v>2221</v>
      </c>
      <c r="AT2086" s="25" t="str">
        <f t="shared" si="251"/>
        <v>NOR simvastatine Orifarm AS film-coated tablet 10mg/</v>
      </c>
      <c r="AU2086" s="33"/>
      <c r="AV2086" s="46" t="s">
        <v>1903</v>
      </c>
      <c r="AW2086" s="46" t="s">
        <v>1864</v>
      </c>
      <c r="AX2086" s="46"/>
      <c r="AZ2086" s="46" t="s">
        <v>579</v>
      </c>
      <c r="BA2086" s="46" t="s">
        <v>615</v>
      </c>
      <c r="BB2086" s="46"/>
      <c r="BD2086" s="46" t="s">
        <v>2339</v>
      </c>
      <c r="BE2086" s="46"/>
      <c r="BF2086" s="46" t="s">
        <v>2065</v>
      </c>
      <c r="BG2086" s="46" t="s">
        <v>2088</v>
      </c>
      <c r="BH2086" s="46"/>
      <c r="BI2086" s="46"/>
      <c r="BJ2086" s="46" t="s">
        <v>1978</v>
      </c>
      <c r="BK2086" s="46" t="s">
        <v>2088</v>
      </c>
      <c r="BL2086" s="46" t="s">
        <v>2065</v>
      </c>
      <c r="BM2086" s="65" t="s">
        <v>1353</v>
      </c>
      <c r="BN2086" t="str">
        <f t="shared" si="252"/>
        <v>simvastatine film-coated tablet 10mg/</v>
      </c>
      <c r="BO2086" s="65"/>
      <c r="BP2086" t="str">
        <f t="shared" si="247"/>
        <v>simvastatine film-coated tablet 10mg/</v>
      </c>
      <c r="BR2086" s="76">
        <v>10221000</v>
      </c>
      <c r="BS2086" s="72" t="s">
        <v>1220</v>
      </c>
      <c r="BT2086" s="72"/>
      <c r="BU2086" s="119"/>
      <c r="BV2086" s="119"/>
      <c r="BW2086" s="48" t="s">
        <v>2203</v>
      </c>
      <c r="CB2086" s="82" t="s">
        <v>173</v>
      </c>
      <c r="CC2086" s="82"/>
      <c r="CD2086" s="46" t="s">
        <v>2262</v>
      </c>
      <c r="CE2086" s="46" t="s">
        <v>173</v>
      </c>
      <c r="CG2086" s="46" t="s">
        <v>175</v>
      </c>
      <c r="CH2086" s="46"/>
      <c r="CI2086" s="119"/>
      <c r="CJ2086" s="119"/>
      <c r="CK2086" s="46" t="s">
        <v>1239</v>
      </c>
      <c r="CN2086" s="46" t="s">
        <v>3383</v>
      </c>
      <c r="CO2086" s="46" t="s">
        <v>2252</v>
      </c>
      <c r="CQ2086" s="46" t="s">
        <v>2252</v>
      </c>
      <c r="CR2086" s="46" t="s">
        <v>615</v>
      </c>
      <c r="CT2086" s="46" t="s">
        <v>2252</v>
      </c>
      <c r="CU2086" s="46" t="s">
        <v>615</v>
      </c>
      <c r="CV2086" s="119"/>
      <c r="CW2086" s="148"/>
      <c r="DG2086" s="119"/>
      <c r="DH2086" s="119"/>
      <c r="DI2086" s="119"/>
      <c r="DJ2086" s="119"/>
      <c r="DK2086" s="119"/>
      <c r="DL2086" s="74">
        <v>10</v>
      </c>
      <c r="DM2086" s="74" t="s">
        <v>164</v>
      </c>
      <c r="DN2086" s="74"/>
      <c r="DO2086" s="74"/>
      <c r="DP2086" s="74"/>
      <c r="DR2086" s="74">
        <v>10</v>
      </c>
      <c r="DS2086" s="74" t="s">
        <v>164</v>
      </c>
      <c r="DX2086" s="46" t="s">
        <v>210</v>
      </c>
      <c r="DY2086" s="46" t="s">
        <v>210</v>
      </c>
      <c r="DZ2086" s="46" t="s">
        <v>2242</v>
      </c>
      <c r="EA2086" s="75">
        <v>100000</v>
      </c>
      <c r="EB2086" s="46" t="s">
        <v>164</v>
      </c>
      <c r="EC2086" s="46"/>
      <c r="ET2086" s="46" t="s">
        <v>2321</v>
      </c>
      <c r="EU2086" s="46" t="s">
        <v>621</v>
      </c>
      <c r="EY2086" s="70" t="str">
        <f t="shared" si="253"/>
        <v>simvastatine oral 10mg/</v>
      </c>
      <c r="FK2086" s="14" t="s">
        <v>163</v>
      </c>
      <c r="FL2086" s="70" t="str">
        <f t="shared" si="254"/>
        <v>simvastatine oral 10mg/</v>
      </c>
    </row>
    <row r="2087" spans="1:168" ht="15.75" customHeight="1">
      <c r="A2087" s="76">
        <f t="shared" si="248"/>
        <v>9876840</v>
      </c>
      <c r="B2087" s="57"/>
      <c r="C2087" s="119"/>
      <c r="D2087" s="119"/>
      <c r="E2087" s="119"/>
      <c r="F2087" s="119"/>
      <c r="G2087" s="46" t="s">
        <v>1589</v>
      </c>
      <c r="H2087" s="46" t="s">
        <v>1865</v>
      </c>
      <c r="J2087" s="5" t="str">
        <f t="shared" si="249"/>
        <v>NOR simvastatine N.V. Organon - Kloosterstraat film-coated tablet 98 x 20mg/</v>
      </c>
      <c r="K2087" s="5" t="str">
        <f t="shared" si="250"/>
        <v>NOR simvastatine N.V. Organon - Kloosterstraat film-coated tablet 98 x 20mg/</v>
      </c>
      <c r="N2087" s="46" t="s">
        <v>210</v>
      </c>
      <c r="O2087" s="46" t="s">
        <v>2281</v>
      </c>
      <c r="P2087" s="80">
        <v>98</v>
      </c>
      <c r="R2087" s="80">
        <v>98</v>
      </c>
      <c r="T2087" s="119"/>
      <c r="U2087" s="119"/>
      <c r="V2087" s="119"/>
      <c r="W2087" s="119"/>
      <c r="X2087" s="46" t="s">
        <v>1302</v>
      </c>
      <c r="Y2087" s="46" t="s">
        <v>2174</v>
      </c>
      <c r="AA2087" s="46" t="s">
        <v>2303</v>
      </c>
      <c r="AC2087" s="46" t="s">
        <v>2304</v>
      </c>
      <c r="AD2087" s="46" t="s">
        <v>210</v>
      </c>
      <c r="AE2087" s="46" t="s">
        <v>2281</v>
      </c>
      <c r="AF2087" s="48" t="s">
        <v>2203</v>
      </c>
      <c r="AG2087" s="46" t="s">
        <v>2339</v>
      </c>
      <c r="AH2087" s="46"/>
      <c r="AI2087" s="46" t="s">
        <v>3373</v>
      </c>
      <c r="AJ2087" s="46" t="s">
        <v>2221</v>
      </c>
      <c r="AT2087" s="25" t="str">
        <f t="shared" si="251"/>
        <v>NOR simvastatine N.V. Organon - Kloosterstraat film-coated tablet 20mg/</v>
      </c>
      <c r="AU2087" s="33"/>
      <c r="AV2087" s="46" t="s">
        <v>1903</v>
      </c>
      <c r="AW2087" s="46" t="s">
        <v>1865</v>
      </c>
      <c r="AX2087" s="46"/>
      <c r="AZ2087" s="46" t="s">
        <v>579</v>
      </c>
      <c r="BA2087" s="46" t="s">
        <v>615</v>
      </c>
      <c r="BB2087" s="46"/>
      <c r="BD2087" s="46" t="s">
        <v>2339</v>
      </c>
      <c r="BE2087" s="46"/>
      <c r="BF2087" s="46" t="s">
        <v>2066</v>
      </c>
      <c r="BG2087" s="46" t="s">
        <v>2102</v>
      </c>
      <c r="BH2087" s="46"/>
      <c r="BI2087" s="46"/>
      <c r="BJ2087" s="46" t="s">
        <v>1979</v>
      </c>
      <c r="BK2087" s="46" t="s">
        <v>2102</v>
      </c>
      <c r="BL2087" s="46" t="s">
        <v>2066</v>
      </c>
      <c r="BM2087" s="65" t="s">
        <v>1353</v>
      </c>
      <c r="BN2087" t="str">
        <f t="shared" si="252"/>
        <v>simvastatine film-coated tablet 20mg/</v>
      </c>
      <c r="BO2087" s="65"/>
      <c r="BP2087" t="str">
        <f t="shared" si="247"/>
        <v>simvastatine film-coated tablet 20mg/</v>
      </c>
      <c r="BR2087" s="76">
        <v>10221000</v>
      </c>
      <c r="BS2087" s="72" t="s">
        <v>1220</v>
      </c>
      <c r="BT2087" s="72"/>
      <c r="BU2087" s="119"/>
      <c r="BV2087" s="119"/>
      <c r="BW2087" s="48" t="s">
        <v>2203</v>
      </c>
      <c r="CB2087" s="82" t="s">
        <v>173</v>
      </c>
      <c r="CC2087" s="82"/>
      <c r="CD2087" s="46" t="s">
        <v>2262</v>
      </c>
      <c r="CE2087" s="46" t="s">
        <v>173</v>
      </c>
      <c r="CG2087" s="46" t="s">
        <v>175</v>
      </c>
      <c r="CH2087" s="46"/>
      <c r="CI2087" s="119"/>
      <c r="CJ2087" s="119"/>
      <c r="CK2087" s="46" t="s">
        <v>1239</v>
      </c>
      <c r="CN2087" s="46" t="s">
        <v>3383</v>
      </c>
      <c r="CO2087" s="46" t="s">
        <v>2252</v>
      </c>
      <c r="CQ2087" s="46" t="s">
        <v>2252</v>
      </c>
      <c r="CR2087" s="46" t="s">
        <v>615</v>
      </c>
      <c r="CT2087" s="46" t="s">
        <v>2252</v>
      </c>
      <c r="CU2087" s="46" t="s">
        <v>615</v>
      </c>
      <c r="CV2087" s="119"/>
      <c r="CW2087" s="148"/>
      <c r="DG2087" s="119"/>
      <c r="DH2087" s="119"/>
      <c r="DI2087" s="119"/>
      <c r="DJ2087" s="119"/>
      <c r="DK2087" s="119"/>
      <c r="DL2087" s="74">
        <v>20</v>
      </c>
      <c r="DM2087" s="74" t="s">
        <v>164</v>
      </c>
      <c r="DN2087" s="74"/>
      <c r="DO2087" s="74"/>
      <c r="DP2087" s="74"/>
      <c r="DR2087" s="74">
        <v>20</v>
      </c>
      <c r="DS2087" s="74" t="s">
        <v>164</v>
      </c>
      <c r="DX2087" s="46" t="s">
        <v>210</v>
      </c>
      <c r="DY2087" s="46" t="s">
        <v>210</v>
      </c>
      <c r="DZ2087" s="46" t="s">
        <v>2242</v>
      </c>
      <c r="EA2087" s="75">
        <v>200000</v>
      </c>
      <c r="EB2087" s="46" t="s">
        <v>164</v>
      </c>
      <c r="EC2087" s="46"/>
      <c r="ET2087" s="46" t="s">
        <v>2321</v>
      </c>
      <c r="EU2087" s="46" t="s">
        <v>621</v>
      </c>
      <c r="EY2087" s="70" t="str">
        <f t="shared" si="253"/>
        <v>simvastatine oral 20mg/</v>
      </c>
      <c r="FK2087" s="14" t="s">
        <v>163</v>
      </c>
      <c r="FL2087" s="70" t="str">
        <f t="shared" si="254"/>
        <v>simvastatine oral 20mg/</v>
      </c>
    </row>
    <row r="2088" spans="1:168" ht="15.75" customHeight="1">
      <c r="A2088" s="76">
        <f t="shared" si="248"/>
        <v>9876841</v>
      </c>
      <c r="B2088" s="57"/>
      <c r="C2088" s="119"/>
      <c r="D2088" s="119"/>
      <c r="E2088" s="119"/>
      <c r="F2088" s="119"/>
      <c r="G2088" s="46" t="s">
        <v>1590</v>
      </c>
      <c r="H2088" s="46" t="s">
        <v>1858</v>
      </c>
      <c r="J2088" s="5" t="str">
        <f t="shared" si="249"/>
        <v>NOR simvastatine Bluefish Pharmaceuticals AB film-coated tablet 20 x 40mg/</v>
      </c>
      <c r="K2088" s="5" t="str">
        <f t="shared" si="250"/>
        <v>NOR simvastatine Bluefish Pharmaceuticals AB film-coated tablet 20 x 40mg/</v>
      </c>
      <c r="N2088" s="46" t="s">
        <v>1291</v>
      </c>
      <c r="O2088" s="46" t="s">
        <v>2232</v>
      </c>
      <c r="P2088" s="81">
        <v>20</v>
      </c>
      <c r="R2088" s="81">
        <v>20</v>
      </c>
      <c r="T2088" s="119"/>
      <c r="U2088" s="119"/>
      <c r="V2088" s="119"/>
      <c r="W2088" s="119"/>
      <c r="X2088" s="46" t="s">
        <v>2298</v>
      </c>
      <c r="Y2088" s="46" t="s">
        <v>2167</v>
      </c>
      <c r="AA2088" s="46" t="s">
        <v>2303</v>
      </c>
      <c r="AC2088" s="46" t="s">
        <v>2306</v>
      </c>
      <c r="AD2088" s="46" t="s">
        <v>1291</v>
      </c>
      <c r="AE2088" s="46" t="s">
        <v>2232</v>
      </c>
      <c r="AF2088" s="48" t="s">
        <v>2203</v>
      </c>
      <c r="AG2088" s="46" t="s">
        <v>2339</v>
      </c>
      <c r="AH2088" s="46"/>
      <c r="AI2088" s="46" t="s">
        <v>3373</v>
      </c>
      <c r="AJ2088" s="46" t="s">
        <v>2221</v>
      </c>
      <c r="AT2088" s="25" t="str">
        <f t="shared" si="251"/>
        <v>NOR simvastatine Bluefish Pharmaceuticals AB film-coated tablet 40mg/</v>
      </c>
      <c r="AU2088" s="33"/>
      <c r="AV2088" s="46" t="s">
        <v>2366</v>
      </c>
      <c r="AW2088" s="46" t="s">
        <v>1858</v>
      </c>
      <c r="AX2088" s="46"/>
      <c r="AZ2088" s="46" t="s">
        <v>579</v>
      </c>
      <c r="BA2088" s="46" t="s">
        <v>615</v>
      </c>
      <c r="BB2088" s="46"/>
      <c r="BD2088" s="46" t="s">
        <v>2339</v>
      </c>
      <c r="BE2088" s="46"/>
      <c r="BF2088" s="46" t="s">
        <v>2059</v>
      </c>
      <c r="BG2088" s="46" t="s">
        <v>2104</v>
      </c>
      <c r="BH2088" s="46"/>
      <c r="BI2088" s="46"/>
      <c r="BJ2088" s="46" t="s">
        <v>1972</v>
      </c>
      <c r="BK2088" s="46" t="s">
        <v>2104</v>
      </c>
      <c r="BL2088" s="46" t="s">
        <v>2059</v>
      </c>
      <c r="BM2088" s="65" t="s">
        <v>1353</v>
      </c>
      <c r="BN2088" t="str">
        <f t="shared" si="252"/>
        <v>simvastatine film-coated tablet 40mg/</v>
      </c>
      <c r="BO2088" s="65"/>
      <c r="BP2088" t="str">
        <f t="shared" si="247"/>
        <v>simvastatine film-coated tablet 40mg/</v>
      </c>
      <c r="BR2088" s="76">
        <v>10221000</v>
      </c>
      <c r="BS2088" s="72" t="s">
        <v>1220</v>
      </c>
      <c r="BT2088" s="72"/>
      <c r="BU2088" s="119"/>
      <c r="BV2088" s="119"/>
      <c r="BW2088" s="48" t="s">
        <v>2203</v>
      </c>
      <c r="CB2088" s="82" t="s">
        <v>173</v>
      </c>
      <c r="CC2088" s="82"/>
      <c r="CD2088" s="46" t="s">
        <v>2262</v>
      </c>
      <c r="CE2088" s="46" t="s">
        <v>173</v>
      </c>
      <c r="CG2088" s="46" t="s">
        <v>175</v>
      </c>
      <c r="CH2088" s="46"/>
      <c r="CI2088" s="119"/>
      <c r="CJ2088" s="119"/>
      <c r="CK2088" s="46" t="s">
        <v>1239</v>
      </c>
      <c r="CN2088" s="46" t="s">
        <v>3383</v>
      </c>
      <c r="CO2088" s="46" t="s">
        <v>2252</v>
      </c>
      <c r="CQ2088" s="46" t="s">
        <v>2252</v>
      </c>
      <c r="CR2088" s="46" t="s">
        <v>615</v>
      </c>
      <c r="CT2088" s="46" t="s">
        <v>2252</v>
      </c>
      <c r="CU2088" s="46" t="s">
        <v>615</v>
      </c>
      <c r="CV2088" s="119"/>
      <c r="CW2088" s="148"/>
      <c r="DG2088" s="119"/>
      <c r="DH2088" s="119"/>
      <c r="DI2088" s="119"/>
      <c r="DJ2088" s="119"/>
      <c r="DK2088" s="119"/>
      <c r="DL2088" s="74">
        <v>40</v>
      </c>
      <c r="DM2088" s="74" t="s">
        <v>164</v>
      </c>
      <c r="DN2088" s="74"/>
      <c r="DO2088" s="74"/>
      <c r="DP2088" s="74"/>
      <c r="DR2088" s="74">
        <v>40</v>
      </c>
      <c r="DS2088" s="74" t="s">
        <v>164</v>
      </c>
      <c r="DX2088" s="46" t="s">
        <v>210</v>
      </c>
      <c r="DY2088" s="46" t="s">
        <v>210</v>
      </c>
      <c r="DZ2088" s="46" t="s">
        <v>2242</v>
      </c>
      <c r="EA2088" s="75">
        <v>400000</v>
      </c>
      <c r="EB2088" s="46" t="s">
        <v>164</v>
      </c>
      <c r="EC2088" s="46"/>
      <c r="ET2088" s="46" t="s">
        <v>2321</v>
      </c>
      <c r="EU2088" s="46" t="s">
        <v>621</v>
      </c>
      <c r="EY2088" s="70" t="str">
        <f t="shared" si="253"/>
        <v>simvastatine oral 40mg/</v>
      </c>
      <c r="FK2088" s="14" t="s">
        <v>163</v>
      </c>
      <c r="FL2088" s="70" t="str">
        <f t="shared" si="254"/>
        <v>simvastatine oral 40mg/</v>
      </c>
    </row>
    <row r="2089" spans="1:168" ht="15.75" customHeight="1">
      <c r="A2089" s="76">
        <f t="shared" si="248"/>
        <v>9876842</v>
      </c>
      <c r="B2089" s="57"/>
      <c r="C2089" s="119"/>
      <c r="D2089" s="119"/>
      <c r="E2089" s="119"/>
      <c r="F2089" s="119"/>
      <c r="G2089" s="46" t="s">
        <v>1591</v>
      </c>
      <c r="H2089" s="46" t="s">
        <v>1856</v>
      </c>
      <c r="J2089" s="5" t="str">
        <f t="shared" si="249"/>
        <v>NOR simvastatine KRKA Sverige AB film-coated tablet 30 x 20mg/</v>
      </c>
      <c r="K2089" s="5" t="str">
        <f t="shared" si="250"/>
        <v>NOR simvastatine KRKA Sverige AB film-coated tablet 30 x 20mg/</v>
      </c>
      <c r="N2089" s="46" t="s">
        <v>210</v>
      </c>
      <c r="O2089" s="46" t="s">
        <v>2278</v>
      </c>
      <c r="P2089" s="80">
        <v>30</v>
      </c>
      <c r="R2089" s="80">
        <v>30</v>
      </c>
      <c r="T2089" s="119"/>
      <c r="U2089" s="119"/>
      <c r="V2089" s="119"/>
      <c r="W2089" s="119"/>
      <c r="X2089" s="46" t="s">
        <v>210</v>
      </c>
      <c r="Y2089" s="46" t="s">
        <v>2165</v>
      </c>
      <c r="AA2089" s="46" t="s">
        <v>2303</v>
      </c>
      <c r="AC2089" s="46" t="s">
        <v>210</v>
      </c>
      <c r="AD2089" s="46" t="s">
        <v>210</v>
      </c>
      <c r="AE2089" s="46" t="s">
        <v>2278</v>
      </c>
      <c r="AF2089" s="48" t="s">
        <v>2203</v>
      </c>
      <c r="AG2089" s="46" t="s">
        <v>2339</v>
      </c>
      <c r="AH2089" s="46"/>
      <c r="AI2089" s="46" t="s">
        <v>3373</v>
      </c>
      <c r="AJ2089" s="46" t="s">
        <v>2221</v>
      </c>
      <c r="AT2089" s="25" t="str">
        <f t="shared" si="251"/>
        <v>NOR simvastatine KRKA Sverige AB film-coated tablet 20mg/</v>
      </c>
      <c r="AU2089" s="33"/>
      <c r="AV2089" s="46" t="s">
        <v>2365</v>
      </c>
      <c r="AW2089" s="46" t="s">
        <v>1856</v>
      </c>
      <c r="AX2089" s="46"/>
      <c r="AZ2089" s="46" t="s">
        <v>579</v>
      </c>
      <c r="BA2089" s="46" t="s">
        <v>615</v>
      </c>
      <c r="BB2089" s="46"/>
      <c r="BD2089" s="46" t="s">
        <v>2339</v>
      </c>
      <c r="BE2089" s="46"/>
      <c r="BF2089" s="46" t="s">
        <v>2057</v>
      </c>
      <c r="BG2089" s="46" t="s">
        <v>979</v>
      </c>
      <c r="BH2089" s="46"/>
      <c r="BI2089" s="46"/>
      <c r="BJ2089" s="46" t="s">
        <v>1970</v>
      </c>
      <c r="BK2089" s="46" t="s">
        <v>979</v>
      </c>
      <c r="BL2089" s="46" t="s">
        <v>2057</v>
      </c>
      <c r="BM2089" s="65" t="s">
        <v>1353</v>
      </c>
      <c r="BN2089" t="str">
        <f t="shared" si="252"/>
        <v>simvastatine film-coated tablet 20mg/</v>
      </c>
      <c r="BO2089" s="65"/>
      <c r="BP2089" t="str">
        <f t="shared" si="247"/>
        <v>simvastatine film-coated tablet 20mg/</v>
      </c>
      <c r="BR2089" s="76">
        <v>10221000</v>
      </c>
      <c r="BS2089" s="72" t="s">
        <v>1220</v>
      </c>
      <c r="BT2089" s="72"/>
      <c r="BU2089" s="119"/>
      <c r="BV2089" s="119"/>
      <c r="BW2089" s="48" t="s">
        <v>2203</v>
      </c>
      <c r="CB2089" s="82" t="s">
        <v>173</v>
      </c>
      <c r="CC2089" s="82"/>
      <c r="CD2089" s="46" t="s">
        <v>2262</v>
      </c>
      <c r="CE2089" s="46" t="s">
        <v>173</v>
      </c>
      <c r="CG2089" s="46" t="s">
        <v>175</v>
      </c>
      <c r="CH2089" s="46"/>
      <c r="CI2089" s="119"/>
      <c r="CJ2089" s="119"/>
      <c r="CK2089" s="46" t="s">
        <v>1239</v>
      </c>
      <c r="CN2089" s="46" t="s">
        <v>3383</v>
      </c>
      <c r="CO2089" s="46" t="s">
        <v>2252</v>
      </c>
      <c r="CQ2089" s="46" t="s">
        <v>2252</v>
      </c>
      <c r="CR2089" s="46" t="s">
        <v>615</v>
      </c>
      <c r="CT2089" s="46" t="s">
        <v>2252</v>
      </c>
      <c r="CU2089" s="46" t="s">
        <v>615</v>
      </c>
      <c r="CV2089" s="119"/>
      <c r="CW2089" s="148"/>
      <c r="DG2089" s="119"/>
      <c r="DH2089" s="119"/>
      <c r="DI2089" s="119"/>
      <c r="DJ2089" s="119"/>
      <c r="DK2089" s="119"/>
      <c r="DL2089" s="74">
        <v>20</v>
      </c>
      <c r="DM2089" s="74" t="s">
        <v>164</v>
      </c>
      <c r="DN2089" s="74"/>
      <c r="DO2089" s="74"/>
      <c r="DP2089" s="74"/>
      <c r="DR2089" s="74">
        <v>20</v>
      </c>
      <c r="DS2089" s="74" t="s">
        <v>164</v>
      </c>
      <c r="DX2089" s="46" t="s">
        <v>210</v>
      </c>
      <c r="DY2089" s="46" t="s">
        <v>210</v>
      </c>
      <c r="DZ2089" s="46" t="s">
        <v>2242</v>
      </c>
      <c r="EA2089" s="75">
        <v>200000</v>
      </c>
      <c r="EB2089" s="46" t="s">
        <v>164</v>
      </c>
      <c r="EC2089" s="46"/>
      <c r="ET2089" s="46" t="s">
        <v>2321</v>
      </c>
      <c r="EU2089" s="46" t="s">
        <v>621</v>
      </c>
      <c r="EY2089" s="70" t="str">
        <f t="shared" si="253"/>
        <v>simvastatine oral 20mg/</v>
      </c>
      <c r="FK2089" s="14" t="s">
        <v>163</v>
      </c>
      <c r="FL2089" s="70" t="str">
        <f t="shared" si="254"/>
        <v>simvastatine oral 20mg/</v>
      </c>
    </row>
    <row r="2090" spans="1:168" ht="15.75" customHeight="1">
      <c r="A2090" s="76">
        <f t="shared" si="248"/>
        <v>9876843</v>
      </c>
      <c r="B2090" s="57"/>
      <c r="C2090" s="119"/>
      <c r="D2090" s="119"/>
      <c r="E2090" s="119"/>
      <c r="F2090" s="119"/>
      <c r="G2090" s="46" t="s">
        <v>1592</v>
      </c>
      <c r="H2090" s="46" t="s">
        <v>1866</v>
      </c>
      <c r="J2090" s="5" t="str">
        <f t="shared" si="249"/>
        <v>NOR simvastatine Sandoz - København film-coated tablet 50 x 10mg/</v>
      </c>
      <c r="K2090" s="5" t="str">
        <f t="shared" si="250"/>
        <v>NOR simvastatine Sandoz - København film-coated tablet 50 x 10mg/</v>
      </c>
      <c r="N2090" s="46" t="s">
        <v>1299</v>
      </c>
      <c r="O2090" s="46" t="s">
        <v>2232</v>
      </c>
      <c r="P2090" s="81">
        <v>50</v>
      </c>
      <c r="R2090" s="81">
        <v>50</v>
      </c>
      <c r="T2090" s="119"/>
      <c r="U2090" s="119"/>
      <c r="V2090" s="119"/>
      <c r="W2090" s="119"/>
      <c r="X2090" s="46" t="s">
        <v>210</v>
      </c>
      <c r="Y2090" s="46" t="s">
        <v>2175</v>
      </c>
      <c r="AA2090" s="46" t="s">
        <v>2303</v>
      </c>
      <c r="AC2090" s="46" t="s">
        <v>210</v>
      </c>
      <c r="AD2090" s="46" t="s">
        <v>1299</v>
      </c>
      <c r="AE2090" s="46" t="s">
        <v>2232</v>
      </c>
      <c r="AF2090" s="48" t="s">
        <v>2203</v>
      </c>
      <c r="AG2090" s="46" t="s">
        <v>2339</v>
      </c>
      <c r="AH2090" s="46"/>
      <c r="AI2090" s="46" t="s">
        <v>3373</v>
      </c>
      <c r="AJ2090" s="46" t="s">
        <v>2221</v>
      </c>
      <c r="AT2090" s="25" t="str">
        <f t="shared" si="251"/>
        <v>NOR simvastatine Sandoz - København film-coated tablet 10mg/</v>
      </c>
      <c r="AU2090" s="33"/>
      <c r="AV2090" s="46" t="s">
        <v>2367</v>
      </c>
      <c r="AW2090" s="46" t="s">
        <v>1866</v>
      </c>
      <c r="AX2090" s="46"/>
      <c r="AZ2090" s="46" t="s">
        <v>579</v>
      </c>
      <c r="BA2090" s="46" t="s">
        <v>615</v>
      </c>
      <c r="BB2090" s="46"/>
      <c r="BD2090" s="46" t="s">
        <v>2339</v>
      </c>
      <c r="BE2090" s="46"/>
      <c r="BF2090" s="46" t="s">
        <v>2067</v>
      </c>
      <c r="BG2090" s="46" t="s">
        <v>2105</v>
      </c>
      <c r="BH2090" s="46"/>
      <c r="BI2090" s="46"/>
      <c r="BJ2090" s="46" t="s">
        <v>1980</v>
      </c>
      <c r="BK2090" s="46" t="s">
        <v>2105</v>
      </c>
      <c r="BL2090" s="46" t="s">
        <v>2067</v>
      </c>
      <c r="BM2090" s="65" t="s">
        <v>1353</v>
      </c>
      <c r="BN2090" t="str">
        <f t="shared" si="252"/>
        <v>simvastatine film-coated tablet 10mg/</v>
      </c>
      <c r="BO2090" s="65"/>
      <c r="BP2090" t="str">
        <f t="shared" si="247"/>
        <v>simvastatine film-coated tablet 10mg/</v>
      </c>
      <c r="BR2090" s="76">
        <v>10221000</v>
      </c>
      <c r="BS2090" s="72" t="s">
        <v>1220</v>
      </c>
      <c r="BT2090" s="72"/>
      <c r="BU2090" s="119"/>
      <c r="BV2090" s="119"/>
      <c r="BW2090" s="48" t="s">
        <v>2203</v>
      </c>
      <c r="CB2090" s="82" t="s">
        <v>173</v>
      </c>
      <c r="CC2090" s="82"/>
      <c r="CD2090" s="46" t="s">
        <v>2262</v>
      </c>
      <c r="CE2090" s="46" t="s">
        <v>173</v>
      </c>
      <c r="CG2090" s="46" t="s">
        <v>175</v>
      </c>
      <c r="CH2090" s="46"/>
      <c r="CI2090" s="119"/>
      <c r="CJ2090" s="119"/>
      <c r="CK2090" s="46" t="s">
        <v>1239</v>
      </c>
      <c r="CN2090" s="46" t="s">
        <v>3383</v>
      </c>
      <c r="CO2090" s="46" t="s">
        <v>2252</v>
      </c>
      <c r="CQ2090" s="46" t="s">
        <v>2252</v>
      </c>
      <c r="CR2090" s="46" t="s">
        <v>615</v>
      </c>
      <c r="CT2090" s="46" t="s">
        <v>2252</v>
      </c>
      <c r="CU2090" s="46" t="s">
        <v>615</v>
      </c>
      <c r="CV2090" s="119"/>
      <c r="CW2090" s="148"/>
      <c r="DG2090" s="119"/>
      <c r="DH2090" s="119"/>
      <c r="DI2090" s="119"/>
      <c r="DJ2090" s="119"/>
      <c r="DK2090" s="119"/>
      <c r="DL2090" s="74">
        <v>10</v>
      </c>
      <c r="DM2090" s="74" t="s">
        <v>164</v>
      </c>
      <c r="DN2090" s="74"/>
      <c r="DO2090" s="74"/>
      <c r="DP2090" s="74"/>
      <c r="DR2090" s="74">
        <v>10</v>
      </c>
      <c r="DS2090" s="74" t="s">
        <v>164</v>
      </c>
      <c r="DX2090" s="46" t="s">
        <v>210</v>
      </c>
      <c r="DY2090" s="46" t="s">
        <v>210</v>
      </c>
      <c r="DZ2090" s="46" t="s">
        <v>2242</v>
      </c>
      <c r="EA2090" s="75">
        <v>100000</v>
      </c>
      <c r="EB2090" s="46" t="s">
        <v>164</v>
      </c>
      <c r="EC2090" s="46"/>
      <c r="ET2090" s="46" t="s">
        <v>2321</v>
      </c>
      <c r="EU2090" s="46" t="s">
        <v>621</v>
      </c>
      <c r="EY2090" s="70" t="str">
        <f t="shared" si="253"/>
        <v>simvastatine oral 10mg/</v>
      </c>
      <c r="FK2090" s="14" t="s">
        <v>163</v>
      </c>
      <c r="FL2090" s="70" t="str">
        <f t="shared" si="254"/>
        <v>simvastatine oral 10mg/</v>
      </c>
    </row>
    <row r="2091" spans="1:168" ht="15.75" customHeight="1">
      <c r="A2091" s="76">
        <f t="shared" si="248"/>
        <v>9876844</v>
      </c>
      <c r="B2091" s="57"/>
      <c r="C2091" s="119"/>
      <c r="D2091" s="119"/>
      <c r="E2091" s="119"/>
      <c r="F2091" s="119"/>
      <c r="G2091" s="46" t="s">
        <v>1593</v>
      </c>
      <c r="H2091" s="46" t="s">
        <v>1867</v>
      </c>
      <c r="J2091" s="5" t="str">
        <f t="shared" si="249"/>
        <v>NOR simvastatine Bluefish Pharmaceuticals AB film-coated tablet 100 x 20mg/</v>
      </c>
      <c r="K2091" s="5" t="str">
        <f t="shared" si="250"/>
        <v>NOR simvastatine Bluefish Pharmaceuticals AB film-coated tablet 100 x 20mg/</v>
      </c>
      <c r="N2091" s="46" t="s">
        <v>210</v>
      </c>
      <c r="O2091" s="46" t="s">
        <v>2235</v>
      </c>
      <c r="P2091" s="80">
        <v>100</v>
      </c>
      <c r="R2091" s="80">
        <v>100</v>
      </c>
      <c r="T2091" s="119"/>
      <c r="U2091" s="119"/>
      <c r="V2091" s="119"/>
      <c r="W2091" s="119"/>
      <c r="X2091" s="46" t="s">
        <v>1289</v>
      </c>
      <c r="Y2091" s="46" t="s">
        <v>2176</v>
      </c>
      <c r="AA2091" s="46" t="s">
        <v>2303</v>
      </c>
      <c r="AC2091" s="46" t="s">
        <v>2304</v>
      </c>
      <c r="AD2091" s="46" t="s">
        <v>210</v>
      </c>
      <c r="AE2091" s="46" t="s">
        <v>2235</v>
      </c>
      <c r="AF2091" s="48" t="s">
        <v>2203</v>
      </c>
      <c r="AG2091" s="46" t="s">
        <v>2339</v>
      </c>
      <c r="AH2091" s="46"/>
      <c r="AI2091" s="46" t="s">
        <v>3373</v>
      </c>
      <c r="AJ2091" s="46" t="s">
        <v>2221</v>
      </c>
      <c r="AT2091" s="25" t="str">
        <f t="shared" si="251"/>
        <v>NOR simvastatine Bluefish Pharmaceuticals AB film-coated tablet 20mg/</v>
      </c>
      <c r="AU2091" s="33"/>
      <c r="AV2091" s="46" t="s">
        <v>2366</v>
      </c>
      <c r="AW2091" s="46" t="s">
        <v>1867</v>
      </c>
      <c r="AX2091" s="46"/>
      <c r="AZ2091" s="46" t="s">
        <v>579</v>
      </c>
      <c r="BA2091" s="46" t="s">
        <v>615</v>
      </c>
      <c r="BB2091" s="46"/>
      <c r="BD2091" s="46" t="s">
        <v>2339</v>
      </c>
      <c r="BE2091" s="46"/>
      <c r="BF2091" s="46" t="s">
        <v>2068</v>
      </c>
      <c r="BG2091" s="46" t="s">
        <v>2104</v>
      </c>
      <c r="BH2091" s="46"/>
      <c r="BI2091" s="46"/>
      <c r="BJ2091" s="46" t="s">
        <v>1981</v>
      </c>
      <c r="BK2091" s="46" t="s">
        <v>2104</v>
      </c>
      <c r="BL2091" s="46" t="s">
        <v>2068</v>
      </c>
      <c r="BM2091" s="65" t="s">
        <v>1353</v>
      </c>
      <c r="BN2091" t="str">
        <f t="shared" si="252"/>
        <v>simvastatine film-coated tablet 20mg/</v>
      </c>
      <c r="BO2091" s="65"/>
      <c r="BP2091" t="str">
        <f t="shared" si="247"/>
        <v>simvastatine film-coated tablet 20mg/</v>
      </c>
      <c r="BR2091" s="76">
        <v>10221000</v>
      </c>
      <c r="BS2091" s="72" t="s">
        <v>1220</v>
      </c>
      <c r="BT2091" s="72"/>
      <c r="BU2091" s="119"/>
      <c r="BV2091" s="119"/>
      <c r="BW2091" s="48" t="s">
        <v>2203</v>
      </c>
      <c r="CB2091" s="82" t="s">
        <v>173</v>
      </c>
      <c r="CC2091" s="82"/>
      <c r="CD2091" s="46" t="s">
        <v>2262</v>
      </c>
      <c r="CE2091" s="46" t="s">
        <v>173</v>
      </c>
      <c r="CG2091" s="46" t="s">
        <v>175</v>
      </c>
      <c r="CH2091" s="46"/>
      <c r="CI2091" s="119"/>
      <c r="CJ2091" s="119"/>
      <c r="CK2091" s="46" t="s">
        <v>1239</v>
      </c>
      <c r="CN2091" s="46" t="s">
        <v>3383</v>
      </c>
      <c r="CO2091" s="46" t="s">
        <v>2252</v>
      </c>
      <c r="CQ2091" s="46" t="s">
        <v>2252</v>
      </c>
      <c r="CR2091" s="46" t="s">
        <v>615</v>
      </c>
      <c r="CT2091" s="46" t="s">
        <v>2252</v>
      </c>
      <c r="CU2091" s="46" t="s">
        <v>615</v>
      </c>
      <c r="CV2091" s="119"/>
      <c r="CW2091" s="148"/>
      <c r="DG2091" s="119"/>
      <c r="DH2091" s="119"/>
      <c r="DI2091" s="119"/>
      <c r="DJ2091" s="119"/>
      <c r="DK2091" s="119"/>
      <c r="DL2091" s="74">
        <v>20</v>
      </c>
      <c r="DM2091" s="74" t="s">
        <v>164</v>
      </c>
      <c r="DN2091" s="74"/>
      <c r="DO2091" s="74"/>
      <c r="DP2091" s="74"/>
      <c r="DR2091" s="74">
        <v>20</v>
      </c>
      <c r="DS2091" s="74" t="s">
        <v>164</v>
      </c>
      <c r="DX2091" s="46" t="s">
        <v>210</v>
      </c>
      <c r="DY2091" s="46" t="s">
        <v>210</v>
      </c>
      <c r="DZ2091" s="46" t="s">
        <v>2242</v>
      </c>
      <c r="EA2091" s="75">
        <v>200000</v>
      </c>
      <c r="EB2091" s="46" t="s">
        <v>164</v>
      </c>
      <c r="EC2091" s="46"/>
      <c r="ET2091" s="46" t="s">
        <v>2321</v>
      </c>
      <c r="EU2091" s="46" t="s">
        <v>621</v>
      </c>
      <c r="EY2091" s="70" t="str">
        <f t="shared" si="253"/>
        <v>simvastatine oral 20mg/</v>
      </c>
      <c r="FK2091" s="14" t="s">
        <v>163</v>
      </c>
      <c r="FL2091" s="70" t="str">
        <f t="shared" si="254"/>
        <v>simvastatine oral 20mg/</v>
      </c>
    </row>
    <row r="2092" spans="1:168" ht="15.75" customHeight="1">
      <c r="A2092" s="76">
        <f t="shared" si="248"/>
        <v>9876845</v>
      </c>
      <c r="B2092" s="57"/>
      <c r="C2092" s="119"/>
      <c r="D2092" s="119"/>
      <c r="E2092" s="119"/>
      <c r="F2092" s="119"/>
      <c r="G2092" s="46" t="s">
        <v>1594</v>
      </c>
      <c r="H2092" s="46" t="s">
        <v>1867</v>
      </c>
      <c r="J2092" s="5" t="str">
        <f t="shared" si="249"/>
        <v>NOR simvastatine Bluefish Pharmaceuticals AB film-coated tablet 50 x 20mg/</v>
      </c>
      <c r="K2092" s="5" t="str">
        <f t="shared" si="250"/>
        <v>NOR simvastatine Bluefish Pharmaceuticals AB film-coated tablet 50 x 20mg/</v>
      </c>
      <c r="N2092" s="46" t="s">
        <v>1299</v>
      </c>
      <c r="O2092" s="46" t="s">
        <v>2232</v>
      </c>
      <c r="P2092" s="81">
        <v>50</v>
      </c>
      <c r="R2092" s="81">
        <v>50</v>
      </c>
      <c r="T2092" s="119"/>
      <c r="U2092" s="119"/>
      <c r="V2092" s="119"/>
      <c r="W2092" s="119"/>
      <c r="X2092" s="46" t="s">
        <v>1315</v>
      </c>
      <c r="Y2092" s="46" t="s">
        <v>2176</v>
      </c>
      <c r="AA2092" s="46" t="s">
        <v>2303</v>
      </c>
      <c r="AC2092" s="46" t="s">
        <v>2306</v>
      </c>
      <c r="AD2092" s="46" t="s">
        <v>1299</v>
      </c>
      <c r="AE2092" s="46" t="s">
        <v>2232</v>
      </c>
      <c r="AF2092" s="48" t="s">
        <v>2203</v>
      </c>
      <c r="AG2092" s="46" t="s">
        <v>2339</v>
      </c>
      <c r="AH2092" s="46"/>
      <c r="AI2092" s="46" t="s">
        <v>3373</v>
      </c>
      <c r="AJ2092" s="46" t="s">
        <v>2221</v>
      </c>
      <c r="AT2092" s="25" t="str">
        <f t="shared" si="251"/>
        <v>NOR simvastatine Bluefish Pharmaceuticals AB film-coated tablet 20mg/</v>
      </c>
      <c r="AU2092" s="33"/>
      <c r="AV2092" s="46" t="s">
        <v>2366</v>
      </c>
      <c r="AW2092" s="46" t="s">
        <v>1867</v>
      </c>
      <c r="AX2092" s="46"/>
      <c r="AZ2092" s="46" t="s">
        <v>579</v>
      </c>
      <c r="BA2092" s="46" t="s">
        <v>615</v>
      </c>
      <c r="BB2092" s="46"/>
      <c r="BD2092" s="46" t="s">
        <v>2339</v>
      </c>
      <c r="BE2092" s="46"/>
      <c r="BF2092" s="46" t="s">
        <v>2068</v>
      </c>
      <c r="BG2092" s="46" t="s">
        <v>2104</v>
      </c>
      <c r="BH2092" s="46"/>
      <c r="BI2092" s="46"/>
      <c r="BJ2092" s="46" t="s">
        <v>1981</v>
      </c>
      <c r="BK2092" s="46" t="s">
        <v>2104</v>
      </c>
      <c r="BL2092" s="46" t="s">
        <v>2068</v>
      </c>
      <c r="BM2092" s="65" t="s">
        <v>1353</v>
      </c>
      <c r="BN2092" t="str">
        <f t="shared" si="252"/>
        <v>simvastatine film-coated tablet 20mg/</v>
      </c>
      <c r="BO2092" s="65"/>
      <c r="BP2092" t="str">
        <f t="shared" si="247"/>
        <v>simvastatine film-coated tablet 20mg/</v>
      </c>
      <c r="BR2092" s="76">
        <v>10221000</v>
      </c>
      <c r="BS2092" s="72" t="s">
        <v>1220</v>
      </c>
      <c r="BT2092" s="72"/>
      <c r="BU2092" s="119"/>
      <c r="BV2092" s="119"/>
      <c r="BW2092" s="48" t="s">
        <v>2203</v>
      </c>
      <c r="CB2092" s="82" t="s">
        <v>173</v>
      </c>
      <c r="CC2092" s="82"/>
      <c r="CD2092" s="46" t="s">
        <v>2262</v>
      </c>
      <c r="CE2092" s="46" t="s">
        <v>173</v>
      </c>
      <c r="CG2092" s="46" t="s">
        <v>175</v>
      </c>
      <c r="CH2092" s="46"/>
      <c r="CI2092" s="119"/>
      <c r="CJ2092" s="119"/>
      <c r="CK2092" s="46" t="s">
        <v>1239</v>
      </c>
      <c r="CN2092" s="46" t="s">
        <v>3383</v>
      </c>
      <c r="CO2092" s="46" t="s">
        <v>2252</v>
      </c>
      <c r="CQ2092" s="46" t="s">
        <v>2252</v>
      </c>
      <c r="CR2092" s="46" t="s">
        <v>615</v>
      </c>
      <c r="CT2092" s="46" t="s">
        <v>2252</v>
      </c>
      <c r="CU2092" s="46" t="s">
        <v>615</v>
      </c>
      <c r="CV2092" s="119"/>
      <c r="CW2092" s="148"/>
      <c r="DG2092" s="119"/>
      <c r="DH2092" s="119"/>
      <c r="DI2092" s="119"/>
      <c r="DJ2092" s="119"/>
      <c r="DK2092" s="119"/>
      <c r="DL2092" s="74">
        <v>20</v>
      </c>
      <c r="DM2092" s="74" t="s">
        <v>164</v>
      </c>
      <c r="DN2092" s="74"/>
      <c r="DO2092" s="74"/>
      <c r="DP2092" s="74"/>
      <c r="DR2092" s="74">
        <v>20</v>
      </c>
      <c r="DS2092" s="74" t="s">
        <v>164</v>
      </c>
      <c r="DX2092" s="46" t="s">
        <v>210</v>
      </c>
      <c r="DY2092" s="46" t="s">
        <v>210</v>
      </c>
      <c r="DZ2092" s="46" t="s">
        <v>2242</v>
      </c>
      <c r="EA2092" s="75">
        <v>200000</v>
      </c>
      <c r="EB2092" s="46" t="s">
        <v>164</v>
      </c>
      <c r="EC2092" s="46"/>
      <c r="ET2092" s="46" t="s">
        <v>2321</v>
      </c>
      <c r="EU2092" s="46" t="s">
        <v>621</v>
      </c>
      <c r="EY2092" s="70" t="str">
        <f t="shared" si="253"/>
        <v>simvastatine oral 20mg/</v>
      </c>
      <c r="FK2092" s="14" t="s">
        <v>163</v>
      </c>
      <c r="FL2092" s="70" t="str">
        <f t="shared" si="254"/>
        <v>simvastatine oral 20mg/</v>
      </c>
    </row>
    <row r="2093" spans="1:168" ht="15.75" customHeight="1">
      <c r="A2093" s="76">
        <f t="shared" si="248"/>
        <v>9876846</v>
      </c>
      <c r="B2093" s="57"/>
      <c r="C2093" s="119"/>
      <c r="D2093" s="119"/>
      <c r="E2093" s="119"/>
      <c r="F2093" s="119"/>
      <c r="G2093" s="46" t="s">
        <v>1595</v>
      </c>
      <c r="H2093" s="46" t="s">
        <v>1868</v>
      </c>
      <c r="J2093" s="5" t="str">
        <f t="shared" si="249"/>
        <v>NOR simvastatine KRKA Sverige AB film-coated tablet 30 x 40mg/</v>
      </c>
      <c r="K2093" s="5" t="str">
        <f t="shared" si="250"/>
        <v>NOR simvastatine KRKA Sverige AB film-coated tablet 30 x 40mg/</v>
      </c>
      <c r="N2093" s="46" t="s">
        <v>210</v>
      </c>
      <c r="O2093" s="46" t="s">
        <v>2278</v>
      </c>
      <c r="P2093" s="80">
        <v>30</v>
      </c>
      <c r="R2093" s="80">
        <v>30</v>
      </c>
      <c r="T2093" s="119"/>
      <c r="U2093" s="119"/>
      <c r="V2093" s="119"/>
      <c r="W2093" s="119"/>
      <c r="X2093" s="46" t="s">
        <v>210</v>
      </c>
      <c r="Y2093" s="46" t="s">
        <v>2177</v>
      </c>
      <c r="AA2093" s="46" t="s">
        <v>2303</v>
      </c>
      <c r="AC2093" s="46" t="s">
        <v>210</v>
      </c>
      <c r="AD2093" s="46" t="s">
        <v>210</v>
      </c>
      <c r="AE2093" s="46" t="s">
        <v>2278</v>
      </c>
      <c r="AF2093" s="48" t="s">
        <v>2203</v>
      </c>
      <c r="AG2093" s="46" t="s">
        <v>2339</v>
      </c>
      <c r="AH2093" s="46"/>
      <c r="AI2093" s="46" t="s">
        <v>3373</v>
      </c>
      <c r="AJ2093" s="46" t="s">
        <v>2221</v>
      </c>
      <c r="AT2093" s="25" t="str">
        <f t="shared" si="251"/>
        <v>NOR simvastatine KRKA Sverige AB film-coated tablet 40mg/</v>
      </c>
      <c r="AU2093" s="33"/>
      <c r="AV2093" s="46" t="s">
        <v>2365</v>
      </c>
      <c r="AW2093" s="46" t="s">
        <v>1868</v>
      </c>
      <c r="AX2093" s="46"/>
      <c r="AZ2093" s="46" t="s">
        <v>579</v>
      </c>
      <c r="BA2093" s="46" t="s">
        <v>615</v>
      </c>
      <c r="BB2093" s="46"/>
      <c r="BD2093" s="46" t="s">
        <v>2339</v>
      </c>
      <c r="BE2093" s="46"/>
      <c r="BF2093" s="46" t="s">
        <v>2069</v>
      </c>
      <c r="BG2093" s="46" t="s">
        <v>979</v>
      </c>
      <c r="BH2093" s="46"/>
      <c r="BI2093" s="46"/>
      <c r="BJ2093" s="46" t="s">
        <v>1982</v>
      </c>
      <c r="BK2093" s="46" t="s">
        <v>979</v>
      </c>
      <c r="BL2093" s="46" t="s">
        <v>2069</v>
      </c>
      <c r="BM2093" s="65" t="s">
        <v>1353</v>
      </c>
      <c r="BN2093" t="str">
        <f t="shared" si="252"/>
        <v>simvastatine film-coated tablet 40mg/</v>
      </c>
      <c r="BO2093" s="65"/>
      <c r="BP2093" t="str">
        <f t="shared" si="247"/>
        <v>simvastatine film-coated tablet 40mg/</v>
      </c>
      <c r="BR2093" s="76">
        <v>10221000</v>
      </c>
      <c r="BS2093" s="72" t="s">
        <v>1220</v>
      </c>
      <c r="BT2093" s="72"/>
      <c r="BU2093" s="119"/>
      <c r="BV2093" s="119"/>
      <c r="BW2093" s="48" t="s">
        <v>2203</v>
      </c>
      <c r="CB2093" s="82" t="s">
        <v>173</v>
      </c>
      <c r="CC2093" s="82"/>
      <c r="CD2093" s="46" t="s">
        <v>2262</v>
      </c>
      <c r="CE2093" s="46" t="s">
        <v>173</v>
      </c>
      <c r="CG2093" s="46" t="s">
        <v>175</v>
      </c>
      <c r="CH2093" s="46"/>
      <c r="CI2093" s="119"/>
      <c r="CJ2093" s="119"/>
      <c r="CK2093" s="46" t="s">
        <v>1239</v>
      </c>
      <c r="CN2093" s="46" t="s">
        <v>3383</v>
      </c>
      <c r="CO2093" s="46" t="s">
        <v>2252</v>
      </c>
      <c r="CQ2093" s="46" t="s">
        <v>2252</v>
      </c>
      <c r="CR2093" s="46" t="s">
        <v>615</v>
      </c>
      <c r="CT2093" s="46" t="s">
        <v>2252</v>
      </c>
      <c r="CU2093" s="46" t="s">
        <v>615</v>
      </c>
      <c r="CV2093" s="119"/>
      <c r="CW2093" s="148"/>
      <c r="DG2093" s="119"/>
      <c r="DH2093" s="119"/>
      <c r="DI2093" s="119"/>
      <c r="DJ2093" s="119"/>
      <c r="DK2093" s="119"/>
      <c r="DL2093" s="74">
        <v>40</v>
      </c>
      <c r="DM2093" s="74" t="s">
        <v>164</v>
      </c>
      <c r="DN2093" s="74"/>
      <c r="DO2093" s="74"/>
      <c r="DP2093" s="74"/>
      <c r="DR2093" s="74">
        <v>40</v>
      </c>
      <c r="DS2093" s="74" t="s">
        <v>164</v>
      </c>
      <c r="DX2093" s="46" t="s">
        <v>210</v>
      </c>
      <c r="DY2093" s="46" t="s">
        <v>210</v>
      </c>
      <c r="DZ2093" s="46" t="s">
        <v>2242</v>
      </c>
      <c r="EA2093" s="75">
        <v>400000</v>
      </c>
      <c r="EB2093" s="46" t="s">
        <v>164</v>
      </c>
      <c r="EC2093" s="46"/>
      <c r="ET2093" s="46" t="s">
        <v>2321</v>
      </c>
      <c r="EU2093" s="46" t="s">
        <v>621</v>
      </c>
      <c r="EY2093" s="70" t="str">
        <f t="shared" si="253"/>
        <v>simvastatine oral 40mg/</v>
      </c>
      <c r="FK2093" s="14" t="s">
        <v>163</v>
      </c>
      <c r="FL2093" s="70" t="str">
        <f t="shared" si="254"/>
        <v>simvastatine oral 40mg/</v>
      </c>
    </row>
    <row r="2094" spans="1:168" ht="15.75" customHeight="1">
      <c r="A2094" s="76">
        <f t="shared" si="248"/>
        <v>9876847</v>
      </c>
      <c r="B2094" s="57"/>
      <c r="C2094" s="119"/>
      <c r="D2094" s="119"/>
      <c r="E2094" s="119"/>
      <c r="F2094" s="119"/>
      <c r="G2094" s="46" t="s">
        <v>1596</v>
      </c>
      <c r="H2094" s="46" t="s">
        <v>1865</v>
      </c>
      <c r="J2094" s="5" t="str">
        <f t="shared" si="249"/>
        <v>NOR simvastatine N.V. Organon - Kloosterstraat film-coated tablet 28 x 20mg/</v>
      </c>
      <c r="K2094" s="5" t="str">
        <f t="shared" si="250"/>
        <v>NOR simvastatine N.V. Organon - Kloosterstraat film-coated tablet 28 x 20mg/</v>
      </c>
      <c r="N2094" s="46" t="s">
        <v>210</v>
      </c>
      <c r="O2094" s="46" t="s">
        <v>2277</v>
      </c>
      <c r="P2094" s="80">
        <v>28</v>
      </c>
      <c r="R2094" s="80">
        <v>28</v>
      </c>
      <c r="T2094" s="119"/>
      <c r="U2094" s="119"/>
      <c r="V2094" s="119"/>
      <c r="W2094" s="119"/>
      <c r="X2094" s="46" t="s">
        <v>210</v>
      </c>
      <c r="Y2094" s="46" t="s">
        <v>2174</v>
      </c>
      <c r="AA2094" s="46" t="s">
        <v>2303</v>
      </c>
      <c r="AC2094" s="46" t="s">
        <v>210</v>
      </c>
      <c r="AD2094" s="46" t="s">
        <v>210</v>
      </c>
      <c r="AE2094" s="46" t="s">
        <v>2277</v>
      </c>
      <c r="AF2094" s="48" t="s">
        <v>2203</v>
      </c>
      <c r="AG2094" s="46" t="s">
        <v>2339</v>
      </c>
      <c r="AH2094" s="46"/>
      <c r="AI2094" s="46" t="s">
        <v>3373</v>
      </c>
      <c r="AJ2094" s="46" t="s">
        <v>2221</v>
      </c>
      <c r="AT2094" s="25" t="str">
        <f t="shared" si="251"/>
        <v>NOR simvastatine N.V. Organon - Kloosterstraat film-coated tablet 20mg/</v>
      </c>
      <c r="AU2094" s="33"/>
      <c r="AV2094" s="46" t="s">
        <v>1903</v>
      </c>
      <c r="AW2094" s="46" t="s">
        <v>1865</v>
      </c>
      <c r="AX2094" s="46"/>
      <c r="AZ2094" s="46" t="s">
        <v>579</v>
      </c>
      <c r="BA2094" s="46" t="s">
        <v>615</v>
      </c>
      <c r="BB2094" s="46"/>
      <c r="BD2094" s="46" t="s">
        <v>2339</v>
      </c>
      <c r="BE2094" s="46"/>
      <c r="BF2094" s="46" t="s">
        <v>2066</v>
      </c>
      <c r="BG2094" s="46" t="s">
        <v>2102</v>
      </c>
      <c r="BH2094" s="46"/>
      <c r="BI2094" s="46"/>
      <c r="BJ2094" s="46" t="s">
        <v>1979</v>
      </c>
      <c r="BK2094" s="46" t="s">
        <v>2102</v>
      </c>
      <c r="BL2094" s="46" t="s">
        <v>2066</v>
      </c>
      <c r="BM2094" s="65" t="s">
        <v>1353</v>
      </c>
      <c r="BN2094" t="str">
        <f t="shared" si="252"/>
        <v>simvastatine film-coated tablet 20mg/</v>
      </c>
      <c r="BO2094" s="65"/>
      <c r="BP2094" t="str">
        <f t="shared" si="247"/>
        <v>simvastatine film-coated tablet 20mg/</v>
      </c>
      <c r="BR2094" s="76">
        <v>10221000</v>
      </c>
      <c r="BS2094" s="72" t="s">
        <v>1220</v>
      </c>
      <c r="BT2094" s="72"/>
      <c r="BU2094" s="119"/>
      <c r="BV2094" s="119"/>
      <c r="BW2094" s="48" t="s">
        <v>2203</v>
      </c>
      <c r="CB2094" s="82" t="s">
        <v>173</v>
      </c>
      <c r="CC2094" s="82"/>
      <c r="CD2094" s="46" t="s">
        <v>2262</v>
      </c>
      <c r="CE2094" s="46" t="s">
        <v>173</v>
      </c>
      <c r="CG2094" s="46" t="s">
        <v>175</v>
      </c>
      <c r="CH2094" s="46"/>
      <c r="CI2094" s="119"/>
      <c r="CJ2094" s="119"/>
      <c r="CK2094" s="46" t="s">
        <v>1239</v>
      </c>
      <c r="CN2094" s="46" t="s">
        <v>3383</v>
      </c>
      <c r="CO2094" s="46" t="s">
        <v>2252</v>
      </c>
      <c r="CQ2094" s="46" t="s">
        <v>2252</v>
      </c>
      <c r="CR2094" s="46" t="s">
        <v>615</v>
      </c>
      <c r="CT2094" s="46" t="s">
        <v>2252</v>
      </c>
      <c r="CU2094" s="46" t="s">
        <v>615</v>
      </c>
      <c r="CV2094" s="119"/>
      <c r="CW2094" s="148"/>
      <c r="DG2094" s="119"/>
      <c r="DH2094" s="119"/>
      <c r="DI2094" s="119"/>
      <c r="DJ2094" s="119"/>
      <c r="DK2094" s="119"/>
      <c r="DL2094" s="74">
        <v>20</v>
      </c>
      <c r="DM2094" s="74" t="s">
        <v>164</v>
      </c>
      <c r="DN2094" s="74"/>
      <c r="DO2094" s="74"/>
      <c r="DP2094" s="74"/>
      <c r="DR2094" s="74">
        <v>20</v>
      </c>
      <c r="DS2094" s="74" t="s">
        <v>164</v>
      </c>
      <c r="DX2094" s="46" t="s">
        <v>210</v>
      </c>
      <c r="DY2094" s="46" t="s">
        <v>210</v>
      </c>
      <c r="DZ2094" s="46" t="s">
        <v>2242</v>
      </c>
      <c r="EA2094" s="75">
        <v>200000</v>
      </c>
      <c r="EB2094" s="46" t="s">
        <v>164</v>
      </c>
      <c r="EC2094" s="46"/>
      <c r="ET2094" s="46" t="s">
        <v>2321</v>
      </c>
      <c r="EU2094" s="46" t="s">
        <v>621</v>
      </c>
      <c r="EY2094" s="70" t="str">
        <f t="shared" si="253"/>
        <v>simvastatine oral 20mg/</v>
      </c>
      <c r="FK2094" s="14" t="s">
        <v>163</v>
      </c>
      <c r="FL2094" s="70" t="str">
        <f t="shared" si="254"/>
        <v>simvastatine oral 20mg/</v>
      </c>
    </row>
    <row r="2095" spans="1:168" ht="15.75" customHeight="1">
      <c r="A2095" s="76">
        <f t="shared" si="248"/>
        <v>9876848</v>
      </c>
      <c r="B2095" s="57"/>
      <c r="C2095" s="119"/>
      <c r="D2095" s="119"/>
      <c r="E2095" s="119"/>
      <c r="F2095" s="119"/>
      <c r="G2095" s="46" t="s">
        <v>1597</v>
      </c>
      <c r="H2095" s="46" t="s">
        <v>1869</v>
      </c>
      <c r="J2095" s="5" t="str">
        <f t="shared" si="249"/>
        <v>NOR simvastatine Orifarm AS film-coated tablet 100 x 20mg/</v>
      </c>
      <c r="K2095" s="5" t="str">
        <f t="shared" si="250"/>
        <v>NOR simvastatine Orifarm AS film-coated tablet 100 x 20mg/</v>
      </c>
      <c r="N2095" s="46" t="s">
        <v>210</v>
      </c>
      <c r="O2095" s="46" t="s">
        <v>2235</v>
      </c>
      <c r="P2095" s="80">
        <v>100</v>
      </c>
      <c r="R2095" s="80">
        <v>100</v>
      </c>
      <c r="T2095" s="119"/>
      <c r="U2095" s="119"/>
      <c r="V2095" s="119"/>
      <c r="W2095" s="119"/>
      <c r="X2095" s="46" t="s">
        <v>210</v>
      </c>
      <c r="Y2095" s="46" t="s">
        <v>2178</v>
      </c>
      <c r="AA2095" s="46" t="s">
        <v>2303</v>
      </c>
      <c r="AC2095" s="46" t="s">
        <v>210</v>
      </c>
      <c r="AD2095" s="46" t="s">
        <v>210</v>
      </c>
      <c r="AE2095" s="46" t="s">
        <v>2235</v>
      </c>
      <c r="AF2095" s="48" t="s">
        <v>2203</v>
      </c>
      <c r="AG2095" s="46" t="s">
        <v>2339</v>
      </c>
      <c r="AH2095" s="46"/>
      <c r="AI2095" s="46" t="s">
        <v>3373</v>
      </c>
      <c r="AJ2095" s="46" t="s">
        <v>2221</v>
      </c>
      <c r="AT2095" s="25" t="str">
        <f t="shared" si="251"/>
        <v>NOR simvastatine Orifarm AS film-coated tablet 20mg/</v>
      </c>
      <c r="AU2095" s="33"/>
      <c r="AV2095" s="46" t="s">
        <v>1903</v>
      </c>
      <c r="AW2095" s="46" t="s">
        <v>1869</v>
      </c>
      <c r="AX2095" s="46"/>
      <c r="AZ2095" s="46" t="s">
        <v>579</v>
      </c>
      <c r="BA2095" s="46" t="s">
        <v>615</v>
      </c>
      <c r="BB2095" s="46"/>
      <c r="BD2095" s="46" t="s">
        <v>2339</v>
      </c>
      <c r="BE2095" s="46"/>
      <c r="BF2095" s="46" t="s">
        <v>2070</v>
      </c>
      <c r="BG2095" s="46" t="s">
        <v>2088</v>
      </c>
      <c r="BH2095" s="46"/>
      <c r="BI2095" s="46"/>
      <c r="BJ2095" s="46" t="s">
        <v>1983</v>
      </c>
      <c r="BK2095" s="46" t="s">
        <v>2088</v>
      </c>
      <c r="BL2095" s="46" t="s">
        <v>2070</v>
      </c>
      <c r="BM2095" s="65" t="s">
        <v>1353</v>
      </c>
      <c r="BN2095" t="str">
        <f t="shared" si="252"/>
        <v>simvastatine film-coated tablet 20mg/</v>
      </c>
      <c r="BO2095" s="65"/>
      <c r="BP2095" t="str">
        <f t="shared" si="247"/>
        <v>simvastatine film-coated tablet 20mg/</v>
      </c>
      <c r="BR2095" s="76">
        <v>10221000</v>
      </c>
      <c r="BS2095" s="72" t="s">
        <v>1220</v>
      </c>
      <c r="BT2095" s="72"/>
      <c r="BU2095" s="119"/>
      <c r="BV2095" s="119"/>
      <c r="BW2095" s="48" t="s">
        <v>2203</v>
      </c>
      <c r="CB2095" s="82" t="s">
        <v>173</v>
      </c>
      <c r="CC2095" s="82"/>
      <c r="CD2095" s="46" t="s">
        <v>2262</v>
      </c>
      <c r="CE2095" s="46" t="s">
        <v>173</v>
      </c>
      <c r="CG2095" s="46" t="s">
        <v>175</v>
      </c>
      <c r="CH2095" s="46"/>
      <c r="CI2095" s="119"/>
      <c r="CJ2095" s="119"/>
      <c r="CK2095" s="46" t="s">
        <v>1239</v>
      </c>
      <c r="CN2095" s="46" t="s">
        <v>3383</v>
      </c>
      <c r="CO2095" s="46" t="s">
        <v>2252</v>
      </c>
      <c r="CQ2095" s="46" t="s">
        <v>2252</v>
      </c>
      <c r="CR2095" s="46" t="s">
        <v>615</v>
      </c>
      <c r="CT2095" s="46" t="s">
        <v>2252</v>
      </c>
      <c r="CU2095" s="46" t="s">
        <v>615</v>
      </c>
      <c r="CV2095" s="119"/>
      <c r="CW2095" s="148"/>
      <c r="DG2095" s="119"/>
      <c r="DH2095" s="119"/>
      <c r="DI2095" s="119"/>
      <c r="DJ2095" s="119"/>
      <c r="DK2095" s="119"/>
      <c r="DL2095" s="74">
        <v>20</v>
      </c>
      <c r="DM2095" s="74" t="s">
        <v>164</v>
      </c>
      <c r="DN2095" s="74"/>
      <c r="DO2095" s="74"/>
      <c r="DP2095" s="74"/>
      <c r="DR2095" s="74">
        <v>20</v>
      </c>
      <c r="DS2095" s="74" t="s">
        <v>164</v>
      </c>
      <c r="DX2095" s="46" t="s">
        <v>210</v>
      </c>
      <c r="DY2095" s="46" t="s">
        <v>210</v>
      </c>
      <c r="DZ2095" s="46" t="s">
        <v>2242</v>
      </c>
      <c r="EA2095" s="75">
        <v>200000</v>
      </c>
      <c r="EB2095" s="46" t="s">
        <v>164</v>
      </c>
      <c r="EC2095" s="46"/>
      <c r="ET2095" s="46" t="s">
        <v>2321</v>
      </c>
      <c r="EU2095" s="46" t="s">
        <v>621</v>
      </c>
      <c r="EY2095" s="70" t="str">
        <f t="shared" si="253"/>
        <v>simvastatine oral 20mg/</v>
      </c>
      <c r="FK2095" s="14" t="s">
        <v>163</v>
      </c>
      <c r="FL2095" s="70" t="str">
        <f t="shared" si="254"/>
        <v>simvastatine oral 20mg/</v>
      </c>
    </row>
    <row r="2096" spans="1:168" ht="15.75" customHeight="1">
      <c r="A2096" s="76">
        <f t="shared" si="248"/>
        <v>9876849</v>
      </c>
      <c r="B2096" s="57"/>
      <c r="C2096" s="119"/>
      <c r="D2096" s="119"/>
      <c r="E2096" s="119"/>
      <c r="F2096" s="119"/>
      <c r="G2096" s="46" t="s">
        <v>1598</v>
      </c>
      <c r="H2096" s="46" t="s">
        <v>1870</v>
      </c>
      <c r="J2096" s="5" t="str">
        <f t="shared" si="249"/>
        <v>NOR simvastatine Sandoz - København film-coated tablet 250 x 20mg/</v>
      </c>
      <c r="K2096" s="5" t="str">
        <f t="shared" si="250"/>
        <v>NOR simvastatine Sandoz - København film-coated tablet 250 x 20mg/</v>
      </c>
      <c r="N2096" s="46" t="s">
        <v>210</v>
      </c>
      <c r="O2096" s="46" t="s">
        <v>2237</v>
      </c>
      <c r="P2096" s="80">
        <v>250</v>
      </c>
      <c r="R2096" s="80">
        <v>250</v>
      </c>
      <c r="T2096" s="119"/>
      <c r="U2096" s="119"/>
      <c r="V2096" s="119"/>
      <c r="W2096" s="119"/>
      <c r="X2096" s="46" t="s">
        <v>1303</v>
      </c>
      <c r="Y2096" s="46" t="s">
        <v>2179</v>
      </c>
      <c r="AA2096" s="46" t="s">
        <v>2303</v>
      </c>
      <c r="AC2096" s="46" t="s">
        <v>2307</v>
      </c>
      <c r="AD2096" s="46" t="s">
        <v>210</v>
      </c>
      <c r="AE2096" s="46" t="s">
        <v>2237</v>
      </c>
      <c r="AF2096" s="48" t="s">
        <v>2203</v>
      </c>
      <c r="AG2096" s="46" t="s">
        <v>2339</v>
      </c>
      <c r="AH2096" s="46"/>
      <c r="AI2096" s="46" t="s">
        <v>3373</v>
      </c>
      <c r="AJ2096" s="46" t="s">
        <v>2221</v>
      </c>
      <c r="AT2096" s="25" t="str">
        <f t="shared" si="251"/>
        <v>NOR simvastatine Sandoz - København film-coated tablet 20mg/</v>
      </c>
      <c r="AU2096" s="33"/>
      <c r="AV2096" s="46" t="s">
        <v>2367</v>
      </c>
      <c r="AW2096" s="46" t="s">
        <v>1870</v>
      </c>
      <c r="AX2096" s="46"/>
      <c r="AZ2096" s="46" t="s">
        <v>579</v>
      </c>
      <c r="BA2096" s="46" t="s">
        <v>615</v>
      </c>
      <c r="BB2096" s="46"/>
      <c r="BD2096" s="46" t="s">
        <v>2339</v>
      </c>
      <c r="BE2096" s="46"/>
      <c r="BF2096" s="46" t="s">
        <v>2071</v>
      </c>
      <c r="BG2096" s="46" t="s">
        <v>2105</v>
      </c>
      <c r="BH2096" s="46"/>
      <c r="BI2096" s="46"/>
      <c r="BJ2096" s="46" t="s">
        <v>1984</v>
      </c>
      <c r="BK2096" s="46" t="s">
        <v>2105</v>
      </c>
      <c r="BL2096" s="46" t="s">
        <v>2071</v>
      </c>
      <c r="BM2096" s="65" t="s">
        <v>1353</v>
      </c>
      <c r="BN2096" t="str">
        <f t="shared" si="252"/>
        <v>simvastatine film-coated tablet 20mg/</v>
      </c>
      <c r="BO2096" s="65"/>
      <c r="BP2096" t="str">
        <f t="shared" si="247"/>
        <v>simvastatine film-coated tablet 20mg/</v>
      </c>
      <c r="BR2096" s="76">
        <v>10221000</v>
      </c>
      <c r="BS2096" s="72" t="s">
        <v>1220</v>
      </c>
      <c r="BT2096" s="72"/>
      <c r="BU2096" s="119"/>
      <c r="BV2096" s="119"/>
      <c r="BW2096" s="48" t="s">
        <v>2203</v>
      </c>
      <c r="CB2096" s="82" t="s">
        <v>173</v>
      </c>
      <c r="CC2096" s="82"/>
      <c r="CD2096" s="46" t="s">
        <v>2262</v>
      </c>
      <c r="CE2096" s="46" t="s">
        <v>173</v>
      </c>
      <c r="CG2096" s="46" t="s">
        <v>175</v>
      </c>
      <c r="CH2096" s="46"/>
      <c r="CI2096" s="119"/>
      <c r="CJ2096" s="119"/>
      <c r="CK2096" s="46" t="s">
        <v>1239</v>
      </c>
      <c r="CN2096" s="46" t="s">
        <v>3383</v>
      </c>
      <c r="CO2096" s="46" t="s">
        <v>2252</v>
      </c>
      <c r="CQ2096" s="46" t="s">
        <v>2252</v>
      </c>
      <c r="CR2096" s="46" t="s">
        <v>615</v>
      </c>
      <c r="CT2096" s="46" t="s">
        <v>2252</v>
      </c>
      <c r="CU2096" s="46" t="s">
        <v>615</v>
      </c>
      <c r="CV2096" s="119"/>
      <c r="CW2096" s="148"/>
      <c r="DG2096" s="119"/>
      <c r="DH2096" s="119"/>
      <c r="DI2096" s="119"/>
      <c r="DJ2096" s="119"/>
      <c r="DK2096" s="119"/>
      <c r="DL2096" s="74">
        <v>20</v>
      </c>
      <c r="DM2096" s="74" t="s">
        <v>164</v>
      </c>
      <c r="DN2096" s="74"/>
      <c r="DO2096" s="74"/>
      <c r="DP2096" s="74"/>
      <c r="DR2096" s="74">
        <v>20</v>
      </c>
      <c r="DS2096" s="74" t="s">
        <v>164</v>
      </c>
      <c r="DX2096" s="46" t="s">
        <v>210</v>
      </c>
      <c r="DY2096" s="46" t="s">
        <v>210</v>
      </c>
      <c r="DZ2096" s="46" t="s">
        <v>2242</v>
      </c>
      <c r="EA2096" s="75">
        <v>200000</v>
      </c>
      <c r="EB2096" s="46" t="s">
        <v>164</v>
      </c>
      <c r="EC2096" s="46"/>
      <c r="ET2096" s="46" t="s">
        <v>2321</v>
      </c>
      <c r="EU2096" s="46" t="s">
        <v>621</v>
      </c>
      <c r="EY2096" s="70" t="str">
        <f t="shared" si="253"/>
        <v>simvastatine oral 20mg/</v>
      </c>
      <c r="FK2096" s="14" t="s">
        <v>163</v>
      </c>
      <c r="FL2096" s="70" t="str">
        <f t="shared" si="254"/>
        <v>simvastatine oral 20mg/</v>
      </c>
    </row>
    <row r="2097" spans="1:168" ht="15.75" customHeight="1">
      <c r="A2097" s="76">
        <f t="shared" si="248"/>
        <v>9876850</v>
      </c>
      <c r="B2097" s="57"/>
      <c r="C2097" s="119"/>
      <c r="D2097" s="119"/>
      <c r="E2097" s="119"/>
      <c r="F2097" s="119"/>
      <c r="G2097" s="46" t="s">
        <v>1599</v>
      </c>
      <c r="H2097" s="46" t="s">
        <v>1862</v>
      </c>
      <c r="J2097" s="5" t="str">
        <f t="shared" si="249"/>
        <v>NOR simvastatine Sandoz - København film-coated tablet 30 x 40mg/</v>
      </c>
      <c r="K2097" s="5" t="str">
        <f t="shared" si="250"/>
        <v>NOR simvastatine Sandoz - København film-coated tablet 30 x 40mg/</v>
      </c>
      <c r="N2097" s="46" t="s">
        <v>210</v>
      </c>
      <c r="O2097" s="46" t="s">
        <v>2278</v>
      </c>
      <c r="P2097" s="80">
        <v>30</v>
      </c>
      <c r="R2097" s="80">
        <v>30</v>
      </c>
      <c r="T2097" s="119"/>
      <c r="U2097" s="119"/>
      <c r="V2097" s="119"/>
      <c r="W2097" s="119"/>
      <c r="X2097" s="46" t="s">
        <v>1298</v>
      </c>
      <c r="Y2097" s="46" t="s">
        <v>2171</v>
      </c>
      <c r="AA2097" s="46" t="s">
        <v>2303</v>
      </c>
      <c r="AC2097" s="46" t="s">
        <v>2304</v>
      </c>
      <c r="AD2097" s="46" t="s">
        <v>210</v>
      </c>
      <c r="AE2097" s="46" t="s">
        <v>2278</v>
      </c>
      <c r="AF2097" s="48" t="s">
        <v>2203</v>
      </c>
      <c r="AG2097" s="46" t="s">
        <v>2339</v>
      </c>
      <c r="AH2097" s="46"/>
      <c r="AI2097" s="46" t="s">
        <v>3373</v>
      </c>
      <c r="AJ2097" s="46" t="s">
        <v>2221</v>
      </c>
      <c r="AT2097" s="25" t="str">
        <f t="shared" si="251"/>
        <v>NOR simvastatine Sandoz - København film-coated tablet 40mg/</v>
      </c>
      <c r="AU2097" s="33"/>
      <c r="AV2097" s="46" t="s">
        <v>2367</v>
      </c>
      <c r="AW2097" s="46" t="s">
        <v>1862</v>
      </c>
      <c r="AX2097" s="46"/>
      <c r="AZ2097" s="46" t="s">
        <v>579</v>
      </c>
      <c r="BA2097" s="46" t="s">
        <v>615</v>
      </c>
      <c r="BB2097" s="46"/>
      <c r="BD2097" s="46" t="s">
        <v>2339</v>
      </c>
      <c r="BE2097" s="46"/>
      <c r="BF2097" s="46" t="s">
        <v>2063</v>
      </c>
      <c r="BG2097" s="46" t="s">
        <v>2105</v>
      </c>
      <c r="BH2097" s="46"/>
      <c r="BI2097" s="46"/>
      <c r="BJ2097" s="46" t="s">
        <v>1976</v>
      </c>
      <c r="BK2097" s="46" t="s">
        <v>2105</v>
      </c>
      <c r="BL2097" s="46" t="s">
        <v>2063</v>
      </c>
      <c r="BM2097" s="65" t="s">
        <v>1353</v>
      </c>
      <c r="BN2097" t="str">
        <f t="shared" si="252"/>
        <v>simvastatine film-coated tablet 40mg/</v>
      </c>
      <c r="BO2097" s="65"/>
      <c r="BP2097" t="str">
        <f t="shared" si="247"/>
        <v>simvastatine film-coated tablet 40mg/</v>
      </c>
      <c r="BR2097" s="76">
        <v>10221000</v>
      </c>
      <c r="BS2097" s="72" t="s">
        <v>1220</v>
      </c>
      <c r="BT2097" s="72"/>
      <c r="BU2097" s="119"/>
      <c r="BV2097" s="119"/>
      <c r="BW2097" s="48" t="s">
        <v>2203</v>
      </c>
      <c r="CB2097" s="82" t="s">
        <v>173</v>
      </c>
      <c r="CC2097" s="82"/>
      <c r="CD2097" s="46" t="s">
        <v>2262</v>
      </c>
      <c r="CE2097" s="46" t="s">
        <v>173</v>
      </c>
      <c r="CG2097" s="46" t="s">
        <v>175</v>
      </c>
      <c r="CH2097" s="46"/>
      <c r="CI2097" s="119"/>
      <c r="CJ2097" s="119"/>
      <c r="CK2097" s="46" t="s">
        <v>1239</v>
      </c>
      <c r="CN2097" s="46" t="s">
        <v>3383</v>
      </c>
      <c r="CO2097" s="46" t="s">
        <v>2252</v>
      </c>
      <c r="CQ2097" s="46" t="s">
        <v>2252</v>
      </c>
      <c r="CR2097" s="46" t="s">
        <v>615</v>
      </c>
      <c r="CT2097" s="46" t="s">
        <v>2252</v>
      </c>
      <c r="CU2097" s="46" t="s">
        <v>615</v>
      </c>
      <c r="CV2097" s="119"/>
      <c r="CW2097" s="148"/>
      <c r="DG2097" s="119"/>
      <c r="DH2097" s="119"/>
      <c r="DI2097" s="119"/>
      <c r="DJ2097" s="119"/>
      <c r="DK2097" s="119"/>
      <c r="DL2097" s="74">
        <v>40</v>
      </c>
      <c r="DM2097" s="74" t="s">
        <v>164</v>
      </c>
      <c r="DN2097" s="74"/>
      <c r="DO2097" s="74"/>
      <c r="DP2097" s="74"/>
      <c r="DR2097" s="74">
        <v>40</v>
      </c>
      <c r="DS2097" s="74" t="s">
        <v>164</v>
      </c>
      <c r="DX2097" s="46" t="s">
        <v>210</v>
      </c>
      <c r="DY2097" s="46" t="s">
        <v>210</v>
      </c>
      <c r="DZ2097" s="46" t="s">
        <v>2242</v>
      </c>
      <c r="EA2097" s="75">
        <v>400000</v>
      </c>
      <c r="EB2097" s="46" t="s">
        <v>164</v>
      </c>
      <c r="EC2097" s="46"/>
      <c r="ET2097" s="46" t="s">
        <v>2321</v>
      </c>
      <c r="EU2097" s="46" t="s">
        <v>621</v>
      </c>
      <c r="EY2097" s="70" t="str">
        <f t="shared" si="253"/>
        <v>simvastatine oral 40mg/</v>
      </c>
      <c r="FK2097" s="14" t="s">
        <v>163</v>
      </c>
      <c r="FL2097" s="70" t="str">
        <f t="shared" si="254"/>
        <v>simvastatine oral 40mg/</v>
      </c>
    </row>
    <row r="2098" spans="1:168" ht="15.75" customHeight="1">
      <c r="A2098" s="76">
        <f t="shared" si="248"/>
        <v>9876851</v>
      </c>
      <c r="B2098" s="57"/>
      <c r="C2098" s="119"/>
      <c r="D2098" s="119"/>
      <c r="E2098" s="119"/>
      <c r="F2098" s="119"/>
      <c r="G2098" s="46" t="s">
        <v>1600</v>
      </c>
      <c r="H2098" s="46" t="s">
        <v>1871</v>
      </c>
      <c r="J2098" s="5" t="str">
        <f t="shared" si="249"/>
        <v>NOR simvastatine N.V. Organon - Kloosterstraat film-coated tablet 98 x 40mg/</v>
      </c>
      <c r="K2098" s="5" t="str">
        <f t="shared" si="250"/>
        <v>NOR simvastatine N.V. Organon - Kloosterstraat film-coated tablet 98 x 40mg/</v>
      </c>
      <c r="N2098" s="46" t="s">
        <v>210</v>
      </c>
      <c r="O2098" s="46" t="s">
        <v>2281</v>
      </c>
      <c r="P2098" s="80">
        <v>98</v>
      </c>
      <c r="R2098" s="80">
        <v>98</v>
      </c>
      <c r="T2098" s="119"/>
      <c r="U2098" s="119"/>
      <c r="V2098" s="119"/>
      <c r="W2098" s="119"/>
      <c r="X2098" s="46" t="s">
        <v>1302</v>
      </c>
      <c r="Y2098" s="46" t="s">
        <v>2180</v>
      </c>
      <c r="AA2098" s="46" t="s">
        <v>2303</v>
      </c>
      <c r="AC2098" s="46" t="s">
        <v>2315</v>
      </c>
      <c r="AD2098" s="46" t="s">
        <v>210</v>
      </c>
      <c r="AE2098" s="46" t="s">
        <v>2281</v>
      </c>
      <c r="AF2098" s="48" t="s">
        <v>2203</v>
      </c>
      <c r="AG2098" s="46" t="s">
        <v>2339</v>
      </c>
      <c r="AH2098" s="46"/>
      <c r="AI2098" s="46" t="s">
        <v>3373</v>
      </c>
      <c r="AJ2098" s="46" t="s">
        <v>2221</v>
      </c>
      <c r="AT2098" s="25" t="str">
        <f t="shared" si="251"/>
        <v>NOR simvastatine N.V. Organon - Kloosterstraat film-coated tablet 40mg/</v>
      </c>
      <c r="AU2098" s="33"/>
      <c r="AV2098" s="46" t="s">
        <v>1903</v>
      </c>
      <c r="AW2098" s="46" t="s">
        <v>1871</v>
      </c>
      <c r="AX2098" s="46"/>
      <c r="AZ2098" s="46" t="s">
        <v>579</v>
      </c>
      <c r="BA2098" s="46" t="s">
        <v>615</v>
      </c>
      <c r="BB2098" s="46"/>
      <c r="BD2098" s="46" t="s">
        <v>2339</v>
      </c>
      <c r="BE2098" s="46"/>
      <c r="BF2098" s="46" t="s">
        <v>2072</v>
      </c>
      <c r="BG2098" s="46" t="s">
        <v>2102</v>
      </c>
      <c r="BH2098" s="46"/>
      <c r="BI2098" s="46"/>
      <c r="BJ2098" s="46" t="s">
        <v>1985</v>
      </c>
      <c r="BK2098" s="46" t="s">
        <v>2102</v>
      </c>
      <c r="BL2098" s="46" t="s">
        <v>2072</v>
      </c>
      <c r="BM2098" s="65" t="s">
        <v>1353</v>
      </c>
      <c r="BN2098" t="str">
        <f t="shared" si="252"/>
        <v>simvastatine film-coated tablet 40mg/</v>
      </c>
      <c r="BO2098" s="65"/>
      <c r="BP2098" t="str">
        <f t="shared" si="247"/>
        <v>simvastatine film-coated tablet 40mg/</v>
      </c>
      <c r="BR2098" s="76">
        <v>10221000</v>
      </c>
      <c r="BS2098" s="72" t="s">
        <v>1220</v>
      </c>
      <c r="BT2098" s="72"/>
      <c r="BU2098" s="119"/>
      <c r="BV2098" s="119"/>
      <c r="BW2098" s="48" t="s">
        <v>2203</v>
      </c>
      <c r="CB2098" s="82" t="s">
        <v>173</v>
      </c>
      <c r="CC2098" s="82"/>
      <c r="CD2098" s="46" t="s">
        <v>2262</v>
      </c>
      <c r="CE2098" s="46" t="s">
        <v>173</v>
      </c>
      <c r="CG2098" s="46" t="s">
        <v>175</v>
      </c>
      <c r="CH2098" s="46"/>
      <c r="CI2098" s="119"/>
      <c r="CJ2098" s="119"/>
      <c r="CK2098" s="46" t="s">
        <v>1239</v>
      </c>
      <c r="CN2098" s="46" t="s">
        <v>3383</v>
      </c>
      <c r="CO2098" s="46" t="s">
        <v>2252</v>
      </c>
      <c r="CQ2098" s="46" t="s">
        <v>2252</v>
      </c>
      <c r="CR2098" s="46" t="s">
        <v>615</v>
      </c>
      <c r="CT2098" s="46" t="s">
        <v>2252</v>
      </c>
      <c r="CU2098" s="46" t="s">
        <v>615</v>
      </c>
      <c r="CV2098" s="119"/>
      <c r="CW2098" s="148"/>
      <c r="DG2098" s="119"/>
      <c r="DH2098" s="119"/>
      <c r="DI2098" s="119"/>
      <c r="DJ2098" s="119"/>
      <c r="DK2098" s="119"/>
      <c r="DL2098" s="74">
        <v>40</v>
      </c>
      <c r="DM2098" s="74" t="s">
        <v>164</v>
      </c>
      <c r="DN2098" s="74"/>
      <c r="DO2098" s="74"/>
      <c r="DP2098" s="74"/>
      <c r="DR2098" s="74">
        <v>40</v>
      </c>
      <c r="DS2098" s="74" t="s">
        <v>164</v>
      </c>
      <c r="DX2098" s="46" t="s">
        <v>210</v>
      </c>
      <c r="DY2098" s="46" t="s">
        <v>210</v>
      </c>
      <c r="DZ2098" s="46" t="s">
        <v>2242</v>
      </c>
      <c r="EA2098" s="75">
        <v>400000</v>
      </c>
      <c r="EB2098" s="46" t="s">
        <v>164</v>
      </c>
      <c r="EC2098" s="46"/>
      <c r="ET2098" s="46" t="s">
        <v>2321</v>
      </c>
      <c r="EU2098" s="46" t="s">
        <v>621</v>
      </c>
      <c r="EY2098" s="70" t="str">
        <f t="shared" si="253"/>
        <v>simvastatine oral 40mg/</v>
      </c>
      <c r="FK2098" s="14" t="s">
        <v>163</v>
      </c>
      <c r="FL2098" s="70" t="str">
        <f t="shared" si="254"/>
        <v>simvastatine oral 40mg/</v>
      </c>
    </row>
    <row r="2099" spans="1:168" ht="15.75" customHeight="1">
      <c r="A2099" s="76">
        <f t="shared" si="248"/>
        <v>9876852</v>
      </c>
      <c r="B2099" s="57"/>
      <c r="C2099" s="119"/>
      <c r="D2099" s="119"/>
      <c r="E2099" s="119"/>
      <c r="F2099" s="119"/>
      <c r="G2099" s="46" t="s">
        <v>1601</v>
      </c>
      <c r="H2099" s="46" t="s">
        <v>1853</v>
      </c>
      <c r="J2099" s="5" t="str">
        <f t="shared" si="249"/>
        <v>NOR simvastatine N.V. Organon - Kloosterstraat film-coated tablet 49 x 10mg/</v>
      </c>
      <c r="K2099" s="5" t="str">
        <f t="shared" si="250"/>
        <v>NOR simvastatine N.V. Organon - Kloosterstraat film-coated tablet 49 x 10mg/</v>
      </c>
      <c r="N2099" s="46" t="s">
        <v>1343</v>
      </c>
      <c r="O2099" s="46" t="s">
        <v>2232</v>
      </c>
      <c r="P2099" s="81">
        <v>49</v>
      </c>
      <c r="R2099" s="81">
        <v>49</v>
      </c>
      <c r="T2099" s="119"/>
      <c r="U2099" s="119"/>
      <c r="V2099" s="119"/>
      <c r="W2099" s="119"/>
      <c r="X2099" s="46" t="s">
        <v>210</v>
      </c>
      <c r="Y2099" s="46" t="s">
        <v>2162</v>
      </c>
      <c r="AA2099" s="46" t="s">
        <v>2303</v>
      </c>
      <c r="AC2099" s="46" t="s">
        <v>210</v>
      </c>
      <c r="AD2099" s="46" t="s">
        <v>1343</v>
      </c>
      <c r="AE2099" s="46" t="s">
        <v>2232</v>
      </c>
      <c r="AF2099" s="48" t="s">
        <v>2203</v>
      </c>
      <c r="AG2099" s="46" t="s">
        <v>2339</v>
      </c>
      <c r="AH2099" s="46"/>
      <c r="AI2099" s="46" t="s">
        <v>3373</v>
      </c>
      <c r="AJ2099" s="46" t="s">
        <v>2221</v>
      </c>
      <c r="AT2099" s="25" t="str">
        <f t="shared" si="251"/>
        <v>NOR simvastatine N.V. Organon - Kloosterstraat film-coated tablet 10mg/</v>
      </c>
      <c r="AU2099" s="33"/>
      <c r="AV2099" s="46" t="s">
        <v>1903</v>
      </c>
      <c r="AW2099" s="46" t="s">
        <v>1853</v>
      </c>
      <c r="AX2099" s="46"/>
      <c r="AZ2099" s="46" t="s">
        <v>579</v>
      </c>
      <c r="BA2099" s="46" t="s">
        <v>615</v>
      </c>
      <c r="BB2099" s="46"/>
      <c r="BD2099" s="46" t="s">
        <v>2339</v>
      </c>
      <c r="BE2099" s="46"/>
      <c r="BF2099" s="46" t="s">
        <v>2054</v>
      </c>
      <c r="BG2099" s="46" t="s">
        <v>2102</v>
      </c>
      <c r="BH2099" s="46"/>
      <c r="BI2099" s="46"/>
      <c r="BJ2099" s="46" t="s">
        <v>1967</v>
      </c>
      <c r="BK2099" s="46" t="s">
        <v>2102</v>
      </c>
      <c r="BL2099" s="46" t="s">
        <v>2054</v>
      </c>
      <c r="BM2099" s="65" t="s">
        <v>1353</v>
      </c>
      <c r="BN2099" t="str">
        <f t="shared" si="252"/>
        <v>simvastatine film-coated tablet 10mg/</v>
      </c>
      <c r="BO2099" s="65"/>
      <c r="BP2099" t="str">
        <f t="shared" si="247"/>
        <v>simvastatine film-coated tablet 10mg/</v>
      </c>
      <c r="BR2099" s="76">
        <v>10221000</v>
      </c>
      <c r="BS2099" s="72" t="s">
        <v>1220</v>
      </c>
      <c r="BT2099" s="72"/>
      <c r="BU2099" s="119"/>
      <c r="BV2099" s="119"/>
      <c r="BW2099" s="48" t="s">
        <v>2203</v>
      </c>
      <c r="CB2099" s="82" t="s">
        <v>173</v>
      </c>
      <c r="CC2099" s="82"/>
      <c r="CD2099" s="46" t="s">
        <v>2262</v>
      </c>
      <c r="CE2099" s="46" t="s">
        <v>173</v>
      </c>
      <c r="CG2099" s="46" t="s">
        <v>175</v>
      </c>
      <c r="CH2099" s="46"/>
      <c r="CI2099" s="119"/>
      <c r="CJ2099" s="119"/>
      <c r="CK2099" s="46" t="s">
        <v>1239</v>
      </c>
      <c r="CN2099" s="46" t="s">
        <v>3383</v>
      </c>
      <c r="CO2099" s="46" t="s">
        <v>2252</v>
      </c>
      <c r="CQ2099" s="46" t="s">
        <v>2252</v>
      </c>
      <c r="CR2099" s="46" t="s">
        <v>615</v>
      </c>
      <c r="CT2099" s="46" t="s">
        <v>2252</v>
      </c>
      <c r="CU2099" s="46" t="s">
        <v>615</v>
      </c>
      <c r="CV2099" s="119"/>
      <c r="CW2099" s="148"/>
      <c r="DG2099" s="119"/>
      <c r="DH2099" s="119"/>
      <c r="DI2099" s="119"/>
      <c r="DJ2099" s="119"/>
      <c r="DK2099" s="119"/>
      <c r="DL2099" s="74">
        <v>10</v>
      </c>
      <c r="DM2099" s="74" t="s">
        <v>164</v>
      </c>
      <c r="DN2099" s="74"/>
      <c r="DO2099" s="74"/>
      <c r="DP2099" s="74"/>
      <c r="DR2099" s="74">
        <v>10</v>
      </c>
      <c r="DS2099" s="74" t="s">
        <v>164</v>
      </c>
      <c r="DX2099" s="46" t="s">
        <v>210</v>
      </c>
      <c r="DY2099" s="46" t="s">
        <v>210</v>
      </c>
      <c r="DZ2099" s="46" t="s">
        <v>2242</v>
      </c>
      <c r="EA2099" s="75">
        <v>100000</v>
      </c>
      <c r="EB2099" s="46" t="s">
        <v>164</v>
      </c>
      <c r="EC2099" s="46"/>
      <c r="ET2099" s="46" t="s">
        <v>2321</v>
      </c>
      <c r="EU2099" s="46" t="s">
        <v>621</v>
      </c>
      <c r="EY2099" s="70" t="str">
        <f t="shared" si="253"/>
        <v>simvastatine oral 10mg/</v>
      </c>
      <c r="FK2099" s="14" t="s">
        <v>163</v>
      </c>
      <c r="FL2099" s="70" t="str">
        <f t="shared" si="254"/>
        <v>simvastatine oral 10mg/</v>
      </c>
    </row>
    <row r="2100" spans="1:168" ht="15.75" customHeight="1">
      <c r="A2100" s="76">
        <f t="shared" si="248"/>
        <v>9876853</v>
      </c>
      <c r="B2100" s="57"/>
      <c r="C2100" s="119"/>
      <c r="D2100" s="119"/>
      <c r="E2100" s="119"/>
      <c r="F2100" s="119"/>
      <c r="G2100" s="46" t="s">
        <v>1602</v>
      </c>
      <c r="H2100" s="46" t="s">
        <v>1872</v>
      </c>
      <c r="J2100" s="5" t="str">
        <f t="shared" si="249"/>
        <v>NOR simvastatine Orifarm AS film-coated tablet 28 x 20mg/</v>
      </c>
      <c r="K2100" s="5" t="str">
        <f t="shared" si="250"/>
        <v>NOR simvastatine Orifarm AS film-coated tablet 28 x 20mg/</v>
      </c>
      <c r="N2100" s="46" t="s">
        <v>210</v>
      </c>
      <c r="O2100" s="46" t="s">
        <v>2277</v>
      </c>
      <c r="P2100" s="80">
        <v>28</v>
      </c>
      <c r="R2100" s="80">
        <v>28</v>
      </c>
      <c r="T2100" s="119"/>
      <c r="U2100" s="119"/>
      <c r="V2100" s="119"/>
      <c r="W2100" s="119"/>
      <c r="X2100" s="46" t="s">
        <v>210</v>
      </c>
      <c r="Y2100" s="46" t="s">
        <v>2181</v>
      </c>
      <c r="AA2100" s="46" t="s">
        <v>2303</v>
      </c>
      <c r="AC2100" s="46" t="s">
        <v>210</v>
      </c>
      <c r="AD2100" s="46" t="s">
        <v>210</v>
      </c>
      <c r="AE2100" s="46" t="s">
        <v>2277</v>
      </c>
      <c r="AF2100" s="48" t="s">
        <v>2203</v>
      </c>
      <c r="AG2100" s="46" t="s">
        <v>2339</v>
      </c>
      <c r="AH2100" s="46"/>
      <c r="AI2100" s="46" t="s">
        <v>3373</v>
      </c>
      <c r="AJ2100" s="46" t="s">
        <v>2221</v>
      </c>
      <c r="AT2100" s="25" t="str">
        <f t="shared" si="251"/>
        <v>NOR simvastatine Orifarm AS film-coated tablet 20mg/</v>
      </c>
      <c r="AU2100" s="33"/>
      <c r="AV2100" s="46" t="s">
        <v>1903</v>
      </c>
      <c r="AW2100" s="46" t="s">
        <v>1872</v>
      </c>
      <c r="AX2100" s="46"/>
      <c r="AZ2100" s="46" t="s">
        <v>579</v>
      </c>
      <c r="BA2100" s="46" t="s">
        <v>615</v>
      </c>
      <c r="BB2100" s="46"/>
      <c r="BD2100" s="46" t="s">
        <v>2339</v>
      </c>
      <c r="BE2100" s="46"/>
      <c r="BF2100" s="46" t="s">
        <v>2073</v>
      </c>
      <c r="BG2100" s="46" t="s">
        <v>2088</v>
      </c>
      <c r="BH2100" s="46"/>
      <c r="BI2100" s="46"/>
      <c r="BJ2100" s="46" t="s">
        <v>1986</v>
      </c>
      <c r="BK2100" s="46" t="s">
        <v>2088</v>
      </c>
      <c r="BL2100" s="46" t="s">
        <v>2073</v>
      </c>
      <c r="BM2100" s="65" t="s">
        <v>1353</v>
      </c>
      <c r="BN2100" t="str">
        <f t="shared" si="252"/>
        <v>simvastatine film-coated tablet 20mg/</v>
      </c>
      <c r="BO2100" s="65"/>
      <c r="BP2100" t="str">
        <f t="shared" si="247"/>
        <v>simvastatine film-coated tablet 20mg/</v>
      </c>
      <c r="BR2100" s="76">
        <v>10221000</v>
      </c>
      <c r="BS2100" s="72" t="s">
        <v>1220</v>
      </c>
      <c r="BT2100" s="72"/>
      <c r="BU2100" s="119"/>
      <c r="BV2100" s="119"/>
      <c r="BW2100" s="48" t="s">
        <v>2203</v>
      </c>
      <c r="CB2100" s="82" t="s">
        <v>173</v>
      </c>
      <c r="CC2100" s="82"/>
      <c r="CD2100" s="46" t="s">
        <v>2262</v>
      </c>
      <c r="CE2100" s="46" t="s">
        <v>173</v>
      </c>
      <c r="CG2100" s="46" t="s">
        <v>175</v>
      </c>
      <c r="CH2100" s="46"/>
      <c r="CI2100" s="119"/>
      <c r="CJ2100" s="119"/>
      <c r="CK2100" s="46" t="s">
        <v>1239</v>
      </c>
      <c r="CN2100" s="46" t="s">
        <v>3383</v>
      </c>
      <c r="CO2100" s="46" t="s">
        <v>2252</v>
      </c>
      <c r="CQ2100" s="46" t="s">
        <v>2252</v>
      </c>
      <c r="CR2100" s="46" t="s">
        <v>615</v>
      </c>
      <c r="CT2100" s="46" t="s">
        <v>2252</v>
      </c>
      <c r="CU2100" s="46" t="s">
        <v>615</v>
      </c>
      <c r="CV2100" s="119"/>
      <c r="CW2100" s="148"/>
      <c r="DG2100" s="119"/>
      <c r="DH2100" s="119"/>
      <c r="DI2100" s="119"/>
      <c r="DJ2100" s="119"/>
      <c r="DK2100" s="119"/>
      <c r="DL2100" s="74">
        <v>20</v>
      </c>
      <c r="DM2100" s="74" t="s">
        <v>164</v>
      </c>
      <c r="DN2100" s="74"/>
      <c r="DO2100" s="74"/>
      <c r="DP2100" s="74"/>
      <c r="DR2100" s="74">
        <v>20</v>
      </c>
      <c r="DS2100" s="74" t="s">
        <v>164</v>
      </c>
      <c r="DX2100" s="46" t="s">
        <v>210</v>
      </c>
      <c r="DY2100" s="46" t="s">
        <v>210</v>
      </c>
      <c r="DZ2100" s="46" t="s">
        <v>2242</v>
      </c>
      <c r="EA2100" s="75">
        <v>200000</v>
      </c>
      <c r="EB2100" s="46" t="s">
        <v>164</v>
      </c>
      <c r="EC2100" s="46"/>
      <c r="ET2100" s="46" t="s">
        <v>2321</v>
      </c>
      <c r="EU2100" s="46" t="s">
        <v>621</v>
      </c>
      <c r="EY2100" s="70" t="str">
        <f t="shared" si="253"/>
        <v>simvastatine oral 20mg/</v>
      </c>
      <c r="FK2100" s="14" t="s">
        <v>163</v>
      </c>
      <c r="FL2100" s="70" t="str">
        <f t="shared" si="254"/>
        <v>simvastatine oral 20mg/</v>
      </c>
    </row>
    <row r="2101" spans="1:168" ht="15.75" customHeight="1">
      <c r="A2101" s="76">
        <f t="shared" si="248"/>
        <v>9876854</v>
      </c>
      <c r="B2101" s="57"/>
      <c r="C2101" s="119"/>
      <c r="D2101" s="119"/>
      <c r="E2101" s="119"/>
      <c r="F2101" s="119"/>
      <c r="G2101" s="46" t="s">
        <v>1603</v>
      </c>
      <c r="H2101" s="46" t="s">
        <v>1870</v>
      </c>
      <c r="J2101" s="5" t="str">
        <f t="shared" si="249"/>
        <v>NOR simvastatine Sandoz - København film-coated tablet 100 x 20mg/</v>
      </c>
      <c r="K2101" s="5" t="str">
        <f t="shared" si="250"/>
        <v>NOR simvastatine Sandoz - København film-coated tablet 100 x 20mg/</v>
      </c>
      <c r="N2101" s="46" t="s">
        <v>210</v>
      </c>
      <c r="O2101" s="46" t="s">
        <v>2235</v>
      </c>
      <c r="P2101" s="80">
        <v>100</v>
      </c>
      <c r="R2101" s="80">
        <v>100</v>
      </c>
      <c r="T2101" s="119"/>
      <c r="U2101" s="119"/>
      <c r="V2101" s="119"/>
      <c r="W2101" s="119"/>
      <c r="X2101" s="46" t="s">
        <v>210</v>
      </c>
      <c r="Y2101" s="46" t="s">
        <v>2179</v>
      </c>
      <c r="AA2101" s="46" t="s">
        <v>2303</v>
      </c>
      <c r="AC2101" s="46" t="s">
        <v>210</v>
      </c>
      <c r="AD2101" s="46" t="s">
        <v>210</v>
      </c>
      <c r="AE2101" s="46" t="s">
        <v>2235</v>
      </c>
      <c r="AF2101" s="48" t="s">
        <v>2203</v>
      </c>
      <c r="AG2101" s="46" t="s">
        <v>2339</v>
      </c>
      <c r="AH2101" s="46"/>
      <c r="AI2101" s="46" t="s">
        <v>3373</v>
      </c>
      <c r="AJ2101" s="46" t="s">
        <v>2221</v>
      </c>
      <c r="AT2101" s="25" t="str">
        <f t="shared" si="251"/>
        <v>NOR simvastatine Sandoz - København film-coated tablet 20mg/</v>
      </c>
      <c r="AU2101" s="33"/>
      <c r="AV2101" s="46" t="s">
        <v>2367</v>
      </c>
      <c r="AW2101" s="46" t="s">
        <v>1870</v>
      </c>
      <c r="AX2101" s="46"/>
      <c r="AZ2101" s="46" t="s">
        <v>579</v>
      </c>
      <c r="BA2101" s="46" t="s">
        <v>615</v>
      </c>
      <c r="BB2101" s="46"/>
      <c r="BD2101" s="46" t="s">
        <v>2339</v>
      </c>
      <c r="BE2101" s="46"/>
      <c r="BF2101" s="46" t="s">
        <v>2071</v>
      </c>
      <c r="BG2101" s="46" t="s">
        <v>2105</v>
      </c>
      <c r="BH2101" s="46"/>
      <c r="BI2101" s="46"/>
      <c r="BJ2101" s="46" t="s">
        <v>1984</v>
      </c>
      <c r="BK2101" s="46" t="s">
        <v>2105</v>
      </c>
      <c r="BL2101" s="46" t="s">
        <v>2071</v>
      </c>
      <c r="BM2101" s="65" t="s">
        <v>1353</v>
      </c>
      <c r="BN2101" t="str">
        <f t="shared" si="252"/>
        <v>simvastatine film-coated tablet 20mg/</v>
      </c>
      <c r="BO2101" s="65"/>
      <c r="BP2101" t="str">
        <f t="shared" si="247"/>
        <v>simvastatine film-coated tablet 20mg/</v>
      </c>
      <c r="BR2101" s="76">
        <v>10221000</v>
      </c>
      <c r="BS2101" s="72" t="s">
        <v>1220</v>
      </c>
      <c r="BT2101" s="72"/>
      <c r="BU2101" s="119"/>
      <c r="BV2101" s="119"/>
      <c r="BW2101" s="48" t="s">
        <v>2203</v>
      </c>
      <c r="CB2101" s="82" t="s">
        <v>173</v>
      </c>
      <c r="CC2101" s="82"/>
      <c r="CD2101" s="46" t="s">
        <v>2262</v>
      </c>
      <c r="CE2101" s="46" t="s">
        <v>173</v>
      </c>
      <c r="CG2101" s="46" t="s">
        <v>175</v>
      </c>
      <c r="CH2101" s="46"/>
      <c r="CI2101" s="119"/>
      <c r="CJ2101" s="119"/>
      <c r="CK2101" s="46" t="s">
        <v>1239</v>
      </c>
      <c r="CN2101" s="46" t="s">
        <v>3383</v>
      </c>
      <c r="CO2101" s="46" t="s">
        <v>2252</v>
      </c>
      <c r="CQ2101" s="46" t="s">
        <v>2252</v>
      </c>
      <c r="CR2101" s="46" t="s">
        <v>615</v>
      </c>
      <c r="CT2101" s="46" t="s">
        <v>2252</v>
      </c>
      <c r="CU2101" s="46" t="s">
        <v>615</v>
      </c>
      <c r="CV2101" s="119"/>
      <c r="CW2101" s="148"/>
      <c r="DG2101" s="119"/>
      <c r="DH2101" s="119"/>
      <c r="DI2101" s="119"/>
      <c r="DJ2101" s="119"/>
      <c r="DK2101" s="119"/>
      <c r="DL2101" s="74">
        <v>20</v>
      </c>
      <c r="DM2101" s="74" t="s">
        <v>164</v>
      </c>
      <c r="DN2101" s="74"/>
      <c r="DO2101" s="74"/>
      <c r="DP2101" s="74"/>
      <c r="DR2101" s="74">
        <v>20</v>
      </c>
      <c r="DS2101" s="74" t="s">
        <v>164</v>
      </c>
      <c r="DX2101" s="46" t="s">
        <v>210</v>
      </c>
      <c r="DY2101" s="46" t="s">
        <v>210</v>
      </c>
      <c r="DZ2101" s="46" t="s">
        <v>2242</v>
      </c>
      <c r="EA2101" s="75">
        <v>200000</v>
      </c>
      <c r="EB2101" s="46" t="s">
        <v>164</v>
      </c>
      <c r="EC2101" s="46"/>
      <c r="ET2101" s="46" t="s">
        <v>2321</v>
      </c>
      <c r="EU2101" s="46" t="s">
        <v>621</v>
      </c>
      <c r="EY2101" s="70" t="str">
        <f t="shared" si="253"/>
        <v>simvastatine oral 20mg/</v>
      </c>
      <c r="FK2101" s="14" t="s">
        <v>163</v>
      </c>
      <c r="FL2101" s="70" t="str">
        <f t="shared" si="254"/>
        <v>simvastatine oral 20mg/</v>
      </c>
    </row>
    <row r="2102" spans="1:168" ht="15.75" customHeight="1">
      <c r="A2102" s="76">
        <f t="shared" si="248"/>
        <v>9876855</v>
      </c>
      <c r="B2102" s="57"/>
      <c r="C2102" s="119"/>
      <c r="D2102" s="119"/>
      <c r="E2102" s="119"/>
      <c r="F2102" s="119"/>
      <c r="G2102" s="46" t="s">
        <v>1604</v>
      </c>
      <c r="H2102" s="46" t="s">
        <v>1860</v>
      </c>
      <c r="J2102" s="5" t="str">
        <f t="shared" si="249"/>
        <v>NOR simvastatine Bluefish Pharmaceuticals AB film-coated tablet 30 x 10mg/</v>
      </c>
      <c r="K2102" s="5" t="str">
        <f t="shared" si="250"/>
        <v>NOR simvastatine Bluefish Pharmaceuticals AB film-coated tablet 30 x 10mg/</v>
      </c>
      <c r="N2102" s="46" t="s">
        <v>210</v>
      </c>
      <c r="O2102" s="46" t="s">
        <v>2278</v>
      </c>
      <c r="P2102" s="80">
        <v>30</v>
      </c>
      <c r="R2102" s="80">
        <v>30</v>
      </c>
      <c r="T2102" s="119"/>
      <c r="U2102" s="119"/>
      <c r="V2102" s="119"/>
      <c r="W2102" s="119"/>
      <c r="X2102" s="46" t="s">
        <v>1298</v>
      </c>
      <c r="Y2102" s="46" t="s">
        <v>2169</v>
      </c>
      <c r="AA2102" s="46" t="s">
        <v>2303</v>
      </c>
      <c r="AC2102" s="46" t="s">
        <v>2304</v>
      </c>
      <c r="AD2102" s="46" t="s">
        <v>210</v>
      </c>
      <c r="AE2102" s="46" t="s">
        <v>2278</v>
      </c>
      <c r="AF2102" s="48" t="s">
        <v>2203</v>
      </c>
      <c r="AG2102" s="46" t="s">
        <v>2339</v>
      </c>
      <c r="AH2102" s="46"/>
      <c r="AI2102" s="46" t="s">
        <v>3373</v>
      </c>
      <c r="AJ2102" s="46" t="s">
        <v>2221</v>
      </c>
      <c r="AT2102" s="25" t="str">
        <f t="shared" si="251"/>
        <v>NOR simvastatine Bluefish Pharmaceuticals AB film-coated tablet 10mg/</v>
      </c>
      <c r="AU2102" s="33"/>
      <c r="AV2102" s="46" t="s">
        <v>2366</v>
      </c>
      <c r="AW2102" s="46" t="s">
        <v>1860</v>
      </c>
      <c r="AX2102" s="46"/>
      <c r="AZ2102" s="46" t="s">
        <v>579</v>
      </c>
      <c r="BA2102" s="46" t="s">
        <v>615</v>
      </c>
      <c r="BB2102" s="46"/>
      <c r="BD2102" s="46" t="s">
        <v>2339</v>
      </c>
      <c r="BE2102" s="46"/>
      <c r="BF2102" s="46" t="s">
        <v>2061</v>
      </c>
      <c r="BG2102" s="46" t="s">
        <v>2104</v>
      </c>
      <c r="BH2102" s="46"/>
      <c r="BI2102" s="46"/>
      <c r="BJ2102" s="46" t="s">
        <v>1974</v>
      </c>
      <c r="BK2102" s="46" t="s">
        <v>2104</v>
      </c>
      <c r="BL2102" s="46" t="s">
        <v>2061</v>
      </c>
      <c r="BM2102" s="65" t="s">
        <v>1353</v>
      </c>
      <c r="BN2102" t="str">
        <f t="shared" si="252"/>
        <v>simvastatine film-coated tablet 10mg/</v>
      </c>
      <c r="BO2102" s="65"/>
      <c r="BP2102" t="str">
        <f t="shared" si="247"/>
        <v>simvastatine film-coated tablet 10mg/</v>
      </c>
      <c r="BR2102" s="76">
        <v>10221000</v>
      </c>
      <c r="BS2102" s="72" t="s">
        <v>1220</v>
      </c>
      <c r="BT2102" s="72"/>
      <c r="BU2102" s="119"/>
      <c r="BV2102" s="119"/>
      <c r="BW2102" s="48" t="s">
        <v>2203</v>
      </c>
      <c r="CB2102" s="82" t="s">
        <v>173</v>
      </c>
      <c r="CC2102" s="82"/>
      <c r="CD2102" s="46" t="s">
        <v>2262</v>
      </c>
      <c r="CE2102" s="46" t="s">
        <v>173</v>
      </c>
      <c r="CG2102" s="46" t="s">
        <v>175</v>
      </c>
      <c r="CH2102" s="46"/>
      <c r="CI2102" s="119"/>
      <c r="CJ2102" s="119"/>
      <c r="CK2102" s="46" t="s">
        <v>1239</v>
      </c>
      <c r="CN2102" s="46" t="s">
        <v>3383</v>
      </c>
      <c r="CO2102" s="46" t="s">
        <v>2252</v>
      </c>
      <c r="CQ2102" s="46" t="s">
        <v>2252</v>
      </c>
      <c r="CR2102" s="46" t="s">
        <v>615</v>
      </c>
      <c r="CT2102" s="46" t="s">
        <v>2252</v>
      </c>
      <c r="CU2102" s="46" t="s">
        <v>615</v>
      </c>
      <c r="CV2102" s="119"/>
      <c r="CW2102" s="148"/>
      <c r="DG2102" s="119"/>
      <c r="DH2102" s="119"/>
      <c r="DI2102" s="119"/>
      <c r="DJ2102" s="119"/>
      <c r="DK2102" s="119"/>
      <c r="DL2102" s="74">
        <v>10</v>
      </c>
      <c r="DM2102" s="74" t="s">
        <v>164</v>
      </c>
      <c r="DN2102" s="74"/>
      <c r="DO2102" s="74"/>
      <c r="DP2102" s="74"/>
      <c r="DR2102" s="74">
        <v>10</v>
      </c>
      <c r="DS2102" s="74" t="s">
        <v>164</v>
      </c>
      <c r="DX2102" s="46" t="s">
        <v>210</v>
      </c>
      <c r="DY2102" s="46" t="s">
        <v>210</v>
      </c>
      <c r="DZ2102" s="46" t="s">
        <v>2242</v>
      </c>
      <c r="EA2102" s="75">
        <v>100000</v>
      </c>
      <c r="EB2102" s="46" t="s">
        <v>164</v>
      </c>
      <c r="EC2102" s="46"/>
      <c r="ET2102" s="46" t="s">
        <v>2321</v>
      </c>
      <c r="EU2102" s="46" t="s">
        <v>621</v>
      </c>
      <c r="EY2102" s="70" t="str">
        <f t="shared" si="253"/>
        <v>simvastatine oral 10mg/</v>
      </c>
      <c r="FK2102" s="14" t="s">
        <v>163</v>
      </c>
      <c r="FL2102" s="70" t="str">
        <f t="shared" si="254"/>
        <v>simvastatine oral 10mg/</v>
      </c>
    </row>
    <row r="2103" spans="1:168" ht="15.75" customHeight="1">
      <c r="A2103" s="76">
        <f t="shared" si="248"/>
        <v>9876856</v>
      </c>
      <c r="B2103" s="57"/>
      <c r="C2103" s="119"/>
      <c r="D2103" s="119"/>
      <c r="E2103" s="119"/>
      <c r="F2103" s="119"/>
      <c r="G2103" s="46" t="s">
        <v>1605</v>
      </c>
      <c r="H2103" s="46" t="s">
        <v>1855</v>
      </c>
      <c r="J2103" s="5" t="str">
        <f t="shared" si="249"/>
        <v>NOR simvastatine Teva Sweden AB film-coated tablet 98 x 40mg/</v>
      </c>
      <c r="K2103" s="5" t="str">
        <f t="shared" si="250"/>
        <v>NOR simvastatine Teva Sweden AB film-coated tablet 98 x 40mg/</v>
      </c>
      <c r="N2103" s="46" t="s">
        <v>210</v>
      </c>
      <c r="O2103" s="46" t="s">
        <v>2281</v>
      </c>
      <c r="P2103" s="80">
        <v>98</v>
      </c>
      <c r="R2103" s="80">
        <v>98</v>
      </c>
      <c r="T2103" s="119"/>
      <c r="U2103" s="119"/>
      <c r="V2103" s="119"/>
      <c r="W2103" s="119"/>
      <c r="X2103" s="46" t="s">
        <v>210</v>
      </c>
      <c r="Y2103" s="46" t="s">
        <v>2164</v>
      </c>
      <c r="AA2103" s="46" t="s">
        <v>2303</v>
      </c>
      <c r="AC2103" s="46" t="s">
        <v>210</v>
      </c>
      <c r="AD2103" s="46" t="s">
        <v>210</v>
      </c>
      <c r="AE2103" s="46" t="s">
        <v>2281</v>
      </c>
      <c r="AF2103" s="48" t="s">
        <v>2203</v>
      </c>
      <c r="AG2103" s="46" t="s">
        <v>2339</v>
      </c>
      <c r="AH2103" s="46"/>
      <c r="AI2103" s="46" t="s">
        <v>3373</v>
      </c>
      <c r="AJ2103" s="46" t="s">
        <v>2221</v>
      </c>
      <c r="AT2103" s="25" t="str">
        <f t="shared" si="251"/>
        <v>NOR simvastatine Teva Sweden AB film-coated tablet 40mg/</v>
      </c>
      <c r="AU2103" s="33"/>
      <c r="AV2103" s="46" t="s">
        <v>2363</v>
      </c>
      <c r="AW2103" s="46" t="s">
        <v>1855</v>
      </c>
      <c r="AX2103" s="46"/>
      <c r="AZ2103" s="46" t="s">
        <v>579</v>
      </c>
      <c r="BA2103" s="46" t="s">
        <v>615</v>
      </c>
      <c r="BB2103" s="46"/>
      <c r="BD2103" s="46" t="s">
        <v>2339</v>
      </c>
      <c r="BE2103" s="46"/>
      <c r="BF2103" s="46" t="s">
        <v>2056</v>
      </c>
      <c r="BG2103" s="46" t="s">
        <v>2101</v>
      </c>
      <c r="BH2103" s="46"/>
      <c r="BI2103" s="46"/>
      <c r="BJ2103" s="46" t="s">
        <v>1969</v>
      </c>
      <c r="BK2103" s="46" t="s">
        <v>2101</v>
      </c>
      <c r="BL2103" s="46" t="s">
        <v>2056</v>
      </c>
      <c r="BM2103" s="65" t="s">
        <v>1353</v>
      </c>
      <c r="BN2103" t="str">
        <f t="shared" si="252"/>
        <v>simvastatine film-coated tablet 40mg/</v>
      </c>
      <c r="BO2103" s="65"/>
      <c r="BP2103" t="str">
        <f t="shared" si="247"/>
        <v>simvastatine film-coated tablet 40mg/</v>
      </c>
      <c r="BR2103" s="76">
        <v>10221000</v>
      </c>
      <c r="BS2103" s="72" t="s">
        <v>1220</v>
      </c>
      <c r="BT2103" s="72"/>
      <c r="BU2103" s="119"/>
      <c r="BV2103" s="119"/>
      <c r="BW2103" s="48" t="s">
        <v>2203</v>
      </c>
      <c r="CB2103" s="82" t="s">
        <v>173</v>
      </c>
      <c r="CC2103" s="82"/>
      <c r="CD2103" s="46" t="s">
        <v>2262</v>
      </c>
      <c r="CE2103" s="46" t="s">
        <v>173</v>
      </c>
      <c r="CG2103" s="46" t="s">
        <v>175</v>
      </c>
      <c r="CH2103" s="46"/>
      <c r="CI2103" s="119"/>
      <c r="CJ2103" s="119"/>
      <c r="CK2103" s="46" t="s">
        <v>1239</v>
      </c>
      <c r="CN2103" s="46" t="s">
        <v>3383</v>
      </c>
      <c r="CO2103" s="46" t="s">
        <v>2252</v>
      </c>
      <c r="CQ2103" s="46" t="s">
        <v>2252</v>
      </c>
      <c r="CR2103" s="46" t="s">
        <v>615</v>
      </c>
      <c r="CT2103" s="46" t="s">
        <v>2252</v>
      </c>
      <c r="CU2103" s="46" t="s">
        <v>615</v>
      </c>
      <c r="CV2103" s="119"/>
      <c r="CW2103" s="148"/>
      <c r="DG2103" s="119"/>
      <c r="DH2103" s="119"/>
      <c r="DI2103" s="119"/>
      <c r="DJ2103" s="119"/>
      <c r="DK2103" s="119"/>
      <c r="DL2103" s="74">
        <v>40</v>
      </c>
      <c r="DM2103" s="74" t="s">
        <v>164</v>
      </c>
      <c r="DN2103" s="74"/>
      <c r="DO2103" s="74"/>
      <c r="DP2103" s="74"/>
      <c r="DR2103" s="74">
        <v>40</v>
      </c>
      <c r="DS2103" s="74" t="s">
        <v>164</v>
      </c>
      <c r="DX2103" s="46" t="s">
        <v>210</v>
      </c>
      <c r="DY2103" s="46" t="s">
        <v>210</v>
      </c>
      <c r="DZ2103" s="46" t="s">
        <v>2242</v>
      </c>
      <c r="EA2103" s="75">
        <v>400000</v>
      </c>
      <c r="EB2103" s="46" t="s">
        <v>164</v>
      </c>
      <c r="EC2103" s="46"/>
      <c r="ET2103" s="46" t="s">
        <v>2321</v>
      </c>
      <c r="EU2103" s="46" t="s">
        <v>621</v>
      </c>
      <c r="EY2103" s="70" t="str">
        <f t="shared" si="253"/>
        <v>simvastatine oral 40mg/</v>
      </c>
      <c r="FK2103" s="14" t="s">
        <v>163</v>
      </c>
      <c r="FL2103" s="70" t="str">
        <f t="shared" si="254"/>
        <v>simvastatine oral 40mg/</v>
      </c>
    </row>
    <row r="2104" spans="1:168" ht="15.75" customHeight="1">
      <c r="A2104" s="76">
        <f t="shared" si="248"/>
        <v>9876857</v>
      </c>
      <c r="B2104" s="57"/>
      <c r="C2104" s="119"/>
      <c r="D2104" s="119"/>
      <c r="E2104" s="119"/>
      <c r="F2104" s="119"/>
      <c r="G2104" s="46" t="s">
        <v>1606</v>
      </c>
      <c r="H2104" s="46" t="s">
        <v>1871</v>
      </c>
      <c r="J2104" s="5" t="str">
        <f t="shared" si="249"/>
        <v>NOR simvastatine N.V. Organon - Kloosterstraat film-coated tablet 49 x 40mg/</v>
      </c>
      <c r="K2104" s="5" t="str">
        <f t="shared" si="250"/>
        <v>NOR simvastatine N.V. Organon - Kloosterstraat film-coated tablet 49 x 40mg/</v>
      </c>
      <c r="N2104" s="46" t="s">
        <v>1343</v>
      </c>
      <c r="O2104" s="46" t="s">
        <v>2232</v>
      </c>
      <c r="P2104" s="81">
        <v>49</v>
      </c>
      <c r="R2104" s="81">
        <v>49</v>
      </c>
      <c r="T2104" s="119"/>
      <c r="U2104" s="119"/>
      <c r="V2104" s="119"/>
      <c r="W2104" s="119"/>
      <c r="X2104" s="46" t="s">
        <v>210</v>
      </c>
      <c r="Y2104" s="46" t="s">
        <v>2180</v>
      </c>
      <c r="AA2104" s="46" t="s">
        <v>2303</v>
      </c>
      <c r="AC2104" s="46" t="s">
        <v>210</v>
      </c>
      <c r="AD2104" s="46" t="s">
        <v>1343</v>
      </c>
      <c r="AE2104" s="46" t="s">
        <v>2232</v>
      </c>
      <c r="AF2104" s="48" t="s">
        <v>2203</v>
      </c>
      <c r="AG2104" s="46" t="s">
        <v>2339</v>
      </c>
      <c r="AH2104" s="46"/>
      <c r="AI2104" s="46" t="s">
        <v>3373</v>
      </c>
      <c r="AJ2104" s="46" t="s">
        <v>2221</v>
      </c>
      <c r="AT2104" s="25" t="str">
        <f t="shared" si="251"/>
        <v>NOR simvastatine N.V. Organon - Kloosterstraat film-coated tablet 40mg/</v>
      </c>
      <c r="AU2104" s="33"/>
      <c r="AV2104" s="46" t="s">
        <v>1903</v>
      </c>
      <c r="AW2104" s="46" t="s">
        <v>1871</v>
      </c>
      <c r="AX2104" s="46"/>
      <c r="AZ2104" s="46" t="s">
        <v>579</v>
      </c>
      <c r="BA2104" s="46" t="s">
        <v>615</v>
      </c>
      <c r="BB2104" s="46"/>
      <c r="BD2104" s="46" t="s">
        <v>2339</v>
      </c>
      <c r="BE2104" s="46"/>
      <c r="BF2104" s="46" t="s">
        <v>2072</v>
      </c>
      <c r="BG2104" s="46" t="s">
        <v>2102</v>
      </c>
      <c r="BH2104" s="46"/>
      <c r="BI2104" s="46"/>
      <c r="BJ2104" s="46" t="s">
        <v>1985</v>
      </c>
      <c r="BK2104" s="46" t="s">
        <v>2102</v>
      </c>
      <c r="BL2104" s="46" t="s">
        <v>2072</v>
      </c>
      <c r="BM2104" s="65" t="s">
        <v>1353</v>
      </c>
      <c r="BN2104" t="str">
        <f t="shared" si="252"/>
        <v>simvastatine film-coated tablet 40mg/</v>
      </c>
      <c r="BO2104" s="65"/>
      <c r="BP2104" t="str">
        <f t="shared" ref="BP2104:BP2167" si="255">CONCATENATE(CR2105," ",BS2104," ",DR2104,DS2104,"/",DU2104,DV2104)</f>
        <v>simvastatine film-coated tablet 40mg/</v>
      </c>
      <c r="BR2104" s="76">
        <v>10221000</v>
      </c>
      <c r="BS2104" s="72" t="s">
        <v>1220</v>
      </c>
      <c r="BT2104" s="72"/>
      <c r="BU2104" s="119"/>
      <c r="BV2104" s="119"/>
      <c r="BW2104" s="48" t="s">
        <v>2203</v>
      </c>
      <c r="CB2104" s="82" t="s">
        <v>173</v>
      </c>
      <c r="CC2104" s="82"/>
      <c r="CD2104" s="46" t="s">
        <v>2262</v>
      </c>
      <c r="CE2104" s="46" t="s">
        <v>173</v>
      </c>
      <c r="CG2104" s="46" t="s">
        <v>175</v>
      </c>
      <c r="CH2104" s="46"/>
      <c r="CI2104" s="119"/>
      <c r="CJ2104" s="119"/>
      <c r="CK2104" s="46" t="s">
        <v>1239</v>
      </c>
      <c r="CN2104" s="46" t="s">
        <v>3383</v>
      </c>
      <c r="CO2104" s="46" t="s">
        <v>2252</v>
      </c>
      <c r="CQ2104" s="46" t="s">
        <v>2252</v>
      </c>
      <c r="CR2104" s="46" t="s">
        <v>615</v>
      </c>
      <c r="CT2104" s="46" t="s">
        <v>2252</v>
      </c>
      <c r="CU2104" s="46" t="s">
        <v>615</v>
      </c>
      <c r="CV2104" s="119"/>
      <c r="CW2104" s="148"/>
      <c r="DG2104" s="119"/>
      <c r="DH2104" s="119"/>
      <c r="DI2104" s="119"/>
      <c r="DJ2104" s="119"/>
      <c r="DK2104" s="119"/>
      <c r="DL2104" s="74">
        <v>40</v>
      </c>
      <c r="DM2104" s="74" t="s">
        <v>164</v>
      </c>
      <c r="DN2104" s="74"/>
      <c r="DO2104" s="74"/>
      <c r="DP2104" s="74"/>
      <c r="DR2104" s="74">
        <v>40</v>
      </c>
      <c r="DS2104" s="74" t="s">
        <v>164</v>
      </c>
      <c r="DX2104" s="46" t="s">
        <v>210</v>
      </c>
      <c r="DY2104" s="46" t="s">
        <v>210</v>
      </c>
      <c r="DZ2104" s="46" t="s">
        <v>2242</v>
      </c>
      <c r="EA2104" s="75">
        <v>400000</v>
      </c>
      <c r="EB2104" s="46" t="s">
        <v>164</v>
      </c>
      <c r="EC2104" s="46"/>
      <c r="ET2104" s="46" t="s">
        <v>2321</v>
      </c>
      <c r="EU2104" s="46" t="s">
        <v>621</v>
      </c>
      <c r="EY2104" s="70" t="str">
        <f t="shared" si="253"/>
        <v>simvastatine oral 40mg/</v>
      </c>
      <c r="FK2104" s="14" t="s">
        <v>163</v>
      </c>
      <c r="FL2104" s="70" t="str">
        <f t="shared" si="254"/>
        <v>simvastatine oral 40mg/</v>
      </c>
    </row>
    <row r="2105" spans="1:168" ht="15.75" customHeight="1">
      <c r="A2105" s="76">
        <f t="shared" si="248"/>
        <v>9876858</v>
      </c>
      <c r="B2105" s="57"/>
      <c r="C2105" s="119"/>
      <c r="D2105" s="119"/>
      <c r="E2105" s="119"/>
      <c r="F2105" s="119"/>
      <c r="G2105" s="46" t="s">
        <v>1607</v>
      </c>
      <c r="H2105" s="46" t="s">
        <v>1867</v>
      </c>
      <c r="J2105" s="5" t="str">
        <f t="shared" si="249"/>
        <v>NOR simvastatine Bluefish Pharmaceuticals AB film-coated tablet 30 x 20mg/</v>
      </c>
      <c r="K2105" s="5" t="str">
        <f t="shared" si="250"/>
        <v>NOR simvastatine Bluefish Pharmaceuticals AB film-coated tablet 30 x 20mg/</v>
      </c>
      <c r="N2105" s="46" t="s">
        <v>210</v>
      </c>
      <c r="O2105" s="46" t="s">
        <v>2278</v>
      </c>
      <c r="P2105" s="80">
        <v>30</v>
      </c>
      <c r="R2105" s="80">
        <v>30</v>
      </c>
      <c r="T2105" s="119"/>
      <c r="U2105" s="119"/>
      <c r="V2105" s="119"/>
      <c r="W2105" s="119"/>
      <c r="X2105" s="46" t="s">
        <v>1298</v>
      </c>
      <c r="Y2105" s="46" t="s">
        <v>2176</v>
      </c>
      <c r="AA2105" s="46" t="s">
        <v>2303</v>
      </c>
      <c r="AC2105" s="46" t="s">
        <v>2304</v>
      </c>
      <c r="AD2105" s="46" t="s">
        <v>210</v>
      </c>
      <c r="AE2105" s="46" t="s">
        <v>2278</v>
      </c>
      <c r="AF2105" s="48" t="s">
        <v>2203</v>
      </c>
      <c r="AG2105" s="46" t="s">
        <v>2339</v>
      </c>
      <c r="AH2105" s="46"/>
      <c r="AI2105" s="46" t="s">
        <v>3373</v>
      </c>
      <c r="AJ2105" s="46" t="s">
        <v>2221</v>
      </c>
      <c r="AT2105" s="25" t="str">
        <f t="shared" si="251"/>
        <v>NOR simvastatine Bluefish Pharmaceuticals AB film-coated tablet 20mg/</v>
      </c>
      <c r="AU2105" s="33"/>
      <c r="AV2105" s="46" t="s">
        <v>2366</v>
      </c>
      <c r="AW2105" s="46" t="s">
        <v>1867</v>
      </c>
      <c r="AX2105" s="46"/>
      <c r="AZ2105" s="46" t="s">
        <v>579</v>
      </c>
      <c r="BA2105" s="46" t="s">
        <v>615</v>
      </c>
      <c r="BB2105" s="46"/>
      <c r="BD2105" s="46" t="s">
        <v>2339</v>
      </c>
      <c r="BE2105" s="46"/>
      <c r="BF2105" s="46" t="s">
        <v>2068</v>
      </c>
      <c r="BG2105" s="46" t="s">
        <v>2104</v>
      </c>
      <c r="BH2105" s="46"/>
      <c r="BI2105" s="46"/>
      <c r="BJ2105" s="46" t="s">
        <v>1981</v>
      </c>
      <c r="BK2105" s="46" t="s">
        <v>2104</v>
      </c>
      <c r="BL2105" s="46" t="s">
        <v>2068</v>
      </c>
      <c r="BM2105" s="65" t="s">
        <v>1353</v>
      </c>
      <c r="BN2105" t="str">
        <f t="shared" si="252"/>
        <v>simvastatine film-coated tablet 20mg/</v>
      </c>
      <c r="BO2105" s="65"/>
      <c r="BP2105" t="str">
        <f t="shared" si="255"/>
        <v>simvastatine film-coated tablet 20mg/</v>
      </c>
      <c r="BR2105" s="76">
        <v>10221000</v>
      </c>
      <c r="BS2105" s="72" t="s">
        <v>1220</v>
      </c>
      <c r="BT2105" s="72"/>
      <c r="BU2105" s="119"/>
      <c r="BV2105" s="119"/>
      <c r="BW2105" s="48" t="s">
        <v>2203</v>
      </c>
      <c r="CB2105" s="82" t="s">
        <v>173</v>
      </c>
      <c r="CC2105" s="82"/>
      <c r="CD2105" s="46" t="s">
        <v>2262</v>
      </c>
      <c r="CE2105" s="46" t="s">
        <v>173</v>
      </c>
      <c r="CG2105" s="46" t="s">
        <v>175</v>
      </c>
      <c r="CH2105" s="46"/>
      <c r="CI2105" s="119"/>
      <c r="CJ2105" s="119"/>
      <c r="CK2105" s="46" t="s">
        <v>1239</v>
      </c>
      <c r="CN2105" s="46" t="s">
        <v>3383</v>
      </c>
      <c r="CO2105" s="46" t="s">
        <v>2252</v>
      </c>
      <c r="CQ2105" s="46" t="s">
        <v>2252</v>
      </c>
      <c r="CR2105" s="46" t="s">
        <v>615</v>
      </c>
      <c r="CT2105" s="46" t="s">
        <v>2252</v>
      </c>
      <c r="CU2105" s="46" t="s">
        <v>615</v>
      </c>
      <c r="CV2105" s="119"/>
      <c r="CW2105" s="148"/>
      <c r="DG2105" s="119"/>
      <c r="DH2105" s="119"/>
      <c r="DI2105" s="119"/>
      <c r="DJ2105" s="119"/>
      <c r="DK2105" s="119"/>
      <c r="DL2105" s="74">
        <v>20</v>
      </c>
      <c r="DM2105" s="74" t="s">
        <v>164</v>
      </c>
      <c r="DN2105" s="74"/>
      <c r="DO2105" s="74"/>
      <c r="DP2105" s="74"/>
      <c r="DR2105" s="74">
        <v>20</v>
      </c>
      <c r="DS2105" s="74" t="s">
        <v>164</v>
      </c>
      <c r="DX2105" s="46" t="s">
        <v>210</v>
      </c>
      <c r="DY2105" s="46" t="s">
        <v>210</v>
      </c>
      <c r="DZ2105" s="46" t="s">
        <v>2242</v>
      </c>
      <c r="EA2105" s="75">
        <v>200000</v>
      </c>
      <c r="EB2105" s="46" t="s">
        <v>164</v>
      </c>
      <c r="EC2105" s="46"/>
      <c r="ET2105" s="46" t="s">
        <v>2321</v>
      </c>
      <c r="EU2105" s="46" t="s">
        <v>621</v>
      </c>
      <c r="EY2105" s="70" t="str">
        <f t="shared" si="253"/>
        <v>simvastatine oral 20mg/</v>
      </c>
      <c r="FK2105" s="14" t="s">
        <v>163</v>
      </c>
      <c r="FL2105" s="70" t="str">
        <f t="shared" si="254"/>
        <v>simvastatine oral 20mg/</v>
      </c>
    </row>
    <row r="2106" spans="1:168" ht="15.75" customHeight="1">
      <c r="A2106" s="76">
        <f t="shared" si="248"/>
        <v>9876859</v>
      </c>
      <c r="B2106" s="57"/>
      <c r="C2106" s="119"/>
      <c r="D2106" s="119"/>
      <c r="E2106" s="119"/>
      <c r="F2106" s="119"/>
      <c r="G2106" s="46" t="s">
        <v>1608</v>
      </c>
      <c r="H2106" s="46" t="s">
        <v>1869</v>
      </c>
      <c r="J2106" s="5" t="str">
        <f t="shared" si="249"/>
        <v>NOR simvastatine Orifarm AS film-coated tablet 10 x 20mg/</v>
      </c>
      <c r="K2106" s="5" t="str">
        <f t="shared" si="250"/>
        <v>NOR simvastatine Orifarm AS film-coated tablet 10 x 20mg/</v>
      </c>
      <c r="N2106" s="46" t="s">
        <v>210</v>
      </c>
      <c r="O2106" s="46" t="s">
        <v>2230</v>
      </c>
      <c r="P2106" s="80">
        <v>10</v>
      </c>
      <c r="R2106" s="80">
        <v>10</v>
      </c>
      <c r="T2106" s="119"/>
      <c r="U2106" s="119"/>
      <c r="V2106" s="119"/>
      <c r="W2106" s="119"/>
      <c r="X2106" s="46" t="s">
        <v>210</v>
      </c>
      <c r="Y2106" s="46" t="s">
        <v>2178</v>
      </c>
      <c r="AA2106" s="46" t="s">
        <v>2303</v>
      </c>
      <c r="AC2106" s="46" t="s">
        <v>210</v>
      </c>
      <c r="AD2106" s="46" t="s">
        <v>210</v>
      </c>
      <c r="AE2106" s="46" t="s">
        <v>2230</v>
      </c>
      <c r="AF2106" s="48" t="s">
        <v>2203</v>
      </c>
      <c r="AG2106" s="46" t="s">
        <v>2339</v>
      </c>
      <c r="AH2106" s="46"/>
      <c r="AI2106" s="46" t="s">
        <v>3373</v>
      </c>
      <c r="AJ2106" s="46" t="s">
        <v>2221</v>
      </c>
      <c r="AT2106" s="25" t="str">
        <f t="shared" si="251"/>
        <v>NOR simvastatine Orifarm AS film-coated tablet 20mg/</v>
      </c>
      <c r="AU2106" s="33"/>
      <c r="AV2106" s="46" t="s">
        <v>1903</v>
      </c>
      <c r="AW2106" s="46" t="s">
        <v>1869</v>
      </c>
      <c r="AX2106" s="46"/>
      <c r="AZ2106" s="46" t="s">
        <v>579</v>
      </c>
      <c r="BA2106" s="46" t="s">
        <v>615</v>
      </c>
      <c r="BB2106" s="46"/>
      <c r="BD2106" s="46" t="s">
        <v>2339</v>
      </c>
      <c r="BE2106" s="46"/>
      <c r="BF2106" s="46" t="s">
        <v>2070</v>
      </c>
      <c r="BG2106" s="46" t="s">
        <v>2088</v>
      </c>
      <c r="BH2106" s="46"/>
      <c r="BI2106" s="46"/>
      <c r="BJ2106" s="46" t="s">
        <v>1983</v>
      </c>
      <c r="BK2106" s="46" t="s">
        <v>2088</v>
      </c>
      <c r="BL2106" s="46" t="s">
        <v>2070</v>
      </c>
      <c r="BM2106" s="65" t="s">
        <v>1353</v>
      </c>
      <c r="BN2106" t="str">
        <f t="shared" si="252"/>
        <v>simvastatine film-coated tablet 20mg/</v>
      </c>
      <c r="BO2106" s="65"/>
      <c r="BP2106" t="str">
        <f t="shared" si="255"/>
        <v>simvastatine film-coated tablet 20mg/</v>
      </c>
      <c r="BR2106" s="76">
        <v>10221000</v>
      </c>
      <c r="BS2106" s="72" t="s">
        <v>1220</v>
      </c>
      <c r="BT2106" s="72"/>
      <c r="BU2106" s="119"/>
      <c r="BV2106" s="119"/>
      <c r="BW2106" s="48" t="s">
        <v>2203</v>
      </c>
      <c r="CB2106" s="82" t="s">
        <v>173</v>
      </c>
      <c r="CC2106" s="82"/>
      <c r="CD2106" s="46" t="s">
        <v>2262</v>
      </c>
      <c r="CE2106" s="46" t="s">
        <v>173</v>
      </c>
      <c r="CG2106" s="46" t="s">
        <v>175</v>
      </c>
      <c r="CH2106" s="46"/>
      <c r="CI2106" s="119"/>
      <c r="CJ2106" s="119"/>
      <c r="CK2106" s="46" t="s">
        <v>1239</v>
      </c>
      <c r="CN2106" s="46" t="s">
        <v>3383</v>
      </c>
      <c r="CO2106" s="46" t="s">
        <v>2252</v>
      </c>
      <c r="CQ2106" s="46" t="s">
        <v>2252</v>
      </c>
      <c r="CR2106" s="46" t="s">
        <v>615</v>
      </c>
      <c r="CT2106" s="46" t="s">
        <v>2252</v>
      </c>
      <c r="CU2106" s="46" t="s">
        <v>615</v>
      </c>
      <c r="CV2106" s="119"/>
      <c r="CW2106" s="148"/>
      <c r="DG2106" s="119"/>
      <c r="DH2106" s="119"/>
      <c r="DI2106" s="119"/>
      <c r="DJ2106" s="119"/>
      <c r="DK2106" s="119"/>
      <c r="DL2106" s="74">
        <v>20</v>
      </c>
      <c r="DM2106" s="74" t="s">
        <v>164</v>
      </c>
      <c r="DN2106" s="74"/>
      <c r="DO2106" s="74"/>
      <c r="DP2106" s="74"/>
      <c r="DR2106" s="74">
        <v>20</v>
      </c>
      <c r="DS2106" s="74" t="s">
        <v>164</v>
      </c>
      <c r="DX2106" s="46" t="s">
        <v>210</v>
      </c>
      <c r="DY2106" s="46" t="s">
        <v>210</v>
      </c>
      <c r="DZ2106" s="46" t="s">
        <v>2242</v>
      </c>
      <c r="EA2106" s="75">
        <v>200000</v>
      </c>
      <c r="EB2106" s="46" t="s">
        <v>164</v>
      </c>
      <c r="EC2106" s="46"/>
      <c r="ET2106" s="46" t="s">
        <v>2321</v>
      </c>
      <c r="EU2106" s="46" t="s">
        <v>621</v>
      </c>
      <c r="EY2106" s="70" t="str">
        <f t="shared" si="253"/>
        <v>simvastatine oral 20mg/</v>
      </c>
      <c r="FK2106" s="14" t="s">
        <v>163</v>
      </c>
      <c r="FL2106" s="70" t="str">
        <f t="shared" si="254"/>
        <v>simvastatine oral 20mg/</v>
      </c>
    </row>
    <row r="2107" spans="1:168" ht="15.75" customHeight="1">
      <c r="A2107" s="76">
        <f t="shared" si="248"/>
        <v>9876860</v>
      </c>
      <c r="B2107" s="57"/>
      <c r="C2107" s="119"/>
      <c r="D2107" s="119"/>
      <c r="E2107" s="119"/>
      <c r="F2107" s="119"/>
      <c r="G2107" s="46" t="s">
        <v>1609</v>
      </c>
      <c r="H2107" s="46" t="s">
        <v>1873</v>
      </c>
      <c r="J2107" s="5" t="str">
        <f t="shared" si="249"/>
        <v>NOR simvastatine Teva Sweden AB film-coated tablet 98 x 80mg/</v>
      </c>
      <c r="K2107" s="5" t="str">
        <f t="shared" si="250"/>
        <v>NOR simvastatine Teva Sweden AB film-coated tablet 98 x 80mg/</v>
      </c>
      <c r="N2107" s="46" t="s">
        <v>210</v>
      </c>
      <c r="O2107" s="46" t="s">
        <v>2281</v>
      </c>
      <c r="P2107" s="80">
        <v>98</v>
      </c>
      <c r="R2107" s="80">
        <v>98</v>
      </c>
      <c r="T2107" s="119"/>
      <c r="U2107" s="119"/>
      <c r="V2107" s="119"/>
      <c r="W2107" s="119"/>
      <c r="X2107" s="46" t="s">
        <v>210</v>
      </c>
      <c r="Y2107" s="46" t="s">
        <v>2182</v>
      </c>
      <c r="AA2107" s="46" t="s">
        <v>2303</v>
      </c>
      <c r="AC2107" s="46" t="s">
        <v>210</v>
      </c>
      <c r="AD2107" s="46" t="s">
        <v>210</v>
      </c>
      <c r="AE2107" s="46" t="s">
        <v>2281</v>
      </c>
      <c r="AF2107" s="48" t="s">
        <v>2203</v>
      </c>
      <c r="AG2107" s="46" t="s">
        <v>2339</v>
      </c>
      <c r="AH2107" s="46"/>
      <c r="AI2107" s="46" t="s">
        <v>3373</v>
      </c>
      <c r="AJ2107" s="46" t="s">
        <v>2221</v>
      </c>
      <c r="AT2107" s="25" t="str">
        <f t="shared" si="251"/>
        <v>NOR simvastatine Teva Sweden AB film-coated tablet 80mg/</v>
      </c>
      <c r="AU2107" s="33"/>
      <c r="AV2107" s="46" t="s">
        <v>2363</v>
      </c>
      <c r="AW2107" s="46" t="s">
        <v>1873</v>
      </c>
      <c r="AX2107" s="46"/>
      <c r="AZ2107" s="46" t="s">
        <v>579</v>
      </c>
      <c r="BA2107" s="46" t="s">
        <v>615</v>
      </c>
      <c r="BB2107" s="46"/>
      <c r="BD2107" s="46" t="s">
        <v>2339</v>
      </c>
      <c r="BE2107" s="46"/>
      <c r="BF2107" s="46" t="s">
        <v>2074</v>
      </c>
      <c r="BG2107" s="46" t="s">
        <v>2101</v>
      </c>
      <c r="BH2107" s="46"/>
      <c r="BI2107" s="46"/>
      <c r="BJ2107" s="46" t="s">
        <v>1987</v>
      </c>
      <c r="BK2107" s="46" t="s">
        <v>2101</v>
      </c>
      <c r="BL2107" s="46" t="s">
        <v>2074</v>
      </c>
      <c r="BM2107" s="65" t="s">
        <v>1353</v>
      </c>
      <c r="BN2107" t="str">
        <f t="shared" si="252"/>
        <v>simvastatine film-coated tablet 80mg/</v>
      </c>
      <c r="BO2107" s="65"/>
      <c r="BP2107" t="str">
        <f t="shared" si="255"/>
        <v>simvastatine film-coated tablet 80mg/</v>
      </c>
      <c r="BR2107" s="76">
        <v>10221000</v>
      </c>
      <c r="BS2107" s="72" t="s">
        <v>1220</v>
      </c>
      <c r="BT2107" s="72"/>
      <c r="BU2107" s="119"/>
      <c r="BV2107" s="119"/>
      <c r="BW2107" s="48" t="s">
        <v>2203</v>
      </c>
      <c r="CB2107" s="82" t="s">
        <v>173</v>
      </c>
      <c r="CC2107" s="82"/>
      <c r="CD2107" s="46" t="s">
        <v>2262</v>
      </c>
      <c r="CE2107" s="46" t="s">
        <v>173</v>
      </c>
      <c r="CG2107" s="46" t="s">
        <v>175</v>
      </c>
      <c r="CH2107" s="46"/>
      <c r="CI2107" s="119"/>
      <c r="CJ2107" s="119"/>
      <c r="CK2107" s="46" t="s">
        <v>1239</v>
      </c>
      <c r="CN2107" s="46" t="s">
        <v>3383</v>
      </c>
      <c r="CO2107" s="46" t="s">
        <v>2252</v>
      </c>
      <c r="CQ2107" s="46" t="s">
        <v>2252</v>
      </c>
      <c r="CR2107" s="46" t="s">
        <v>615</v>
      </c>
      <c r="CT2107" s="46" t="s">
        <v>2252</v>
      </c>
      <c r="CU2107" s="46" t="s">
        <v>615</v>
      </c>
      <c r="CV2107" s="119"/>
      <c r="CW2107" s="148"/>
      <c r="DG2107" s="119"/>
      <c r="DH2107" s="119"/>
      <c r="DI2107" s="119"/>
      <c r="DJ2107" s="119"/>
      <c r="DK2107" s="119"/>
      <c r="DL2107" s="74">
        <v>80</v>
      </c>
      <c r="DM2107" s="74" t="s">
        <v>164</v>
      </c>
      <c r="DN2107" s="74"/>
      <c r="DO2107" s="74"/>
      <c r="DP2107" s="74"/>
      <c r="DR2107" s="74">
        <v>80</v>
      </c>
      <c r="DS2107" s="74" t="s">
        <v>164</v>
      </c>
      <c r="DX2107" s="46" t="s">
        <v>210</v>
      </c>
      <c r="DY2107" s="46" t="s">
        <v>210</v>
      </c>
      <c r="DZ2107" s="46" t="s">
        <v>2242</v>
      </c>
      <c r="EA2107" s="75">
        <v>800000</v>
      </c>
      <c r="EB2107" s="46" t="s">
        <v>164</v>
      </c>
      <c r="EC2107" s="46"/>
      <c r="ET2107" s="46" t="s">
        <v>2321</v>
      </c>
      <c r="EU2107" s="46" t="s">
        <v>621</v>
      </c>
      <c r="EY2107" s="70" t="str">
        <f t="shared" si="253"/>
        <v>simvastatine oral 80mg/</v>
      </c>
      <c r="FK2107" s="14" t="s">
        <v>163</v>
      </c>
      <c r="FL2107" s="70" t="str">
        <f t="shared" si="254"/>
        <v>simvastatine oral 80mg/</v>
      </c>
    </row>
    <row r="2108" spans="1:168" ht="15.75" customHeight="1">
      <c r="A2108" s="76">
        <f t="shared" si="248"/>
        <v>9876861</v>
      </c>
      <c r="B2108" s="57"/>
      <c r="C2108" s="119"/>
      <c r="D2108" s="119"/>
      <c r="E2108" s="119"/>
      <c r="F2108" s="119"/>
      <c r="G2108" s="46" t="s">
        <v>1610</v>
      </c>
      <c r="H2108" s="46" t="s">
        <v>1870</v>
      </c>
      <c r="J2108" s="5" t="str">
        <f t="shared" si="249"/>
        <v>NOR simvastatine Sandoz - København film-coated tablet 30 x 20mg/</v>
      </c>
      <c r="K2108" s="5" t="str">
        <f t="shared" si="250"/>
        <v>NOR simvastatine Sandoz - København film-coated tablet 30 x 20mg/</v>
      </c>
      <c r="N2108" s="46" t="s">
        <v>210</v>
      </c>
      <c r="O2108" s="46" t="s">
        <v>2278</v>
      </c>
      <c r="P2108" s="80">
        <v>30</v>
      </c>
      <c r="R2108" s="80">
        <v>30</v>
      </c>
      <c r="T2108" s="119"/>
      <c r="U2108" s="119"/>
      <c r="V2108" s="119"/>
      <c r="W2108" s="119"/>
      <c r="X2108" s="46" t="s">
        <v>1298</v>
      </c>
      <c r="Y2108" s="46" t="s">
        <v>2179</v>
      </c>
      <c r="AA2108" s="46" t="s">
        <v>2303</v>
      </c>
      <c r="AC2108" s="46" t="s">
        <v>2304</v>
      </c>
      <c r="AD2108" s="46" t="s">
        <v>210</v>
      </c>
      <c r="AE2108" s="46" t="s">
        <v>2278</v>
      </c>
      <c r="AF2108" s="48" t="s">
        <v>2203</v>
      </c>
      <c r="AG2108" s="46" t="s">
        <v>2339</v>
      </c>
      <c r="AH2108" s="46"/>
      <c r="AI2108" s="46" t="s">
        <v>3373</v>
      </c>
      <c r="AJ2108" s="46" t="s">
        <v>2221</v>
      </c>
      <c r="AT2108" s="25" t="str">
        <f t="shared" si="251"/>
        <v>NOR simvastatine Sandoz - København film-coated tablet 20mg/</v>
      </c>
      <c r="AU2108" s="33"/>
      <c r="AV2108" s="46" t="s">
        <v>2367</v>
      </c>
      <c r="AW2108" s="46" t="s">
        <v>1870</v>
      </c>
      <c r="AX2108" s="46"/>
      <c r="AZ2108" s="46" t="s">
        <v>579</v>
      </c>
      <c r="BA2108" s="46" t="s">
        <v>615</v>
      </c>
      <c r="BB2108" s="46"/>
      <c r="BD2108" s="46" t="s">
        <v>2339</v>
      </c>
      <c r="BE2108" s="46"/>
      <c r="BF2108" s="46" t="s">
        <v>2071</v>
      </c>
      <c r="BG2108" s="46" t="s">
        <v>2105</v>
      </c>
      <c r="BH2108" s="46"/>
      <c r="BI2108" s="46"/>
      <c r="BJ2108" s="46" t="s">
        <v>1984</v>
      </c>
      <c r="BK2108" s="46" t="s">
        <v>2105</v>
      </c>
      <c r="BL2108" s="46" t="s">
        <v>2071</v>
      </c>
      <c r="BM2108" s="65" t="s">
        <v>1353</v>
      </c>
      <c r="BN2108" t="str">
        <f t="shared" si="252"/>
        <v>simvastatine film-coated tablet 20mg/</v>
      </c>
      <c r="BO2108" s="65"/>
      <c r="BP2108" t="str">
        <f t="shared" si="255"/>
        <v>simvastatine film-coated tablet 20mg/</v>
      </c>
      <c r="BR2108" s="76">
        <v>10221000</v>
      </c>
      <c r="BS2108" s="72" t="s">
        <v>1220</v>
      </c>
      <c r="BT2108" s="72"/>
      <c r="BU2108" s="119"/>
      <c r="BV2108" s="119"/>
      <c r="BW2108" s="48" t="s">
        <v>2203</v>
      </c>
      <c r="CB2108" s="82" t="s">
        <v>173</v>
      </c>
      <c r="CC2108" s="82"/>
      <c r="CD2108" s="46" t="s">
        <v>2262</v>
      </c>
      <c r="CE2108" s="46" t="s">
        <v>173</v>
      </c>
      <c r="CG2108" s="46" t="s">
        <v>175</v>
      </c>
      <c r="CH2108" s="46"/>
      <c r="CI2108" s="119"/>
      <c r="CJ2108" s="119"/>
      <c r="CK2108" s="46" t="s">
        <v>1239</v>
      </c>
      <c r="CN2108" s="46" t="s">
        <v>3383</v>
      </c>
      <c r="CO2108" s="46" t="s">
        <v>2252</v>
      </c>
      <c r="CQ2108" s="46" t="s">
        <v>2252</v>
      </c>
      <c r="CR2108" s="46" t="s">
        <v>615</v>
      </c>
      <c r="CT2108" s="46" t="s">
        <v>2252</v>
      </c>
      <c r="CU2108" s="46" t="s">
        <v>615</v>
      </c>
      <c r="CV2108" s="119"/>
      <c r="CW2108" s="148"/>
      <c r="DG2108" s="119"/>
      <c r="DH2108" s="119"/>
      <c r="DI2108" s="119"/>
      <c r="DJ2108" s="119"/>
      <c r="DK2108" s="119"/>
      <c r="DL2108" s="74">
        <v>20</v>
      </c>
      <c r="DM2108" s="74" t="s">
        <v>164</v>
      </c>
      <c r="DN2108" s="74"/>
      <c r="DO2108" s="74"/>
      <c r="DP2108" s="74"/>
      <c r="DR2108" s="74">
        <v>20</v>
      </c>
      <c r="DS2108" s="74" t="s">
        <v>164</v>
      </c>
      <c r="DX2108" s="46" t="s">
        <v>210</v>
      </c>
      <c r="DY2108" s="46" t="s">
        <v>210</v>
      </c>
      <c r="DZ2108" s="46" t="s">
        <v>2242</v>
      </c>
      <c r="EA2108" s="75">
        <v>200000</v>
      </c>
      <c r="EB2108" s="46" t="s">
        <v>164</v>
      </c>
      <c r="EC2108" s="46"/>
      <c r="ET2108" s="46" t="s">
        <v>2321</v>
      </c>
      <c r="EU2108" s="46" t="s">
        <v>621</v>
      </c>
      <c r="EY2108" s="70" t="str">
        <f t="shared" si="253"/>
        <v>simvastatine oral 20mg/</v>
      </c>
      <c r="FK2108" s="14" t="s">
        <v>163</v>
      </c>
      <c r="FL2108" s="70" t="str">
        <f t="shared" si="254"/>
        <v>simvastatine oral 20mg/</v>
      </c>
    </row>
    <row r="2109" spans="1:168" ht="15.75" customHeight="1">
      <c r="A2109" s="76">
        <f t="shared" si="248"/>
        <v>9876862</v>
      </c>
      <c r="B2109" s="57"/>
      <c r="C2109" s="119"/>
      <c r="D2109" s="119"/>
      <c r="E2109" s="119"/>
      <c r="F2109" s="119"/>
      <c r="G2109" s="46" t="s">
        <v>1611</v>
      </c>
      <c r="H2109" s="46" t="s">
        <v>1866</v>
      </c>
      <c r="J2109" s="5" t="str">
        <f t="shared" si="249"/>
        <v>NOR simvastatine Sandoz - København film-coated tablet 20 x 10mg/</v>
      </c>
      <c r="K2109" s="5" t="str">
        <f t="shared" si="250"/>
        <v>NOR simvastatine Sandoz - København film-coated tablet 20 x 10mg/</v>
      </c>
      <c r="N2109" s="46" t="s">
        <v>1291</v>
      </c>
      <c r="O2109" s="46" t="s">
        <v>2232</v>
      </c>
      <c r="P2109" s="81">
        <v>20</v>
      </c>
      <c r="R2109" s="81">
        <v>20</v>
      </c>
      <c r="T2109" s="119"/>
      <c r="U2109" s="119"/>
      <c r="V2109" s="119"/>
      <c r="W2109" s="119"/>
      <c r="X2109" s="46" t="s">
        <v>2298</v>
      </c>
      <c r="Y2109" s="46" t="s">
        <v>2175</v>
      </c>
      <c r="AA2109" s="46" t="s">
        <v>2303</v>
      </c>
      <c r="AC2109" s="46" t="s">
        <v>2306</v>
      </c>
      <c r="AD2109" s="46" t="s">
        <v>1291</v>
      </c>
      <c r="AE2109" s="46" t="s">
        <v>2232</v>
      </c>
      <c r="AF2109" s="48" t="s">
        <v>2203</v>
      </c>
      <c r="AG2109" s="46" t="s">
        <v>2339</v>
      </c>
      <c r="AH2109" s="46"/>
      <c r="AI2109" s="46" t="s">
        <v>3373</v>
      </c>
      <c r="AJ2109" s="46" t="s">
        <v>2221</v>
      </c>
      <c r="AT2109" s="25" t="str">
        <f t="shared" si="251"/>
        <v>NOR simvastatine Sandoz - København film-coated tablet 10mg/</v>
      </c>
      <c r="AU2109" s="33"/>
      <c r="AV2109" s="46" t="s">
        <v>2367</v>
      </c>
      <c r="AW2109" s="46" t="s">
        <v>1866</v>
      </c>
      <c r="AX2109" s="46"/>
      <c r="AZ2109" s="46" t="s">
        <v>579</v>
      </c>
      <c r="BA2109" s="46" t="s">
        <v>615</v>
      </c>
      <c r="BB2109" s="46"/>
      <c r="BD2109" s="46" t="s">
        <v>2339</v>
      </c>
      <c r="BE2109" s="46"/>
      <c r="BF2109" s="46" t="s">
        <v>2067</v>
      </c>
      <c r="BG2109" s="46" t="s">
        <v>2105</v>
      </c>
      <c r="BH2109" s="46"/>
      <c r="BI2109" s="46"/>
      <c r="BJ2109" s="46" t="s">
        <v>1980</v>
      </c>
      <c r="BK2109" s="46" t="s">
        <v>2105</v>
      </c>
      <c r="BL2109" s="46" t="s">
        <v>2067</v>
      </c>
      <c r="BM2109" s="65" t="s">
        <v>1353</v>
      </c>
      <c r="BN2109" t="str">
        <f t="shared" si="252"/>
        <v>simvastatine film-coated tablet 10mg/</v>
      </c>
      <c r="BO2109" s="65"/>
      <c r="BP2109" t="str">
        <f t="shared" si="255"/>
        <v>simvastatine film-coated tablet 10mg/</v>
      </c>
      <c r="BR2109" s="76">
        <v>10221000</v>
      </c>
      <c r="BS2109" s="72" t="s">
        <v>1220</v>
      </c>
      <c r="BT2109" s="72"/>
      <c r="BU2109" s="119"/>
      <c r="BV2109" s="119"/>
      <c r="BW2109" s="48" t="s">
        <v>2203</v>
      </c>
      <c r="CB2109" s="82" t="s">
        <v>173</v>
      </c>
      <c r="CC2109" s="82"/>
      <c r="CD2109" s="46" t="s">
        <v>2262</v>
      </c>
      <c r="CE2109" s="46" t="s">
        <v>173</v>
      </c>
      <c r="CG2109" s="46" t="s">
        <v>175</v>
      </c>
      <c r="CH2109" s="46"/>
      <c r="CI2109" s="119"/>
      <c r="CJ2109" s="119"/>
      <c r="CK2109" s="46" t="s">
        <v>1239</v>
      </c>
      <c r="CN2109" s="46" t="s">
        <v>3383</v>
      </c>
      <c r="CO2109" s="46" t="s">
        <v>2252</v>
      </c>
      <c r="CQ2109" s="46" t="s">
        <v>2252</v>
      </c>
      <c r="CR2109" s="46" t="s">
        <v>615</v>
      </c>
      <c r="CT2109" s="46" t="s">
        <v>2252</v>
      </c>
      <c r="CU2109" s="46" t="s">
        <v>615</v>
      </c>
      <c r="CV2109" s="119"/>
      <c r="CW2109" s="148"/>
      <c r="DG2109" s="119"/>
      <c r="DH2109" s="119"/>
      <c r="DI2109" s="119"/>
      <c r="DJ2109" s="119"/>
      <c r="DK2109" s="119"/>
      <c r="DL2109" s="74">
        <v>10</v>
      </c>
      <c r="DM2109" s="74" t="s">
        <v>164</v>
      </c>
      <c r="DN2109" s="74"/>
      <c r="DO2109" s="74"/>
      <c r="DP2109" s="74"/>
      <c r="DR2109" s="74">
        <v>10</v>
      </c>
      <c r="DS2109" s="74" t="s">
        <v>164</v>
      </c>
      <c r="DX2109" s="46" t="s">
        <v>210</v>
      </c>
      <c r="DY2109" s="46" t="s">
        <v>210</v>
      </c>
      <c r="DZ2109" s="46" t="s">
        <v>2242</v>
      </c>
      <c r="EA2109" s="75">
        <v>100000</v>
      </c>
      <c r="EB2109" s="46" t="s">
        <v>164</v>
      </c>
      <c r="EC2109" s="46"/>
      <c r="ET2109" s="46" t="s">
        <v>2321</v>
      </c>
      <c r="EU2109" s="46" t="s">
        <v>621</v>
      </c>
      <c r="EY2109" s="70" t="str">
        <f t="shared" si="253"/>
        <v>simvastatine oral 10mg/</v>
      </c>
      <c r="FK2109" s="14" t="s">
        <v>163</v>
      </c>
      <c r="FL2109" s="70" t="str">
        <f t="shared" si="254"/>
        <v>simvastatine oral 10mg/</v>
      </c>
    </row>
    <row r="2110" spans="1:168" ht="15.75" customHeight="1">
      <c r="A2110" s="76">
        <f t="shared" si="248"/>
        <v>9876863</v>
      </c>
      <c r="B2110" s="57"/>
      <c r="C2110" s="119"/>
      <c r="D2110" s="119"/>
      <c r="E2110" s="119"/>
      <c r="F2110" s="119"/>
      <c r="G2110" s="46" t="s">
        <v>1612</v>
      </c>
      <c r="H2110" s="46" t="s">
        <v>1862</v>
      </c>
      <c r="J2110" s="5" t="str">
        <f t="shared" si="249"/>
        <v>NOR simvastatine Sandoz - København film-coated tablet 20 x 40mg/</v>
      </c>
      <c r="K2110" s="5" t="str">
        <f t="shared" si="250"/>
        <v>NOR simvastatine Sandoz - København film-coated tablet 20 x 40mg/</v>
      </c>
      <c r="N2110" s="46" t="s">
        <v>1291</v>
      </c>
      <c r="O2110" s="46" t="s">
        <v>2232</v>
      </c>
      <c r="P2110" s="81">
        <v>20</v>
      </c>
      <c r="R2110" s="81">
        <v>20</v>
      </c>
      <c r="T2110" s="119"/>
      <c r="U2110" s="119"/>
      <c r="V2110" s="119"/>
      <c r="W2110" s="119"/>
      <c r="X2110" s="46" t="s">
        <v>2298</v>
      </c>
      <c r="Y2110" s="46" t="s">
        <v>2171</v>
      </c>
      <c r="AA2110" s="46" t="s">
        <v>2303</v>
      </c>
      <c r="AC2110" s="46" t="s">
        <v>2306</v>
      </c>
      <c r="AD2110" s="46" t="s">
        <v>1291</v>
      </c>
      <c r="AE2110" s="46" t="s">
        <v>2232</v>
      </c>
      <c r="AF2110" s="48" t="s">
        <v>2203</v>
      </c>
      <c r="AG2110" s="46" t="s">
        <v>2339</v>
      </c>
      <c r="AH2110" s="46"/>
      <c r="AI2110" s="46" t="s">
        <v>3373</v>
      </c>
      <c r="AJ2110" s="46" t="s">
        <v>2221</v>
      </c>
      <c r="AT2110" s="25" t="str">
        <f t="shared" si="251"/>
        <v>NOR simvastatine Sandoz - København film-coated tablet 40mg/</v>
      </c>
      <c r="AU2110" s="33"/>
      <c r="AV2110" s="46" t="s">
        <v>2367</v>
      </c>
      <c r="AW2110" s="46" t="s">
        <v>1862</v>
      </c>
      <c r="AX2110" s="46"/>
      <c r="AZ2110" s="46" t="s">
        <v>579</v>
      </c>
      <c r="BA2110" s="46" t="s">
        <v>615</v>
      </c>
      <c r="BB2110" s="46"/>
      <c r="BD2110" s="46" t="s">
        <v>2339</v>
      </c>
      <c r="BE2110" s="46"/>
      <c r="BF2110" s="46" t="s">
        <v>2063</v>
      </c>
      <c r="BG2110" s="46" t="s">
        <v>2105</v>
      </c>
      <c r="BH2110" s="46"/>
      <c r="BI2110" s="46"/>
      <c r="BJ2110" s="46" t="s">
        <v>1976</v>
      </c>
      <c r="BK2110" s="46" t="s">
        <v>2105</v>
      </c>
      <c r="BL2110" s="46" t="s">
        <v>2063</v>
      </c>
      <c r="BM2110" s="65" t="s">
        <v>1353</v>
      </c>
      <c r="BN2110" t="str">
        <f t="shared" si="252"/>
        <v>simvastatine film-coated tablet 40mg/</v>
      </c>
      <c r="BO2110" s="65"/>
      <c r="BP2110" t="str">
        <f t="shared" si="255"/>
        <v>simvastatine film-coated tablet 40mg/</v>
      </c>
      <c r="BR2110" s="76">
        <v>10221000</v>
      </c>
      <c r="BS2110" s="72" t="s">
        <v>1220</v>
      </c>
      <c r="BT2110" s="72"/>
      <c r="BU2110" s="119"/>
      <c r="BV2110" s="119"/>
      <c r="BW2110" s="48" t="s">
        <v>2203</v>
      </c>
      <c r="CB2110" s="82" t="s">
        <v>173</v>
      </c>
      <c r="CC2110" s="82"/>
      <c r="CD2110" s="46" t="s">
        <v>2262</v>
      </c>
      <c r="CE2110" s="46" t="s">
        <v>173</v>
      </c>
      <c r="CG2110" s="46" t="s">
        <v>175</v>
      </c>
      <c r="CH2110" s="46"/>
      <c r="CI2110" s="119"/>
      <c r="CJ2110" s="119"/>
      <c r="CK2110" s="46" t="s">
        <v>1239</v>
      </c>
      <c r="CN2110" s="46" t="s">
        <v>3383</v>
      </c>
      <c r="CO2110" s="46" t="s">
        <v>2252</v>
      </c>
      <c r="CQ2110" s="46" t="s">
        <v>2252</v>
      </c>
      <c r="CR2110" s="46" t="s">
        <v>615</v>
      </c>
      <c r="CT2110" s="46" t="s">
        <v>2252</v>
      </c>
      <c r="CU2110" s="46" t="s">
        <v>615</v>
      </c>
      <c r="CV2110" s="119"/>
      <c r="CW2110" s="148"/>
      <c r="DG2110" s="119"/>
      <c r="DH2110" s="119"/>
      <c r="DI2110" s="119"/>
      <c r="DJ2110" s="119"/>
      <c r="DK2110" s="119"/>
      <c r="DL2110" s="74">
        <v>40</v>
      </c>
      <c r="DM2110" s="74" t="s">
        <v>164</v>
      </c>
      <c r="DN2110" s="74"/>
      <c r="DO2110" s="74"/>
      <c r="DP2110" s="74"/>
      <c r="DR2110" s="74">
        <v>40</v>
      </c>
      <c r="DS2110" s="74" t="s">
        <v>164</v>
      </c>
      <c r="DX2110" s="46" t="s">
        <v>210</v>
      </c>
      <c r="DY2110" s="46" t="s">
        <v>210</v>
      </c>
      <c r="DZ2110" s="46" t="s">
        <v>2242</v>
      </c>
      <c r="EA2110" s="75">
        <v>400000</v>
      </c>
      <c r="EB2110" s="46" t="s">
        <v>164</v>
      </c>
      <c r="EC2110" s="46"/>
      <c r="ET2110" s="46" t="s">
        <v>2321</v>
      </c>
      <c r="EU2110" s="46" t="s">
        <v>621</v>
      </c>
      <c r="EY2110" s="70" t="str">
        <f t="shared" si="253"/>
        <v>simvastatine oral 40mg/</v>
      </c>
      <c r="FK2110" s="14" t="s">
        <v>163</v>
      </c>
      <c r="FL2110" s="70" t="str">
        <f t="shared" si="254"/>
        <v>simvastatine oral 40mg/</v>
      </c>
    </row>
    <row r="2111" spans="1:168" ht="15.75" customHeight="1">
      <c r="A2111" s="76">
        <f t="shared" si="248"/>
        <v>9876864</v>
      </c>
      <c r="B2111" s="57"/>
      <c r="C2111" s="119"/>
      <c r="D2111" s="119"/>
      <c r="E2111" s="119"/>
      <c r="F2111" s="119"/>
      <c r="G2111" s="46" t="s">
        <v>1613</v>
      </c>
      <c r="H2111" s="46" t="s">
        <v>1862</v>
      </c>
      <c r="J2111" s="5" t="str">
        <f t="shared" si="249"/>
        <v>NOR simvastatine Sandoz - København film-coated tablet 50 x 40mg/</v>
      </c>
      <c r="K2111" s="5" t="str">
        <f t="shared" si="250"/>
        <v>NOR simvastatine Sandoz - København film-coated tablet 50 x 40mg/</v>
      </c>
      <c r="N2111" s="46" t="s">
        <v>1299</v>
      </c>
      <c r="O2111" s="46" t="s">
        <v>2232</v>
      </c>
      <c r="P2111" s="81">
        <v>50</v>
      </c>
      <c r="R2111" s="81">
        <v>50</v>
      </c>
      <c r="T2111" s="119"/>
      <c r="U2111" s="119"/>
      <c r="V2111" s="119"/>
      <c r="W2111" s="119"/>
      <c r="X2111" s="46" t="s">
        <v>210</v>
      </c>
      <c r="Y2111" s="46" t="s">
        <v>2171</v>
      </c>
      <c r="AA2111" s="46" t="s">
        <v>2303</v>
      </c>
      <c r="AC2111" s="46" t="s">
        <v>210</v>
      </c>
      <c r="AD2111" s="46" t="s">
        <v>1299</v>
      </c>
      <c r="AE2111" s="46" t="s">
        <v>2232</v>
      </c>
      <c r="AF2111" s="48" t="s">
        <v>2203</v>
      </c>
      <c r="AG2111" s="46" t="s">
        <v>2339</v>
      </c>
      <c r="AH2111" s="46"/>
      <c r="AI2111" s="46" t="s">
        <v>3373</v>
      </c>
      <c r="AJ2111" s="46" t="s">
        <v>2221</v>
      </c>
      <c r="AT2111" s="25" t="str">
        <f t="shared" si="251"/>
        <v>NOR simvastatine Sandoz - København film-coated tablet 40mg/</v>
      </c>
      <c r="AU2111" s="33"/>
      <c r="AV2111" s="46" t="s">
        <v>2367</v>
      </c>
      <c r="AW2111" s="46" t="s">
        <v>1862</v>
      </c>
      <c r="AX2111" s="46"/>
      <c r="AZ2111" s="46" t="s">
        <v>579</v>
      </c>
      <c r="BA2111" s="46" t="s">
        <v>615</v>
      </c>
      <c r="BB2111" s="46"/>
      <c r="BD2111" s="46" t="s">
        <v>2339</v>
      </c>
      <c r="BE2111" s="46"/>
      <c r="BF2111" s="46" t="s">
        <v>2063</v>
      </c>
      <c r="BG2111" s="46" t="s">
        <v>2105</v>
      </c>
      <c r="BH2111" s="46"/>
      <c r="BI2111" s="46"/>
      <c r="BJ2111" s="46" t="s">
        <v>1976</v>
      </c>
      <c r="BK2111" s="46" t="s">
        <v>2105</v>
      </c>
      <c r="BL2111" s="46" t="s">
        <v>2063</v>
      </c>
      <c r="BM2111" s="65" t="s">
        <v>1353</v>
      </c>
      <c r="BN2111" t="str">
        <f t="shared" si="252"/>
        <v>simvastatine film-coated tablet 40mg/</v>
      </c>
      <c r="BO2111" s="65"/>
      <c r="BP2111" t="str">
        <f t="shared" si="255"/>
        <v>simvastatine film-coated tablet 40mg/</v>
      </c>
      <c r="BR2111" s="76">
        <v>10221000</v>
      </c>
      <c r="BS2111" s="72" t="s">
        <v>1220</v>
      </c>
      <c r="BT2111" s="72"/>
      <c r="BU2111" s="119"/>
      <c r="BV2111" s="119"/>
      <c r="BW2111" s="48" t="s">
        <v>2203</v>
      </c>
      <c r="CB2111" s="82" t="s">
        <v>173</v>
      </c>
      <c r="CC2111" s="82"/>
      <c r="CD2111" s="46" t="s">
        <v>2262</v>
      </c>
      <c r="CE2111" s="46" t="s">
        <v>173</v>
      </c>
      <c r="CG2111" s="46" t="s">
        <v>175</v>
      </c>
      <c r="CH2111" s="46"/>
      <c r="CI2111" s="119"/>
      <c r="CJ2111" s="119"/>
      <c r="CK2111" s="46" t="s">
        <v>1239</v>
      </c>
      <c r="CN2111" s="46" t="s">
        <v>3383</v>
      </c>
      <c r="CO2111" s="46" t="s">
        <v>2252</v>
      </c>
      <c r="CQ2111" s="46" t="s">
        <v>2252</v>
      </c>
      <c r="CR2111" s="46" t="s">
        <v>615</v>
      </c>
      <c r="CT2111" s="46" t="s">
        <v>2252</v>
      </c>
      <c r="CU2111" s="46" t="s">
        <v>615</v>
      </c>
      <c r="CV2111" s="119"/>
      <c r="CW2111" s="148"/>
      <c r="DG2111" s="119"/>
      <c r="DH2111" s="119"/>
      <c r="DI2111" s="119"/>
      <c r="DJ2111" s="119"/>
      <c r="DK2111" s="119"/>
      <c r="DL2111" s="74">
        <v>40</v>
      </c>
      <c r="DM2111" s="74" t="s">
        <v>164</v>
      </c>
      <c r="DN2111" s="74"/>
      <c r="DO2111" s="74"/>
      <c r="DP2111" s="74"/>
      <c r="DR2111" s="74">
        <v>40</v>
      </c>
      <c r="DS2111" s="74" t="s">
        <v>164</v>
      </c>
      <c r="DX2111" s="46" t="s">
        <v>210</v>
      </c>
      <c r="DY2111" s="46" t="s">
        <v>210</v>
      </c>
      <c r="DZ2111" s="46" t="s">
        <v>2242</v>
      </c>
      <c r="EA2111" s="75">
        <v>400000</v>
      </c>
      <c r="EB2111" s="46" t="s">
        <v>164</v>
      </c>
      <c r="EC2111" s="46"/>
      <c r="ET2111" s="46" t="s">
        <v>2321</v>
      </c>
      <c r="EU2111" s="46" t="s">
        <v>621</v>
      </c>
      <c r="EY2111" s="70" t="str">
        <f t="shared" si="253"/>
        <v>simvastatine oral 40mg/</v>
      </c>
      <c r="FK2111" s="14" t="s">
        <v>163</v>
      </c>
      <c r="FL2111" s="70" t="str">
        <f t="shared" si="254"/>
        <v>simvastatine oral 40mg/</v>
      </c>
    </row>
    <row r="2112" spans="1:168" ht="15.75" customHeight="1">
      <c r="A2112" s="76">
        <f t="shared" si="248"/>
        <v>9876865</v>
      </c>
      <c r="B2112" s="57"/>
      <c r="C2112" s="119"/>
      <c r="D2112" s="119"/>
      <c r="E2112" s="119"/>
      <c r="F2112" s="119"/>
      <c r="G2112" s="46" t="s">
        <v>1614</v>
      </c>
      <c r="H2112" s="46" t="s">
        <v>1870</v>
      </c>
      <c r="J2112" s="5" t="str">
        <f t="shared" si="249"/>
        <v>NOR simvastatine Sandoz - København film-coated tablet 90 x 20mg/</v>
      </c>
      <c r="K2112" s="5" t="str">
        <f t="shared" si="250"/>
        <v>NOR simvastatine Sandoz - København film-coated tablet 90 x 20mg/</v>
      </c>
      <c r="N2112" s="46" t="s">
        <v>210</v>
      </c>
      <c r="O2112" s="46" t="s">
        <v>2279</v>
      </c>
      <c r="P2112" s="80">
        <v>90</v>
      </c>
      <c r="R2112" s="80">
        <v>90</v>
      </c>
      <c r="T2112" s="119"/>
      <c r="U2112" s="119"/>
      <c r="V2112" s="119"/>
      <c r="W2112" s="119"/>
      <c r="X2112" s="46" t="s">
        <v>1301</v>
      </c>
      <c r="Y2112" s="46" t="s">
        <v>2179</v>
      </c>
      <c r="AA2112" s="46" t="s">
        <v>2303</v>
      </c>
      <c r="AC2112" s="46" t="s">
        <v>2304</v>
      </c>
      <c r="AD2112" s="46" t="s">
        <v>210</v>
      </c>
      <c r="AE2112" s="46" t="s">
        <v>2279</v>
      </c>
      <c r="AF2112" s="48" t="s">
        <v>2203</v>
      </c>
      <c r="AG2112" s="46" t="s">
        <v>2339</v>
      </c>
      <c r="AH2112" s="46"/>
      <c r="AI2112" s="46" t="s">
        <v>3373</v>
      </c>
      <c r="AJ2112" s="46" t="s">
        <v>2221</v>
      </c>
      <c r="AT2112" s="25" t="str">
        <f t="shared" si="251"/>
        <v>NOR simvastatine Sandoz - København film-coated tablet 20mg/</v>
      </c>
      <c r="AU2112" s="33"/>
      <c r="AV2112" s="46" t="s">
        <v>2367</v>
      </c>
      <c r="AW2112" s="46" t="s">
        <v>1870</v>
      </c>
      <c r="AX2112" s="46"/>
      <c r="AZ2112" s="46" t="s">
        <v>579</v>
      </c>
      <c r="BA2112" s="46" t="s">
        <v>615</v>
      </c>
      <c r="BB2112" s="46"/>
      <c r="BD2112" s="46" t="s">
        <v>2339</v>
      </c>
      <c r="BE2112" s="46"/>
      <c r="BF2112" s="46" t="s">
        <v>2071</v>
      </c>
      <c r="BG2112" s="46" t="s">
        <v>2105</v>
      </c>
      <c r="BH2112" s="46"/>
      <c r="BI2112" s="46"/>
      <c r="BJ2112" s="46" t="s">
        <v>1984</v>
      </c>
      <c r="BK2112" s="46" t="s">
        <v>2105</v>
      </c>
      <c r="BL2112" s="46" t="s">
        <v>2071</v>
      </c>
      <c r="BM2112" s="65" t="s">
        <v>1353</v>
      </c>
      <c r="BN2112" t="str">
        <f t="shared" si="252"/>
        <v>simvastatine film-coated tablet 20mg/</v>
      </c>
      <c r="BO2112" s="65"/>
      <c r="BP2112" t="str">
        <f t="shared" si="255"/>
        <v>simvastatine film-coated tablet 20mg/</v>
      </c>
      <c r="BR2112" s="76">
        <v>10221000</v>
      </c>
      <c r="BS2112" s="72" t="s">
        <v>1220</v>
      </c>
      <c r="BT2112" s="72"/>
      <c r="BU2112" s="119"/>
      <c r="BV2112" s="119"/>
      <c r="BW2112" s="48" t="s">
        <v>2203</v>
      </c>
      <c r="CB2112" s="82" t="s">
        <v>173</v>
      </c>
      <c r="CC2112" s="82"/>
      <c r="CD2112" s="46" t="s">
        <v>2262</v>
      </c>
      <c r="CE2112" s="46" t="s">
        <v>173</v>
      </c>
      <c r="CG2112" s="46" t="s">
        <v>175</v>
      </c>
      <c r="CH2112" s="46"/>
      <c r="CI2112" s="119"/>
      <c r="CJ2112" s="119"/>
      <c r="CK2112" s="46" t="s">
        <v>1239</v>
      </c>
      <c r="CN2112" s="46" t="s">
        <v>3383</v>
      </c>
      <c r="CO2112" s="46" t="s">
        <v>2252</v>
      </c>
      <c r="CQ2112" s="46" t="s">
        <v>2252</v>
      </c>
      <c r="CR2112" s="46" t="s">
        <v>615</v>
      </c>
      <c r="CT2112" s="46" t="s">
        <v>2252</v>
      </c>
      <c r="CU2112" s="46" t="s">
        <v>615</v>
      </c>
      <c r="CV2112" s="119"/>
      <c r="CW2112" s="148"/>
      <c r="DG2112" s="119"/>
      <c r="DH2112" s="119"/>
      <c r="DI2112" s="119"/>
      <c r="DJ2112" s="119"/>
      <c r="DK2112" s="119"/>
      <c r="DL2112" s="74">
        <v>20</v>
      </c>
      <c r="DM2112" s="74" t="s">
        <v>164</v>
      </c>
      <c r="DN2112" s="74"/>
      <c r="DO2112" s="74"/>
      <c r="DP2112" s="74"/>
      <c r="DR2112" s="74">
        <v>20</v>
      </c>
      <c r="DS2112" s="74" t="s">
        <v>164</v>
      </c>
      <c r="DX2112" s="46" t="s">
        <v>210</v>
      </c>
      <c r="DY2112" s="46" t="s">
        <v>210</v>
      </c>
      <c r="DZ2112" s="46" t="s">
        <v>2242</v>
      </c>
      <c r="EA2112" s="75">
        <v>200000</v>
      </c>
      <c r="EB2112" s="46" t="s">
        <v>164</v>
      </c>
      <c r="EC2112" s="46"/>
      <c r="ET2112" s="46" t="s">
        <v>2321</v>
      </c>
      <c r="EU2112" s="46" t="s">
        <v>621</v>
      </c>
      <c r="EY2112" s="70" t="str">
        <f t="shared" si="253"/>
        <v>simvastatine oral 20mg/</v>
      </c>
      <c r="FK2112" s="14" t="s">
        <v>163</v>
      </c>
      <c r="FL2112" s="70" t="str">
        <f t="shared" si="254"/>
        <v>simvastatine oral 20mg/</v>
      </c>
    </row>
    <row r="2113" spans="1:168" ht="15.75" customHeight="1">
      <c r="A2113" s="76">
        <f t="shared" ref="A2113:A2176" si="256">A2112+1</f>
        <v>9876866</v>
      </c>
      <c r="B2113" s="57"/>
      <c r="C2113" s="119"/>
      <c r="D2113" s="119"/>
      <c r="E2113" s="119"/>
      <c r="F2113" s="119"/>
      <c r="G2113" s="46" t="s">
        <v>1615</v>
      </c>
      <c r="H2113" s="46" t="s">
        <v>1866</v>
      </c>
      <c r="J2113" s="5" t="str">
        <f t="shared" si="249"/>
        <v>NOR simvastatine Sandoz - København film-coated tablet 90 x 10mg/</v>
      </c>
      <c r="K2113" s="5" t="str">
        <f t="shared" si="250"/>
        <v>NOR simvastatine Sandoz - København film-coated tablet 90 x 10mg/</v>
      </c>
      <c r="N2113" s="46" t="s">
        <v>210</v>
      </c>
      <c r="O2113" s="46" t="s">
        <v>2279</v>
      </c>
      <c r="P2113" s="80">
        <v>90</v>
      </c>
      <c r="R2113" s="80">
        <v>90</v>
      </c>
      <c r="T2113" s="119"/>
      <c r="U2113" s="119"/>
      <c r="V2113" s="119"/>
      <c r="W2113" s="119"/>
      <c r="X2113" s="46" t="s">
        <v>1301</v>
      </c>
      <c r="Y2113" s="46" t="s">
        <v>2175</v>
      </c>
      <c r="AA2113" s="46" t="s">
        <v>2303</v>
      </c>
      <c r="AC2113" s="46" t="s">
        <v>2305</v>
      </c>
      <c r="AD2113" s="46" t="s">
        <v>210</v>
      </c>
      <c r="AE2113" s="46" t="s">
        <v>2279</v>
      </c>
      <c r="AF2113" s="48" t="s">
        <v>2203</v>
      </c>
      <c r="AG2113" s="46" t="s">
        <v>2339</v>
      </c>
      <c r="AH2113" s="46"/>
      <c r="AI2113" s="46" t="s">
        <v>3373</v>
      </c>
      <c r="AJ2113" s="46" t="s">
        <v>2221</v>
      </c>
      <c r="AT2113" s="25" t="str">
        <f t="shared" si="251"/>
        <v>NOR simvastatine Sandoz - København film-coated tablet 10mg/</v>
      </c>
      <c r="AU2113" s="33"/>
      <c r="AV2113" s="46" t="s">
        <v>2367</v>
      </c>
      <c r="AW2113" s="46" t="s">
        <v>1866</v>
      </c>
      <c r="AX2113" s="46"/>
      <c r="AZ2113" s="46" t="s">
        <v>579</v>
      </c>
      <c r="BA2113" s="46" t="s">
        <v>615</v>
      </c>
      <c r="BB2113" s="46"/>
      <c r="BD2113" s="46" t="s">
        <v>2339</v>
      </c>
      <c r="BE2113" s="46"/>
      <c r="BF2113" s="46" t="s">
        <v>2067</v>
      </c>
      <c r="BG2113" s="46" t="s">
        <v>2105</v>
      </c>
      <c r="BH2113" s="46"/>
      <c r="BI2113" s="46"/>
      <c r="BJ2113" s="46" t="s">
        <v>1980</v>
      </c>
      <c r="BK2113" s="46" t="s">
        <v>2105</v>
      </c>
      <c r="BL2113" s="46" t="s">
        <v>2067</v>
      </c>
      <c r="BM2113" s="65" t="s">
        <v>1353</v>
      </c>
      <c r="BN2113" t="str">
        <f t="shared" si="252"/>
        <v>simvastatine film-coated tablet 10mg/</v>
      </c>
      <c r="BO2113" s="65"/>
      <c r="BP2113" t="str">
        <f t="shared" si="255"/>
        <v>simvastatine film-coated tablet 10mg/</v>
      </c>
      <c r="BR2113" s="76">
        <v>10221000</v>
      </c>
      <c r="BS2113" s="72" t="s">
        <v>1220</v>
      </c>
      <c r="BT2113" s="72"/>
      <c r="BU2113" s="119"/>
      <c r="BV2113" s="119"/>
      <c r="BW2113" s="48" t="s">
        <v>2203</v>
      </c>
      <c r="CB2113" s="82" t="s">
        <v>173</v>
      </c>
      <c r="CC2113" s="82"/>
      <c r="CD2113" s="46" t="s">
        <v>2262</v>
      </c>
      <c r="CE2113" s="46" t="s">
        <v>173</v>
      </c>
      <c r="CG2113" s="46" t="s">
        <v>175</v>
      </c>
      <c r="CH2113" s="46"/>
      <c r="CI2113" s="119"/>
      <c r="CJ2113" s="119"/>
      <c r="CK2113" s="46" t="s">
        <v>1239</v>
      </c>
      <c r="CN2113" s="46" t="s">
        <v>3383</v>
      </c>
      <c r="CO2113" s="46" t="s">
        <v>2252</v>
      </c>
      <c r="CQ2113" s="46" t="s">
        <v>2252</v>
      </c>
      <c r="CR2113" s="46" t="s">
        <v>615</v>
      </c>
      <c r="CT2113" s="46" t="s">
        <v>2252</v>
      </c>
      <c r="CU2113" s="46" t="s">
        <v>615</v>
      </c>
      <c r="CV2113" s="119"/>
      <c r="CW2113" s="148"/>
      <c r="DG2113" s="119"/>
      <c r="DH2113" s="119"/>
      <c r="DI2113" s="119"/>
      <c r="DJ2113" s="119"/>
      <c r="DK2113" s="119"/>
      <c r="DL2113" s="74">
        <v>10</v>
      </c>
      <c r="DM2113" s="74" t="s">
        <v>164</v>
      </c>
      <c r="DN2113" s="74"/>
      <c r="DO2113" s="74"/>
      <c r="DP2113" s="74"/>
      <c r="DR2113" s="74">
        <v>10</v>
      </c>
      <c r="DS2113" s="74" t="s">
        <v>164</v>
      </c>
      <c r="DX2113" s="46" t="s">
        <v>210</v>
      </c>
      <c r="DY2113" s="46" t="s">
        <v>210</v>
      </c>
      <c r="DZ2113" s="46" t="s">
        <v>2242</v>
      </c>
      <c r="EA2113" s="75">
        <v>100000</v>
      </c>
      <c r="EB2113" s="46" t="s">
        <v>164</v>
      </c>
      <c r="EC2113" s="46"/>
      <c r="ET2113" s="46" t="s">
        <v>2321</v>
      </c>
      <c r="EU2113" s="46" t="s">
        <v>621</v>
      </c>
      <c r="EY2113" s="70" t="str">
        <f t="shared" si="253"/>
        <v>simvastatine oral 10mg/</v>
      </c>
      <c r="FK2113" s="14" t="s">
        <v>163</v>
      </c>
      <c r="FL2113" s="70" t="str">
        <f t="shared" si="254"/>
        <v>simvastatine oral 10mg/</v>
      </c>
    </row>
    <row r="2114" spans="1:168" ht="15.75" customHeight="1">
      <c r="A2114" s="76">
        <f t="shared" si="256"/>
        <v>9876867</v>
      </c>
      <c r="B2114" s="57"/>
      <c r="C2114" s="119"/>
      <c r="D2114" s="119"/>
      <c r="E2114" s="119"/>
      <c r="F2114" s="119"/>
      <c r="G2114" s="46" t="s">
        <v>1616</v>
      </c>
      <c r="H2114" s="46" t="s">
        <v>1870</v>
      </c>
      <c r="J2114" s="5" t="str">
        <f t="shared" si="249"/>
        <v>NOR simvastatine Sandoz - København film-coated tablet 50 x 20mg/</v>
      </c>
      <c r="K2114" s="5" t="str">
        <f t="shared" si="250"/>
        <v>NOR simvastatine Sandoz - København film-coated tablet 50 x 20mg/</v>
      </c>
      <c r="N2114" s="46" t="s">
        <v>1299</v>
      </c>
      <c r="O2114" s="46" t="s">
        <v>2232</v>
      </c>
      <c r="P2114" s="81">
        <v>50</v>
      </c>
      <c r="R2114" s="81">
        <v>50</v>
      </c>
      <c r="T2114" s="119"/>
      <c r="U2114" s="119"/>
      <c r="V2114" s="119"/>
      <c r="W2114" s="119"/>
      <c r="X2114" s="46" t="s">
        <v>1315</v>
      </c>
      <c r="Y2114" s="46" t="s">
        <v>2179</v>
      </c>
      <c r="AA2114" s="46" t="s">
        <v>2303</v>
      </c>
      <c r="AC2114" s="46" t="s">
        <v>2306</v>
      </c>
      <c r="AD2114" s="46" t="s">
        <v>1299</v>
      </c>
      <c r="AE2114" s="46" t="s">
        <v>2232</v>
      </c>
      <c r="AF2114" s="48" t="s">
        <v>2203</v>
      </c>
      <c r="AG2114" s="46" t="s">
        <v>2339</v>
      </c>
      <c r="AH2114" s="46"/>
      <c r="AI2114" s="46" t="s">
        <v>3373</v>
      </c>
      <c r="AJ2114" s="46" t="s">
        <v>2221</v>
      </c>
      <c r="AT2114" s="25" t="str">
        <f t="shared" si="251"/>
        <v>NOR simvastatine Sandoz - København film-coated tablet 20mg/</v>
      </c>
      <c r="AU2114" s="33"/>
      <c r="AV2114" s="46" t="s">
        <v>2367</v>
      </c>
      <c r="AW2114" s="46" t="s">
        <v>1870</v>
      </c>
      <c r="AX2114" s="46"/>
      <c r="AZ2114" s="46" t="s">
        <v>579</v>
      </c>
      <c r="BA2114" s="46" t="s">
        <v>615</v>
      </c>
      <c r="BB2114" s="46"/>
      <c r="BD2114" s="46" t="s">
        <v>2339</v>
      </c>
      <c r="BE2114" s="46"/>
      <c r="BF2114" s="46" t="s">
        <v>2071</v>
      </c>
      <c r="BG2114" s="46" t="s">
        <v>2105</v>
      </c>
      <c r="BH2114" s="46"/>
      <c r="BI2114" s="46"/>
      <c r="BJ2114" s="46" t="s">
        <v>1984</v>
      </c>
      <c r="BK2114" s="46" t="s">
        <v>2105</v>
      </c>
      <c r="BL2114" s="46" t="s">
        <v>2071</v>
      </c>
      <c r="BM2114" s="65" t="s">
        <v>1353</v>
      </c>
      <c r="BN2114" t="str">
        <f t="shared" si="252"/>
        <v>simvastatine film-coated tablet 20mg/</v>
      </c>
      <c r="BO2114" s="65"/>
      <c r="BP2114" t="str">
        <f t="shared" si="255"/>
        <v>simvastatine film-coated tablet 20mg/</v>
      </c>
      <c r="BR2114" s="76">
        <v>10221000</v>
      </c>
      <c r="BS2114" s="72" t="s">
        <v>1220</v>
      </c>
      <c r="BT2114" s="72"/>
      <c r="BU2114" s="119"/>
      <c r="BV2114" s="119"/>
      <c r="BW2114" s="48" t="s">
        <v>2203</v>
      </c>
      <c r="CB2114" s="82" t="s">
        <v>173</v>
      </c>
      <c r="CC2114" s="82"/>
      <c r="CD2114" s="46" t="s">
        <v>2262</v>
      </c>
      <c r="CE2114" s="46" t="s">
        <v>173</v>
      </c>
      <c r="CG2114" s="46" t="s">
        <v>175</v>
      </c>
      <c r="CH2114" s="46"/>
      <c r="CI2114" s="119"/>
      <c r="CJ2114" s="119"/>
      <c r="CK2114" s="46" t="s">
        <v>1239</v>
      </c>
      <c r="CN2114" s="46" t="s">
        <v>3383</v>
      </c>
      <c r="CO2114" s="46" t="s">
        <v>2252</v>
      </c>
      <c r="CQ2114" s="46" t="s">
        <v>2252</v>
      </c>
      <c r="CR2114" s="46" t="s">
        <v>615</v>
      </c>
      <c r="CT2114" s="46" t="s">
        <v>2252</v>
      </c>
      <c r="CU2114" s="46" t="s">
        <v>615</v>
      </c>
      <c r="CV2114" s="119"/>
      <c r="CW2114" s="148"/>
      <c r="DG2114" s="119"/>
      <c r="DH2114" s="119"/>
      <c r="DI2114" s="119"/>
      <c r="DJ2114" s="119"/>
      <c r="DK2114" s="119"/>
      <c r="DL2114" s="74">
        <v>20</v>
      </c>
      <c r="DM2114" s="74" t="s">
        <v>164</v>
      </c>
      <c r="DN2114" s="74"/>
      <c r="DO2114" s="74"/>
      <c r="DP2114" s="74"/>
      <c r="DR2114" s="74">
        <v>20</v>
      </c>
      <c r="DS2114" s="74" t="s">
        <v>164</v>
      </c>
      <c r="DX2114" s="46" t="s">
        <v>210</v>
      </c>
      <c r="DY2114" s="46" t="s">
        <v>210</v>
      </c>
      <c r="DZ2114" s="46" t="s">
        <v>2242</v>
      </c>
      <c r="EA2114" s="75">
        <v>200000</v>
      </c>
      <c r="EB2114" s="46" t="s">
        <v>164</v>
      </c>
      <c r="EC2114" s="46"/>
      <c r="ET2114" s="46" t="s">
        <v>2321</v>
      </c>
      <c r="EU2114" s="46" t="s">
        <v>621</v>
      </c>
      <c r="EY2114" s="70" t="str">
        <f t="shared" si="253"/>
        <v>simvastatine oral 20mg/</v>
      </c>
      <c r="FK2114" s="14" t="s">
        <v>163</v>
      </c>
      <c r="FL2114" s="70" t="str">
        <f t="shared" si="254"/>
        <v>simvastatine oral 20mg/</v>
      </c>
    </row>
    <row r="2115" spans="1:168" ht="15.75" customHeight="1">
      <c r="A2115" s="76">
        <f t="shared" si="256"/>
        <v>9876868</v>
      </c>
      <c r="B2115" s="57"/>
      <c r="C2115" s="119"/>
      <c r="D2115" s="119"/>
      <c r="E2115" s="119"/>
      <c r="F2115" s="119"/>
      <c r="G2115" s="46" t="s">
        <v>1617</v>
      </c>
      <c r="H2115" s="46" t="s">
        <v>1868</v>
      </c>
      <c r="J2115" s="5" t="str">
        <f t="shared" si="249"/>
        <v>NOR simvastatine KRKA Sverige AB film-coated tablet 100 x 40mg/</v>
      </c>
      <c r="K2115" s="5" t="str">
        <f t="shared" si="250"/>
        <v>NOR simvastatine KRKA Sverige AB film-coated tablet 100 x 40mg/</v>
      </c>
      <c r="N2115" s="46" t="s">
        <v>1289</v>
      </c>
      <c r="O2115" s="46" t="s">
        <v>2232</v>
      </c>
      <c r="P2115" s="81">
        <v>100</v>
      </c>
      <c r="R2115" s="81">
        <v>100</v>
      </c>
      <c r="T2115" s="119"/>
      <c r="U2115" s="119"/>
      <c r="V2115" s="119"/>
      <c r="W2115" s="119"/>
      <c r="X2115" s="46" t="s">
        <v>210</v>
      </c>
      <c r="Y2115" s="46" t="s">
        <v>2177</v>
      </c>
      <c r="AA2115" s="46" t="s">
        <v>2303</v>
      </c>
      <c r="AC2115" s="46" t="s">
        <v>210</v>
      </c>
      <c r="AD2115" s="46" t="s">
        <v>1289</v>
      </c>
      <c r="AE2115" s="46" t="s">
        <v>2232</v>
      </c>
      <c r="AF2115" s="48" t="s">
        <v>2203</v>
      </c>
      <c r="AG2115" s="46" t="s">
        <v>2339</v>
      </c>
      <c r="AH2115" s="46"/>
      <c r="AI2115" s="46" t="s">
        <v>3373</v>
      </c>
      <c r="AJ2115" s="46" t="s">
        <v>2221</v>
      </c>
      <c r="AT2115" s="25" t="str">
        <f t="shared" si="251"/>
        <v>NOR simvastatine KRKA Sverige AB film-coated tablet 40mg/</v>
      </c>
      <c r="AU2115" s="33"/>
      <c r="AV2115" s="46" t="s">
        <v>2365</v>
      </c>
      <c r="AW2115" s="46" t="s">
        <v>1868</v>
      </c>
      <c r="AX2115" s="46"/>
      <c r="AZ2115" s="46" t="s">
        <v>579</v>
      </c>
      <c r="BA2115" s="46" t="s">
        <v>615</v>
      </c>
      <c r="BB2115" s="46"/>
      <c r="BD2115" s="46" t="s">
        <v>2339</v>
      </c>
      <c r="BE2115" s="46"/>
      <c r="BF2115" s="46" t="s">
        <v>2069</v>
      </c>
      <c r="BG2115" s="46" t="s">
        <v>979</v>
      </c>
      <c r="BH2115" s="46"/>
      <c r="BI2115" s="46"/>
      <c r="BJ2115" s="46" t="s">
        <v>1982</v>
      </c>
      <c r="BK2115" s="46" t="s">
        <v>979</v>
      </c>
      <c r="BL2115" s="46" t="s">
        <v>2069</v>
      </c>
      <c r="BM2115" s="65" t="s">
        <v>1353</v>
      </c>
      <c r="BN2115" t="str">
        <f t="shared" si="252"/>
        <v>simvastatine film-coated tablet 40mg/</v>
      </c>
      <c r="BO2115" s="65"/>
      <c r="BP2115" t="str">
        <f t="shared" si="255"/>
        <v>simvastatine film-coated tablet 40mg/</v>
      </c>
      <c r="BR2115" s="76">
        <v>10221000</v>
      </c>
      <c r="BS2115" s="72" t="s">
        <v>1220</v>
      </c>
      <c r="BT2115" s="72"/>
      <c r="BU2115" s="119"/>
      <c r="BV2115" s="119"/>
      <c r="BW2115" s="48" t="s">
        <v>2203</v>
      </c>
      <c r="CB2115" s="82" t="s">
        <v>173</v>
      </c>
      <c r="CC2115" s="82"/>
      <c r="CD2115" s="46" t="s">
        <v>2262</v>
      </c>
      <c r="CE2115" s="46" t="s">
        <v>173</v>
      </c>
      <c r="CG2115" s="46" t="s">
        <v>175</v>
      </c>
      <c r="CH2115" s="46"/>
      <c r="CI2115" s="119"/>
      <c r="CJ2115" s="119"/>
      <c r="CK2115" s="46" t="s">
        <v>1239</v>
      </c>
      <c r="CN2115" s="46" t="s">
        <v>3383</v>
      </c>
      <c r="CO2115" s="46" t="s">
        <v>2252</v>
      </c>
      <c r="CQ2115" s="46" t="s">
        <v>2252</v>
      </c>
      <c r="CR2115" s="46" t="s">
        <v>615</v>
      </c>
      <c r="CT2115" s="46" t="s">
        <v>2252</v>
      </c>
      <c r="CU2115" s="46" t="s">
        <v>615</v>
      </c>
      <c r="CV2115" s="119"/>
      <c r="CW2115" s="148"/>
      <c r="DG2115" s="119"/>
      <c r="DH2115" s="119"/>
      <c r="DI2115" s="119"/>
      <c r="DJ2115" s="119"/>
      <c r="DK2115" s="119"/>
      <c r="DL2115" s="74">
        <v>40</v>
      </c>
      <c r="DM2115" s="74" t="s">
        <v>164</v>
      </c>
      <c r="DN2115" s="74"/>
      <c r="DO2115" s="74"/>
      <c r="DP2115" s="74"/>
      <c r="DR2115" s="74">
        <v>40</v>
      </c>
      <c r="DS2115" s="74" t="s">
        <v>164</v>
      </c>
      <c r="DX2115" s="46" t="s">
        <v>210</v>
      </c>
      <c r="DY2115" s="46" t="s">
        <v>210</v>
      </c>
      <c r="DZ2115" s="46" t="s">
        <v>2242</v>
      </c>
      <c r="EA2115" s="75">
        <v>400000</v>
      </c>
      <c r="EB2115" s="46" t="s">
        <v>164</v>
      </c>
      <c r="EC2115" s="46"/>
      <c r="ET2115" s="46" t="s">
        <v>2321</v>
      </c>
      <c r="EU2115" s="46" t="s">
        <v>621</v>
      </c>
      <c r="EY2115" s="70" t="str">
        <f t="shared" si="253"/>
        <v>simvastatine oral 40mg/</v>
      </c>
      <c r="FK2115" s="14" t="s">
        <v>163</v>
      </c>
      <c r="FL2115" s="70" t="str">
        <f t="shared" si="254"/>
        <v>simvastatine oral 40mg/</v>
      </c>
    </row>
    <row r="2116" spans="1:168" ht="15.75" customHeight="1">
      <c r="A2116" s="76">
        <f t="shared" si="256"/>
        <v>9876869</v>
      </c>
      <c r="B2116" s="57"/>
      <c r="C2116" s="119"/>
      <c r="D2116" s="119"/>
      <c r="E2116" s="119"/>
      <c r="F2116" s="119"/>
      <c r="G2116" s="46" t="s">
        <v>1618</v>
      </c>
      <c r="H2116" s="46" t="s">
        <v>1864</v>
      </c>
      <c r="J2116" s="5" t="str">
        <f t="shared" si="249"/>
        <v>NOR simvastatine Orifarm AS film-coated tablet 10 x 10mg/</v>
      </c>
      <c r="K2116" s="5" t="str">
        <f t="shared" si="250"/>
        <v>NOR simvastatine Orifarm AS film-coated tablet 10 x 10mg/</v>
      </c>
      <c r="N2116" s="46" t="s">
        <v>210</v>
      </c>
      <c r="O2116" s="46" t="s">
        <v>2230</v>
      </c>
      <c r="P2116" s="80">
        <v>10</v>
      </c>
      <c r="R2116" s="80">
        <v>10</v>
      </c>
      <c r="T2116" s="119"/>
      <c r="U2116" s="119"/>
      <c r="V2116" s="119"/>
      <c r="W2116" s="119"/>
      <c r="X2116" s="46" t="s">
        <v>210</v>
      </c>
      <c r="Y2116" s="46" t="s">
        <v>2173</v>
      </c>
      <c r="AA2116" s="46" t="s">
        <v>2303</v>
      </c>
      <c r="AC2116" s="46" t="s">
        <v>210</v>
      </c>
      <c r="AD2116" s="46" t="s">
        <v>210</v>
      </c>
      <c r="AE2116" s="46" t="s">
        <v>2230</v>
      </c>
      <c r="AF2116" s="48" t="s">
        <v>2203</v>
      </c>
      <c r="AG2116" s="46" t="s">
        <v>2339</v>
      </c>
      <c r="AH2116" s="46"/>
      <c r="AI2116" s="46" t="s">
        <v>3373</v>
      </c>
      <c r="AJ2116" s="46" t="s">
        <v>2221</v>
      </c>
      <c r="AT2116" s="25" t="str">
        <f t="shared" si="251"/>
        <v>NOR simvastatine Orifarm AS film-coated tablet 10mg/</v>
      </c>
      <c r="AU2116" s="33"/>
      <c r="AV2116" s="46" t="s">
        <v>1903</v>
      </c>
      <c r="AW2116" s="46" t="s">
        <v>1864</v>
      </c>
      <c r="AX2116" s="46"/>
      <c r="AZ2116" s="46" t="s">
        <v>579</v>
      </c>
      <c r="BA2116" s="46" t="s">
        <v>615</v>
      </c>
      <c r="BB2116" s="46"/>
      <c r="BD2116" s="46" t="s">
        <v>2339</v>
      </c>
      <c r="BE2116" s="46"/>
      <c r="BF2116" s="46" t="s">
        <v>2065</v>
      </c>
      <c r="BG2116" s="46" t="s">
        <v>2088</v>
      </c>
      <c r="BH2116" s="46"/>
      <c r="BI2116" s="46"/>
      <c r="BJ2116" s="46" t="s">
        <v>1978</v>
      </c>
      <c r="BK2116" s="46" t="s">
        <v>2088</v>
      </c>
      <c r="BL2116" s="46" t="s">
        <v>2065</v>
      </c>
      <c r="BM2116" s="65" t="s">
        <v>1353</v>
      </c>
      <c r="BN2116" t="str">
        <f t="shared" si="252"/>
        <v>simvastatine film-coated tablet 10mg/</v>
      </c>
      <c r="BO2116" s="65"/>
      <c r="BP2116" t="str">
        <f t="shared" si="255"/>
        <v>simvastatine film-coated tablet 10mg/</v>
      </c>
      <c r="BR2116" s="76">
        <v>10221000</v>
      </c>
      <c r="BS2116" s="72" t="s">
        <v>1220</v>
      </c>
      <c r="BT2116" s="72"/>
      <c r="BU2116" s="119"/>
      <c r="BV2116" s="119"/>
      <c r="BW2116" s="48" t="s">
        <v>2203</v>
      </c>
      <c r="CB2116" s="82" t="s">
        <v>173</v>
      </c>
      <c r="CC2116" s="82"/>
      <c r="CD2116" s="46" t="s">
        <v>2262</v>
      </c>
      <c r="CE2116" s="46" t="s">
        <v>173</v>
      </c>
      <c r="CG2116" s="46" t="s">
        <v>175</v>
      </c>
      <c r="CH2116" s="46"/>
      <c r="CI2116" s="119"/>
      <c r="CJ2116" s="119"/>
      <c r="CK2116" s="46" t="s">
        <v>1239</v>
      </c>
      <c r="CN2116" s="46" t="s">
        <v>3383</v>
      </c>
      <c r="CO2116" s="46" t="s">
        <v>2252</v>
      </c>
      <c r="CQ2116" s="46" t="s">
        <v>2252</v>
      </c>
      <c r="CR2116" s="46" t="s">
        <v>615</v>
      </c>
      <c r="CT2116" s="46" t="s">
        <v>2252</v>
      </c>
      <c r="CU2116" s="46" t="s">
        <v>615</v>
      </c>
      <c r="CV2116" s="119"/>
      <c r="CW2116" s="148"/>
      <c r="DG2116" s="119"/>
      <c r="DH2116" s="119"/>
      <c r="DI2116" s="119"/>
      <c r="DJ2116" s="119"/>
      <c r="DK2116" s="119"/>
      <c r="DL2116" s="74">
        <v>10</v>
      </c>
      <c r="DM2116" s="74" t="s">
        <v>164</v>
      </c>
      <c r="DN2116" s="74"/>
      <c r="DO2116" s="74"/>
      <c r="DP2116" s="74"/>
      <c r="DR2116" s="74">
        <v>10</v>
      </c>
      <c r="DS2116" s="74" t="s">
        <v>164</v>
      </c>
      <c r="DX2116" s="46" t="s">
        <v>210</v>
      </c>
      <c r="DY2116" s="46" t="s">
        <v>210</v>
      </c>
      <c r="DZ2116" s="46" t="s">
        <v>2242</v>
      </c>
      <c r="EA2116" s="75">
        <v>100000</v>
      </c>
      <c r="EB2116" s="46" t="s">
        <v>164</v>
      </c>
      <c r="EC2116" s="46"/>
      <c r="ET2116" s="46" t="s">
        <v>2321</v>
      </c>
      <c r="EU2116" s="46" t="s">
        <v>621</v>
      </c>
      <c r="EY2116" s="70" t="str">
        <f t="shared" si="253"/>
        <v>simvastatine oral 10mg/</v>
      </c>
      <c r="FK2116" s="14" t="s">
        <v>163</v>
      </c>
      <c r="FL2116" s="70" t="str">
        <f t="shared" si="254"/>
        <v>simvastatine oral 10mg/</v>
      </c>
    </row>
    <row r="2117" spans="1:168" ht="15.75" customHeight="1">
      <c r="A2117" s="76">
        <f t="shared" si="256"/>
        <v>9876870</v>
      </c>
      <c r="B2117" s="57"/>
      <c r="C2117" s="119"/>
      <c r="D2117" s="119"/>
      <c r="E2117" s="119"/>
      <c r="F2117" s="119"/>
      <c r="G2117" s="46" t="s">
        <v>1619</v>
      </c>
      <c r="H2117" s="46" t="s">
        <v>1862</v>
      </c>
      <c r="J2117" s="5" t="str">
        <f t="shared" si="249"/>
        <v>NOR simvastatine Sandoz - København film-coated tablet 250 x 40mg/</v>
      </c>
      <c r="K2117" s="5" t="str">
        <f t="shared" si="250"/>
        <v>NOR simvastatine Sandoz - København film-coated tablet 250 x 40mg/</v>
      </c>
      <c r="N2117" s="46" t="s">
        <v>210</v>
      </c>
      <c r="O2117" s="46" t="s">
        <v>2237</v>
      </c>
      <c r="P2117" s="80">
        <v>250</v>
      </c>
      <c r="R2117" s="80">
        <v>250</v>
      </c>
      <c r="T2117" s="119"/>
      <c r="U2117" s="119"/>
      <c r="V2117" s="119"/>
      <c r="W2117" s="119"/>
      <c r="X2117" s="46" t="s">
        <v>1303</v>
      </c>
      <c r="Y2117" s="46" t="s">
        <v>2171</v>
      </c>
      <c r="AA2117" s="46" t="s">
        <v>2303</v>
      </c>
      <c r="AC2117" s="46" t="s">
        <v>2307</v>
      </c>
      <c r="AD2117" s="46" t="s">
        <v>210</v>
      </c>
      <c r="AE2117" s="46" t="s">
        <v>2237</v>
      </c>
      <c r="AF2117" s="48" t="s">
        <v>2203</v>
      </c>
      <c r="AG2117" s="46" t="s">
        <v>2339</v>
      </c>
      <c r="AH2117" s="46"/>
      <c r="AI2117" s="46" t="s">
        <v>3373</v>
      </c>
      <c r="AJ2117" s="46" t="s">
        <v>2221</v>
      </c>
      <c r="AT2117" s="25" t="str">
        <f t="shared" si="251"/>
        <v>NOR simvastatine Sandoz - København film-coated tablet 40mg/</v>
      </c>
      <c r="AU2117" s="33"/>
      <c r="AV2117" s="46" t="s">
        <v>2367</v>
      </c>
      <c r="AW2117" s="46" t="s">
        <v>1862</v>
      </c>
      <c r="AX2117" s="46"/>
      <c r="AZ2117" s="46" t="s">
        <v>579</v>
      </c>
      <c r="BA2117" s="46" t="s">
        <v>615</v>
      </c>
      <c r="BB2117" s="46"/>
      <c r="BD2117" s="46" t="s">
        <v>2339</v>
      </c>
      <c r="BE2117" s="46"/>
      <c r="BF2117" s="46" t="s">
        <v>2063</v>
      </c>
      <c r="BG2117" s="46" t="s">
        <v>2105</v>
      </c>
      <c r="BH2117" s="46"/>
      <c r="BI2117" s="46"/>
      <c r="BJ2117" s="46" t="s">
        <v>1976</v>
      </c>
      <c r="BK2117" s="46" t="s">
        <v>2105</v>
      </c>
      <c r="BL2117" s="46" t="s">
        <v>2063</v>
      </c>
      <c r="BM2117" s="65" t="s">
        <v>1353</v>
      </c>
      <c r="BN2117" t="str">
        <f t="shared" si="252"/>
        <v>simvastatine film-coated tablet 40mg/</v>
      </c>
      <c r="BO2117" s="65"/>
      <c r="BP2117" t="str">
        <f t="shared" si="255"/>
        <v>simvastatine film-coated tablet 40mg/</v>
      </c>
      <c r="BR2117" s="76">
        <v>10221000</v>
      </c>
      <c r="BS2117" s="72" t="s">
        <v>1220</v>
      </c>
      <c r="BT2117" s="72"/>
      <c r="BU2117" s="119"/>
      <c r="BV2117" s="119"/>
      <c r="BW2117" s="48" t="s">
        <v>2203</v>
      </c>
      <c r="CB2117" s="82" t="s">
        <v>173</v>
      </c>
      <c r="CC2117" s="82"/>
      <c r="CD2117" s="46" t="s">
        <v>2262</v>
      </c>
      <c r="CE2117" s="46" t="s">
        <v>173</v>
      </c>
      <c r="CG2117" s="46" t="s">
        <v>175</v>
      </c>
      <c r="CH2117" s="46"/>
      <c r="CI2117" s="119"/>
      <c r="CJ2117" s="119"/>
      <c r="CK2117" s="46" t="s">
        <v>1239</v>
      </c>
      <c r="CN2117" s="46" t="s">
        <v>3383</v>
      </c>
      <c r="CO2117" s="46" t="s">
        <v>2252</v>
      </c>
      <c r="CQ2117" s="46" t="s">
        <v>2252</v>
      </c>
      <c r="CR2117" s="46" t="s">
        <v>615</v>
      </c>
      <c r="CT2117" s="46" t="s">
        <v>2252</v>
      </c>
      <c r="CU2117" s="46" t="s">
        <v>615</v>
      </c>
      <c r="CV2117" s="119"/>
      <c r="CW2117" s="148"/>
      <c r="DG2117" s="119"/>
      <c r="DH2117" s="119"/>
      <c r="DI2117" s="119"/>
      <c r="DJ2117" s="119"/>
      <c r="DK2117" s="119"/>
      <c r="DL2117" s="74">
        <v>40</v>
      </c>
      <c r="DM2117" s="74" t="s">
        <v>164</v>
      </c>
      <c r="DN2117" s="74"/>
      <c r="DO2117" s="74"/>
      <c r="DP2117" s="74"/>
      <c r="DR2117" s="74">
        <v>40</v>
      </c>
      <c r="DS2117" s="74" t="s">
        <v>164</v>
      </c>
      <c r="DX2117" s="46" t="s">
        <v>210</v>
      </c>
      <c r="DY2117" s="46" t="s">
        <v>210</v>
      </c>
      <c r="DZ2117" s="46" t="s">
        <v>2242</v>
      </c>
      <c r="EA2117" s="75">
        <v>400000</v>
      </c>
      <c r="EB2117" s="46" t="s">
        <v>164</v>
      </c>
      <c r="EC2117" s="46"/>
      <c r="ET2117" s="46" t="s">
        <v>2321</v>
      </c>
      <c r="EU2117" s="46" t="s">
        <v>621</v>
      </c>
      <c r="EY2117" s="70" t="str">
        <f t="shared" si="253"/>
        <v>simvastatine oral 40mg/</v>
      </c>
      <c r="FK2117" s="14" t="s">
        <v>163</v>
      </c>
      <c r="FL2117" s="70" t="str">
        <f t="shared" si="254"/>
        <v>simvastatine oral 40mg/</v>
      </c>
    </row>
    <row r="2118" spans="1:168" ht="15.75" customHeight="1">
      <c r="A2118" s="76">
        <f t="shared" si="256"/>
        <v>9876871</v>
      </c>
      <c r="B2118" s="57"/>
      <c r="C2118" s="119"/>
      <c r="D2118" s="119"/>
      <c r="E2118" s="119"/>
      <c r="F2118" s="119"/>
      <c r="G2118" s="46" t="s">
        <v>1575</v>
      </c>
      <c r="H2118" s="46" t="s">
        <v>1852</v>
      </c>
      <c r="J2118" s="5" t="str">
        <f t="shared" si="249"/>
        <v>NOR simvastatine Teva Sweden AB film-coated tablet 98 x 10mg/</v>
      </c>
      <c r="K2118" s="5" t="str">
        <f t="shared" si="250"/>
        <v>NOR simvastatine Teva Sweden AB film-coated tablet 98 x 10mg/</v>
      </c>
      <c r="N2118" s="46" t="s">
        <v>210</v>
      </c>
      <c r="O2118" s="46" t="s">
        <v>2281</v>
      </c>
      <c r="P2118" s="80">
        <v>98</v>
      </c>
      <c r="R2118" s="80">
        <v>98</v>
      </c>
      <c r="T2118" s="119"/>
      <c r="U2118" s="119"/>
      <c r="V2118" s="119"/>
      <c r="W2118" s="119"/>
      <c r="X2118" s="46" t="s">
        <v>210</v>
      </c>
      <c r="Y2118" s="46" t="s">
        <v>2161</v>
      </c>
      <c r="AA2118" s="46" t="s">
        <v>2303</v>
      </c>
      <c r="AC2118" s="46" t="s">
        <v>210</v>
      </c>
      <c r="AD2118" s="46" t="s">
        <v>210</v>
      </c>
      <c r="AE2118" s="46" t="s">
        <v>2281</v>
      </c>
      <c r="AF2118" s="48" t="s">
        <v>2203</v>
      </c>
      <c r="AG2118" s="46" t="s">
        <v>2339</v>
      </c>
      <c r="AH2118" s="46"/>
      <c r="AI2118" s="46" t="s">
        <v>3373</v>
      </c>
      <c r="AJ2118" s="46" t="s">
        <v>2221</v>
      </c>
      <c r="AT2118" s="25" t="str">
        <f t="shared" si="251"/>
        <v>NOR simvastatine Teva Sweden AB film-coated tablet 10mg/</v>
      </c>
      <c r="AU2118" s="33"/>
      <c r="AV2118" s="46" t="s">
        <v>2363</v>
      </c>
      <c r="AW2118" s="46" t="s">
        <v>1852</v>
      </c>
      <c r="AX2118" s="46"/>
      <c r="AZ2118" s="46" t="s">
        <v>579</v>
      </c>
      <c r="BA2118" s="46" t="s">
        <v>615</v>
      </c>
      <c r="BB2118" s="46"/>
      <c r="BD2118" s="46" t="s">
        <v>2339</v>
      </c>
      <c r="BE2118" s="46"/>
      <c r="BF2118" s="46" t="s">
        <v>2053</v>
      </c>
      <c r="BG2118" s="46" t="s">
        <v>2101</v>
      </c>
      <c r="BH2118" s="46"/>
      <c r="BI2118" s="46"/>
      <c r="BJ2118" s="46" t="s">
        <v>1966</v>
      </c>
      <c r="BK2118" s="46" t="s">
        <v>2101</v>
      </c>
      <c r="BL2118" s="46" t="s">
        <v>2053</v>
      </c>
      <c r="BM2118" s="65" t="s">
        <v>1353</v>
      </c>
      <c r="BN2118" t="str">
        <f t="shared" si="252"/>
        <v>simvastatine film-coated tablet 10mg/</v>
      </c>
      <c r="BO2118" s="65"/>
      <c r="BP2118" t="str">
        <f t="shared" si="255"/>
        <v>simvastatine film-coated tablet 10mg/</v>
      </c>
      <c r="BR2118" s="76">
        <v>10221000</v>
      </c>
      <c r="BS2118" s="72" t="s">
        <v>1220</v>
      </c>
      <c r="BT2118" s="72"/>
      <c r="BU2118" s="119"/>
      <c r="BV2118" s="119"/>
      <c r="BW2118" s="48" t="s">
        <v>2203</v>
      </c>
      <c r="CB2118" s="82" t="s">
        <v>173</v>
      </c>
      <c r="CC2118" s="82"/>
      <c r="CD2118" s="46" t="s">
        <v>2262</v>
      </c>
      <c r="CE2118" s="46" t="s">
        <v>173</v>
      </c>
      <c r="CG2118" s="46" t="s">
        <v>175</v>
      </c>
      <c r="CH2118" s="46"/>
      <c r="CI2118" s="119"/>
      <c r="CJ2118" s="119"/>
      <c r="CK2118" s="46" t="s">
        <v>1239</v>
      </c>
      <c r="CN2118" s="46" t="s">
        <v>3383</v>
      </c>
      <c r="CO2118" s="46" t="s">
        <v>2252</v>
      </c>
      <c r="CQ2118" s="46" t="s">
        <v>2252</v>
      </c>
      <c r="CR2118" s="46" t="s">
        <v>615</v>
      </c>
      <c r="CT2118" s="46" t="s">
        <v>2252</v>
      </c>
      <c r="CU2118" s="46" t="s">
        <v>615</v>
      </c>
      <c r="CV2118" s="119"/>
      <c r="CW2118" s="148"/>
      <c r="DG2118" s="119"/>
      <c r="DH2118" s="119"/>
      <c r="DI2118" s="119"/>
      <c r="DJ2118" s="119"/>
      <c r="DK2118" s="119"/>
      <c r="DL2118" s="74">
        <v>10</v>
      </c>
      <c r="DM2118" s="74" t="s">
        <v>164</v>
      </c>
      <c r="DN2118" s="74"/>
      <c r="DO2118" s="74"/>
      <c r="DP2118" s="74"/>
      <c r="DR2118" s="74">
        <v>10</v>
      </c>
      <c r="DS2118" s="74" t="s">
        <v>164</v>
      </c>
      <c r="DX2118" s="46" t="s">
        <v>210</v>
      </c>
      <c r="DY2118" s="46" t="s">
        <v>210</v>
      </c>
      <c r="DZ2118" s="46" t="s">
        <v>2242</v>
      </c>
      <c r="EA2118" s="75">
        <v>100000</v>
      </c>
      <c r="EB2118" s="46" t="s">
        <v>164</v>
      </c>
      <c r="EC2118" s="46"/>
      <c r="ET2118" s="46" t="s">
        <v>2321</v>
      </c>
      <c r="EU2118" s="46" t="s">
        <v>621</v>
      </c>
      <c r="EY2118" s="70" t="str">
        <f t="shared" si="253"/>
        <v>simvastatine oral 10mg/</v>
      </c>
      <c r="FK2118" s="14" t="s">
        <v>163</v>
      </c>
      <c r="FL2118" s="70" t="str">
        <f t="shared" si="254"/>
        <v>simvastatine oral 10mg/</v>
      </c>
    </row>
    <row r="2119" spans="1:168" ht="15.75" customHeight="1">
      <c r="A2119" s="76">
        <f t="shared" si="256"/>
        <v>9876872</v>
      </c>
      <c r="B2119" s="57"/>
      <c r="C2119" s="119"/>
      <c r="D2119" s="119"/>
      <c r="E2119" s="119"/>
      <c r="F2119" s="119"/>
      <c r="G2119" s="46" t="s">
        <v>1620</v>
      </c>
      <c r="H2119" s="46" t="s">
        <v>1858</v>
      </c>
      <c r="J2119" s="5" t="str">
        <f t="shared" si="249"/>
        <v>NOR simvastatine Bluefish Pharmaceuticals AB film-coated tablet 100 x 40mg/</v>
      </c>
      <c r="K2119" s="5" t="str">
        <f t="shared" si="250"/>
        <v>NOR simvastatine Bluefish Pharmaceuticals AB film-coated tablet 100 x 40mg/</v>
      </c>
      <c r="N2119" s="46" t="s">
        <v>210</v>
      </c>
      <c r="O2119" s="46" t="s">
        <v>2235</v>
      </c>
      <c r="P2119" s="80">
        <v>100</v>
      </c>
      <c r="R2119" s="80">
        <v>100</v>
      </c>
      <c r="T2119" s="119"/>
      <c r="U2119" s="119"/>
      <c r="V2119" s="119"/>
      <c r="W2119" s="119"/>
      <c r="X2119" s="46" t="s">
        <v>1289</v>
      </c>
      <c r="Y2119" s="46" t="s">
        <v>2167</v>
      </c>
      <c r="AA2119" s="46" t="s">
        <v>2303</v>
      </c>
      <c r="AC2119" s="46" t="s">
        <v>2304</v>
      </c>
      <c r="AD2119" s="46" t="s">
        <v>210</v>
      </c>
      <c r="AE2119" s="46" t="s">
        <v>2235</v>
      </c>
      <c r="AF2119" s="48" t="s">
        <v>2203</v>
      </c>
      <c r="AG2119" s="46" t="s">
        <v>2339</v>
      </c>
      <c r="AH2119" s="46"/>
      <c r="AI2119" s="46" t="s">
        <v>3373</v>
      </c>
      <c r="AJ2119" s="46" t="s">
        <v>2221</v>
      </c>
      <c r="AT2119" s="25" t="str">
        <f t="shared" si="251"/>
        <v>NOR simvastatine Bluefish Pharmaceuticals AB film-coated tablet 40mg/</v>
      </c>
      <c r="AU2119" s="33"/>
      <c r="AV2119" s="46" t="s">
        <v>2366</v>
      </c>
      <c r="AW2119" s="46" t="s">
        <v>1858</v>
      </c>
      <c r="AX2119" s="46"/>
      <c r="AZ2119" s="46" t="s">
        <v>579</v>
      </c>
      <c r="BA2119" s="46" t="s">
        <v>615</v>
      </c>
      <c r="BB2119" s="46"/>
      <c r="BD2119" s="46" t="s">
        <v>2339</v>
      </c>
      <c r="BE2119" s="46"/>
      <c r="BF2119" s="46" t="s">
        <v>2059</v>
      </c>
      <c r="BG2119" s="46" t="s">
        <v>2104</v>
      </c>
      <c r="BH2119" s="46"/>
      <c r="BI2119" s="46"/>
      <c r="BJ2119" s="46" t="s">
        <v>1972</v>
      </c>
      <c r="BK2119" s="46" t="s">
        <v>2104</v>
      </c>
      <c r="BL2119" s="46" t="s">
        <v>2059</v>
      </c>
      <c r="BM2119" s="65" t="s">
        <v>1353</v>
      </c>
      <c r="BN2119" t="str">
        <f t="shared" si="252"/>
        <v>simvastatine film-coated tablet 40mg/</v>
      </c>
      <c r="BO2119" s="65"/>
      <c r="BP2119" t="str">
        <f t="shared" si="255"/>
        <v>simvastatine film-coated tablet 40mg/</v>
      </c>
      <c r="BR2119" s="76">
        <v>10221000</v>
      </c>
      <c r="BS2119" s="72" t="s">
        <v>1220</v>
      </c>
      <c r="BT2119" s="72"/>
      <c r="BU2119" s="119"/>
      <c r="BV2119" s="119"/>
      <c r="BW2119" s="48" t="s">
        <v>2203</v>
      </c>
      <c r="CB2119" s="82" t="s">
        <v>173</v>
      </c>
      <c r="CC2119" s="82"/>
      <c r="CD2119" s="46" t="s">
        <v>2262</v>
      </c>
      <c r="CE2119" s="46" t="s">
        <v>173</v>
      </c>
      <c r="CG2119" s="46" t="s">
        <v>175</v>
      </c>
      <c r="CH2119" s="46"/>
      <c r="CI2119" s="119"/>
      <c r="CJ2119" s="119"/>
      <c r="CK2119" s="46" t="s">
        <v>1239</v>
      </c>
      <c r="CN2119" s="46" t="s">
        <v>3383</v>
      </c>
      <c r="CO2119" s="46" t="s">
        <v>2252</v>
      </c>
      <c r="CQ2119" s="46" t="s">
        <v>2252</v>
      </c>
      <c r="CR2119" s="46" t="s">
        <v>615</v>
      </c>
      <c r="CT2119" s="46" t="s">
        <v>2252</v>
      </c>
      <c r="CU2119" s="46" t="s">
        <v>615</v>
      </c>
      <c r="CV2119" s="119"/>
      <c r="CW2119" s="148"/>
      <c r="DG2119" s="119"/>
      <c r="DH2119" s="119"/>
      <c r="DI2119" s="119"/>
      <c r="DJ2119" s="119"/>
      <c r="DK2119" s="119"/>
      <c r="DL2119" s="74">
        <v>40</v>
      </c>
      <c r="DM2119" s="74" t="s">
        <v>164</v>
      </c>
      <c r="DN2119" s="74"/>
      <c r="DO2119" s="74"/>
      <c r="DP2119" s="74"/>
      <c r="DR2119" s="74">
        <v>40</v>
      </c>
      <c r="DS2119" s="74" t="s">
        <v>164</v>
      </c>
      <c r="DX2119" s="46" t="s">
        <v>210</v>
      </c>
      <c r="DY2119" s="46" t="s">
        <v>210</v>
      </c>
      <c r="DZ2119" s="46" t="s">
        <v>2242</v>
      </c>
      <c r="EA2119" s="75">
        <v>400000</v>
      </c>
      <c r="EB2119" s="46" t="s">
        <v>164</v>
      </c>
      <c r="EC2119" s="46"/>
      <c r="ET2119" s="46" t="s">
        <v>2321</v>
      </c>
      <c r="EU2119" s="46" t="s">
        <v>621</v>
      </c>
      <c r="EY2119" s="70" t="str">
        <f t="shared" si="253"/>
        <v>simvastatine oral 40mg/</v>
      </c>
      <c r="FK2119" s="14" t="s">
        <v>163</v>
      </c>
      <c r="FL2119" s="70" t="str">
        <f t="shared" si="254"/>
        <v>simvastatine oral 40mg/</v>
      </c>
    </row>
    <row r="2120" spans="1:168" ht="15.75" customHeight="1">
      <c r="A2120" s="76">
        <f t="shared" si="256"/>
        <v>9876873</v>
      </c>
      <c r="B2120" s="57"/>
      <c r="C2120" s="119"/>
      <c r="D2120" s="119"/>
      <c r="E2120" s="119"/>
      <c r="F2120" s="119"/>
      <c r="G2120" s="46" t="s">
        <v>1621</v>
      </c>
      <c r="H2120" s="46" t="s">
        <v>1865</v>
      </c>
      <c r="J2120" s="5" t="str">
        <f t="shared" si="249"/>
        <v>NOR simvastatine N.V. Organon - Kloosterstraat film-coated tablet 49 x 20mg/</v>
      </c>
      <c r="K2120" s="5" t="str">
        <f t="shared" si="250"/>
        <v>NOR simvastatine N.V. Organon - Kloosterstraat film-coated tablet 49 x 20mg/</v>
      </c>
      <c r="N2120" s="46" t="s">
        <v>1343</v>
      </c>
      <c r="O2120" s="46" t="s">
        <v>2232</v>
      </c>
      <c r="P2120" s="81">
        <v>49</v>
      </c>
      <c r="R2120" s="81">
        <v>49</v>
      </c>
      <c r="T2120" s="119"/>
      <c r="U2120" s="119"/>
      <c r="V2120" s="119"/>
      <c r="W2120" s="119"/>
      <c r="X2120" s="46" t="s">
        <v>210</v>
      </c>
      <c r="Y2120" s="46" t="s">
        <v>2174</v>
      </c>
      <c r="AA2120" s="46" t="s">
        <v>2303</v>
      </c>
      <c r="AC2120" s="46" t="s">
        <v>210</v>
      </c>
      <c r="AD2120" s="46" t="s">
        <v>1343</v>
      </c>
      <c r="AE2120" s="46" t="s">
        <v>2232</v>
      </c>
      <c r="AF2120" s="48" t="s">
        <v>2203</v>
      </c>
      <c r="AG2120" s="46" t="s">
        <v>2339</v>
      </c>
      <c r="AH2120" s="46"/>
      <c r="AI2120" s="46" t="s">
        <v>3373</v>
      </c>
      <c r="AJ2120" s="46" t="s">
        <v>2221</v>
      </c>
      <c r="AT2120" s="25" t="str">
        <f t="shared" si="251"/>
        <v>NOR simvastatine N.V. Organon - Kloosterstraat film-coated tablet 20mg/</v>
      </c>
      <c r="AU2120" s="33"/>
      <c r="AV2120" s="46" t="s">
        <v>1903</v>
      </c>
      <c r="AW2120" s="46" t="s">
        <v>1865</v>
      </c>
      <c r="AX2120" s="46"/>
      <c r="AZ2120" s="46" t="s">
        <v>579</v>
      </c>
      <c r="BA2120" s="46" t="s">
        <v>615</v>
      </c>
      <c r="BB2120" s="46"/>
      <c r="BD2120" s="46" t="s">
        <v>2339</v>
      </c>
      <c r="BE2120" s="46"/>
      <c r="BF2120" s="46" t="s">
        <v>2066</v>
      </c>
      <c r="BG2120" s="46" t="s">
        <v>2102</v>
      </c>
      <c r="BH2120" s="46"/>
      <c r="BI2120" s="46"/>
      <c r="BJ2120" s="46" t="s">
        <v>1979</v>
      </c>
      <c r="BK2120" s="46" t="s">
        <v>2102</v>
      </c>
      <c r="BL2120" s="46" t="s">
        <v>2066</v>
      </c>
      <c r="BM2120" s="65" t="s">
        <v>1353</v>
      </c>
      <c r="BN2120" t="str">
        <f t="shared" si="252"/>
        <v>simvastatine film-coated tablet 20mg/</v>
      </c>
      <c r="BO2120" s="65"/>
      <c r="BP2120" t="str">
        <f t="shared" si="255"/>
        <v>simvastatine film-coated tablet 20mg/</v>
      </c>
      <c r="BR2120" s="76">
        <v>10221000</v>
      </c>
      <c r="BS2120" s="72" t="s">
        <v>1220</v>
      </c>
      <c r="BT2120" s="72"/>
      <c r="BU2120" s="119"/>
      <c r="BV2120" s="119"/>
      <c r="BW2120" s="48" t="s">
        <v>2203</v>
      </c>
      <c r="CB2120" s="82" t="s">
        <v>173</v>
      </c>
      <c r="CC2120" s="82"/>
      <c r="CD2120" s="46" t="s">
        <v>2262</v>
      </c>
      <c r="CE2120" s="46" t="s">
        <v>173</v>
      </c>
      <c r="CG2120" s="46" t="s">
        <v>175</v>
      </c>
      <c r="CH2120" s="46"/>
      <c r="CI2120" s="119"/>
      <c r="CJ2120" s="119"/>
      <c r="CK2120" s="46" t="s">
        <v>1239</v>
      </c>
      <c r="CN2120" s="46" t="s">
        <v>3383</v>
      </c>
      <c r="CO2120" s="46" t="s">
        <v>2252</v>
      </c>
      <c r="CQ2120" s="46" t="s">
        <v>2252</v>
      </c>
      <c r="CR2120" s="46" t="s">
        <v>615</v>
      </c>
      <c r="CT2120" s="46" t="s">
        <v>2252</v>
      </c>
      <c r="CU2120" s="46" t="s">
        <v>615</v>
      </c>
      <c r="CV2120" s="119"/>
      <c r="CW2120" s="148"/>
      <c r="DG2120" s="119"/>
      <c r="DH2120" s="119"/>
      <c r="DI2120" s="119"/>
      <c r="DJ2120" s="119"/>
      <c r="DK2120" s="119"/>
      <c r="DL2120" s="74">
        <v>20</v>
      </c>
      <c r="DM2120" s="74" t="s">
        <v>164</v>
      </c>
      <c r="DN2120" s="74"/>
      <c r="DO2120" s="74"/>
      <c r="DP2120" s="74"/>
      <c r="DR2120" s="74">
        <v>20</v>
      </c>
      <c r="DS2120" s="74" t="s">
        <v>164</v>
      </c>
      <c r="DX2120" s="46" t="s">
        <v>210</v>
      </c>
      <c r="DY2120" s="46" t="s">
        <v>210</v>
      </c>
      <c r="DZ2120" s="46" t="s">
        <v>2242</v>
      </c>
      <c r="EA2120" s="75">
        <v>200000</v>
      </c>
      <c r="EB2120" s="46" t="s">
        <v>164</v>
      </c>
      <c r="EC2120" s="46"/>
      <c r="ET2120" s="46" t="s">
        <v>2321</v>
      </c>
      <c r="EU2120" s="46" t="s">
        <v>621</v>
      </c>
      <c r="EY2120" s="70" t="str">
        <f t="shared" si="253"/>
        <v>simvastatine oral 20mg/</v>
      </c>
      <c r="FK2120" s="14" t="s">
        <v>163</v>
      </c>
      <c r="FL2120" s="70" t="str">
        <f t="shared" si="254"/>
        <v>simvastatine oral 20mg/</v>
      </c>
    </row>
    <row r="2121" spans="1:168" ht="15.75" customHeight="1">
      <c r="A2121" s="76">
        <f t="shared" si="256"/>
        <v>9876874</v>
      </c>
      <c r="B2121" s="57"/>
      <c r="C2121" s="119"/>
      <c r="D2121" s="119"/>
      <c r="E2121" s="119"/>
      <c r="F2121" s="119"/>
      <c r="G2121" s="46" t="s">
        <v>1622</v>
      </c>
      <c r="H2121" s="46" t="s">
        <v>1872</v>
      </c>
      <c r="J2121" s="5" t="str">
        <f t="shared" si="249"/>
        <v>NOR simvastatine Orifarm AS film-coated tablet 105 x 20mg/</v>
      </c>
      <c r="K2121" s="5" t="str">
        <f t="shared" si="250"/>
        <v>NOR simvastatine Orifarm AS film-coated tablet 105 x 20mg/</v>
      </c>
      <c r="N2121" s="46" t="s">
        <v>210</v>
      </c>
      <c r="O2121" s="46" t="s">
        <v>2282</v>
      </c>
      <c r="P2121" s="80">
        <v>105</v>
      </c>
      <c r="R2121" s="80">
        <v>105</v>
      </c>
      <c r="T2121" s="119"/>
      <c r="U2121" s="119"/>
      <c r="V2121" s="119"/>
      <c r="W2121" s="119"/>
      <c r="X2121" s="46" t="s">
        <v>210</v>
      </c>
      <c r="Y2121" s="46" t="s">
        <v>2183</v>
      </c>
      <c r="AA2121" s="46" t="s">
        <v>2303</v>
      </c>
      <c r="AC2121" s="46" t="s">
        <v>210</v>
      </c>
      <c r="AD2121" s="46" t="s">
        <v>210</v>
      </c>
      <c r="AE2121" s="46" t="s">
        <v>2282</v>
      </c>
      <c r="AF2121" s="48" t="s">
        <v>2203</v>
      </c>
      <c r="AG2121" s="46" t="s">
        <v>2339</v>
      </c>
      <c r="AH2121" s="46"/>
      <c r="AI2121" s="46" t="s">
        <v>3373</v>
      </c>
      <c r="AJ2121" s="46" t="s">
        <v>2221</v>
      </c>
      <c r="AT2121" s="25" t="str">
        <f t="shared" si="251"/>
        <v>NOR simvastatine Orifarm AS film-coated tablet 20mg/</v>
      </c>
      <c r="AU2121" s="33"/>
      <c r="AV2121" s="46" t="s">
        <v>1903</v>
      </c>
      <c r="AW2121" s="46" t="s">
        <v>1872</v>
      </c>
      <c r="AX2121" s="46"/>
      <c r="AZ2121" s="46" t="s">
        <v>579</v>
      </c>
      <c r="BA2121" s="46" t="s">
        <v>615</v>
      </c>
      <c r="BB2121" s="46"/>
      <c r="BD2121" s="46" t="s">
        <v>2339</v>
      </c>
      <c r="BE2121" s="46"/>
      <c r="BF2121" s="46" t="s">
        <v>2075</v>
      </c>
      <c r="BG2121" s="46" t="s">
        <v>2088</v>
      </c>
      <c r="BH2121" s="46"/>
      <c r="BI2121" s="46"/>
      <c r="BJ2121" s="46" t="s">
        <v>1988</v>
      </c>
      <c r="BK2121" s="46" t="s">
        <v>2088</v>
      </c>
      <c r="BL2121" s="46" t="s">
        <v>2075</v>
      </c>
      <c r="BM2121" s="65" t="s">
        <v>1353</v>
      </c>
      <c r="BN2121" t="str">
        <f t="shared" si="252"/>
        <v>simvastatine film-coated tablet 20mg/</v>
      </c>
      <c r="BO2121" s="65"/>
      <c r="BP2121" t="str">
        <f t="shared" si="255"/>
        <v>simvastatine film-coated tablet 20mg/</v>
      </c>
      <c r="BR2121" s="76">
        <v>10221000</v>
      </c>
      <c r="BS2121" s="72" t="s">
        <v>1220</v>
      </c>
      <c r="BT2121" s="72"/>
      <c r="BU2121" s="119"/>
      <c r="BV2121" s="119"/>
      <c r="BW2121" s="48" t="s">
        <v>2203</v>
      </c>
      <c r="CB2121" s="82" t="s">
        <v>173</v>
      </c>
      <c r="CC2121" s="82"/>
      <c r="CD2121" s="46" t="s">
        <v>2262</v>
      </c>
      <c r="CE2121" s="46" t="s">
        <v>173</v>
      </c>
      <c r="CG2121" s="46" t="s">
        <v>175</v>
      </c>
      <c r="CH2121" s="46"/>
      <c r="CI2121" s="119"/>
      <c r="CJ2121" s="119"/>
      <c r="CK2121" s="46" t="s">
        <v>1239</v>
      </c>
      <c r="CN2121" s="46" t="s">
        <v>3383</v>
      </c>
      <c r="CO2121" s="46" t="s">
        <v>2252</v>
      </c>
      <c r="CQ2121" s="46" t="s">
        <v>2252</v>
      </c>
      <c r="CR2121" s="46" t="s">
        <v>615</v>
      </c>
      <c r="CT2121" s="46" t="s">
        <v>2252</v>
      </c>
      <c r="CU2121" s="46" t="s">
        <v>615</v>
      </c>
      <c r="CV2121" s="119"/>
      <c r="CW2121" s="148"/>
      <c r="DG2121" s="119"/>
      <c r="DH2121" s="119"/>
      <c r="DI2121" s="119"/>
      <c r="DJ2121" s="119"/>
      <c r="DK2121" s="119"/>
      <c r="DL2121" s="74">
        <v>20</v>
      </c>
      <c r="DM2121" s="74" t="s">
        <v>164</v>
      </c>
      <c r="DN2121" s="74"/>
      <c r="DO2121" s="74"/>
      <c r="DP2121" s="74"/>
      <c r="DR2121" s="74">
        <v>20</v>
      </c>
      <c r="DS2121" s="74" t="s">
        <v>164</v>
      </c>
      <c r="DX2121" s="46" t="s">
        <v>210</v>
      </c>
      <c r="DY2121" s="46" t="s">
        <v>210</v>
      </c>
      <c r="DZ2121" s="46" t="s">
        <v>2242</v>
      </c>
      <c r="EA2121" s="75">
        <v>200000</v>
      </c>
      <c r="EB2121" s="46" t="s">
        <v>164</v>
      </c>
      <c r="EC2121" s="46"/>
      <c r="ET2121" s="46" t="s">
        <v>2321</v>
      </c>
      <c r="EU2121" s="46" t="s">
        <v>621</v>
      </c>
      <c r="EY2121" s="70" t="str">
        <f t="shared" si="253"/>
        <v>simvastatine oral 20mg/</v>
      </c>
      <c r="FK2121" s="14" t="s">
        <v>163</v>
      </c>
      <c r="FL2121" s="70" t="str">
        <f t="shared" si="254"/>
        <v>simvastatine oral 20mg/</v>
      </c>
    </row>
    <row r="2122" spans="1:168" ht="15.75" customHeight="1">
      <c r="A2122" s="76">
        <f t="shared" si="256"/>
        <v>9876875</v>
      </c>
      <c r="B2122" s="57"/>
      <c r="C2122" s="119"/>
      <c r="D2122" s="119"/>
      <c r="E2122" s="119"/>
      <c r="F2122" s="119"/>
      <c r="G2122" s="46" t="s">
        <v>1623</v>
      </c>
      <c r="H2122" s="46" t="s">
        <v>1862</v>
      </c>
      <c r="J2122" s="5" t="str">
        <f t="shared" si="249"/>
        <v>NOR simvastatine Sandoz - København film-coated tablet 100 x 40mg/</v>
      </c>
      <c r="K2122" s="5" t="str">
        <f t="shared" si="250"/>
        <v>NOR simvastatine Sandoz - København film-coated tablet 100 x 40mg/</v>
      </c>
      <c r="N2122" s="46" t="s">
        <v>210</v>
      </c>
      <c r="O2122" s="46" t="s">
        <v>2235</v>
      </c>
      <c r="P2122" s="80">
        <v>100</v>
      </c>
      <c r="R2122" s="80">
        <v>100</v>
      </c>
      <c r="T2122" s="119"/>
      <c r="U2122" s="119"/>
      <c r="V2122" s="119"/>
      <c r="W2122" s="119"/>
      <c r="X2122" s="46" t="s">
        <v>210</v>
      </c>
      <c r="Y2122" s="46" t="s">
        <v>2171</v>
      </c>
      <c r="AA2122" s="46" t="s">
        <v>2303</v>
      </c>
      <c r="AC2122" s="46" t="s">
        <v>210</v>
      </c>
      <c r="AD2122" s="46" t="s">
        <v>210</v>
      </c>
      <c r="AE2122" s="46" t="s">
        <v>2235</v>
      </c>
      <c r="AF2122" s="48" t="s">
        <v>2203</v>
      </c>
      <c r="AG2122" s="46" t="s">
        <v>2339</v>
      </c>
      <c r="AH2122" s="46"/>
      <c r="AI2122" s="46" t="s">
        <v>3373</v>
      </c>
      <c r="AJ2122" s="46" t="s">
        <v>2221</v>
      </c>
      <c r="AT2122" s="25" t="str">
        <f t="shared" si="251"/>
        <v>NOR simvastatine Sandoz - København film-coated tablet 40mg/</v>
      </c>
      <c r="AU2122" s="33"/>
      <c r="AV2122" s="46" t="s">
        <v>2367</v>
      </c>
      <c r="AW2122" s="46" t="s">
        <v>1862</v>
      </c>
      <c r="AX2122" s="46"/>
      <c r="AZ2122" s="46" t="s">
        <v>579</v>
      </c>
      <c r="BA2122" s="46" t="s">
        <v>615</v>
      </c>
      <c r="BB2122" s="46"/>
      <c r="BD2122" s="46" t="s">
        <v>2339</v>
      </c>
      <c r="BE2122" s="46"/>
      <c r="BF2122" s="46" t="s">
        <v>2063</v>
      </c>
      <c r="BG2122" s="46" t="s">
        <v>2105</v>
      </c>
      <c r="BH2122" s="46"/>
      <c r="BI2122" s="46"/>
      <c r="BJ2122" s="46" t="s">
        <v>1976</v>
      </c>
      <c r="BK2122" s="46" t="s">
        <v>2105</v>
      </c>
      <c r="BL2122" s="46" t="s">
        <v>2063</v>
      </c>
      <c r="BM2122" s="65" t="s">
        <v>1353</v>
      </c>
      <c r="BN2122" t="str">
        <f t="shared" si="252"/>
        <v>simvastatine film-coated tablet 40mg/</v>
      </c>
      <c r="BO2122" s="65"/>
      <c r="BP2122" t="str">
        <f t="shared" si="255"/>
        <v>simvastatine film-coated tablet 40mg/</v>
      </c>
      <c r="BR2122" s="76">
        <v>10221000</v>
      </c>
      <c r="BS2122" s="72" t="s">
        <v>1220</v>
      </c>
      <c r="BT2122" s="72"/>
      <c r="BU2122" s="119"/>
      <c r="BV2122" s="119"/>
      <c r="BW2122" s="48" t="s">
        <v>2203</v>
      </c>
      <c r="CB2122" s="82" t="s">
        <v>173</v>
      </c>
      <c r="CC2122" s="82"/>
      <c r="CD2122" s="46" t="s">
        <v>2262</v>
      </c>
      <c r="CE2122" s="46" t="s">
        <v>173</v>
      </c>
      <c r="CG2122" s="46" t="s">
        <v>175</v>
      </c>
      <c r="CH2122" s="46"/>
      <c r="CI2122" s="119"/>
      <c r="CJ2122" s="119"/>
      <c r="CK2122" s="46" t="s">
        <v>1239</v>
      </c>
      <c r="CN2122" s="46" t="s">
        <v>3383</v>
      </c>
      <c r="CO2122" s="46" t="s">
        <v>2252</v>
      </c>
      <c r="CQ2122" s="46" t="s">
        <v>2252</v>
      </c>
      <c r="CR2122" s="46" t="s">
        <v>615</v>
      </c>
      <c r="CT2122" s="46" t="s">
        <v>2252</v>
      </c>
      <c r="CU2122" s="46" t="s">
        <v>615</v>
      </c>
      <c r="CV2122" s="119"/>
      <c r="CW2122" s="148"/>
      <c r="DG2122" s="119"/>
      <c r="DH2122" s="119"/>
      <c r="DI2122" s="119"/>
      <c r="DJ2122" s="119"/>
      <c r="DK2122" s="119"/>
      <c r="DL2122" s="74">
        <v>40</v>
      </c>
      <c r="DM2122" s="74" t="s">
        <v>164</v>
      </c>
      <c r="DN2122" s="74"/>
      <c r="DO2122" s="74"/>
      <c r="DP2122" s="74"/>
      <c r="DR2122" s="74">
        <v>40</v>
      </c>
      <c r="DS2122" s="74" t="s">
        <v>164</v>
      </c>
      <c r="DX2122" s="46" t="s">
        <v>210</v>
      </c>
      <c r="DY2122" s="46" t="s">
        <v>210</v>
      </c>
      <c r="DZ2122" s="46" t="s">
        <v>2242</v>
      </c>
      <c r="EA2122" s="75">
        <v>400000</v>
      </c>
      <c r="EB2122" s="46" t="s">
        <v>164</v>
      </c>
      <c r="EC2122" s="46"/>
      <c r="ET2122" s="46" t="s">
        <v>2321</v>
      </c>
      <c r="EU2122" s="46" t="s">
        <v>621</v>
      </c>
      <c r="EY2122" s="70" t="str">
        <f t="shared" si="253"/>
        <v>simvastatine oral 40mg/</v>
      </c>
      <c r="FK2122" s="14" t="s">
        <v>163</v>
      </c>
      <c r="FL2122" s="70" t="str">
        <f t="shared" si="254"/>
        <v>simvastatine oral 40mg/</v>
      </c>
    </row>
    <row r="2123" spans="1:168" ht="15.75" customHeight="1">
      <c r="A2123" s="76">
        <f t="shared" si="256"/>
        <v>9876876</v>
      </c>
      <c r="B2123" s="57"/>
      <c r="C2123" s="119"/>
      <c r="D2123" s="119"/>
      <c r="E2123" s="119"/>
      <c r="F2123" s="119"/>
      <c r="G2123" s="46" t="s">
        <v>1624</v>
      </c>
      <c r="H2123" s="46" t="s">
        <v>1863</v>
      </c>
      <c r="J2123" s="5" t="str">
        <f t="shared" si="249"/>
        <v>NOR simvastatine Teva Sweden AB film-coated tablet 98 x 20mg/</v>
      </c>
      <c r="K2123" s="5" t="str">
        <f t="shared" si="250"/>
        <v>NOR simvastatine Teva Sweden AB film-coated tablet 98 x 20mg/</v>
      </c>
      <c r="N2123" s="46" t="s">
        <v>210</v>
      </c>
      <c r="O2123" s="46" t="s">
        <v>2281</v>
      </c>
      <c r="P2123" s="80">
        <v>98</v>
      </c>
      <c r="R2123" s="80">
        <v>98</v>
      </c>
      <c r="T2123" s="119"/>
      <c r="U2123" s="119"/>
      <c r="V2123" s="119"/>
      <c r="W2123" s="119"/>
      <c r="X2123" s="46" t="s">
        <v>210</v>
      </c>
      <c r="Y2123" s="46" t="s">
        <v>2172</v>
      </c>
      <c r="AA2123" s="46" t="s">
        <v>2303</v>
      </c>
      <c r="AC2123" s="46" t="s">
        <v>210</v>
      </c>
      <c r="AD2123" s="46" t="s">
        <v>210</v>
      </c>
      <c r="AE2123" s="46" t="s">
        <v>2281</v>
      </c>
      <c r="AF2123" s="48" t="s">
        <v>2203</v>
      </c>
      <c r="AG2123" s="46" t="s">
        <v>2339</v>
      </c>
      <c r="AH2123" s="46"/>
      <c r="AI2123" s="46" t="s">
        <v>3373</v>
      </c>
      <c r="AJ2123" s="46" t="s">
        <v>2221</v>
      </c>
      <c r="AT2123" s="25" t="str">
        <f t="shared" si="251"/>
        <v>NOR simvastatine Teva Sweden AB film-coated tablet 20mg/</v>
      </c>
      <c r="AU2123" s="33"/>
      <c r="AV2123" s="46" t="s">
        <v>2363</v>
      </c>
      <c r="AW2123" s="46" t="s">
        <v>1863</v>
      </c>
      <c r="AX2123" s="46"/>
      <c r="AZ2123" s="46" t="s">
        <v>579</v>
      </c>
      <c r="BA2123" s="46" t="s">
        <v>615</v>
      </c>
      <c r="BB2123" s="46"/>
      <c r="BD2123" s="46" t="s">
        <v>2339</v>
      </c>
      <c r="BE2123" s="46"/>
      <c r="BF2123" s="46" t="s">
        <v>2064</v>
      </c>
      <c r="BG2123" s="46" t="s">
        <v>2101</v>
      </c>
      <c r="BH2123" s="46"/>
      <c r="BI2123" s="46"/>
      <c r="BJ2123" s="46" t="s">
        <v>1977</v>
      </c>
      <c r="BK2123" s="46" t="s">
        <v>2101</v>
      </c>
      <c r="BL2123" s="46" t="s">
        <v>2064</v>
      </c>
      <c r="BM2123" s="65" t="s">
        <v>1353</v>
      </c>
      <c r="BN2123" t="str">
        <f t="shared" si="252"/>
        <v>simvastatine film-coated tablet 20mg/</v>
      </c>
      <c r="BO2123" s="65"/>
      <c r="BP2123" t="str">
        <f t="shared" si="255"/>
        <v>simvastatine film-coated tablet 20mg/</v>
      </c>
      <c r="BR2123" s="76">
        <v>10221000</v>
      </c>
      <c r="BS2123" s="72" t="s">
        <v>1220</v>
      </c>
      <c r="BT2123" s="72"/>
      <c r="BU2123" s="119"/>
      <c r="BV2123" s="119"/>
      <c r="BW2123" s="48" t="s">
        <v>2203</v>
      </c>
      <c r="CB2123" s="82" t="s">
        <v>173</v>
      </c>
      <c r="CC2123" s="82"/>
      <c r="CD2123" s="46" t="s">
        <v>2262</v>
      </c>
      <c r="CE2123" s="46" t="s">
        <v>173</v>
      </c>
      <c r="CG2123" s="46" t="s">
        <v>175</v>
      </c>
      <c r="CH2123" s="46"/>
      <c r="CI2123" s="119"/>
      <c r="CJ2123" s="119"/>
      <c r="CK2123" s="46" t="s">
        <v>1239</v>
      </c>
      <c r="CN2123" s="46" t="s">
        <v>3383</v>
      </c>
      <c r="CO2123" s="46" t="s">
        <v>2252</v>
      </c>
      <c r="CQ2123" s="46" t="s">
        <v>2252</v>
      </c>
      <c r="CR2123" s="46" t="s">
        <v>615</v>
      </c>
      <c r="CT2123" s="46" t="s">
        <v>2252</v>
      </c>
      <c r="CU2123" s="46" t="s">
        <v>615</v>
      </c>
      <c r="CV2123" s="119"/>
      <c r="CW2123" s="148"/>
      <c r="DG2123" s="119"/>
      <c r="DH2123" s="119"/>
      <c r="DI2123" s="119"/>
      <c r="DJ2123" s="119"/>
      <c r="DK2123" s="119"/>
      <c r="DL2123" s="74">
        <v>20</v>
      </c>
      <c r="DM2123" s="74" t="s">
        <v>164</v>
      </c>
      <c r="DN2123" s="74"/>
      <c r="DO2123" s="74"/>
      <c r="DP2123" s="74"/>
      <c r="DR2123" s="74">
        <v>20</v>
      </c>
      <c r="DS2123" s="74" t="s">
        <v>164</v>
      </c>
      <c r="DX2123" s="46" t="s">
        <v>210</v>
      </c>
      <c r="DY2123" s="46" t="s">
        <v>210</v>
      </c>
      <c r="DZ2123" s="46" t="s">
        <v>2242</v>
      </c>
      <c r="EA2123" s="75">
        <v>200000</v>
      </c>
      <c r="EB2123" s="46" t="s">
        <v>164</v>
      </c>
      <c r="EC2123" s="46"/>
      <c r="ET2123" s="46" t="s">
        <v>2321</v>
      </c>
      <c r="EU2123" s="46" t="s">
        <v>621</v>
      </c>
      <c r="EY2123" s="70" t="str">
        <f t="shared" si="253"/>
        <v>simvastatine oral 20mg/</v>
      </c>
      <c r="FK2123" s="14" t="s">
        <v>163</v>
      </c>
      <c r="FL2123" s="70" t="str">
        <f t="shared" si="254"/>
        <v>simvastatine oral 20mg/</v>
      </c>
    </row>
    <row r="2124" spans="1:168" ht="15.75" customHeight="1">
      <c r="A2124" s="76">
        <f t="shared" si="256"/>
        <v>9876877</v>
      </c>
      <c r="B2124" s="57"/>
      <c r="C2124" s="119"/>
      <c r="D2124" s="119"/>
      <c r="E2124" s="119"/>
      <c r="F2124" s="119"/>
      <c r="G2124" s="46" t="s">
        <v>1625</v>
      </c>
      <c r="H2124" s="46" t="s">
        <v>1866</v>
      </c>
      <c r="J2124" s="5" t="str">
        <f t="shared" si="249"/>
        <v>NOR simvastatine Sandoz - København film-coated tablet 30 x 10mg/</v>
      </c>
      <c r="K2124" s="5" t="str">
        <f t="shared" si="250"/>
        <v>NOR simvastatine Sandoz - København film-coated tablet 30 x 10mg/</v>
      </c>
      <c r="N2124" s="46" t="s">
        <v>210</v>
      </c>
      <c r="O2124" s="46" t="s">
        <v>2278</v>
      </c>
      <c r="P2124" s="80">
        <v>30</v>
      </c>
      <c r="R2124" s="80">
        <v>30</v>
      </c>
      <c r="T2124" s="119"/>
      <c r="U2124" s="119"/>
      <c r="V2124" s="119"/>
      <c r="W2124" s="119"/>
      <c r="X2124" s="46" t="s">
        <v>1298</v>
      </c>
      <c r="Y2124" s="46" t="s">
        <v>2175</v>
      </c>
      <c r="AA2124" s="46" t="s">
        <v>2303</v>
      </c>
      <c r="AC2124" s="46" t="s">
        <v>2304</v>
      </c>
      <c r="AD2124" s="46" t="s">
        <v>210</v>
      </c>
      <c r="AE2124" s="46" t="s">
        <v>2278</v>
      </c>
      <c r="AF2124" s="48" t="s">
        <v>2203</v>
      </c>
      <c r="AG2124" s="46" t="s">
        <v>2339</v>
      </c>
      <c r="AH2124" s="46"/>
      <c r="AI2124" s="46" t="s">
        <v>3373</v>
      </c>
      <c r="AJ2124" s="46" t="s">
        <v>2221</v>
      </c>
      <c r="AT2124" s="25" t="str">
        <f t="shared" si="251"/>
        <v>NOR simvastatine Sandoz - København film-coated tablet 10mg/</v>
      </c>
      <c r="AU2124" s="33"/>
      <c r="AV2124" s="46" t="s">
        <v>2367</v>
      </c>
      <c r="AW2124" s="46" t="s">
        <v>1866</v>
      </c>
      <c r="AX2124" s="46"/>
      <c r="AZ2124" s="46" t="s">
        <v>579</v>
      </c>
      <c r="BA2124" s="46" t="s">
        <v>615</v>
      </c>
      <c r="BB2124" s="46"/>
      <c r="BD2124" s="46" t="s">
        <v>2339</v>
      </c>
      <c r="BE2124" s="46"/>
      <c r="BF2124" s="46" t="s">
        <v>2067</v>
      </c>
      <c r="BG2124" s="46" t="s">
        <v>2105</v>
      </c>
      <c r="BH2124" s="46"/>
      <c r="BI2124" s="46"/>
      <c r="BJ2124" s="46" t="s">
        <v>1980</v>
      </c>
      <c r="BK2124" s="46" t="s">
        <v>2105</v>
      </c>
      <c r="BL2124" s="46" t="s">
        <v>2067</v>
      </c>
      <c r="BM2124" s="65" t="s">
        <v>1353</v>
      </c>
      <c r="BN2124" t="str">
        <f t="shared" si="252"/>
        <v>simvastatine film-coated tablet 10mg/</v>
      </c>
      <c r="BO2124" s="65"/>
      <c r="BP2124" t="str">
        <f t="shared" si="255"/>
        <v>simvastatine film-coated tablet 10mg/</v>
      </c>
      <c r="BR2124" s="76">
        <v>10221000</v>
      </c>
      <c r="BS2124" s="72" t="s">
        <v>1220</v>
      </c>
      <c r="BT2124" s="72"/>
      <c r="BU2124" s="119"/>
      <c r="BV2124" s="119"/>
      <c r="BW2124" s="48" t="s">
        <v>2203</v>
      </c>
      <c r="CB2124" s="82" t="s">
        <v>173</v>
      </c>
      <c r="CC2124" s="82"/>
      <c r="CD2124" s="46" t="s">
        <v>2262</v>
      </c>
      <c r="CE2124" s="46" t="s">
        <v>173</v>
      </c>
      <c r="CG2124" s="46" t="s">
        <v>175</v>
      </c>
      <c r="CH2124" s="46"/>
      <c r="CI2124" s="119"/>
      <c r="CJ2124" s="119"/>
      <c r="CK2124" s="46" t="s">
        <v>1239</v>
      </c>
      <c r="CN2124" s="46" t="s">
        <v>3383</v>
      </c>
      <c r="CO2124" s="46" t="s">
        <v>2252</v>
      </c>
      <c r="CQ2124" s="46" t="s">
        <v>2252</v>
      </c>
      <c r="CR2124" s="46" t="s">
        <v>615</v>
      </c>
      <c r="CT2124" s="46" t="s">
        <v>2252</v>
      </c>
      <c r="CU2124" s="46" t="s">
        <v>615</v>
      </c>
      <c r="CV2124" s="119"/>
      <c r="CW2124" s="148"/>
      <c r="DG2124" s="119"/>
      <c r="DH2124" s="119"/>
      <c r="DI2124" s="119"/>
      <c r="DJ2124" s="119"/>
      <c r="DK2124" s="119"/>
      <c r="DL2124" s="74">
        <v>10</v>
      </c>
      <c r="DM2124" s="74" t="s">
        <v>164</v>
      </c>
      <c r="DN2124" s="74"/>
      <c r="DO2124" s="74"/>
      <c r="DP2124" s="74"/>
      <c r="DR2124" s="74">
        <v>10</v>
      </c>
      <c r="DS2124" s="74" t="s">
        <v>164</v>
      </c>
      <c r="DX2124" s="46" t="s">
        <v>210</v>
      </c>
      <c r="DY2124" s="46" t="s">
        <v>210</v>
      </c>
      <c r="DZ2124" s="46" t="s">
        <v>2242</v>
      </c>
      <c r="EA2124" s="75">
        <v>100000</v>
      </c>
      <c r="EB2124" s="46" t="s">
        <v>164</v>
      </c>
      <c r="EC2124" s="46"/>
      <c r="ET2124" s="46" t="s">
        <v>2321</v>
      </c>
      <c r="EU2124" s="46" t="s">
        <v>621</v>
      </c>
      <c r="EY2124" s="70" t="str">
        <f t="shared" si="253"/>
        <v>simvastatine oral 10mg/</v>
      </c>
      <c r="FK2124" s="14" t="s">
        <v>163</v>
      </c>
      <c r="FL2124" s="70" t="str">
        <f t="shared" si="254"/>
        <v>simvastatine oral 10mg/</v>
      </c>
    </row>
    <row r="2125" spans="1:168" ht="15.75" customHeight="1">
      <c r="A2125" s="76">
        <f t="shared" si="256"/>
        <v>9876878</v>
      </c>
      <c r="B2125" s="57"/>
      <c r="C2125" s="119"/>
      <c r="D2125" s="119"/>
      <c r="E2125" s="119"/>
      <c r="F2125" s="119"/>
      <c r="G2125" s="46" t="s">
        <v>1626</v>
      </c>
      <c r="H2125" s="46" t="s">
        <v>1866</v>
      </c>
      <c r="J2125" s="5" t="str">
        <f t="shared" si="249"/>
        <v>NOR simvastatine Sandoz - København film-coated tablet 100 x 10mg/</v>
      </c>
      <c r="K2125" s="5" t="str">
        <f t="shared" si="250"/>
        <v>NOR simvastatine Sandoz - København film-coated tablet 100 x 10mg/</v>
      </c>
      <c r="N2125" s="46" t="s">
        <v>210</v>
      </c>
      <c r="O2125" s="46" t="s">
        <v>2235</v>
      </c>
      <c r="P2125" s="80">
        <v>100</v>
      </c>
      <c r="R2125" s="80">
        <v>100</v>
      </c>
      <c r="T2125" s="119"/>
      <c r="U2125" s="119"/>
      <c r="V2125" s="119"/>
      <c r="W2125" s="119"/>
      <c r="X2125" s="46" t="s">
        <v>210</v>
      </c>
      <c r="Y2125" s="46" t="s">
        <v>2175</v>
      </c>
      <c r="AA2125" s="46" t="s">
        <v>2303</v>
      </c>
      <c r="AC2125" s="46" t="s">
        <v>210</v>
      </c>
      <c r="AD2125" s="46" t="s">
        <v>210</v>
      </c>
      <c r="AE2125" s="46" t="s">
        <v>2235</v>
      </c>
      <c r="AF2125" s="48" t="s">
        <v>2203</v>
      </c>
      <c r="AG2125" s="46" t="s">
        <v>2339</v>
      </c>
      <c r="AH2125" s="46"/>
      <c r="AI2125" s="46" t="s">
        <v>3373</v>
      </c>
      <c r="AJ2125" s="46" t="s">
        <v>2221</v>
      </c>
      <c r="AT2125" s="25" t="str">
        <f t="shared" si="251"/>
        <v>NOR simvastatine Sandoz - København film-coated tablet 10mg/</v>
      </c>
      <c r="AU2125" s="33"/>
      <c r="AV2125" s="46" t="s">
        <v>2367</v>
      </c>
      <c r="AW2125" s="46" t="s">
        <v>1866</v>
      </c>
      <c r="AX2125" s="46"/>
      <c r="AZ2125" s="46" t="s">
        <v>579</v>
      </c>
      <c r="BA2125" s="46" t="s">
        <v>615</v>
      </c>
      <c r="BB2125" s="46"/>
      <c r="BD2125" s="46" t="s">
        <v>2339</v>
      </c>
      <c r="BE2125" s="46"/>
      <c r="BF2125" s="46" t="s">
        <v>2067</v>
      </c>
      <c r="BG2125" s="46" t="s">
        <v>2105</v>
      </c>
      <c r="BH2125" s="46"/>
      <c r="BI2125" s="46"/>
      <c r="BJ2125" s="46" t="s">
        <v>1980</v>
      </c>
      <c r="BK2125" s="46" t="s">
        <v>2105</v>
      </c>
      <c r="BL2125" s="46" t="s">
        <v>2067</v>
      </c>
      <c r="BM2125" s="65" t="s">
        <v>1353</v>
      </c>
      <c r="BN2125" t="str">
        <f t="shared" si="252"/>
        <v>simvastatine film-coated tablet 10mg/</v>
      </c>
      <c r="BO2125" s="65"/>
      <c r="BP2125" t="str">
        <f t="shared" si="255"/>
        <v>simvastatine film-coated tablet 10mg/</v>
      </c>
      <c r="BR2125" s="76">
        <v>10221000</v>
      </c>
      <c r="BS2125" s="72" t="s">
        <v>1220</v>
      </c>
      <c r="BT2125" s="72"/>
      <c r="BU2125" s="119"/>
      <c r="BV2125" s="119"/>
      <c r="BW2125" s="48" t="s">
        <v>2203</v>
      </c>
      <c r="CB2125" s="82" t="s">
        <v>173</v>
      </c>
      <c r="CC2125" s="82"/>
      <c r="CD2125" s="46" t="s">
        <v>2262</v>
      </c>
      <c r="CE2125" s="46" t="s">
        <v>173</v>
      </c>
      <c r="CG2125" s="46" t="s">
        <v>175</v>
      </c>
      <c r="CH2125" s="46"/>
      <c r="CI2125" s="119"/>
      <c r="CJ2125" s="119"/>
      <c r="CK2125" s="46" t="s">
        <v>1239</v>
      </c>
      <c r="CN2125" s="46" t="s">
        <v>3383</v>
      </c>
      <c r="CO2125" s="46" t="s">
        <v>2252</v>
      </c>
      <c r="CQ2125" s="46" t="s">
        <v>2252</v>
      </c>
      <c r="CR2125" s="46" t="s">
        <v>615</v>
      </c>
      <c r="CT2125" s="46" t="s">
        <v>2252</v>
      </c>
      <c r="CU2125" s="46" t="s">
        <v>615</v>
      </c>
      <c r="CV2125" s="119"/>
      <c r="CW2125" s="148"/>
      <c r="DG2125" s="119"/>
      <c r="DH2125" s="119"/>
      <c r="DI2125" s="119"/>
      <c r="DJ2125" s="119"/>
      <c r="DK2125" s="119"/>
      <c r="DL2125" s="74">
        <v>10</v>
      </c>
      <c r="DM2125" s="74" t="s">
        <v>164</v>
      </c>
      <c r="DN2125" s="74"/>
      <c r="DO2125" s="74"/>
      <c r="DP2125" s="74"/>
      <c r="DR2125" s="74">
        <v>10</v>
      </c>
      <c r="DS2125" s="74" t="s">
        <v>164</v>
      </c>
      <c r="DX2125" s="46" t="s">
        <v>210</v>
      </c>
      <c r="DY2125" s="46" t="s">
        <v>210</v>
      </c>
      <c r="DZ2125" s="46" t="s">
        <v>2242</v>
      </c>
      <c r="EA2125" s="75">
        <v>100000</v>
      </c>
      <c r="EB2125" s="46" t="s">
        <v>164</v>
      </c>
      <c r="EC2125" s="46"/>
      <c r="ET2125" s="46" t="s">
        <v>2321</v>
      </c>
      <c r="EU2125" s="46" t="s">
        <v>621</v>
      </c>
      <c r="EY2125" s="70" t="str">
        <f t="shared" si="253"/>
        <v>simvastatine oral 10mg/</v>
      </c>
      <c r="FK2125" s="14" t="s">
        <v>163</v>
      </c>
      <c r="FL2125" s="70" t="str">
        <f t="shared" si="254"/>
        <v>simvastatine oral 10mg/</v>
      </c>
    </row>
    <row r="2126" spans="1:168" ht="15.75" customHeight="1">
      <c r="A2126" s="76">
        <f t="shared" si="256"/>
        <v>9876879</v>
      </c>
      <c r="B2126" s="57"/>
      <c r="C2126" s="119"/>
      <c r="D2126" s="119"/>
      <c r="E2126" s="119"/>
      <c r="F2126" s="119"/>
      <c r="G2126" s="46" t="s">
        <v>1627</v>
      </c>
      <c r="H2126" s="46" t="s">
        <v>1872</v>
      </c>
      <c r="J2126" s="5" t="str">
        <f t="shared" si="249"/>
        <v>NOR simvastatine Orifarm AS film-coated tablet 98 x 20mg/</v>
      </c>
      <c r="K2126" s="5" t="str">
        <f t="shared" si="250"/>
        <v>NOR simvastatine Orifarm AS film-coated tablet 98 x 20mg/</v>
      </c>
      <c r="N2126" s="46" t="s">
        <v>210</v>
      </c>
      <c r="O2126" s="46" t="s">
        <v>2281</v>
      </c>
      <c r="P2126" s="80">
        <v>98</v>
      </c>
      <c r="R2126" s="80">
        <v>98</v>
      </c>
      <c r="T2126" s="119"/>
      <c r="U2126" s="119"/>
      <c r="V2126" s="119"/>
      <c r="W2126" s="119"/>
      <c r="X2126" s="46" t="s">
        <v>210</v>
      </c>
      <c r="Y2126" s="46" t="s">
        <v>2183</v>
      </c>
      <c r="AA2126" s="46" t="s">
        <v>2303</v>
      </c>
      <c r="AC2126" s="46" t="s">
        <v>210</v>
      </c>
      <c r="AD2126" s="46" t="s">
        <v>210</v>
      </c>
      <c r="AE2126" s="46" t="s">
        <v>2281</v>
      </c>
      <c r="AF2126" s="48" t="s">
        <v>2203</v>
      </c>
      <c r="AG2126" s="46" t="s">
        <v>2339</v>
      </c>
      <c r="AH2126" s="46"/>
      <c r="AI2126" s="46" t="s">
        <v>3373</v>
      </c>
      <c r="AJ2126" s="46" t="s">
        <v>2221</v>
      </c>
      <c r="AT2126" s="25" t="str">
        <f t="shared" si="251"/>
        <v>NOR simvastatine Orifarm AS film-coated tablet 20mg/</v>
      </c>
      <c r="AU2126" s="33"/>
      <c r="AV2126" s="46" t="s">
        <v>1903</v>
      </c>
      <c r="AW2126" s="46" t="s">
        <v>1872</v>
      </c>
      <c r="AX2126" s="46"/>
      <c r="AZ2126" s="46" t="s">
        <v>579</v>
      </c>
      <c r="BA2126" s="46" t="s">
        <v>615</v>
      </c>
      <c r="BB2126" s="46"/>
      <c r="BD2126" s="46" t="s">
        <v>2339</v>
      </c>
      <c r="BE2126" s="46"/>
      <c r="BF2126" s="46" t="s">
        <v>2075</v>
      </c>
      <c r="BG2126" s="46" t="s">
        <v>2088</v>
      </c>
      <c r="BH2126" s="46"/>
      <c r="BI2126" s="46"/>
      <c r="BJ2126" s="46" t="s">
        <v>1988</v>
      </c>
      <c r="BK2126" s="46" t="s">
        <v>2088</v>
      </c>
      <c r="BL2126" s="46" t="s">
        <v>2075</v>
      </c>
      <c r="BM2126" s="65" t="s">
        <v>1353</v>
      </c>
      <c r="BN2126" t="str">
        <f t="shared" si="252"/>
        <v>simvastatine film-coated tablet 20mg/</v>
      </c>
      <c r="BO2126" s="65"/>
      <c r="BP2126" t="str">
        <f t="shared" si="255"/>
        <v>simvastatine film-coated tablet 20mg/</v>
      </c>
      <c r="BR2126" s="76">
        <v>10221000</v>
      </c>
      <c r="BS2126" s="72" t="s">
        <v>1220</v>
      </c>
      <c r="BT2126" s="72"/>
      <c r="BU2126" s="119"/>
      <c r="BV2126" s="119"/>
      <c r="BW2126" s="48" t="s">
        <v>2203</v>
      </c>
      <c r="CB2126" s="82" t="s">
        <v>173</v>
      </c>
      <c r="CC2126" s="82"/>
      <c r="CD2126" s="46" t="s">
        <v>2262</v>
      </c>
      <c r="CE2126" s="46" t="s">
        <v>173</v>
      </c>
      <c r="CG2126" s="46" t="s">
        <v>175</v>
      </c>
      <c r="CH2126" s="46"/>
      <c r="CI2126" s="119"/>
      <c r="CJ2126" s="119"/>
      <c r="CK2126" s="46" t="s">
        <v>1239</v>
      </c>
      <c r="CN2126" s="46" t="s">
        <v>3383</v>
      </c>
      <c r="CO2126" s="46" t="s">
        <v>2252</v>
      </c>
      <c r="CQ2126" s="46" t="s">
        <v>2252</v>
      </c>
      <c r="CR2126" s="46" t="s">
        <v>615</v>
      </c>
      <c r="CT2126" s="46" t="s">
        <v>2252</v>
      </c>
      <c r="CU2126" s="46" t="s">
        <v>615</v>
      </c>
      <c r="CV2126" s="119"/>
      <c r="CW2126" s="148"/>
      <c r="DG2126" s="119"/>
      <c r="DH2126" s="119"/>
      <c r="DI2126" s="119"/>
      <c r="DJ2126" s="119"/>
      <c r="DK2126" s="119"/>
      <c r="DL2126" s="74">
        <v>20</v>
      </c>
      <c r="DM2126" s="74" t="s">
        <v>164</v>
      </c>
      <c r="DN2126" s="74"/>
      <c r="DO2126" s="74"/>
      <c r="DP2126" s="74"/>
      <c r="DR2126" s="74">
        <v>20</v>
      </c>
      <c r="DS2126" s="74" t="s">
        <v>164</v>
      </c>
      <c r="DX2126" s="46" t="s">
        <v>210</v>
      </c>
      <c r="DY2126" s="46" t="s">
        <v>210</v>
      </c>
      <c r="DZ2126" s="46" t="s">
        <v>2242</v>
      </c>
      <c r="EA2126" s="75">
        <v>200000</v>
      </c>
      <c r="EB2126" s="46" t="s">
        <v>164</v>
      </c>
      <c r="EC2126" s="46"/>
      <c r="ET2126" s="46" t="s">
        <v>2321</v>
      </c>
      <c r="EU2126" s="46" t="s">
        <v>621</v>
      </c>
      <c r="EY2126" s="70" t="str">
        <f t="shared" si="253"/>
        <v>simvastatine oral 20mg/</v>
      </c>
      <c r="FK2126" s="14" t="s">
        <v>163</v>
      </c>
      <c r="FL2126" s="70" t="str">
        <f t="shared" si="254"/>
        <v>simvastatine oral 20mg/</v>
      </c>
    </row>
    <row r="2127" spans="1:168" ht="15.75" customHeight="1">
      <c r="A2127" s="76">
        <f t="shared" si="256"/>
        <v>9876880</v>
      </c>
      <c r="B2127" s="57"/>
      <c r="C2127" s="119"/>
      <c r="D2127" s="119"/>
      <c r="E2127" s="119"/>
      <c r="F2127" s="119"/>
      <c r="G2127" s="46" t="s">
        <v>1627</v>
      </c>
      <c r="H2127" s="46" t="s">
        <v>1872</v>
      </c>
      <c r="J2127" s="5" t="str">
        <f t="shared" si="249"/>
        <v>NOR simvastatine Orifarm AS film-coated tablet 98 x 20mg/</v>
      </c>
      <c r="K2127" s="5" t="str">
        <f t="shared" si="250"/>
        <v>NOR simvastatine Orifarm AS film-coated tablet 98 x 20mg/</v>
      </c>
      <c r="N2127" s="46" t="s">
        <v>210</v>
      </c>
      <c r="O2127" s="46" t="s">
        <v>2281</v>
      </c>
      <c r="P2127" s="80">
        <v>98</v>
      </c>
      <c r="R2127" s="80">
        <v>98</v>
      </c>
      <c r="T2127" s="119"/>
      <c r="U2127" s="119"/>
      <c r="V2127" s="119"/>
      <c r="W2127" s="119"/>
      <c r="X2127" s="46" t="s">
        <v>210</v>
      </c>
      <c r="Y2127" s="46" t="s">
        <v>2181</v>
      </c>
      <c r="AA2127" s="46" t="s">
        <v>2303</v>
      </c>
      <c r="AC2127" s="46" t="s">
        <v>210</v>
      </c>
      <c r="AD2127" s="46" t="s">
        <v>210</v>
      </c>
      <c r="AE2127" s="46" t="s">
        <v>2281</v>
      </c>
      <c r="AF2127" s="48" t="s">
        <v>2203</v>
      </c>
      <c r="AG2127" s="46" t="s">
        <v>2339</v>
      </c>
      <c r="AH2127" s="46"/>
      <c r="AI2127" s="46" t="s">
        <v>3373</v>
      </c>
      <c r="AJ2127" s="46" t="s">
        <v>2221</v>
      </c>
      <c r="AT2127" s="25" t="str">
        <f t="shared" si="251"/>
        <v>NOR simvastatine Orifarm AS film-coated tablet 20mg/</v>
      </c>
      <c r="AU2127" s="33"/>
      <c r="AV2127" s="46" t="s">
        <v>1903</v>
      </c>
      <c r="AW2127" s="46" t="s">
        <v>1872</v>
      </c>
      <c r="AX2127" s="46"/>
      <c r="AZ2127" s="46" t="s">
        <v>579</v>
      </c>
      <c r="BA2127" s="46" t="s">
        <v>615</v>
      </c>
      <c r="BB2127" s="46"/>
      <c r="BD2127" s="46" t="s">
        <v>2339</v>
      </c>
      <c r="BE2127" s="46"/>
      <c r="BF2127" s="46" t="s">
        <v>2073</v>
      </c>
      <c r="BG2127" s="46" t="s">
        <v>2088</v>
      </c>
      <c r="BH2127" s="46"/>
      <c r="BI2127" s="46"/>
      <c r="BJ2127" s="46" t="s">
        <v>1986</v>
      </c>
      <c r="BK2127" s="46" t="s">
        <v>2088</v>
      </c>
      <c r="BL2127" s="46" t="s">
        <v>2073</v>
      </c>
      <c r="BM2127" s="65" t="s">
        <v>1353</v>
      </c>
      <c r="BN2127" t="str">
        <f t="shared" si="252"/>
        <v>simvastatine film-coated tablet 20mg/</v>
      </c>
      <c r="BO2127" s="65"/>
      <c r="BP2127" t="str">
        <f t="shared" si="255"/>
        <v>simvastatine film-coated tablet 20mg/</v>
      </c>
      <c r="BR2127" s="76">
        <v>10221000</v>
      </c>
      <c r="BS2127" s="72" t="s">
        <v>1220</v>
      </c>
      <c r="BT2127" s="72"/>
      <c r="BU2127" s="119"/>
      <c r="BV2127" s="119"/>
      <c r="BW2127" s="48" t="s">
        <v>2203</v>
      </c>
      <c r="CB2127" s="82" t="s">
        <v>173</v>
      </c>
      <c r="CC2127" s="82"/>
      <c r="CD2127" s="46" t="s">
        <v>2262</v>
      </c>
      <c r="CE2127" s="46" t="s">
        <v>173</v>
      </c>
      <c r="CG2127" s="46" t="s">
        <v>175</v>
      </c>
      <c r="CH2127" s="46"/>
      <c r="CI2127" s="119"/>
      <c r="CJ2127" s="119"/>
      <c r="CK2127" s="46" t="s">
        <v>1239</v>
      </c>
      <c r="CN2127" s="46" t="s">
        <v>3383</v>
      </c>
      <c r="CO2127" s="46" t="s">
        <v>2252</v>
      </c>
      <c r="CQ2127" s="46" t="s">
        <v>2252</v>
      </c>
      <c r="CR2127" s="46" t="s">
        <v>615</v>
      </c>
      <c r="CT2127" s="46" t="s">
        <v>2252</v>
      </c>
      <c r="CU2127" s="46" t="s">
        <v>615</v>
      </c>
      <c r="CV2127" s="119"/>
      <c r="CW2127" s="148"/>
      <c r="DG2127" s="119"/>
      <c r="DH2127" s="119"/>
      <c r="DI2127" s="119"/>
      <c r="DJ2127" s="119"/>
      <c r="DK2127" s="119"/>
      <c r="DL2127" s="74">
        <v>20</v>
      </c>
      <c r="DM2127" s="74" t="s">
        <v>164</v>
      </c>
      <c r="DN2127" s="74"/>
      <c r="DO2127" s="74"/>
      <c r="DP2127" s="74"/>
      <c r="DR2127" s="74">
        <v>20</v>
      </c>
      <c r="DS2127" s="74" t="s">
        <v>164</v>
      </c>
      <c r="DX2127" s="46" t="s">
        <v>210</v>
      </c>
      <c r="DY2127" s="46" t="s">
        <v>210</v>
      </c>
      <c r="DZ2127" s="46" t="s">
        <v>2242</v>
      </c>
      <c r="EA2127" s="75">
        <v>200000</v>
      </c>
      <c r="EB2127" s="46" t="s">
        <v>164</v>
      </c>
      <c r="EC2127" s="46"/>
      <c r="ET2127" s="46" t="s">
        <v>2321</v>
      </c>
      <c r="EU2127" s="46" t="s">
        <v>621</v>
      </c>
      <c r="EY2127" s="70" t="str">
        <f t="shared" si="253"/>
        <v>simvastatine oral 20mg/</v>
      </c>
      <c r="FK2127" s="14" t="s">
        <v>163</v>
      </c>
      <c r="FL2127" s="70" t="str">
        <f t="shared" si="254"/>
        <v>simvastatine oral 20mg/</v>
      </c>
    </row>
    <row r="2128" spans="1:168" ht="15.75" customHeight="1">
      <c r="A2128" s="76">
        <f t="shared" si="256"/>
        <v>9876881</v>
      </c>
      <c r="B2128" s="57"/>
      <c r="C2128" s="119"/>
      <c r="D2128" s="119"/>
      <c r="E2128" s="119"/>
      <c r="F2128" s="119"/>
      <c r="G2128" s="46" t="s">
        <v>1628</v>
      </c>
      <c r="H2128" s="46" t="s">
        <v>1859</v>
      </c>
      <c r="J2128" s="5" t="str">
        <f t="shared" si="249"/>
        <v>NOR simvastatine KRKA Sverige AB film-coated tablet 100 x 10mg/</v>
      </c>
      <c r="K2128" s="5" t="str">
        <f t="shared" si="250"/>
        <v>NOR simvastatine KRKA Sverige AB film-coated tablet 100 x 10mg/</v>
      </c>
      <c r="N2128" s="46" t="s">
        <v>1289</v>
      </c>
      <c r="O2128" s="46" t="s">
        <v>2232</v>
      </c>
      <c r="P2128" s="81">
        <v>100</v>
      </c>
      <c r="R2128" s="81">
        <v>100</v>
      </c>
      <c r="T2128" s="119"/>
      <c r="U2128" s="119"/>
      <c r="V2128" s="119"/>
      <c r="W2128" s="119"/>
      <c r="X2128" s="46" t="s">
        <v>210</v>
      </c>
      <c r="Y2128" s="46" t="s">
        <v>2168</v>
      </c>
      <c r="AA2128" s="46" t="s">
        <v>2303</v>
      </c>
      <c r="AC2128" s="46" t="s">
        <v>210</v>
      </c>
      <c r="AD2128" s="46" t="s">
        <v>1289</v>
      </c>
      <c r="AE2128" s="46" t="s">
        <v>2232</v>
      </c>
      <c r="AF2128" s="48" t="s">
        <v>2203</v>
      </c>
      <c r="AG2128" s="46" t="s">
        <v>2339</v>
      </c>
      <c r="AH2128" s="46"/>
      <c r="AI2128" s="46" t="s">
        <v>3373</v>
      </c>
      <c r="AJ2128" s="46" t="s">
        <v>2221</v>
      </c>
      <c r="AT2128" s="25" t="str">
        <f t="shared" si="251"/>
        <v>NOR simvastatine KRKA Sverige AB film-coated tablet 10mg/</v>
      </c>
      <c r="AU2128" s="33"/>
      <c r="AV2128" s="46" t="s">
        <v>2365</v>
      </c>
      <c r="AW2128" s="46" t="s">
        <v>1859</v>
      </c>
      <c r="AX2128" s="46"/>
      <c r="AZ2128" s="46" t="s">
        <v>579</v>
      </c>
      <c r="BA2128" s="46" t="s">
        <v>615</v>
      </c>
      <c r="BB2128" s="46"/>
      <c r="BD2128" s="46" t="s">
        <v>2339</v>
      </c>
      <c r="BE2128" s="46"/>
      <c r="BF2128" s="46" t="s">
        <v>2060</v>
      </c>
      <c r="BG2128" s="46" t="s">
        <v>979</v>
      </c>
      <c r="BH2128" s="46"/>
      <c r="BI2128" s="46"/>
      <c r="BJ2128" s="46" t="s">
        <v>1973</v>
      </c>
      <c r="BK2128" s="46" t="s">
        <v>979</v>
      </c>
      <c r="BL2128" s="46" t="s">
        <v>2060</v>
      </c>
      <c r="BM2128" s="65" t="s">
        <v>1353</v>
      </c>
      <c r="BN2128" t="str">
        <f t="shared" si="252"/>
        <v>simvastatine film-coated tablet 10mg/</v>
      </c>
      <c r="BO2128" s="65"/>
      <c r="BP2128" t="str">
        <f t="shared" si="255"/>
        <v>simvastatine film-coated tablet 10mg/</v>
      </c>
      <c r="BR2128" s="76">
        <v>10221000</v>
      </c>
      <c r="BS2128" s="72" t="s">
        <v>1220</v>
      </c>
      <c r="BT2128" s="72"/>
      <c r="BU2128" s="119"/>
      <c r="BV2128" s="119"/>
      <c r="BW2128" s="48" t="s">
        <v>2203</v>
      </c>
      <c r="CB2128" s="82" t="s">
        <v>173</v>
      </c>
      <c r="CC2128" s="82"/>
      <c r="CD2128" s="46" t="s">
        <v>2262</v>
      </c>
      <c r="CE2128" s="46" t="s">
        <v>173</v>
      </c>
      <c r="CG2128" s="46" t="s">
        <v>175</v>
      </c>
      <c r="CH2128" s="46"/>
      <c r="CI2128" s="119"/>
      <c r="CJ2128" s="119"/>
      <c r="CK2128" s="46" t="s">
        <v>1239</v>
      </c>
      <c r="CN2128" s="46" t="s">
        <v>3383</v>
      </c>
      <c r="CO2128" s="46" t="s">
        <v>2252</v>
      </c>
      <c r="CQ2128" s="46" t="s">
        <v>2252</v>
      </c>
      <c r="CR2128" s="46" t="s">
        <v>615</v>
      </c>
      <c r="CT2128" s="46" t="s">
        <v>2252</v>
      </c>
      <c r="CU2128" s="46" t="s">
        <v>615</v>
      </c>
      <c r="CV2128" s="119"/>
      <c r="CW2128" s="148"/>
      <c r="DG2128" s="119"/>
      <c r="DH2128" s="119"/>
      <c r="DI2128" s="119"/>
      <c r="DJ2128" s="119"/>
      <c r="DK2128" s="119"/>
      <c r="DL2128" s="74">
        <v>10</v>
      </c>
      <c r="DM2128" s="74" t="s">
        <v>164</v>
      </c>
      <c r="DN2128" s="74"/>
      <c r="DO2128" s="74"/>
      <c r="DP2128" s="74"/>
      <c r="DR2128" s="74">
        <v>10</v>
      </c>
      <c r="DS2128" s="74" t="s">
        <v>164</v>
      </c>
      <c r="DX2128" s="46" t="s">
        <v>210</v>
      </c>
      <c r="DY2128" s="46" t="s">
        <v>210</v>
      </c>
      <c r="DZ2128" s="46" t="s">
        <v>2242</v>
      </c>
      <c r="EA2128" s="75">
        <v>100000</v>
      </c>
      <c r="EB2128" s="46" t="s">
        <v>164</v>
      </c>
      <c r="EC2128" s="46"/>
      <c r="ET2128" s="46" t="s">
        <v>2321</v>
      </c>
      <c r="EU2128" s="46" t="s">
        <v>621</v>
      </c>
      <c r="EY2128" s="70" t="str">
        <f t="shared" si="253"/>
        <v>simvastatine oral 10mg/</v>
      </c>
      <c r="FK2128" s="14" t="s">
        <v>163</v>
      </c>
      <c r="FL2128" s="70" t="str">
        <f t="shared" si="254"/>
        <v>simvastatine oral 10mg/</v>
      </c>
    </row>
    <row r="2129" spans="1:168" ht="15.75" customHeight="1">
      <c r="A2129" s="76">
        <f t="shared" si="256"/>
        <v>9876882</v>
      </c>
      <c r="B2129" s="57"/>
      <c r="C2129" s="119"/>
      <c r="D2129" s="119"/>
      <c r="E2129" s="119"/>
      <c r="F2129" s="119"/>
      <c r="G2129" s="46" t="s">
        <v>1629</v>
      </c>
      <c r="H2129" s="46" t="s">
        <v>1874</v>
      </c>
      <c r="J2129" s="5" t="str">
        <f t="shared" si="249"/>
        <v>NOR simvastatine Orifarm AS film-coated tablet 98 x 40mg/</v>
      </c>
      <c r="K2129" s="5" t="str">
        <f t="shared" si="250"/>
        <v>NOR simvastatine Orifarm AS film-coated tablet 98 x 40mg/</v>
      </c>
      <c r="N2129" s="46" t="s">
        <v>210</v>
      </c>
      <c r="O2129" s="46" t="s">
        <v>2281</v>
      </c>
      <c r="P2129" s="80">
        <v>98</v>
      </c>
      <c r="R2129" s="80">
        <v>98</v>
      </c>
      <c r="T2129" s="119"/>
      <c r="U2129" s="119"/>
      <c r="V2129" s="119"/>
      <c r="W2129" s="119"/>
      <c r="X2129" s="46" t="s">
        <v>1302</v>
      </c>
      <c r="Y2129" s="46" t="s">
        <v>2184</v>
      </c>
      <c r="AA2129" s="46" t="s">
        <v>2303</v>
      </c>
      <c r="AC2129" s="46" t="s">
        <v>2304</v>
      </c>
      <c r="AD2129" s="46" t="s">
        <v>210</v>
      </c>
      <c r="AE2129" s="46" t="s">
        <v>2281</v>
      </c>
      <c r="AF2129" s="48" t="s">
        <v>2203</v>
      </c>
      <c r="AG2129" s="46" t="s">
        <v>2339</v>
      </c>
      <c r="AH2129" s="46"/>
      <c r="AI2129" s="46" t="s">
        <v>3373</v>
      </c>
      <c r="AJ2129" s="46" t="s">
        <v>2221</v>
      </c>
      <c r="AT2129" s="25" t="str">
        <f t="shared" si="251"/>
        <v>NOR simvastatine Orifarm AS film-coated tablet 40mg/</v>
      </c>
      <c r="AU2129" s="33"/>
      <c r="AV2129" s="46" t="s">
        <v>1903</v>
      </c>
      <c r="AW2129" s="46" t="s">
        <v>1874</v>
      </c>
      <c r="AX2129" s="46"/>
      <c r="AZ2129" s="46" t="s">
        <v>579</v>
      </c>
      <c r="BA2129" s="46" t="s">
        <v>615</v>
      </c>
      <c r="BB2129" s="46"/>
      <c r="BD2129" s="46" t="s">
        <v>2339</v>
      </c>
      <c r="BE2129" s="46"/>
      <c r="BF2129" s="46" t="s">
        <v>2076</v>
      </c>
      <c r="BG2129" s="46" t="s">
        <v>2088</v>
      </c>
      <c r="BH2129" s="46"/>
      <c r="BI2129" s="46"/>
      <c r="BJ2129" s="46" t="s">
        <v>1989</v>
      </c>
      <c r="BK2129" s="46" t="s">
        <v>2088</v>
      </c>
      <c r="BL2129" s="46" t="s">
        <v>2076</v>
      </c>
      <c r="BM2129" s="65" t="s">
        <v>1353</v>
      </c>
      <c r="BN2129" t="str">
        <f t="shared" si="252"/>
        <v>simvastatine film-coated tablet 40mg/</v>
      </c>
      <c r="BO2129" s="65"/>
      <c r="BP2129" t="str">
        <f t="shared" si="255"/>
        <v>simvastatine film-coated tablet 40mg/</v>
      </c>
      <c r="BR2129" s="76">
        <v>10221000</v>
      </c>
      <c r="BS2129" s="72" t="s">
        <v>1220</v>
      </c>
      <c r="BT2129" s="72"/>
      <c r="BU2129" s="119"/>
      <c r="BV2129" s="119"/>
      <c r="BW2129" s="48" t="s">
        <v>2203</v>
      </c>
      <c r="CB2129" s="82" t="s">
        <v>173</v>
      </c>
      <c r="CC2129" s="82"/>
      <c r="CD2129" s="46" t="s">
        <v>2262</v>
      </c>
      <c r="CE2129" s="46" t="s">
        <v>173</v>
      </c>
      <c r="CG2129" s="46" t="s">
        <v>175</v>
      </c>
      <c r="CH2129" s="46"/>
      <c r="CI2129" s="119"/>
      <c r="CJ2129" s="119"/>
      <c r="CK2129" s="46" t="s">
        <v>1239</v>
      </c>
      <c r="CN2129" s="46" t="s">
        <v>3383</v>
      </c>
      <c r="CO2129" s="46" t="s">
        <v>2252</v>
      </c>
      <c r="CQ2129" s="46" t="s">
        <v>2252</v>
      </c>
      <c r="CR2129" s="46" t="s">
        <v>615</v>
      </c>
      <c r="CT2129" s="46" t="s">
        <v>2252</v>
      </c>
      <c r="CU2129" s="46" t="s">
        <v>615</v>
      </c>
      <c r="CV2129" s="119"/>
      <c r="CW2129" s="148"/>
      <c r="DG2129" s="119"/>
      <c r="DH2129" s="119"/>
      <c r="DI2129" s="119"/>
      <c r="DJ2129" s="119"/>
      <c r="DK2129" s="119"/>
      <c r="DL2129" s="74">
        <v>40</v>
      </c>
      <c r="DM2129" s="74" t="s">
        <v>164</v>
      </c>
      <c r="DN2129" s="74"/>
      <c r="DO2129" s="74"/>
      <c r="DP2129" s="74"/>
      <c r="DR2129" s="74">
        <v>40</v>
      </c>
      <c r="DS2129" s="74" t="s">
        <v>164</v>
      </c>
      <c r="DX2129" s="46" t="s">
        <v>210</v>
      </c>
      <c r="DY2129" s="46" t="s">
        <v>210</v>
      </c>
      <c r="DZ2129" s="46" t="s">
        <v>2242</v>
      </c>
      <c r="EA2129" s="75">
        <v>400000</v>
      </c>
      <c r="EB2129" s="46" t="s">
        <v>164</v>
      </c>
      <c r="EC2129" s="46"/>
      <c r="ET2129" s="46" t="s">
        <v>2321</v>
      </c>
      <c r="EU2129" s="46" t="s">
        <v>621</v>
      </c>
      <c r="EY2129" s="70" t="str">
        <f t="shared" si="253"/>
        <v>simvastatine oral 40mg/</v>
      </c>
      <c r="FK2129" s="14" t="s">
        <v>163</v>
      </c>
      <c r="FL2129" s="70" t="str">
        <f t="shared" si="254"/>
        <v>simvastatine oral 40mg/</v>
      </c>
    </row>
    <row r="2130" spans="1:168" ht="15.75" customHeight="1">
      <c r="A2130" s="76">
        <f t="shared" si="256"/>
        <v>9876883</v>
      </c>
      <c r="B2130" s="57"/>
      <c r="C2130" s="119"/>
      <c r="D2130" s="119"/>
      <c r="E2130" s="119"/>
      <c r="F2130" s="119"/>
      <c r="G2130" s="46" t="s">
        <v>1629</v>
      </c>
      <c r="H2130" s="46" t="s">
        <v>1874</v>
      </c>
      <c r="J2130" s="5" t="str">
        <f t="shared" si="249"/>
        <v>NOR simvastatine Orifarm AS film-coated tablet 98 x 40mg/</v>
      </c>
      <c r="K2130" s="5" t="str">
        <f t="shared" si="250"/>
        <v>NOR simvastatine Orifarm AS film-coated tablet 98 x 40mg/</v>
      </c>
      <c r="N2130" s="46" t="s">
        <v>210</v>
      </c>
      <c r="O2130" s="46" t="s">
        <v>2281</v>
      </c>
      <c r="P2130" s="80">
        <v>98</v>
      </c>
      <c r="R2130" s="80">
        <v>98</v>
      </c>
      <c r="T2130" s="119"/>
      <c r="U2130" s="119"/>
      <c r="V2130" s="119"/>
      <c r="W2130" s="119"/>
      <c r="X2130" s="46" t="s">
        <v>1302</v>
      </c>
      <c r="Y2130" s="46" t="s">
        <v>2185</v>
      </c>
      <c r="AA2130" s="46" t="s">
        <v>2303</v>
      </c>
      <c r="AC2130" s="46" t="s">
        <v>2304</v>
      </c>
      <c r="AD2130" s="46" t="s">
        <v>210</v>
      </c>
      <c r="AE2130" s="46" t="s">
        <v>2281</v>
      </c>
      <c r="AF2130" s="48" t="s">
        <v>2203</v>
      </c>
      <c r="AG2130" s="46" t="s">
        <v>2339</v>
      </c>
      <c r="AH2130" s="46"/>
      <c r="AI2130" s="46" t="s">
        <v>3373</v>
      </c>
      <c r="AJ2130" s="46" t="s">
        <v>2221</v>
      </c>
      <c r="AT2130" s="25" t="str">
        <f t="shared" si="251"/>
        <v>NOR simvastatine Orifarm AS film-coated tablet 40mg/</v>
      </c>
      <c r="AU2130" s="33"/>
      <c r="AV2130" s="46" t="s">
        <v>1903</v>
      </c>
      <c r="AW2130" s="46" t="s">
        <v>1874</v>
      </c>
      <c r="AX2130" s="46"/>
      <c r="AZ2130" s="46" t="s">
        <v>579</v>
      </c>
      <c r="BA2130" s="46" t="s">
        <v>615</v>
      </c>
      <c r="BB2130" s="46"/>
      <c r="BD2130" s="46" t="s">
        <v>2339</v>
      </c>
      <c r="BE2130" s="46"/>
      <c r="BF2130" s="46" t="s">
        <v>2077</v>
      </c>
      <c r="BG2130" s="46" t="s">
        <v>2088</v>
      </c>
      <c r="BH2130" s="46"/>
      <c r="BI2130" s="46"/>
      <c r="BJ2130" s="46" t="s">
        <v>1990</v>
      </c>
      <c r="BK2130" s="46" t="s">
        <v>2088</v>
      </c>
      <c r="BL2130" s="46" t="s">
        <v>2077</v>
      </c>
      <c r="BM2130" s="65" t="s">
        <v>1353</v>
      </c>
      <c r="BN2130" t="str">
        <f t="shared" si="252"/>
        <v>simvastatine film-coated tablet 40mg/</v>
      </c>
      <c r="BO2130" s="65"/>
      <c r="BP2130" t="str">
        <f t="shared" si="255"/>
        <v>simvastatine film-coated tablet 40mg/</v>
      </c>
      <c r="BR2130" s="76">
        <v>10221000</v>
      </c>
      <c r="BS2130" s="72" t="s">
        <v>1220</v>
      </c>
      <c r="BT2130" s="72"/>
      <c r="BU2130" s="119"/>
      <c r="BV2130" s="119"/>
      <c r="BW2130" s="48" t="s">
        <v>2203</v>
      </c>
      <c r="CB2130" s="82" t="s">
        <v>173</v>
      </c>
      <c r="CC2130" s="82"/>
      <c r="CD2130" s="46" t="s">
        <v>2262</v>
      </c>
      <c r="CE2130" s="46" t="s">
        <v>173</v>
      </c>
      <c r="CG2130" s="46" t="s">
        <v>175</v>
      </c>
      <c r="CH2130" s="46"/>
      <c r="CI2130" s="119"/>
      <c r="CJ2130" s="119"/>
      <c r="CK2130" s="46" t="s">
        <v>1239</v>
      </c>
      <c r="CN2130" s="46" t="s">
        <v>3383</v>
      </c>
      <c r="CO2130" s="46" t="s">
        <v>2252</v>
      </c>
      <c r="CQ2130" s="46" t="s">
        <v>2252</v>
      </c>
      <c r="CR2130" s="46" t="s">
        <v>615</v>
      </c>
      <c r="CT2130" s="46" t="s">
        <v>2252</v>
      </c>
      <c r="CU2130" s="46" t="s">
        <v>615</v>
      </c>
      <c r="CV2130" s="119"/>
      <c r="CW2130" s="148"/>
      <c r="DG2130" s="119"/>
      <c r="DH2130" s="119"/>
      <c r="DI2130" s="119"/>
      <c r="DJ2130" s="119"/>
      <c r="DK2130" s="119"/>
      <c r="DL2130" s="74">
        <v>40</v>
      </c>
      <c r="DM2130" s="74" t="s">
        <v>164</v>
      </c>
      <c r="DN2130" s="74"/>
      <c r="DO2130" s="74"/>
      <c r="DP2130" s="74"/>
      <c r="DR2130" s="74">
        <v>40</v>
      </c>
      <c r="DS2130" s="74" t="s">
        <v>164</v>
      </c>
      <c r="DX2130" s="46" t="s">
        <v>210</v>
      </c>
      <c r="DY2130" s="46" t="s">
        <v>210</v>
      </c>
      <c r="DZ2130" s="46" t="s">
        <v>2242</v>
      </c>
      <c r="EA2130" s="75">
        <v>400000</v>
      </c>
      <c r="EB2130" s="46" t="s">
        <v>164</v>
      </c>
      <c r="EC2130" s="46"/>
      <c r="ET2130" s="46" t="s">
        <v>2321</v>
      </c>
      <c r="EU2130" s="46" t="s">
        <v>621</v>
      </c>
      <c r="EY2130" s="70" t="str">
        <f t="shared" si="253"/>
        <v>simvastatine oral 40mg/</v>
      </c>
      <c r="FK2130" s="14" t="s">
        <v>163</v>
      </c>
      <c r="FL2130" s="70" t="str">
        <f t="shared" si="254"/>
        <v>simvastatine oral 40mg/</v>
      </c>
    </row>
    <row r="2131" spans="1:168" ht="15.75" customHeight="1">
      <c r="A2131" s="76">
        <f t="shared" si="256"/>
        <v>9876884</v>
      </c>
      <c r="B2131" s="57"/>
      <c r="C2131" s="119"/>
      <c r="D2131" s="119"/>
      <c r="E2131" s="119"/>
      <c r="F2131" s="119"/>
      <c r="G2131" s="46" t="s">
        <v>1629</v>
      </c>
      <c r="H2131" s="46" t="s">
        <v>1874</v>
      </c>
      <c r="J2131" s="5" t="str">
        <f t="shared" si="249"/>
        <v>NOR simvastatine Orifarm AS film-coated tablet 98 x 40mg/</v>
      </c>
      <c r="K2131" s="5" t="str">
        <f t="shared" si="250"/>
        <v>NOR simvastatine Orifarm AS film-coated tablet 98 x 40mg/</v>
      </c>
      <c r="N2131" s="46" t="s">
        <v>210</v>
      </c>
      <c r="O2131" s="46" t="s">
        <v>2281</v>
      </c>
      <c r="P2131" s="80">
        <v>98</v>
      </c>
      <c r="R2131" s="80">
        <v>98</v>
      </c>
      <c r="T2131" s="119"/>
      <c r="U2131" s="119"/>
      <c r="V2131" s="119"/>
      <c r="W2131" s="119"/>
      <c r="X2131" s="46" t="s">
        <v>1302</v>
      </c>
      <c r="Y2131" s="46" t="s">
        <v>2186</v>
      </c>
      <c r="AA2131" s="46" t="s">
        <v>2303</v>
      </c>
      <c r="AC2131" s="46" t="s">
        <v>2304</v>
      </c>
      <c r="AD2131" s="46" t="s">
        <v>210</v>
      </c>
      <c r="AE2131" s="46" t="s">
        <v>2281</v>
      </c>
      <c r="AF2131" s="48" t="s">
        <v>2203</v>
      </c>
      <c r="AG2131" s="46" t="s">
        <v>2339</v>
      </c>
      <c r="AH2131" s="46"/>
      <c r="AI2131" s="46" t="s">
        <v>3373</v>
      </c>
      <c r="AJ2131" s="46" t="s">
        <v>2221</v>
      </c>
      <c r="AT2131" s="25" t="str">
        <f t="shared" si="251"/>
        <v>NOR simvastatine Orifarm AS film-coated tablet 40mg/</v>
      </c>
      <c r="AU2131" s="33"/>
      <c r="AV2131" s="46" t="s">
        <v>1903</v>
      </c>
      <c r="AW2131" s="46" t="s">
        <v>1874</v>
      </c>
      <c r="AX2131" s="46"/>
      <c r="AZ2131" s="46" t="s">
        <v>579</v>
      </c>
      <c r="BA2131" s="46" t="s">
        <v>615</v>
      </c>
      <c r="BB2131" s="46"/>
      <c r="BD2131" s="46" t="s">
        <v>2339</v>
      </c>
      <c r="BE2131" s="46"/>
      <c r="BF2131" s="46" t="s">
        <v>2078</v>
      </c>
      <c r="BG2131" s="46" t="s">
        <v>2088</v>
      </c>
      <c r="BH2131" s="46"/>
      <c r="BI2131" s="46"/>
      <c r="BJ2131" s="46" t="s">
        <v>1991</v>
      </c>
      <c r="BK2131" s="46" t="s">
        <v>2088</v>
      </c>
      <c r="BL2131" s="46" t="s">
        <v>2078</v>
      </c>
      <c r="BM2131" s="65" t="s">
        <v>1353</v>
      </c>
      <c r="BN2131" t="str">
        <f t="shared" si="252"/>
        <v>simvastatine film-coated tablet 40mg/</v>
      </c>
      <c r="BO2131" s="65"/>
      <c r="BP2131" t="str">
        <f t="shared" si="255"/>
        <v>simvastatine film-coated tablet 40mg/</v>
      </c>
      <c r="BR2131" s="76">
        <v>10221000</v>
      </c>
      <c r="BS2131" s="72" t="s">
        <v>1220</v>
      </c>
      <c r="BT2131" s="72"/>
      <c r="BU2131" s="119"/>
      <c r="BV2131" s="119"/>
      <c r="BW2131" s="48" t="s">
        <v>2203</v>
      </c>
      <c r="CB2131" s="82" t="s">
        <v>173</v>
      </c>
      <c r="CC2131" s="82"/>
      <c r="CD2131" s="46" t="s">
        <v>2262</v>
      </c>
      <c r="CE2131" s="46" t="s">
        <v>173</v>
      </c>
      <c r="CG2131" s="46" t="s">
        <v>175</v>
      </c>
      <c r="CH2131" s="46"/>
      <c r="CI2131" s="119"/>
      <c r="CJ2131" s="119"/>
      <c r="CK2131" s="46" t="s">
        <v>1239</v>
      </c>
      <c r="CN2131" s="46" t="s">
        <v>3383</v>
      </c>
      <c r="CO2131" s="46" t="s">
        <v>2252</v>
      </c>
      <c r="CQ2131" s="46" t="s">
        <v>2252</v>
      </c>
      <c r="CR2131" s="46" t="s">
        <v>615</v>
      </c>
      <c r="CT2131" s="46" t="s">
        <v>2252</v>
      </c>
      <c r="CU2131" s="46" t="s">
        <v>615</v>
      </c>
      <c r="CV2131" s="119"/>
      <c r="CW2131" s="148"/>
      <c r="DG2131" s="119"/>
      <c r="DH2131" s="119"/>
      <c r="DI2131" s="119"/>
      <c r="DJ2131" s="119"/>
      <c r="DK2131" s="119"/>
      <c r="DL2131" s="74">
        <v>40</v>
      </c>
      <c r="DM2131" s="74" t="s">
        <v>164</v>
      </c>
      <c r="DN2131" s="74"/>
      <c r="DO2131" s="74"/>
      <c r="DP2131" s="74"/>
      <c r="DR2131" s="74">
        <v>40</v>
      </c>
      <c r="DS2131" s="74" t="s">
        <v>164</v>
      </c>
      <c r="DX2131" s="46" t="s">
        <v>210</v>
      </c>
      <c r="DY2131" s="46" t="s">
        <v>210</v>
      </c>
      <c r="DZ2131" s="46" t="s">
        <v>2242</v>
      </c>
      <c r="EA2131" s="75">
        <v>400000</v>
      </c>
      <c r="EB2131" s="46" t="s">
        <v>164</v>
      </c>
      <c r="EC2131" s="46"/>
      <c r="ET2131" s="46" t="s">
        <v>2321</v>
      </c>
      <c r="EU2131" s="46" t="s">
        <v>621</v>
      </c>
      <c r="EY2131" s="70" t="str">
        <f t="shared" si="253"/>
        <v>simvastatine oral 40mg/</v>
      </c>
      <c r="FK2131" s="14" t="s">
        <v>163</v>
      </c>
      <c r="FL2131" s="70" t="str">
        <f t="shared" si="254"/>
        <v>simvastatine oral 40mg/</v>
      </c>
    </row>
    <row r="2132" spans="1:168" ht="15.75" customHeight="1">
      <c r="A2132" s="76">
        <f t="shared" si="256"/>
        <v>9876885</v>
      </c>
      <c r="B2132" s="57"/>
      <c r="C2132" s="119"/>
      <c r="D2132" s="119"/>
      <c r="E2132" s="119"/>
      <c r="F2132" s="119"/>
      <c r="G2132" s="46" t="s">
        <v>1630</v>
      </c>
      <c r="H2132" s="46" t="s">
        <v>1852</v>
      </c>
      <c r="J2132" s="5" t="str">
        <f t="shared" si="249"/>
        <v>NOR simvastatine Teva Sweden AB film-coated tablet 30 x 10mg/</v>
      </c>
      <c r="K2132" s="5" t="str">
        <f t="shared" si="250"/>
        <v>NOR simvastatine Teva Sweden AB film-coated tablet 30 x 10mg/</v>
      </c>
      <c r="N2132" s="46" t="s">
        <v>210</v>
      </c>
      <c r="O2132" s="46" t="s">
        <v>2278</v>
      </c>
      <c r="P2132" s="80">
        <v>30</v>
      </c>
      <c r="R2132" s="80">
        <v>30</v>
      </c>
      <c r="T2132" s="119"/>
      <c r="U2132" s="119"/>
      <c r="V2132" s="119"/>
      <c r="W2132" s="119"/>
      <c r="X2132" s="46" t="s">
        <v>210</v>
      </c>
      <c r="Y2132" s="46" t="s">
        <v>2161</v>
      </c>
      <c r="AA2132" s="46" t="s">
        <v>2303</v>
      </c>
      <c r="AC2132" s="46" t="s">
        <v>210</v>
      </c>
      <c r="AD2132" s="46" t="s">
        <v>210</v>
      </c>
      <c r="AE2132" s="46" t="s">
        <v>2278</v>
      </c>
      <c r="AF2132" s="48" t="s">
        <v>2203</v>
      </c>
      <c r="AG2132" s="46" t="s">
        <v>2339</v>
      </c>
      <c r="AH2132" s="46"/>
      <c r="AI2132" s="46" t="s">
        <v>3373</v>
      </c>
      <c r="AJ2132" s="46" t="s">
        <v>2221</v>
      </c>
      <c r="AT2132" s="25" t="str">
        <f t="shared" si="251"/>
        <v>NOR simvastatine Teva Sweden AB film-coated tablet 10mg/</v>
      </c>
      <c r="AU2132" s="33"/>
      <c r="AV2132" s="46" t="s">
        <v>2363</v>
      </c>
      <c r="AW2132" s="46" t="s">
        <v>1852</v>
      </c>
      <c r="AX2132" s="46"/>
      <c r="AZ2132" s="46" t="s">
        <v>579</v>
      </c>
      <c r="BA2132" s="46" t="s">
        <v>615</v>
      </c>
      <c r="BB2132" s="46"/>
      <c r="BD2132" s="46" t="s">
        <v>2339</v>
      </c>
      <c r="BE2132" s="46"/>
      <c r="BF2132" s="46" t="s">
        <v>2053</v>
      </c>
      <c r="BG2132" s="46" t="s">
        <v>2101</v>
      </c>
      <c r="BH2132" s="46"/>
      <c r="BI2132" s="46"/>
      <c r="BJ2132" s="46" t="s">
        <v>1966</v>
      </c>
      <c r="BK2132" s="46" t="s">
        <v>2101</v>
      </c>
      <c r="BL2132" s="46" t="s">
        <v>2053</v>
      </c>
      <c r="BM2132" s="65" t="s">
        <v>1353</v>
      </c>
      <c r="BN2132" t="str">
        <f t="shared" si="252"/>
        <v>simvastatine film-coated tablet 10mg/</v>
      </c>
      <c r="BO2132" s="65"/>
      <c r="BP2132" t="str">
        <f t="shared" si="255"/>
        <v>simvastatine film-coated tablet 10mg/</v>
      </c>
      <c r="BR2132" s="76">
        <v>10221000</v>
      </c>
      <c r="BS2132" s="72" t="s">
        <v>1220</v>
      </c>
      <c r="BT2132" s="72"/>
      <c r="BU2132" s="119"/>
      <c r="BV2132" s="119"/>
      <c r="BW2132" s="48" t="s">
        <v>2203</v>
      </c>
      <c r="CB2132" s="82" t="s">
        <v>173</v>
      </c>
      <c r="CC2132" s="82"/>
      <c r="CD2132" s="46" t="s">
        <v>2262</v>
      </c>
      <c r="CE2132" s="46" t="s">
        <v>173</v>
      </c>
      <c r="CG2132" s="46" t="s">
        <v>175</v>
      </c>
      <c r="CH2132" s="46"/>
      <c r="CI2132" s="119"/>
      <c r="CJ2132" s="119"/>
      <c r="CK2132" s="46" t="s">
        <v>1239</v>
      </c>
      <c r="CN2132" s="46" t="s">
        <v>3383</v>
      </c>
      <c r="CO2132" s="46" t="s">
        <v>2252</v>
      </c>
      <c r="CQ2132" s="46" t="s">
        <v>2252</v>
      </c>
      <c r="CR2132" s="46" t="s">
        <v>615</v>
      </c>
      <c r="CT2132" s="46" t="s">
        <v>2252</v>
      </c>
      <c r="CU2132" s="46" t="s">
        <v>615</v>
      </c>
      <c r="CV2132" s="119"/>
      <c r="CW2132" s="148"/>
      <c r="DG2132" s="119"/>
      <c r="DH2132" s="119"/>
      <c r="DI2132" s="119"/>
      <c r="DJ2132" s="119"/>
      <c r="DK2132" s="119"/>
      <c r="DL2132" s="74">
        <v>10</v>
      </c>
      <c r="DM2132" s="74" t="s">
        <v>164</v>
      </c>
      <c r="DN2132" s="74"/>
      <c r="DO2132" s="74"/>
      <c r="DP2132" s="74"/>
      <c r="DR2132" s="74">
        <v>10</v>
      </c>
      <c r="DS2132" s="74" t="s">
        <v>164</v>
      </c>
      <c r="DX2132" s="46" t="s">
        <v>210</v>
      </c>
      <c r="DY2132" s="46" t="s">
        <v>210</v>
      </c>
      <c r="DZ2132" s="46" t="s">
        <v>2242</v>
      </c>
      <c r="EA2132" s="75">
        <v>100000</v>
      </c>
      <c r="EB2132" s="46" t="s">
        <v>164</v>
      </c>
      <c r="EC2132" s="46"/>
      <c r="ET2132" s="46" t="s">
        <v>210</v>
      </c>
      <c r="EU2132" s="46" t="s">
        <v>210</v>
      </c>
      <c r="EY2132" s="70" t="str">
        <f t="shared" si="253"/>
        <v>simvastatine oral 10mg/</v>
      </c>
      <c r="FK2132" s="14" t="s">
        <v>163</v>
      </c>
      <c r="FL2132" s="70" t="str">
        <f t="shared" si="254"/>
        <v>simvastatine oral 10mg/</v>
      </c>
    </row>
    <row r="2133" spans="1:168" ht="15.75" customHeight="1">
      <c r="A2133" s="76">
        <f t="shared" si="256"/>
        <v>9876886</v>
      </c>
      <c r="B2133" s="57"/>
      <c r="C2133" s="119"/>
      <c r="D2133" s="119"/>
      <c r="E2133" s="119"/>
      <c r="F2133" s="119"/>
      <c r="G2133" s="46" t="s">
        <v>1631</v>
      </c>
      <c r="H2133" s="46" t="s">
        <v>1852</v>
      </c>
      <c r="J2133" s="5" t="str">
        <f t="shared" si="249"/>
        <v>NOR simvastatine Teva Sweden AB film-coated tablet 50 x 10mg/</v>
      </c>
      <c r="K2133" s="5" t="str">
        <f t="shared" si="250"/>
        <v>NOR simvastatine Teva Sweden AB film-coated tablet 50 x 10mg/</v>
      </c>
      <c r="N2133" s="46" t="s">
        <v>210</v>
      </c>
      <c r="O2133" s="46" t="s">
        <v>2240</v>
      </c>
      <c r="P2133" s="80">
        <v>50</v>
      </c>
      <c r="R2133" s="80">
        <v>50</v>
      </c>
      <c r="T2133" s="119"/>
      <c r="U2133" s="119"/>
      <c r="V2133" s="119"/>
      <c r="W2133" s="119"/>
      <c r="X2133" s="46" t="s">
        <v>210</v>
      </c>
      <c r="Y2133" s="46" t="s">
        <v>2161</v>
      </c>
      <c r="AA2133" s="46" t="s">
        <v>2303</v>
      </c>
      <c r="AC2133" s="46" t="s">
        <v>210</v>
      </c>
      <c r="AD2133" s="46" t="s">
        <v>210</v>
      </c>
      <c r="AE2133" s="46" t="s">
        <v>2240</v>
      </c>
      <c r="AF2133" s="48" t="s">
        <v>2203</v>
      </c>
      <c r="AG2133" s="46" t="s">
        <v>2339</v>
      </c>
      <c r="AH2133" s="46"/>
      <c r="AI2133" s="46" t="s">
        <v>3373</v>
      </c>
      <c r="AJ2133" s="46" t="s">
        <v>2221</v>
      </c>
      <c r="AT2133" s="25" t="str">
        <f t="shared" si="251"/>
        <v>NOR simvastatine Teva Sweden AB film-coated tablet 10mg/</v>
      </c>
      <c r="AU2133" s="33"/>
      <c r="AV2133" s="46" t="s">
        <v>2363</v>
      </c>
      <c r="AW2133" s="46" t="s">
        <v>1852</v>
      </c>
      <c r="AX2133" s="46"/>
      <c r="AZ2133" s="46" t="s">
        <v>579</v>
      </c>
      <c r="BA2133" s="46" t="s">
        <v>615</v>
      </c>
      <c r="BB2133" s="46"/>
      <c r="BD2133" s="46" t="s">
        <v>2339</v>
      </c>
      <c r="BE2133" s="46"/>
      <c r="BF2133" s="46" t="s">
        <v>2053</v>
      </c>
      <c r="BG2133" s="46" t="s">
        <v>2101</v>
      </c>
      <c r="BH2133" s="46"/>
      <c r="BI2133" s="46"/>
      <c r="BJ2133" s="46" t="s">
        <v>1966</v>
      </c>
      <c r="BK2133" s="46" t="s">
        <v>2101</v>
      </c>
      <c r="BL2133" s="46" t="s">
        <v>2053</v>
      </c>
      <c r="BM2133" s="65" t="s">
        <v>1353</v>
      </c>
      <c r="BN2133" t="str">
        <f t="shared" si="252"/>
        <v>simvastatine film-coated tablet 10mg/</v>
      </c>
      <c r="BO2133" s="65"/>
      <c r="BP2133" t="str">
        <f t="shared" si="255"/>
        <v>simvastatine film-coated tablet 10mg/</v>
      </c>
      <c r="BR2133" s="76">
        <v>10221000</v>
      </c>
      <c r="BS2133" s="72" t="s">
        <v>1220</v>
      </c>
      <c r="BT2133" s="72"/>
      <c r="BU2133" s="119"/>
      <c r="BV2133" s="119"/>
      <c r="BW2133" s="48" t="s">
        <v>2203</v>
      </c>
      <c r="CB2133" s="82" t="s">
        <v>173</v>
      </c>
      <c r="CC2133" s="82"/>
      <c r="CD2133" s="46" t="s">
        <v>2262</v>
      </c>
      <c r="CE2133" s="46" t="s">
        <v>173</v>
      </c>
      <c r="CG2133" s="46" t="s">
        <v>175</v>
      </c>
      <c r="CH2133" s="46"/>
      <c r="CI2133" s="119"/>
      <c r="CJ2133" s="119"/>
      <c r="CK2133" s="46" t="s">
        <v>1239</v>
      </c>
      <c r="CN2133" s="46" t="s">
        <v>3383</v>
      </c>
      <c r="CO2133" s="46" t="s">
        <v>2252</v>
      </c>
      <c r="CQ2133" s="46" t="s">
        <v>2252</v>
      </c>
      <c r="CR2133" s="46" t="s">
        <v>615</v>
      </c>
      <c r="CT2133" s="46" t="s">
        <v>2252</v>
      </c>
      <c r="CU2133" s="46" t="s">
        <v>615</v>
      </c>
      <c r="CV2133" s="119"/>
      <c r="CW2133" s="148"/>
      <c r="DG2133" s="119"/>
      <c r="DH2133" s="119"/>
      <c r="DI2133" s="119"/>
      <c r="DJ2133" s="119"/>
      <c r="DK2133" s="119"/>
      <c r="DL2133" s="74">
        <v>10</v>
      </c>
      <c r="DM2133" s="74" t="s">
        <v>164</v>
      </c>
      <c r="DN2133" s="74"/>
      <c r="DO2133" s="74"/>
      <c r="DP2133" s="74"/>
      <c r="DR2133" s="74">
        <v>10</v>
      </c>
      <c r="DS2133" s="74" t="s">
        <v>164</v>
      </c>
      <c r="DX2133" s="46" t="s">
        <v>210</v>
      </c>
      <c r="DY2133" s="46" t="s">
        <v>210</v>
      </c>
      <c r="DZ2133" s="46" t="s">
        <v>2242</v>
      </c>
      <c r="EA2133" s="75">
        <v>100000</v>
      </c>
      <c r="EB2133" s="46" t="s">
        <v>164</v>
      </c>
      <c r="EC2133" s="46"/>
      <c r="ET2133" s="46" t="s">
        <v>210</v>
      </c>
      <c r="EU2133" s="46" t="s">
        <v>210</v>
      </c>
      <c r="EY2133" s="70" t="str">
        <f t="shared" si="253"/>
        <v>simvastatine oral 10mg/</v>
      </c>
      <c r="FK2133" s="14" t="s">
        <v>163</v>
      </c>
      <c r="FL2133" s="70" t="str">
        <f t="shared" si="254"/>
        <v>simvastatine oral 10mg/</v>
      </c>
    </row>
    <row r="2134" spans="1:168" ht="15.75" customHeight="1">
      <c r="A2134" s="76">
        <f t="shared" si="256"/>
        <v>9876887</v>
      </c>
      <c r="B2134" s="57"/>
      <c r="C2134" s="119"/>
      <c r="D2134" s="119"/>
      <c r="E2134" s="119"/>
      <c r="F2134" s="119"/>
      <c r="G2134" s="46" t="s">
        <v>1632</v>
      </c>
      <c r="H2134" s="46" t="s">
        <v>1852</v>
      </c>
      <c r="J2134" s="5" t="str">
        <f t="shared" si="249"/>
        <v>NOR simvastatine Teva Sweden AB film-coated tablet 84 x 10mg/</v>
      </c>
      <c r="K2134" s="5" t="str">
        <f t="shared" si="250"/>
        <v>NOR simvastatine Teva Sweden AB film-coated tablet 84 x 10mg/</v>
      </c>
      <c r="N2134" s="46" t="s">
        <v>210</v>
      </c>
      <c r="O2134" s="46" t="s">
        <v>2294</v>
      </c>
      <c r="P2134" s="80">
        <v>84</v>
      </c>
      <c r="R2134" s="80">
        <v>84</v>
      </c>
      <c r="T2134" s="119"/>
      <c r="U2134" s="119"/>
      <c r="V2134" s="119"/>
      <c r="W2134" s="119"/>
      <c r="X2134" s="46" t="s">
        <v>210</v>
      </c>
      <c r="Y2134" s="46" t="s">
        <v>2161</v>
      </c>
      <c r="AA2134" s="46" t="s">
        <v>2303</v>
      </c>
      <c r="AC2134" s="46" t="s">
        <v>210</v>
      </c>
      <c r="AD2134" s="46" t="s">
        <v>210</v>
      </c>
      <c r="AE2134" s="46" t="s">
        <v>2294</v>
      </c>
      <c r="AF2134" s="48" t="s">
        <v>2203</v>
      </c>
      <c r="AG2134" s="46" t="s">
        <v>2339</v>
      </c>
      <c r="AH2134" s="46"/>
      <c r="AI2134" s="46" t="s">
        <v>3373</v>
      </c>
      <c r="AJ2134" s="46" t="s">
        <v>2221</v>
      </c>
      <c r="AT2134" s="25" t="str">
        <f t="shared" si="251"/>
        <v>NOR simvastatine Teva Sweden AB film-coated tablet 10mg/</v>
      </c>
      <c r="AU2134" s="33"/>
      <c r="AV2134" s="46" t="s">
        <v>2363</v>
      </c>
      <c r="AW2134" s="46" t="s">
        <v>1852</v>
      </c>
      <c r="AX2134" s="46"/>
      <c r="AZ2134" s="46" t="s">
        <v>579</v>
      </c>
      <c r="BA2134" s="46" t="s">
        <v>615</v>
      </c>
      <c r="BB2134" s="46"/>
      <c r="BD2134" s="46" t="s">
        <v>2339</v>
      </c>
      <c r="BE2134" s="46"/>
      <c r="BF2134" s="46" t="s">
        <v>2053</v>
      </c>
      <c r="BG2134" s="46" t="s">
        <v>2101</v>
      </c>
      <c r="BH2134" s="46"/>
      <c r="BI2134" s="46"/>
      <c r="BJ2134" s="46" t="s">
        <v>1966</v>
      </c>
      <c r="BK2134" s="46" t="s">
        <v>2101</v>
      </c>
      <c r="BL2134" s="46" t="s">
        <v>2053</v>
      </c>
      <c r="BM2134" s="65" t="s">
        <v>1353</v>
      </c>
      <c r="BN2134" t="str">
        <f t="shared" si="252"/>
        <v>simvastatine film-coated tablet 10mg/</v>
      </c>
      <c r="BO2134" s="65"/>
      <c r="BP2134" t="str">
        <f t="shared" si="255"/>
        <v>simvastatine film-coated tablet 10mg/</v>
      </c>
      <c r="BR2134" s="76">
        <v>10221000</v>
      </c>
      <c r="BS2134" s="72" t="s">
        <v>1220</v>
      </c>
      <c r="BT2134" s="72"/>
      <c r="BU2134" s="119"/>
      <c r="BV2134" s="119"/>
      <c r="BW2134" s="48" t="s">
        <v>2203</v>
      </c>
      <c r="CB2134" s="82" t="s">
        <v>173</v>
      </c>
      <c r="CC2134" s="82"/>
      <c r="CD2134" s="46" t="s">
        <v>2262</v>
      </c>
      <c r="CE2134" s="46" t="s">
        <v>173</v>
      </c>
      <c r="CG2134" s="46" t="s">
        <v>175</v>
      </c>
      <c r="CH2134" s="46"/>
      <c r="CI2134" s="119"/>
      <c r="CJ2134" s="119"/>
      <c r="CK2134" s="46" t="s">
        <v>1239</v>
      </c>
      <c r="CN2134" s="46" t="s">
        <v>3383</v>
      </c>
      <c r="CO2134" s="46" t="s">
        <v>2252</v>
      </c>
      <c r="CQ2134" s="46" t="s">
        <v>2252</v>
      </c>
      <c r="CR2134" s="46" t="s">
        <v>615</v>
      </c>
      <c r="CT2134" s="46" t="s">
        <v>2252</v>
      </c>
      <c r="CU2134" s="46" t="s">
        <v>615</v>
      </c>
      <c r="CV2134" s="119"/>
      <c r="CW2134" s="148"/>
      <c r="DG2134" s="119"/>
      <c r="DH2134" s="119"/>
      <c r="DI2134" s="119"/>
      <c r="DJ2134" s="119"/>
      <c r="DK2134" s="119"/>
      <c r="DL2134" s="74">
        <v>10</v>
      </c>
      <c r="DM2134" s="74" t="s">
        <v>164</v>
      </c>
      <c r="DN2134" s="74"/>
      <c r="DO2134" s="74"/>
      <c r="DP2134" s="74"/>
      <c r="DR2134" s="74">
        <v>10</v>
      </c>
      <c r="DS2134" s="74" t="s">
        <v>164</v>
      </c>
      <c r="DX2134" s="46" t="s">
        <v>210</v>
      </c>
      <c r="DY2134" s="46" t="s">
        <v>210</v>
      </c>
      <c r="DZ2134" s="46" t="s">
        <v>2242</v>
      </c>
      <c r="EA2134" s="75">
        <v>100000</v>
      </c>
      <c r="EB2134" s="46" t="s">
        <v>164</v>
      </c>
      <c r="EC2134" s="46"/>
      <c r="ET2134" s="46" t="s">
        <v>210</v>
      </c>
      <c r="EU2134" s="46" t="s">
        <v>210</v>
      </c>
      <c r="EY2134" s="70" t="str">
        <f t="shared" si="253"/>
        <v>simvastatine oral 10mg/</v>
      </c>
      <c r="FK2134" s="14" t="s">
        <v>163</v>
      </c>
      <c r="FL2134" s="70" t="str">
        <f t="shared" si="254"/>
        <v>simvastatine oral 10mg/</v>
      </c>
    </row>
    <row r="2135" spans="1:168" ht="15.75" customHeight="1">
      <c r="A2135" s="76">
        <f t="shared" si="256"/>
        <v>9876888</v>
      </c>
      <c r="B2135" s="57"/>
      <c r="C2135" s="119"/>
      <c r="D2135" s="119"/>
      <c r="E2135" s="119"/>
      <c r="F2135" s="119"/>
      <c r="G2135" s="46" t="s">
        <v>1633</v>
      </c>
      <c r="H2135" s="46" t="s">
        <v>1852</v>
      </c>
      <c r="J2135" s="5" t="str">
        <f t="shared" ref="J2135:J2198" si="257">CONCATENATE(BM2135," ",CR2136," ",BG2135," ",BS2135," ",R2135,S2135," x ",DR2135,DS2135,"/",DU2135,DV2135)</f>
        <v>NOR simvastatine Teva Sweden AB film-coated tablet 60 x 10mg/</v>
      </c>
      <c r="K2135" s="5" t="str">
        <f t="shared" ref="K2135:K2198" si="258">CONCATENATE(BM2135," ",CR2136," ",BG2135," ",BS2135," ",R2135,S2135," x ",DR2135,DS2135,"/",DU2135,DV2135)</f>
        <v>NOR simvastatine Teva Sweden AB film-coated tablet 60 x 10mg/</v>
      </c>
      <c r="N2135" s="46" t="s">
        <v>210</v>
      </c>
      <c r="O2135" s="46" t="s">
        <v>2274</v>
      </c>
      <c r="P2135" s="80">
        <v>60</v>
      </c>
      <c r="R2135" s="80">
        <v>60</v>
      </c>
      <c r="T2135" s="119"/>
      <c r="U2135" s="119"/>
      <c r="V2135" s="119"/>
      <c r="W2135" s="119"/>
      <c r="X2135" s="46" t="s">
        <v>210</v>
      </c>
      <c r="Y2135" s="46" t="s">
        <v>2161</v>
      </c>
      <c r="AA2135" s="46" t="s">
        <v>2303</v>
      </c>
      <c r="AC2135" s="46" t="s">
        <v>210</v>
      </c>
      <c r="AD2135" s="46" t="s">
        <v>210</v>
      </c>
      <c r="AE2135" s="46" t="s">
        <v>2274</v>
      </c>
      <c r="AF2135" s="48" t="s">
        <v>2203</v>
      </c>
      <c r="AG2135" s="46" t="s">
        <v>2339</v>
      </c>
      <c r="AH2135" s="46"/>
      <c r="AI2135" s="46" t="s">
        <v>3373</v>
      </c>
      <c r="AJ2135" s="46" t="s">
        <v>2221</v>
      </c>
      <c r="AT2135" s="25" t="str">
        <f t="shared" ref="AT2135:AT2198" si="259">CONCATENATE(BM2135," ",CR2136," ",BG2135," ",BS2135," ",DR2135,DS2135,"/",DU2135,DV2135)</f>
        <v>NOR simvastatine Teva Sweden AB film-coated tablet 10mg/</v>
      </c>
      <c r="AU2135" s="33"/>
      <c r="AV2135" s="46" t="s">
        <v>2363</v>
      </c>
      <c r="AW2135" s="46" t="s">
        <v>1852</v>
      </c>
      <c r="AX2135" s="46"/>
      <c r="AZ2135" s="46" t="s">
        <v>579</v>
      </c>
      <c r="BA2135" s="46" t="s">
        <v>615</v>
      </c>
      <c r="BB2135" s="46"/>
      <c r="BD2135" s="46" t="s">
        <v>2339</v>
      </c>
      <c r="BE2135" s="46"/>
      <c r="BF2135" s="46" t="s">
        <v>2053</v>
      </c>
      <c r="BG2135" s="46" t="s">
        <v>2101</v>
      </c>
      <c r="BH2135" s="46"/>
      <c r="BI2135" s="46"/>
      <c r="BJ2135" s="46" t="s">
        <v>1966</v>
      </c>
      <c r="BK2135" s="46" t="s">
        <v>2101</v>
      </c>
      <c r="BL2135" s="46" t="s">
        <v>2053</v>
      </c>
      <c r="BM2135" s="65" t="s">
        <v>1353</v>
      </c>
      <c r="BN2135" t="str">
        <f t="shared" ref="BN2135:BN2198" si="260">CONCATENATE(CR2136," ",BS2135," ",DR2135,DS2135,"/",DU2135,DV2135)</f>
        <v>simvastatine film-coated tablet 10mg/</v>
      </c>
      <c r="BO2135" s="65"/>
      <c r="BP2135" t="str">
        <f t="shared" si="255"/>
        <v>simvastatine film-coated tablet 10mg/</v>
      </c>
      <c r="BR2135" s="76">
        <v>10221000</v>
      </c>
      <c r="BS2135" s="72" t="s">
        <v>1220</v>
      </c>
      <c r="BT2135" s="72"/>
      <c r="BU2135" s="119"/>
      <c r="BV2135" s="119"/>
      <c r="BW2135" s="48" t="s">
        <v>2203</v>
      </c>
      <c r="CB2135" s="82" t="s">
        <v>173</v>
      </c>
      <c r="CC2135" s="82"/>
      <c r="CD2135" s="46" t="s">
        <v>2262</v>
      </c>
      <c r="CE2135" s="46" t="s">
        <v>173</v>
      </c>
      <c r="CG2135" s="46" t="s">
        <v>175</v>
      </c>
      <c r="CH2135" s="46"/>
      <c r="CI2135" s="119"/>
      <c r="CJ2135" s="119"/>
      <c r="CK2135" s="46" t="s">
        <v>1239</v>
      </c>
      <c r="CN2135" s="46" t="s">
        <v>3383</v>
      </c>
      <c r="CO2135" s="46" t="s">
        <v>2252</v>
      </c>
      <c r="CQ2135" s="46" t="s">
        <v>2252</v>
      </c>
      <c r="CR2135" s="46" t="s">
        <v>615</v>
      </c>
      <c r="CT2135" s="46" t="s">
        <v>2252</v>
      </c>
      <c r="CU2135" s="46" t="s">
        <v>615</v>
      </c>
      <c r="CV2135" s="119"/>
      <c r="CW2135" s="148"/>
      <c r="DG2135" s="119"/>
      <c r="DH2135" s="119"/>
      <c r="DI2135" s="119"/>
      <c r="DJ2135" s="119"/>
      <c r="DK2135" s="119"/>
      <c r="DL2135" s="74">
        <v>10</v>
      </c>
      <c r="DM2135" s="74" t="s">
        <v>164</v>
      </c>
      <c r="DN2135" s="74"/>
      <c r="DO2135" s="74"/>
      <c r="DP2135" s="74"/>
      <c r="DR2135" s="74">
        <v>10</v>
      </c>
      <c r="DS2135" s="74" t="s">
        <v>164</v>
      </c>
      <c r="DX2135" s="46" t="s">
        <v>210</v>
      </c>
      <c r="DY2135" s="46" t="s">
        <v>210</v>
      </c>
      <c r="DZ2135" s="46" t="s">
        <v>2242</v>
      </c>
      <c r="EA2135" s="75">
        <v>100000</v>
      </c>
      <c r="EB2135" s="46" t="s">
        <v>164</v>
      </c>
      <c r="EC2135" s="46"/>
      <c r="ET2135" s="46" t="s">
        <v>210</v>
      </c>
      <c r="EU2135" s="46" t="s">
        <v>210</v>
      </c>
      <c r="EY2135" s="70" t="str">
        <f t="shared" ref="EY2135:EY2198" si="261">CONCATENATE(CU2137," ",FK2135," ",DR2135,DS2135,"/",DU2135,DV2135)</f>
        <v>simvastatine oral 10mg/</v>
      </c>
      <c r="FK2135" s="14" t="s">
        <v>163</v>
      </c>
      <c r="FL2135" s="70" t="str">
        <f t="shared" ref="FL2135:FL2198" si="262">CONCATENATE(CU2137," ",FK2135," ",DR2135,DS2135,"/",DU2135,DV2135)</f>
        <v>simvastatine oral 10mg/</v>
      </c>
    </row>
    <row r="2136" spans="1:168" ht="15.75" customHeight="1">
      <c r="A2136" s="76">
        <f t="shared" si="256"/>
        <v>9876889</v>
      </c>
      <c r="B2136" s="57"/>
      <c r="C2136" s="119"/>
      <c r="D2136" s="119"/>
      <c r="E2136" s="119"/>
      <c r="F2136" s="119"/>
      <c r="G2136" s="46" t="s">
        <v>1634</v>
      </c>
      <c r="H2136" s="46" t="s">
        <v>1852</v>
      </c>
      <c r="J2136" s="5" t="str">
        <f t="shared" si="257"/>
        <v>NOR simvastatine Teva Sweden AB film-coated tablet 10 x 10mg/</v>
      </c>
      <c r="K2136" s="5" t="str">
        <f t="shared" si="258"/>
        <v>NOR simvastatine Teva Sweden AB film-coated tablet 10 x 10mg/</v>
      </c>
      <c r="N2136" s="46" t="s">
        <v>210</v>
      </c>
      <c r="O2136" s="46" t="s">
        <v>2230</v>
      </c>
      <c r="P2136" s="80">
        <v>10</v>
      </c>
      <c r="R2136" s="80">
        <v>10</v>
      </c>
      <c r="T2136" s="119"/>
      <c r="U2136" s="119"/>
      <c r="V2136" s="119"/>
      <c r="W2136" s="119"/>
      <c r="X2136" s="46" t="s">
        <v>210</v>
      </c>
      <c r="Y2136" s="46" t="s">
        <v>2161</v>
      </c>
      <c r="AA2136" s="46" t="s">
        <v>2303</v>
      </c>
      <c r="AC2136" s="46" t="s">
        <v>210</v>
      </c>
      <c r="AD2136" s="46" t="s">
        <v>210</v>
      </c>
      <c r="AE2136" s="46" t="s">
        <v>2230</v>
      </c>
      <c r="AF2136" s="48" t="s">
        <v>2203</v>
      </c>
      <c r="AG2136" s="46" t="s">
        <v>2339</v>
      </c>
      <c r="AH2136" s="46"/>
      <c r="AI2136" s="46" t="s">
        <v>3373</v>
      </c>
      <c r="AJ2136" s="46" t="s">
        <v>2221</v>
      </c>
      <c r="AT2136" s="25" t="str">
        <f t="shared" si="259"/>
        <v>NOR simvastatine Teva Sweden AB film-coated tablet 10mg/</v>
      </c>
      <c r="AU2136" s="33"/>
      <c r="AV2136" s="46" t="s">
        <v>2363</v>
      </c>
      <c r="AW2136" s="46" t="s">
        <v>1852</v>
      </c>
      <c r="AX2136" s="46"/>
      <c r="AZ2136" s="46" t="s">
        <v>579</v>
      </c>
      <c r="BA2136" s="46" t="s">
        <v>615</v>
      </c>
      <c r="BB2136" s="46"/>
      <c r="BD2136" s="46" t="s">
        <v>2339</v>
      </c>
      <c r="BE2136" s="46"/>
      <c r="BF2136" s="46" t="s">
        <v>2053</v>
      </c>
      <c r="BG2136" s="46" t="s">
        <v>2101</v>
      </c>
      <c r="BH2136" s="46"/>
      <c r="BI2136" s="46"/>
      <c r="BJ2136" s="46" t="s">
        <v>1966</v>
      </c>
      <c r="BK2136" s="46" t="s">
        <v>2101</v>
      </c>
      <c r="BL2136" s="46" t="s">
        <v>2053</v>
      </c>
      <c r="BM2136" s="65" t="s">
        <v>1353</v>
      </c>
      <c r="BN2136" t="str">
        <f t="shared" si="260"/>
        <v>simvastatine film-coated tablet 10mg/</v>
      </c>
      <c r="BO2136" s="65"/>
      <c r="BP2136" t="str">
        <f t="shared" si="255"/>
        <v>simvastatine film-coated tablet 10mg/</v>
      </c>
      <c r="BR2136" s="76">
        <v>10221000</v>
      </c>
      <c r="BS2136" s="72" t="s">
        <v>1220</v>
      </c>
      <c r="BT2136" s="72"/>
      <c r="BU2136" s="119"/>
      <c r="BV2136" s="119"/>
      <c r="BW2136" s="48" t="s">
        <v>2203</v>
      </c>
      <c r="CB2136" s="82" t="s">
        <v>173</v>
      </c>
      <c r="CC2136" s="82"/>
      <c r="CD2136" s="46" t="s">
        <v>2262</v>
      </c>
      <c r="CE2136" s="46" t="s">
        <v>173</v>
      </c>
      <c r="CG2136" s="46" t="s">
        <v>175</v>
      </c>
      <c r="CH2136" s="46"/>
      <c r="CI2136" s="119"/>
      <c r="CJ2136" s="119"/>
      <c r="CK2136" s="46" t="s">
        <v>1239</v>
      </c>
      <c r="CN2136" s="46" t="s">
        <v>3383</v>
      </c>
      <c r="CO2136" s="46" t="s">
        <v>2252</v>
      </c>
      <c r="CQ2136" s="46" t="s">
        <v>2252</v>
      </c>
      <c r="CR2136" s="46" t="s">
        <v>615</v>
      </c>
      <c r="CT2136" s="46" t="s">
        <v>2252</v>
      </c>
      <c r="CU2136" s="46" t="s">
        <v>615</v>
      </c>
      <c r="CV2136" s="119"/>
      <c r="CW2136" s="148"/>
      <c r="DG2136" s="119"/>
      <c r="DH2136" s="119"/>
      <c r="DI2136" s="119"/>
      <c r="DJ2136" s="119"/>
      <c r="DK2136" s="119"/>
      <c r="DL2136" s="74">
        <v>10</v>
      </c>
      <c r="DM2136" s="74" t="s">
        <v>164</v>
      </c>
      <c r="DN2136" s="74"/>
      <c r="DO2136" s="74"/>
      <c r="DP2136" s="74"/>
      <c r="DR2136" s="74">
        <v>10</v>
      </c>
      <c r="DS2136" s="74" t="s">
        <v>164</v>
      </c>
      <c r="DX2136" s="46" t="s">
        <v>210</v>
      </c>
      <c r="DY2136" s="46" t="s">
        <v>210</v>
      </c>
      <c r="DZ2136" s="46" t="s">
        <v>2242</v>
      </c>
      <c r="EA2136" s="75">
        <v>100000</v>
      </c>
      <c r="EB2136" s="46" t="s">
        <v>164</v>
      </c>
      <c r="EC2136" s="46"/>
      <c r="ET2136" s="46" t="s">
        <v>210</v>
      </c>
      <c r="EU2136" s="46" t="s">
        <v>210</v>
      </c>
      <c r="EY2136" s="70" t="str">
        <f t="shared" si="261"/>
        <v>simvastatine oral 10mg/</v>
      </c>
      <c r="FK2136" s="14" t="s">
        <v>163</v>
      </c>
      <c r="FL2136" s="70" t="str">
        <f t="shared" si="262"/>
        <v>simvastatine oral 10mg/</v>
      </c>
    </row>
    <row r="2137" spans="1:168" ht="15.75" customHeight="1">
      <c r="A2137" s="76">
        <f t="shared" si="256"/>
        <v>9876890</v>
      </c>
      <c r="B2137" s="57"/>
      <c r="C2137" s="119"/>
      <c r="D2137" s="119"/>
      <c r="E2137" s="119"/>
      <c r="F2137" s="119"/>
      <c r="G2137" s="46" t="s">
        <v>1635</v>
      </c>
      <c r="H2137" s="46" t="s">
        <v>1874</v>
      </c>
      <c r="J2137" s="5" t="str">
        <f t="shared" si="257"/>
        <v>NOR simvastatine Orifarm AS film-coated tablet 100 x 40mg/</v>
      </c>
      <c r="K2137" s="5" t="str">
        <f t="shared" si="258"/>
        <v>NOR simvastatine Orifarm AS film-coated tablet 100 x 40mg/</v>
      </c>
      <c r="N2137" s="46" t="s">
        <v>210</v>
      </c>
      <c r="O2137" s="46" t="s">
        <v>2235</v>
      </c>
      <c r="P2137" s="80">
        <v>100</v>
      </c>
      <c r="R2137" s="80">
        <v>100</v>
      </c>
      <c r="T2137" s="119"/>
      <c r="U2137" s="119"/>
      <c r="V2137" s="119"/>
      <c r="W2137" s="119"/>
      <c r="X2137" s="46" t="s">
        <v>210</v>
      </c>
      <c r="Y2137" s="46" t="s">
        <v>2184</v>
      </c>
      <c r="AA2137" s="46" t="s">
        <v>2303</v>
      </c>
      <c r="AC2137" s="46" t="s">
        <v>210</v>
      </c>
      <c r="AD2137" s="46" t="s">
        <v>210</v>
      </c>
      <c r="AE2137" s="46" t="s">
        <v>2235</v>
      </c>
      <c r="AF2137" s="48" t="s">
        <v>2203</v>
      </c>
      <c r="AG2137" s="46" t="s">
        <v>2339</v>
      </c>
      <c r="AH2137" s="46"/>
      <c r="AI2137" s="46" t="s">
        <v>3373</v>
      </c>
      <c r="AJ2137" s="46" t="s">
        <v>2221</v>
      </c>
      <c r="AT2137" s="25" t="str">
        <f t="shared" si="259"/>
        <v>NOR simvastatine Orifarm AS film-coated tablet 40mg/</v>
      </c>
      <c r="AU2137" s="33"/>
      <c r="AV2137" s="46" t="s">
        <v>1903</v>
      </c>
      <c r="AW2137" s="46" t="s">
        <v>1874</v>
      </c>
      <c r="AX2137" s="46"/>
      <c r="AZ2137" s="46" t="s">
        <v>579</v>
      </c>
      <c r="BA2137" s="46" t="s">
        <v>615</v>
      </c>
      <c r="BB2137" s="46"/>
      <c r="BD2137" s="46" t="s">
        <v>2339</v>
      </c>
      <c r="BE2137" s="46"/>
      <c r="BF2137" s="46" t="s">
        <v>2076</v>
      </c>
      <c r="BG2137" s="46" t="s">
        <v>2088</v>
      </c>
      <c r="BH2137" s="46"/>
      <c r="BI2137" s="46"/>
      <c r="BJ2137" s="46" t="s">
        <v>1989</v>
      </c>
      <c r="BK2137" s="46" t="s">
        <v>2088</v>
      </c>
      <c r="BL2137" s="46" t="s">
        <v>2076</v>
      </c>
      <c r="BM2137" s="65" t="s">
        <v>1353</v>
      </c>
      <c r="BN2137" t="str">
        <f t="shared" si="260"/>
        <v>simvastatine film-coated tablet 40mg/</v>
      </c>
      <c r="BO2137" s="65"/>
      <c r="BP2137" t="str">
        <f t="shared" si="255"/>
        <v>simvastatine film-coated tablet 40mg/</v>
      </c>
      <c r="BR2137" s="76">
        <v>10221000</v>
      </c>
      <c r="BS2137" s="72" t="s">
        <v>1220</v>
      </c>
      <c r="BT2137" s="72"/>
      <c r="BU2137" s="119"/>
      <c r="BV2137" s="119"/>
      <c r="BW2137" s="48" t="s">
        <v>2203</v>
      </c>
      <c r="CB2137" s="82" t="s">
        <v>173</v>
      </c>
      <c r="CC2137" s="82"/>
      <c r="CD2137" s="46" t="s">
        <v>2262</v>
      </c>
      <c r="CE2137" s="46" t="s">
        <v>173</v>
      </c>
      <c r="CG2137" s="46" t="s">
        <v>175</v>
      </c>
      <c r="CH2137" s="46"/>
      <c r="CI2137" s="119"/>
      <c r="CJ2137" s="119"/>
      <c r="CK2137" s="46" t="s">
        <v>1239</v>
      </c>
      <c r="CN2137" s="46" t="s">
        <v>3383</v>
      </c>
      <c r="CO2137" s="46" t="s">
        <v>2252</v>
      </c>
      <c r="CQ2137" s="46" t="s">
        <v>2252</v>
      </c>
      <c r="CR2137" s="46" t="s">
        <v>615</v>
      </c>
      <c r="CT2137" s="46" t="s">
        <v>2252</v>
      </c>
      <c r="CU2137" s="46" t="s">
        <v>615</v>
      </c>
      <c r="CV2137" s="119"/>
      <c r="CW2137" s="148"/>
      <c r="DG2137" s="119"/>
      <c r="DH2137" s="119"/>
      <c r="DI2137" s="119"/>
      <c r="DJ2137" s="119"/>
      <c r="DK2137" s="119"/>
      <c r="DL2137" s="74">
        <v>40</v>
      </c>
      <c r="DM2137" s="74" t="s">
        <v>164</v>
      </c>
      <c r="DN2137" s="74"/>
      <c r="DO2137" s="74"/>
      <c r="DP2137" s="74"/>
      <c r="DR2137" s="74">
        <v>40</v>
      </c>
      <c r="DS2137" s="74" t="s">
        <v>164</v>
      </c>
      <c r="DX2137" s="46" t="s">
        <v>210</v>
      </c>
      <c r="DY2137" s="46" t="s">
        <v>210</v>
      </c>
      <c r="DZ2137" s="46" t="s">
        <v>2242</v>
      </c>
      <c r="EA2137" s="75">
        <v>400000</v>
      </c>
      <c r="EB2137" s="46" t="s">
        <v>164</v>
      </c>
      <c r="EC2137" s="46"/>
      <c r="ET2137" s="46" t="s">
        <v>210</v>
      </c>
      <c r="EU2137" s="46" t="s">
        <v>210</v>
      </c>
      <c r="EY2137" s="70" t="str">
        <f t="shared" si="261"/>
        <v>simvastatine oral 40mg/</v>
      </c>
      <c r="FK2137" s="14" t="s">
        <v>163</v>
      </c>
      <c r="FL2137" s="70" t="str">
        <f t="shared" si="262"/>
        <v>simvastatine oral 40mg/</v>
      </c>
    </row>
    <row r="2138" spans="1:168" ht="15.75" customHeight="1">
      <c r="A2138" s="76">
        <f t="shared" si="256"/>
        <v>9876891</v>
      </c>
      <c r="B2138" s="57"/>
      <c r="C2138" s="119"/>
      <c r="D2138" s="119"/>
      <c r="E2138" s="119"/>
      <c r="F2138" s="119"/>
      <c r="G2138" s="46" t="s">
        <v>1636</v>
      </c>
      <c r="H2138" s="46" t="s">
        <v>1866</v>
      </c>
      <c r="J2138" s="5" t="str">
        <f t="shared" si="257"/>
        <v>NOR simvastatine Sandoz - København film-coated tablet 20 x 10mg/</v>
      </c>
      <c r="K2138" s="5" t="str">
        <f t="shared" si="258"/>
        <v>NOR simvastatine Sandoz - København film-coated tablet 20 x 10mg/</v>
      </c>
      <c r="N2138" s="46" t="s">
        <v>210</v>
      </c>
      <c r="O2138" s="46" t="s">
        <v>2238</v>
      </c>
      <c r="P2138" s="80">
        <v>20</v>
      </c>
      <c r="R2138" s="80">
        <v>20</v>
      </c>
      <c r="T2138" s="119"/>
      <c r="U2138" s="119"/>
      <c r="V2138" s="119"/>
      <c r="W2138" s="119"/>
      <c r="X2138" s="46" t="s">
        <v>210</v>
      </c>
      <c r="Y2138" s="46" t="s">
        <v>2175</v>
      </c>
      <c r="AA2138" s="46" t="s">
        <v>2303</v>
      </c>
      <c r="AC2138" s="46" t="s">
        <v>210</v>
      </c>
      <c r="AD2138" s="46" t="s">
        <v>210</v>
      </c>
      <c r="AE2138" s="46" t="s">
        <v>2238</v>
      </c>
      <c r="AF2138" s="48" t="s">
        <v>2203</v>
      </c>
      <c r="AG2138" s="46" t="s">
        <v>2339</v>
      </c>
      <c r="AH2138" s="46"/>
      <c r="AI2138" s="46" t="s">
        <v>3373</v>
      </c>
      <c r="AJ2138" s="46" t="s">
        <v>2221</v>
      </c>
      <c r="AT2138" s="25" t="str">
        <f t="shared" si="259"/>
        <v>NOR simvastatine Sandoz - København film-coated tablet 10mg/</v>
      </c>
      <c r="AU2138" s="33"/>
      <c r="AV2138" s="46" t="s">
        <v>2367</v>
      </c>
      <c r="AW2138" s="46" t="s">
        <v>1866</v>
      </c>
      <c r="AX2138" s="46"/>
      <c r="AZ2138" s="46" t="s">
        <v>579</v>
      </c>
      <c r="BA2138" s="46" t="s">
        <v>615</v>
      </c>
      <c r="BB2138" s="46"/>
      <c r="BD2138" s="46" t="s">
        <v>2339</v>
      </c>
      <c r="BE2138" s="46"/>
      <c r="BF2138" s="46" t="s">
        <v>2067</v>
      </c>
      <c r="BG2138" s="46" t="s">
        <v>2105</v>
      </c>
      <c r="BH2138" s="46"/>
      <c r="BI2138" s="46"/>
      <c r="BJ2138" s="46" t="s">
        <v>1980</v>
      </c>
      <c r="BK2138" s="46" t="s">
        <v>2105</v>
      </c>
      <c r="BL2138" s="46" t="s">
        <v>2067</v>
      </c>
      <c r="BM2138" s="65" t="s">
        <v>1353</v>
      </c>
      <c r="BN2138" t="str">
        <f t="shared" si="260"/>
        <v>simvastatine film-coated tablet 10mg/</v>
      </c>
      <c r="BO2138" s="65"/>
      <c r="BP2138" t="str">
        <f t="shared" si="255"/>
        <v>simvastatine film-coated tablet 10mg/</v>
      </c>
      <c r="BR2138" s="76">
        <v>10221000</v>
      </c>
      <c r="BS2138" s="72" t="s">
        <v>1220</v>
      </c>
      <c r="BT2138" s="72"/>
      <c r="BU2138" s="119"/>
      <c r="BV2138" s="119"/>
      <c r="BW2138" s="48" t="s">
        <v>2203</v>
      </c>
      <c r="CB2138" s="82" t="s">
        <v>173</v>
      </c>
      <c r="CC2138" s="82"/>
      <c r="CD2138" s="46" t="s">
        <v>2262</v>
      </c>
      <c r="CE2138" s="46" t="s">
        <v>173</v>
      </c>
      <c r="CG2138" s="46" t="s">
        <v>175</v>
      </c>
      <c r="CH2138" s="46"/>
      <c r="CI2138" s="119"/>
      <c r="CJ2138" s="119"/>
      <c r="CK2138" s="46" t="s">
        <v>1239</v>
      </c>
      <c r="CN2138" s="46" t="s">
        <v>3383</v>
      </c>
      <c r="CO2138" s="46" t="s">
        <v>2252</v>
      </c>
      <c r="CQ2138" s="46" t="s">
        <v>2252</v>
      </c>
      <c r="CR2138" s="46" t="s">
        <v>615</v>
      </c>
      <c r="CT2138" s="46" t="s">
        <v>2252</v>
      </c>
      <c r="CU2138" s="46" t="s">
        <v>615</v>
      </c>
      <c r="CV2138" s="119"/>
      <c r="CW2138" s="148"/>
      <c r="DG2138" s="119"/>
      <c r="DH2138" s="119"/>
      <c r="DI2138" s="119"/>
      <c r="DJ2138" s="119"/>
      <c r="DK2138" s="119"/>
      <c r="DL2138" s="74">
        <v>10</v>
      </c>
      <c r="DM2138" s="74" t="s">
        <v>164</v>
      </c>
      <c r="DN2138" s="74"/>
      <c r="DO2138" s="74"/>
      <c r="DP2138" s="74"/>
      <c r="DR2138" s="74">
        <v>10</v>
      </c>
      <c r="DS2138" s="74" t="s">
        <v>164</v>
      </c>
      <c r="DX2138" s="46" t="s">
        <v>210</v>
      </c>
      <c r="DY2138" s="46" t="s">
        <v>210</v>
      </c>
      <c r="DZ2138" s="46" t="s">
        <v>2242</v>
      </c>
      <c r="EA2138" s="75">
        <v>100000</v>
      </c>
      <c r="EB2138" s="46" t="s">
        <v>164</v>
      </c>
      <c r="EC2138" s="46"/>
      <c r="ET2138" s="46" t="s">
        <v>210</v>
      </c>
      <c r="EU2138" s="46" t="s">
        <v>210</v>
      </c>
      <c r="EY2138" s="70" t="str">
        <f t="shared" si="261"/>
        <v>simvastatine oral 10mg/</v>
      </c>
      <c r="FK2138" s="14" t="s">
        <v>163</v>
      </c>
      <c r="FL2138" s="70" t="str">
        <f t="shared" si="262"/>
        <v>simvastatine oral 10mg/</v>
      </c>
    </row>
    <row r="2139" spans="1:168" ht="15.75" customHeight="1">
      <c r="A2139" s="76">
        <f t="shared" si="256"/>
        <v>9876892</v>
      </c>
      <c r="B2139" s="57"/>
      <c r="C2139" s="119"/>
      <c r="D2139" s="119"/>
      <c r="E2139" s="119"/>
      <c r="F2139" s="119"/>
      <c r="G2139" s="46" t="s">
        <v>1637</v>
      </c>
      <c r="H2139" s="46" t="s">
        <v>1866</v>
      </c>
      <c r="J2139" s="5" t="str">
        <f t="shared" si="257"/>
        <v>NOR simvastatine Sandoz - København film-coated tablet 10 x 10mg/</v>
      </c>
      <c r="K2139" s="5" t="str">
        <f t="shared" si="258"/>
        <v>NOR simvastatine Sandoz - København film-coated tablet 10 x 10mg/</v>
      </c>
      <c r="N2139" s="46" t="s">
        <v>210</v>
      </c>
      <c r="O2139" s="46" t="s">
        <v>2230</v>
      </c>
      <c r="P2139" s="80">
        <v>10</v>
      </c>
      <c r="R2139" s="80">
        <v>10</v>
      </c>
      <c r="T2139" s="119"/>
      <c r="U2139" s="119"/>
      <c r="V2139" s="119"/>
      <c r="W2139" s="119"/>
      <c r="X2139" s="46" t="s">
        <v>210</v>
      </c>
      <c r="Y2139" s="46" t="s">
        <v>2175</v>
      </c>
      <c r="AA2139" s="46" t="s">
        <v>2303</v>
      </c>
      <c r="AC2139" s="46" t="s">
        <v>210</v>
      </c>
      <c r="AD2139" s="46" t="s">
        <v>210</v>
      </c>
      <c r="AE2139" s="46" t="s">
        <v>2230</v>
      </c>
      <c r="AF2139" s="48" t="s">
        <v>2203</v>
      </c>
      <c r="AG2139" s="46" t="s">
        <v>2339</v>
      </c>
      <c r="AH2139" s="46"/>
      <c r="AI2139" s="46" t="s">
        <v>3373</v>
      </c>
      <c r="AJ2139" s="46" t="s">
        <v>2221</v>
      </c>
      <c r="AT2139" s="25" t="str">
        <f t="shared" si="259"/>
        <v>NOR simvastatine Sandoz - København film-coated tablet 10mg/</v>
      </c>
      <c r="AU2139" s="33"/>
      <c r="AV2139" s="46" t="s">
        <v>2367</v>
      </c>
      <c r="AW2139" s="46" t="s">
        <v>1866</v>
      </c>
      <c r="AX2139" s="46"/>
      <c r="AZ2139" s="46" t="s">
        <v>579</v>
      </c>
      <c r="BA2139" s="46" t="s">
        <v>615</v>
      </c>
      <c r="BB2139" s="46"/>
      <c r="BD2139" s="46" t="s">
        <v>2339</v>
      </c>
      <c r="BE2139" s="46"/>
      <c r="BF2139" s="46" t="s">
        <v>2067</v>
      </c>
      <c r="BG2139" s="46" t="s">
        <v>2105</v>
      </c>
      <c r="BH2139" s="46"/>
      <c r="BI2139" s="46"/>
      <c r="BJ2139" s="46" t="s">
        <v>1980</v>
      </c>
      <c r="BK2139" s="46" t="s">
        <v>2105</v>
      </c>
      <c r="BL2139" s="46" t="s">
        <v>2067</v>
      </c>
      <c r="BM2139" s="65" t="s">
        <v>1353</v>
      </c>
      <c r="BN2139" t="str">
        <f t="shared" si="260"/>
        <v>simvastatine film-coated tablet 10mg/</v>
      </c>
      <c r="BO2139" s="65"/>
      <c r="BP2139" t="str">
        <f t="shared" si="255"/>
        <v>simvastatine film-coated tablet 10mg/</v>
      </c>
      <c r="BR2139" s="76">
        <v>10221000</v>
      </c>
      <c r="BS2139" s="72" t="s">
        <v>1220</v>
      </c>
      <c r="BT2139" s="72"/>
      <c r="BU2139" s="119"/>
      <c r="BV2139" s="119"/>
      <c r="BW2139" s="48" t="s">
        <v>2203</v>
      </c>
      <c r="CB2139" s="82" t="s">
        <v>173</v>
      </c>
      <c r="CC2139" s="82"/>
      <c r="CD2139" s="46" t="s">
        <v>2262</v>
      </c>
      <c r="CE2139" s="46" t="s">
        <v>173</v>
      </c>
      <c r="CG2139" s="46" t="s">
        <v>175</v>
      </c>
      <c r="CH2139" s="46"/>
      <c r="CI2139" s="119"/>
      <c r="CJ2139" s="119"/>
      <c r="CK2139" s="46" t="s">
        <v>1239</v>
      </c>
      <c r="CN2139" s="46" t="s">
        <v>3383</v>
      </c>
      <c r="CO2139" s="46" t="s">
        <v>2252</v>
      </c>
      <c r="CQ2139" s="46" t="s">
        <v>2252</v>
      </c>
      <c r="CR2139" s="46" t="s">
        <v>615</v>
      </c>
      <c r="CT2139" s="46" t="s">
        <v>2252</v>
      </c>
      <c r="CU2139" s="46" t="s">
        <v>615</v>
      </c>
      <c r="CV2139" s="119"/>
      <c r="CW2139" s="148"/>
      <c r="DG2139" s="119"/>
      <c r="DH2139" s="119"/>
      <c r="DI2139" s="119"/>
      <c r="DJ2139" s="119"/>
      <c r="DK2139" s="119"/>
      <c r="DL2139" s="74">
        <v>10</v>
      </c>
      <c r="DM2139" s="74" t="s">
        <v>164</v>
      </c>
      <c r="DN2139" s="74"/>
      <c r="DO2139" s="74"/>
      <c r="DP2139" s="74"/>
      <c r="DR2139" s="74">
        <v>10</v>
      </c>
      <c r="DS2139" s="74" t="s">
        <v>164</v>
      </c>
      <c r="DX2139" s="46" t="s">
        <v>210</v>
      </c>
      <c r="DY2139" s="46" t="s">
        <v>210</v>
      </c>
      <c r="DZ2139" s="46" t="s">
        <v>2242</v>
      </c>
      <c r="EA2139" s="75">
        <v>100000</v>
      </c>
      <c r="EB2139" s="46" t="s">
        <v>164</v>
      </c>
      <c r="EC2139" s="46"/>
      <c r="ET2139" s="46" t="s">
        <v>210</v>
      </c>
      <c r="EU2139" s="46" t="s">
        <v>210</v>
      </c>
      <c r="EY2139" s="70" t="str">
        <f t="shared" si="261"/>
        <v>simvastatine oral 10mg/</v>
      </c>
      <c r="FK2139" s="14" t="s">
        <v>163</v>
      </c>
      <c r="FL2139" s="70" t="str">
        <f t="shared" si="262"/>
        <v>simvastatine oral 10mg/</v>
      </c>
    </row>
    <row r="2140" spans="1:168" ht="15.75" customHeight="1">
      <c r="A2140" s="76">
        <f t="shared" si="256"/>
        <v>9876893</v>
      </c>
      <c r="B2140" s="57"/>
      <c r="C2140" s="119"/>
      <c r="D2140" s="119"/>
      <c r="E2140" s="119"/>
      <c r="F2140" s="119"/>
      <c r="G2140" s="46" t="s">
        <v>1638</v>
      </c>
      <c r="H2140" s="46" t="s">
        <v>1866</v>
      </c>
      <c r="J2140" s="5" t="str">
        <f t="shared" si="257"/>
        <v>NOR simvastatine Sandoz - København film-coated tablet 50 x 10mg/</v>
      </c>
      <c r="K2140" s="5" t="str">
        <f t="shared" si="258"/>
        <v>NOR simvastatine Sandoz - København film-coated tablet 50 x 10mg/</v>
      </c>
      <c r="N2140" s="46" t="s">
        <v>210</v>
      </c>
      <c r="O2140" s="46" t="s">
        <v>2240</v>
      </c>
      <c r="P2140" s="80">
        <v>50</v>
      </c>
      <c r="R2140" s="80">
        <v>50</v>
      </c>
      <c r="T2140" s="119"/>
      <c r="U2140" s="119"/>
      <c r="V2140" s="119"/>
      <c r="W2140" s="119"/>
      <c r="X2140" s="46" t="s">
        <v>210</v>
      </c>
      <c r="Y2140" s="46" t="s">
        <v>2175</v>
      </c>
      <c r="AA2140" s="46" t="s">
        <v>2303</v>
      </c>
      <c r="AC2140" s="46" t="s">
        <v>210</v>
      </c>
      <c r="AD2140" s="46" t="s">
        <v>210</v>
      </c>
      <c r="AE2140" s="46" t="s">
        <v>2240</v>
      </c>
      <c r="AF2140" s="48" t="s">
        <v>2203</v>
      </c>
      <c r="AG2140" s="46" t="s">
        <v>2339</v>
      </c>
      <c r="AH2140" s="46"/>
      <c r="AI2140" s="46" t="s">
        <v>3373</v>
      </c>
      <c r="AJ2140" s="46" t="s">
        <v>2221</v>
      </c>
      <c r="AT2140" s="25" t="str">
        <f t="shared" si="259"/>
        <v>NOR simvastatine Sandoz - København film-coated tablet 10mg/</v>
      </c>
      <c r="AU2140" s="33"/>
      <c r="AV2140" s="46" t="s">
        <v>2367</v>
      </c>
      <c r="AW2140" s="46" t="s">
        <v>1866</v>
      </c>
      <c r="AX2140" s="46"/>
      <c r="AZ2140" s="46" t="s">
        <v>579</v>
      </c>
      <c r="BA2140" s="46" t="s">
        <v>615</v>
      </c>
      <c r="BB2140" s="46"/>
      <c r="BD2140" s="46" t="s">
        <v>2339</v>
      </c>
      <c r="BE2140" s="46"/>
      <c r="BF2140" s="46" t="s">
        <v>2067</v>
      </c>
      <c r="BG2140" s="46" t="s">
        <v>2105</v>
      </c>
      <c r="BH2140" s="46"/>
      <c r="BI2140" s="46"/>
      <c r="BJ2140" s="46" t="s">
        <v>1980</v>
      </c>
      <c r="BK2140" s="46" t="s">
        <v>2105</v>
      </c>
      <c r="BL2140" s="46" t="s">
        <v>2067</v>
      </c>
      <c r="BM2140" s="65" t="s">
        <v>1353</v>
      </c>
      <c r="BN2140" t="str">
        <f t="shared" si="260"/>
        <v>simvastatine film-coated tablet 10mg/</v>
      </c>
      <c r="BO2140" s="65"/>
      <c r="BP2140" t="str">
        <f t="shared" si="255"/>
        <v>simvastatine film-coated tablet 10mg/</v>
      </c>
      <c r="BR2140" s="76">
        <v>10221000</v>
      </c>
      <c r="BS2140" s="72" t="s">
        <v>1220</v>
      </c>
      <c r="BT2140" s="72"/>
      <c r="BU2140" s="119"/>
      <c r="BV2140" s="119"/>
      <c r="BW2140" s="48" t="s">
        <v>2203</v>
      </c>
      <c r="CB2140" s="82" t="s">
        <v>173</v>
      </c>
      <c r="CC2140" s="82"/>
      <c r="CD2140" s="46" t="s">
        <v>2262</v>
      </c>
      <c r="CE2140" s="46" t="s">
        <v>173</v>
      </c>
      <c r="CG2140" s="46" t="s">
        <v>175</v>
      </c>
      <c r="CH2140" s="46"/>
      <c r="CI2140" s="119"/>
      <c r="CJ2140" s="119"/>
      <c r="CK2140" s="46" t="s">
        <v>1239</v>
      </c>
      <c r="CN2140" s="46" t="s">
        <v>3383</v>
      </c>
      <c r="CO2140" s="46" t="s">
        <v>2252</v>
      </c>
      <c r="CQ2140" s="46" t="s">
        <v>2252</v>
      </c>
      <c r="CR2140" s="46" t="s">
        <v>615</v>
      </c>
      <c r="CT2140" s="46" t="s">
        <v>2252</v>
      </c>
      <c r="CU2140" s="46" t="s">
        <v>615</v>
      </c>
      <c r="CV2140" s="119"/>
      <c r="CW2140" s="148"/>
      <c r="DG2140" s="119"/>
      <c r="DH2140" s="119"/>
      <c r="DI2140" s="119"/>
      <c r="DJ2140" s="119"/>
      <c r="DK2140" s="119"/>
      <c r="DL2140" s="74">
        <v>10</v>
      </c>
      <c r="DM2140" s="74" t="s">
        <v>164</v>
      </c>
      <c r="DN2140" s="74"/>
      <c r="DO2140" s="74"/>
      <c r="DP2140" s="74"/>
      <c r="DR2140" s="74">
        <v>10</v>
      </c>
      <c r="DS2140" s="74" t="s">
        <v>164</v>
      </c>
      <c r="DX2140" s="46" t="s">
        <v>210</v>
      </c>
      <c r="DY2140" s="46" t="s">
        <v>210</v>
      </c>
      <c r="DZ2140" s="46" t="s">
        <v>2242</v>
      </c>
      <c r="EA2140" s="75">
        <v>100000</v>
      </c>
      <c r="EB2140" s="46" t="s">
        <v>164</v>
      </c>
      <c r="EC2140" s="46"/>
      <c r="ET2140" s="46" t="s">
        <v>210</v>
      </c>
      <c r="EU2140" s="46" t="s">
        <v>210</v>
      </c>
      <c r="EY2140" s="70" t="str">
        <f t="shared" si="261"/>
        <v>simvastatine oral 10mg/</v>
      </c>
      <c r="FK2140" s="14" t="s">
        <v>163</v>
      </c>
      <c r="FL2140" s="70" t="str">
        <f t="shared" si="262"/>
        <v>simvastatine oral 10mg/</v>
      </c>
    </row>
    <row r="2141" spans="1:168" ht="15.75" customHeight="1">
      <c r="A2141" s="76">
        <f t="shared" si="256"/>
        <v>9876894</v>
      </c>
      <c r="B2141" s="57"/>
      <c r="C2141" s="119"/>
      <c r="D2141" s="119"/>
      <c r="E2141" s="119"/>
      <c r="F2141" s="119"/>
      <c r="G2141" s="46" t="s">
        <v>1634</v>
      </c>
      <c r="H2141" s="46" t="s">
        <v>1852</v>
      </c>
      <c r="J2141" s="5" t="str">
        <f t="shared" si="257"/>
        <v>NOR simvastatine Teva Sweden AB film-coated tablet 10 x 10mg/</v>
      </c>
      <c r="K2141" s="5" t="str">
        <f t="shared" si="258"/>
        <v>NOR simvastatine Teva Sweden AB film-coated tablet 10 x 10mg/</v>
      </c>
      <c r="N2141" s="46" t="s">
        <v>210</v>
      </c>
      <c r="O2141" s="46" t="s">
        <v>2230</v>
      </c>
      <c r="P2141" s="80">
        <v>10</v>
      </c>
      <c r="R2141" s="80">
        <v>10</v>
      </c>
      <c r="T2141" s="119"/>
      <c r="U2141" s="119"/>
      <c r="V2141" s="119"/>
      <c r="W2141" s="119"/>
      <c r="X2141" s="46" t="s">
        <v>210</v>
      </c>
      <c r="Y2141" s="46" t="s">
        <v>2161</v>
      </c>
      <c r="AA2141" s="46" t="s">
        <v>2303</v>
      </c>
      <c r="AC2141" s="46" t="s">
        <v>210</v>
      </c>
      <c r="AD2141" s="46" t="s">
        <v>210</v>
      </c>
      <c r="AE2141" s="46" t="s">
        <v>2230</v>
      </c>
      <c r="AF2141" s="48" t="s">
        <v>2203</v>
      </c>
      <c r="AG2141" s="46" t="s">
        <v>2339</v>
      </c>
      <c r="AH2141" s="46"/>
      <c r="AI2141" s="46" t="s">
        <v>3373</v>
      </c>
      <c r="AJ2141" s="46" t="s">
        <v>2221</v>
      </c>
      <c r="AT2141" s="25" t="str">
        <f t="shared" si="259"/>
        <v>NOR simvastatine Teva Sweden AB film-coated tablet 10mg/</v>
      </c>
      <c r="AU2141" s="33"/>
      <c r="AV2141" s="46" t="s">
        <v>2363</v>
      </c>
      <c r="AW2141" s="46" t="s">
        <v>1852</v>
      </c>
      <c r="AX2141" s="46"/>
      <c r="AZ2141" s="46" t="s">
        <v>579</v>
      </c>
      <c r="BA2141" s="46" t="s">
        <v>615</v>
      </c>
      <c r="BB2141" s="46"/>
      <c r="BD2141" s="46" t="s">
        <v>2339</v>
      </c>
      <c r="BE2141" s="46"/>
      <c r="BF2141" s="46" t="s">
        <v>2053</v>
      </c>
      <c r="BG2141" s="46" t="s">
        <v>2101</v>
      </c>
      <c r="BH2141" s="46"/>
      <c r="BI2141" s="46"/>
      <c r="BJ2141" s="46" t="s">
        <v>1966</v>
      </c>
      <c r="BK2141" s="46" t="s">
        <v>2101</v>
      </c>
      <c r="BL2141" s="46" t="s">
        <v>2053</v>
      </c>
      <c r="BM2141" s="65" t="s">
        <v>1353</v>
      </c>
      <c r="BN2141" t="str">
        <f t="shared" si="260"/>
        <v>simvastatine film-coated tablet 10mg/</v>
      </c>
      <c r="BO2141" s="65"/>
      <c r="BP2141" t="str">
        <f t="shared" si="255"/>
        <v>simvastatine film-coated tablet 10mg/</v>
      </c>
      <c r="BR2141" s="76">
        <v>10221000</v>
      </c>
      <c r="BS2141" s="72" t="s">
        <v>1220</v>
      </c>
      <c r="BT2141" s="72"/>
      <c r="BU2141" s="119"/>
      <c r="BV2141" s="119"/>
      <c r="BW2141" s="48" t="s">
        <v>2203</v>
      </c>
      <c r="CB2141" s="82" t="s">
        <v>173</v>
      </c>
      <c r="CC2141" s="82"/>
      <c r="CD2141" s="46" t="s">
        <v>2262</v>
      </c>
      <c r="CE2141" s="46" t="s">
        <v>173</v>
      </c>
      <c r="CG2141" s="46" t="s">
        <v>175</v>
      </c>
      <c r="CH2141" s="46"/>
      <c r="CI2141" s="119"/>
      <c r="CJ2141" s="119"/>
      <c r="CK2141" s="46" t="s">
        <v>1239</v>
      </c>
      <c r="CN2141" s="46" t="s">
        <v>3383</v>
      </c>
      <c r="CO2141" s="46" t="s">
        <v>2252</v>
      </c>
      <c r="CQ2141" s="46" t="s">
        <v>2252</v>
      </c>
      <c r="CR2141" s="46" t="s">
        <v>615</v>
      </c>
      <c r="CT2141" s="46" t="s">
        <v>2252</v>
      </c>
      <c r="CU2141" s="46" t="s">
        <v>615</v>
      </c>
      <c r="CV2141" s="119"/>
      <c r="CW2141" s="148"/>
      <c r="DG2141" s="119"/>
      <c r="DH2141" s="119"/>
      <c r="DI2141" s="119"/>
      <c r="DJ2141" s="119"/>
      <c r="DK2141" s="119"/>
      <c r="DL2141" s="74">
        <v>10</v>
      </c>
      <c r="DM2141" s="74" t="s">
        <v>164</v>
      </c>
      <c r="DN2141" s="74"/>
      <c r="DO2141" s="74"/>
      <c r="DP2141" s="74"/>
      <c r="DR2141" s="74">
        <v>10</v>
      </c>
      <c r="DS2141" s="74" t="s">
        <v>164</v>
      </c>
      <c r="DX2141" s="46" t="s">
        <v>210</v>
      </c>
      <c r="DY2141" s="46" t="s">
        <v>210</v>
      </c>
      <c r="DZ2141" s="46" t="s">
        <v>2242</v>
      </c>
      <c r="EA2141" s="75">
        <v>100000</v>
      </c>
      <c r="EB2141" s="46" t="s">
        <v>164</v>
      </c>
      <c r="EC2141" s="46"/>
      <c r="ET2141" s="46" t="s">
        <v>210</v>
      </c>
      <c r="EU2141" s="46" t="s">
        <v>210</v>
      </c>
      <c r="EY2141" s="70" t="str">
        <f t="shared" si="261"/>
        <v>simvastatine oral 10mg/</v>
      </c>
      <c r="FK2141" s="14" t="s">
        <v>163</v>
      </c>
      <c r="FL2141" s="70" t="str">
        <f t="shared" si="262"/>
        <v>simvastatine oral 10mg/</v>
      </c>
    </row>
    <row r="2142" spans="1:168" ht="15.75" customHeight="1">
      <c r="A2142" s="76">
        <f t="shared" si="256"/>
        <v>9876895</v>
      </c>
      <c r="B2142" s="57"/>
      <c r="C2142" s="119"/>
      <c r="D2142" s="119"/>
      <c r="E2142" s="119"/>
      <c r="F2142" s="119"/>
      <c r="G2142" s="46" t="s">
        <v>1639</v>
      </c>
      <c r="H2142" s="46" t="s">
        <v>1852</v>
      </c>
      <c r="J2142" s="5" t="str">
        <f t="shared" si="257"/>
        <v>NOR simvastatine Teva Sweden AB film-coated tablet 20 x 10mg/</v>
      </c>
      <c r="K2142" s="5" t="str">
        <f t="shared" si="258"/>
        <v>NOR simvastatine Teva Sweden AB film-coated tablet 20 x 10mg/</v>
      </c>
      <c r="N2142" s="46" t="s">
        <v>210</v>
      </c>
      <c r="O2142" s="46" t="s">
        <v>2238</v>
      </c>
      <c r="P2142" s="80">
        <v>20</v>
      </c>
      <c r="R2142" s="80">
        <v>20</v>
      </c>
      <c r="T2142" s="119"/>
      <c r="U2142" s="119"/>
      <c r="V2142" s="119"/>
      <c r="W2142" s="119"/>
      <c r="X2142" s="46" t="s">
        <v>210</v>
      </c>
      <c r="Y2142" s="46" t="s">
        <v>2161</v>
      </c>
      <c r="AA2142" s="46" t="s">
        <v>2303</v>
      </c>
      <c r="AC2142" s="46" t="s">
        <v>210</v>
      </c>
      <c r="AD2142" s="46" t="s">
        <v>210</v>
      </c>
      <c r="AE2142" s="46" t="s">
        <v>2238</v>
      </c>
      <c r="AF2142" s="48" t="s">
        <v>2203</v>
      </c>
      <c r="AG2142" s="46" t="s">
        <v>2339</v>
      </c>
      <c r="AH2142" s="46"/>
      <c r="AI2142" s="46" t="s">
        <v>3373</v>
      </c>
      <c r="AJ2142" s="46" t="s">
        <v>2221</v>
      </c>
      <c r="AT2142" s="25" t="str">
        <f t="shared" si="259"/>
        <v>NOR simvastatine Teva Sweden AB film-coated tablet 10mg/</v>
      </c>
      <c r="AU2142" s="33"/>
      <c r="AV2142" s="46" t="s">
        <v>2363</v>
      </c>
      <c r="AW2142" s="46" t="s">
        <v>1852</v>
      </c>
      <c r="AX2142" s="46"/>
      <c r="AZ2142" s="46" t="s">
        <v>579</v>
      </c>
      <c r="BA2142" s="46" t="s">
        <v>615</v>
      </c>
      <c r="BB2142" s="46"/>
      <c r="BD2142" s="46" t="s">
        <v>2339</v>
      </c>
      <c r="BE2142" s="46"/>
      <c r="BF2142" s="46" t="s">
        <v>2053</v>
      </c>
      <c r="BG2142" s="46" t="s">
        <v>2101</v>
      </c>
      <c r="BH2142" s="46"/>
      <c r="BI2142" s="46"/>
      <c r="BJ2142" s="46" t="s">
        <v>1966</v>
      </c>
      <c r="BK2142" s="46" t="s">
        <v>2101</v>
      </c>
      <c r="BL2142" s="46" t="s">
        <v>2053</v>
      </c>
      <c r="BM2142" s="65" t="s">
        <v>1353</v>
      </c>
      <c r="BN2142" t="str">
        <f t="shared" si="260"/>
        <v>simvastatine film-coated tablet 10mg/</v>
      </c>
      <c r="BO2142" s="65"/>
      <c r="BP2142" t="str">
        <f t="shared" si="255"/>
        <v>simvastatine film-coated tablet 10mg/</v>
      </c>
      <c r="BR2142" s="76">
        <v>10221000</v>
      </c>
      <c r="BS2142" s="72" t="s">
        <v>1220</v>
      </c>
      <c r="BT2142" s="72"/>
      <c r="BU2142" s="119"/>
      <c r="BV2142" s="119"/>
      <c r="BW2142" s="48" t="s">
        <v>2203</v>
      </c>
      <c r="CB2142" s="82" t="s">
        <v>173</v>
      </c>
      <c r="CC2142" s="82"/>
      <c r="CD2142" s="46" t="s">
        <v>2262</v>
      </c>
      <c r="CE2142" s="46" t="s">
        <v>173</v>
      </c>
      <c r="CG2142" s="46" t="s">
        <v>175</v>
      </c>
      <c r="CH2142" s="46"/>
      <c r="CI2142" s="119"/>
      <c r="CJ2142" s="119"/>
      <c r="CK2142" s="46" t="s">
        <v>1239</v>
      </c>
      <c r="CN2142" s="46" t="s">
        <v>3383</v>
      </c>
      <c r="CO2142" s="46" t="s">
        <v>2252</v>
      </c>
      <c r="CQ2142" s="46" t="s">
        <v>2252</v>
      </c>
      <c r="CR2142" s="46" t="s">
        <v>615</v>
      </c>
      <c r="CT2142" s="46" t="s">
        <v>2252</v>
      </c>
      <c r="CU2142" s="46" t="s">
        <v>615</v>
      </c>
      <c r="CV2142" s="119"/>
      <c r="CW2142" s="148"/>
      <c r="DG2142" s="119"/>
      <c r="DH2142" s="119"/>
      <c r="DI2142" s="119"/>
      <c r="DJ2142" s="119"/>
      <c r="DK2142" s="119"/>
      <c r="DL2142" s="74">
        <v>10</v>
      </c>
      <c r="DM2142" s="74" t="s">
        <v>164</v>
      </c>
      <c r="DN2142" s="74"/>
      <c r="DO2142" s="74"/>
      <c r="DP2142" s="74"/>
      <c r="DR2142" s="74">
        <v>10</v>
      </c>
      <c r="DS2142" s="74" t="s">
        <v>164</v>
      </c>
      <c r="DX2142" s="46" t="s">
        <v>210</v>
      </c>
      <c r="DY2142" s="46" t="s">
        <v>210</v>
      </c>
      <c r="DZ2142" s="46" t="s">
        <v>2242</v>
      </c>
      <c r="EA2142" s="75">
        <v>100000</v>
      </c>
      <c r="EB2142" s="46" t="s">
        <v>164</v>
      </c>
      <c r="EC2142" s="46"/>
      <c r="ET2142" s="46" t="s">
        <v>210</v>
      </c>
      <c r="EU2142" s="46" t="s">
        <v>210</v>
      </c>
      <c r="EY2142" s="70" t="str">
        <f t="shared" si="261"/>
        <v>simvastatine oral 10mg/</v>
      </c>
      <c r="FK2142" s="14" t="s">
        <v>163</v>
      </c>
      <c r="FL2142" s="70" t="str">
        <f t="shared" si="262"/>
        <v>simvastatine oral 10mg/</v>
      </c>
    </row>
    <row r="2143" spans="1:168" ht="15.75" customHeight="1">
      <c r="A2143" s="76">
        <f t="shared" si="256"/>
        <v>9876896</v>
      </c>
      <c r="B2143" s="57"/>
      <c r="C2143" s="119"/>
      <c r="D2143" s="119"/>
      <c r="E2143" s="119"/>
      <c r="F2143" s="119"/>
      <c r="G2143" s="46" t="s">
        <v>1640</v>
      </c>
      <c r="H2143" s="46" t="s">
        <v>1852</v>
      </c>
      <c r="J2143" s="5" t="str">
        <f t="shared" si="257"/>
        <v>NOR simvastatine Teva Sweden AB film-coated tablet 90 x 10mg/</v>
      </c>
      <c r="K2143" s="5" t="str">
        <f t="shared" si="258"/>
        <v>NOR simvastatine Teva Sweden AB film-coated tablet 90 x 10mg/</v>
      </c>
      <c r="N2143" s="46" t="s">
        <v>210</v>
      </c>
      <c r="O2143" s="46" t="s">
        <v>2279</v>
      </c>
      <c r="P2143" s="80">
        <v>90</v>
      </c>
      <c r="R2143" s="80">
        <v>90</v>
      </c>
      <c r="T2143" s="119"/>
      <c r="U2143" s="119"/>
      <c r="V2143" s="119"/>
      <c r="W2143" s="119"/>
      <c r="X2143" s="46" t="s">
        <v>210</v>
      </c>
      <c r="Y2143" s="46" t="s">
        <v>2161</v>
      </c>
      <c r="AA2143" s="46" t="s">
        <v>2303</v>
      </c>
      <c r="AC2143" s="46" t="s">
        <v>210</v>
      </c>
      <c r="AD2143" s="46" t="s">
        <v>210</v>
      </c>
      <c r="AE2143" s="46" t="s">
        <v>2279</v>
      </c>
      <c r="AF2143" s="48" t="s">
        <v>2203</v>
      </c>
      <c r="AG2143" s="46" t="s">
        <v>2339</v>
      </c>
      <c r="AH2143" s="46"/>
      <c r="AI2143" s="46" t="s">
        <v>3373</v>
      </c>
      <c r="AJ2143" s="46" t="s">
        <v>2221</v>
      </c>
      <c r="AT2143" s="25" t="str">
        <f t="shared" si="259"/>
        <v>NOR simvastatine Teva Sweden AB film-coated tablet 10mg/</v>
      </c>
      <c r="AU2143" s="33"/>
      <c r="AV2143" s="46" t="s">
        <v>2363</v>
      </c>
      <c r="AW2143" s="46" t="s">
        <v>1852</v>
      </c>
      <c r="AX2143" s="46"/>
      <c r="AZ2143" s="46" t="s">
        <v>579</v>
      </c>
      <c r="BA2143" s="46" t="s">
        <v>615</v>
      </c>
      <c r="BB2143" s="46"/>
      <c r="BD2143" s="46" t="s">
        <v>2339</v>
      </c>
      <c r="BE2143" s="46"/>
      <c r="BF2143" s="46" t="s">
        <v>2053</v>
      </c>
      <c r="BG2143" s="46" t="s">
        <v>2101</v>
      </c>
      <c r="BH2143" s="46"/>
      <c r="BI2143" s="46"/>
      <c r="BJ2143" s="46" t="s">
        <v>1966</v>
      </c>
      <c r="BK2143" s="46" t="s">
        <v>2101</v>
      </c>
      <c r="BL2143" s="46" t="s">
        <v>2053</v>
      </c>
      <c r="BM2143" s="65" t="s">
        <v>1353</v>
      </c>
      <c r="BN2143" t="str">
        <f t="shared" si="260"/>
        <v>simvastatine film-coated tablet 10mg/</v>
      </c>
      <c r="BO2143" s="65"/>
      <c r="BP2143" t="str">
        <f t="shared" si="255"/>
        <v>simvastatine film-coated tablet 10mg/</v>
      </c>
      <c r="BR2143" s="76">
        <v>10221000</v>
      </c>
      <c r="BS2143" s="72" t="s">
        <v>1220</v>
      </c>
      <c r="BT2143" s="72"/>
      <c r="BU2143" s="119"/>
      <c r="BV2143" s="119"/>
      <c r="BW2143" s="48" t="s">
        <v>2203</v>
      </c>
      <c r="CB2143" s="82" t="s">
        <v>173</v>
      </c>
      <c r="CC2143" s="82"/>
      <c r="CD2143" s="46" t="s">
        <v>2262</v>
      </c>
      <c r="CE2143" s="46" t="s">
        <v>173</v>
      </c>
      <c r="CG2143" s="46" t="s">
        <v>175</v>
      </c>
      <c r="CH2143" s="46"/>
      <c r="CI2143" s="119"/>
      <c r="CJ2143" s="119"/>
      <c r="CK2143" s="46" t="s">
        <v>1239</v>
      </c>
      <c r="CN2143" s="46" t="s">
        <v>3383</v>
      </c>
      <c r="CO2143" s="46" t="s">
        <v>2252</v>
      </c>
      <c r="CQ2143" s="46" t="s">
        <v>2252</v>
      </c>
      <c r="CR2143" s="46" t="s">
        <v>615</v>
      </c>
      <c r="CT2143" s="46" t="s">
        <v>2252</v>
      </c>
      <c r="CU2143" s="46" t="s">
        <v>615</v>
      </c>
      <c r="CV2143" s="119"/>
      <c r="CW2143" s="148"/>
      <c r="DG2143" s="119"/>
      <c r="DH2143" s="119"/>
      <c r="DI2143" s="119"/>
      <c r="DJ2143" s="119"/>
      <c r="DK2143" s="119"/>
      <c r="DL2143" s="74">
        <v>10</v>
      </c>
      <c r="DM2143" s="74" t="s">
        <v>164</v>
      </c>
      <c r="DN2143" s="74"/>
      <c r="DO2143" s="74"/>
      <c r="DP2143" s="74"/>
      <c r="DR2143" s="74">
        <v>10</v>
      </c>
      <c r="DS2143" s="74" t="s">
        <v>164</v>
      </c>
      <c r="DX2143" s="46" t="s">
        <v>210</v>
      </c>
      <c r="DY2143" s="46" t="s">
        <v>210</v>
      </c>
      <c r="DZ2143" s="46" t="s">
        <v>2242</v>
      </c>
      <c r="EA2143" s="75">
        <v>100000</v>
      </c>
      <c r="EB2143" s="46" t="s">
        <v>164</v>
      </c>
      <c r="EC2143" s="46"/>
      <c r="ET2143" s="46" t="s">
        <v>210</v>
      </c>
      <c r="EU2143" s="46" t="s">
        <v>210</v>
      </c>
      <c r="EY2143" s="70" t="str">
        <f t="shared" si="261"/>
        <v>simvastatine oral 10mg/</v>
      </c>
      <c r="FK2143" s="14" t="s">
        <v>163</v>
      </c>
      <c r="FL2143" s="70" t="str">
        <f t="shared" si="262"/>
        <v>simvastatine oral 10mg/</v>
      </c>
    </row>
    <row r="2144" spans="1:168" ht="15.75" customHeight="1">
      <c r="A2144" s="76">
        <f t="shared" si="256"/>
        <v>9876897</v>
      </c>
      <c r="B2144" s="57"/>
      <c r="C2144" s="119"/>
      <c r="D2144" s="119"/>
      <c r="E2144" s="119"/>
      <c r="F2144" s="119"/>
      <c r="G2144" s="46" t="s">
        <v>1641</v>
      </c>
      <c r="H2144" s="46" t="s">
        <v>1852</v>
      </c>
      <c r="J2144" s="5" t="str">
        <f t="shared" si="257"/>
        <v>NOR simvastatine Teva Sweden AB film-coated tablet 100 x 10mg/</v>
      </c>
      <c r="K2144" s="5" t="str">
        <f t="shared" si="258"/>
        <v>NOR simvastatine Teva Sweden AB film-coated tablet 100 x 10mg/</v>
      </c>
      <c r="N2144" s="46" t="s">
        <v>210</v>
      </c>
      <c r="O2144" s="46" t="s">
        <v>2235</v>
      </c>
      <c r="P2144" s="80">
        <v>100</v>
      </c>
      <c r="R2144" s="80">
        <v>100</v>
      </c>
      <c r="T2144" s="119"/>
      <c r="U2144" s="119"/>
      <c r="V2144" s="119"/>
      <c r="W2144" s="119"/>
      <c r="X2144" s="46" t="s">
        <v>210</v>
      </c>
      <c r="Y2144" s="46" t="s">
        <v>2161</v>
      </c>
      <c r="AA2144" s="46" t="s">
        <v>2303</v>
      </c>
      <c r="AC2144" s="46" t="s">
        <v>210</v>
      </c>
      <c r="AD2144" s="46" t="s">
        <v>210</v>
      </c>
      <c r="AE2144" s="46" t="s">
        <v>2235</v>
      </c>
      <c r="AF2144" s="48" t="s">
        <v>2203</v>
      </c>
      <c r="AG2144" s="46" t="s">
        <v>2339</v>
      </c>
      <c r="AH2144" s="46"/>
      <c r="AI2144" s="46" t="s">
        <v>3373</v>
      </c>
      <c r="AJ2144" s="46" t="s">
        <v>2221</v>
      </c>
      <c r="AT2144" s="25" t="str">
        <f t="shared" si="259"/>
        <v>NOR simvastatine Teva Sweden AB film-coated tablet 10mg/</v>
      </c>
      <c r="AU2144" s="33"/>
      <c r="AV2144" s="46" t="s">
        <v>2363</v>
      </c>
      <c r="AW2144" s="46" t="s">
        <v>1852</v>
      </c>
      <c r="AX2144" s="46"/>
      <c r="AZ2144" s="46" t="s">
        <v>579</v>
      </c>
      <c r="BA2144" s="46" t="s">
        <v>615</v>
      </c>
      <c r="BB2144" s="46"/>
      <c r="BD2144" s="46" t="s">
        <v>2339</v>
      </c>
      <c r="BE2144" s="46"/>
      <c r="BF2144" s="46" t="s">
        <v>2053</v>
      </c>
      <c r="BG2144" s="46" t="s">
        <v>2101</v>
      </c>
      <c r="BH2144" s="46"/>
      <c r="BI2144" s="46"/>
      <c r="BJ2144" s="46" t="s">
        <v>1966</v>
      </c>
      <c r="BK2144" s="46" t="s">
        <v>2101</v>
      </c>
      <c r="BL2144" s="46" t="s">
        <v>2053</v>
      </c>
      <c r="BM2144" s="65" t="s">
        <v>1353</v>
      </c>
      <c r="BN2144" t="str">
        <f t="shared" si="260"/>
        <v>simvastatine film-coated tablet 10mg/</v>
      </c>
      <c r="BO2144" s="65"/>
      <c r="BP2144" t="str">
        <f t="shared" si="255"/>
        <v>simvastatine film-coated tablet 10mg/</v>
      </c>
      <c r="BR2144" s="76">
        <v>10221000</v>
      </c>
      <c r="BS2144" s="72" t="s">
        <v>1220</v>
      </c>
      <c r="BT2144" s="72"/>
      <c r="BU2144" s="119"/>
      <c r="BV2144" s="119"/>
      <c r="BW2144" s="48" t="s">
        <v>2203</v>
      </c>
      <c r="CB2144" s="82" t="s">
        <v>173</v>
      </c>
      <c r="CC2144" s="82"/>
      <c r="CD2144" s="46" t="s">
        <v>2262</v>
      </c>
      <c r="CE2144" s="46" t="s">
        <v>173</v>
      </c>
      <c r="CG2144" s="46" t="s">
        <v>175</v>
      </c>
      <c r="CH2144" s="46"/>
      <c r="CI2144" s="119"/>
      <c r="CJ2144" s="119"/>
      <c r="CK2144" s="46" t="s">
        <v>1239</v>
      </c>
      <c r="CN2144" s="46" t="s">
        <v>3383</v>
      </c>
      <c r="CO2144" s="46" t="s">
        <v>2252</v>
      </c>
      <c r="CQ2144" s="46" t="s">
        <v>2252</v>
      </c>
      <c r="CR2144" s="46" t="s">
        <v>615</v>
      </c>
      <c r="CT2144" s="46" t="s">
        <v>2252</v>
      </c>
      <c r="CU2144" s="46" t="s">
        <v>615</v>
      </c>
      <c r="CV2144" s="119"/>
      <c r="CW2144" s="148"/>
      <c r="DG2144" s="119"/>
      <c r="DH2144" s="119"/>
      <c r="DI2144" s="119"/>
      <c r="DJ2144" s="119"/>
      <c r="DK2144" s="119"/>
      <c r="DL2144" s="74">
        <v>10</v>
      </c>
      <c r="DM2144" s="74" t="s">
        <v>164</v>
      </c>
      <c r="DN2144" s="74"/>
      <c r="DO2144" s="74"/>
      <c r="DP2144" s="74"/>
      <c r="DR2144" s="74">
        <v>10</v>
      </c>
      <c r="DS2144" s="74" t="s">
        <v>164</v>
      </c>
      <c r="DX2144" s="46" t="s">
        <v>210</v>
      </c>
      <c r="DY2144" s="46" t="s">
        <v>210</v>
      </c>
      <c r="DZ2144" s="46" t="s">
        <v>2242</v>
      </c>
      <c r="EA2144" s="75">
        <v>100000</v>
      </c>
      <c r="EB2144" s="46" t="s">
        <v>164</v>
      </c>
      <c r="EC2144" s="46"/>
      <c r="ET2144" s="46" t="s">
        <v>210</v>
      </c>
      <c r="EU2144" s="46" t="s">
        <v>210</v>
      </c>
      <c r="EY2144" s="70" t="str">
        <f t="shared" si="261"/>
        <v>simvastatine oral 10mg/</v>
      </c>
      <c r="FK2144" s="14" t="s">
        <v>163</v>
      </c>
      <c r="FL2144" s="70" t="str">
        <f t="shared" si="262"/>
        <v>simvastatine oral 10mg/</v>
      </c>
    </row>
    <row r="2145" spans="1:168" ht="15.75" customHeight="1">
      <c r="A2145" s="76">
        <f t="shared" si="256"/>
        <v>9876898</v>
      </c>
      <c r="B2145" s="57"/>
      <c r="C2145" s="119"/>
      <c r="D2145" s="119"/>
      <c r="E2145" s="119"/>
      <c r="F2145" s="119"/>
      <c r="G2145" s="46" t="s">
        <v>1642</v>
      </c>
      <c r="H2145" s="46" t="s">
        <v>1875</v>
      </c>
      <c r="J2145" s="5" t="str">
        <f t="shared" si="257"/>
        <v>NOR simvastatine Orion Corporation - Espoo film-coated tablet 28 x 20mg/</v>
      </c>
      <c r="K2145" s="5" t="str">
        <f t="shared" si="258"/>
        <v>NOR simvastatine Orion Corporation - Espoo film-coated tablet 28 x 20mg/</v>
      </c>
      <c r="N2145" s="46" t="s">
        <v>210</v>
      </c>
      <c r="O2145" s="46" t="s">
        <v>2277</v>
      </c>
      <c r="P2145" s="80">
        <v>28</v>
      </c>
      <c r="R2145" s="80">
        <v>28</v>
      </c>
      <c r="T2145" s="119"/>
      <c r="U2145" s="119"/>
      <c r="V2145" s="119"/>
      <c r="W2145" s="119"/>
      <c r="X2145" s="46" t="s">
        <v>210</v>
      </c>
      <c r="Y2145" s="46" t="s">
        <v>2187</v>
      </c>
      <c r="AA2145" s="46" t="s">
        <v>2303</v>
      </c>
      <c r="AC2145" s="46" t="s">
        <v>210</v>
      </c>
      <c r="AD2145" s="46" t="s">
        <v>210</v>
      </c>
      <c r="AE2145" s="46" t="s">
        <v>2277</v>
      </c>
      <c r="AF2145" s="48" t="s">
        <v>2203</v>
      </c>
      <c r="AG2145" s="46" t="s">
        <v>2339</v>
      </c>
      <c r="AH2145" s="46"/>
      <c r="AI2145" s="46" t="s">
        <v>3373</v>
      </c>
      <c r="AJ2145" s="46" t="s">
        <v>2221</v>
      </c>
      <c r="AT2145" s="25" t="str">
        <f t="shared" si="259"/>
        <v>NOR simvastatine Orion Corporation - Espoo film-coated tablet 20mg/</v>
      </c>
      <c r="AU2145" s="33"/>
      <c r="AV2145" s="46" t="s">
        <v>2368</v>
      </c>
      <c r="AW2145" s="46" t="s">
        <v>1875</v>
      </c>
      <c r="AX2145" s="46"/>
      <c r="AZ2145" s="46" t="s">
        <v>579</v>
      </c>
      <c r="BA2145" s="46" t="s">
        <v>615</v>
      </c>
      <c r="BB2145" s="46"/>
      <c r="BD2145" s="46" t="s">
        <v>2339</v>
      </c>
      <c r="BE2145" s="46"/>
      <c r="BF2145" s="46" t="s">
        <v>2079</v>
      </c>
      <c r="BG2145" s="46" t="s">
        <v>2106</v>
      </c>
      <c r="BH2145" s="46"/>
      <c r="BI2145" s="46"/>
      <c r="BJ2145" s="46" t="s">
        <v>1992</v>
      </c>
      <c r="BK2145" s="46" t="s">
        <v>2106</v>
      </c>
      <c r="BL2145" s="46" t="s">
        <v>2079</v>
      </c>
      <c r="BM2145" s="65" t="s">
        <v>1353</v>
      </c>
      <c r="BN2145" t="str">
        <f t="shared" si="260"/>
        <v>simvastatine film-coated tablet 20mg/</v>
      </c>
      <c r="BO2145" s="65"/>
      <c r="BP2145" t="str">
        <f t="shared" si="255"/>
        <v>simvastatine film-coated tablet 20mg/</v>
      </c>
      <c r="BR2145" s="76">
        <v>10221000</v>
      </c>
      <c r="BS2145" s="72" t="s">
        <v>1220</v>
      </c>
      <c r="BT2145" s="72"/>
      <c r="BU2145" s="119"/>
      <c r="BV2145" s="119"/>
      <c r="BW2145" s="48" t="s">
        <v>2203</v>
      </c>
      <c r="CB2145" s="82" t="s">
        <v>173</v>
      </c>
      <c r="CC2145" s="82"/>
      <c r="CD2145" s="46" t="s">
        <v>2262</v>
      </c>
      <c r="CE2145" s="46" t="s">
        <v>173</v>
      </c>
      <c r="CG2145" s="46" t="s">
        <v>175</v>
      </c>
      <c r="CH2145" s="46"/>
      <c r="CI2145" s="119"/>
      <c r="CJ2145" s="119"/>
      <c r="CK2145" s="46" t="s">
        <v>1239</v>
      </c>
      <c r="CN2145" s="46" t="s">
        <v>3383</v>
      </c>
      <c r="CO2145" s="46" t="s">
        <v>2252</v>
      </c>
      <c r="CQ2145" s="46" t="s">
        <v>2252</v>
      </c>
      <c r="CR2145" s="46" t="s">
        <v>615</v>
      </c>
      <c r="CT2145" s="46" t="s">
        <v>2252</v>
      </c>
      <c r="CU2145" s="46" t="s">
        <v>615</v>
      </c>
      <c r="CV2145" s="119"/>
      <c r="CW2145" s="148"/>
      <c r="DG2145" s="119"/>
      <c r="DH2145" s="119"/>
      <c r="DI2145" s="119"/>
      <c r="DJ2145" s="119"/>
      <c r="DK2145" s="119"/>
      <c r="DL2145" s="74">
        <v>20</v>
      </c>
      <c r="DM2145" s="74" t="s">
        <v>164</v>
      </c>
      <c r="DN2145" s="74"/>
      <c r="DO2145" s="74"/>
      <c r="DP2145" s="74"/>
      <c r="DR2145" s="74">
        <v>20</v>
      </c>
      <c r="DS2145" s="74" t="s">
        <v>164</v>
      </c>
      <c r="DX2145" s="46" t="s">
        <v>210</v>
      </c>
      <c r="DY2145" s="46" t="s">
        <v>210</v>
      </c>
      <c r="DZ2145" s="46" t="s">
        <v>2242</v>
      </c>
      <c r="EA2145" s="75">
        <v>200000</v>
      </c>
      <c r="EB2145" s="46" t="s">
        <v>164</v>
      </c>
      <c r="EC2145" s="46"/>
      <c r="ET2145" s="46" t="s">
        <v>210</v>
      </c>
      <c r="EU2145" s="46" t="s">
        <v>210</v>
      </c>
      <c r="EY2145" s="70" t="str">
        <f t="shared" si="261"/>
        <v>simvastatine oral 20mg/</v>
      </c>
      <c r="FK2145" s="14" t="s">
        <v>163</v>
      </c>
      <c r="FL2145" s="70" t="str">
        <f t="shared" si="262"/>
        <v>simvastatine oral 20mg/</v>
      </c>
    </row>
    <row r="2146" spans="1:168" ht="15.75" customHeight="1">
      <c r="A2146" s="76">
        <f t="shared" si="256"/>
        <v>9876899</v>
      </c>
      <c r="B2146" s="57"/>
      <c r="C2146" s="119"/>
      <c r="D2146" s="119"/>
      <c r="E2146" s="119"/>
      <c r="F2146" s="119"/>
      <c r="G2146" s="46" t="s">
        <v>1643</v>
      </c>
      <c r="H2146" s="46" t="s">
        <v>1856</v>
      </c>
      <c r="J2146" s="5" t="str">
        <f t="shared" si="257"/>
        <v>NOR simvastatine KRKA Sverige AB film-coated tablet 250 x 20mg/</v>
      </c>
      <c r="K2146" s="5" t="str">
        <f t="shared" si="258"/>
        <v>NOR simvastatine KRKA Sverige AB film-coated tablet 250 x 20mg/</v>
      </c>
      <c r="N2146" s="46" t="s">
        <v>210</v>
      </c>
      <c r="O2146" s="46" t="s">
        <v>2237</v>
      </c>
      <c r="P2146" s="80">
        <v>250</v>
      </c>
      <c r="R2146" s="80">
        <v>250</v>
      </c>
      <c r="T2146" s="119"/>
      <c r="U2146" s="119"/>
      <c r="V2146" s="119"/>
      <c r="W2146" s="119"/>
      <c r="X2146" s="46" t="s">
        <v>210</v>
      </c>
      <c r="Y2146" s="46" t="s">
        <v>2165</v>
      </c>
      <c r="AA2146" s="46" t="s">
        <v>2303</v>
      </c>
      <c r="AC2146" s="46" t="s">
        <v>210</v>
      </c>
      <c r="AD2146" s="46" t="s">
        <v>210</v>
      </c>
      <c r="AE2146" s="46" t="s">
        <v>2237</v>
      </c>
      <c r="AF2146" s="48" t="s">
        <v>2203</v>
      </c>
      <c r="AG2146" s="46" t="s">
        <v>2339</v>
      </c>
      <c r="AH2146" s="46"/>
      <c r="AI2146" s="46" t="s">
        <v>3373</v>
      </c>
      <c r="AJ2146" s="46" t="s">
        <v>2221</v>
      </c>
      <c r="AT2146" s="25" t="str">
        <f t="shared" si="259"/>
        <v>NOR simvastatine KRKA Sverige AB film-coated tablet 20mg/</v>
      </c>
      <c r="AU2146" s="33"/>
      <c r="AV2146" s="46" t="s">
        <v>2365</v>
      </c>
      <c r="AW2146" s="46" t="s">
        <v>1856</v>
      </c>
      <c r="AX2146" s="46"/>
      <c r="AZ2146" s="46" t="s">
        <v>579</v>
      </c>
      <c r="BA2146" s="46" t="s">
        <v>615</v>
      </c>
      <c r="BB2146" s="46"/>
      <c r="BD2146" s="46" t="s">
        <v>2339</v>
      </c>
      <c r="BE2146" s="46"/>
      <c r="BF2146" s="46" t="s">
        <v>2057</v>
      </c>
      <c r="BG2146" s="46" t="s">
        <v>979</v>
      </c>
      <c r="BH2146" s="46"/>
      <c r="BI2146" s="46"/>
      <c r="BJ2146" s="46" t="s">
        <v>1970</v>
      </c>
      <c r="BK2146" s="46" t="s">
        <v>979</v>
      </c>
      <c r="BL2146" s="46" t="s">
        <v>2057</v>
      </c>
      <c r="BM2146" s="65" t="s">
        <v>1353</v>
      </c>
      <c r="BN2146" t="str">
        <f t="shared" si="260"/>
        <v>simvastatine film-coated tablet 20mg/</v>
      </c>
      <c r="BO2146" s="65"/>
      <c r="BP2146" t="str">
        <f t="shared" si="255"/>
        <v>simvastatine film-coated tablet 20mg/</v>
      </c>
      <c r="BR2146" s="76">
        <v>10221000</v>
      </c>
      <c r="BS2146" s="72" t="s">
        <v>1220</v>
      </c>
      <c r="BT2146" s="72"/>
      <c r="BU2146" s="119"/>
      <c r="BV2146" s="119"/>
      <c r="BW2146" s="48" t="s">
        <v>2203</v>
      </c>
      <c r="CB2146" s="82" t="s">
        <v>173</v>
      </c>
      <c r="CC2146" s="82"/>
      <c r="CD2146" s="46" t="s">
        <v>2262</v>
      </c>
      <c r="CE2146" s="46" t="s">
        <v>173</v>
      </c>
      <c r="CG2146" s="46" t="s">
        <v>175</v>
      </c>
      <c r="CH2146" s="46"/>
      <c r="CI2146" s="119"/>
      <c r="CJ2146" s="119"/>
      <c r="CK2146" s="46" t="s">
        <v>1239</v>
      </c>
      <c r="CN2146" s="46" t="s">
        <v>3383</v>
      </c>
      <c r="CO2146" s="46" t="s">
        <v>2252</v>
      </c>
      <c r="CQ2146" s="46" t="s">
        <v>2252</v>
      </c>
      <c r="CR2146" s="46" t="s">
        <v>615</v>
      </c>
      <c r="CT2146" s="46" t="s">
        <v>2252</v>
      </c>
      <c r="CU2146" s="46" t="s">
        <v>615</v>
      </c>
      <c r="CV2146" s="119"/>
      <c r="CW2146" s="148"/>
      <c r="DG2146" s="119"/>
      <c r="DH2146" s="119"/>
      <c r="DI2146" s="119"/>
      <c r="DJ2146" s="119"/>
      <c r="DK2146" s="119"/>
      <c r="DL2146" s="74">
        <v>20</v>
      </c>
      <c r="DM2146" s="74" t="s">
        <v>164</v>
      </c>
      <c r="DN2146" s="74"/>
      <c r="DO2146" s="74"/>
      <c r="DP2146" s="74"/>
      <c r="DR2146" s="74">
        <v>20</v>
      </c>
      <c r="DS2146" s="74" t="s">
        <v>164</v>
      </c>
      <c r="DX2146" s="46" t="s">
        <v>210</v>
      </c>
      <c r="DY2146" s="46" t="s">
        <v>210</v>
      </c>
      <c r="DZ2146" s="46" t="s">
        <v>2242</v>
      </c>
      <c r="EA2146" s="75">
        <v>200000</v>
      </c>
      <c r="EB2146" s="46" t="s">
        <v>164</v>
      </c>
      <c r="EC2146" s="46"/>
      <c r="ET2146" s="46" t="s">
        <v>210</v>
      </c>
      <c r="EU2146" s="46" t="s">
        <v>210</v>
      </c>
      <c r="EY2146" s="70" t="str">
        <f t="shared" si="261"/>
        <v>simvastatine oral 20mg/</v>
      </c>
      <c r="FK2146" s="14" t="s">
        <v>163</v>
      </c>
      <c r="FL2146" s="70" t="str">
        <f t="shared" si="262"/>
        <v>simvastatine oral 20mg/</v>
      </c>
    </row>
    <row r="2147" spans="1:168" ht="15.75" customHeight="1">
      <c r="A2147" s="76">
        <f t="shared" si="256"/>
        <v>9876900</v>
      </c>
      <c r="B2147" s="57"/>
      <c r="C2147" s="119"/>
      <c r="D2147" s="119"/>
      <c r="E2147" s="119"/>
      <c r="F2147" s="119"/>
      <c r="G2147" s="46" t="s">
        <v>1644</v>
      </c>
      <c r="H2147" s="46" t="s">
        <v>1863</v>
      </c>
      <c r="J2147" s="5" t="str">
        <f t="shared" si="257"/>
        <v>NOR simvastatine Teva Sweden AB film-coated tablet 10 x 20mg/</v>
      </c>
      <c r="K2147" s="5" t="str">
        <f t="shared" si="258"/>
        <v>NOR simvastatine Teva Sweden AB film-coated tablet 10 x 20mg/</v>
      </c>
      <c r="N2147" s="46" t="s">
        <v>210</v>
      </c>
      <c r="O2147" s="46" t="s">
        <v>2230</v>
      </c>
      <c r="P2147" s="80">
        <v>10</v>
      </c>
      <c r="R2147" s="80">
        <v>10</v>
      </c>
      <c r="T2147" s="119"/>
      <c r="U2147" s="119"/>
      <c r="V2147" s="119"/>
      <c r="W2147" s="119"/>
      <c r="X2147" s="46" t="s">
        <v>210</v>
      </c>
      <c r="Y2147" s="46" t="s">
        <v>2172</v>
      </c>
      <c r="AA2147" s="46" t="s">
        <v>2303</v>
      </c>
      <c r="AC2147" s="46" t="s">
        <v>210</v>
      </c>
      <c r="AD2147" s="46" t="s">
        <v>210</v>
      </c>
      <c r="AE2147" s="46" t="s">
        <v>2230</v>
      </c>
      <c r="AF2147" s="48" t="s">
        <v>2203</v>
      </c>
      <c r="AG2147" s="46" t="s">
        <v>2339</v>
      </c>
      <c r="AH2147" s="46"/>
      <c r="AI2147" s="46" t="s">
        <v>3373</v>
      </c>
      <c r="AJ2147" s="46" t="s">
        <v>2221</v>
      </c>
      <c r="AT2147" s="25" t="str">
        <f t="shared" si="259"/>
        <v>NOR simvastatine Teva Sweden AB film-coated tablet 20mg/</v>
      </c>
      <c r="AU2147" s="33"/>
      <c r="AV2147" s="46" t="s">
        <v>2363</v>
      </c>
      <c r="AW2147" s="46" t="s">
        <v>1863</v>
      </c>
      <c r="AX2147" s="46"/>
      <c r="AZ2147" s="46" t="s">
        <v>579</v>
      </c>
      <c r="BA2147" s="46" t="s">
        <v>615</v>
      </c>
      <c r="BB2147" s="46"/>
      <c r="BD2147" s="46" t="s">
        <v>2339</v>
      </c>
      <c r="BE2147" s="46"/>
      <c r="BF2147" s="46" t="s">
        <v>2064</v>
      </c>
      <c r="BG2147" s="46" t="s">
        <v>2101</v>
      </c>
      <c r="BH2147" s="46"/>
      <c r="BI2147" s="46"/>
      <c r="BJ2147" s="46" t="s">
        <v>1977</v>
      </c>
      <c r="BK2147" s="46" t="s">
        <v>2101</v>
      </c>
      <c r="BL2147" s="46" t="s">
        <v>2064</v>
      </c>
      <c r="BM2147" s="65" t="s">
        <v>1353</v>
      </c>
      <c r="BN2147" t="str">
        <f t="shared" si="260"/>
        <v>simvastatine film-coated tablet 20mg/</v>
      </c>
      <c r="BO2147" s="65"/>
      <c r="BP2147" t="str">
        <f t="shared" si="255"/>
        <v>simvastatine film-coated tablet 20mg/</v>
      </c>
      <c r="BR2147" s="76">
        <v>10221000</v>
      </c>
      <c r="BS2147" s="72" t="s">
        <v>1220</v>
      </c>
      <c r="BT2147" s="72"/>
      <c r="BU2147" s="119"/>
      <c r="BV2147" s="119"/>
      <c r="BW2147" s="48" t="s">
        <v>2203</v>
      </c>
      <c r="CB2147" s="82" t="s">
        <v>173</v>
      </c>
      <c r="CC2147" s="82"/>
      <c r="CD2147" s="46" t="s">
        <v>2262</v>
      </c>
      <c r="CE2147" s="46" t="s">
        <v>173</v>
      </c>
      <c r="CG2147" s="46" t="s">
        <v>175</v>
      </c>
      <c r="CH2147" s="46"/>
      <c r="CI2147" s="119"/>
      <c r="CJ2147" s="119"/>
      <c r="CK2147" s="46" t="s">
        <v>1239</v>
      </c>
      <c r="CN2147" s="46" t="s">
        <v>3383</v>
      </c>
      <c r="CO2147" s="46" t="s">
        <v>2252</v>
      </c>
      <c r="CQ2147" s="46" t="s">
        <v>2252</v>
      </c>
      <c r="CR2147" s="46" t="s">
        <v>615</v>
      </c>
      <c r="CT2147" s="46" t="s">
        <v>2252</v>
      </c>
      <c r="CU2147" s="46" t="s">
        <v>615</v>
      </c>
      <c r="CV2147" s="119"/>
      <c r="CW2147" s="148"/>
      <c r="DG2147" s="119"/>
      <c r="DH2147" s="119"/>
      <c r="DI2147" s="119"/>
      <c r="DJ2147" s="119"/>
      <c r="DK2147" s="119"/>
      <c r="DL2147" s="74">
        <v>20</v>
      </c>
      <c r="DM2147" s="74" t="s">
        <v>164</v>
      </c>
      <c r="DN2147" s="74"/>
      <c r="DO2147" s="74"/>
      <c r="DP2147" s="74"/>
      <c r="DR2147" s="74">
        <v>20</v>
      </c>
      <c r="DS2147" s="74" t="s">
        <v>164</v>
      </c>
      <c r="DX2147" s="46" t="s">
        <v>210</v>
      </c>
      <c r="DY2147" s="46" t="s">
        <v>210</v>
      </c>
      <c r="DZ2147" s="46" t="s">
        <v>2242</v>
      </c>
      <c r="EA2147" s="75">
        <v>200000</v>
      </c>
      <c r="EB2147" s="46" t="s">
        <v>164</v>
      </c>
      <c r="EC2147" s="46"/>
      <c r="ET2147" s="46" t="s">
        <v>210</v>
      </c>
      <c r="EU2147" s="46" t="s">
        <v>210</v>
      </c>
      <c r="EY2147" s="70" t="str">
        <f t="shared" si="261"/>
        <v>simvastatine oral 20mg/</v>
      </c>
      <c r="FK2147" s="14" t="s">
        <v>163</v>
      </c>
      <c r="FL2147" s="70" t="str">
        <f t="shared" si="262"/>
        <v>simvastatine oral 20mg/</v>
      </c>
    </row>
    <row r="2148" spans="1:168" ht="15.75" customHeight="1">
      <c r="A2148" s="76">
        <f t="shared" si="256"/>
        <v>9876901</v>
      </c>
      <c r="B2148" s="57"/>
      <c r="C2148" s="119"/>
      <c r="D2148" s="119"/>
      <c r="E2148" s="119"/>
      <c r="F2148" s="119"/>
      <c r="G2148" s="46" t="s">
        <v>1645</v>
      </c>
      <c r="H2148" s="46" t="s">
        <v>1876</v>
      </c>
      <c r="J2148" s="5" t="str">
        <f t="shared" si="257"/>
        <v>NOR simvastatine Mylan AB film-coated tablet 28 x 20mg/</v>
      </c>
      <c r="K2148" s="5" t="str">
        <f t="shared" si="258"/>
        <v>NOR simvastatine Mylan AB film-coated tablet 28 x 20mg/</v>
      </c>
      <c r="N2148" s="46" t="s">
        <v>210</v>
      </c>
      <c r="O2148" s="46" t="s">
        <v>2277</v>
      </c>
      <c r="P2148" s="80">
        <v>28</v>
      </c>
      <c r="R2148" s="80">
        <v>28</v>
      </c>
      <c r="T2148" s="119"/>
      <c r="U2148" s="119"/>
      <c r="V2148" s="119"/>
      <c r="W2148" s="119"/>
      <c r="X2148" s="46" t="s">
        <v>210</v>
      </c>
      <c r="Y2148" s="46" t="s">
        <v>2188</v>
      </c>
      <c r="AA2148" s="46" t="s">
        <v>2303</v>
      </c>
      <c r="AC2148" s="46" t="s">
        <v>210</v>
      </c>
      <c r="AD2148" s="46" t="s">
        <v>210</v>
      </c>
      <c r="AE2148" s="46" t="s">
        <v>2277</v>
      </c>
      <c r="AF2148" s="48" t="s">
        <v>2203</v>
      </c>
      <c r="AG2148" s="46" t="s">
        <v>2339</v>
      </c>
      <c r="AH2148" s="46"/>
      <c r="AI2148" s="46" t="s">
        <v>3373</v>
      </c>
      <c r="AJ2148" s="46" t="s">
        <v>2221</v>
      </c>
      <c r="AT2148" s="25" t="str">
        <f t="shared" si="259"/>
        <v>NOR simvastatine Mylan AB film-coated tablet 20mg/</v>
      </c>
      <c r="AU2148" s="33"/>
      <c r="AV2148" s="46" t="s">
        <v>2369</v>
      </c>
      <c r="AW2148" s="46" t="s">
        <v>1876</v>
      </c>
      <c r="AX2148" s="46"/>
      <c r="AZ2148" s="46" t="s">
        <v>579</v>
      </c>
      <c r="BA2148" s="46" t="s">
        <v>615</v>
      </c>
      <c r="BB2148" s="46"/>
      <c r="BD2148" s="46" t="s">
        <v>2339</v>
      </c>
      <c r="BE2148" s="46"/>
      <c r="BF2148" s="46" t="s">
        <v>2080</v>
      </c>
      <c r="BG2148" s="46" t="s">
        <v>992</v>
      </c>
      <c r="BH2148" s="46"/>
      <c r="BI2148" s="46"/>
      <c r="BJ2148" s="46" t="s">
        <v>1993</v>
      </c>
      <c r="BK2148" s="46" t="s">
        <v>992</v>
      </c>
      <c r="BL2148" s="46" t="s">
        <v>2080</v>
      </c>
      <c r="BM2148" s="65" t="s">
        <v>1353</v>
      </c>
      <c r="BN2148" t="str">
        <f t="shared" si="260"/>
        <v>simvastatine film-coated tablet 20mg/</v>
      </c>
      <c r="BO2148" s="65"/>
      <c r="BP2148" t="str">
        <f t="shared" si="255"/>
        <v>simvastatine film-coated tablet 20mg/</v>
      </c>
      <c r="BR2148" s="76">
        <v>10221000</v>
      </c>
      <c r="BS2148" s="72" t="s">
        <v>1220</v>
      </c>
      <c r="BT2148" s="72"/>
      <c r="BU2148" s="119"/>
      <c r="BV2148" s="119"/>
      <c r="BW2148" s="48" t="s">
        <v>2203</v>
      </c>
      <c r="CB2148" s="82" t="s">
        <v>173</v>
      </c>
      <c r="CC2148" s="82"/>
      <c r="CD2148" s="46" t="s">
        <v>2262</v>
      </c>
      <c r="CE2148" s="46" t="s">
        <v>173</v>
      </c>
      <c r="CG2148" s="46" t="s">
        <v>175</v>
      </c>
      <c r="CH2148" s="46"/>
      <c r="CI2148" s="119"/>
      <c r="CJ2148" s="119"/>
      <c r="CK2148" s="46" t="s">
        <v>1239</v>
      </c>
      <c r="CN2148" s="46" t="s">
        <v>3383</v>
      </c>
      <c r="CO2148" s="46" t="s">
        <v>2252</v>
      </c>
      <c r="CQ2148" s="46" t="s">
        <v>2252</v>
      </c>
      <c r="CR2148" s="46" t="s">
        <v>615</v>
      </c>
      <c r="CT2148" s="46" t="s">
        <v>2252</v>
      </c>
      <c r="CU2148" s="46" t="s">
        <v>615</v>
      </c>
      <c r="CV2148" s="119"/>
      <c r="CW2148" s="148"/>
      <c r="DG2148" s="119"/>
      <c r="DH2148" s="119"/>
      <c r="DI2148" s="119"/>
      <c r="DJ2148" s="119"/>
      <c r="DK2148" s="119"/>
      <c r="DL2148" s="74">
        <v>20</v>
      </c>
      <c r="DM2148" s="74" t="s">
        <v>164</v>
      </c>
      <c r="DN2148" s="74"/>
      <c r="DO2148" s="74"/>
      <c r="DP2148" s="74"/>
      <c r="DR2148" s="74">
        <v>20</v>
      </c>
      <c r="DS2148" s="74" t="s">
        <v>164</v>
      </c>
      <c r="DX2148" s="46" t="s">
        <v>210</v>
      </c>
      <c r="DY2148" s="46" t="s">
        <v>210</v>
      </c>
      <c r="DZ2148" s="46" t="s">
        <v>2242</v>
      </c>
      <c r="EA2148" s="75">
        <v>200000</v>
      </c>
      <c r="EB2148" s="46" t="s">
        <v>164</v>
      </c>
      <c r="EC2148" s="46"/>
      <c r="ET2148" s="46" t="s">
        <v>210</v>
      </c>
      <c r="EU2148" s="46" t="s">
        <v>210</v>
      </c>
      <c r="EY2148" s="70" t="str">
        <f t="shared" si="261"/>
        <v>simvastatine oral 20mg/</v>
      </c>
      <c r="FK2148" s="14" t="s">
        <v>163</v>
      </c>
      <c r="FL2148" s="70" t="str">
        <f t="shared" si="262"/>
        <v>simvastatine oral 20mg/</v>
      </c>
    </row>
    <row r="2149" spans="1:168" ht="15.75" customHeight="1">
      <c r="A2149" s="76">
        <f t="shared" si="256"/>
        <v>9876902</v>
      </c>
      <c r="B2149" s="57"/>
      <c r="C2149" s="119"/>
      <c r="D2149" s="119"/>
      <c r="E2149" s="119"/>
      <c r="F2149" s="119"/>
      <c r="G2149" s="46" t="s">
        <v>1646</v>
      </c>
      <c r="H2149" s="46" t="s">
        <v>1862</v>
      </c>
      <c r="J2149" s="5" t="str">
        <f t="shared" si="257"/>
        <v>NOR simvastatine Sandoz - København film-coated tablet 20 x 40mg/</v>
      </c>
      <c r="K2149" s="5" t="str">
        <f t="shared" si="258"/>
        <v>NOR simvastatine Sandoz - København film-coated tablet 20 x 40mg/</v>
      </c>
      <c r="N2149" s="46" t="s">
        <v>210</v>
      </c>
      <c r="O2149" s="46" t="s">
        <v>2238</v>
      </c>
      <c r="P2149" s="80">
        <v>20</v>
      </c>
      <c r="R2149" s="80">
        <v>20</v>
      </c>
      <c r="T2149" s="119"/>
      <c r="U2149" s="119"/>
      <c r="V2149" s="119"/>
      <c r="W2149" s="119"/>
      <c r="X2149" s="46" t="s">
        <v>210</v>
      </c>
      <c r="Y2149" s="46" t="s">
        <v>2171</v>
      </c>
      <c r="AA2149" s="46" t="s">
        <v>2303</v>
      </c>
      <c r="AC2149" s="46" t="s">
        <v>210</v>
      </c>
      <c r="AD2149" s="46" t="s">
        <v>210</v>
      </c>
      <c r="AE2149" s="46" t="s">
        <v>2238</v>
      </c>
      <c r="AF2149" s="48" t="s">
        <v>2203</v>
      </c>
      <c r="AG2149" s="46" t="s">
        <v>2339</v>
      </c>
      <c r="AH2149" s="46"/>
      <c r="AI2149" s="46" t="s">
        <v>3373</v>
      </c>
      <c r="AJ2149" s="46" t="s">
        <v>2221</v>
      </c>
      <c r="AT2149" s="25" t="str">
        <f t="shared" si="259"/>
        <v>NOR simvastatine Sandoz - København film-coated tablet 40mg/</v>
      </c>
      <c r="AU2149" s="33"/>
      <c r="AV2149" s="46" t="s">
        <v>2367</v>
      </c>
      <c r="AW2149" s="46" t="s">
        <v>1862</v>
      </c>
      <c r="AX2149" s="46"/>
      <c r="AZ2149" s="46" t="s">
        <v>579</v>
      </c>
      <c r="BA2149" s="46" t="s">
        <v>615</v>
      </c>
      <c r="BB2149" s="46"/>
      <c r="BD2149" s="46" t="s">
        <v>2339</v>
      </c>
      <c r="BE2149" s="46"/>
      <c r="BF2149" s="46" t="s">
        <v>2063</v>
      </c>
      <c r="BG2149" s="46" t="s">
        <v>2105</v>
      </c>
      <c r="BH2149" s="46"/>
      <c r="BI2149" s="46"/>
      <c r="BJ2149" s="46" t="s">
        <v>1976</v>
      </c>
      <c r="BK2149" s="46" t="s">
        <v>2105</v>
      </c>
      <c r="BL2149" s="46" t="s">
        <v>2063</v>
      </c>
      <c r="BM2149" s="65" t="s">
        <v>1353</v>
      </c>
      <c r="BN2149" t="str">
        <f t="shared" si="260"/>
        <v>simvastatine film-coated tablet 40mg/</v>
      </c>
      <c r="BO2149" s="65"/>
      <c r="BP2149" t="str">
        <f t="shared" si="255"/>
        <v>simvastatine film-coated tablet 40mg/</v>
      </c>
      <c r="BR2149" s="76">
        <v>10221000</v>
      </c>
      <c r="BS2149" s="72" t="s">
        <v>1220</v>
      </c>
      <c r="BT2149" s="72"/>
      <c r="BU2149" s="119"/>
      <c r="BV2149" s="119"/>
      <c r="BW2149" s="48" t="s">
        <v>2203</v>
      </c>
      <c r="CB2149" s="82" t="s">
        <v>173</v>
      </c>
      <c r="CC2149" s="82"/>
      <c r="CD2149" s="46" t="s">
        <v>2262</v>
      </c>
      <c r="CE2149" s="46" t="s">
        <v>173</v>
      </c>
      <c r="CG2149" s="46" t="s">
        <v>175</v>
      </c>
      <c r="CH2149" s="46"/>
      <c r="CI2149" s="119"/>
      <c r="CJ2149" s="119"/>
      <c r="CK2149" s="46" t="s">
        <v>1239</v>
      </c>
      <c r="CN2149" s="46" t="s">
        <v>3383</v>
      </c>
      <c r="CO2149" s="46" t="s">
        <v>2252</v>
      </c>
      <c r="CQ2149" s="46" t="s">
        <v>2252</v>
      </c>
      <c r="CR2149" s="46" t="s">
        <v>615</v>
      </c>
      <c r="CT2149" s="46" t="s">
        <v>2252</v>
      </c>
      <c r="CU2149" s="46" t="s">
        <v>615</v>
      </c>
      <c r="CV2149" s="119"/>
      <c r="CW2149" s="148"/>
      <c r="DG2149" s="119"/>
      <c r="DH2149" s="119"/>
      <c r="DI2149" s="119"/>
      <c r="DJ2149" s="119"/>
      <c r="DK2149" s="119"/>
      <c r="DL2149" s="74">
        <v>40</v>
      </c>
      <c r="DM2149" s="74" t="s">
        <v>164</v>
      </c>
      <c r="DN2149" s="74"/>
      <c r="DO2149" s="74"/>
      <c r="DP2149" s="74"/>
      <c r="DR2149" s="74">
        <v>40</v>
      </c>
      <c r="DS2149" s="74" t="s">
        <v>164</v>
      </c>
      <c r="DX2149" s="46" t="s">
        <v>210</v>
      </c>
      <c r="DY2149" s="46" t="s">
        <v>210</v>
      </c>
      <c r="DZ2149" s="46" t="s">
        <v>2242</v>
      </c>
      <c r="EA2149" s="75">
        <v>400000</v>
      </c>
      <c r="EB2149" s="46" t="s">
        <v>164</v>
      </c>
      <c r="EC2149" s="46"/>
      <c r="ET2149" s="46" t="s">
        <v>210</v>
      </c>
      <c r="EU2149" s="46" t="s">
        <v>210</v>
      </c>
      <c r="EY2149" s="70" t="str">
        <f t="shared" si="261"/>
        <v>simvastatine oral 40mg/</v>
      </c>
      <c r="FK2149" s="14" t="s">
        <v>163</v>
      </c>
      <c r="FL2149" s="70" t="str">
        <f t="shared" si="262"/>
        <v>simvastatine oral 40mg/</v>
      </c>
    </row>
    <row r="2150" spans="1:168" ht="15.75" customHeight="1">
      <c r="A2150" s="76">
        <f t="shared" si="256"/>
        <v>9876903</v>
      </c>
      <c r="B2150" s="57"/>
      <c r="C2150" s="119"/>
      <c r="D2150" s="119"/>
      <c r="E2150" s="119"/>
      <c r="F2150" s="119"/>
      <c r="G2150" s="46" t="s">
        <v>1647</v>
      </c>
      <c r="H2150" s="46" t="s">
        <v>1862</v>
      </c>
      <c r="J2150" s="5" t="str">
        <f t="shared" si="257"/>
        <v>NOR simvastatine Sandoz - København film-coated tablet 100 x 40mg/</v>
      </c>
      <c r="K2150" s="5" t="str">
        <f t="shared" si="258"/>
        <v>NOR simvastatine Sandoz - København film-coated tablet 100 x 40mg/</v>
      </c>
      <c r="N2150" s="46" t="s">
        <v>210</v>
      </c>
      <c r="O2150" s="46" t="s">
        <v>2235</v>
      </c>
      <c r="P2150" s="80">
        <v>100</v>
      </c>
      <c r="R2150" s="80">
        <v>100</v>
      </c>
      <c r="T2150" s="119"/>
      <c r="U2150" s="119"/>
      <c r="V2150" s="119"/>
      <c r="W2150" s="119"/>
      <c r="X2150" s="46" t="s">
        <v>210</v>
      </c>
      <c r="Y2150" s="46" t="s">
        <v>2171</v>
      </c>
      <c r="AA2150" s="46" t="s">
        <v>2303</v>
      </c>
      <c r="AC2150" s="46" t="s">
        <v>210</v>
      </c>
      <c r="AD2150" s="46" t="s">
        <v>210</v>
      </c>
      <c r="AE2150" s="46" t="s">
        <v>2235</v>
      </c>
      <c r="AF2150" s="48" t="s">
        <v>2203</v>
      </c>
      <c r="AG2150" s="46" t="s">
        <v>2339</v>
      </c>
      <c r="AH2150" s="46"/>
      <c r="AI2150" s="46" t="s">
        <v>3373</v>
      </c>
      <c r="AJ2150" s="46" t="s">
        <v>2221</v>
      </c>
      <c r="AT2150" s="25" t="str">
        <f t="shared" si="259"/>
        <v>NOR simvastatine Sandoz - København film-coated tablet 40mg/</v>
      </c>
      <c r="AU2150" s="33"/>
      <c r="AV2150" s="46" t="s">
        <v>2367</v>
      </c>
      <c r="AW2150" s="46" t="s">
        <v>1862</v>
      </c>
      <c r="AX2150" s="46"/>
      <c r="AZ2150" s="46" t="s">
        <v>579</v>
      </c>
      <c r="BA2150" s="46" t="s">
        <v>615</v>
      </c>
      <c r="BB2150" s="46"/>
      <c r="BD2150" s="46" t="s">
        <v>2339</v>
      </c>
      <c r="BE2150" s="46"/>
      <c r="BF2150" s="46" t="s">
        <v>2063</v>
      </c>
      <c r="BG2150" s="46" t="s">
        <v>2105</v>
      </c>
      <c r="BH2150" s="46"/>
      <c r="BI2150" s="46"/>
      <c r="BJ2150" s="46" t="s">
        <v>1976</v>
      </c>
      <c r="BK2150" s="46" t="s">
        <v>2105</v>
      </c>
      <c r="BL2150" s="46" t="s">
        <v>2063</v>
      </c>
      <c r="BM2150" s="65" t="s">
        <v>1353</v>
      </c>
      <c r="BN2150" t="str">
        <f t="shared" si="260"/>
        <v>simvastatine film-coated tablet 40mg/</v>
      </c>
      <c r="BO2150" s="65"/>
      <c r="BP2150" t="str">
        <f t="shared" si="255"/>
        <v>simvastatine film-coated tablet 40mg/</v>
      </c>
      <c r="BR2150" s="76">
        <v>10221000</v>
      </c>
      <c r="BS2150" s="72" t="s">
        <v>1220</v>
      </c>
      <c r="BT2150" s="72"/>
      <c r="BU2150" s="119"/>
      <c r="BV2150" s="119"/>
      <c r="BW2150" s="48" t="s">
        <v>2203</v>
      </c>
      <c r="CB2150" s="82" t="s">
        <v>173</v>
      </c>
      <c r="CC2150" s="82"/>
      <c r="CD2150" s="46" t="s">
        <v>2262</v>
      </c>
      <c r="CE2150" s="46" t="s">
        <v>173</v>
      </c>
      <c r="CG2150" s="46" t="s">
        <v>175</v>
      </c>
      <c r="CH2150" s="46"/>
      <c r="CI2150" s="119"/>
      <c r="CJ2150" s="119"/>
      <c r="CK2150" s="46" t="s">
        <v>1239</v>
      </c>
      <c r="CN2150" s="46" t="s">
        <v>3383</v>
      </c>
      <c r="CO2150" s="46" t="s">
        <v>2252</v>
      </c>
      <c r="CQ2150" s="46" t="s">
        <v>2252</v>
      </c>
      <c r="CR2150" s="46" t="s">
        <v>615</v>
      </c>
      <c r="CT2150" s="46" t="s">
        <v>2252</v>
      </c>
      <c r="CU2150" s="46" t="s">
        <v>615</v>
      </c>
      <c r="CV2150" s="119"/>
      <c r="CW2150" s="148"/>
      <c r="DG2150" s="119"/>
      <c r="DH2150" s="119"/>
      <c r="DI2150" s="119"/>
      <c r="DJ2150" s="119"/>
      <c r="DK2150" s="119"/>
      <c r="DL2150" s="74">
        <v>40</v>
      </c>
      <c r="DM2150" s="74" t="s">
        <v>164</v>
      </c>
      <c r="DN2150" s="74"/>
      <c r="DO2150" s="74"/>
      <c r="DP2150" s="74"/>
      <c r="DR2150" s="74">
        <v>40</v>
      </c>
      <c r="DS2150" s="74" t="s">
        <v>164</v>
      </c>
      <c r="DX2150" s="46" t="s">
        <v>210</v>
      </c>
      <c r="DY2150" s="46" t="s">
        <v>210</v>
      </c>
      <c r="DZ2150" s="46" t="s">
        <v>2242</v>
      </c>
      <c r="EA2150" s="75">
        <v>400000</v>
      </c>
      <c r="EB2150" s="46" t="s">
        <v>164</v>
      </c>
      <c r="EC2150" s="46"/>
      <c r="ET2150" s="46" t="s">
        <v>210</v>
      </c>
      <c r="EU2150" s="46" t="s">
        <v>210</v>
      </c>
      <c r="EY2150" s="70" t="str">
        <f t="shared" si="261"/>
        <v>simvastatine oral 40mg/</v>
      </c>
      <c r="FK2150" s="14" t="s">
        <v>163</v>
      </c>
      <c r="FL2150" s="70" t="str">
        <f t="shared" si="262"/>
        <v>simvastatine oral 40mg/</v>
      </c>
    </row>
    <row r="2151" spans="1:168" ht="15.75" customHeight="1">
      <c r="A2151" s="76">
        <f t="shared" si="256"/>
        <v>9876904</v>
      </c>
      <c r="B2151" s="57"/>
      <c r="C2151" s="119"/>
      <c r="D2151" s="119"/>
      <c r="E2151" s="119"/>
      <c r="F2151" s="119"/>
      <c r="G2151" s="46" t="s">
        <v>1648</v>
      </c>
      <c r="H2151" s="46" t="s">
        <v>1855</v>
      </c>
      <c r="J2151" s="5" t="str">
        <f t="shared" si="257"/>
        <v>NOR simvastatine Teva Sweden AB film-coated tablet 60 x 40mg/</v>
      </c>
      <c r="K2151" s="5" t="str">
        <f t="shared" si="258"/>
        <v>NOR simvastatine Teva Sweden AB film-coated tablet 60 x 40mg/</v>
      </c>
      <c r="N2151" s="46" t="s">
        <v>210</v>
      </c>
      <c r="O2151" s="46" t="s">
        <v>2274</v>
      </c>
      <c r="P2151" s="80">
        <v>60</v>
      </c>
      <c r="R2151" s="80">
        <v>60</v>
      </c>
      <c r="T2151" s="119"/>
      <c r="U2151" s="119"/>
      <c r="V2151" s="119"/>
      <c r="W2151" s="119"/>
      <c r="X2151" s="46" t="s">
        <v>210</v>
      </c>
      <c r="Y2151" s="46" t="s">
        <v>2164</v>
      </c>
      <c r="AA2151" s="46" t="s">
        <v>2303</v>
      </c>
      <c r="AC2151" s="46" t="s">
        <v>210</v>
      </c>
      <c r="AD2151" s="46" t="s">
        <v>210</v>
      </c>
      <c r="AE2151" s="46" t="s">
        <v>2274</v>
      </c>
      <c r="AF2151" s="48" t="s">
        <v>2203</v>
      </c>
      <c r="AG2151" s="46" t="s">
        <v>2339</v>
      </c>
      <c r="AH2151" s="46"/>
      <c r="AI2151" s="46" t="s">
        <v>3373</v>
      </c>
      <c r="AJ2151" s="46" t="s">
        <v>2221</v>
      </c>
      <c r="AT2151" s="25" t="str">
        <f t="shared" si="259"/>
        <v>NOR simvastatine Teva Sweden AB film-coated tablet 40mg/</v>
      </c>
      <c r="AU2151" s="33"/>
      <c r="AV2151" s="46" t="s">
        <v>2363</v>
      </c>
      <c r="AW2151" s="46" t="s">
        <v>1855</v>
      </c>
      <c r="AX2151" s="46"/>
      <c r="AZ2151" s="46" t="s">
        <v>579</v>
      </c>
      <c r="BA2151" s="46" t="s">
        <v>615</v>
      </c>
      <c r="BB2151" s="46"/>
      <c r="BD2151" s="46" t="s">
        <v>2339</v>
      </c>
      <c r="BE2151" s="46"/>
      <c r="BF2151" s="46" t="s">
        <v>2056</v>
      </c>
      <c r="BG2151" s="46" t="s">
        <v>2101</v>
      </c>
      <c r="BH2151" s="46"/>
      <c r="BI2151" s="46"/>
      <c r="BJ2151" s="46" t="s">
        <v>1969</v>
      </c>
      <c r="BK2151" s="46" t="s">
        <v>2101</v>
      </c>
      <c r="BL2151" s="46" t="s">
        <v>2056</v>
      </c>
      <c r="BM2151" s="65" t="s">
        <v>1353</v>
      </c>
      <c r="BN2151" t="str">
        <f t="shared" si="260"/>
        <v>simvastatine film-coated tablet 40mg/</v>
      </c>
      <c r="BO2151" s="65"/>
      <c r="BP2151" t="str">
        <f t="shared" si="255"/>
        <v>simvastatine film-coated tablet 40mg/</v>
      </c>
      <c r="BR2151" s="76">
        <v>10221000</v>
      </c>
      <c r="BS2151" s="72" t="s">
        <v>1220</v>
      </c>
      <c r="BT2151" s="72"/>
      <c r="BU2151" s="119"/>
      <c r="BV2151" s="119"/>
      <c r="BW2151" s="48" t="s">
        <v>2203</v>
      </c>
      <c r="CB2151" s="82" t="s">
        <v>173</v>
      </c>
      <c r="CC2151" s="82"/>
      <c r="CD2151" s="46" t="s">
        <v>2262</v>
      </c>
      <c r="CE2151" s="46" t="s">
        <v>173</v>
      </c>
      <c r="CG2151" s="46" t="s">
        <v>175</v>
      </c>
      <c r="CH2151" s="46"/>
      <c r="CI2151" s="119"/>
      <c r="CJ2151" s="119"/>
      <c r="CK2151" s="46" t="s">
        <v>1239</v>
      </c>
      <c r="CN2151" s="46" t="s">
        <v>3383</v>
      </c>
      <c r="CO2151" s="46" t="s">
        <v>2252</v>
      </c>
      <c r="CQ2151" s="46" t="s">
        <v>2252</v>
      </c>
      <c r="CR2151" s="46" t="s">
        <v>615</v>
      </c>
      <c r="CT2151" s="46" t="s">
        <v>2252</v>
      </c>
      <c r="CU2151" s="46" t="s">
        <v>615</v>
      </c>
      <c r="CV2151" s="119"/>
      <c r="CW2151" s="148"/>
      <c r="DG2151" s="119"/>
      <c r="DH2151" s="119"/>
      <c r="DI2151" s="119"/>
      <c r="DJ2151" s="119"/>
      <c r="DK2151" s="119"/>
      <c r="DL2151" s="74">
        <v>40</v>
      </c>
      <c r="DM2151" s="74" t="s">
        <v>164</v>
      </c>
      <c r="DN2151" s="74"/>
      <c r="DO2151" s="74"/>
      <c r="DP2151" s="74"/>
      <c r="DR2151" s="74">
        <v>40</v>
      </c>
      <c r="DS2151" s="74" t="s">
        <v>164</v>
      </c>
      <c r="DX2151" s="46" t="s">
        <v>210</v>
      </c>
      <c r="DY2151" s="46" t="s">
        <v>210</v>
      </c>
      <c r="DZ2151" s="46" t="s">
        <v>2242</v>
      </c>
      <c r="EA2151" s="75">
        <v>400000</v>
      </c>
      <c r="EB2151" s="46" t="s">
        <v>164</v>
      </c>
      <c r="EC2151" s="46"/>
      <c r="ET2151" s="46" t="s">
        <v>210</v>
      </c>
      <c r="EU2151" s="46" t="s">
        <v>210</v>
      </c>
      <c r="EY2151" s="70" t="str">
        <f t="shared" si="261"/>
        <v>simvastatine oral 40mg/</v>
      </c>
      <c r="FK2151" s="14" t="s">
        <v>163</v>
      </c>
      <c r="FL2151" s="70" t="str">
        <f t="shared" si="262"/>
        <v>simvastatine oral 40mg/</v>
      </c>
    </row>
    <row r="2152" spans="1:168" ht="15.75" customHeight="1">
      <c r="A2152" s="76">
        <f t="shared" si="256"/>
        <v>9876905</v>
      </c>
      <c r="B2152" s="57"/>
      <c r="C2152" s="119"/>
      <c r="D2152" s="119"/>
      <c r="E2152" s="119"/>
      <c r="F2152" s="119"/>
      <c r="G2152" s="46" t="s">
        <v>1649</v>
      </c>
      <c r="H2152" s="46" t="s">
        <v>1866</v>
      </c>
      <c r="J2152" s="5" t="str">
        <f t="shared" si="257"/>
        <v>NOR simvastatine Sandoz - København film-coated tablet 49 x 10mg/</v>
      </c>
      <c r="K2152" s="5" t="str">
        <f t="shared" si="258"/>
        <v>NOR simvastatine Sandoz - København film-coated tablet 49 x 10mg/</v>
      </c>
      <c r="N2152" s="46" t="s">
        <v>210</v>
      </c>
      <c r="O2152" s="46" t="s">
        <v>2295</v>
      </c>
      <c r="P2152" s="80">
        <v>49</v>
      </c>
      <c r="R2152" s="80">
        <v>49</v>
      </c>
      <c r="T2152" s="119"/>
      <c r="U2152" s="119"/>
      <c r="V2152" s="119"/>
      <c r="W2152" s="119"/>
      <c r="X2152" s="46" t="s">
        <v>210</v>
      </c>
      <c r="Y2152" s="46" t="s">
        <v>2175</v>
      </c>
      <c r="AA2152" s="46" t="s">
        <v>2303</v>
      </c>
      <c r="AC2152" s="46" t="s">
        <v>210</v>
      </c>
      <c r="AD2152" s="46" t="s">
        <v>210</v>
      </c>
      <c r="AE2152" s="46" t="s">
        <v>2295</v>
      </c>
      <c r="AF2152" s="48" t="s">
        <v>2203</v>
      </c>
      <c r="AG2152" s="46" t="s">
        <v>2339</v>
      </c>
      <c r="AH2152" s="46"/>
      <c r="AI2152" s="46" t="s">
        <v>3373</v>
      </c>
      <c r="AJ2152" s="46" t="s">
        <v>2221</v>
      </c>
      <c r="AT2152" s="25" t="str">
        <f t="shared" si="259"/>
        <v>NOR simvastatine Sandoz - København film-coated tablet 10mg/</v>
      </c>
      <c r="AU2152" s="33"/>
      <c r="AV2152" s="46" t="s">
        <v>2367</v>
      </c>
      <c r="AW2152" s="46" t="s">
        <v>1866</v>
      </c>
      <c r="AX2152" s="46"/>
      <c r="AZ2152" s="46" t="s">
        <v>579</v>
      </c>
      <c r="BA2152" s="46" t="s">
        <v>615</v>
      </c>
      <c r="BB2152" s="46"/>
      <c r="BD2152" s="46" t="s">
        <v>2339</v>
      </c>
      <c r="BE2152" s="46"/>
      <c r="BF2152" s="46" t="s">
        <v>2067</v>
      </c>
      <c r="BG2152" s="46" t="s">
        <v>2105</v>
      </c>
      <c r="BH2152" s="46"/>
      <c r="BI2152" s="46"/>
      <c r="BJ2152" s="46" t="s">
        <v>1980</v>
      </c>
      <c r="BK2152" s="46" t="s">
        <v>2105</v>
      </c>
      <c r="BL2152" s="46" t="s">
        <v>2067</v>
      </c>
      <c r="BM2152" s="65" t="s">
        <v>1353</v>
      </c>
      <c r="BN2152" t="str">
        <f t="shared" si="260"/>
        <v>simvastatine film-coated tablet 10mg/</v>
      </c>
      <c r="BO2152" s="65"/>
      <c r="BP2152" t="str">
        <f t="shared" si="255"/>
        <v>simvastatine film-coated tablet 10mg/</v>
      </c>
      <c r="BR2152" s="76">
        <v>10221000</v>
      </c>
      <c r="BS2152" s="72" t="s">
        <v>1220</v>
      </c>
      <c r="BT2152" s="72"/>
      <c r="BU2152" s="119"/>
      <c r="BV2152" s="119"/>
      <c r="BW2152" s="48" t="s">
        <v>2203</v>
      </c>
      <c r="CB2152" s="82" t="s">
        <v>173</v>
      </c>
      <c r="CC2152" s="82"/>
      <c r="CD2152" s="46" t="s">
        <v>2262</v>
      </c>
      <c r="CE2152" s="46" t="s">
        <v>173</v>
      </c>
      <c r="CG2152" s="46" t="s">
        <v>175</v>
      </c>
      <c r="CH2152" s="46"/>
      <c r="CI2152" s="119"/>
      <c r="CJ2152" s="119"/>
      <c r="CK2152" s="46" t="s">
        <v>1239</v>
      </c>
      <c r="CN2152" s="46" t="s">
        <v>3383</v>
      </c>
      <c r="CO2152" s="46" t="s">
        <v>2252</v>
      </c>
      <c r="CQ2152" s="46" t="s">
        <v>2252</v>
      </c>
      <c r="CR2152" s="46" t="s">
        <v>615</v>
      </c>
      <c r="CT2152" s="46" t="s">
        <v>2252</v>
      </c>
      <c r="CU2152" s="46" t="s">
        <v>615</v>
      </c>
      <c r="CV2152" s="119"/>
      <c r="CW2152" s="148"/>
      <c r="DG2152" s="119"/>
      <c r="DH2152" s="119"/>
      <c r="DI2152" s="119"/>
      <c r="DJ2152" s="119"/>
      <c r="DK2152" s="119"/>
      <c r="DL2152" s="74">
        <v>10</v>
      </c>
      <c r="DM2152" s="74" t="s">
        <v>164</v>
      </c>
      <c r="DN2152" s="74"/>
      <c r="DO2152" s="74"/>
      <c r="DP2152" s="74"/>
      <c r="DR2152" s="74">
        <v>10</v>
      </c>
      <c r="DS2152" s="74" t="s">
        <v>164</v>
      </c>
      <c r="DX2152" s="46" t="s">
        <v>210</v>
      </c>
      <c r="DY2152" s="46" t="s">
        <v>210</v>
      </c>
      <c r="DZ2152" s="46" t="s">
        <v>2242</v>
      </c>
      <c r="EA2152" s="75">
        <v>100000</v>
      </c>
      <c r="EB2152" s="46" t="s">
        <v>164</v>
      </c>
      <c r="EC2152" s="46"/>
      <c r="ET2152" s="46" t="s">
        <v>210</v>
      </c>
      <c r="EU2152" s="46" t="s">
        <v>210</v>
      </c>
      <c r="EY2152" s="70" t="str">
        <f t="shared" si="261"/>
        <v>simvastatine oral 10mg/</v>
      </c>
      <c r="FK2152" s="14" t="s">
        <v>163</v>
      </c>
      <c r="FL2152" s="70" t="str">
        <f t="shared" si="262"/>
        <v>simvastatine oral 10mg/</v>
      </c>
    </row>
    <row r="2153" spans="1:168" ht="15.75" customHeight="1">
      <c r="A2153" s="76">
        <f t="shared" si="256"/>
        <v>9876906</v>
      </c>
      <c r="B2153" s="57"/>
      <c r="C2153" s="119"/>
      <c r="D2153" s="119"/>
      <c r="E2153" s="119"/>
      <c r="F2153" s="119"/>
      <c r="G2153" s="46" t="s">
        <v>1650</v>
      </c>
      <c r="H2153" s="46" t="s">
        <v>1877</v>
      </c>
      <c r="J2153" s="5" t="str">
        <f t="shared" si="257"/>
        <v>NOR simvastatine Mylan AB film-coated tablet 84 x 40mg/</v>
      </c>
      <c r="K2153" s="5" t="str">
        <f t="shared" si="258"/>
        <v>NOR simvastatine Mylan AB film-coated tablet 84 x 40mg/</v>
      </c>
      <c r="N2153" s="46" t="s">
        <v>210</v>
      </c>
      <c r="O2153" s="46" t="s">
        <v>2294</v>
      </c>
      <c r="P2153" s="80">
        <v>84</v>
      </c>
      <c r="R2153" s="80">
        <v>84</v>
      </c>
      <c r="T2153" s="119"/>
      <c r="U2153" s="119"/>
      <c r="V2153" s="119"/>
      <c r="W2153" s="119"/>
      <c r="X2153" s="46" t="s">
        <v>210</v>
      </c>
      <c r="Y2153" s="46" t="s">
        <v>2189</v>
      </c>
      <c r="AA2153" s="46" t="s">
        <v>2303</v>
      </c>
      <c r="AC2153" s="46" t="s">
        <v>210</v>
      </c>
      <c r="AD2153" s="46" t="s">
        <v>210</v>
      </c>
      <c r="AE2153" s="46" t="s">
        <v>2294</v>
      </c>
      <c r="AF2153" s="48" t="s">
        <v>2203</v>
      </c>
      <c r="AG2153" s="46" t="s">
        <v>2339</v>
      </c>
      <c r="AH2153" s="46"/>
      <c r="AI2153" s="46" t="s">
        <v>3373</v>
      </c>
      <c r="AJ2153" s="46" t="s">
        <v>2221</v>
      </c>
      <c r="AT2153" s="25" t="str">
        <f t="shared" si="259"/>
        <v>NOR simvastatine Mylan AB film-coated tablet 40mg/</v>
      </c>
      <c r="AU2153" s="33"/>
      <c r="AV2153" s="46" t="s">
        <v>2369</v>
      </c>
      <c r="AW2153" s="46" t="s">
        <v>1877</v>
      </c>
      <c r="AX2153" s="46"/>
      <c r="AZ2153" s="46" t="s">
        <v>579</v>
      </c>
      <c r="BA2153" s="46" t="s">
        <v>615</v>
      </c>
      <c r="BB2153" s="46"/>
      <c r="BD2153" s="46" t="s">
        <v>2339</v>
      </c>
      <c r="BE2153" s="46"/>
      <c r="BF2153" s="46" t="s">
        <v>2081</v>
      </c>
      <c r="BG2153" s="46" t="s">
        <v>992</v>
      </c>
      <c r="BH2153" s="46"/>
      <c r="BI2153" s="46"/>
      <c r="BJ2153" s="46" t="s">
        <v>1994</v>
      </c>
      <c r="BK2153" s="46" t="s">
        <v>992</v>
      </c>
      <c r="BL2153" s="46" t="s">
        <v>2081</v>
      </c>
      <c r="BM2153" s="65" t="s">
        <v>1353</v>
      </c>
      <c r="BN2153" t="str">
        <f t="shared" si="260"/>
        <v>simvastatine film-coated tablet 40mg/</v>
      </c>
      <c r="BO2153" s="65"/>
      <c r="BP2153" t="str">
        <f t="shared" si="255"/>
        <v>simvastatine film-coated tablet 40mg/</v>
      </c>
      <c r="BR2153" s="76">
        <v>10221000</v>
      </c>
      <c r="BS2153" s="72" t="s">
        <v>1220</v>
      </c>
      <c r="BT2153" s="72"/>
      <c r="BU2153" s="119"/>
      <c r="BV2153" s="119"/>
      <c r="BW2153" s="48" t="s">
        <v>2203</v>
      </c>
      <c r="CB2153" s="82" t="s">
        <v>173</v>
      </c>
      <c r="CC2153" s="82"/>
      <c r="CD2153" s="46" t="s">
        <v>2262</v>
      </c>
      <c r="CE2153" s="46" t="s">
        <v>173</v>
      </c>
      <c r="CG2153" s="46" t="s">
        <v>175</v>
      </c>
      <c r="CH2153" s="46"/>
      <c r="CI2153" s="119"/>
      <c r="CJ2153" s="119"/>
      <c r="CK2153" s="46" t="s">
        <v>1239</v>
      </c>
      <c r="CN2153" s="46" t="s">
        <v>3383</v>
      </c>
      <c r="CO2153" s="46" t="s">
        <v>2252</v>
      </c>
      <c r="CQ2153" s="46" t="s">
        <v>2252</v>
      </c>
      <c r="CR2153" s="46" t="s">
        <v>615</v>
      </c>
      <c r="CT2153" s="46" t="s">
        <v>2252</v>
      </c>
      <c r="CU2153" s="46" t="s">
        <v>615</v>
      </c>
      <c r="CV2153" s="119"/>
      <c r="CW2153" s="148"/>
      <c r="DG2153" s="119"/>
      <c r="DH2153" s="119"/>
      <c r="DI2153" s="119"/>
      <c r="DJ2153" s="119"/>
      <c r="DK2153" s="119"/>
      <c r="DL2153" s="74">
        <v>40</v>
      </c>
      <c r="DM2153" s="74" t="s">
        <v>164</v>
      </c>
      <c r="DN2153" s="74"/>
      <c r="DO2153" s="74"/>
      <c r="DP2153" s="74"/>
      <c r="DR2153" s="74">
        <v>40</v>
      </c>
      <c r="DS2153" s="74" t="s">
        <v>164</v>
      </c>
      <c r="DX2153" s="46" t="s">
        <v>210</v>
      </c>
      <c r="DY2153" s="46" t="s">
        <v>210</v>
      </c>
      <c r="DZ2153" s="46" t="s">
        <v>2242</v>
      </c>
      <c r="EA2153" s="75">
        <v>400000</v>
      </c>
      <c r="EB2153" s="46" t="s">
        <v>164</v>
      </c>
      <c r="EC2153" s="46"/>
      <c r="ET2153" s="46" t="s">
        <v>210</v>
      </c>
      <c r="EU2153" s="46" t="s">
        <v>210</v>
      </c>
      <c r="EY2153" s="70" t="str">
        <f t="shared" si="261"/>
        <v>simvastatine oral 40mg/</v>
      </c>
      <c r="FK2153" s="14" t="s">
        <v>163</v>
      </c>
      <c r="FL2153" s="70" t="str">
        <f t="shared" si="262"/>
        <v>simvastatine oral 40mg/</v>
      </c>
    </row>
    <row r="2154" spans="1:168" ht="15.75" customHeight="1">
      <c r="A2154" s="76">
        <f t="shared" si="256"/>
        <v>9876907</v>
      </c>
      <c r="B2154" s="57"/>
      <c r="C2154" s="119"/>
      <c r="D2154" s="119"/>
      <c r="E2154" s="119"/>
      <c r="F2154" s="119"/>
      <c r="G2154" s="46" t="s">
        <v>1651</v>
      </c>
      <c r="H2154" s="46" t="s">
        <v>1877</v>
      </c>
      <c r="J2154" s="5" t="str">
        <f t="shared" si="257"/>
        <v>NOR simvastatine Mylan AB film-coated tablet 90 x 40mg/</v>
      </c>
      <c r="K2154" s="5" t="str">
        <f t="shared" si="258"/>
        <v>NOR simvastatine Mylan AB film-coated tablet 90 x 40mg/</v>
      </c>
      <c r="N2154" s="46" t="s">
        <v>210</v>
      </c>
      <c r="O2154" s="46" t="s">
        <v>2279</v>
      </c>
      <c r="P2154" s="80">
        <v>90</v>
      </c>
      <c r="R2154" s="80">
        <v>90</v>
      </c>
      <c r="T2154" s="119"/>
      <c r="U2154" s="119"/>
      <c r="V2154" s="119"/>
      <c r="W2154" s="119"/>
      <c r="X2154" s="46" t="s">
        <v>210</v>
      </c>
      <c r="Y2154" s="46" t="s">
        <v>2189</v>
      </c>
      <c r="AA2154" s="46" t="s">
        <v>2303</v>
      </c>
      <c r="AC2154" s="46" t="s">
        <v>210</v>
      </c>
      <c r="AD2154" s="46" t="s">
        <v>210</v>
      </c>
      <c r="AE2154" s="46" t="s">
        <v>2279</v>
      </c>
      <c r="AF2154" s="48" t="s">
        <v>2203</v>
      </c>
      <c r="AG2154" s="46" t="s">
        <v>2339</v>
      </c>
      <c r="AH2154" s="46"/>
      <c r="AI2154" s="46" t="s">
        <v>3373</v>
      </c>
      <c r="AJ2154" s="46" t="s">
        <v>2221</v>
      </c>
      <c r="AT2154" s="25" t="str">
        <f t="shared" si="259"/>
        <v>NOR simvastatine Mylan AB film-coated tablet 40mg/</v>
      </c>
      <c r="AU2154" s="33"/>
      <c r="AV2154" s="46" t="s">
        <v>2369</v>
      </c>
      <c r="AW2154" s="46" t="s">
        <v>1877</v>
      </c>
      <c r="AX2154" s="46"/>
      <c r="AZ2154" s="46" t="s">
        <v>579</v>
      </c>
      <c r="BA2154" s="46" t="s">
        <v>615</v>
      </c>
      <c r="BB2154" s="46"/>
      <c r="BD2154" s="46" t="s">
        <v>2339</v>
      </c>
      <c r="BE2154" s="46"/>
      <c r="BF2154" s="46" t="s">
        <v>2081</v>
      </c>
      <c r="BG2154" s="46" t="s">
        <v>992</v>
      </c>
      <c r="BH2154" s="46"/>
      <c r="BI2154" s="46"/>
      <c r="BJ2154" s="46" t="s">
        <v>1994</v>
      </c>
      <c r="BK2154" s="46" t="s">
        <v>992</v>
      </c>
      <c r="BL2154" s="46" t="s">
        <v>2081</v>
      </c>
      <c r="BM2154" s="65" t="s">
        <v>1353</v>
      </c>
      <c r="BN2154" t="str">
        <f t="shared" si="260"/>
        <v>simvastatine film-coated tablet 40mg/</v>
      </c>
      <c r="BO2154" s="65"/>
      <c r="BP2154" t="str">
        <f t="shared" si="255"/>
        <v>simvastatine film-coated tablet 40mg/</v>
      </c>
      <c r="BR2154" s="76">
        <v>10221000</v>
      </c>
      <c r="BS2154" s="72" t="s">
        <v>1220</v>
      </c>
      <c r="BT2154" s="72"/>
      <c r="BU2154" s="119"/>
      <c r="BV2154" s="119"/>
      <c r="BW2154" s="48" t="s">
        <v>2203</v>
      </c>
      <c r="CB2154" s="82" t="s">
        <v>173</v>
      </c>
      <c r="CC2154" s="82"/>
      <c r="CD2154" s="46" t="s">
        <v>2262</v>
      </c>
      <c r="CE2154" s="46" t="s">
        <v>173</v>
      </c>
      <c r="CG2154" s="46" t="s">
        <v>175</v>
      </c>
      <c r="CH2154" s="46"/>
      <c r="CI2154" s="119"/>
      <c r="CJ2154" s="119"/>
      <c r="CK2154" s="46" t="s">
        <v>1239</v>
      </c>
      <c r="CN2154" s="46" t="s">
        <v>3383</v>
      </c>
      <c r="CO2154" s="46" t="s">
        <v>2252</v>
      </c>
      <c r="CQ2154" s="46" t="s">
        <v>2252</v>
      </c>
      <c r="CR2154" s="46" t="s">
        <v>615</v>
      </c>
      <c r="CT2154" s="46" t="s">
        <v>2252</v>
      </c>
      <c r="CU2154" s="46" t="s">
        <v>615</v>
      </c>
      <c r="CV2154" s="119"/>
      <c r="CW2154" s="148"/>
      <c r="DG2154" s="119"/>
      <c r="DH2154" s="119"/>
      <c r="DI2154" s="119"/>
      <c r="DJ2154" s="119"/>
      <c r="DK2154" s="119"/>
      <c r="DL2154" s="74">
        <v>40</v>
      </c>
      <c r="DM2154" s="74" t="s">
        <v>164</v>
      </c>
      <c r="DN2154" s="74"/>
      <c r="DO2154" s="74"/>
      <c r="DP2154" s="74"/>
      <c r="DR2154" s="74">
        <v>40</v>
      </c>
      <c r="DS2154" s="74" t="s">
        <v>164</v>
      </c>
      <c r="DX2154" s="46" t="s">
        <v>210</v>
      </c>
      <c r="DY2154" s="46" t="s">
        <v>210</v>
      </c>
      <c r="DZ2154" s="46" t="s">
        <v>2242</v>
      </c>
      <c r="EA2154" s="75">
        <v>400000</v>
      </c>
      <c r="EB2154" s="46" t="s">
        <v>164</v>
      </c>
      <c r="EC2154" s="46"/>
      <c r="ET2154" s="46" t="s">
        <v>210</v>
      </c>
      <c r="EU2154" s="46" t="s">
        <v>210</v>
      </c>
      <c r="EY2154" s="70" t="str">
        <f t="shared" si="261"/>
        <v>simvastatine oral 40mg/</v>
      </c>
      <c r="FK2154" s="14" t="s">
        <v>163</v>
      </c>
      <c r="FL2154" s="70" t="str">
        <f t="shared" si="262"/>
        <v>simvastatine oral 40mg/</v>
      </c>
    </row>
    <row r="2155" spans="1:168" ht="15.75" customHeight="1">
      <c r="A2155" s="76">
        <f t="shared" si="256"/>
        <v>9876908</v>
      </c>
      <c r="B2155" s="57"/>
      <c r="C2155" s="119"/>
      <c r="D2155" s="119"/>
      <c r="E2155" s="119"/>
      <c r="F2155" s="119"/>
      <c r="G2155" s="46" t="s">
        <v>1652</v>
      </c>
      <c r="H2155" s="46" t="s">
        <v>1875</v>
      </c>
      <c r="J2155" s="5" t="str">
        <f t="shared" si="257"/>
        <v>NOR simvastatine Orion Corporation - Espoo film-coated tablet 250 x 20mg/</v>
      </c>
      <c r="K2155" s="5" t="str">
        <f t="shared" si="258"/>
        <v>NOR simvastatine Orion Corporation - Espoo film-coated tablet 250 x 20mg/</v>
      </c>
      <c r="N2155" s="46" t="s">
        <v>210</v>
      </c>
      <c r="O2155" s="46" t="s">
        <v>2237</v>
      </c>
      <c r="P2155" s="80">
        <v>250</v>
      </c>
      <c r="R2155" s="80">
        <v>250</v>
      </c>
      <c r="T2155" s="119"/>
      <c r="U2155" s="119"/>
      <c r="V2155" s="119"/>
      <c r="W2155" s="119"/>
      <c r="X2155" s="46" t="s">
        <v>210</v>
      </c>
      <c r="Y2155" s="46" t="s">
        <v>2187</v>
      </c>
      <c r="AA2155" s="46" t="s">
        <v>2303</v>
      </c>
      <c r="AC2155" s="46" t="s">
        <v>210</v>
      </c>
      <c r="AD2155" s="46" t="s">
        <v>210</v>
      </c>
      <c r="AE2155" s="46" t="s">
        <v>2237</v>
      </c>
      <c r="AF2155" s="48" t="s">
        <v>2203</v>
      </c>
      <c r="AG2155" s="46" t="s">
        <v>2339</v>
      </c>
      <c r="AH2155" s="46"/>
      <c r="AI2155" s="46" t="s">
        <v>3373</v>
      </c>
      <c r="AJ2155" s="46" t="s">
        <v>2221</v>
      </c>
      <c r="AT2155" s="25" t="str">
        <f t="shared" si="259"/>
        <v>NOR simvastatine Orion Corporation - Espoo film-coated tablet 20mg/</v>
      </c>
      <c r="AU2155" s="33"/>
      <c r="AV2155" s="46" t="s">
        <v>2368</v>
      </c>
      <c r="AW2155" s="46" t="s">
        <v>1875</v>
      </c>
      <c r="AX2155" s="46"/>
      <c r="AZ2155" s="46" t="s">
        <v>579</v>
      </c>
      <c r="BA2155" s="46" t="s">
        <v>615</v>
      </c>
      <c r="BB2155" s="46"/>
      <c r="BD2155" s="46" t="s">
        <v>2339</v>
      </c>
      <c r="BE2155" s="46"/>
      <c r="BF2155" s="46" t="s">
        <v>2079</v>
      </c>
      <c r="BG2155" s="46" t="s">
        <v>2106</v>
      </c>
      <c r="BH2155" s="46"/>
      <c r="BI2155" s="46"/>
      <c r="BJ2155" s="46" t="s">
        <v>1992</v>
      </c>
      <c r="BK2155" s="46" t="s">
        <v>2106</v>
      </c>
      <c r="BL2155" s="46" t="s">
        <v>2079</v>
      </c>
      <c r="BM2155" s="65" t="s">
        <v>1353</v>
      </c>
      <c r="BN2155" t="str">
        <f t="shared" si="260"/>
        <v>simvastatine film-coated tablet 20mg/</v>
      </c>
      <c r="BO2155" s="65"/>
      <c r="BP2155" t="str">
        <f t="shared" si="255"/>
        <v>simvastatine film-coated tablet 20mg/</v>
      </c>
      <c r="BR2155" s="76">
        <v>10221000</v>
      </c>
      <c r="BS2155" s="72" t="s">
        <v>1220</v>
      </c>
      <c r="BT2155" s="72"/>
      <c r="BU2155" s="119"/>
      <c r="BV2155" s="119"/>
      <c r="BW2155" s="48" t="s">
        <v>2203</v>
      </c>
      <c r="CB2155" s="82" t="s">
        <v>173</v>
      </c>
      <c r="CC2155" s="82"/>
      <c r="CD2155" s="46" t="s">
        <v>2262</v>
      </c>
      <c r="CE2155" s="46" t="s">
        <v>173</v>
      </c>
      <c r="CG2155" s="46" t="s">
        <v>175</v>
      </c>
      <c r="CH2155" s="46"/>
      <c r="CI2155" s="119"/>
      <c r="CJ2155" s="119"/>
      <c r="CK2155" s="46" t="s">
        <v>1239</v>
      </c>
      <c r="CN2155" s="46" t="s">
        <v>3383</v>
      </c>
      <c r="CO2155" s="46" t="s">
        <v>2252</v>
      </c>
      <c r="CQ2155" s="46" t="s">
        <v>2252</v>
      </c>
      <c r="CR2155" s="46" t="s">
        <v>615</v>
      </c>
      <c r="CT2155" s="46" t="s">
        <v>2252</v>
      </c>
      <c r="CU2155" s="46" t="s">
        <v>615</v>
      </c>
      <c r="CV2155" s="119"/>
      <c r="CW2155" s="148"/>
      <c r="DG2155" s="119"/>
      <c r="DH2155" s="119"/>
      <c r="DI2155" s="119"/>
      <c r="DJ2155" s="119"/>
      <c r="DK2155" s="119"/>
      <c r="DL2155" s="74">
        <v>20</v>
      </c>
      <c r="DM2155" s="74" t="s">
        <v>164</v>
      </c>
      <c r="DN2155" s="74"/>
      <c r="DO2155" s="74"/>
      <c r="DP2155" s="74"/>
      <c r="DR2155" s="74">
        <v>20</v>
      </c>
      <c r="DS2155" s="74" t="s">
        <v>164</v>
      </c>
      <c r="DX2155" s="46" t="s">
        <v>210</v>
      </c>
      <c r="DY2155" s="46" t="s">
        <v>210</v>
      </c>
      <c r="DZ2155" s="46" t="s">
        <v>2242</v>
      </c>
      <c r="EA2155" s="75">
        <v>200000</v>
      </c>
      <c r="EB2155" s="46" t="s">
        <v>164</v>
      </c>
      <c r="EC2155" s="46"/>
      <c r="ET2155" s="46" t="s">
        <v>210</v>
      </c>
      <c r="EU2155" s="46" t="s">
        <v>210</v>
      </c>
      <c r="EY2155" s="70" t="str">
        <f t="shared" si="261"/>
        <v>simvastatine oral 20mg/</v>
      </c>
      <c r="FK2155" s="14" t="s">
        <v>163</v>
      </c>
      <c r="FL2155" s="70" t="str">
        <f t="shared" si="262"/>
        <v>simvastatine oral 20mg/</v>
      </c>
    </row>
    <row r="2156" spans="1:168" ht="15.75" customHeight="1">
      <c r="A2156" s="76">
        <f t="shared" si="256"/>
        <v>9876909</v>
      </c>
      <c r="B2156" s="57"/>
      <c r="C2156" s="119"/>
      <c r="D2156" s="119"/>
      <c r="E2156" s="119"/>
      <c r="F2156" s="119"/>
      <c r="G2156" s="46" t="s">
        <v>1653</v>
      </c>
      <c r="H2156" s="46" t="s">
        <v>1870</v>
      </c>
      <c r="J2156" s="5" t="str">
        <f t="shared" si="257"/>
        <v>NOR simvastatine Sandoz - København film-coated tablet 40 x 20mg/</v>
      </c>
      <c r="K2156" s="5" t="str">
        <f t="shared" si="258"/>
        <v>NOR simvastatine Sandoz - København film-coated tablet 40 x 20mg/</v>
      </c>
      <c r="N2156" s="46" t="s">
        <v>210</v>
      </c>
      <c r="O2156" s="46" t="s">
        <v>2239</v>
      </c>
      <c r="P2156" s="80">
        <v>40</v>
      </c>
      <c r="R2156" s="80">
        <v>40</v>
      </c>
      <c r="T2156" s="119"/>
      <c r="U2156" s="119"/>
      <c r="V2156" s="119"/>
      <c r="W2156" s="119"/>
      <c r="X2156" s="46" t="s">
        <v>210</v>
      </c>
      <c r="Y2156" s="46" t="s">
        <v>2179</v>
      </c>
      <c r="AA2156" s="46" t="s">
        <v>2303</v>
      </c>
      <c r="AC2156" s="46" t="s">
        <v>210</v>
      </c>
      <c r="AD2156" s="46" t="s">
        <v>210</v>
      </c>
      <c r="AE2156" s="46" t="s">
        <v>2239</v>
      </c>
      <c r="AF2156" s="48" t="s">
        <v>2203</v>
      </c>
      <c r="AG2156" s="46" t="s">
        <v>2339</v>
      </c>
      <c r="AH2156" s="46"/>
      <c r="AI2156" s="46" t="s">
        <v>3373</v>
      </c>
      <c r="AJ2156" s="46" t="s">
        <v>2221</v>
      </c>
      <c r="AT2156" s="25" t="str">
        <f t="shared" si="259"/>
        <v>NOR simvastatine Sandoz - København film-coated tablet 20mg/</v>
      </c>
      <c r="AU2156" s="33"/>
      <c r="AV2156" s="46" t="s">
        <v>2367</v>
      </c>
      <c r="AW2156" s="46" t="s">
        <v>1870</v>
      </c>
      <c r="AX2156" s="46"/>
      <c r="AZ2156" s="46" t="s">
        <v>579</v>
      </c>
      <c r="BA2156" s="46" t="s">
        <v>615</v>
      </c>
      <c r="BB2156" s="46"/>
      <c r="BD2156" s="46" t="s">
        <v>2339</v>
      </c>
      <c r="BE2156" s="46"/>
      <c r="BF2156" s="46" t="s">
        <v>2071</v>
      </c>
      <c r="BG2156" s="46" t="s">
        <v>2105</v>
      </c>
      <c r="BH2156" s="46"/>
      <c r="BI2156" s="46"/>
      <c r="BJ2156" s="46" t="s">
        <v>1984</v>
      </c>
      <c r="BK2156" s="46" t="s">
        <v>2105</v>
      </c>
      <c r="BL2156" s="46" t="s">
        <v>2071</v>
      </c>
      <c r="BM2156" s="65" t="s">
        <v>1353</v>
      </c>
      <c r="BN2156" t="str">
        <f t="shared" si="260"/>
        <v>simvastatine film-coated tablet 20mg/</v>
      </c>
      <c r="BO2156" s="65"/>
      <c r="BP2156" t="str">
        <f t="shared" si="255"/>
        <v>simvastatine film-coated tablet 20mg/</v>
      </c>
      <c r="BR2156" s="76">
        <v>10221000</v>
      </c>
      <c r="BS2156" s="72" t="s">
        <v>1220</v>
      </c>
      <c r="BT2156" s="72"/>
      <c r="BU2156" s="119"/>
      <c r="BV2156" s="119"/>
      <c r="BW2156" s="48" t="s">
        <v>2203</v>
      </c>
      <c r="CB2156" s="82" t="s">
        <v>173</v>
      </c>
      <c r="CC2156" s="82"/>
      <c r="CD2156" s="46" t="s">
        <v>2262</v>
      </c>
      <c r="CE2156" s="46" t="s">
        <v>173</v>
      </c>
      <c r="CG2156" s="46" t="s">
        <v>175</v>
      </c>
      <c r="CH2156" s="46"/>
      <c r="CI2156" s="119"/>
      <c r="CJ2156" s="119"/>
      <c r="CK2156" s="46" t="s">
        <v>1239</v>
      </c>
      <c r="CN2156" s="46" t="s">
        <v>3383</v>
      </c>
      <c r="CO2156" s="46" t="s">
        <v>2252</v>
      </c>
      <c r="CQ2156" s="46" t="s">
        <v>2252</v>
      </c>
      <c r="CR2156" s="46" t="s">
        <v>615</v>
      </c>
      <c r="CT2156" s="46" t="s">
        <v>2252</v>
      </c>
      <c r="CU2156" s="46" t="s">
        <v>615</v>
      </c>
      <c r="CV2156" s="119"/>
      <c r="CW2156" s="148"/>
      <c r="DG2156" s="119"/>
      <c r="DH2156" s="119"/>
      <c r="DI2156" s="119"/>
      <c r="DJ2156" s="119"/>
      <c r="DK2156" s="119"/>
      <c r="DL2156" s="74">
        <v>20</v>
      </c>
      <c r="DM2156" s="74" t="s">
        <v>164</v>
      </c>
      <c r="DN2156" s="74"/>
      <c r="DO2156" s="74"/>
      <c r="DP2156" s="74"/>
      <c r="DR2156" s="74">
        <v>20</v>
      </c>
      <c r="DS2156" s="74" t="s">
        <v>164</v>
      </c>
      <c r="DX2156" s="46" t="s">
        <v>210</v>
      </c>
      <c r="DY2156" s="46" t="s">
        <v>210</v>
      </c>
      <c r="DZ2156" s="46" t="s">
        <v>2242</v>
      </c>
      <c r="EA2156" s="75">
        <v>200000</v>
      </c>
      <c r="EB2156" s="46" t="s">
        <v>164</v>
      </c>
      <c r="EC2156" s="46"/>
      <c r="ET2156" s="46" t="s">
        <v>210</v>
      </c>
      <c r="EU2156" s="46" t="s">
        <v>210</v>
      </c>
      <c r="EY2156" s="70" t="str">
        <f t="shared" si="261"/>
        <v>simvastatine oral 20mg/</v>
      </c>
      <c r="FK2156" s="14" t="s">
        <v>163</v>
      </c>
      <c r="FL2156" s="70" t="str">
        <f t="shared" si="262"/>
        <v>simvastatine oral 20mg/</v>
      </c>
    </row>
    <row r="2157" spans="1:168" ht="15.75" customHeight="1">
      <c r="A2157" s="76">
        <f t="shared" si="256"/>
        <v>9876910</v>
      </c>
      <c r="B2157" s="57"/>
      <c r="C2157" s="119"/>
      <c r="D2157" s="119"/>
      <c r="E2157" s="119"/>
      <c r="F2157" s="119"/>
      <c r="G2157" s="46" t="s">
        <v>1654</v>
      </c>
      <c r="H2157" s="46" t="s">
        <v>1874</v>
      </c>
      <c r="J2157" s="5" t="str">
        <f t="shared" si="257"/>
        <v>NOR simvastatine Orifarm AS film-coated tablet 28 x 40mg/</v>
      </c>
      <c r="K2157" s="5" t="str">
        <f t="shared" si="258"/>
        <v>NOR simvastatine Orifarm AS film-coated tablet 28 x 40mg/</v>
      </c>
      <c r="N2157" s="46" t="s">
        <v>210</v>
      </c>
      <c r="O2157" s="46" t="s">
        <v>2277</v>
      </c>
      <c r="P2157" s="80">
        <v>28</v>
      </c>
      <c r="R2157" s="80">
        <v>28</v>
      </c>
      <c r="T2157" s="119"/>
      <c r="U2157" s="119"/>
      <c r="V2157" s="119"/>
      <c r="W2157" s="119"/>
      <c r="X2157" s="46" t="s">
        <v>210</v>
      </c>
      <c r="Y2157" s="46" t="s">
        <v>2185</v>
      </c>
      <c r="AA2157" s="46" t="s">
        <v>2303</v>
      </c>
      <c r="AC2157" s="46" t="s">
        <v>210</v>
      </c>
      <c r="AD2157" s="46" t="s">
        <v>210</v>
      </c>
      <c r="AE2157" s="46" t="s">
        <v>2277</v>
      </c>
      <c r="AF2157" s="48" t="s">
        <v>2203</v>
      </c>
      <c r="AG2157" s="46" t="s">
        <v>2339</v>
      </c>
      <c r="AH2157" s="46"/>
      <c r="AI2157" s="46" t="s">
        <v>3373</v>
      </c>
      <c r="AJ2157" s="46" t="s">
        <v>2221</v>
      </c>
      <c r="AT2157" s="25" t="str">
        <f t="shared" si="259"/>
        <v>NOR simvastatine Orifarm AS film-coated tablet 40mg/</v>
      </c>
      <c r="AU2157" s="33"/>
      <c r="AV2157" s="46" t="s">
        <v>1903</v>
      </c>
      <c r="AW2157" s="46" t="s">
        <v>1874</v>
      </c>
      <c r="AX2157" s="46"/>
      <c r="AZ2157" s="46" t="s">
        <v>579</v>
      </c>
      <c r="BA2157" s="46" t="s">
        <v>615</v>
      </c>
      <c r="BB2157" s="46"/>
      <c r="BD2157" s="46" t="s">
        <v>2339</v>
      </c>
      <c r="BE2157" s="46"/>
      <c r="BF2157" s="46" t="s">
        <v>2077</v>
      </c>
      <c r="BG2157" s="46" t="s">
        <v>2088</v>
      </c>
      <c r="BH2157" s="46"/>
      <c r="BI2157" s="46"/>
      <c r="BJ2157" s="46" t="s">
        <v>1990</v>
      </c>
      <c r="BK2157" s="46" t="s">
        <v>2088</v>
      </c>
      <c r="BL2157" s="46" t="s">
        <v>2077</v>
      </c>
      <c r="BM2157" s="65" t="s">
        <v>1353</v>
      </c>
      <c r="BN2157" t="str">
        <f t="shared" si="260"/>
        <v>simvastatine film-coated tablet 40mg/</v>
      </c>
      <c r="BO2157" s="65"/>
      <c r="BP2157" t="str">
        <f t="shared" si="255"/>
        <v>simvastatine film-coated tablet 40mg/</v>
      </c>
      <c r="BR2157" s="76">
        <v>10221000</v>
      </c>
      <c r="BS2157" s="72" t="s">
        <v>1220</v>
      </c>
      <c r="BT2157" s="72"/>
      <c r="BU2157" s="119"/>
      <c r="BV2157" s="119"/>
      <c r="BW2157" s="48" t="s">
        <v>2203</v>
      </c>
      <c r="CB2157" s="82" t="s">
        <v>173</v>
      </c>
      <c r="CC2157" s="82"/>
      <c r="CD2157" s="46" t="s">
        <v>2262</v>
      </c>
      <c r="CE2157" s="46" t="s">
        <v>173</v>
      </c>
      <c r="CG2157" s="46" t="s">
        <v>175</v>
      </c>
      <c r="CH2157" s="46"/>
      <c r="CI2157" s="119"/>
      <c r="CJ2157" s="119"/>
      <c r="CK2157" s="46" t="s">
        <v>1239</v>
      </c>
      <c r="CN2157" s="46" t="s">
        <v>3383</v>
      </c>
      <c r="CO2157" s="46" t="s">
        <v>2252</v>
      </c>
      <c r="CQ2157" s="46" t="s">
        <v>2252</v>
      </c>
      <c r="CR2157" s="46" t="s">
        <v>615</v>
      </c>
      <c r="CT2157" s="46" t="s">
        <v>2252</v>
      </c>
      <c r="CU2157" s="46" t="s">
        <v>615</v>
      </c>
      <c r="CV2157" s="119"/>
      <c r="CW2157" s="148"/>
      <c r="DG2157" s="119"/>
      <c r="DH2157" s="119"/>
      <c r="DI2157" s="119"/>
      <c r="DJ2157" s="119"/>
      <c r="DK2157" s="119"/>
      <c r="DL2157" s="74">
        <v>40</v>
      </c>
      <c r="DM2157" s="74" t="s">
        <v>164</v>
      </c>
      <c r="DN2157" s="74"/>
      <c r="DO2157" s="74"/>
      <c r="DP2157" s="74"/>
      <c r="DR2157" s="74">
        <v>40</v>
      </c>
      <c r="DS2157" s="74" t="s">
        <v>164</v>
      </c>
      <c r="DX2157" s="46" t="s">
        <v>210</v>
      </c>
      <c r="DY2157" s="46" t="s">
        <v>210</v>
      </c>
      <c r="DZ2157" s="46" t="s">
        <v>2242</v>
      </c>
      <c r="EA2157" s="75">
        <v>400000</v>
      </c>
      <c r="EB2157" s="46" t="s">
        <v>164</v>
      </c>
      <c r="EC2157" s="46"/>
      <c r="ET2157" s="46" t="s">
        <v>210</v>
      </c>
      <c r="EU2157" s="46" t="s">
        <v>210</v>
      </c>
      <c r="EY2157" s="70" t="str">
        <f t="shared" si="261"/>
        <v>simvastatine oral 40mg/</v>
      </c>
      <c r="FK2157" s="14" t="s">
        <v>163</v>
      </c>
      <c r="FL2157" s="70" t="str">
        <f t="shared" si="262"/>
        <v>simvastatine oral 40mg/</v>
      </c>
    </row>
    <row r="2158" spans="1:168" ht="15.75" customHeight="1">
      <c r="A2158" s="76">
        <f t="shared" si="256"/>
        <v>9876911</v>
      </c>
      <c r="C2158" s="119"/>
      <c r="D2158" s="119"/>
      <c r="E2158" s="119"/>
      <c r="F2158" s="119"/>
      <c r="G2158" s="46" t="s">
        <v>1640</v>
      </c>
      <c r="H2158" s="46" t="s">
        <v>1852</v>
      </c>
      <c r="J2158" s="5" t="str">
        <f t="shared" si="257"/>
        <v>NOR simvastatine Teva Sweden AB film-coated tablet 90 x 10mg/</v>
      </c>
      <c r="K2158" s="5" t="str">
        <f t="shared" si="258"/>
        <v>NOR simvastatine Teva Sweden AB film-coated tablet 90 x 10mg/</v>
      </c>
      <c r="N2158" s="46" t="s">
        <v>210</v>
      </c>
      <c r="O2158" s="46" t="s">
        <v>2279</v>
      </c>
      <c r="P2158" s="80">
        <v>90</v>
      </c>
      <c r="R2158" s="80">
        <v>90</v>
      </c>
      <c r="T2158" s="119"/>
      <c r="U2158" s="119"/>
      <c r="V2158" s="119"/>
      <c r="W2158" s="119"/>
      <c r="X2158" s="46" t="s">
        <v>210</v>
      </c>
      <c r="Y2158" s="46" t="s">
        <v>2161</v>
      </c>
      <c r="AA2158" s="46" t="s">
        <v>2303</v>
      </c>
      <c r="AC2158" s="46" t="s">
        <v>210</v>
      </c>
      <c r="AD2158" s="46" t="s">
        <v>210</v>
      </c>
      <c r="AE2158" s="46" t="s">
        <v>2279</v>
      </c>
      <c r="AF2158" s="48" t="s">
        <v>2203</v>
      </c>
      <c r="AG2158" s="46" t="s">
        <v>2339</v>
      </c>
      <c r="AH2158" s="46"/>
      <c r="AI2158" s="46" t="s">
        <v>3373</v>
      </c>
      <c r="AJ2158" s="46" t="s">
        <v>2221</v>
      </c>
      <c r="AT2158" s="25" t="str">
        <f t="shared" si="259"/>
        <v>NOR simvastatine Teva Sweden AB film-coated tablet 10mg/</v>
      </c>
      <c r="AU2158" s="33"/>
      <c r="AV2158" s="46" t="s">
        <v>2363</v>
      </c>
      <c r="AW2158" s="46" t="s">
        <v>1852</v>
      </c>
      <c r="AX2158" s="46"/>
      <c r="AZ2158" s="46" t="s">
        <v>579</v>
      </c>
      <c r="BA2158" s="46" t="s">
        <v>615</v>
      </c>
      <c r="BB2158" s="46"/>
      <c r="BD2158" s="46" t="s">
        <v>2339</v>
      </c>
      <c r="BE2158" s="46"/>
      <c r="BF2158" s="46" t="s">
        <v>2053</v>
      </c>
      <c r="BG2158" s="46" t="s">
        <v>2101</v>
      </c>
      <c r="BH2158" s="46"/>
      <c r="BI2158" s="46"/>
      <c r="BJ2158" s="46" t="s">
        <v>1966</v>
      </c>
      <c r="BK2158" s="46" t="s">
        <v>2101</v>
      </c>
      <c r="BL2158" s="46" t="s">
        <v>2053</v>
      </c>
      <c r="BM2158" s="65" t="s">
        <v>1353</v>
      </c>
      <c r="BN2158" t="str">
        <f t="shared" si="260"/>
        <v>simvastatine film-coated tablet 10mg/</v>
      </c>
      <c r="BO2158" s="65"/>
      <c r="BP2158" t="str">
        <f t="shared" si="255"/>
        <v>simvastatine film-coated tablet 10mg/</v>
      </c>
      <c r="BR2158" s="76">
        <v>10221000</v>
      </c>
      <c r="BS2158" s="72" t="s">
        <v>1220</v>
      </c>
      <c r="BT2158" s="72"/>
      <c r="BU2158" s="119"/>
      <c r="BV2158" s="119"/>
      <c r="BW2158" s="48" t="s">
        <v>2203</v>
      </c>
      <c r="CB2158" s="82" t="s">
        <v>173</v>
      </c>
      <c r="CC2158" s="82"/>
      <c r="CD2158" s="46" t="s">
        <v>2262</v>
      </c>
      <c r="CE2158" s="46" t="s">
        <v>173</v>
      </c>
      <c r="CG2158" s="46" t="s">
        <v>175</v>
      </c>
      <c r="CH2158" s="46"/>
      <c r="CI2158" s="119"/>
      <c r="CJ2158" s="119"/>
      <c r="CK2158" s="46" t="s">
        <v>1239</v>
      </c>
      <c r="CN2158" s="46" t="s">
        <v>3383</v>
      </c>
      <c r="CO2158" s="46" t="s">
        <v>2252</v>
      </c>
      <c r="CQ2158" s="46" t="s">
        <v>2252</v>
      </c>
      <c r="CR2158" s="46" t="s">
        <v>615</v>
      </c>
      <c r="CT2158" s="46" t="s">
        <v>2252</v>
      </c>
      <c r="CU2158" s="46" t="s">
        <v>615</v>
      </c>
      <c r="CV2158" s="119"/>
      <c r="CW2158" s="148"/>
      <c r="DG2158" s="119"/>
      <c r="DH2158" s="119"/>
      <c r="DI2158" s="119"/>
      <c r="DJ2158" s="119"/>
      <c r="DK2158" s="119"/>
      <c r="DL2158" s="74">
        <v>10</v>
      </c>
      <c r="DM2158" s="74" t="s">
        <v>164</v>
      </c>
      <c r="DN2158" s="74"/>
      <c r="DO2158" s="74"/>
      <c r="DP2158" s="74"/>
      <c r="DR2158" s="74">
        <v>10</v>
      </c>
      <c r="DS2158" s="74" t="s">
        <v>164</v>
      </c>
      <c r="DX2158" s="46" t="s">
        <v>210</v>
      </c>
      <c r="DY2158" s="46" t="s">
        <v>210</v>
      </c>
      <c r="DZ2158" s="46" t="s">
        <v>2242</v>
      </c>
      <c r="EA2158" s="75">
        <v>100000</v>
      </c>
      <c r="EB2158" s="46" t="s">
        <v>164</v>
      </c>
      <c r="EC2158" s="46"/>
      <c r="ET2158" s="46" t="s">
        <v>210</v>
      </c>
      <c r="EU2158" s="46" t="s">
        <v>210</v>
      </c>
      <c r="EY2158" s="70" t="str">
        <f t="shared" si="261"/>
        <v>simvastatine oral 10mg/</v>
      </c>
      <c r="FK2158" s="14" t="s">
        <v>163</v>
      </c>
      <c r="FL2158" s="70" t="str">
        <f t="shared" si="262"/>
        <v>simvastatine oral 10mg/</v>
      </c>
    </row>
    <row r="2159" spans="1:168" ht="15.75" customHeight="1">
      <c r="A2159" s="76">
        <f t="shared" si="256"/>
        <v>9876912</v>
      </c>
      <c r="C2159" s="119"/>
      <c r="D2159" s="119"/>
      <c r="E2159" s="119"/>
      <c r="F2159" s="119"/>
      <c r="G2159" s="46" t="s">
        <v>1655</v>
      </c>
      <c r="H2159" s="46" t="s">
        <v>1878</v>
      </c>
      <c r="J2159" s="5" t="str">
        <f t="shared" si="257"/>
        <v>NOR simvastatine Orion Corporation - Espoo film-coated tablet 28 x 80mg/</v>
      </c>
      <c r="K2159" s="5" t="str">
        <f t="shared" si="258"/>
        <v>NOR simvastatine Orion Corporation - Espoo film-coated tablet 28 x 80mg/</v>
      </c>
      <c r="N2159" s="46" t="s">
        <v>210</v>
      </c>
      <c r="O2159" s="46" t="s">
        <v>2277</v>
      </c>
      <c r="P2159" s="80">
        <v>28</v>
      </c>
      <c r="R2159" s="80">
        <v>28</v>
      </c>
      <c r="T2159" s="119"/>
      <c r="U2159" s="119"/>
      <c r="V2159" s="119"/>
      <c r="W2159" s="119"/>
      <c r="X2159" s="46" t="s">
        <v>210</v>
      </c>
      <c r="Y2159" s="46" t="s">
        <v>2190</v>
      </c>
      <c r="AA2159" s="46" t="s">
        <v>2303</v>
      </c>
      <c r="AC2159" s="46" t="s">
        <v>210</v>
      </c>
      <c r="AD2159" s="46" t="s">
        <v>210</v>
      </c>
      <c r="AE2159" s="46" t="s">
        <v>2277</v>
      </c>
      <c r="AF2159" s="48" t="s">
        <v>2203</v>
      </c>
      <c r="AG2159" s="46" t="s">
        <v>2339</v>
      </c>
      <c r="AH2159" s="46"/>
      <c r="AI2159" s="46" t="s">
        <v>3373</v>
      </c>
      <c r="AJ2159" s="46" t="s">
        <v>2221</v>
      </c>
      <c r="AT2159" s="25" t="str">
        <f t="shared" si="259"/>
        <v>NOR simvastatine Orion Corporation - Espoo film-coated tablet 80mg/</v>
      </c>
      <c r="AU2159" s="33"/>
      <c r="AV2159" s="46" t="s">
        <v>2368</v>
      </c>
      <c r="AW2159" s="46" t="s">
        <v>1878</v>
      </c>
      <c r="AX2159" s="46"/>
      <c r="AZ2159" s="46" t="s">
        <v>579</v>
      </c>
      <c r="BA2159" s="46" t="s">
        <v>615</v>
      </c>
      <c r="BB2159" s="46"/>
      <c r="BD2159" s="46" t="s">
        <v>2339</v>
      </c>
      <c r="BE2159" s="46"/>
      <c r="BF2159" s="46" t="s">
        <v>2082</v>
      </c>
      <c r="BG2159" s="46" t="s">
        <v>2106</v>
      </c>
      <c r="BH2159" s="46"/>
      <c r="BI2159" s="46"/>
      <c r="BJ2159" s="46" t="s">
        <v>1995</v>
      </c>
      <c r="BK2159" s="46" t="s">
        <v>2106</v>
      </c>
      <c r="BL2159" s="46" t="s">
        <v>2082</v>
      </c>
      <c r="BM2159" s="65" t="s">
        <v>1353</v>
      </c>
      <c r="BN2159" t="str">
        <f t="shared" si="260"/>
        <v>simvastatine film-coated tablet 80mg/</v>
      </c>
      <c r="BO2159" s="65"/>
      <c r="BP2159" t="str">
        <f t="shared" si="255"/>
        <v>simvastatine film-coated tablet 80mg/</v>
      </c>
      <c r="BR2159" s="76">
        <v>10221000</v>
      </c>
      <c r="BS2159" s="72" t="s">
        <v>1220</v>
      </c>
      <c r="BT2159" s="72"/>
      <c r="BU2159" s="119"/>
      <c r="BV2159" s="119"/>
      <c r="BW2159" s="48" t="s">
        <v>2203</v>
      </c>
      <c r="CB2159" s="82" t="s">
        <v>173</v>
      </c>
      <c r="CC2159" s="82"/>
      <c r="CD2159" s="46" t="s">
        <v>2262</v>
      </c>
      <c r="CE2159" s="46" t="s">
        <v>173</v>
      </c>
      <c r="CG2159" s="46" t="s">
        <v>175</v>
      </c>
      <c r="CH2159" s="46"/>
      <c r="CI2159" s="119"/>
      <c r="CJ2159" s="119"/>
      <c r="CK2159" s="46" t="s">
        <v>1239</v>
      </c>
      <c r="CN2159" s="46" t="s">
        <v>3383</v>
      </c>
      <c r="CO2159" s="46" t="s">
        <v>2252</v>
      </c>
      <c r="CQ2159" s="46" t="s">
        <v>2252</v>
      </c>
      <c r="CR2159" s="46" t="s">
        <v>615</v>
      </c>
      <c r="CT2159" s="46" t="s">
        <v>2252</v>
      </c>
      <c r="CU2159" s="46" t="s">
        <v>615</v>
      </c>
      <c r="CV2159" s="119"/>
      <c r="CW2159" s="148"/>
      <c r="DG2159" s="119"/>
      <c r="DH2159" s="119"/>
      <c r="DI2159" s="119"/>
      <c r="DJ2159" s="119"/>
      <c r="DK2159" s="119"/>
      <c r="DL2159" s="74">
        <v>80</v>
      </c>
      <c r="DM2159" s="74" t="s">
        <v>164</v>
      </c>
      <c r="DN2159" s="74"/>
      <c r="DO2159" s="74"/>
      <c r="DP2159" s="74"/>
      <c r="DR2159" s="74">
        <v>80</v>
      </c>
      <c r="DS2159" s="74" t="s">
        <v>164</v>
      </c>
      <c r="DX2159" s="46" t="s">
        <v>210</v>
      </c>
      <c r="DY2159" s="46" t="s">
        <v>210</v>
      </c>
      <c r="DZ2159" s="46" t="s">
        <v>2242</v>
      </c>
      <c r="EA2159" s="75">
        <v>800000</v>
      </c>
      <c r="EB2159" s="46" t="s">
        <v>164</v>
      </c>
      <c r="EC2159" s="46"/>
      <c r="ET2159" s="46" t="s">
        <v>210</v>
      </c>
      <c r="EU2159" s="46" t="s">
        <v>210</v>
      </c>
      <c r="EY2159" s="70" t="str">
        <f t="shared" si="261"/>
        <v>simvastatine oral 80mg/</v>
      </c>
      <c r="FK2159" s="14" t="s">
        <v>163</v>
      </c>
      <c r="FL2159" s="70" t="str">
        <f t="shared" si="262"/>
        <v>simvastatine oral 80mg/</v>
      </c>
    </row>
    <row r="2160" spans="1:168" ht="15.75" customHeight="1">
      <c r="A2160" s="76">
        <f t="shared" si="256"/>
        <v>9876913</v>
      </c>
      <c r="C2160" s="119"/>
      <c r="D2160" s="119"/>
      <c r="E2160" s="119"/>
      <c r="F2160" s="119"/>
      <c r="G2160" s="46" t="s">
        <v>1656</v>
      </c>
      <c r="H2160" s="46" t="s">
        <v>1867</v>
      </c>
      <c r="J2160" s="5" t="str">
        <f t="shared" si="257"/>
        <v>NOR simvastatine Bluefish Pharmaceuticals AB film-coated tablet 10 x 20mg/</v>
      </c>
      <c r="K2160" s="5" t="str">
        <f t="shared" si="258"/>
        <v>NOR simvastatine Bluefish Pharmaceuticals AB film-coated tablet 10 x 20mg/</v>
      </c>
      <c r="N2160" s="46" t="s">
        <v>210</v>
      </c>
      <c r="O2160" s="46" t="s">
        <v>2230</v>
      </c>
      <c r="P2160" s="80">
        <v>10</v>
      </c>
      <c r="R2160" s="80">
        <v>10</v>
      </c>
      <c r="T2160" s="119"/>
      <c r="U2160" s="119"/>
      <c r="V2160" s="119"/>
      <c r="W2160" s="119"/>
      <c r="X2160" s="46" t="s">
        <v>210</v>
      </c>
      <c r="Y2160" s="46" t="s">
        <v>2176</v>
      </c>
      <c r="AA2160" s="46" t="s">
        <v>2303</v>
      </c>
      <c r="AC2160" s="46" t="s">
        <v>210</v>
      </c>
      <c r="AD2160" s="46" t="s">
        <v>210</v>
      </c>
      <c r="AE2160" s="46" t="s">
        <v>2230</v>
      </c>
      <c r="AF2160" s="48" t="s">
        <v>2203</v>
      </c>
      <c r="AG2160" s="46" t="s">
        <v>2339</v>
      </c>
      <c r="AH2160" s="46"/>
      <c r="AI2160" s="46" t="s">
        <v>3373</v>
      </c>
      <c r="AJ2160" s="46" t="s">
        <v>2221</v>
      </c>
      <c r="AT2160" s="25" t="str">
        <f t="shared" si="259"/>
        <v>NOR simvastatine Bluefish Pharmaceuticals AB film-coated tablet 20mg/</v>
      </c>
      <c r="AU2160" s="33"/>
      <c r="AV2160" s="46" t="s">
        <v>2366</v>
      </c>
      <c r="AW2160" s="46" t="s">
        <v>1867</v>
      </c>
      <c r="AX2160" s="46"/>
      <c r="AZ2160" s="46" t="s">
        <v>579</v>
      </c>
      <c r="BA2160" s="46" t="s">
        <v>615</v>
      </c>
      <c r="BB2160" s="46"/>
      <c r="BD2160" s="46" t="s">
        <v>2339</v>
      </c>
      <c r="BE2160" s="46"/>
      <c r="BF2160" s="46" t="s">
        <v>2068</v>
      </c>
      <c r="BG2160" s="46" t="s">
        <v>2104</v>
      </c>
      <c r="BH2160" s="46"/>
      <c r="BI2160" s="46"/>
      <c r="BJ2160" s="46" t="s">
        <v>1981</v>
      </c>
      <c r="BK2160" s="46" t="s">
        <v>2104</v>
      </c>
      <c r="BL2160" s="46" t="s">
        <v>2068</v>
      </c>
      <c r="BM2160" s="65" t="s">
        <v>1353</v>
      </c>
      <c r="BN2160" t="str">
        <f t="shared" si="260"/>
        <v>simvastatine film-coated tablet 20mg/</v>
      </c>
      <c r="BO2160" s="65"/>
      <c r="BP2160" t="str">
        <f t="shared" si="255"/>
        <v>simvastatine film-coated tablet 20mg/</v>
      </c>
      <c r="BR2160" s="76">
        <v>10221000</v>
      </c>
      <c r="BS2160" s="72" t="s">
        <v>1220</v>
      </c>
      <c r="BT2160" s="72"/>
      <c r="BU2160" s="119"/>
      <c r="BV2160" s="119"/>
      <c r="BW2160" s="48" t="s">
        <v>2203</v>
      </c>
      <c r="CB2160" s="82" t="s">
        <v>173</v>
      </c>
      <c r="CC2160" s="82"/>
      <c r="CD2160" s="46" t="s">
        <v>2262</v>
      </c>
      <c r="CE2160" s="46" t="s">
        <v>173</v>
      </c>
      <c r="CG2160" s="46" t="s">
        <v>175</v>
      </c>
      <c r="CH2160" s="46"/>
      <c r="CI2160" s="119"/>
      <c r="CJ2160" s="119"/>
      <c r="CK2160" s="46" t="s">
        <v>1239</v>
      </c>
      <c r="CN2160" s="46" t="s">
        <v>3383</v>
      </c>
      <c r="CO2160" s="46" t="s">
        <v>2252</v>
      </c>
      <c r="CQ2160" s="46" t="s">
        <v>2252</v>
      </c>
      <c r="CR2160" s="46" t="s">
        <v>615</v>
      </c>
      <c r="CT2160" s="46" t="s">
        <v>2252</v>
      </c>
      <c r="CU2160" s="46" t="s">
        <v>615</v>
      </c>
      <c r="CV2160" s="119"/>
      <c r="CW2160" s="148"/>
      <c r="DG2160" s="119"/>
      <c r="DH2160" s="119"/>
      <c r="DI2160" s="119"/>
      <c r="DJ2160" s="119"/>
      <c r="DK2160" s="119"/>
      <c r="DL2160" s="74">
        <v>20</v>
      </c>
      <c r="DM2160" s="74" t="s">
        <v>164</v>
      </c>
      <c r="DN2160" s="74"/>
      <c r="DO2160" s="74"/>
      <c r="DP2160" s="74"/>
      <c r="DR2160" s="74">
        <v>20</v>
      </c>
      <c r="DS2160" s="74" t="s">
        <v>164</v>
      </c>
      <c r="DX2160" s="46" t="s">
        <v>210</v>
      </c>
      <c r="DY2160" s="46" t="s">
        <v>210</v>
      </c>
      <c r="DZ2160" s="46" t="s">
        <v>2242</v>
      </c>
      <c r="EA2160" s="75">
        <v>200000</v>
      </c>
      <c r="EB2160" s="46" t="s">
        <v>164</v>
      </c>
      <c r="EC2160" s="46"/>
      <c r="ET2160" s="46" t="s">
        <v>210</v>
      </c>
      <c r="EU2160" s="46" t="s">
        <v>210</v>
      </c>
      <c r="EY2160" s="70" t="str">
        <f t="shared" si="261"/>
        <v>simvastatine oral 20mg/</v>
      </c>
      <c r="FK2160" s="14" t="s">
        <v>163</v>
      </c>
      <c r="FL2160" s="70" t="str">
        <f t="shared" si="262"/>
        <v>simvastatine oral 20mg/</v>
      </c>
    </row>
    <row r="2161" spans="1:168" ht="15.75" customHeight="1">
      <c r="A2161" s="76">
        <f t="shared" si="256"/>
        <v>9876914</v>
      </c>
      <c r="C2161" s="119"/>
      <c r="D2161" s="119"/>
      <c r="E2161" s="119"/>
      <c r="F2161" s="119"/>
      <c r="G2161" s="46" t="s">
        <v>1657</v>
      </c>
      <c r="H2161" s="46" t="s">
        <v>1858</v>
      </c>
      <c r="J2161" s="5" t="str">
        <f t="shared" si="257"/>
        <v>NOR simvastatine Bluefish Pharmaceuticals AB film-coated tablet 98 x 40mg/</v>
      </c>
      <c r="K2161" s="5" t="str">
        <f t="shared" si="258"/>
        <v>NOR simvastatine Bluefish Pharmaceuticals AB film-coated tablet 98 x 40mg/</v>
      </c>
      <c r="N2161" s="46" t="s">
        <v>210</v>
      </c>
      <c r="O2161" s="46" t="s">
        <v>2281</v>
      </c>
      <c r="P2161" s="80">
        <v>98</v>
      </c>
      <c r="R2161" s="80">
        <v>98</v>
      </c>
      <c r="T2161" s="119"/>
      <c r="U2161" s="119"/>
      <c r="V2161" s="119"/>
      <c r="W2161" s="119"/>
      <c r="X2161" s="46" t="s">
        <v>210</v>
      </c>
      <c r="Y2161" s="46" t="s">
        <v>2167</v>
      </c>
      <c r="AA2161" s="46" t="s">
        <v>2303</v>
      </c>
      <c r="AC2161" s="46" t="s">
        <v>210</v>
      </c>
      <c r="AD2161" s="46" t="s">
        <v>210</v>
      </c>
      <c r="AE2161" s="46" t="s">
        <v>2281</v>
      </c>
      <c r="AF2161" s="48" t="s">
        <v>2203</v>
      </c>
      <c r="AG2161" s="46" t="s">
        <v>2339</v>
      </c>
      <c r="AH2161" s="46"/>
      <c r="AI2161" s="46" t="s">
        <v>3373</v>
      </c>
      <c r="AJ2161" s="46" t="s">
        <v>2221</v>
      </c>
      <c r="AT2161" s="25" t="str">
        <f t="shared" si="259"/>
        <v>NOR simvastatine Bluefish Pharmaceuticals AB film-coated tablet 40mg/</v>
      </c>
      <c r="AU2161" s="33"/>
      <c r="AV2161" s="46" t="s">
        <v>2366</v>
      </c>
      <c r="AW2161" s="46" t="s">
        <v>1858</v>
      </c>
      <c r="AX2161" s="46"/>
      <c r="AZ2161" s="46" t="s">
        <v>579</v>
      </c>
      <c r="BA2161" s="46" t="s">
        <v>615</v>
      </c>
      <c r="BB2161" s="46"/>
      <c r="BD2161" s="46" t="s">
        <v>2339</v>
      </c>
      <c r="BE2161" s="46"/>
      <c r="BF2161" s="46" t="s">
        <v>2059</v>
      </c>
      <c r="BG2161" s="46" t="s">
        <v>2104</v>
      </c>
      <c r="BH2161" s="46"/>
      <c r="BI2161" s="46"/>
      <c r="BJ2161" s="46" t="s">
        <v>1972</v>
      </c>
      <c r="BK2161" s="46" t="s">
        <v>2104</v>
      </c>
      <c r="BL2161" s="46" t="s">
        <v>2059</v>
      </c>
      <c r="BM2161" s="65" t="s">
        <v>1353</v>
      </c>
      <c r="BN2161" t="str">
        <f t="shared" si="260"/>
        <v>simvastatine film-coated tablet 40mg/</v>
      </c>
      <c r="BO2161" s="65"/>
      <c r="BP2161" t="str">
        <f t="shared" si="255"/>
        <v>simvastatine film-coated tablet 40mg/</v>
      </c>
      <c r="BR2161" s="76">
        <v>10221000</v>
      </c>
      <c r="BS2161" s="72" t="s">
        <v>1220</v>
      </c>
      <c r="BT2161" s="72"/>
      <c r="BU2161" s="119"/>
      <c r="BV2161" s="119"/>
      <c r="BW2161" s="48" t="s">
        <v>2203</v>
      </c>
      <c r="CB2161" s="82" t="s">
        <v>173</v>
      </c>
      <c r="CC2161" s="82"/>
      <c r="CD2161" s="46" t="s">
        <v>2262</v>
      </c>
      <c r="CE2161" s="46" t="s">
        <v>173</v>
      </c>
      <c r="CG2161" s="46" t="s">
        <v>175</v>
      </c>
      <c r="CH2161" s="46"/>
      <c r="CI2161" s="119"/>
      <c r="CJ2161" s="119"/>
      <c r="CK2161" s="46" t="s">
        <v>1239</v>
      </c>
      <c r="CN2161" s="46" t="s">
        <v>3383</v>
      </c>
      <c r="CO2161" s="46" t="s">
        <v>2252</v>
      </c>
      <c r="CQ2161" s="46" t="s">
        <v>2252</v>
      </c>
      <c r="CR2161" s="46" t="s">
        <v>615</v>
      </c>
      <c r="CT2161" s="46" t="s">
        <v>2252</v>
      </c>
      <c r="CU2161" s="46" t="s">
        <v>615</v>
      </c>
      <c r="CV2161" s="119"/>
      <c r="CW2161" s="148"/>
      <c r="DG2161" s="119"/>
      <c r="DH2161" s="119"/>
      <c r="DI2161" s="119"/>
      <c r="DJ2161" s="119"/>
      <c r="DK2161" s="119"/>
      <c r="DL2161" s="74">
        <v>40</v>
      </c>
      <c r="DM2161" s="74" t="s">
        <v>164</v>
      </c>
      <c r="DN2161" s="74"/>
      <c r="DO2161" s="74"/>
      <c r="DP2161" s="74"/>
      <c r="DR2161" s="74">
        <v>40</v>
      </c>
      <c r="DS2161" s="74" t="s">
        <v>164</v>
      </c>
      <c r="DX2161" s="46" t="s">
        <v>210</v>
      </c>
      <c r="DY2161" s="46" t="s">
        <v>210</v>
      </c>
      <c r="DZ2161" s="46" t="s">
        <v>2242</v>
      </c>
      <c r="EA2161" s="75">
        <v>400000</v>
      </c>
      <c r="EB2161" s="46" t="s">
        <v>164</v>
      </c>
      <c r="EC2161" s="46"/>
      <c r="ET2161" s="46" t="s">
        <v>210</v>
      </c>
      <c r="EU2161" s="46" t="s">
        <v>210</v>
      </c>
      <c r="EY2161" s="70" t="str">
        <f t="shared" si="261"/>
        <v>simvastatine oral 40mg/</v>
      </c>
      <c r="FK2161" s="14" t="s">
        <v>163</v>
      </c>
      <c r="FL2161" s="70" t="str">
        <f t="shared" si="262"/>
        <v>simvastatine oral 40mg/</v>
      </c>
    </row>
    <row r="2162" spans="1:168" ht="15.75" customHeight="1">
      <c r="A2162" s="76">
        <f t="shared" si="256"/>
        <v>9876915</v>
      </c>
      <c r="C2162" s="119"/>
      <c r="D2162" s="119"/>
      <c r="E2162" s="119"/>
      <c r="F2162" s="119"/>
      <c r="G2162" s="46" t="s">
        <v>1639</v>
      </c>
      <c r="H2162" s="46" t="s">
        <v>1852</v>
      </c>
      <c r="J2162" s="5" t="str">
        <f t="shared" si="257"/>
        <v>NOR simvastatine Teva Sweden AB film-coated tablet 20 x 10mg/</v>
      </c>
      <c r="K2162" s="5" t="str">
        <f t="shared" si="258"/>
        <v>NOR simvastatine Teva Sweden AB film-coated tablet 20 x 10mg/</v>
      </c>
      <c r="N2162" s="46" t="s">
        <v>210</v>
      </c>
      <c r="O2162" s="46" t="s">
        <v>2238</v>
      </c>
      <c r="P2162" s="80">
        <v>20</v>
      </c>
      <c r="R2162" s="80">
        <v>20</v>
      </c>
      <c r="T2162" s="119"/>
      <c r="U2162" s="119"/>
      <c r="V2162" s="119"/>
      <c r="W2162" s="119"/>
      <c r="X2162" s="46" t="s">
        <v>210</v>
      </c>
      <c r="Y2162" s="46" t="s">
        <v>2161</v>
      </c>
      <c r="AA2162" s="46" t="s">
        <v>2303</v>
      </c>
      <c r="AC2162" s="46" t="s">
        <v>210</v>
      </c>
      <c r="AD2162" s="46" t="s">
        <v>210</v>
      </c>
      <c r="AE2162" s="46" t="s">
        <v>2238</v>
      </c>
      <c r="AF2162" s="48" t="s">
        <v>2203</v>
      </c>
      <c r="AG2162" s="46" t="s">
        <v>2339</v>
      </c>
      <c r="AH2162" s="46"/>
      <c r="AI2162" s="46" t="s">
        <v>3373</v>
      </c>
      <c r="AJ2162" s="46" t="s">
        <v>2221</v>
      </c>
      <c r="AT2162" s="25" t="str">
        <f t="shared" si="259"/>
        <v>NOR simvastatine Teva Sweden AB film-coated tablet 10mg/</v>
      </c>
      <c r="AU2162" s="33"/>
      <c r="AV2162" s="46" t="s">
        <v>2363</v>
      </c>
      <c r="AW2162" s="46" t="s">
        <v>1852</v>
      </c>
      <c r="AX2162" s="46"/>
      <c r="AZ2162" s="46" t="s">
        <v>579</v>
      </c>
      <c r="BA2162" s="46" t="s">
        <v>615</v>
      </c>
      <c r="BB2162" s="46"/>
      <c r="BD2162" s="46" t="s">
        <v>2339</v>
      </c>
      <c r="BE2162" s="46"/>
      <c r="BF2162" s="46" t="s">
        <v>2053</v>
      </c>
      <c r="BG2162" s="46" t="s">
        <v>2101</v>
      </c>
      <c r="BH2162" s="46"/>
      <c r="BI2162" s="46"/>
      <c r="BJ2162" s="46" t="s">
        <v>1966</v>
      </c>
      <c r="BK2162" s="46" t="s">
        <v>2101</v>
      </c>
      <c r="BL2162" s="46" t="s">
        <v>2053</v>
      </c>
      <c r="BM2162" s="65" t="s">
        <v>1353</v>
      </c>
      <c r="BN2162" t="str">
        <f t="shared" si="260"/>
        <v>simvastatine film-coated tablet 10mg/</v>
      </c>
      <c r="BO2162" s="65"/>
      <c r="BP2162" t="str">
        <f t="shared" si="255"/>
        <v>simvastatine film-coated tablet 10mg/</v>
      </c>
      <c r="BR2162" s="76">
        <v>10221000</v>
      </c>
      <c r="BS2162" s="72" t="s">
        <v>1220</v>
      </c>
      <c r="BT2162" s="72"/>
      <c r="BU2162" s="119"/>
      <c r="BV2162" s="119"/>
      <c r="BW2162" s="48" t="s">
        <v>2203</v>
      </c>
      <c r="CB2162" s="82" t="s">
        <v>173</v>
      </c>
      <c r="CC2162" s="82"/>
      <c r="CD2162" s="46" t="s">
        <v>2262</v>
      </c>
      <c r="CE2162" s="46" t="s">
        <v>173</v>
      </c>
      <c r="CG2162" s="46" t="s">
        <v>175</v>
      </c>
      <c r="CH2162" s="46"/>
      <c r="CI2162" s="119"/>
      <c r="CJ2162" s="119"/>
      <c r="CK2162" s="46" t="s">
        <v>1239</v>
      </c>
      <c r="CN2162" s="46" t="s">
        <v>3383</v>
      </c>
      <c r="CO2162" s="46" t="s">
        <v>2252</v>
      </c>
      <c r="CQ2162" s="46" t="s">
        <v>2252</v>
      </c>
      <c r="CR2162" s="46" t="s">
        <v>615</v>
      </c>
      <c r="CT2162" s="46" t="s">
        <v>2252</v>
      </c>
      <c r="CU2162" s="46" t="s">
        <v>615</v>
      </c>
      <c r="CV2162" s="119"/>
      <c r="CW2162" s="148"/>
      <c r="DG2162" s="119"/>
      <c r="DH2162" s="119"/>
      <c r="DI2162" s="119"/>
      <c r="DJ2162" s="119"/>
      <c r="DK2162" s="119"/>
      <c r="DL2162" s="74">
        <v>10</v>
      </c>
      <c r="DM2162" s="74" t="s">
        <v>164</v>
      </c>
      <c r="DN2162" s="74"/>
      <c r="DO2162" s="74"/>
      <c r="DP2162" s="74"/>
      <c r="DR2162" s="74">
        <v>10</v>
      </c>
      <c r="DS2162" s="74" t="s">
        <v>164</v>
      </c>
      <c r="DX2162" s="46" t="s">
        <v>210</v>
      </c>
      <c r="DY2162" s="46" t="s">
        <v>210</v>
      </c>
      <c r="DZ2162" s="46" t="s">
        <v>2242</v>
      </c>
      <c r="EA2162" s="75">
        <v>100000</v>
      </c>
      <c r="EB2162" s="46" t="s">
        <v>164</v>
      </c>
      <c r="EC2162" s="46"/>
      <c r="ET2162" s="46" t="s">
        <v>210</v>
      </c>
      <c r="EU2162" s="46" t="s">
        <v>210</v>
      </c>
      <c r="EY2162" s="70" t="str">
        <f t="shared" si="261"/>
        <v>simvastatine oral 10mg/</v>
      </c>
      <c r="FK2162" s="14" t="s">
        <v>163</v>
      </c>
      <c r="FL2162" s="70" t="str">
        <f t="shared" si="262"/>
        <v>simvastatine oral 10mg/</v>
      </c>
    </row>
    <row r="2163" spans="1:168" ht="15.75" customHeight="1">
      <c r="A2163" s="76">
        <f t="shared" si="256"/>
        <v>9876916</v>
      </c>
      <c r="C2163" s="119"/>
      <c r="D2163" s="119"/>
      <c r="E2163" s="119"/>
      <c r="F2163" s="119"/>
      <c r="G2163" s="46" t="s">
        <v>1658</v>
      </c>
      <c r="H2163" s="46" t="s">
        <v>1870</v>
      </c>
      <c r="J2163" s="5" t="str">
        <f t="shared" si="257"/>
        <v>NOR simvastatine Sandoz - København film-coated tablet 20 x 20mg/</v>
      </c>
      <c r="K2163" s="5" t="str">
        <f t="shared" si="258"/>
        <v>NOR simvastatine Sandoz - København film-coated tablet 20 x 20mg/</v>
      </c>
      <c r="N2163" s="46" t="s">
        <v>210</v>
      </c>
      <c r="O2163" s="46" t="s">
        <v>2238</v>
      </c>
      <c r="P2163" s="80">
        <v>20</v>
      </c>
      <c r="R2163" s="80">
        <v>20</v>
      </c>
      <c r="T2163" s="119"/>
      <c r="U2163" s="119"/>
      <c r="V2163" s="119"/>
      <c r="W2163" s="119"/>
      <c r="X2163" s="46" t="s">
        <v>210</v>
      </c>
      <c r="Y2163" s="46" t="s">
        <v>2179</v>
      </c>
      <c r="AA2163" s="46" t="s">
        <v>2303</v>
      </c>
      <c r="AC2163" s="46" t="s">
        <v>210</v>
      </c>
      <c r="AD2163" s="46" t="s">
        <v>210</v>
      </c>
      <c r="AE2163" s="46" t="s">
        <v>2238</v>
      </c>
      <c r="AF2163" s="48" t="s">
        <v>2203</v>
      </c>
      <c r="AG2163" s="46" t="s">
        <v>2339</v>
      </c>
      <c r="AH2163" s="46"/>
      <c r="AI2163" s="46" t="s">
        <v>3373</v>
      </c>
      <c r="AJ2163" s="46" t="s">
        <v>2221</v>
      </c>
      <c r="AT2163" s="25" t="str">
        <f t="shared" si="259"/>
        <v>NOR simvastatine Sandoz - København film-coated tablet 20mg/</v>
      </c>
      <c r="AU2163" s="33"/>
      <c r="AV2163" s="46" t="s">
        <v>2367</v>
      </c>
      <c r="AW2163" s="46" t="s">
        <v>1870</v>
      </c>
      <c r="AX2163" s="46"/>
      <c r="AZ2163" s="46" t="s">
        <v>579</v>
      </c>
      <c r="BA2163" s="46" t="s">
        <v>615</v>
      </c>
      <c r="BB2163" s="46"/>
      <c r="BD2163" s="46" t="s">
        <v>2339</v>
      </c>
      <c r="BE2163" s="46"/>
      <c r="BF2163" s="46" t="s">
        <v>2071</v>
      </c>
      <c r="BG2163" s="46" t="s">
        <v>2105</v>
      </c>
      <c r="BH2163" s="46"/>
      <c r="BI2163" s="46"/>
      <c r="BJ2163" s="46" t="s">
        <v>1984</v>
      </c>
      <c r="BK2163" s="46" t="s">
        <v>2105</v>
      </c>
      <c r="BL2163" s="46" t="s">
        <v>2071</v>
      </c>
      <c r="BM2163" s="65" t="s">
        <v>1353</v>
      </c>
      <c r="BN2163" t="str">
        <f t="shared" si="260"/>
        <v>simvastatine film-coated tablet 20mg/</v>
      </c>
      <c r="BO2163" s="65"/>
      <c r="BP2163" t="str">
        <f t="shared" si="255"/>
        <v>simvastatine film-coated tablet 20mg/</v>
      </c>
      <c r="BR2163" s="76">
        <v>10221000</v>
      </c>
      <c r="BS2163" s="72" t="s">
        <v>1220</v>
      </c>
      <c r="BT2163" s="72"/>
      <c r="BU2163" s="119"/>
      <c r="BV2163" s="119"/>
      <c r="BW2163" s="48" t="s">
        <v>2203</v>
      </c>
      <c r="CB2163" s="82" t="s">
        <v>173</v>
      </c>
      <c r="CC2163" s="82"/>
      <c r="CD2163" s="46" t="s">
        <v>2262</v>
      </c>
      <c r="CE2163" s="46" t="s">
        <v>173</v>
      </c>
      <c r="CG2163" s="46" t="s">
        <v>175</v>
      </c>
      <c r="CH2163" s="46"/>
      <c r="CI2163" s="119"/>
      <c r="CJ2163" s="119"/>
      <c r="CK2163" s="46" t="s">
        <v>1239</v>
      </c>
      <c r="CN2163" s="46" t="s">
        <v>3383</v>
      </c>
      <c r="CO2163" s="46" t="s">
        <v>2252</v>
      </c>
      <c r="CQ2163" s="46" t="s">
        <v>2252</v>
      </c>
      <c r="CR2163" s="46" t="s">
        <v>615</v>
      </c>
      <c r="CT2163" s="46" t="s">
        <v>2252</v>
      </c>
      <c r="CU2163" s="46" t="s">
        <v>615</v>
      </c>
      <c r="CV2163" s="119"/>
      <c r="CW2163" s="148"/>
      <c r="DG2163" s="119"/>
      <c r="DH2163" s="119"/>
      <c r="DI2163" s="119"/>
      <c r="DJ2163" s="119"/>
      <c r="DK2163" s="119"/>
      <c r="DL2163" s="74">
        <v>20</v>
      </c>
      <c r="DM2163" s="74" t="s">
        <v>164</v>
      </c>
      <c r="DN2163" s="74"/>
      <c r="DO2163" s="74"/>
      <c r="DP2163" s="74"/>
      <c r="DR2163" s="74">
        <v>20</v>
      </c>
      <c r="DS2163" s="74" t="s">
        <v>164</v>
      </c>
      <c r="DX2163" s="46" t="s">
        <v>210</v>
      </c>
      <c r="DY2163" s="46" t="s">
        <v>210</v>
      </c>
      <c r="DZ2163" s="46" t="s">
        <v>2242</v>
      </c>
      <c r="EA2163" s="75">
        <v>200000</v>
      </c>
      <c r="EB2163" s="46" t="s">
        <v>164</v>
      </c>
      <c r="EC2163" s="46"/>
      <c r="ET2163" s="46" t="s">
        <v>210</v>
      </c>
      <c r="EU2163" s="46" t="s">
        <v>210</v>
      </c>
      <c r="EY2163" s="70" t="str">
        <f t="shared" si="261"/>
        <v>simvastatine oral 20mg/</v>
      </c>
      <c r="FK2163" s="14" t="s">
        <v>163</v>
      </c>
      <c r="FL2163" s="70" t="str">
        <f t="shared" si="262"/>
        <v>simvastatine oral 20mg/</v>
      </c>
    </row>
    <row r="2164" spans="1:168" ht="15.75" customHeight="1">
      <c r="A2164" s="76">
        <f t="shared" si="256"/>
        <v>9876917</v>
      </c>
      <c r="C2164" s="119"/>
      <c r="D2164" s="119"/>
      <c r="E2164" s="119"/>
      <c r="F2164" s="119"/>
      <c r="G2164" s="46" t="s">
        <v>1659</v>
      </c>
      <c r="H2164" s="46" t="s">
        <v>1867</v>
      </c>
      <c r="J2164" s="5" t="str">
        <f t="shared" si="257"/>
        <v>NOR simvastatine Bluefish Pharmaceuticals AB film-coated tablet 98 x 20mg/</v>
      </c>
      <c r="K2164" s="5" t="str">
        <f t="shared" si="258"/>
        <v>NOR simvastatine Bluefish Pharmaceuticals AB film-coated tablet 98 x 20mg/</v>
      </c>
      <c r="N2164" s="46" t="s">
        <v>210</v>
      </c>
      <c r="O2164" s="46" t="s">
        <v>2281</v>
      </c>
      <c r="P2164" s="80">
        <v>98</v>
      </c>
      <c r="R2164" s="80">
        <v>98</v>
      </c>
      <c r="T2164" s="119"/>
      <c r="U2164" s="119"/>
      <c r="V2164" s="119"/>
      <c r="W2164" s="119"/>
      <c r="X2164" s="46" t="s">
        <v>210</v>
      </c>
      <c r="Y2164" s="46" t="s">
        <v>2176</v>
      </c>
      <c r="AA2164" s="46" t="s">
        <v>2303</v>
      </c>
      <c r="AC2164" s="46" t="s">
        <v>210</v>
      </c>
      <c r="AD2164" s="46" t="s">
        <v>210</v>
      </c>
      <c r="AE2164" s="46" t="s">
        <v>2281</v>
      </c>
      <c r="AF2164" s="48" t="s">
        <v>2203</v>
      </c>
      <c r="AG2164" s="46" t="s">
        <v>2339</v>
      </c>
      <c r="AH2164" s="46"/>
      <c r="AI2164" s="46" t="s">
        <v>3373</v>
      </c>
      <c r="AJ2164" s="46" t="s">
        <v>2221</v>
      </c>
      <c r="AT2164" s="25" t="str">
        <f t="shared" si="259"/>
        <v>NOR simvastatine Bluefish Pharmaceuticals AB film-coated tablet 20mg/</v>
      </c>
      <c r="AU2164" s="33"/>
      <c r="AV2164" s="46" t="s">
        <v>2366</v>
      </c>
      <c r="AW2164" s="46" t="s">
        <v>1867</v>
      </c>
      <c r="AX2164" s="46"/>
      <c r="AZ2164" s="46" t="s">
        <v>579</v>
      </c>
      <c r="BA2164" s="46" t="s">
        <v>615</v>
      </c>
      <c r="BB2164" s="46"/>
      <c r="BD2164" s="46" t="s">
        <v>2339</v>
      </c>
      <c r="BE2164" s="46"/>
      <c r="BF2164" s="46" t="s">
        <v>2068</v>
      </c>
      <c r="BG2164" s="46" t="s">
        <v>2104</v>
      </c>
      <c r="BH2164" s="46"/>
      <c r="BI2164" s="46"/>
      <c r="BJ2164" s="46" t="s">
        <v>1981</v>
      </c>
      <c r="BK2164" s="46" t="s">
        <v>2104</v>
      </c>
      <c r="BL2164" s="46" t="s">
        <v>2068</v>
      </c>
      <c r="BM2164" s="65" t="s">
        <v>1353</v>
      </c>
      <c r="BN2164" t="str">
        <f t="shared" si="260"/>
        <v>simvastatine film-coated tablet 20mg/</v>
      </c>
      <c r="BO2164" s="65"/>
      <c r="BP2164" t="str">
        <f t="shared" si="255"/>
        <v>simvastatine film-coated tablet 20mg/</v>
      </c>
      <c r="BR2164" s="76">
        <v>10221000</v>
      </c>
      <c r="BS2164" s="72" t="s">
        <v>1220</v>
      </c>
      <c r="BT2164" s="72"/>
      <c r="BU2164" s="119"/>
      <c r="BV2164" s="119"/>
      <c r="BW2164" s="48" t="s">
        <v>2203</v>
      </c>
      <c r="CB2164" s="82" t="s">
        <v>173</v>
      </c>
      <c r="CC2164" s="82"/>
      <c r="CD2164" s="46" t="s">
        <v>2262</v>
      </c>
      <c r="CE2164" s="46" t="s">
        <v>173</v>
      </c>
      <c r="CG2164" s="46" t="s">
        <v>175</v>
      </c>
      <c r="CH2164" s="46"/>
      <c r="CI2164" s="119"/>
      <c r="CJ2164" s="119"/>
      <c r="CK2164" s="46" t="s">
        <v>1239</v>
      </c>
      <c r="CN2164" s="46" t="s">
        <v>3383</v>
      </c>
      <c r="CO2164" s="46" t="s">
        <v>2252</v>
      </c>
      <c r="CQ2164" s="46" t="s">
        <v>2252</v>
      </c>
      <c r="CR2164" s="46" t="s">
        <v>615</v>
      </c>
      <c r="CT2164" s="46" t="s">
        <v>2252</v>
      </c>
      <c r="CU2164" s="46" t="s">
        <v>615</v>
      </c>
      <c r="CV2164" s="119"/>
      <c r="CW2164" s="148"/>
      <c r="DG2164" s="119"/>
      <c r="DH2164" s="119"/>
      <c r="DI2164" s="119"/>
      <c r="DJ2164" s="119"/>
      <c r="DK2164" s="119"/>
      <c r="DL2164" s="74">
        <v>20</v>
      </c>
      <c r="DM2164" s="74" t="s">
        <v>164</v>
      </c>
      <c r="DN2164" s="74"/>
      <c r="DO2164" s="74"/>
      <c r="DP2164" s="74"/>
      <c r="DR2164" s="74">
        <v>20</v>
      </c>
      <c r="DS2164" s="74" t="s">
        <v>164</v>
      </c>
      <c r="DX2164" s="46" t="s">
        <v>210</v>
      </c>
      <c r="DY2164" s="46" t="s">
        <v>210</v>
      </c>
      <c r="DZ2164" s="46" t="s">
        <v>2242</v>
      </c>
      <c r="EA2164" s="75">
        <v>200000</v>
      </c>
      <c r="EB2164" s="46" t="s">
        <v>164</v>
      </c>
      <c r="EC2164" s="46"/>
      <c r="ET2164" s="46" t="s">
        <v>210</v>
      </c>
      <c r="EU2164" s="46" t="s">
        <v>210</v>
      </c>
      <c r="EY2164" s="70" t="str">
        <f t="shared" si="261"/>
        <v>simvastatine oral 20mg/</v>
      </c>
      <c r="FK2164" s="14" t="s">
        <v>163</v>
      </c>
      <c r="FL2164" s="70" t="str">
        <f t="shared" si="262"/>
        <v>simvastatine oral 20mg/</v>
      </c>
    </row>
    <row r="2165" spans="1:168" ht="15.75" customHeight="1">
      <c r="A2165" s="76">
        <f t="shared" si="256"/>
        <v>9876918</v>
      </c>
      <c r="C2165" s="119"/>
      <c r="D2165" s="119"/>
      <c r="E2165" s="119"/>
      <c r="F2165" s="119"/>
      <c r="G2165" s="46" t="s">
        <v>1660</v>
      </c>
      <c r="H2165" s="46" t="s">
        <v>1862</v>
      </c>
      <c r="J2165" s="5" t="str">
        <f t="shared" si="257"/>
        <v>NOR simvastatine Sandoz - København film-coated tablet 120 x 40mg/</v>
      </c>
      <c r="K2165" s="5" t="str">
        <f t="shared" si="258"/>
        <v>NOR simvastatine Sandoz - København film-coated tablet 120 x 40mg/</v>
      </c>
      <c r="N2165" s="46" t="s">
        <v>210</v>
      </c>
      <c r="O2165" s="46" t="s">
        <v>2280</v>
      </c>
      <c r="P2165" s="80">
        <v>120</v>
      </c>
      <c r="R2165" s="80">
        <v>120</v>
      </c>
      <c r="T2165" s="119"/>
      <c r="U2165" s="119"/>
      <c r="V2165" s="119"/>
      <c r="W2165" s="119"/>
      <c r="X2165" s="46" t="s">
        <v>210</v>
      </c>
      <c r="Y2165" s="46" t="s">
        <v>2171</v>
      </c>
      <c r="AA2165" s="46" t="s">
        <v>2303</v>
      </c>
      <c r="AC2165" s="46" t="s">
        <v>210</v>
      </c>
      <c r="AD2165" s="46" t="s">
        <v>210</v>
      </c>
      <c r="AE2165" s="46" t="s">
        <v>2280</v>
      </c>
      <c r="AF2165" s="48" t="s">
        <v>2203</v>
      </c>
      <c r="AG2165" s="46" t="s">
        <v>2339</v>
      </c>
      <c r="AH2165" s="46"/>
      <c r="AI2165" s="46" t="s">
        <v>3373</v>
      </c>
      <c r="AJ2165" s="46" t="s">
        <v>2221</v>
      </c>
      <c r="AT2165" s="25" t="str">
        <f t="shared" si="259"/>
        <v>NOR simvastatine Sandoz - København film-coated tablet 40mg/</v>
      </c>
      <c r="AU2165" s="33"/>
      <c r="AV2165" s="46" t="s">
        <v>2367</v>
      </c>
      <c r="AW2165" s="46" t="s">
        <v>1862</v>
      </c>
      <c r="AX2165" s="46"/>
      <c r="AZ2165" s="46" t="s">
        <v>579</v>
      </c>
      <c r="BA2165" s="46" t="s">
        <v>615</v>
      </c>
      <c r="BB2165" s="46"/>
      <c r="BD2165" s="46" t="s">
        <v>2339</v>
      </c>
      <c r="BE2165" s="46"/>
      <c r="BF2165" s="46" t="s">
        <v>2063</v>
      </c>
      <c r="BG2165" s="46" t="s">
        <v>2105</v>
      </c>
      <c r="BH2165" s="46"/>
      <c r="BI2165" s="46"/>
      <c r="BJ2165" s="46" t="s">
        <v>1976</v>
      </c>
      <c r="BK2165" s="46" t="s">
        <v>2105</v>
      </c>
      <c r="BL2165" s="46" t="s">
        <v>2063</v>
      </c>
      <c r="BM2165" s="65" t="s">
        <v>1353</v>
      </c>
      <c r="BN2165" t="str">
        <f t="shared" si="260"/>
        <v>simvastatine film-coated tablet 40mg/</v>
      </c>
      <c r="BO2165" s="65"/>
      <c r="BP2165" t="str">
        <f t="shared" si="255"/>
        <v>simvastatine film-coated tablet 40mg/</v>
      </c>
      <c r="BR2165" s="76">
        <v>10221000</v>
      </c>
      <c r="BS2165" s="72" t="s">
        <v>1220</v>
      </c>
      <c r="BT2165" s="72"/>
      <c r="BU2165" s="119"/>
      <c r="BV2165" s="119"/>
      <c r="BW2165" s="48" t="s">
        <v>2203</v>
      </c>
      <c r="CB2165" s="82" t="s">
        <v>173</v>
      </c>
      <c r="CC2165" s="82"/>
      <c r="CD2165" s="46" t="s">
        <v>2262</v>
      </c>
      <c r="CE2165" s="46" t="s">
        <v>173</v>
      </c>
      <c r="CG2165" s="46" t="s">
        <v>175</v>
      </c>
      <c r="CH2165" s="46"/>
      <c r="CI2165" s="119"/>
      <c r="CJ2165" s="119"/>
      <c r="CK2165" s="46" t="s">
        <v>1239</v>
      </c>
      <c r="CN2165" s="46" t="s">
        <v>3383</v>
      </c>
      <c r="CO2165" s="46" t="s">
        <v>2252</v>
      </c>
      <c r="CQ2165" s="46" t="s">
        <v>2252</v>
      </c>
      <c r="CR2165" s="46" t="s">
        <v>615</v>
      </c>
      <c r="CT2165" s="46" t="s">
        <v>2252</v>
      </c>
      <c r="CU2165" s="46" t="s">
        <v>615</v>
      </c>
      <c r="CV2165" s="119"/>
      <c r="CW2165" s="148"/>
      <c r="DG2165" s="119"/>
      <c r="DH2165" s="119"/>
      <c r="DI2165" s="119"/>
      <c r="DJ2165" s="119"/>
      <c r="DK2165" s="119"/>
      <c r="DL2165" s="74">
        <v>40</v>
      </c>
      <c r="DM2165" s="74" t="s">
        <v>164</v>
      </c>
      <c r="DN2165" s="74"/>
      <c r="DO2165" s="74"/>
      <c r="DP2165" s="74"/>
      <c r="DR2165" s="74">
        <v>40</v>
      </c>
      <c r="DS2165" s="74" t="s">
        <v>164</v>
      </c>
      <c r="DX2165" s="46" t="s">
        <v>210</v>
      </c>
      <c r="DY2165" s="46" t="s">
        <v>210</v>
      </c>
      <c r="DZ2165" s="46" t="s">
        <v>2242</v>
      </c>
      <c r="EA2165" s="75">
        <v>400000</v>
      </c>
      <c r="EB2165" s="46" t="s">
        <v>164</v>
      </c>
      <c r="EC2165" s="46"/>
      <c r="ET2165" s="46" t="s">
        <v>210</v>
      </c>
      <c r="EU2165" s="46" t="s">
        <v>210</v>
      </c>
      <c r="EY2165" s="70" t="str">
        <f t="shared" si="261"/>
        <v>simvastatine oral 40mg/</v>
      </c>
      <c r="FK2165" s="14" t="s">
        <v>163</v>
      </c>
      <c r="FL2165" s="70" t="str">
        <f t="shared" si="262"/>
        <v>simvastatine oral 40mg/</v>
      </c>
    </row>
    <row r="2166" spans="1:168" ht="15.75" customHeight="1">
      <c r="A2166" s="76">
        <f t="shared" si="256"/>
        <v>9876919</v>
      </c>
      <c r="C2166" s="119"/>
      <c r="D2166" s="119"/>
      <c r="E2166" s="119"/>
      <c r="F2166" s="119"/>
      <c r="G2166" s="46" t="s">
        <v>1661</v>
      </c>
      <c r="H2166" s="46" t="s">
        <v>1879</v>
      </c>
      <c r="J2166" s="5" t="str">
        <f t="shared" si="257"/>
        <v>NOR simvastatine Mylan AB film-coated tablet 250 x 10mg/</v>
      </c>
      <c r="K2166" s="5" t="str">
        <f t="shared" si="258"/>
        <v>NOR simvastatine Mylan AB film-coated tablet 250 x 10mg/</v>
      </c>
      <c r="N2166" s="46" t="s">
        <v>210</v>
      </c>
      <c r="O2166" s="46" t="s">
        <v>2237</v>
      </c>
      <c r="P2166" s="80">
        <v>250</v>
      </c>
      <c r="R2166" s="80">
        <v>250</v>
      </c>
      <c r="T2166" s="119"/>
      <c r="U2166" s="119"/>
      <c r="V2166" s="119"/>
      <c r="W2166" s="119"/>
      <c r="X2166" s="46" t="s">
        <v>210</v>
      </c>
      <c r="Y2166" s="46" t="s">
        <v>2191</v>
      </c>
      <c r="AA2166" s="46" t="s">
        <v>2303</v>
      </c>
      <c r="AC2166" s="46" t="s">
        <v>210</v>
      </c>
      <c r="AD2166" s="46" t="s">
        <v>210</v>
      </c>
      <c r="AE2166" s="46" t="s">
        <v>2237</v>
      </c>
      <c r="AF2166" s="48" t="s">
        <v>2203</v>
      </c>
      <c r="AG2166" s="46" t="s">
        <v>2339</v>
      </c>
      <c r="AH2166" s="46"/>
      <c r="AI2166" s="46" t="s">
        <v>3373</v>
      </c>
      <c r="AJ2166" s="46" t="s">
        <v>2221</v>
      </c>
      <c r="AT2166" s="25" t="str">
        <f t="shared" si="259"/>
        <v>NOR simvastatine Mylan AB film-coated tablet 10mg/</v>
      </c>
      <c r="AU2166" s="33"/>
      <c r="AV2166" s="46" t="s">
        <v>2369</v>
      </c>
      <c r="AW2166" s="46" t="s">
        <v>1879</v>
      </c>
      <c r="AX2166" s="46"/>
      <c r="AZ2166" s="46" t="s">
        <v>579</v>
      </c>
      <c r="BA2166" s="46" t="s">
        <v>615</v>
      </c>
      <c r="BB2166" s="46"/>
      <c r="BD2166" s="46" t="s">
        <v>2339</v>
      </c>
      <c r="BE2166" s="46"/>
      <c r="BF2166" s="46" t="s">
        <v>2083</v>
      </c>
      <c r="BG2166" s="46" t="s">
        <v>992</v>
      </c>
      <c r="BH2166" s="46"/>
      <c r="BI2166" s="46"/>
      <c r="BJ2166" s="46" t="s">
        <v>1996</v>
      </c>
      <c r="BK2166" s="46" t="s">
        <v>992</v>
      </c>
      <c r="BL2166" s="46" t="s">
        <v>2083</v>
      </c>
      <c r="BM2166" s="65" t="s">
        <v>1353</v>
      </c>
      <c r="BN2166" t="str">
        <f t="shared" si="260"/>
        <v>simvastatine film-coated tablet 10mg/</v>
      </c>
      <c r="BO2166" s="65"/>
      <c r="BP2166" t="str">
        <f t="shared" si="255"/>
        <v>simvastatine film-coated tablet 10mg/</v>
      </c>
      <c r="BR2166" s="76">
        <v>10221000</v>
      </c>
      <c r="BS2166" s="72" t="s">
        <v>1220</v>
      </c>
      <c r="BT2166" s="72"/>
      <c r="BU2166" s="119"/>
      <c r="BV2166" s="119"/>
      <c r="BW2166" s="48" t="s">
        <v>2203</v>
      </c>
      <c r="CB2166" s="82" t="s">
        <v>173</v>
      </c>
      <c r="CC2166" s="82"/>
      <c r="CD2166" s="46" t="s">
        <v>2262</v>
      </c>
      <c r="CE2166" s="46" t="s">
        <v>173</v>
      </c>
      <c r="CG2166" s="46" t="s">
        <v>175</v>
      </c>
      <c r="CH2166" s="46"/>
      <c r="CI2166" s="119"/>
      <c r="CJ2166" s="119"/>
      <c r="CK2166" s="46" t="s">
        <v>1239</v>
      </c>
      <c r="CN2166" s="46" t="s">
        <v>3383</v>
      </c>
      <c r="CO2166" s="46" t="s">
        <v>2252</v>
      </c>
      <c r="CQ2166" s="46" t="s">
        <v>2252</v>
      </c>
      <c r="CR2166" s="46" t="s">
        <v>615</v>
      </c>
      <c r="CT2166" s="46" t="s">
        <v>2252</v>
      </c>
      <c r="CU2166" s="46" t="s">
        <v>615</v>
      </c>
      <c r="CV2166" s="119"/>
      <c r="CW2166" s="148"/>
      <c r="DG2166" s="119"/>
      <c r="DH2166" s="119"/>
      <c r="DI2166" s="119"/>
      <c r="DJ2166" s="119"/>
      <c r="DK2166" s="119"/>
      <c r="DL2166" s="74">
        <v>10</v>
      </c>
      <c r="DM2166" s="74" t="s">
        <v>164</v>
      </c>
      <c r="DN2166" s="74"/>
      <c r="DO2166" s="74"/>
      <c r="DP2166" s="74"/>
      <c r="DR2166" s="74">
        <v>10</v>
      </c>
      <c r="DS2166" s="74" t="s">
        <v>164</v>
      </c>
      <c r="DX2166" s="46" t="s">
        <v>210</v>
      </c>
      <c r="DY2166" s="46" t="s">
        <v>210</v>
      </c>
      <c r="DZ2166" s="46" t="s">
        <v>2242</v>
      </c>
      <c r="EA2166" s="75">
        <v>100000</v>
      </c>
      <c r="EB2166" s="46" t="s">
        <v>164</v>
      </c>
      <c r="EC2166" s="46"/>
      <c r="ET2166" s="46" t="s">
        <v>210</v>
      </c>
      <c r="EU2166" s="46" t="s">
        <v>210</v>
      </c>
      <c r="EY2166" s="70" t="str">
        <f t="shared" si="261"/>
        <v>simvastatine oral 10mg/</v>
      </c>
      <c r="FK2166" s="14" t="s">
        <v>163</v>
      </c>
      <c r="FL2166" s="70" t="str">
        <f t="shared" si="262"/>
        <v>simvastatine oral 10mg/</v>
      </c>
    </row>
    <row r="2167" spans="1:168" ht="15.75" customHeight="1">
      <c r="A2167" s="76">
        <f t="shared" si="256"/>
        <v>9876920</v>
      </c>
      <c r="C2167" s="119"/>
      <c r="D2167" s="119"/>
      <c r="E2167" s="119"/>
      <c r="F2167" s="119"/>
      <c r="G2167" s="46" t="s">
        <v>1630</v>
      </c>
      <c r="H2167" s="46" t="s">
        <v>1852</v>
      </c>
      <c r="J2167" s="5" t="str">
        <f t="shared" si="257"/>
        <v>NOR simvastatine Teva Sweden AB film-coated tablet 30 x 10mg/</v>
      </c>
      <c r="K2167" s="5" t="str">
        <f t="shared" si="258"/>
        <v>NOR simvastatine Teva Sweden AB film-coated tablet 30 x 10mg/</v>
      </c>
      <c r="N2167" s="46" t="s">
        <v>210</v>
      </c>
      <c r="O2167" s="46" t="s">
        <v>2278</v>
      </c>
      <c r="P2167" s="80">
        <v>30</v>
      </c>
      <c r="R2167" s="80">
        <v>30</v>
      </c>
      <c r="T2167" s="119"/>
      <c r="U2167" s="119"/>
      <c r="V2167" s="119"/>
      <c r="W2167" s="119"/>
      <c r="X2167" s="46" t="s">
        <v>210</v>
      </c>
      <c r="Y2167" s="46" t="s">
        <v>2161</v>
      </c>
      <c r="AA2167" s="46" t="s">
        <v>2303</v>
      </c>
      <c r="AC2167" s="46" t="s">
        <v>210</v>
      </c>
      <c r="AD2167" s="46" t="s">
        <v>210</v>
      </c>
      <c r="AE2167" s="46" t="s">
        <v>2278</v>
      </c>
      <c r="AF2167" s="48" t="s">
        <v>2203</v>
      </c>
      <c r="AG2167" s="46" t="s">
        <v>2339</v>
      </c>
      <c r="AH2167" s="46"/>
      <c r="AI2167" s="46" t="s">
        <v>3373</v>
      </c>
      <c r="AJ2167" s="46" t="s">
        <v>2221</v>
      </c>
      <c r="AT2167" s="25" t="str">
        <f t="shared" si="259"/>
        <v>NOR simvastatine Teva Sweden AB film-coated tablet 10mg/</v>
      </c>
      <c r="AU2167" s="33"/>
      <c r="AV2167" s="46" t="s">
        <v>2363</v>
      </c>
      <c r="AW2167" s="46" t="s">
        <v>1852</v>
      </c>
      <c r="AX2167" s="46"/>
      <c r="AZ2167" s="46" t="s">
        <v>579</v>
      </c>
      <c r="BA2167" s="46" t="s">
        <v>615</v>
      </c>
      <c r="BB2167" s="46"/>
      <c r="BD2167" s="46" t="s">
        <v>2339</v>
      </c>
      <c r="BE2167" s="46"/>
      <c r="BF2167" s="46" t="s">
        <v>2053</v>
      </c>
      <c r="BG2167" s="46" t="s">
        <v>2101</v>
      </c>
      <c r="BH2167" s="46"/>
      <c r="BI2167" s="46"/>
      <c r="BJ2167" s="46" t="s">
        <v>1966</v>
      </c>
      <c r="BK2167" s="46" t="s">
        <v>2101</v>
      </c>
      <c r="BL2167" s="46" t="s">
        <v>2053</v>
      </c>
      <c r="BM2167" s="65" t="s">
        <v>1353</v>
      </c>
      <c r="BN2167" t="str">
        <f t="shared" si="260"/>
        <v>simvastatine film-coated tablet 10mg/</v>
      </c>
      <c r="BO2167" s="65"/>
      <c r="BP2167" t="str">
        <f t="shared" si="255"/>
        <v>simvastatine film-coated tablet 10mg/</v>
      </c>
      <c r="BR2167" s="76">
        <v>10221000</v>
      </c>
      <c r="BS2167" s="72" t="s">
        <v>1220</v>
      </c>
      <c r="BT2167" s="72"/>
      <c r="BU2167" s="119"/>
      <c r="BV2167" s="119"/>
      <c r="BW2167" s="48" t="s">
        <v>2203</v>
      </c>
      <c r="CB2167" s="82" t="s">
        <v>173</v>
      </c>
      <c r="CC2167" s="82"/>
      <c r="CD2167" s="46" t="s">
        <v>2262</v>
      </c>
      <c r="CE2167" s="46" t="s">
        <v>173</v>
      </c>
      <c r="CG2167" s="46" t="s">
        <v>175</v>
      </c>
      <c r="CH2167" s="46"/>
      <c r="CI2167" s="119"/>
      <c r="CJ2167" s="119"/>
      <c r="CK2167" s="46" t="s">
        <v>1239</v>
      </c>
      <c r="CN2167" s="46" t="s">
        <v>3383</v>
      </c>
      <c r="CO2167" s="46" t="s">
        <v>2252</v>
      </c>
      <c r="CQ2167" s="46" t="s">
        <v>2252</v>
      </c>
      <c r="CR2167" s="46" t="s">
        <v>615</v>
      </c>
      <c r="CT2167" s="46" t="s">
        <v>2252</v>
      </c>
      <c r="CU2167" s="46" t="s">
        <v>615</v>
      </c>
      <c r="CV2167" s="119"/>
      <c r="CW2167" s="148"/>
      <c r="DG2167" s="119"/>
      <c r="DH2167" s="119"/>
      <c r="DI2167" s="119"/>
      <c r="DJ2167" s="119"/>
      <c r="DK2167" s="119"/>
      <c r="DL2167" s="74">
        <v>10</v>
      </c>
      <c r="DM2167" s="74" t="s">
        <v>164</v>
      </c>
      <c r="DN2167" s="74"/>
      <c r="DO2167" s="74"/>
      <c r="DP2167" s="74"/>
      <c r="DR2167" s="74">
        <v>10</v>
      </c>
      <c r="DS2167" s="74" t="s">
        <v>164</v>
      </c>
      <c r="DX2167" s="46" t="s">
        <v>210</v>
      </c>
      <c r="DY2167" s="46" t="s">
        <v>210</v>
      </c>
      <c r="DZ2167" s="46" t="s">
        <v>2242</v>
      </c>
      <c r="EA2167" s="75">
        <v>100000</v>
      </c>
      <c r="EB2167" s="46" t="s">
        <v>164</v>
      </c>
      <c r="EC2167" s="46"/>
      <c r="ET2167" s="46" t="s">
        <v>210</v>
      </c>
      <c r="EU2167" s="46" t="s">
        <v>210</v>
      </c>
      <c r="EY2167" s="70" t="str">
        <f t="shared" si="261"/>
        <v>simvastatine oral 10mg/</v>
      </c>
      <c r="FK2167" s="14" t="s">
        <v>163</v>
      </c>
      <c r="FL2167" s="70" t="str">
        <f t="shared" si="262"/>
        <v>simvastatine oral 10mg/</v>
      </c>
    </row>
    <row r="2168" spans="1:168" ht="15.75" customHeight="1">
      <c r="A2168" s="76">
        <f t="shared" si="256"/>
        <v>9876921</v>
      </c>
      <c r="C2168" s="119"/>
      <c r="D2168" s="119"/>
      <c r="E2168" s="119"/>
      <c r="F2168" s="119"/>
      <c r="G2168" s="46" t="s">
        <v>1662</v>
      </c>
      <c r="H2168" s="46" t="s">
        <v>1855</v>
      </c>
      <c r="J2168" s="5" t="str">
        <f t="shared" si="257"/>
        <v>NOR simvastatine Teva Sweden AB film-coated tablet 20 x 40mg/</v>
      </c>
      <c r="K2168" s="5" t="str">
        <f t="shared" si="258"/>
        <v>NOR simvastatine Teva Sweden AB film-coated tablet 20 x 40mg/</v>
      </c>
      <c r="N2168" s="46" t="s">
        <v>210</v>
      </c>
      <c r="O2168" s="46" t="s">
        <v>2238</v>
      </c>
      <c r="P2168" s="80">
        <v>20</v>
      </c>
      <c r="R2168" s="80">
        <v>20</v>
      </c>
      <c r="T2168" s="119"/>
      <c r="U2168" s="119"/>
      <c r="V2168" s="119"/>
      <c r="W2168" s="119"/>
      <c r="X2168" s="46" t="s">
        <v>210</v>
      </c>
      <c r="Y2168" s="46" t="s">
        <v>2164</v>
      </c>
      <c r="AA2168" s="46" t="s">
        <v>2303</v>
      </c>
      <c r="AC2168" s="46" t="s">
        <v>210</v>
      </c>
      <c r="AD2168" s="46" t="s">
        <v>210</v>
      </c>
      <c r="AE2168" s="46" t="s">
        <v>2238</v>
      </c>
      <c r="AF2168" s="48" t="s">
        <v>2203</v>
      </c>
      <c r="AG2168" s="46" t="s">
        <v>2339</v>
      </c>
      <c r="AH2168" s="46"/>
      <c r="AI2168" s="46" t="s">
        <v>3373</v>
      </c>
      <c r="AJ2168" s="46" t="s">
        <v>2221</v>
      </c>
      <c r="AT2168" s="25" t="str">
        <f t="shared" si="259"/>
        <v>NOR simvastatine Teva Sweden AB film-coated tablet 40mg/</v>
      </c>
      <c r="AU2168" s="33"/>
      <c r="AV2168" s="46" t="s">
        <v>2363</v>
      </c>
      <c r="AW2168" s="46" t="s">
        <v>1855</v>
      </c>
      <c r="AX2168" s="46"/>
      <c r="AZ2168" s="46" t="s">
        <v>579</v>
      </c>
      <c r="BA2168" s="46" t="s">
        <v>615</v>
      </c>
      <c r="BB2168" s="46"/>
      <c r="BD2168" s="46" t="s">
        <v>2339</v>
      </c>
      <c r="BE2168" s="46"/>
      <c r="BF2168" s="46" t="s">
        <v>2056</v>
      </c>
      <c r="BG2168" s="46" t="s">
        <v>2101</v>
      </c>
      <c r="BH2168" s="46"/>
      <c r="BI2168" s="46"/>
      <c r="BJ2168" s="46" t="s">
        <v>1969</v>
      </c>
      <c r="BK2168" s="46" t="s">
        <v>2101</v>
      </c>
      <c r="BL2168" s="46" t="s">
        <v>2056</v>
      </c>
      <c r="BM2168" s="65" t="s">
        <v>1353</v>
      </c>
      <c r="BN2168" t="str">
        <f t="shared" si="260"/>
        <v>simvastatine film-coated tablet 40mg/</v>
      </c>
      <c r="BO2168" s="65"/>
      <c r="BP2168" t="str">
        <f t="shared" ref="BP2168:BP2231" si="263">CONCATENATE(CR2169," ",BS2168," ",DR2168,DS2168,"/",DU2168,DV2168)</f>
        <v>simvastatine film-coated tablet 40mg/</v>
      </c>
      <c r="BR2168" s="76">
        <v>10221000</v>
      </c>
      <c r="BS2168" s="72" t="s">
        <v>1220</v>
      </c>
      <c r="BT2168" s="72"/>
      <c r="BU2168" s="119"/>
      <c r="BV2168" s="119"/>
      <c r="BW2168" s="48" t="s">
        <v>2203</v>
      </c>
      <c r="CB2168" s="82" t="s">
        <v>173</v>
      </c>
      <c r="CC2168" s="82"/>
      <c r="CD2168" s="46" t="s">
        <v>2262</v>
      </c>
      <c r="CE2168" s="46" t="s">
        <v>173</v>
      </c>
      <c r="CG2168" s="46" t="s">
        <v>175</v>
      </c>
      <c r="CH2168" s="46"/>
      <c r="CI2168" s="119"/>
      <c r="CJ2168" s="119"/>
      <c r="CK2168" s="46" t="s">
        <v>1239</v>
      </c>
      <c r="CN2168" s="46" t="s">
        <v>3383</v>
      </c>
      <c r="CO2168" s="46" t="s">
        <v>2252</v>
      </c>
      <c r="CQ2168" s="46" t="s">
        <v>2252</v>
      </c>
      <c r="CR2168" s="46" t="s">
        <v>615</v>
      </c>
      <c r="CT2168" s="46" t="s">
        <v>2252</v>
      </c>
      <c r="CU2168" s="46" t="s">
        <v>615</v>
      </c>
      <c r="CV2168" s="119"/>
      <c r="CW2168" s="148"/>
      <c r="DG2168" s="119"/>
      <c r="DH2168" s="119"/>
      <c r="DI2168" s="119"/>
      <c r="DJ2168" s="119"/>
      <c r="DK2168" s="119"/>
      <c r="DL2168" s="74">
        <v>40</v>
      </c>
      <c r="DM2168" s="74" t="s">
        <v>164</v>
      </c>
      <c r="DN2168" s="74"/>
      <c r="DO2168" s="74"/>
      <c r="DP2168" s="74"/>
      <c r="DR2168" s="74">
        <v>40</v>
      </c>
      <c r="DS2168" s="74" t="s">
        <v>164</v>
      </c>
      <c r="DX2168" s="46" t="s">
        <v>210</v>
      </c>
      <c r="DY2168" s="46" t="s">
        <v>210</v>
      </c>
      <c r="DZ2168" s="46" t="s">
        <v>2242</v>
      </c>
      <c r="EA2168" s="75">
        <v>400000</v>
      </c>
      <c r="EB2168" s="46" t="s">
        <v>164</v>
      </c>
      <c r="EC2168" s="46"/>
      <c r="ET2168" s="46" t="s">
        <v>210</v>
      </c>
      <c r="EU2168" s="46" t="s">
        <v>210</v>
      </c>
      <c r="EY2168" s="70" t="str">
        <f t="shared" si="261"/>
        <v>simvastatine oral 40mg/</v>
      </c>
      <c r="FK2168" s="14" t="s">
        <v>163</v>
      </c>
      <c r="FL2168" s="70" t="str">
        <f t="shared" si="262"/>
        <v>simvastatine oral 40mg/</v>
      </c>
    </row>
    <row r="2169" spans="1:168" ht="15.75" customHeight="1">
      <c r="A2169" s="76">
        <f t="shared" si="256"/>
        <v>9876922</v>
      </c>
      <c r="C2169" s="119"/>
      <c r="D2169" s="119"/>
      <c r="E2169" s="119"/>
      <c r="F2169" s="119"/>
      <c r="G2169" s="46" t="s">
        <v>1663</v>
      </c>
      <c r="H2169" s="46" t="s">
        <v>1855</v>
      </c>
      <c r="J2169" s="5" t="str">
        <f t="shared" si="257"/>
        <v>NOR simvastatine Teva Sweden AB film-coated tablet 100 x 40mg/</v>
      </c>
      <c r="K2169" s="5" t="str">
        <f t="shared" si="258"/>
        <v>NOR simvastatine Teva Sweden AB film-coated tablet 100 x 40mg/</v>
      </c>
      <c r="N2169" s="46" t="s">
        <v>210</v>
      </c>
      <c r="O2169" s="46" t="s">
        <v>2235</v>
      </c>
      <c r="P2169" s="80">
        <v>100</v>
      </c>
      <c r="R2169" s="80">
        <v>100</v>
      </c>
      <c r="T2169" s="119"/>
      <c r="U2169" s="119"/>
      <c r="V2169" s="119"/>
      <c r="W2169" s="119"/>
      <c r="X2169" s="46" t="s">
        <v>210</v>
      </c>
      <c r="Y2169" s="46" t="s">
        <v>2164</v>
      </c>
      <c r="AA2169" s="46" t="s">
        <v>2303</v>
      </c>
      <c r="AC2169" s="46" t="s">
        <v>210</v>
      </c>
      <c r="AD2169" s="46" t="s">
        <v>210</v>
      </c>
      <c r="AE2169" s="46" t="s">
        <v>2235</v>
      </c>
      <c r="AF2169" s="48" t="s">
        <v>2203</v>
      </c>
      <c r="AG2169" s="46" t="s">
        <v>2339</v>
      </c>
      <c r="AH2169" s="46"/>
      <c r="AI2169" s="46" t="s">
        <v>3373</v>
      </c>
      <c r="AJ2169" s="46" t="s">
        <v>2221</v>
      </c>
      <c r="AT2169" s="25" t="str">
        <f t="shared" si="259"/>
        <v>NOR simvastatine Teva Sweden AB film-coated tablet 40mg/</v>
      </c>
      <c r="AU2169" s="33"/>
      <c r="AV2169" s="46" t="s">
        <v>2363</v>
      </c>
      <c r="AW2169" s="46" t="s">
        <v>1855</v>
      </c>
      <c r="AX2169" s="46"/>
      <c r="AZ2169" s="46" t="s">
        <v>579</v>
      </c>
      <c r="BA2169" s="46" t="s">
        <v>615</v>
      </c>
      <c r="BB2169" s="46"/>
      <c r="BD2169" s="46" t="s">
        <v>2339</v>
      </c>
      <c r="BE2169" s="46"/>
      <c r="BF2169" s="46" t="s">
        <v>2056</v>
      </c>
      <c r="BG2169" s="46" t="s">
        <v>2101</v>
      </c>
      <c r="BH2169" s="46"/>
      <c r="BI2169" s="46"/>
      <c r="BJ2169" s="46" t="s">
        <v>1969</v>
      </c>
      <c r="BK2169" s="46" t="s">
        <v>2101</v>
      </c>
      <c r="BL2169" s="46" t="s">
        <v>2056</v>
      </c>
      <c r="BM2169" s="65" t="s">
        <v>1353</v>
      </c>
      <c r="BN2169" t="str">
        <f t="shared" si="260"/>
        <v>simvastatine film-coated tablet 40mg/</v>
      </c>
      <c r="BO2169" s="65"/>
      <c r="BP2169" t="str">
        <f t="shared" si="263"/>
        <v>simvastatine film-coated tablet 40mg/</v>
      </c>
      <c r="BR2169" s="76">
        <v>10221000</v>
      </c>
      <c r="BS2169" s="72" t="s">
        <v>1220</v>
      </c>
      <c r="BT2169" s="72"/>
      <c r="BU2169" s="119"/>
      <c r="BV2169" s="119"/>
      <c r="BW2169" s="48" t="s">
        <v>2203</v>
      </c>
      <c r="CB2169" s="82" t="s">
        <v>173</v>
      </c>
      <c r="CC2169" s="82"/>
      <c r="CD2169" s="46" t="s">
        <v>2262</v>
      </c>
      <c r="CE2169" s="46" t="s">
        <v>173</v>
      </c>
      <c r="CG2169" s="46" t="s">
        <v>175</v>
      </c>
      <c r="CH2169" s="46"/>
      <c r="CI2169" s="119"/>
      <c r="CJ2169" s="119"/>
      <c r="CK2169" s="46" t="s">
        <v>1239</v>
      </c>
      <c r="CN2169" s="46" t="s">
        <v>3383</v>
      </c>
      <c r="CO2169" s="46" t="s">
        <v>2252</v>
      </c>
      <c r="CQ2169" s="46" t="s">
        <v>2252</v>
      </c>
      <c r="CR2169" s="46" t="s">
        <v>615</v>
      </c>
      <c r="CT2169" s="46" t="s">
        <v>2252</v>
      </c>
      <c r="CU2169" s="46" t="s">
        <v>615</v>
      </c>
      <c r="CV2169" s="119"/>
      <c r="CW2169" s="148"/>
      <c r="DG2169" s="119"/>
      <c r="DH2169" s="119"/>
      <c r="DI2169" s="119"/>
      <c r="DJ2169" s="119"/>
      <c r="DK2169" s="119"/>
      <c r="DL2169" s="74">
        <v>40</v>
      </c>
      <c r="DM2169" s="74" t="s">
        <v>164</v>
      </c>
      <c r="DN2169" s="74"/>
      <c r="DO2169" s="74"/>
      <c r="DP2169" s="74"/>
      <c r="DR2169" s="74">
        <v>40</v>
      </c>
      <c r="DS2169" s="74" t="s">
        <v>164</v>
      </c>
      <c r="DX2169" s="46" t="s">
        <v>210</v>
      </c>
      <c r="DY2169" s="46" t="s">
        <v>210</v>
      </c>
      <c r="DZ2169" s="46" t="s">
        <v>2242</v>
      </c>
      <c r="EA2169" s="75">
        <v>400000</v>
      </c>
      <c r="EB2169" s="46" t="s">
        <v>164</v>
      </c>
      <c r="EC2169" s="46"/>
      <c r="ET2169" s="46" t="s">
        <v>210</v>
      </c>
      <c r="EU2169" s="46" t="s">
        <v>210</v>
      </c>
      <c r="EY2169" s="70" t="str">
        <f t="shared" si="261"/>
        <v>simvastatine oral 40mg/</v>
      </c>
      <c r="FK2169" s="14" t="s">
        <v>163</v>
      </c>
      <c r="FL2169" s="70" t="str">
        <f t="shared" si="262"/>
        <v>simvastatine oral 40mg/</v>
      </c>
    </row>
    <row r="2170" spans="1:168" ht="15.75" customHeight="1">
      <c r="A2170" s="76">
        <f t="shared" si="256"/>
        <v>9876923</v>
      </c>
      <c r="C2170" s="119"/>
      <c r="D2170" s="119"/>
      <c r="E2170" s="119"/>
      <c r="F2170" s="119"/>
      <c r="G2170" s="46" t="s">
        <v>1664</v>
      </c>
      <c r="H2170" s="46" t="s">
        <v>1855</v>
      </c>
      <c r="J2170" s="5" t="str">
        <f t="shared" si="257"/>
        <v>NOR simvastatine Teva Sweden AB film-coated tablet 84 x 40mg/</v>
      </c>
      <c r="K2170" s="5" t="str">
        <f t="shared" si="258"/>
        <v>NOR simvastatine Teva Sweden AB film-coated tablet 84 x 40mg/</v>
      </c>
      <c r="N2170" s="46" t="s">
        <v>210</v>
      </c>
      <c r="O2170" s="46" t="s">
        <v>2294</v>
      </c>
      <c r="P2170" s="80">
        <v>84</v>
      </c>
      <c r="R2170" s="80">
        <v>84</v>
      </c>
      <c r="T2170" s="119"/>
      <c r="U2170" s="119"/>
      <c r="V2170" s="119"/>
      <c r="W2170" s="119"/>
      <c r="X2170" s="46" t="s">
        <v>210</v>
      </c>
      <c r="Y2170" s="46" t="s">
        <v>2164</v>
      </c>
      <c r="AA2170" s="46" t="s">
        <v>2303</v>
      </c>
      <c r="AC2170" s="46" t="s">
        <v>210</v>
      </c>
      <c r="AD2170" s="46" t="s">
        <v>210</v>
      </c>
      <c r="AE2170" s="46" t="s">
        <v>2294</v>
      </c>
      <c r="AF2170" s="48" t="s">
        <v>2203</v>
      </c>
      <c r="AG2170" s="46" t="s">
        <v>2339</v>
      </c>
      <c r="AH2170" s="46"/>
      <c r="AI2170" s="46" t="s">
        <v>3373</v>
      </c>
      <c r="AJ2170" s="46" t="s">
        <v>2221</v>
      </c>
      <c r="AT2170" s="25" t="str">
        <f t="shared" si="259"/>
        <v>NOR simvastatine Teva Sweden AB film-coated tablet 40mg/</v>
      </c>
      <c r="AU2170" s="33"/>
      <c r="AV2170" s="46" t="s">
        <v>2363</v>
      </c>
      <c r="AW2170" s="46" t="s">
        <v>1855</v>
      </c>
      <c r="AX2170" s="46"/>
      <c r="AZ2170" s="46" t="s">
        <v>579</v>
      </c>
      <c r="BA2170" s="46" t="s">
        <v>615</v>
      </c>
      <c r="BB2170" s="46"/>
      <c r="BD2170" s="46" t="s">
        <v>2339</v>
      </c>
      <c r="BE2170" s="46"/>
      <c r="BF2170" s="46" t="s">
        <v>2056</v>
      </c>
      <c r="BG2170" s="46" t="s">
        <v>2101</v>
      </c>
      <c r="BH2170" s="46"/>
      <c r="BI2170" s="46"/>
      <c r="BJ2170" s="46" t="s">
        <v>1969</v>
      </c>
      <c r="BK2170" s="46" t="s">
        <v>2101</v>
      </c>
      <c r="BL2170" s="46" t="s">
        <v>2056</v>
      </c>
      <c r="BM2170" s="65" t="s">
        <v>1353</v>
      </c>
      <c r="BN2170" t="str">
        <f t="shared" si="260"/>
        <v>simvastatine film-coated tablet 40mg/</v>
      </c>
      <c r="BO2170" s="65"/>
      <c r="BP2170" t="str">
        <f t="shared" si="263"/>
        <v>simvastatine film-coated tablet 40mg/</v>
      </c>
      <c r="BR2170" s="76">
        <v>10221000</v>
      </c>
      <c r="BS2170" s="72" t="s">
        <v>1220</v>
      </c>
      <c r="BT2170" s="72"/>
      <c r="BU2170" s="119"/>
      <c r="BV2170" s="119"/>
      <c r="BW2170" s="48" t="s">
        <v>2203</v>
      </c>
      <c r="CB2170" s="82" t="s">
        <v>173</v>
      </c>
      <c r="CC2170" s="82"/>
      <c r="CD2170" s="46" t="s">
        <v>2262</v>
      </c>
      <c r="CE2170" s="46" t="s">
        <v>173</v>
      </c>
      <c r="CG2170" s="46" t="s">
        <v>175</v>
      </c>
      <c r="CH2170" s="46"/>
      <c r="CI2170" s="119"/>
      <c r="CJ2170" s="119"/>
      <c r="CK2170" s="46" t="s">
        <v>1239</v>
      </c>
      <c r="CN2170" s="46" t="s">
        <v>3383</v>
      </c>
      <c r="CO2170" s="46" t="s">
        <v>2252</v>
      </c>
      <c r="CQ2170" s="46" t="s">
        <v>2252</v>
      </c>
      <c r="CR2170" s="46" t="s">
        <v>615</v>
      </c>
      <c r="CT2170" s="46" t="s">
        <v>2252</v>
      </c>
      <c r="CU2170" s="46" t="s">
        <v>615</v>
      </c>
      <c r="CV2170" s="119"/>
      <c r="CW2170" s="148"/>
      <c r="DG2170" s="119"/>
      <c r="DH2170" s="119"/>
      <c r="DI2170" s="119"/>
      <c r="DJ2170" s="119"/>
      <c r="DK2170" s="119"/>
      <c r="DL2170" s="74">
        <v>40</v>
      </c>
      <c r="DM2170" s="74" t="s">
        <v>164</v>
      </c>
      <c r="DN2170" s="74"/>
      <c r="DO2170" s="74"/>
      <c r="DP2170" s="74"/>
      <c r="DR2170" s="74">
        <v>40</v>
      </c>
      <c r="DS2170" s="74" t="s">
        <v>164</v>
      </c>
      <c r="DX2170" s="46" t="s">
        <v>210</v>
      </c>
      <c r="DY2170" s="46" t="s">
        <v>210</v>
      </c>
      <c r="DZ2170" s="46" t="s">
        <v>2242</v>
      </c>
      <c r="EA2170" s="75">
        <v>400000</v>
      </c>
      <c r="EB2170" s="46" t="s">
        <v>164</v>
      </c>
      <c r="EC2170" s="46"/>
      <c r="ET2170" s="46" t="s">
        <v>210</v>
      </c>
      <c r="EU2170" s="46" t="s">
        <v>210</v>
      </c>
      <c r="EY2170" s="70" t="str">
        <f t="shared" si="261"/>
        <v>simvastatine oral 40mg/</v>
      </c>
      <c r="FK2170" s="14" t="s">
        <v>163</v>
      </c>
      <c r="FL2170" s="70" t="str">
        <f t="shared" si="262"/>
        <v>simvastatine oral 40mg/</v>
      </c>
    </row>
    <row r="2171" spans="1:168" ht="15.75" customHeight="1">
      <c r="A2171" s="76">
        <f t="shared" si="256"/>
        <v>9876924</v>
      </c>
      <c r="C2171" s="119"/>
      <c r="D2171" s="119"/>
      <c r="E2171" s="119"/>
      <c r="F2171" s="119"/>
      <c r="G2171" s="46" t="s">
        <v>1665</v>
      </c>
      <c r="H2171" s="46" t="s">
        <v>1861</v>
      </c>
      <c r="J2171" s="5" t="str">
        <f t="shared" si="257"/>
        <v>NOR simvastatine Orifarm AS film-coated tablet 30 x 10mg/</v>
      </c>
      <c r="K2171" s="5" t="str">
        <f t="shared" si="258"/>
        <v>NOR simvastatine Orifarm AS film-coated tablet 30 x 10mg/</v>
      </c>
      <c r="N2171" s="46" t="s">
        <v>210</v>
      </c>
      <c r="O2171" s="46" t="s">
        <v>2278</v>
      </c>
      <c r="P2171" s="80">
        <v>30</v>
      </c>
      <c r="R2171" s="80">
        <v>30</v>
      </c>
      <c r="T2171" s="119"/>
      <c r="U2171" s="119"/>
      <c r="V2171" s="119"/>
      <c r="W2171" s="119"/>
      <c r="X2171" s="46" t="s">
        <v>210</v>
      </c>
      <c r="Y2171" s="46" t="s">
        <v>2192</v>
      </c>
      <c r="AA2171" s="46" t="s">
        <v>2303</v>
      </c>
      <c r="AC2171" s="46" t="s">
        <v>210</v>
      </c>
      <c r="AD2171" s="46" t="s">
        <v>210</v>
      </c>
      <c r="AE2171" s="46" t="s">
        <v>2278</v>
      </c>
      <c r="AF2171" s="48" t="s">
        <v>2203</v>
      </c>
      <c r="AG2171" s="46" t="s">
        <v>2339</v>
      </c>
      <c r="AH2171" s="46"/>
      <c r="AI2171" s="46" t="s">
        <v>3373</v>
      </c>
      <c r="AJ2171" s="46" t="s">
        <v>2221</v>
      </c>
      <c r="AT2171" s="25" t="str">
        <f t="shared" si="259"/>
        <v>NOR simvastatine Orifarm AS film-coated tablet 10mg/</v>
      </c>
      <c r="AU2171" s="33"/>
      <c r="AV2171" s="46" t="s">
        <v>1903</v>
      </c>
      <c r="AW2171" s="46" t="s">
        <v>1861</v>
      </c>
      <c r="AX2171" s="46"/>
      <c r="AZ2171" s="46" t="s">
        <v>579</v>
      </c>
      <c r="BA2171" s="46" t="s">
        <v>615</v>
      </c>
      <c r="BB2171" s="46"/>
      <c r="BD2171" s="46" t="s">
        <v>2339</v>
      </c>
      <c r="BE2171" s="46"/>
      <c r="BF2171" s="46" t="s">
        <v>2084</v>
      </c>
      <c r="BG2171" s="46" t="s">
        <v>2088</v>
      </c>
      <c r="BH2171" s="46"/>
      <c r="BI2171" s="46"/>
      <c r="BJ2171" s="46" t="s">
        <v>1997</v>
      </c>
      <c r="BK2171" s="46" t="s">
        <v>2088</v>
      </c>
      <c r="BL2171" s="46" t="s">
        <v>2084</v>
      </c>
      <c r="BM2171" s="65" t="s">
        <v>1353</v>
      </c>
      <c r="BN2171" t="str">
        <f t="shared" si="260"/>
        <v>simvastatine film-coated tablet 10mg/</v>
      </c>
      <c r="BO2171" s="65"/>
      <c r="BP2171" t="str">
        <f t="shared" si="263"/>
        <v>simvastatine film-coated tablet 10mg/</v>
      </c>
      <c r="BR2171" s="76">
        <v>10221000</v>
      </c>
      <c r="BS2171" s="72" t="s">
        <v>1220</v>
      </c>
      <c r="BT2171" s="72"/>
      <c r="BU2171" s="119"/>
      <c r="BV2171" s="119"/>
      <c r="BW2171" s="48" t="s">
        <v>2203</v>
      </c>
      <c r="CB2171" s="82" t="s">
        <v>173</v>
      </c>
      <c r="CC2171" s="82"/>
      <c r="CD2171" s="46" t="s">
        <v>2262</v>
      </c>
      <c r="CE2171" s="46" t="s">
        <v>173</v>
      </c>
      <c r="CG2171" s="46" t="s">
        <v>175</v>
      </c>
      <c r="CH2171" s="46"/>
      <c r="CI2171" s="119"/>
      <c r="CJ2171" s="119"/>
      <c r="CK2171" s="46" t="s">
        <v>1239</v>
      </c>
      <c r="CN2171" s="46" t="s">
        <v>3383</v>
      </c>
      <c r="CO2171" s="46" t="s">
        <v>2252</v>
      </c>
      <c r="CQ2171" s="46" t="s">
        <v>2252</v>
      </c>
      <c r="CR2171" s="46" t="s">
        <v>615</v>
      </c>
      <c r="CT2171" s="46" t="s">
        <v>2252</v>
      </c>
      <c r="CU2171" s="46" t="s">
        <v>615</v>
      </c>
      <c r="CV2171" s="119"/>
      <c r="CW2171" s="148"/>
      <c r="DG2171" s="119"/>
      <c r="DH2171" s="119"/>
      <c r="DI2171" s="119"/>
      <c r="DJ2171" s="119"/>
      <c r="DK2171" s="119"/>
      <c r="DL2171" s="74">
        <v>10</v>
      </c>
      <c r="DM2171" s="74" t="s">
        <v>164</v>
      </c>
      <c r="DN2171" s="74"/>
      <c r="DO2171" s="74"/>
      <c r="DP2171" s="74"/>
      <c r="DR2171" s="74">
        <v>10</v>
      </c>
      <c r="DS2171" s="74" t="s">
        <v>164</v>
      </c>
      <c r="DX2171" s="46" t="s">
        <v>210</v>
      </c>
      <c r="DY2171" s="46" t="s">
        <v>210</v>
      </c>
      <c r="DZ2171" s="46" t="s">
        <v>2242</v>
      </c>
      <c r="EA2171" s="75">
        <v>100000</v>
      </c>
      <c r="EB2171" s="46" t="s">
        <v>164</v>
      </c>
      <c r="EC2171" s="46"/>
      <c r="ET2171" s="46" t="s">
        <v>210</v>
      </c>
      <c r="EU2171" s="46" t="s">
        <v>210</v>
      </c>
      <c r="EY2171" s="70" t="str">
        <f t="shared" si="261"/>
        <v>simvastatine oral 10mg/</v>
      </c>
      <c r="FK2171" s="14" t="s">
        <v>163</v>
      </c>
      <c r="FL2171" s="70" t="str">
        <f t="shared" si="262"/>
        <v>simvastatine oral 10mg/</v>
      </c>
    </row>
    <row r="2172" spans="1:168" ht="15.75" customHeight="1">
      <c r="A2172" s="76">
        <f t="shared" si="256"/>
        <v>9876925</v>
      </c>
      <c r="C2172" s="119"/>
      <c r="D2172" s="119"/>
      <c r="E2172" s="119"/>
      <c r="F2172" s="119"/>
      <c r="G2172" s="46" t="s">
        <v>1666</v>
      </c>
      <c r="H2172" s="46" t="s">
        <v>1866</v>
      </c>
      <c r="J2172" s="5" t="str">
        <f t="shared" si="257"/>
        <v>NOR simvastatine Sandoz - København film-coated tablet 30 x 10mg/</v>
      </c>
      <c r="K2172" s="5" t="str">
        <f t="shared" si="258"/>
        <v>NOR simvastatine Sandoz - København film-coated tablet 30 x 10mg/</v>
      </c>
      <c r="N2172" s="46" t="s">
        <v>210</v>
      </c>
      <c r="O2172" s="46" t="s">
        <v>2278</v>
      </c>
      <c r="P2172" s="80">
        <v>30</v>
      </c>
      <c r="R2172" s="80">
        <v>30</v>
      </c>
      <c r="T2172" s="119"/>
      <c r="U2172" s="119"/>
      <c r="V2172" s="119"/>
      <c r="W2172" s="119"/>
      <c r="X2172" s="46" t="s">
        <v>210</v>
      </c>
      <c r="Y2172" s="46" t="s">
        <v>2175</v>
      </c>
      <c r="AA2172" s="46" t="s">
        <v>2303</v>
      </c>
      <c r="AC2172" s="46" t="s">
        <v>210</v>
      </c>
      <c r="AD2172" s="46" t="s">
        <v>210</v>
      </c>
      <c r="AE2172" s="46" t="s">
        <v>2278</v>
      </c>
      <c r="AF2172" s="48" t="s">
        <v>2203</v>
      </c>
      <c r="AG2172" s="46" t="s">
        <v>2339</v>
      </c>
      <c r="AH2172" s="46"/>
      <c r="AI2172" s="46" t="s">
        <v>3373</v>
      </c>
      <c r="AJ2172" s="46" t="s">
        <v>2221</v>
      </c>
      <c r="AT2172" s="25" t="str">
        <f t="shared" si="259"/>
        <v>NOR simvastatine Sandoz - København film-coated tablet 10mg/</v>
      </c>
      <c r="AU2172" s="33"/>
      <c r="AV2172" s="46" t="s">
        <v>2367</v>
      </c>
      <c r="AW2172" s="46" t="s">
        <v>1866</v>
      </c>
      <c r="AX2172" s="46"/>
      <c r="AZ2172" s="46" t="s">
        <v>579</v>
      </c>
      <c r="BA2172" s="46" t="s">
        <v>615</v>
      </c>
      <c r="BB2172" s="46"/>
      <c r="BD2172" s="46" t="s">
        <v>2339</v>
      </c>
      <c r="BE2172" s="46"/>
      <c r="BF2172" s="46" t="s">
        <v>2067</v>
      </c>
      <c r="BG2172" s="46" t="s">
        <v>2105</v>
      </c>
      <c r="BH2172" s="46"/>
      <c r="BI2172" s="46"/>
      <c r="BJ2172" s="46" t="s">
        <v>1980</v>
      </c>
      <c r="BK2172" s="46" t="s">
        <v>2105</v>
      </c>
      <c r="BL2172" s="46" t="s">
        <v>2067</v>
      </c>
      <c r="BM2172" s="65" t="s">
        <v>1353</v>
      </c>
      <c r="BN2172" t="str">
        <f t="shared" si="260"/>
        <v>simvastatine film-coated tablet 10mg/</v>
      </c>
      <c r="BO2172" s="65"/>
      <c r="BP2172" t="str">
        <f t="shared" si="263"/>
        <v>simvastatine film-coated tablet 10mg/</v>
      </c>
      <c r="BR2172" s="76">
        <v>10221000</v>
      </c>
      <c r="BS2172" s="72" t="s">
        <v>1220</v>
      </c>
      <c r="BT2172" s="72"/>
      <c r="BU2172" s="119"/>
      <c r="BV2172" s="119"/>
      <c r="BW2172" s="48" t="s">
        <v>2203</v>
      </c>
      <c r="CB2172" s="82" t="s">
        <v>173</v>
      </c>
      <c r="CC2172" s="82"/>
      <c r="CD2172" s="46" t="s">
        <v>2262</v>
      </c>
      <c r="CE2172" s="46" t="s">
        <v>173</v>
      </c>
      <c r="CG2172" s="46" t="s">
        <v>175</v>
      </c>
      <c r="CH2172" s="46"/>
      <c r="CI2172" s="119"/>
      <c r="CJ2172" s="119"/>
      <c r="CK2172" s="46" t="s">
        <v>1239</v>
      </c>
      <c r="CN2172" s="46" t="s">
        <v>3383</v>
      </c>
      <c r="CO2172" s="46" t="s">
        <v>2252</v>
      </c>
      <c r="CQ2172" s="46" t="s">
        <v>2252</v>
      </c>
      <c r="CR2172" s="46" t="s">
        <v>615</v>
      </c>
      <c r="CT2172" s="46" t="s">
        <v>2252</v>
      </c>
      <c r="CU2172" s="46" t="s">
        <v>615</v>
      </c>
      <c r="CV2172" s="119"/>
      <c r="CW2172" s="148"/>
      <c r="DG2172" s="119"/>
      <c r="DH2172" s="119"/>
      <c r="DI2172" s="119"/>
      <c r="DJ2172" s="119"/>
      <c r="DK2172" s="119"/>
      <c r="DL2172" s="74">
        <v>10</v>
      </c>
      <c r="DM2172" s="74" t="s">
        <v>164</v>
      </c>
      <c r="DN2172" s="74"/>
      <c r="DO2172" s="74"/>
      <c r="DP2172" s="74"/>
      <c r="DR2172" s="74">
        <v>10</v>
      </c>
      <c r="DS2172" s="74" t="s">
        <v>164</v>
      </c>
      <c r="DX2172" s="46" t="s">
        <v>210</v>
      </c>
      <c r="DY2172" s="46" t="s">
        <v>210</v>
      </c>
      <c r="DZ2172" s="46" t="s">
        <v>2242</v>
      </c>
      <c r="EA2172" s="75">
        <v>100000</v>
      </c>
      <c r="EB2172" s="46" t="s">
        <v>164</v>
      </c>
      <c r="EC2172" s="46"/>
      <c r="ET2172" s="46" t="s">
        <v>210</v>
      </c>
      <c r="EU2172" s="46" t="s">
        <v>210</v>
      </c>
      <c r="EY2172" s="70" t="str">
        <f t="shared" si="261"/>
        <v>simvastatine oral 10mg/</v>
      </c>
      <c r="FK2172" s="14" t="s">
        <v>163</v>
      </c>
      <c r="FL2172" s="70" t="str">
        <f t="shared" si="262"/>
        <v>simvastatine oral 10mg/</v>
      </c>
    </row>
    <row r="2173" spans="1:168" ht="15.75" customHeight="1">
      <c r="A2173" s="76">
        <f t="shared" si="256"/>
        <v>9876926</v>
      </c>
      <c r="C2173" s="119"/>
      <c r="D2173" s="119"/>
      <c r="E2173" s="119"/>
      <c r="F2173" s="119"/>
      <c r="G2173" s="46" t="s">
        <v>1667</v>
      </c>
      <c r="H2173" s="46" t="s">
        <v>1873</v>
      </c>
      <c r="J2173" s="5" t="str">
        <f t="shared" si="257"/>
        <v>NOR simvastatine Teva Sweden AB film-coated tablet 10 x 80mg/</v>
      </c>
      <c r="K2173" s="5" t="str">
        <f t="shared" si="258"/>
        <v>NOR simvastatine Teva Sweden AB film-coated tablet 10 x 80mg/</v>
      </c>
      <c r="N2173" s="46" t="s">
        <v>210</v>
      </c>
      <c r="O2173" s="46" t="s">
        <v>2230</v>
      </c>
      <c r="P2173" s="80">
        <v>10</v>
      </c>
      <c r="R2173" s="80">
        <v>10</v>
      </c>
      <c r="T2173" s="119"/>
      <c r="U2173" s="119"/>
      <c r="V2173" s="119"/>
      <c r="W2173" s="119"/>
      <c r="X2173" s="46" t="s">
        <v>210</v>
      </c>
      <c r="Y2173" s="46" t="s">
        <v>2182</v>
      </c>
      <c r="AA2173" s="46" t="s">
        <v>2303</v>
      </c>
      <c r="AC2173" s="46" t="s">
        <v>210</v>
      </c>
      <c r="AD2173" s="46" t="s">
        <v>210</v>
      </c>
      <c r="AE2173" s="46" t="s">
        <v>2230</v>
      </c>
      <c r="AF2173" s="48" t="s">
        <v>2203</v>
      </c>
      <c r="AG2173" s="46" t="s">
        <v>2339</v>
      </c>
      <c r="AH2173" s="46"/>
      <c r="AI2173" s="46" t="s">
        <v>3373</v>
      </c>
      <c r="AJ2173" s="46" t="s">
        <v>2221</v>
      </c>
      <c r="AT2173" s="25" t="str">
        <f t="shared" si="259"/>
        <v>NOR simvastatine Teva Sweden AB film-coated tablet 80mg/</v>
      </c>
      <c r="AU2173" s="33"/>
      <c r="AV2173" s="46" t="s">
        <v>2363</v>
      </c>
      <c r="AW2173" s="46" t="s">
        <v>1873</v>
      </c>
      <c r="AX2173" s="46"/>
      <c r="AZ2173" s="46" t="s">
        <v>579</v>
      </c>
      <c r="BA2173" s="46" t="s">
        <v>615</v>
      </c>
      <c r="BB2173" s="46"/>
      <c r="BD2173" s="46" t="s">
        <v>2339</v>
      </c>
      <c r="BE2173" s="46"/>
      <c r="BF2173" s="46" t="s">
        <v>2074</v>
      </c>
      <c r="BG2173" s="46" t="s">
        <v>2101</v>
      </c>
      <c r="BH2173" s="46"/>
      <c r="BI2173" s="46"/>
      <c r="BJ2173" s="46" t="s">
        <v>1987</v>
      </c>
      <c r="BK2173" s="46" t="s">
        <v>2101</v>
      </c>
      <c r="BL2173" s="46" t="s">
        <v>2074</v>
      </c>
      <c r="BM2173" s="65" t="s">
        <v>1353</v>
      </c>
      <c r="BN2173" t="str">
        <f t="shared" si="260"/>
        <v>simvastatine film-coated tablet 80mg/</v>
      </c>
      <c r="BO2173" s="65"/>
      <c r="BP2173" t="str">
        <f t="shared" si="263"/>
        <v>simvastatine film-coated tablet 80mg/</v>
      </c>
      <c r="BR2173" s="76">
        <v>10221000</v>
      </c>
      <c r="BS2173" s="72" t="s">
        <v>1220</v>
      </c>
      <c r="BT2173" s="72"/>
      <c r="BU2173" s="119"/>
      <c r="BV2173" s="119"/>
      <c r="BW2173" s="48" t="s">
        <v>2203</v>
      </c>
      <c r="CB2173" s="82" t="s">
        <v>173</v>
      </c>
      <c r="CC2173" s="82"/>
      <c r="CD2173" s="46" t="s">
        <v>2262</v>
      </c>
      <c r="CE2173" s="46" t="s">
        <v>173</v>
      </c>
      <c r="CG2173" s="46" t="s">
        <v>175</v>
      </c>
      <c r="CH2173" s="46"/>
      <c r="CI2173" s="119"/>
      <c r="CJ2173" s="119"/>
      <c r="CK2173" s="46" t="s">
        <v>1239</v>
      </c>
      <c r="CN2173" s="46" t="s">
        <v>3383</v>
      </c>
      <c r="CO2173" s="46" t="s">
        <v>2252</v>
      </c>
      <c r="CQ2173" s="46" t="s">
        <v>2252</v>
      </c>
      <c r="CR2173" s="46" t="s">
        <v>615</v>
      </c>
      <c r="CT2173" s="46" t="s">
        <v>2252</v>
      </c>
      <c r="CU2173" s="46" t="s">
        <v>615</v>
      </c>
      <c r="CV2173" s="119"/>
      <c r="CW2173" s="148"/>
      <c r="DG2173" s="119"/>
      <c r="DH2173" s="119"/>
      <c r="DI2173" s="119"/>
      <c r="DJ2173" s="119"/>
      <c r="DK2173" s="119"/>
      <c r="DL2173" s="74">
        <v>80</v>
      </c>
      <c r="DM2173" s="74" t="s">
        <v>164</v>
      </c>
      <c r="DN2173" s="74"/>
      <c r="DO2173" s="74"/>
      <c r="DP2173" s="74"/>
      <c r="DR2173" s="74">
        <v>80</v>
      </c>
      <c r="DS2173" s="74" t="s">
        <v>164</v>
      </c>
      <c r="DX2173" s="46" t="s">
        <v>210</v>
      </c>
      <c r="DY2173" s="46" t="s">
        <v>210</v>
      </c>
      <c r="DZ2173" s="46" t="s">
        <v>2242</v>
      </c>
      <c r="EA2173" s="75">
        <v>800000</v>
      </c>
      <c r="EB2173" s="46" t="s">
        <v>164</v>
      </c>
      <c r="EC2173" s="46"/>
      <c r="ET2173" s="46" t="s">
        <v>210</v>
      </c>
      <c r="EU2173" s="46" t="s">
        <v>210</v>
      </c>
      <c r="EY2173" s="70" t="str">
        <f t="shared" si="261"/>
        <v>simvastatine oral 80mg/</v>
      </c>
      <c r="FK2173" s="14" t="s">
        <v>163</v>
      </c>
      <c r="FL2173" s="70" t="str">
        <f t="shared" si="262"/>
        <v>simvastatine oral 80mg/</v>
      </c>
    </row>
    <row r="2174" spans="1:168" ht="15.75" customHeight="1">
      <c r="A2174" s="76">
        <f t="shared" si="256"/>
        <v>9876927</v>
      </c>
      <c r="C2174" s="119"/>
      <c r="D2174" s="119"/>
      <c r="E2174" s="119"/>
      <c r="F2174" s="119"/>
      <c r="G2174" s="46" t="s">
        <v>1668</v>
      </c>
      <c r="H2174" s="46" t="s">
        <v>1857</v>
      </c>
      <c r="J2174" s="5" t="str">
        <f t="shared" si="257"/>
        <v>NOR simvastatine Bluefish Pharmaceuticals AB film-coated tablet 56 x 80mg/</v>
      </c>
      <c r="K2174" s="5" t="str">
        <f t="shared" si="258"/>
        <v>NOR simvastatine Bluefish Pharmaceuticals AB film-coated tablet 56 x 80mg/</v>
      </c>
      <c r="N2174" s="46" t="s">
        <v>210</v>
      </c>
      <c r="O2174" s="46" t="s">
        <v>2296</v>
      </c>
      <c r="P2174" s="80">
        <v>56</v>
      </c>
      <c r="R2174" s="80">
        <v>56</v>
      </c>
      <c r="T2174" s="119"/>
      <c r="U2174" s="119"/>
      <c r="V2174" s="119"/>
      <c r="W2174" s="119"/>
      <c r="X2174" s="46" t="s">
        <v>210</v>
      </c>
      <c r="Y2174" s="46" t="s">
        <v>2166</v>
      </c>
      <c r="AA2174" s="46" t="s">
        <v>2303</v>
      </c>
      <c r="AC2174" s="46" t="s">
        <v>210</v>
      </c>
      <c r="AD2174" s="46" t="s">
        <v>210</v>
      </c>
      <c r="AE2174" s="46" t="s">
        <v>2296</v>
      </c>
      <c r="AF2174" s="48" t="s">
        <v>2203</v>
      </c>
      <c r="AG2174" s="46" t="s">
        <v>2339</v>
      </c>
      <c r="AH2174" s="46"/>
      <c r="AI2174" s="46" t="s">
        <v>3373</v>
      </c>
      <c r="AJ2174" s="46" t="s">
        <v>2221</v>
      </c>
      <c r="AT2174" s="25" t="str">
        <f t="shared" si="259"/>
        <v>NOR simvastatine Bluefish Pharmaceuticals AB film-coated tablet 80mg/</v>
      </c>
      <c r="AU2174" s="33"/>
      <c r="AV2174" s="46" t="s">
        <v>2366</v>
      </c>
      <c r="AW2174" s="46" t="s">
        <v>1857</v>
      </c>
      <c r="AX2174" s="46"/>
      <c r="AZ2174" s="46" t="s">
        <v>579</v>
      </c>
      <c r="BA2174" s="46" t="s">
        <v>615</v>
      </c>
      <c r="BB2174" s="46"/>
      <c r="BD2174" s="46" t="s">
        <v>2339</v>
      </c>
      <c r="BE2174" s="46"/>
      <c r="BF2174" s="46" t="s">
        <v>2058</v>
      </c>
      <c r="BG2174" s="46" t="s">
        <v>2104</v>
      </c>
      <c r="BH2174" s="46"/>
      <c r="BI2174" s="46"/>
      <c r="BJ2174" s="46" t="s">
        <v>1971</v>
      </c>
      <c r="BK2174" s="46" t="s">
        <v>2104</v>
      </c>
      <c r="BL2174" s="46" t="s">
        <v>2058</v>
      </c>
      <c r="BM2174" s="65" t="s">
        <v>1353</v>
      </c>
      <c r="BN2174" t="str">
        <f t="shared" si="260"/>
        <v>simvastatine film-coated tablet 80mg/</v>
      </c>
      <c r="BO2174" s="65"/>
      <c r="BP2174" t="str">
        <f t="shared" si="263"/>
        <v>simvastatine film-coated tablet 80mg/</v>
      </c>
      <c r="BR2174" s="76">
        <v>10221000</v>
      </c>
      <c r="BS2174" s="72" t="s">
        <v>1220</v>
      </c>
      <c r="BT2174" s="72"/>
      <c r="BU2174" s="119"/>
      <c r="BV2174" s="119"/>
      <c r="BW2174" s="48" t="s">
        <v>2203</v>
      </c>
      <c r="CB2174" s="82" t="s">
        <v>173</v>
      </c>
      <c r="CC2174" s="82"/>
      <c r="CD2174" s="46" t="s">
        <v>2262</v>
      </c>
      <c r="CE2174" s="46" t="s">
        <v>173</v>
      </c>
      <c r="CG2174" s="46" t="s">
        <v>175</v>
      </c>
      <c r="CH2174" s="46"/>
      <c r="CI2174" s="119"/>
      <c r="CJ2174" s="119"/>
      <c r="CK2174" s="46" t="s">
        <v>1239</v>
      </c>
      <c r="CN2174" s="46" t="s">
        <v>3383</v>
      </c>
      <c r="CO2174" s="46" t="s">
        <v>2252</v>
      </c>
      <c r="CQ2174" s="46" t="s">
        <v>2252</v>
      </c>
      <c r="CR2174" s="46" t="s">
        <v>615</v>
      </c>
      <c r="CT2174" s="46" t="s">
        <v>2252</v>
      </c>
      <c r="CU2174" s="46" t="s">
        <v>615</v>
      </c>
      <c r="CV2174" s="119"/>
      <c r="CW2174" s="148"/>
      <c r="DG2174" s="119"/>
      <c r="DH2174" s="119"/>
      <c r="DI2174" s="119"/>
      <c r="DJ2174" s="119"/>
      <c r="DK2174" s="119"/>
      <c r="DL2174" s="74">
        <v>80</v>
      </c>
      <c r="DM2174" s="74" t="s">
        <v>164</v>
      </c>
      <c r="DN2174" s="74"/>
      <c r="DO2174" s="74"/>
      <c r="DP2174" s="74"/>
      <c r="DR2174" s="74">
        <v>80</v>
      </c>
      <c r="DS2174" s="74" t="s">
        <v>164</v>
      </c>
      <c r="DX2174" s="46" t="s">
        <v>210</v>
      </c>
      <c r="DY2174" s="46" t="s">
        <v>210</v>
      </c>
      <c r="DZ2174" s="46" t="s">
        <v>2242</v>
      </c>
      <c r="EA2174" s="75">
        <v>800000</v>
      </c>
      <c r="EB2174" s="46" t="s">
        <v>164</v>
      </c>
      <c r="EC2174" s="46"/>
      <c r="ET2174" s="46" t="s">
        <v>210</v>
      </c>
      <c r="EU2174" s="46" t="s">
        <v>210</v>
      </c>
      <c r="EY2174" s="70" t="str">
        <f t="shared" si="261"/>
        <v>simvastatine oral 80mg/</v>
      </c>
      <c r="FK2174" s="14" t="s">
        <v>163</v>
      </c>
      <c r="FL2174" s="70" t="str">
        <f t="shared" si="262"/>
        <v>simvastatine oral 80mg/</v>
      </c>
    </row>
    <row r="2175" spans="1:168" ht="15.75" customHeight="1">
      <c r="A2175" s="76">
        <f t="shared" si="256"/>
        <v>9876928</v>
      </c>
      <c r="C2175" s="119"/>
      <c r="D2175" s="119"/>
      <c r="E2175" s="119"/>
      <c r="F2175" s="119"/>
      <c r="G2175" s="46" t="s">
        <v>1669</v>
      </c>
      <c r="H2175" s="46" t="s">
        <v>1857</v>
      </c>
      <c r="J2175" s="5" t="str">
        <f t="shared" si="257"/>
        <v>NOR simvastatine Bluefish Pharmaceuticals AB film-coated tablet 30 x 80mg/</v>
      </c>
      <c r="K2175" s="5" t="str">
        <f t="shared" si="258"/>
        <v>NOR simvastatine Bluefish Pharmaceuticals AB film-coated tablet 30 x 80mg/</v>
      </c>
      <c r="N2175" s="46" t="s">
        <v>210</v>
      </c>
      <c r="O2175" s="46" t="s">
        <v>2278</v>
      </c>
      <c r="P2175" s="80">
        <v>30</v>
      </c>
      <c r="R2175" s="80">
        <v>30</v>
      </c>
      <c r="T2175" s="119"/>
      <c r="U2175" s="119"/>
      <c r="V2175" s="119"/>
      <c r="W2175" s="119"/>
      <c r="X2175" s="46" t="s">
        <v>210</v>
      </c>
      <c r="Y2175" s="46" t="s">
        <v>2166</v>
      </c>
      <c r="AA2175" s="46" t="s">
        <v>2303</v>
      </c>
      <c r="AC2175" s="46" t="s">
        <v>210</v>
      </c>
      <c r="AD2175" s="46" t="s">
        <v>210</v>
      </c>
      <c r="AE2175" s="46" t="s">
        <v>2278</v>
      </c>
      <c r="AF2175" s="48" t="s">
        <v>2203</v>
      </c>
      <c r="AG2175" s="46" t="s">
        <v>2339</v>
      </c>
      <c r="AH2175" s="46"/>
      <c r="AI2175" s="46" t="s">
        <v>3373</v>
      </c>
      <c r="AJ2175" s="46" t="s">
        <v>2221</v>
      </c>
      <c r="AT2175" s="25" t="str">
        <f t="shared" si="259"/>
        <v>NOR simvastatine Bluefish Pharmaceuticals AB film-coated tablet 80mg/</v>
      </c>
      <c r="AU2175" s="33"/>
      <c r="AV2175" s="46" t="s">
        <v>2366</v>
      </c>
      <c r="AW2175" s="46" t="s">
        <v>1857</v>
      </c>
      <c r="AX2175" s="46"/>
      <c r="AZ2175" s="46" t="s">
        <v>579</v>
      </c>
      <c r="BA2175" s="46" t="s">
        <v>615</v>
      </c>
      <c r="BB2175" s="46"/>
      <c r="BD2175" s="46" t="s">
        <v>2339</v>
      </c>
      <c r="BE2175" s="46"/>
      <c r="BF2175" s="46" t="s">
        <v>2058</v>
      </c>
      <c r="BG2175" s="46" t="s">
        <v>2104</v>
      </c>
      <c r="BH2175" s="46"/>
      <c r="BI2175" s="46"/>
      <c r="BJ2175" s="46" t="s">
        <v>1971</v>
      </c>
      <c r="BK2175" s="46" t="s">
        <v>2104</v>
      </c>
      <c r="BL2175" s="46" t="s">
        <v>2058</v>
      </c>
      <c r="BM2175" s="65" t="s">
        <v>1353</v>
      </c>
      <c r="BN2175" t="str">
        <f t="shared" si="260"/>
        <v>simvastatine film-coated tablet 80mg/</v>
      </c>
      <c r="BO2175" s="65"/>
      <c r="BP2175" t="str">
        <f t="shared" si="263"/>
        <v>simvastatine film-coated tablet 80mg/</v>
      </c>
      <c r="BR2175" s="76">
        <v>10221000</v>
      </c>
      <c r="BS2175" s="72" t="s">
        <v>1220</v>
      </c>
      <c r="BT2175" s="72"/>
      <c r="BU2175" s="119"/>
      <c r="BV2175" s="119"/>
      <c r="BW2175" s="48" t="s">
        <v>2203</v>
      </c>
      <c r="CB2175" s="82" t="s">
        <v>173</v>
      </c>
      <c r="CC2175" s="82"/>
      <c r="CD2175" s="46" t="s">
        <v>2262</v>
      </c>
      <c r="CE2175" s="46" t="s">
        <v>173</v>
      </c>
      <c r="CG2175" s="46" t="s">
        <v>175</v>
      </c>
      <c r="CH2175" s="46"/>
      <c r="CI2175" s="119"/>
      <c r="CJ2175" s="119"/>
      <c r="CK2175" s="46" t="s">
        <v>1239</v>
      </c>
      <c r="CN2175" s="46" t="s">
        <v>3383</v>
      </c>
      <c r="CO2175" s="46" t="s">
        <v>2252</v>
      </c>
      <c r="CQ2175" s="46" t="s">
        <v>2252</v>
      </c>
      <c r="CR2175" s="46" t="s">
        <v>615</v>
      </c>
      <c r="CT2175" s="46" t="s">
        <v>2252</v>
      </c>
      <c r="CU2175" s="46" t="s">
        <v>615</v>
      </c>
      <c r="CV2175" s="119"/>
      <c r="CW2175" s="148"/>
      <c r="DG2175" s="119"/>
      <c r="DH2175" s="119"/>
      <c r="DI2175" s="119"/>
      <c r="DJ2175" s="119"/>
      <c r="DK2175" s="119"/>
      <c r="DL2175" s="74">
        <v>80</v>
      </c>
      <c r="DM2175" s="74" t="s">
        <v>164</v>
      </c>
      <c r="DN2175" s="74"/>
      <c r="DO2175" s="74"/>
      <c r="DP2175" s="74"/>
      <c r="DR2175" s="74">
        <v>80</v>
      </c>
      <c r="DS2175" s="74" t="s">
        <v>164</v>
      </c>
      <c r="DX2175" s="46" t="s">
        <v>210</v>
      </c>
      <c r="DY2175" s="46" t="s">
        <v>210</v>
      </c>
      <c r="DZ2175" s="46" t="s">
        <v>2242</v>
      </c>
      <c r="EA2175" s="75">
        <v>800000</v>
      </c>
      <c r="EB2175" s="46" t="s">
        <v>164</v>
      </c>
      <c r="EC2175" s="46"/>
      <c r="ET2175" s="46" t="s">
        <v>210</v>
      </c>
      <c r="EU2175" s="46" t="s">
        <v>210</v>
      </c>
      <c r="EY2175" s="70" t="str">
        <f t="shared" si="261"/>
        <v>simvastatine oral 80mg/</v>
      </c>
      <c r="FK2175" s="14" t="s">
        <v>163</v>
      </c>
      <c r="FL2175" s="70" t="str">
        <f t="shared" si="262"/>
        <v>simvastatine oral 80mg/</v>
      </c>
    </row>
    <row r="2176" spans="1:168" ht="15.75" customHeight="1">
      <c r="A2176" s="76">
        <f t="shared" si="256"/>
        <v>9876929</v>
      </c>
      <c r="C2176" s="119"/>
      <c r="D2176" s="119"/>
      <c r="E2176" s="119"/>
      <c r="F2176" s="119"/>
      <c r="G2176" s="46" t="s">
        <v>1670</v>
      </c>
      <c r="H2176" s="46" t="s">
        <v>1870</v>
      </c>
      <c r="J2176" s="5" t="str">
        <f t="shared" si="257"/>
        <v>NOR simvastatine Sandoz - København film-coated tablet 40 x 20mg/</v>
      </c>
      <c r="K2176" s="5" t="str">
        <f t="shared" si="258"/>
        <v>NOR simvastatine Sandoz - København film-coated tablet 40 x 20mg/</v>
      </c>
      <c r="N2176" s="46" t="s">
        <v>210</v>
      </c>
      <c r="O2176" s="46" t="s">
        <v>2239</v>
      </c>
      <c r="P2176" s="80">
        <v>40</v>
      </c>
      <c r="R2176" s="80">
        <v>40</v>
      </c>
      <c r="T2176" s="119"/>
      <c r="U2176" s="119"/>
      <c r="V2176" s="119"/>
      <c r="W2176" s="119"/>
      <c r="X2176" s="46" t="s">
        <v>210</v>
      </c>
      <c r="Y2176" s="46" t="s">
        <v>2179</v>
      </c>
      <c r="AA2176" s="46" t="s">
        <v>2303</v>
      </c>
      <c r="AC2176" s="46" t="s">
        <v>210</v>
      </c>
      <c r="AD2176" s="46" t="s">
        <v>210</v>
      </c>
      <c r="AE2176" s="46" t="s">
        <v>2239</v>
      </c>
      <c r="AF2176" s="48" t="s">
        <v>2203</v>
      </c>
      <c r="AG2176" s="46" t="s">
        <v>2339</v>
      </c>
      <c r="AH2176" s="46"/>
      <c r="AI2176" s="46" t="s">
        <v>3373</v>
      </c>
      <c r="AJ2176" s="46" t="s">
        <v>2221</v>
      </c>
      <c r="AT2176" s="25" t="str">
        <f t="shared" si="259"/>
        <v>NOR simvastatine Sandoz - København film-coated tablet 20mg/</v>
      </c>
      <c r="AU2176" s="33"/>
      <c r="AV2176" s="46" t="s">
        <v>2367</v>
      </c>
      <c r="AW2176" s="46" t="s">
        <v>1870</v>
      </c>
      <c r="AX2176" s="46"/>
      <c r="AZ2176" s="46" t="s">
        <v>579</v>
      </c>
      <c r="BA2176" s="46" t="s">
        <v>615</v>
      </c>
      <c r="BB2176" s="46"/>
      <c r="BD2176" s="46" t="s">
        <v>2339</v>
      </c>
      <c r="BE2176" s="46"/>
      <c r="BF2176" s="46" t="s">
        <v>2071</v>
      </c>
      <c r="BG2176" s="46" t="s">
        <v>2105</v>
      </c>
      <c r="BH2176" s="46"/>
      <c r="BI2176" s="46"/>
      <c r="BJ2176" s="46" t="s">
        <v>1984</v>
      </c>
      <c r="BK2176" s="46" t="s">
        <v>2105</v>
      </c>
      <c r="BL2176" s="46" t="s">
        <v>2071</v>
      </c>
      <c r="BM2176" s="65" t="s">
        <v>1353</v>
      </c>
      <c r="BN2176" t="str">
        <f t="shared" si="260"/>
        <v>simvastatine film-coated tablet 20mg/</v>
      </c>
      <c r="BO2176" s="65"/>
      <c r="BP2176" t="str">
        <f t="shared" si="263"/>
        <v>simvastatine film-coated tablet 20mg/</v>
      </c>
      <c r="BR2176" s="76">
        <v>10221000</v>
      </c>
      <c r="BS2176" s="72" t="s">
        <v>1220</v>
      </c>
      <c r="BT2176" s="72"/>
      <c r="BU2176" s="119"/>
      <c r="BV2176" s="119"/>
      <c r="BW2176" s="48" t="s">
        <v>2203</v>
      </c>
      <c r="CB2176" s="82" t="s">
        <v>173</v>
      </c>
      <c r="CC2176" s="82"/>
      <c r="CD2176" s="46" t="s">
        <v>2262</v>
      </c>
      <c r="CE2176" s="46" t="s">
        <v>173</v>
      </c>
      <c r="CG2176" s="46" t="s">
        <v>175</v>
      </c>
      <c r="CH2176" s="46"/>
      <c r="CI2176" s="119"/>
      <c r="CJ2176" s="119"/>
      <c r="CK2176" s="46" t="s">
        <v>1239</v>
      </c>
      <c r="CN2176" s="46" t="s">
        <v>3383</v>
      </c>
      <c r="CO2176" s="46" t="s">
        <v>2252</v>
      </c>
      <c r="CQ2176" s="46" t="s">
        <v>2252</v>
      </c>
      <c r="CR2176" s="46" t="s">
        <v>615</v>
      </c>
      <c r="CT2176" s="46" t="s">
        <v>2252</v>
      </c>
      <c r="CU2176" s="46" t="s">
        <v>615</v>
      </c>
      <c r="CV2176" s="119"/>
      <c r="CW2176" s="148"/>
      <c r="DG2176" s="119"/>
      <c r="DH2176" s="119"/>
      <c r="DI2176" s="119"/>
      <c r="DJ2176" s="119"/>
      <c r="DK2176" s="119"/>
      <c r="DL2176" s="74">
        <v>20</v>
      </c>
      <c r="DM2176" s="74" t="s">
        <v>164</v>
      </c>
      <c r="DN2176" s="74"/>
      <c r="DO2176" s="74"/>
      <c r="DP2176" s="74"/>
      <c r="DR2176" s="74">
        <v>20</v>
      </c>
      <c r="DS2176" s="74" t="s">
        <v>164</v>
      </c>
      <c r="DX2176" s="46" t="s">
        <v>210</v>
      </c>
      <c r="DY2176" s="46" t="s">
        <v>210</v>
      </c>
      <c r="DZ2176" s="46" t="s">
        <v>2242</v>
      </c>
      <c r="EA2176" s="75">
        <v>200000</v>
      </c>
      <c r="EB2176" s="46" t="s">
        <v>164</v>
      </c>
      <c r="EC2176" s="46"/>
      <c r="ET2176" s="46" t="s">
        <v>210</v>
      </c>
      <c r="EU2176" s="46" t="s">
        <v>210</v>
      </c>
      <c r="EY2176" s="70" t="str">
        <f t="shared" si="261"/>
        <v>simvastatine oral 20mg/</v>
      </c>
      <c r="FK2176" s="14" t="s">
        <v>163</v>
      </c>
      <c r="FL2176" s="70" t="str">
        <f t="shared" si="262"/>
        <v>simvastatine oral 20mg/</v>
      </c>
    </row>
    <row r="2177" spans="1:168" ht="15.75" customHeight="1">
      <c r="A2177" s="76">
        <f t="shared" ref="A2177:A2240" si="264">A2176+1</f>
        <v>9876930</v>
      </c>
      <c r="C2177" s="119"/>
      <c r="D2177" s="119"/>
      <c r="E2177" s="119"/>
      <c r="F2177" s="119"/>
      <c r="G2177" s="46" t="s">
        <v>1671</v>
      </c>
      <c r="H2177" s="46" t="s">
        <v>1860</v>
      </c>
      <c r="J2177" s="5" t="str">
        <f t="shared" si="257"/>
        <v>NOR simvastatine Bluefish Pharmaceuticals AB film-coated tablet 14 x 10mg/</v>
      </c>
      <c r="K2177" s="5" t="str">
        <f t="shared" si="258"/>
        <v>NOR simvastatine Bluefish Pharmaceuticals AB film-coated tablet 14 x 10mg/</v>
      </c>
      <c r="N2177" s="46" t="s">
        <v>210</v>
      </c>
      <c r="O2177" s="46" t="s">
        <v>2275</v>
      </c>
      <c r="P2177" s="80">
        <v>14</v>
      </c>
      <c r="R2177" s="80">
        <v>14</v>
      </c>
      <c r="T2177" s="119"/>
      <c r="U2177" s="119"/>
      <c r="V2177" s="119"/>
      <c r="W2177" s="119"/>
      <c r="X2177" s="46" t="s">
        <v>210</v>
      </c>
      <c r="Y2177" s="46" t="s">
        <v>2169</v>
      </c>
      <c r="AA2177" s="46" t="s">
        <v>2303</v>
      </c>
      <c r="AC2177" s="46" t="s">
        <v>210</v>
      </c>
      <c r="AD2177" s="46" t="s">
        <v>210</v>
      </c>
      <c r="AE2177" s="46" t="s">
        <v>2275</v>
      </c>
      <c r="AF2177" s="48" t="s">
        <v>2203</v>
      </c>
      <c r="AG2177" s="46" t="s">
        <v>2339</v>
      </c>
      <c r="AH2177" s="46"/>
      <c r="AI2177" s="46" t="s">
        <v>3373</v>
      </c>
      <c r="AJ2177" s="46" t="s">
        <v>2221</v>
      </c>
      <c r="AT2177" s="25" t="str">
        <f t="shared" si="259"/>
        <v>NOR simvastatine Bluefish Pharmaceuticals AB film-coated tablet 10mg/</v>
      </c>
      <c r="AU2177" s="33"/>
      <c r="AV2177" s="46" t="s">
        <v>2366</v>
      </c>
      <c r="AW2177" s="46" t="s">
        <v>1860</v>
      </c>
      <c r="AX2177" s="46"/>
      <c r="AZ2177" s="46" t="s">
        <v>579</v>
      </c>
      <c r="BA2177" s="46" t="s">
        <v>615</v>
      </c>
      <c r="BB2177" s="46"/>
      <c r="BD2177" s="46" t="s">
        <v>2339</v>
      </c>
      <c r="BE2177" s="46"/>
      <c r="BF2177" s="46" t="s">
        <v>2061</v>
      </c>
      <c r="BG2177" s="46" t="s">
        <v>2104</v>
      </c>
      <c r="BH2177" s="46"/>
      <c r="BI2177" s="46"/>
      <c r="BJ2177" s="46" t="s">
        <v>1974</v>
      </c>
      <c r="BK2177" s="46" t="s">
        <v>2104</v>
      </c>
      <c r="BL2177" s="46" t="s">
        <v>2061</v>
      </c>
      <c r="BM2177" s="65" t="s">
        <v>1353</v>
      </c>
      <c r="BN2177" t="str">
        <f t="shared" si="260"/>
        <v>simvastatine film-coated tablet 10mg/</v>
      </c>
      <c r="BO2177" s="65"/>
      <c r="BP2177" t="str">
        <f t="shared" si="263"/>
        <v>simvastatine film-coated tablet 10mg/</v>
      </c>
      <c r="BR2177" s="76">
        <v>10221000</v>
      </c>
      <c r="BS2177" s="72" t="s">
        <v>1220</v>
      </c>
      <c r="BT2177" s="72"/>
      <c r="BU2177" s="119"/>
      <c r="BV2177" s="119"/>
      <c r="BW2177" s="48" t="s">
        <v>2203</v>
      </c>
      <c r="CB2177" s="82" t="s">
        <v>173</v>
      </c>
      <c r="CC2177" s="82"/>
      <c r="CD2177" s="46" t="s">
        <v>2262</v>
      </c>
      <c r="CE2177" s="46" t="s">
        <v>173</v>
      </c>
      <c r="CG2177" s="46" t="s">
        <v>175</v>
      </c>
      <c r="CH2177" s="46"/>
      <c r="CI2177" s="119"/>
      <c r="CJ2177" s="119"/>
      <c r="CK2177" s="46" t="s">
        <v>1239</v>
      </c>
      <c r="CN2177" s="46" t="s">
        <v>3383</v>
      </c>
      <c r="CO2177" s="46" t="s">
        <v>2252</v>
      </c>
      <c r="CQ2177" s="46" t="s">
        <v>2252</v>
      </c>
      <c r="CR2177" s="46" t="s">
        <v>615</v>
      </c>
      <c r="CT2177" s="46" t="s">
        <v>2252</v>
      </c>
      <c r="CU2177" s="46" t="s">
        <v>615</v>
      </c>
      <c r="CV2177" s="119"/>
      <c r="CW2177" s="148"/>
      <c r="DG2177" s="119"/>
      <c r="DH2177" s="119"/>
      <c r="DI2177" s="119"/>
      <c r="DJ2177" s="119"/>
      <c r="DK2177" s="119"/>
      <c r="DL2177" s="74">
        <v>10</v>
      </c>
      <c r="DM2177" s="74" t="s">
        <v>164</v>
      </c>
      <c r="DN2177" s="74"/>
      <c r="DO2177" s="74"/>
      <c r="DP2177" s="74"/>
      <c r="DR2177" s="74">
        <v>10</v>
      </c>
      <c r="DS2177" s="74" t="s">
        <v>164</v>
      </c>
      <c r="DX2177" s="46" t="s">
        <v>210</v>
      </c>
      <c r="DY2177" s="46" t="s">
        <v>210</v>
      </c>
      <c r="DZ2177" s="46" t="s">
        <v>2242</v>
      </c>
      <c r="EA2177" s="75">
        <v>100000</v>
      </c>
      <c r="EB2177" s="46" t="s">
        <v>164</v>
      </c>
      <c r="EC2177" s="46"/>
      <c r="ET2177" s="46" t="s">
        <v>210</v>
      </c>
      <c r="EU2177" s="46" t="s">
        <v>210</v>
      </c>
      <c r="EY2177" s="70" t="str">
        <f t="shared" si="261"/>
        <v>simvastatine oral 10mg/</v>
      </c>
      <c r="FK2177" s="14" t="s">
        <v>163</v>
      </c>
      <c r="FL2177" s="70" t="str">
        <f t="shared" si="262"/>
        <v>simvastatine oral 10mg/</v>
      </c>
    </row>
    <row r="2178" spans="1:168" ht="15.75" customHeight="1">
      <c r="A2178" s="76">
        <f t="shared" si="264"/>
        <v>9876931</v>
      </c>
      <c r="C2178" s="119"/>
      <c r="D2178" s="119"/>
      <c r="E2178" s="119"/>
      <c r="F2178" s="119"/>
      <c r="G2178" s="46" t="s">
        <v>1672</v>
      </c>
      <c r="H2178" s="46" t="s">
        <v>1879</v>
      </c>
      <c r="J2178" s="5" t="str">
        <f t="shared" si="257"/>
        <v>NOR simvastatine Mylan AB film-coated tablet 30 x 10mg/</v>
      </c>
      <c r="K2178" s="5" t="str">
        <f t="shared" si="258"/>
        <v>NOR simvastatine Mylan AB film-coated tablet 30 x 10mg/</v>
      </c>
      <c r="N2178" s="46" t="s">
        <v>210</v>
      </c>
      <c r="O2178" s="46" t="s">
        <v>2278</v>
      </c>
      <c r="P2178" s="80">
        <v>30</v>
      </c>
      <c r="R2178" s="80">
        <v>30</v>
      </c>
      <c r="T2178" s="119"/>
      <c r="U2178" s="119"/>
      <c r="V2178" s="119"/>
      <c r="W2178" s="119"/>
      <c r="X2178" s="46" t="s">
        <v>210</v>
      </c>
      <c r="Y2178" s="46" t="s">
        <v>2191</v>
      </c>
      <c r="AA2178" s="46" t="s">
        <v>2303</v>
      </c>
      <c r="AC2178" s="46" t="s">
        <v>210</v>
      </c>
      <c r="AD2178" s="46" t="s">
        <v>210</v>
      </c>
      <c r="AE2178" s="46" t="s">
        <v>2278</v>
      </c>
      <c r="AF2178" s="48" t="s">
        <v>2203</v>
      </c>
      <c r="AG2178" s="46" t="s">
        <v>2339</v>
      </c>
      <c r="AH2178" s="46"/>
      <c r="AI2178" s="46" t="s">
        <v>3373</v>
      </c>
      <c r="AJ2178" s="46" t="s">
        <v>2221</v>
      </c>
      <c r="AT2178" s="25" t="str">
        <f t="shared" si="259"/>
        <v>NOR simvastatine Mylan AB film-coated tablet 10mg/</v>
      </c>
      <c r="AU2178" s="33"/>
      <c r="AV2178" s="46" t="s">
        <v>2369</v>
      </c>
      <c r="AW2178" s="46" t="s">
        <v>1879</v>
      </c>
      <c r="AX2178" s="46"/>
      <c r="AZ2178" s="46" t="s">
        <v>579</v>
      </c>
      <c r="BA2178" s="46" t="s">
        <v>615</v>
      </c>
      <c r="BB2178" s="46"/>
      <c r="BD2178" s="46" t="s">
        <v>2339</v>
      </c>
      <c r="BE2178" s="46"/>
      <c r="BF2178" s="46" t="s">
        <v>2083</v>
      </c>
      <c r="BG2178" s="46" t="s">
        <v>992</v>
      </c>
      <c r="BH2178" s="46"/>
      <c r="BI2178" s="46"/>
      <c r="BJ2178" s="46" t="s">
        <v>1996</v>
      </c>
      <c r="BK2178" s="46" t="s">
        <v>992</v>
      </c>
      <c r="BL2178" s="46" t="s">
        <v>2083</v>
      </c>
      <c r="BM2178" s="65" t="s">
        <v>1353</v>
      </c>
      <c r="BN2178" t="str">
        <f t="shared" si="260"/>
        <v>simvastatine film-coated tablet 10mg/</v>
      </c>
      <c r="BO2178" s="65"/>
      <c r="BP2178" t="str">
        <f t="shared" si="263"/>
        <v>simvastatine film-coated tablet 10mg/</v>
      </c>
      <c r="BR2178" s="76">
        <v>10221000</v>
      </c>
      <c r="BS2178" s="72" t="s">
        <v>1220</v>
      </c>
      <c r="BT2178" s="72"/>
      <c r="BU2178" s="119"/>
      <c r="BV2178" s="119"/>
      <c r="BW2178" s="48" t="s">
        <v>2203</v>
      </c>
      <c r="CB2178" s="82" t="s">
        <v>173</v>
      </c>
      <c r="CC2178" s="82"/>
      <c r="CD2178" s="46" t="s">
        <v>2262</v>
      </c>
      <c r="CE2178" s="46" t="s">
        <v>173</v>
      </c>
      <c r="CG2178" s="46" t="s">
        <v>175</v>
      </c>
      <c r="CH2178" s="46"/>
      <c r="CI2178" s="119"/>
      <c r="CJ2178" s="119"/>
      <c r="CK2178" s="46" t="s">
        <v>1239</v>
      </c>
      <c r="CN2178" s="46" t="s">
        <v>3383</v>
      </c>
      <c r="CO2178" s="46" t="s">
        <v>2252</v>
      </c>
      <c r="CQ2178" s="46" t="s">
        <v>2252</v>
      </c>
      <c r="CR2178" s="46" t="s">
        <v>615</v>
      </c>
      <c r="CT2178" s="46" t="s">
        <v>2252</v>
      </c>
      <c r="CU2178" s="46" t="s">
        <v>615</v>
      </c>
      <c r="CV2178" s="119"/>
      <c r="CW2178" s="148"/>
      <c r="DG2178" s="119"/>
      <c r="DH2178" s="119"/>
      <c r="DI2178" s="119"/>
      <c r="DJ2178" s="119"/>
      <c r="DK2178" s="119"/>
      <c r="DL2178" s="74">
        <v>10</v>
      </c>
      <c r="DM2178" s="74" t="s">
        <v>164</v>
      </c>
      <c r="DN2178" s="74"/>
      <c r="DO2178" s="74"/>
      <c r="DP2178" s="74"/>
      <c r="DR2178" s="74">
        <v>10</v>
      </c>
      <c r="DS2178" s="74" t="s">
        <v>164</v>
      </c>
      <c r="DX2178" s="46" t="s">
        <v>210</v>
      </c>
      <c r="DY2178" s="46" t="s">
        <v>210</v>
      </c>
      <c r="DZ2178" s="46" t="s">
        <v>2242</v>
      </c>
      <c r="EA2178" s="75">
        <v>100000</v>
      </c>
      <c r="EB2178" s="46" t="s">
        <v>164</v>
      </c>
      <c r="EC2178" s="46"/>
      <c r="ET2178" s="46" t="s">
        <v>210</v>
      </c>
      <c r="EU2178" s="46" t="s">
        <v>210</v>
      </c>
      <c r="EY2178" s="70" t="str">
        <f t="shared" si="261"/>
        <v>simvastatine oral 10mg/</v>
      </c>
      <c r="FK2178" s="14" t="s">
        <v>163</v>
      </c>
      <c r="FL2178" s="70" t="str">
        <f t="shared" si="262"/>
        <v>simvastatine oral 10mg/</v>
      </c>
    </row>
    <row r="2179" spans="1:168" ht="15.75" customHeight="1">
      <c r="A2179" s="76">
        <f t="shared" si="264"/>
        <v>9876932</v>
      </c>
      <c r="C2179" s="119"/>
      <c r="D2179" s="119"/>
      <c r="E2179" s="119"/>
      <c r="F2179" s="119"/>
      <c r="G2179" s="46" t="s">
        <v>1673</v>
      </c>
      <c r="H2179" s="46" t="s">
        <v>1862</v>
      </c>
      <c r="J2179" s="5" t="str">
        <f t="shared" si="257"/>
        <v>NOR simvastatine Sandoz - København film-coated tablet 30 x 40mg/</v>
      </c>
      <c r="K2179" s="5" t="str">
        <f t="shared" si="258"/>
        <v>NOR simvastatine Sandoz - København film-coated tablet 30 x 40mg/</v>
      </c>
      <c r="N2179" s="46" t="s">
        <v>210</v>
      </c>
      <c r="O2179" s="46" t="s">
        <v>2278</v>
      </c>
      <c r="P2179" s="80">
        <v>30</v>
      </c>
      <c r="R2179" s="80">
        <v>30</v>
      </c>
      <c r="T2179" s="119"/>
      <c r="U2179" s="119"/>
      <c r="V2179" s="119"/>
      <c r="W2179" s="119"/>
      <c r="X2179" s="46" t="s">
        <v>210</v>
      </c>
      <c r="Y2179" s="46" t="s">
        <v>2171</v>
      </c>
      <c r="AA2179" s="46" t="s">
        <v>2303</v>
      </c>
      <c r="AC2179" s="46" t="s">
        <v>210</v>
      </c>
      <c r="AD2179" s="46" t="s">
        <v>210</v>
      </c>
      <c r="AE2179" s="46" t="s">
        <v>2278</v>
      </c>
      <c r="AF2179" s="48" t="s">
        <v>2203</v>
      </c>
      <c r="AG2179" s="46" t="s">
        <v>2339</v>
      </c>
      <c r="AH2179" s="46"/>
      <c r="AI2179" s="46" t="s">
        <v>3373</v>
      </c>
      <c r="AJ2179" s="46" t="s">
        <v>2221</v>
      </c>
      <c r="AT2179" s="25" t="str">
        <f t="shared" si="259"/>
        <v>NOR simvastatine Sandoz - København film-coated tablet 40mg/</v>
      </c>
      <c r="AU2179" s="33"/>
      <c r="AV2179" s="46" t="s">
        <v>2367</v>
      </c>
      <c r="AW2179" s="46" t="s">
        <v>1862</v>
      </c>
      <c r="AX2179" s="46"/>
      <c r="AZ2179" s="46" t="s">
        <v>579</v>
      </c>
      <c r="BA2179" s="46" t="s">
        <v>615</v>
      </c>
      <c r="BB2179" s="46"/>
      <c r="BD2179" s="46" t="s">
        <v>2339</v>
      </c>
      <c r="BE2179" s="46"/>
      <c r="BF2179" s="46" t="s">
        <v>2063</v>
      </c>
      <c r="BG2179" s="46" t="s">
        <v>2105</v>
      </c>
      <c r="BH2179" s="46"/>
      <c r="BI2179" s="46"/>
      <c r="BJ2179" s="46" t="s">
        <v>1976</v>
      </c>
      <c r="BK2179" s="46" t="s">
        <v>2105</v>
      </c>
      <c r="BL2179" s="46" t="s">
        <v>2063</v>
      </c>
      <c r="BM2179" s="65" t="s">
        <v>1353</v>
      </c>
      <c r="BN2179" t="str">
        <f t="shared" si="260"/>
        <v>simvastatine film-coated tablet 40mg/</v>
      </c>
      <c r="BO2179" s="65"/>
      <c r="BP2179" t="str">
        <f t="shared" si="263"/>
        <v>simvastatine film-coated tablet 40mg/</v>
      </c>
      <c r="BR2179" s="76">
        <v>10221000</v>
      </c>
      <c r="BS2179" s="72" t="s">
        <v>1220</v>
      </c>
      <c r="BT2179" s="72"/>
      <c r="BU2179" s="119"/>
      <c r="BV2179" s="119"/>
      <c r="BW2179" s="48" t="s">
        <v>2203</v>
      </c>
      <c r="CB2179" s="82" t="s">
        <v>173</v>
      </c>
      <c r="CC2179" s="82"/>
      <c r="CD2179" s="46" t="s">
        <v>2262</v>
      </c>
      <c r="CE2179" s="46" t="s">
        <v>173</v>
      </c>
      <c r="CG2179" s="46" t="s">
        <v>175</v>
      </c>
      <c r="CH2179" s="46"/>
      <c r="CI2179" s="119"/>
      <c r="CJ2179" s="119"/>
      <c r="CK2179" s="46" t="s">
        <v>1239</v>
      </c>
      <c r="CN2179" s="46" t="s">
        <v>3383</v>
      </c>
      <c r="CO2179" s="46" t="s">
        <v>2252</v>
      </c>
      <c r="CQ2179" s="46" t="s">
        <v>2252</v>
      </c>
      <c r="CR2179" s="46" t="s">
        <v>615</v>
      </c>
      <c r="CT2179" s="46" t="s">
        <v>2252</v>
      </c>
      <c r="CU2179" s="46" t="s">
        <v>615</v>
      </c>
      <c r="CV2179" s="119"/>
      <c r="CW2179" s="148"/>
      <c r="DG2179" s="119"/>
      <c r="DH2179" s="119"/>
      <c r="DI2179" s="119"/>
      <c r="DJ2179" s="119"/>
      <c r="DK2179" s="119"/>
      <c r="DL2179" s="74">
        <v>40</v>
      </c>
      <c r="DM2179" s="74" t="s">
        <v>164</v>
      </c>
      <c r="DN2179" s="74"/>
      <c r="DO2179" s="74"/>
      <c r="DP2179" s="74"/>
      <c r="DR2179" s="74">
        <v>40</v>
      </c>
      <c r="DS2179" s="74" t="s">
        <v>164</v>
      </c>
      <c r="DX2179" s="46" t="s">
        <v>210</v>
      </c>
      <c r="DY2179" s="46" t="s">
        <v>210</v>
      </c>
      <c r="DZ2179" s="46" t="s">
        <v>2242</v>
      </c>
      <c r="EA2179" s="75">
        <v>400000</v>
      </c>
      <c r="EB2179" s="46" t="s">
        <v>164</v>
      </c>
      <c r="EC2179" s="46"/>
      <c r="ET2179" s="46" t="s">
        <v>210</v>
      </c>
      <c r="EU2179" s="46" t="s">
        <v>210</v>
      </c>
      <c r="EY2179" s="70" t="str">
        <f t="shared" si="261"/>
        <v>simvastatine oral 40mg/</v>
      </c>
      <c r="FK2179" s="14" t="s">
        <v>163</v>
      </c>
      <c r="FL2179" s="70" t="str">
        <f t="shared" si="262"/>
        <v>simvastatine oral 40mg/</v>
      </c>
    </row>
    <row r="2180" spans="1:168" ht="15.75" customHeight="1">
      <c r="A2180" s="76">
        <f t="shared" si="264"/>
        <v>9876933</v>
      </c>
      <c r="C2180" s="119"/>
      <c r="D2180" s="119"/>
      <c r="E2180" s="119"/>
      <c r="F2180" s="119"/>
      <c r="G2180" s="46" t="s">
        <v>1674</v>
      </c>
      <c r="H2180" s="46" t="s">
        <v>1880</v>
      </c>
      <c r="J2180" s="5" t="str">
        <f t="shared" si="257"/>
        <v>NOR simvastatine Orion Corporation - Espoo film-coated tablet 30 x 40mg/</v>
      </c>
      <c r="K2180" s="5" t="str">
        <f t="shared" si="258"/>
        <v>NOR simvastatine Orion Corporation - Espoo film-coated tablet 30 x 40mg/</v>
      </c>
      <c r="N2180" s="46" t="s">
        <v>210</v>
      </c>
      <c r="O2180" s="46" t="s">
        <v>2278</v>
      </c>
      <c r="P2180" s="80">
        <v>30</v>
      </c>
      <c r="R2180" s="80">
        <v>30</v>
      </c>
      <c r="T2180" s="119"/>
      <c r="U2180" s="119"/>
      <c r="V2180" s="119"/>
      <c r="W2180" s="119"/>
      <c r="X2180" s="46" t="s">
        <v>210</v>
      </c>
      <c r="Y2180" s="46" t="s">
        <v>2193</v>
      </c>
      <c r="AA2180" s="46" t="s">
        <v>2303</v>
      </c>
      <c r="AC2180" s="46" t="s">
        <v>210</v>
      </c>
      <c r="AD2180" s="46" t="s">
        <v>210</v>
      </c>
      <c r="AE2180" s="46" t="s">
        <v>2278</v>
      </c>
      <c r="AF2180" s="48" t="s">
        <v>2203</v>
      </c>
      <c r="AG2180" s="46" t="s">
        <v>2339</v>
      </c>
      <c r="AH2180" s="46"/>
      <c r="AI2180" s="46" t="s">
        <v>3373</v>
      </c>
      <c r="AJ2180" s="46" t="s">
        <v>2221</v>
      </c>
      <c r="AT2180" s="25" t="str">
        <f t="shared" si="259"/>
        <v>NOR simvastatine Orion Corporation - Espoo film-coated tablet 40mg/</v>
      </c>
      <c r="AU2180" s="33"/>
      <c r="AV2180" s="46" t="s">
        <v>2368</v>
      </c>
      <c r="AW2180" s="46" t="s">
        <v>1880</v>
      </c>
      <c r="AX2180" s="46"/>
      <c r="AZ2180" s="46" t="s">
        <v>579</v>
      </c>
      <c r="BA2180" s="46" t="s">
        <v>615</v>
      </c>
      <c r="BB2180" s="46"/>
      <c r="BD2180" s="46" t="s">
        <v>2339</v>
      </c>
      <c r="BE2180" s="46"/>
      <c r="BF2180" s="46" t="s">
        <v>2085</v>
      </c>
      <c r="BG2180" s="46" t="s">
        <v>2106</v>
      </c>
      <c r="BH2180" s="46"/>
      <c r="BI2180" s="46"/>
      <c r="BJ2180" s="46" t="s">
        <v>1998</v>
      </c>
      <c r="BK2180" s="46" t="s">
        <v>2106</v>
      </c>
      <c r="BL2180" s="46" t="s">
        <v>2085</v>
      </c>
      <c r="BM2180" s="65" t="s">
        <v>1353</v>
      </c>
      <c r="BN2180" t="str">
        <f t="shared" si="260"/>
        <v>simvastatine film-coated tablet 40mg/</v>
      </c>
      <c r="BO2180" s="65"/>
      <c r="BP2180" t="str">
        <f t="shared" si="263"/>
        <v>simvastatine film-coated tablet 40mg/</v>
      </c>
      <c r="BR2180" s="76">
        <v>10221000</v>
      </c>
      <c r="BS2180" s="72" t="s">
        <v>1220</v>
      </c>
      <c r="BT2180" s="72"/>
      <c r="BU2180" s="119"/>
      <c r="BV2180" s="119"/>
      <c r="BW2180" s="48" t="s">
        <v>2203</v>
      </c>
      <c r="CB2180" s="82" t="s">
        <v>173</v>
      </c>
      <c r="CC2180" s="82"/>
      <c r="CD2180" s="46" t="s">
        <v>2262</v>
      </c>
      <c r="CE2180" s="46" t="s">
        <v>173</v>
      </c>
      <c r="CG2180" s="46" t="s">
        <v>175</v>
      </c>
      <c r="CH2180" s="46"/>
      <c r="CI2180" s="119"/>
      <c r="CJ2180" s="119"/>
      <c r="CK2180" s="46" t="s">
        <v>1239</v>
      </c>
      <c r="CN2180" s="46" t="s">
        <v>3383</v>
      </c>
      <c r="CO2180" s="46" t="s">
        <v>2252</v>
      </c>
      <c r="CQ2180" s="46" t="s">
        <v>2252</v>
      </c>
      <c r="CR2180" s="46" t="s">
        <v>615</v>
      </c>
      <c r="CT2180" s="46" t="s">
        <v>2252</v>
      </c>
      <c r="CU2180" s="46" t="s">
        <v>615</v>
      </c>
      <c r="CV2180" s="119"/>
      <c r="CW2180" s="148"/>
      <c r="DG2180" s="119"/>
      <c r="DH2180" s="119"/>
      <c r="DI2180" s="119"/>
      <c r="DJ2180" s="119"/>
      <c r="DK2180" s="119"/>
      <c r="DL2180" s="74">
        <v>40</v>
      </c>
      <c r="DM2180" s="74" t="s">
        <v>164</v>
      </c>
      <c r="DN2180" s="74"/>
      <c r="DO2180" s="74"/>
      <c r="DP2180" s="74"/>
      <c r="DR2180" s="74">
        <v>40</v>
      </c>
      <c r="DS2180" s="74" t="s">
        <v>164</v>
      </c>
      <c r="DX2180" s="46" t="s">
        <v>210</v>
      </c>
      <c r="DY2180" s="46" t="s">
        <v>210</v>
      </c>
      <c r="DZ2180" s="46" t="s">
        <v>2242</v>
      </c>
      <c r="EA2180" s="75">
        <v>400000</v>
      </c>
      <c r="EB2180" s="46" t="s">
        <v>164</v>
      </c>
      <c r="EC2180" s="46"/>
      <c r="ET2180" s="46" t="s">
        <v>210</v>
      </c>
      <c r="EU2180" s="46" t="s">
        <v>210</v>
      </c>
      <c r="EY2180" s="70" t="str">
        <f t="shared" si="261"/>
        <v>simvastatine oral 40mg/</v>
      </c>
      <c r="FK2180" s="14" t="s">
        <v>163</v>
      </c>
      <c r="FL2180" s="70" t="str">
        <f t="shared" si="262"/>
        <v>simvastatine oral 40mg/</v>
      </c>
    </row>
    <row r="2181" spans="1:168" ht="15.75" customHeight="1">
      <c r="A2181" s="76">
        <f t="shared" si="264"/>
        <v>9876934</v>
      </c>
      <c r="C2181" s="119"/>
      <c r="D2181" s="119"/>
      <c r="E2181" s="119"/>
      <c r="F2181" s="119"/>
      <c r="G2181" s="46" t="s">
        <v>1675</v>
      </c>
      <c r="H2181" s="46" t="s">
        <v>1866</v>
      </c>
      <c r="J2181" s="5" t="str">
        <f t="shared" si="257"/>
        <v>NOR simvastatine Sandoz - København film-coated tablet 250 x 10mg/</v>
      </c>
      <c r="K2181" s="5" t="str">
        <f t="shared" si="258"/>
        <v>NOR simvastatine Sandoz - København film-coated tablet 250 x 10mg/</v>
      </c>
      <c r="N2181" s="46" t="s">
        <v>210</v>
      </c>
      <c r="O2181" s="46" t="s">
        <v>2237</v>
      </c>
      <c r="P2181" s="80">
        <v>250</v>
      </c>
      <c r="R2181" s="80">
        <v>250</v>
      </c>
      <c r="T2181" s="119"/>
      <c r="U2181" s="119"/>
      <c r="V2181" s="119"/>
      <c r="W2181" s="119"/>
      <c r="X2181" s="46" t="s">
        <v>210</v>
      </c>
      <c r="Y2181" s="46" t="s">
        <v>2175</v>
      </c>
      <c r="AA2181" s="46" t="s">
        <v>2303</v>
      </c>
      <c r="AC2181" s="46" t="s">
        <v>210</v>
      </c>
      <c r="AD2181" s="46" t="s">
        <v>210</v>
      </c>
      <c r="AE2181" s="46" t="s">
        <v>2237</v>
      </c>
      <c r="AF2181" s="48" t="s">
        <v>2203</v>
      </c>
      <c r="AG2181" s="46" t="s">
        <v>2339</v>
      </c>
      <c r="AH2181" s="46"/>
      <c r="AI2181" s="46" t="s">
        <v>3373</v>
      </c>
      <c r="AJ2181" s="46" t="s">
        <v>2221</v>
      </c>
      <c r="AT2181" s="25" t="str">
        <f t="shared" si="259"/>
        <v>NOR simvastatine Sandoz - København film-coated tablet 10mg/</v>
      </c>
      <c r="AU2181" s="33"/>
      <c r="AV2181" s="46" t="s">
        <v>2367</v>
      </c>
      <c r="AW2181" s="46" t="s">
        <v>1866</v>
      </c>
      <c r="AX2181" s="46"/>
      <c r="AZ2181" s="46" t="s">
        <v>579</v>
      </c>
      <c r="BA2181" s="46" t="s">
        <v>615</v>
      </c>
      <c r="BB2181" s="46"/>
      <c r="BD2181" s="46" t="s">
        <v>2339</v>
      </c>
      <c r="BE2181" s="46"/>
      <c r="BF2181" s="46" t="s">
        <v>2067</v>
      </c>
      <c r="BG2181" s="46" t="s">
        <v>2105</v>
      </c>
      <c r="BH2181" s="46"/>
      <c r="BI2181" s="46"/>
      <c r="BJ2181" s="46" t="s">
        <v>1980</v>
      </c>
      <c r="BK2181" s="46" t="s">
        <v>2105</v>
      </c>
      <c r="BL2181" s="46" t="s">
        <v>2067</v>
      </c>
      <c r="BM2181" s="65" t="s">
        <v>1353</v>
      </c>
      <c r="BN2181" t="str">
        <f t="shared" si="260"/>
        <v>simvastatine film-coated tablet 10mg/</v>
      </c>
      <c r="BO2181" s="65"/>
      <c r="BP2181" t="str">
        <f t="shared" si="263"/>
        <v>simvastatine film-coated tablet 10mg/</v>
      </c>
      <c r="BR2181" s="76">
        <v>10221000</v>
      </c>
      <c r="BS2181" s="72" t="s">
        <v>1220</v>
      </c>
      <c r="BT2181" s="72"/>
      <c r="BU2181" s="119"/>
      <c r="BV2181" s="119"/>
      <c r="BW2181" s="48" t="s">
        <v>2203</v>
      </c>
      <c r="CB2181" s="82" t="s">
        <v>173</v>
      </c>
      <c r="CC2181" s="82"/>
      <c r="CD2181" s="46" t="s">
        <v>2262</v>
      </c>
      <c r="CE2181" s="46" t="s">
        <v>173</v>
      </c>
      <c r="CG2181" s="46" t="s">
        <v>175</v>
      </c>
      <c r="CH2181" s="46"/>
      <c r="CI2181" s="119"/>
      <c r="CJ2181" s="119"/>
      <c r="CK2181" s="46" t="s">
        <v>1239</v>
      </c>
      <c r="CN2181" s="46" t="s">
        <v>3383</v>
      </c>
      <c r="CO2181" s="46" t="s">
        <v>2252</v>
      </c>
      <c r="CQ2181" s="46" t="s">
        <v>2252</v>
      </c>
      <c r="CR2181" s="46" t="s">
        <v>615</v>
      </c>
      <c r="CT2181" s="46" t="s">
        <v>2252</v>
      </c>
      <c r="CU2181" s="46" t="s">
        <v>615</v>
      </c>
      <c r="CV2181" s="119"/>
      <c r="CW2181" s="148"/>
      <c r="DG2181" s="119"/>
      <c r="DH2181" s="119"/>
      <c r="DI2181" s="119"/>
      <c r="DJ2181" s="119"/>
      <c r="DK2181" s="119"/>
      <c r="DL2181" s="74">
        <v>10</v>
      </c>
      <c r="DM2181" s="74" t="s">
        <v>164</v>
      </c>
      <c r="DN2181" s="74"/>
      <c r="DO2181" s="74"/>
      <c r="DP2181" s="74"/>
      <c r="DR2181" s="74">
        <v>10</v>
      </c>
      <c r="DS2181" s="74" t="s">
        <v>164</v>
      </c>
      <c r="DX2181" s="46" t="s">
        <v>210</v>
      </c>
      <c r="DY2181" s="46" t="s">
        <v>210</v>
      </c>
      <c r="DZ2181" s="46" t="s">
        <v>2242</v>
      </c>
      <c r="EA2181" s="75">
        <v>100000</v>
      </c>
      <c r="EB2181" s="46" t="s">
        <v>164</v>
      </c>
      <c r="EC2181" s="46"/>
      <c r="ET2181" s="46" t="s">
        <v>210</v>
      </c>
      <c r="EU2181" s="46" t="s">
        <v>210</v>
      </c>
      <c r="EY2181" s="70" t="str">
        <f t="shared" si="261"/>
        <v>simvastatine oral 10mg/</v>
      </c>
      <c r="FK2181" s="14" t="s">
        <v>163</v>
      </c>
      <c r="FL2181" s="70" t="str">
        <f t="shared" si="262"/>
        <v>simvastatine oral 10mg/</v>
      </c>
    </row>
    <row r="2182" spans="1:168" ht="15.75" customHeight="1">
      <c r="A2182" s="76">
        <f t="shared" si="264"/>
        <v>9876935</v>
      </c>
      <c r="C2182" s="119"/>
      <c r="D2182" s="119"/>
      <c r="E2182" s="119"/>
      <c r="F2182" s="119"/>
      <c r="G2182" s="46" t="s">
        <v>1676</v>
      </c>
      <c r="H2182" s="46" t="s">
        <v>1881</v>
      </c>
      <c r="J2182" s="5" t="str">
        <f t="shared" si="257"/>
        <v>NOR simvastatine Mylan AB film-coated tablet 90 x 80mg/</v>
      </c>
      <c r="K2182" s="5" t="str">
        <f t="shared" si="258"/>
        <v>NOR simvastatine Mylan AB film-coated tablet 90 x 80mg/</v>
      </c>
      <c r="N2182" s="46" t="s">
        <v>210</v>
      </c>
      <c r="O2182" s="46" t="s">
        <v>2279</v>
      </c>
      <c r="P2182" s="80">
        <v>90</v>
      </c>
      <c r="R2182" s="80">
        <v>90</v>
      </c>
      <c r="T2182" s="119"/>
      <c r="U2182" s="119"/>
      <c r="V2182" s="119"/>
      <c r="W2182" s="119"/>
      <c r="X2182" s="46" t="s">
        <v>210</v>
      </c>
      <c r="Y2182" s="46" t="s">
        <v>2194</v>
      </c>
      <c r="AA2182" s="46" t="s">
        <v>2303</v>
      </c>
      <c r="AC2182" s="46" t="s">
        <v>210</v>
      </c>
      <c r="AD2182" s="46" t="s">
        <v>210</v>
      </c>
      <c r="AE2182" s="46" t="s">
        <v>2279</v>
      </c>
      <c r="AF2182" s="48" t="s">
        <v>2203</v>
      </c>
      <c r="AG2182" s="46" t="s">
        <v>2339</v>
      </c>
      <c r="AH2182" s="46"/>
      <c r="AI2182" s="46" t="s">
        <v>3373</v>
      </c>
      <c r="AJ2182" s="46" t="s">
        <v>2221</v>
      </c>
      <c r="AT2182" s="25" t="str">
        <f t="shared" si="259"/>
        <v>NOR simvastatine Mylan AB film-coated tablet 80mg/</v>
      </c>
      <c r="AU2182" s="33"/>
      <c r="AV2182" s="46" t="s">
        <v>2369</v>
      </c>
      <c r="AW2182" s="46" t="s">
        <v>1881</v>
      </c>
      <c r="AX2182" s="46"/>
      <c r="AZ2182" s="46" t="s">
        <v>579</v>
      </c>
      <c r="BA2182" s="46" t="s">
        <v>615</v>
      </c>
      <c r="BB2182" s="46"/>
      <c r="BD2182" s="46" t="s">
        <v>2339</v>
      </c>
      <c r="BE2182" s="46"/>
      <c r="BF2182" s="46" t="s">
        <v>2086</v>
      </c>
      <c r="BG2182" s="46" t="s">
        <v>992</v>
      </c>
      <c r="BH2182" s="46"/>
      <c r="BI2182" s="46"/>
      <c r="BJ2182" s="46" t="s">
        <v>1999</v>
      </c>
      <c r="BK2182" s="46" t="s">
        <v>992</v>
      </c>
      <c r="BL2182" s="46" t="s">
        <v>2086</v>
      </c>
      <c r="BM2182" s="65" t="s">
        <v>1353</v>
      </c>
      <c r="BN2182" t="str">
        <f t="shared" si="260"/>
        <v>simvastatine film-coated tablet 80mg/</v>
      </c>
      <c r="BO2182" s="65"/>
      <c r="BP2182" t="str">
        <f t="shared" si="263"/>
        <v>simvastatine film-coated tablet 80mg/</v>
      </c>
      <c r="BR2182" s="76">
        <v>10221000</v>
      </c>
      <c r="BS2182" s="72" t="s">
        <v>1220</v>
      </c>
      <c r="BT2182" s="72"/>
      <c r="BU2182" s="119"/>
      <c r="BV2182" s="119"/>
      <c r="BW2182" s="48" t="s">
        <v>2203</v>
      </c>
      <c r="CB2182" s="82" t="s">
        <v>173</v>
      </c>
      <c r="CC2182" s="82"/>
      <c r="CD2182" s="46" t="s">
        <v>2262</v>
      </c>
      <c r="CE2182" s="46" t="s">
        <v>173</v>
      </c>
      <c r="CG2182" s="46" t="s">
        <v>175</v>
      </c>
      <c r="CH2182" s="46"/>
      <c r="CI2182" s="119"/>
      <c r="CJ2182" s="119"/>
      <c r="CK2182" s="46" t="s">
        <v>1239</v>
      </c>
      <c r="CN2182" s="46" t="s">
        <v>3383</v>
      </c>
      <c r="CO2182" s="46" t="s">
        <v>2252</v>
      </c>
      <c r="CQ2182" s="46" t="s">
        <v>2252</v>
      </c>
      <c r="CR2182" s="46" t="s">
        <v>615</v>
      </c>
      <c r="CT2182" s="46" t="s">
        <v>2252</v>
      </c>
      <c r="CU2182" s="46" t="s">
        <v>615</v>
      </c>
      <c r="CV2182" s="119"/>
      <c r="CW2182" s="148"/>
      <c r="DG2182" s="119"/>
      <c r="DH2182" s="119"/>
      <c r="DI2182" s="119"/>
      <c r="DJ2182" s="119"/>
      <c r="DK2182" s="119"/>
      <c r="DL2182" s="74">
        <v>80</v>
      </c>
      <c r="DM2182" s="74" t="s">
        <v>164</v>
      </c>
      <c r="DN2182" s="74"/>
      <c r="DO2182" s="74"/>
      <c r="DP2182" s="74"/>
      <c r="DR2182" s="74">
        <v>80</v>
      </c>
      <c r="DS2182" s="74" t="s">
        <v>164</v>
      </c>
      <c r="DX2182" s="46" t="s">
        <v>210</v>
      </c>
      <c r="DY2182" s="46" t="s">
        <v>210</v>
      </c>
      <c r="DZ2182" s="46" t="s">
        <v>2242</v>
      </c>
      <c r="EA2182" s="75">
        <v>800000</v>
      </c>
      <c r="EB2182" s="46" t="s">
        <v>164</v>
      </c>
      <c r="EC2182" s="46"/>
      <c r="ET2182" s="46" t="s">
        <v>210</v>
      </c>
      <c r="EU2182" s="46" t="s">
        <v>210</v>
      </c>
      <c r="EY2182" s="70" t="str">
        <f t="shared" si="261"/>
        <v>simvastatine oral 80mg/</v>
      </c>
      <c r="FK2182" s="14" t="s">
        <v>163</v>
      </c>
      <c r="FL2182" s="70" t="str">
        <f t="shared" si="262"/>
        <v>simvastatine oral 80mg/</v>
      </c>
    </row>
    <row r="2183" spans="1:168" ht="15.75" customHeight="1">
      <c r="A2183" s="76">
        <f t="shared" si="264"/>
        <v>9876936</v>
      </c>
      <c r="C2183" s="119"/>
      <c r="D2183" s="119"/>
      <c r="E2183" s="119"/>
      <c r="F2183" s="119"/>
      <c r="G2183" s="46" t="s">
        <v>1677</v>
      </c>
      <c r="H2183" s="46" t="s">
        <v>1858</v>
      </c>
      <c r="J2183" s="5" t="str">
        <f t="shared" si="257"/>
        <v>NOR simvastatine Bluefish Pharmaceuticals AB film-coated tablet 50 x 40mg/</v>
      </c>
      <c r="K2183" s="5" t="str">
        <f t="shared" si="258"/>
        <v>NOR simvastatine Bluefish Pharmaceuticals AB film-coated tablet 50 x 40mg/</v>
      </c>
      <c r="N2183" s="46" t="s">
        <v>210</v>
      </c>
      <c r="O2183" s="46" t="s">
        <v>2240</v>
      </c>
      <c r="P2183" s="80">
        <v>50</v>
      </c>
      <c r="R2183" s="80">
        <v>50</v>
      </c>
      <c r="T2183" s="119"/>
      <c r="U2183" s="119"/>
      <c r="V2183" s="119"/>
      <c r="W2183" s="119"/>
      <c r="X2183" s="46" t="s">
        <v>210</v>
      </c>
      <c r="Y2183" s="46" t="s">
        <v>2167</v>
      </c>
      <c r="AA2183" s="46" t="s">
        <v>2303</v>
      </c>
      <c r="AC2183" s="46" t="s">
        <v>210</v>
      </c>
      <c r="AD2183" s="46" t="s">
        <v>210</v>
      </c>
      <c r="AE2183" s="46" t="s">
        <v>2240</v>
      </c>
      <c r="AF2183" s="48" t="s">
        <v>2203</v>
      </c>
      <c r="AG2183" s="46" t="s">
        <v>2339</v>
      </c>
      <c r="AH2183" s="46"/>
      <c r="AI2183" s="46" t="s">
        <v>3373</v>
      </c>
      <c r="AJ2183" s="46" t="s">
        <v>2221</v>
      </c>
      <c r="AT2183" s="25" t="str">
        <f t="shared" si="259"/>
        <v>NOR simvastatine Bluefish Pharmaceuticals AB film-coated tablet 40mg/</v>
      </c>
      <c r="AU2183" s="33"/>
      <c r="AV2183" s="46" t="s">
        <v>2366</v>
      </c>
      <c r="AW2183" s="46" t="s">
        <v>1858</v>
      </c>
      <c r="AX2183" s="46"/>
      <c r="AZ2183" s="46" t="s">
        <v>579</v>
      </c>
      <c r="BA2183" s="46" t="s">
        <v>615</v>
      </c>
      <c r="BB2183" s="46"/>
      <c r="BD2183" s="46" t="s">
        <v>2339</v>
      </c>
      <c r="BE2183" s="46"/>
      <c r="BF2183" s="46" t="s">
        <v>2059</v>
      </c>
      <c r="BG2183" s="46" t="s">
        <v>2104</v>
      </c>
      <c r="BH2183" s="46"/>
      <c r="BI2183" s="46"/>
      <c r="BJ2183" s="46" t="s">
        <v>1972</v>
      </c>
      <c r="BK2183" s="46" t="s">
        <v>2104</v>
      </c>
      <c r="BL2183" s="46" t="s">
        <v>2059</v>
      </c>
      <c r="BM2183" s="65" t="s">
        <v>1353</v>
      </c>
      <c r="BN2183" t="str">
        <f t="shared" si="260"/>
        <v>simvastatine film-coated tablet 40mg/</v>
      </c>
      <c r="BO2183" s="65"/>
      <c r="BP2183" t="str">
        <f t="shared" si="263"/>
        <v>simvastatine film-coated tablet 40mg/</v>
      </c>
      <c r="BR2183" s="76">
        <v>10221000</v>
      </c>
      <c r="BS2183" s="72" t="s">
        <v>1220</v>
      </c>
      <c r="BT2183" s="72"/>
      <c r="BU2183" s="119"/>
      <c r="BV2183" s="119"/>
      <c r="BW2183" s="48" t="s">
        <v>2203</v>
      </c>
      <c r="CB2183" s="82" t="s">
        <v>173</v>
      </c>
      <c r="CC2183" s="82"/>
      <c r="CD2183" s="46" t="s">
        <v>2262</v>
      </c>
      <c r="CE2183" s="46" t="s">
        <v>173</v>
      </c>
      <c r="CG2183" s="46" t="s">
        <v>175</v>
      </c>
      <c r="CH2183" s="46"/>
      <c r="CI2183" s="119"/>
      <c r="CJ2183" s="119"/>
      <c r="CK2183" s="46" t="s">
        <v>1239</v>
      </c>
      <c r="CN2183" s="46" t="s">
        <v>3383</v>
      </c>
      <c r="CO2183" s="46" t="s">
        <v>2252</v>
      </c>
      <c r="CQ2183" s="46" t="s">
        <v>2252</v>
      </c>
      <c r="CR2183" s="46" t="s">
        <v>615</v>
      </c>
      <c r="CT2183" s="46" t="s">
        <v>2252</v>
      </c>
      <c r="CU2183" s="46" t="s">
        <v>615</v>
      </c>
      <c r="CV2183" s="119"/>
      <c r="CW2183" s="148"/>
      <c r="DG2183" s="119"/>
      <c r="DH2183" s="119"/>
      <c r="DI2183" s="119"/>
      <c r="DJ2183" s="119"/>
      <c r="DK2183" s="119"/>
      <c r="DL2183" s="74">
        <v>40</v>
      </c>
      <c r="DM2183" s="74" t="s">
        <v>164</v>
      </c>
      <c r="DN2183" s="74"/>
      <c r="DO2183" s="74"/>
      <c r="DP2183" s="74"/>
      <c r="DR2183" s="74">
        <v>40</v>
      </c>
      <c r="DS2183" s="74" t="s">
        <v>164</v>
      </c>
      <c r="DX2183" s="46" t="s">
        <v>210</v>
      </c>
      <c r="DY2183" s="46" t="s">
        <v>210</v>
      </c>
      <c r="DZ2183" s="46" t="s">
        <v>2242</v>
      </c>
      <c r="EA2183" s="75">
        <v>400000</v>
      </c>
      <c r="EB2183" s="46" t="s">
        <v>164</v>
      </c>
      <c r="EC2183" s="46"/>
      <c r="ET2183" s="46" t="s">
        <v>210</v>
      </c>
      <c r="EU2183" s="46" t="s">
        <v>210</v>
      </c>
      <c r="EY2183" s="70" t="str">
        <f t="shared" si="261"/>
        <v>simvastatine oral 40mg/</v>
      </c>
      <c r="FK2183" s="14" t="s">
        <v>163</v>
      </c>
      <c r="FL2183" s="70" t="str">
        <f t="shared" si="262"/>
        <v>simvastatine oral 40mg/</v>
      </c>
    </row>
    <row r="2184" spans="1:168" ht="15.75" customHeight="1">
      <c r="A2184" s="76">
        <f t="shared" si="264"/>
        <v>9876937</v>
      </c>
      <c r="C2184" s="119"/>
      <c r="D2184" s="119"/>
      <c r="E2184" s="119"/>
      <c r="F2184" s="119"/>
      <c r="G2184" s="46" t="s">
        <v>1678</v>
      </c>
      <c r="H2184" s="46" t="s">
        <v>1863</v>
      </c>
      <c r="J2184" s="5" t="str">
        <f t="shared" si="257"/>
        <v>NOR simvastatine Teva Sweden AB film-coated tablet 50 x 20mg/</v>
      </c>
      <c r="K2184" s="5" t="str">
        <f t="shared" si="258"/>
        <v>NOR simvastatine Teva Sweden AB film-coated tablet 50 x 20mg/</v>
      </c>
      <c r="N2184" s="46" t="s">
        <v>210</v>
      </c>
      <c r="O2184" s="46" t="s">
        <v>2240</v>
      </c>
      <c r="P2184" s="80">
        <v>50</v>
      </c>
      <c r="R2184" s="80">
        <v>50</v>
      </c>
      <c r="T2184" s="119"/>
      <c r="U2184" s="119"/>
      <c r="V2184" s="119"/>
      <c r="W2184" s="119"/>
      <c r="X2184" s="46" t="s">
        <v>210</v>
      </c>
      <c r="Y2184" s="46" t="s">
        <v>2172</v>
      </c>
      <c r="AA2184" s="46" t="s">
        <v>2303</v>
      </c>
      <c r="AC2184" s="46" t="s">
        <v>210</v>
      </c>
      <c r="AD2184" s="46" t="s">
        <v>210</v>
      </c>
      <c r="AE2184" s="46" t="s">
        <v>2240</v>
      </c>
      <c r="AF2184" s="48" t="s">
        <v>2203</v>
      </c>
      <c r="AG2184" s="46" t="s">
        <v>2339</v>
      </c>
      <c r="AH2184" s="46"/>
      <c r="AI2184" s="46" t="s">
        <v>3373</v>
      </c>
      <c r="AJ2184" s="46" t="s">
        <v>2221</v>
      </c>
      <c r="AT2184" s="25" t="str">
        <f t="shared" si="259"/>
        <v>NOR simvastatine Teva Sweden AB film-coated tablet 20mg/</v>
      </c>
      <c r="AU2184" s="33"/>
      <c r="AV2184" s="46" t="s">
        <v>2363</v>
      </c>
      <c r="AW2184" s="46" t="s">
        <v>1863</v>
      </c>
      <c r="AX2184" s="46"/>
      <c r="AZ2184" s="46" t="s">
        <v>579</v>
      </c>
      <c r="BA2184" s="46" t="s">
        <v>615</v>
      </c>
      <c r="BB2184" s="46"/>
      <c r="BD2184" s="46" t="s">
        <v>2339</v>
      </c>
      <c r="BE2184" s="46"/>
      <c r="BF2184" s="46" t="s">
        <v>2064</v>
      </c>
      <c r="BG2184" s="46" t="s">
        <v>2101</v>
      </c>
      <c r="BH2184" s="46"/>
      <c r="BI2184" s="46"/>
      <c r="BJ2184" s="46" t="s">
        <v>1977</v>
      </c>
      <c r="BK2184" s="46" t="s">
        <v>2101</v>
      </c>
      <c r="BL2184" s="46" t="s">
        <v>2064</v>
      </c>
      <c r="BM2184" s="65" t="s">
        <v>1353</v>
      </c>
      <c r="BN2184" t="str">
        <f t="shared" si="260"/>
        <v>simvastatine film-coated tablet 20mg/</v>
      </c>
      <c r="BO2184" s="65"/>
      <c r="BP2184" t="str">
        <f t="shared" si="263"/>
        <v>simvastatine film-coated tablet 20mg/</v>
      </c>
      <c r="BR2184" s="76">
        <v>10221000</v>
      </c>
      <c r="BS2184" s="72" t="s">
        <v>1220</v>
      </c>
      <c r="BT2184" s="72"/>
      <c r="BU2184" s="119"/>
      <c r="BV2184" s="119"/>
      <c r="BW2184" s="48" t="s">
        <v>2203</v>
      </c>
      <c r="CB2184" s="82" t="s">
        <v>173</v>
      </c>
      <c r="CC2184" s="82"/>
      <c r="CD2184" s="46" t="s">
        <v>2262</v>
      </c>
      <c r="CE2184" s="46" t="s">
        <v>173</v>
      </c>
      <c r="CG2184" s="46" t="s">
        <v>175</v>
      </c>
      <c r="CH2184" s="46"/>
      <c r="CI2184" s="119"/>
      <c r="CJ2184" s="119"/>
      <c r="CK2184" s="46" t="s">
        <v>1239</v>
      </c>
      <c r="CN2184" s="46" t="s">
        <v>3383</v>
      </c>
      <c r="CO2184" s="46" t="s">
        <v>2252</v>
      </c>
      <c r="CQ2184" s="46" t="s">
        <v>2252</v>
      </c>
      <c r="CR2184" s="46" t="s">
        <v>615</v>
      </c>
      <c r="CT2184" s="46" t="s">
        <v>2252</v>
      </c>
      <c r="CU2184" s="46" t="s">
        <v>615</v>
      </c>
      <c r="CV2184" s="119"/>
      <c r="CW2184" s="148"/>
      <c r="DG2184" s="119"/>
      <c r="DH2184" s="119"/>
      <c r="DI2184" s="119"/>
      <c r="DJ2184" s="119"/>
      <c r="DK2184" s="119"/>
      <c r="DL2184" s="74">
        <v>20</v>
      </c>
      <c r="DM2184" s="74" t="s">
        <v>164</v>
      </c>
      <c r="DN2184" s="74"/>
      <c r="DO2184" s="74"/>
      <c r="DP2184" s="74"/>
      <c r="DR2184" s="74">
        <v>20</v>
      </c>
      <c r="DS2184" s="74" t="s">
        <v>164</v>
      </c>
      <c r="DX2184" s="46" t="s">
        <v>210</v>
      </c>
      <c r="DY2184" s="46" t="s">
        <v>210</v>
      </c>
      <c r="DZ2184" s="46" t="s">
        <v>2242</v>
      </c>
      <c r="EA2184" s="75">
        <v>200000</v>
      </c>
      <c r="EB2184" s="46" t="s">
        <v>164</v>
      </c>
      <c r="EC2184" s="46"/>
      <c r="ET2184" s="46" t="s">
        <v>210</v>
      </c>
      <c r="EU2184" s="46" t="s">
        <v>210</v>
      </c>
      <c r="EY2184" s="70" t="str">
        <f t="shared" si="261"/>
        <v>simvastatine oral 20mg/</v>
      </c>
      <c r="FK2184" s="14" t="s">
        <v>163</v>
      </c>
      <c r="FL2184" s="70" t="str">
        <f t="shared" si="262"/>
        <v>simvastatine oral 20mg/</v>
      </c>
    </row>
    <row r="2185" spans="1:168" ht="15.75" customHeight="1">
      <c r="A2185" s="76">
        <f t="shared" si="264"/>
        <v>9876938</v>
      </c>
      <c r="C2185" s="119"/>
      <c r="D2185" s="119"/>
      <c r="E2185" s="119"/>
      <c r="F2185" s="119"/>
      <c r="G2185" s="46" t="s">
        <v>1679</v>
      </c>
      <c r="H2185" s="46" t="s">
        <v>1855</v>
      </c>
      <c r="J2185" s="5" t="str">
        <f t="shared" si="257"/>
        <v>NOR simvastatine Teva Sweden AB film-coated tablet 10 x 40mg/</v>
      </c>
      <c r="K2185" s="5" t="str">
        <f t="shared" si="258"/>
        <v>NOR simvastatine Teva Sweden AB film-coated tablet 10 x 40mg/</v>
      </c>
      <c r="N2185" s="46" t="s">
        <v>210</v>
      </c>
      <c r="O2185" s="46" t="s">
        <v>2230</v>
      </c>
      <c r="P2185" s="80">
        <v>10</v>
      </c>
      <c r="R2185" s="80">
        <v>10</v>
      </c>
      <c r="T2185" s="119"/>
      <c r="U2185" s="119"/>
      <c r="V2185" s="119"/>
      <c r="W2185" s="119"/>
      <c r="X2185" s="46" t="s">
        <v>210</v>
      </c>
      <c r="Y2185" s="46" t="s">
        <v>2164</v>
      </c>
      <c r="AA2185" s="46" t="s">
        <v>2303</v>
      </c>
      <c r="AC2185" s="46" t="s">
        <v>210</v>
      </c>
      <c r="AD2185" s="46" t="s">
        <v>210</v>
      </c>
      <c r="AE2185" s="46" t="s">
        <v>2230</v>
      </c>
      <c r="AF2185" s="48" t="s">
        <v>2203</v>
      </c>
      <c r="AG2185" s="46" t="s">
        <v>2339</v>
      </c>
      <c r="AH2185" s="46"/>
      <c r="AI2185" s="46" t="s">
        <v>3373</v>
      </c>
      <c r="AJ2185" s="46" t="s">
        <v>2221</v>
      </c>
      <c r="AT2185" s="25" t="str">
        <f t="shared" si="259"/>
        <v>NOR simvastatine Teva Sweden AB film-coated tablet 40mg/</v>
      </c>
      <c r="AU2185" s="33"/>
      <c r="AV2185" s="46" t="s">
        <v>2363</v>
      </c>
      <c r="AW2185" s="46" t="s">
        <v>1855</v>
      </c>
      <c r="AX2185" s="46"/>
      <c r="AZ2185" s="46" t="s">
        <v>579</v>
      </c>
      <c r="BA2185" s="46" t="s">
        <v>615</v>
      </c>
      <c r="BB2185" s="46"/>
      <c r="BD2185" s="46" t="s">
        <v>2339</v>
      </c>
      <c r="BE2185" s="46"/>
      <c r="BF2185" s="46" t="s">
        <v>2056</v>
      </c>
      <c r="BG2185" s="46" t="s">
        <v>2101</v>
      </c>
      <c r="BH2185" s="46"/>
      <c r="BI2185" s="46"/>
      <c r="BJ2185" s="46" t="s">
        <v>1969</v>
      </c>
      <c r="BK2185" s="46" t="s">
        <v>2101</v>
      </c>
      <c r="BL2185" s="46" t="s">
        <v>2056</v>
      </c>
      <c r="BM2185" s="65" t="s">
        <v>1353</v>
      </c>
      <c r="BN2185" t="str">
        <f t="shared" si="260"/>
        <v>simvastatine film-coated tablet 40mg/</v>
      </c>
      <c r="BO2185" s="65"/>
      <c r="BP2185" t="str">
        <f t="shared" si="263"/>
        <v>simvastatine film-coated tablet 40mg/</v>
      </c>
      <c r="BR2185" s="76">
        <v>10221000</v>
      </c>
      <c r="BS2185" s="72" t="s">
        <v>1220</v>
      </c>
      <c r="BT2185" s="72"/>
      <c r="BU2185" s="119"/>
      <c r="BV2185" s="119"/>
      <c r="BW2185" s="48" t="s">
        <v>2203</v>
      </c>
      <c r="CB2185" s="82" t="s">
        <v>173</v>
      </c>
      <c r="CC2185" s="82"/>
      <c r="CD2185" s="46" t="s">
        <v>2262</v>
      </c>
      <c r="CE2185" s="46" t="s">
        <v>173</v>
      </c>
      <c r="CG2185" s="46" t="s">
        <v>175</v>
      </c>
      <c r="CH2185" s="46"/>
      <c r="CI2185" s="119"/>
      <c r="CJ2185" s="119"/>
      <c r="CK2185" s="46" t="s">
        <v>1239</v>
      </c>
      <c r="CN2185" s="46" t="s">
        <v>3383</v>
      </c>
      <c r="CO2185" s="46" t="s">
        <v>2252</v>
      </c>
      <c r="CQ2185" s="46" t="s">
        <v>2252</v>
      </c>
      <c r="CR2185" s="46" t="s">
        <v>615</v>
      </c>
      <c r="CT2185" s="46" t="s">
        <v>2252</v>
      </c>
      <c r="CU2185" s="46" t="s">
        <v>615</v>
      </c>
      <c r="CV2185" s="119"/>
      <c r="CW2185" s="148"/>
      <c r="DG2185" s="119"/>
      <c r="DH2185" s="119"/>
      <c r="DI2185" s="119"/>
      <c r="DJ2185" s="119"/>
      <c r="DK2185" s="119"/>
      <c r="DL2185" s="74">
        <v>40</v>
      </c>
      <c r="DM2185" s="74" t="s">
        <v>164</v>
      </c>
      <c r="DN2185" s="74"/>
      <c r="DO2185" s="74"/>
      <c r="DP2185" s="74"/>
      <c r="DR2185" s="74">
        <v>40</v>
      </c>
      <c r="DS2185" s="74" t="s">
        <v>164</v>
      </c>
      <c r="DX2185" s="46" t="s">
        <v>210</v>
      </c>
      <c r="DY2185" s="46" t="s">
        <v>210</v>
      </c>
      <c r="DZ2185" s="46" t="s">
        <v>2242</v>
      </c>
      <c r="EA2185" s="75">
        <v>400000</v>
      </c>
      <c r="EB2185" s="46" t="s">
        <v>164</v>
      </c>
      <c r="EC2185" s="46"/>
      <c r="ET2185" s="46" t="s">
        <v>210</v>
      </c>
      <c r="EU2185" s="46" t="s">
        <v>210</v>
      </c>
      <c r="EY2185" s="70" t="str">
        <f t="shared" si="261"/>
        <v>simvastatine oral 40mg/</v>
      </c>
      <c r="FK2185" s="14" t="s">
        <v>163</v>
      </c>
      <c r="FL2185" s="70" t="str">
        <f t="shared" si="262"/>
        <v>simvastatine oral 40mg/</v>
      </c>
    </row>
    <row r="2186" spans="1:168" ht="15.75" customHeight="1">
      <c r="A2186" s="76">
        <f t="shared" si="264"/>
        <v>9876939</v>
      </c>
      <c r="C2186" s="119"/>
      <c r="D2186" s="119"/>
      <c r="E2186" s="119"/>
      <c r="F2186" s="119"/>
      <c r="G2186" s="46" t="s">
        <v>1680</v>
      </c>
      <c r="H2186" s="46" t="s">
        <v>1870</v>
      </c>
      <c r="J2186" s="5" t="str">
        <f t="shared" si="257"/>
        <v>NOR simvastatine Sandoz - København film-coated tablet 30 x 20mg/</v>
      </c>
      <c r="K2186" s="5" t="str">
        <f t="shared" si="258"/>
        <v>NOR simvastatine Sandoz - København film-coated tablet 30 x 20mg/</v>
      </c>
      <c r="N2186" s="46" t="s">
        <v>210</v>
      </c>
      <c r="O2186" s="46" t="s">
        <v>2278</v>
      </c>
      <c r="P2186" s="80">
        <v>30</v>
      </c>
      <c r="R2186" s="80">
        <v>30</v>
      </c>
      <c r="T2186" s="119"/>
      <c r="U2186" s="119"/>
      <c r="V2186" s="119"/>
      <c r="W2186" s="119"/>
      <c r="X2186" s="46" t="s">
        <v>210</v>
      </c>
      <c r="Y2186" s="46" t="s">
        <v>2179</v>
      </c>
      <c r="AA2186" s="46" t="s">
        <v>2303</v>
      </c>
      <c r="AC2186" s="46" t="s">
        <v>210</v>
      </c>
      <c r="AD2186" s="46" t="s">
        <v>210</v>
      </c>
      <c r="AE2186" s="46" t="s">
        <v>2278</v>
      </c>
      <c r="AF2186" s="48" t="s">
        <v>2203</v>
      </c>
      <c r="AG2186" s="46" t="s">
        <v>2339</v>
      </c>
      <c r="AH2186" s="46"/>
      <c r="AI2186" s="46" t="s">
        <v>3373</v>
      </c>
      <c r="AJ2186" s="46" t="s">
        <v>2221</v>
      </c>
      <c r="AT2186" s="25" t="str">
        <f t="shared" si="259"/>
        <v>NOR simvastatine Sandoz - København film-coated tablet 20mg/</v>
      </c>
      <c r="AU2186" s="33"/>
      <c r="AV2186" s="46" t="s">
        <v>2367</v>
      </c>
      <c r="AW2186" s="46" t="s">
        <v>1870</v>
      </c>
      <c r="AX2186" s="46"/>
      <c r="AZ2186" s="46" t="s">
        <v>579</v>
      </c>
      <c r="BA2186" s="46" t="s">
        <v>615</v>
      </c>
      <c r="BB2186" s="46"/>
      <c r="BD2186" s="46" t="s">
        <v>2339</v>
      </c>
      <c r="BE2186" s="46"/>
      <c r="BF2186" s="46" t="s">
        <v>2071</v>
      </c>
      <c r="BG2186" s="46" t="s">
        <v>2105</v>
      </c>
      <c r="BH2186" s="46"/>
      <c r="BI2186" s="46"/>
      <c r="BJ2186" s="46" t="s">
        <v>1984</v>
      </c>
      <c r="BK2186" s="46" t="s">
        <v>2105</v>
      </c>
      <c r="BL2186" s="46" t="s">
        <v>2071</v>
      </c>
      <c r="BM2186" s="65" t="s">
        <v>1353</v>
      </c>
      <c r="BN2186" t="str">
        <f t="shared" si="260"/>
        <v>simvastatine film-coated tablet 20mg/</v>
      </c>
      <c r="BO2186" s="65"/>
      <c r="BP2186" t="str">
        <f t="shared" si="263"/>
        <v>simvastatine film-coated tablet 20mg/</v>
      </c>
      <c r="BR2186" s="76">
        <v>10221000</v>
      </c>
      <c r="BS2186" s="72" t="s">
        <v>1220</v>
      </c>
      <c r="BT2186" s="72"/>
      <c r="BU2186" s="119"/>
      <c r="BV2186" s="119"/>
      <c r="BW2186" s="48" t="s">
        <v>2203</v>
      </c>
      <c r="CB2186" s="82" t="s">
        <v>173</v>
      </c>
      <c r="CC2186" s="82"/>
      <c r="CD2186" s="46" t="s">
        <v>2262</v>
      </c>
      <c r="CE2186" s="46" t="s">
        <v>173</v>
      </c>
      <c r="CG2186" s="46" t="s">
        <v>175</v>
      </c>
      <c r="CH2186" s="46"/>
      <c r="CI2186" s="119"/>
      <c r="CJ2186" s="119"/>
      <c r="CK2186" s="46" t="s">
        <v>1239</v>
      </c>
      <c r="CN2186" s="46" t="s">
        <v>3383</v>
      </c>
      <c r="CO2186" s="46" t="s">
        <v>2252</v>
      </c>
      <c r="CQ2186" s="46" t="s">
        <v>2252</v>
      </c>
      <c r="CR2186" s="46" t="s">
        <v>615</v>
      </c>
      <c r="CT2186" s="46" t="s">
        <v>2252</v>
      </c>
      <c r="CU2186" s="46" t="s">
        <v>615</v>
      </c>
      <c r="CV2186" s="119"/>
      <c r="CW2186" s="148"/>
      <c r="DG2186" s="119"/>
      <c r="DH2186" s="119"/>
      <c r="DI2186" s="119"/>
      <c r="DJ2186" s="119"/>
      <c r="DK2186" s="119"/>
      <c r="DL2186" s="74">
        <v>20</v>
      </c>
      <c r="DM2186" s="74" t="s">
        <v>164</v>
      </c>
      <c r="DN2186" s="74"/>
      <c r="DO2186" s="74"/>
      <c r="DP2186" s="74"/>
      <c r="DR2186" s="74">
        <v>20</v>
      </c>
      <c r="DS2186" s="74" t="s">
        <v>164</v>
      </c>
      <c r="DX2186" s="46" t="s">
        <v>210</v>
      </c>
      <c r="DY2186" s="46" t="s">
        <v>210</v>
      </c>
      <c r="DZ2186" s="46" t="s">
        <v>2242</v>
      </c>
      <c r="EA2186" s="75">
        <v>200000</v>
      </c>
      <c r="EB2186" s="46" t="s">
        <v>164</v>
      </c>
      <c r="EC2186" s="46"/>
      <c r="ET2186" s="46" t="s">
        <v>210</v>
      </c>
      <c r="EU2186" s="46" t="s">
        <v>210</v>
      </c>
      <c r="EY2186" s="70" t="str">
        <f t="shared" si="261"/>
        <v>simvastatine oral 20mg/</v>
      </c>
      <c r="FK2186" s="14" t="s">
        <v>163</v>
      </c>
      <c r="FL2186" s="70" t="str">
        <f t="shared" si="262"/>
        <v>simvastatine oral 20mg/</v>
      </c>
    </row>
    <row r="2187" spans="1:168" ht="15.75" customHeight="1">
      <c r="A2187" s="76">
        <f t="shared" si="264"/>
        <v>9876940</v>
      </c>
      <c r="C2187" s="119"/>
      <c r="D2187" s="119"/>
      <c r="E2187" s="119"/>
      <c r="F2187" s="119"/>
      <c r="G2187" s="46" t="s">
        <v>1681</v>
      </c>
      <c r="H2187" s="46" t="s">
        <v>1866</v>
      </c>
      <c r="J2187" s="5" t="str">
        <f t="shared" si="257"/>
        <v>NOR simvastatine Sandoz - København film-coated tablet 28 x 10mg/</v>
      </c>
      <c r="K2187" s="5" t="str">
        <f t="shared" si="258"/>
        <v>NOR simvastatine Sandoz - København film-coated tablet 28 x 10mg/</v>
      </c>
      <c r="N2187" s="46" t="s">
        <v>210</v>
      </c>
      <c r="O2187" s="46" t="s">
        <v>2277</v>
      </c>
      <c r="P2187" s="80">
        <v>28</v>
      </c>
      <c r="R2187" s="80">
        <v>28</v>
      </c>
      <c r="T2187" s="119"/>
      <c r="U2187" s="119"/>
      <c r="V2187" s="119"/>
      <c r="W2187" s="119"/>
      <c r="X2187" s="46" t="s">
        <v>210</v>
      </c>
      <c r="Y2187" s="46" t="s">
        <v>2175</v>
      </c>
      <c r="AA2187" s="46" t="s">
        <v>2303</v>
      </c>
      <c r="AC2187" s="46" t="s">
        <v>210</v>
      </c>
      <c r="AD2187" s="46" t="s">
        <v>210</v>
      </c>
      <c r="AE2187" s="46" t="s">
        <v>2277</v>
      </c>
      <c r="AF2187" s="48" t="s">
        <v>2203</v>
      </c>
      <c r="AG2187" s="46" t="s">
        <v>2339</v>
      </c>
      <c r="AH2187" s="46"/>
      <c r="AI2187" s="46" t="s">
        <v>3373</v>
      </c>
      <c r="AJ2187" s="46" t="s">
        <v>2221</v>
      </c>
      <c r="AT2187" s="25" t="str">
        <f t="shared" si="259"/>
        <v>NOR simvastatine Sandoz - København film-coated tablet 10mg/</v>
      </c>
      <c r="AU2187" s="33"/>
      <c r="AV2187" s="46" t="s">
        <v>2367</v>
      </c>
      <c r="AW2187" s="46" t="s">
        <v>1866</v>
      </c>
      <c r="AX2187" s="46"/>
      <c r="AZ2187" s="46" t="s">
        <v>579</v>
      </c>
      <c r="BA2187" s="46" t="s">
        <v>615</v>
      </c>
      <c r="BB2187" s="46"/>
      <c r="BD2187" s="46" t="s">
        <v>2339</v>
      </c>
      <c r="BE2187" s="46"/>
      <c r="BF2187" s="46" t="s">
        <v>2067</v>
      </c>
      <c r="BG2187" s="46" t="s">
        <v>2105</v>
      </c>
      <c r="BH2187" s="46"/>
      <c r="BI2187" s="46"/>
      <c r="BJ2187" s="46" t="s">
        <v>1980</v>
      </c>
      <c r="BK2187" s="46" t="s">
        <v>2105</v>
      </c>
      <c r="BL2187" s="46" t="s">
        <v>2067</v>
      </c>
      <c r="BM2187" s="65" t="s">
        <v>1353</v>
      </c>
      <c r="BN2187" t="str">
        <f t="shared" si="260"/>
        <v>simvastatine film-coated tablet 10mg/</v>
      </c>
      <c r="BO2187" s="65"/>
      <c r="BP2187" t="str">
        <f t="shared" si="263"/>
        <v>simvastatine film-coated tablet 10mg/</v>
      </c>
      <c r="BR2187" s="76">
        <v>10221000</v>
      </c>
      <c r="BS2187" s="72" t="s">
        <v>1220</v>
      </c>
      <c r="BT2187" s="72"/>
      <c r="BU2187" s="119"/>
      <c r="BV2187" s="119"/>
      <c r="BW2187" s="48" t="s">
        <v>2203</v>
      </c>
      <c r="CB2187" s="82" t="s">
        <v>173</v>
      </c>
      <c r="CC2187" s="82"/>
      <c r="CD2187" s="46" t="s">
        <v>2262</v>
      </c>
      <c r="CE2187" s="46" t="s">
        <v>173</v>
      </c>
      <c r="CG2187" s="46" t="s">
        <v>175</v>
      </c>
      <c r="CH2187" s="46"/>
      <c r="CI2187" s="119"/>
      <c r="CJ2187" s="119"/>
      <c r="CK2187" s="46" t="s">
        <v>1239</v>
      </c>
      <c r="CN2187" s="46" t="s">
        <v>3383</v>
      </c>
      <c r="CO2187" s="46" t="s">
        <v>2252</v>
      </c>
      <c r="CQ2187" s="46" t="s">
        <v>2252</v>
      </c>
      <c r="CR2187" s="46" t="s">
        <v>615</v>
      </c>
      <c r="CT2187" s="46" t="s">
        <v>2252</v>
      </c>
      <c r="CU2187" s="46" t="s">
        <v>615</v>
      </c>
      <c r="CV2187" s="119"/>
      <c r="CW2187" s="148"/>
      <c r="DG2187" s="119"/>
      <c r="DH2187" s="119"/>
      <c r="DI2187" s="119"/>
      <c r="DJ2187" s="119"/>
      <c r="DK2187" s="119"/>
      <c r="DL2187" s="74">
        <v>10</v>
      </c>
      <c r="DM2187" s="74" t="s">
        <v>164</v>
      </c>
      <c r="DN2187" s="74"/>
      <c r="DO2187" s="74"/>
      <c r="DP2187" s="74"/>
      <c r="DR2187" s="74">
        <v>10</v>
      </c>
      <c r="DS2187" s="74" t="s">
        <v>164</v>
      </c>
      <c r="DX2187" s="46" t="s">
        <v>210</v>
      </c>
      <c r="DY2187" s="46" t="s">
        <v>210</v>
      </c>
      <c r="DZ2187" s="46" t="s">
        <v>2242</v>
      </c>
      <c r="EA2187" s="75">
        <v>100000</v>
      </c>
      <c r="EB2187" s="46" t="s">
        <v>164</v>
      </c>
      <c r="EC2187" s="46"/>
      <c r="ET2187" s="46" t="s">
        <v>210</v>
      </c>
      <c r="EU2187" s="46" t="s">
        <v>210</v>
      </c>
      <c r="EY2187" s="70" t="str">
        <f t="shared" si="261"/>
        <v>simvastatine oral 10mg/</v>
      </c>
      <c r="FK2187" s="14" t="s">
        <v>163</v>
      </c>
      <c r="FL2187" s="70" t="str">
        <f t="shared" si="262"/>
        <v>simvastatine oral 10mg/</v>
      </c>
    </row>
    <row r="2188" spans="1:168" ht="15.75" customHeight="1">
      <c r="A2188" s="76">
        <f t="shared" si="264"/>
        <v>9876941</v>
      </c>
      <c r="C2188" s="119"/>
      <c r="D2188" s="119"/>
      <c r="E2188" s="119"/>
      <c r="F2188" s="119"/>
      <c r="G2188" s="46" t="s">
        <v>1682</v>
      </c>
      <c r="H2188" s="46" t="s">
        <v>1860</v>
      </c>
      <c r="J2188" s="5" t="str">
        <f t="shared" si="257"/>
        <v>NOR simvastatine Bluefish Pharmaceuticals AB film-coated tablet 28 x 10mg/</v>
      </c>
      <c r="K2188" s="5" t="str">
        <f t="shared" si="258"/>
        <v>NOR simvastatine Bluefish Pharmaceuticals AB film-coated tablet 28 x 10mg/</v>
      </c>
      <c r="N2188" s="46" t="s">
        <v>210</v>
      </c>
      <c r="O2188" s="46" t="s">
        <v>2277</v>
      </c>
      <c r="P2188" s="80">
        <v>28</v>
      </c>
      <c r="R2188" s="80">
        <v>28</v>
      </c>
      <c r="T2188" s="119"/>
      <c r="U2188" s="119"/>
      <c r="V2188" s="119"/>
      <c r="W2188" s="119"/>
      <c r="X2188" s="46" t="s">
        <v>210</v>
      </c>
      <c r="Y2188" s="46" t="s">
        <v>2169</v>
      </c>
      <c r="AA2188" s="46" t="s">
        <v>2303</v>
      </c>
      <c r="AC2188" s="46" t="s">
        <v>210</v>
      </c>
      <c r="AD2188" s="46" t="s">
        <v>210</v>
      </c>
      <c r="AE2188" s="46" t="s">
        <v>2277</v>
      </c>
      <c r="AF2188" s="48" t="s">
        <v>2203</v>
      </c>
      <c r="AG2188" s="46" t="s">
        <v>2339</v>
      </c>
      <c r="AH2188" s="46"/>
      <c r="AI2188" s="46" t="s">
        <v>3373</v>
      </c>
      <c r="AJ2188" s="46" t="s">
        <v>2221</v>
      </c>
      <c r="AT2188" s="25" t="str">
        <f t="shared" si="259"/>
        <v>NOR simvastatine Bluefish Pharmaceuticals AB film-coated tablet 10mg/</v>
      </c>
      <c r="AU2188" s="33"/>
      <c r="AV2188" s="46" t="s">
        <v>2366</v>
      </c>
      <c r="AW2188" s="46" t="s">
        <v>1860</v>
      </c>
      <c r="AX2188" s="46"/>
      <c r="AZ2188" s="46" t="s">
        <v>579</v>
      </c>
      <c r="BA2188" s="46" t="s">
        <v>615</v>
      </c>
      <c r="BB2188" s="46"/>
      <c r="BD2188" s="46" t="s">
        <v>2339</v>
      </c>
      <c r="BE2188" s="46"/>
      <c r="BF2188" s="46" t="s">
        <v>2061</v>
      </c>
      <c r="BG2188" s="46" t="s">
        <v>2104</v>
      </c>
      <c r="BH2188" s="46"/>
      <c r="BI2188" s="46"/>
      <c r="BJ2188" s="46" t="s">
        <v>1974</v>
      </c>
      <c r="BK2188" s="46" t="s">
        <v>2104</v>
      </c>
      <c r="BL2188" s="46" t="s">
        <v>2061</v>
      </c>
      <c r="BM2188" s="65" t="s">
        <v>1353</v>
      </c>
      <c r="BN2188" t="str">
        <f t="shared" si="260"/>
        <v>simvastatine film-coated tablet 10mg/</v>
      </c>
      <c r="BO2188" s="65"/>
      <c r="BP2188" t="str">
        <f t="shared" si="263"/>
        <v>simvastatine film-coated tablet 10mg/</v>
      </c>
      <c r="BR2188" s="76">
        <v>10221000</v>
      </c>
      <c r="BS2188" s="72" t="s">
        <v>1220</v>
      </c>
      <c r="BT2188" s="72"/>
      <c r="BU2188" s="119"/>
      <c r="BV2188" s="119"/>
      <c r="BW2188" s="48" t="s">
        <v>2203</v>
      </c>
      <c r="CB2188" s="82" t="s">
        <v>173</v>
      </c>
      <c r="CC2188" s="82"/>
      <c r="CD2188" s="46" t="s">
        <v>2262</v>
      </c>
      <c r="CE2188" s="46" t="s">
        <v>173</v>
      </c>
      <c r="CG2188" s="46" t="s">
        <v>175</v>
      </c>
      <c r="CH2188" s="46"/>
      <c r="CI2188" s="119"/>
      <c r="CJ2188" s="119"/>
      <c r="CK2188" s="46" t="s">
        <v>1239</v>
      </c>
      <c r="CN2188" s="46" t="s">
        <v>3383</v>
      </c>
      <c r="CO2188" s="46" t="s">
        <v>2252</v>
      </c>
      <c r="CQ2188" s="46" t="s">
        <v>2252</v>
      </c>
      <c r="CR2188" s="46" t="s">
        <v>615</v>
      </c>
      <c r="CT2188" s="46" t="s">
        <v>2252</v>
      </c>
      <c r="CU2188" s="46" t="s">
        <v>615</v>
      </c>
      <c r="CV2188" s="119"/>
      <c r="CW2188" s="148"/>
      <c r="DG2188" s="119"/>
      <c r="DH2188" s="119"/>
      <c r="DI2188" s="119"/>
      <c r="DJ2188" s="119"/>
      <c r="DK2188" s="119"/>
      <c r="DL2188" s="74">
        <v>10</v>
      </c>
      <c r="DM2188" s="74" t="s">
        <v>164</v>
      </c>
      <c r="DN2188" s="74"/>
      <c r="DO2188" s="74"/>
      <c r="DP2188" s="74"/>
      <c r="DR2188" s="74">
        <v>10</v>
      </c>
      <c r="DS2188" s="74" t="s">
        <v>164</v>
      </c>
      <c r="DX2188" s="46" t="s">
        <v>210</v>
      </c>
      <c r="DY2188" s="46" t="s">
        <v>210</v>
      </c>
      <c r="DZ2188" s="46" t="s">
        <v>2242</v>
      </c>
      <c r="EA2188" s="75">
        <v>100000</v>
      </c>
      <c r="EB2188" s="46" t="s">
        <v>164</v>
      </c>
      <c r="EC2188" s="46"/>
      <c r="ET2188" s="46" t="s">
        <v>210</v>
      </c>
      <c r="EU2188" s="46" t="s">
        <v>210</v>
      </c>
      <c r="EY2188" s="70" t="str">
        <f t="shared" si="261"/>
        <v>simvastatine oral 10mg/</v>
      </c>
      <c r="FK2188" s="14" t="s">
        <v>163</v>
      </c>
      <c r="FL2188" s="70" t="str">
        <f t="shared" si="262"/>
        <v>simvastatine oral 10mg/</v>
      </c>
    </row>
    <row r="2189" spans="1:168" ht="15.75" customHeight="1">
      <c r="A2189" s="76">
        <f t="shared" si="264"/>
        <v>9876942</v>
      </c>
      <c r="C2189" s="119"/>
      <c r="D2189" s="119"/>
      <c r="E2189" s="119"/>
      <c r="F2189" s="119"/>
      <c r="G2189" s="46" t="s">
        <v>1683</v>
      </c>
      <c r="H2189" s="46" t="s">
        <v>1877</v>
      </c>
      <c r="J2189" s="5" t="str">
        <f t="shared" si="257"/>
        <v>NOR simvastatine Mylan AB film-coated tablet 30 x 40mg/</v>
      </c>
      <c r="K2189" s="5" t="str">
        <f t="shared" si="258"/>
        <v>NOR simvastatine Mylan AB film-coated tablet 30 x 40mg/</v>
      </c>
      <c r="N2189" s="46" t="s">
        <v>210</v>
      </c>
      <c r="O2189" s="46" t="s">
        <v>2278</v>
      </c>
      <c r="P2189" s="80">
        <v>30</v>
      </c>
      <c r="R2189" s="80">
        <v>30</v>
      </c>
      <c r="T2189" s="119"/>
      <c r="U2189" s="119"/>
      <c r="V2189" s="119"/>
      <c r="W2189" s="119"/>
      <c r="X2189" s="46" t="s">
        <v>210</v>
      </c>
      <c r="Y2189" s="46" t="s">
        <v>2189</v>
      </c>
      <c r="AA2189" s="46" t="s">
        <v>2303</v>
      </c>
      <c r="AC2189" s="46" t="s">
        <v>210</v>
      </c>
      <c r="AD2189" s="46" t="s">
        <v>210</v>
      </c>
      <c r="AE2189" s="46" t="s">
        <v>2278</v>
      </c>
      <c r="AF2189" s="48" t="s">
        <v>2203</v>
      </c>
      <c r="AG2189" s="46" t="s">
        <v>2339</v>
      </c>
      <c r="AH2189" s="46"/>
      <c r="AI2189" s="46" t="s">
        <v>3373</v>
      </c>
      <c r="AJ2189" s="46" t="s">
        <v>2221</v>
      </c>
      <c r="AT2189" s="25" t="str">
        <f t="shared" si="259"/>
        <v>NOR simvastatine Mylan AB film-coated tablet 40mg/</v>
      </c>
      <c r="AU2189" s="33"/>
      <c r="AV2189" s="46" t="s">
        <v>2369</v>
      </c>
      <c r="AW2189" s="46" t="s">
        <v>1877</v>
      </c>
      <c r="AX2189" s="46"/>
      <c r="AZ2189" s="46" t="s">
        <v>579</v>
      </c>
      <c r="BA2189" s="46" t="s">
        <v>615</v>
      </c>
      <c r="BB2189" s="46"/>
      <c r="BD2189" s="46" t="s">
        <v>2339</v>
      </c>
      <c r="BE2189" s="46"/>
      <c r="BF2189" s="46" t="s">
        <v>2081</v>
      </c>
      <c r="BG2189" s="46" t="s">
        <v>992</v>
      </c>
      <c r="BH2189" s="46"/>
      <c r="BI2189" s="46"/>
      <c r="BJ2189" s="46" t="s">
        <v>1994</v>
      </c>
      <c r="BK2189" s="46" t="s">
        <v>992</v>
      </c>
      <c r="BL2189" s="46" t="s">
        <v>2081</v>
      </c>
      <c r="BM2189" s="65" t="s">
        <v>1353</v>
      </c>
      <c r="BN2189" t="str">
        <f t="shared" si="260"/>
        <v>simvastatine film-coated tablet 40mg/</v>
      </c>
      <c r="BO2189" s="65"/>
      <c r="BP2189" t="str">
        <f t="shared" si="263"/>
        <v>simvastatine film-coated tablet 40mg/</v>
      </c>
      <c r="BR2189" s="76">
        <v>10221000</v>
      </c>
      <c r="BS2189" s="72" t="s">
        <v>1220</v>
      </c>
      <c r="BT2189" s="72"/>
      <c r="BU2189" s="119"/>
      <c r="BV2189" s="119"/>
      <c r="BW2189" s="48" t="s">
        <v>2203</v>
      </c>
      <c r="CB2189" s="82" t="s">
        <v>173</v>
      </c>
      <c r="CC2189" s="82"/>
      <c r="CD2189" s="46" t="s">
        <v>2262</v>
      </c>
      <c r="CE2189" s="46" t="s">
        <v>173</v>
      </c>
      <c r="CG2189" s="46" t="s">
        <v>175</v>
      </c>
      <c r="CH2189" s="46"/>
      <c r="CI2189" s="119"/>
      <c r="CJ2189" s="119"/>
      <c r="CK2189" s="46" t="s">
        <v>1239</v>
      </c>
      <c r="CN2189" s="46" t="s">
        <v>3383</v>
      </c>
      <c r="CO2189" s="46" t="s">
        <v>2252</v>
      </c>
      <c r="CQ2189" s="46" t="s">
        <v>2252</v>
      </c>
      <c r="CR2189" s="46" t="s">
        <v>615</v>
      </c>
      <c r="CT2189" s="46" t="s">
        <v>2252</v>
      </c>
      <c r="CU2189" s="46" t="s">
        <v>615</v>
      </c>
      <c r="CV2189" s="119"/>
      <c r="CW2189" s="148"/>
      <c r="DG2189" s="119"/>
      <c r="DH2189" s="119"/>
      <c r="DI2189" s="119"/>
      <c r="DJ2189" s="119"/>
      <c r="DK2189" s="119"/>
      <c r="DL2189" s="74">
        <v>40</v>
      </c>
      <c r="DM2189" s="74" t="s">
        <v>164</v>
      </c>
      <c r="DN2189" s="74"/>
      <c r="DO2189" s="74"/>
      <c r="DP2189" s="74"/>
      <c r="DR2189" s="74">
        <v>40</v>
      </c>
      <c r="DS2189" s="74" t="s">
        <v>164</v>
      </c>
      <c r="DX2189" s="46" t="s">
        <v>210</v>
      </c>
      <c r="DY2189" s="46" t="s">
        <v>210</v>
      </c>
      <c r="DZ2189" s="46" t="s">
        <v>2242</v>
      </c>
      <c r="EA2189" s="75">
        <v>400000</v>
      </c>
      <c r="EB2189" s="46" t="s">
        <v>164</v>
      </c>
      <c r="EC2189" s="46"/>
      <c r="ET2189" s="46" t="s">
        <v>210</v>
      </c>
      <c r="EU2189" s="46" t="s">
        <v>210</v>
      </c>
      <c r="EY2189" s="70" t="str">
        <f t="shared" si="261"/>
        <v>simvastatine oral 40mg/</v>
      </c>
      <c r="FK2189" s="14" t="s">
        <v>163</v>
      </c>
      <c r="FL2189" s="70" t="str">
        <f t="shared" si="262"/>
        <v>simvastatine oral 40mg/</v>
      </c>
    </row>
    <row r="2190" spans="1:168" ht="15.75" customHeight="1">
      <c r="A2190" s="76">
        <f t="shared" si="264"/>
        <v>9876943</v>
      </c>
      <c r="C2190" s="119"/>
      <c r="D2190" s="119"/>
      <c r="E2190" s="119"/>
      <c r="F2190" s="119"/>
      <c r="G2190" s="46" t="s">
        <v>1684</v>
      </c>
      <c r="H2190" s="46" t="s">
        <v>1873</v>
      </c>
      <c r="J2190" s="5" t="str">
        <f t="shared" si="257"/>
        <v>NOR simvastatine Teva Sweden AB film-coated tablet 30 x 80mg/</v>
      </c>
      <c r="K2190" s="5" t="str">
        <f t="shared" si="258"/>
        <v>NOR simvastatine Teva Sweden AB film-coated tablet 30 x 80mg/</v>
      </c>
      <c r="N2190" s="46" t="s">
        <v>210</v>
      </c>
      <c r="O2190" s="46" t="s">
        <v>2278</v>
      </c>
      <c r="P2190" s="80">
        <v>30</v>
      </c>
      <c r="R2190" s="80">
        <v>30</v>
      </c>
      <c r="T2190" s="119"/>
      <c r="U2190" s="119"/>
      <c r="V2190" s="119"/>
      <c r="W2190" s="119"/>
      <c r="X2190" s="46" t="s">
        <v>210</v>
      </c>
      <c r="Y2190" s="46" t="s">
        <v>2182</v>
      </c>
      <c r="AA2190" s="46" t="s">
        <v>2303</v>
      </c>
      <c r="AC2190" s="46" t="s">
        <v>210</v>
      </c>
      <c r="AD2190" s="46" t="s">
        <v>210</v>
      </c>
      <c r="AE2190" s="46" t="s">
        <v>2278</v>
      </c>
      <c r="AF2190" s="48" t="s">
        <v>2203</v>
      </c>
      <c r="AG2190" s="46" t="s">
        <v>2339</v>
      </c>
      <c r="AH2190" s="46"/>
      <c r="AI2190" s="46" t="s">
        <v>3373</v>
      </c>
      <c r="AJ2190" s="46" t="s">
        <v>2221</v>
      </c>
      <c r="AT2190" s="25" t="str">
        <f t="shared" si="259"/>
        <v>NOR simvastatine Teva Sweden AB film-coated tablet 80mg/</v>
      </c>
      <c r="AU2190" s="33"/>
      <c r="AV2190" s="46" t="s">
        <v>2363</v>
      </c>
      <c r="AW2190" s="46" t="s">
        <v>1873</v>
      </c>
      <c r="AX2190" s="46"/>
      <c r="AZ2190" s="46" t="s">
        <v>579</v>
      </c>
      <c r="BA2190" s="46" t="s">
        <v>615</v>
      </c>
      <c r="BB2190" s="46"/>
      <c r="BD2190" s="46" t="s">
        <v>2339</v>
      </c>
      <c r="BE2190" s="46"/>
      <c r="BF2190" s="46" t="s">
        <v>2074</v>
      </c>
      <c r="BG2190" s="46" t="s">
        <v>2101</v>
      </c>
      <c r="BH2190" s="46"/>
      <c r="BI2190" s="46"/>
      <c r="BJ2190" s="46" t="s">
        <v>1987</v>
      </c>
      <c r="BK2190" s="46" t="s">
        <v>2101</v>
      </c>
      <c r="BL2190" s="46" t="s">
        <v>2074</v>
      </c>
      <c r="BM2190" s="65" t="s">
        <v>1353</v>
      </c>
      <c r="BN2190" t="str">
        <f t="shared" si="260"/>
        <v>simvastatine film-coated tablet 80mg/</v>
      </c>
      <c r="BO2190" s="65"/>
      <c r="BP2190" t="str">
        <f t="shared" si="263"/>
        <v>simvastatine film-coated tablet 80mg/</v>
      </c>
      <c r="BR2190" s="76">
        <v>10221000</v>
      </c>
      <c r="BS2190" s="72" t="s">
        <v>1220</v>
      </c>
      <c r="BT2190" s="72"/>
      <c r="BU2190" s="119"/>
      <c r="BV2190" s="119"/>
      <c r="BW2190" s="48" t="s">
        <v>2203</v>
      </c>
      <c r="CB2190" s="82" t="s">
        <v>173</v>
      </c>
      <c r="CC2190" s="82"/>
      <c r="CD2190" s="46" t="s">
        <v>2262</v>
      </c>
      <c r="CE2190" s="46" t="s">
        <v>173</v>
      </c>
      <c r="CG2190" s="46" t="s">
        <v>175</v>
      </c>
      <c r="CH2190" s="46"/>
      <c r="CI2190" s="119"/>
      <c r="CJ2190" s="119"/>
      <c r="CK2190" s="46" t="s">
        <v>1239</v>
      </c>
      <c r="CN2190" s="46" t="s">
        <v>3383</v>
      </c>
      <c r="CO2190" s="46" t="s">
        <v>2252</v>
      </c>
      <c r="CQ2190" s="46" t="s">
        <v>2252</v>
      </c>
      <c r="CR2190" s="46" t="s">
        <v>615</v>
      </c>
      <c r="CT2190" s="46" t="s">
        <v>2252</v>
      </c>
      <c r="CU2190" s="46" t="s">
        <v>615</v>
      </c>
      <c r="CV2190" s="119"/>
      <c r="CW2190" s="148"/>
      <c r="DG2190" s="119"/>
      <c r="DH2190" s="119"/>
      <c r="DI2190" s="119"/>
      <c r="DJ2190" s="119"/>
      <c r="DK2190" s="119"/>
      <c r="DL2190" s="74">
        <v>80</v>
      </c>
      <c r="DM2190" s="74" t="s">
        <v>164</v>
      </c>
      <c r="DN2190" s="74"/>
      <c r="DO2190" s="74"/>
      <c r="DP2190" s="74"/>
      <c r="DR2190" s="74">
        <v>80</v>
      </c>
      <c r="DS2190" s="74" t="s">
        <v>164</v>
      </c>
      <c r="DX2190" s="46" t="s">
        <v>210</v>
      </c>
      <c r="DY2190" s="46" t="s">
        <v>210</v>
      </c>
      <c r="DZ2190" s="46" t="s">
        <v>2242</v>
      </c>
      <c r="EA2190" s="75">
        <v>800000</v>
      </c>
      <c r="EB2190" s="46" t="s">
        <v>164</v>
      </c>
      <c r="EC2190" s="46"/>
      <c r="ET2190" s="46" t="s">
        <v>210</v>
      </c>
      <c r="EU2190" s="46" t="s">
        <v>210</v>
      </c>
      <c r="EY2190" s="70" t="str">
        <f t="shared" si="261"/>
        <v>simvastatine oral 80mg/</v>
      </c>
      <c r="FK2190" s="14" t="s">
        <v>163</v>
      </c>
      <c r="FL2190" s="70" t="str">
        <f t="shared" si="262"/>
        <v>simvastatine oral 80mg/</v>
      </c>
    </row>
    <row r="2191" spans="1:168" ht="15.75" customHeight="1">
      <c r="A2191" s="76">
        <f t="shared" si="264"/>
        <v>9876944</v>
      </c>
      <c r="C2191" s="119"/>
      <c r="D2191" s="119"/>
      <c r="E2191" s="119"/>
      <c r="F2191" s="119"/>
      <c r="G2191" s="46" t="s">
        <v>1685</v>
      </c>
      <c r="H2191" s="46" t="s">
        <v>1866</v>
      </c>
      <c r="J2191" s="5" t="str">
        <f t="shared" si="257"/>
        <v>NOR simvastatine Sandoz - København film-coated tablet 40 x 10mg/</v>
      </c>
      <c r="K2191" s="5" t="str">
        <f t="shared" si="258"/>
        <v>NOR simvastatine Sandoz - København film-coated tablet 40 x 10mg/</v>
      </c>
      <c r="N2191" s="46" t="s">
        <v>210</v>
      </c>
      <c r="O2191" s="46" t="s">
        <v>2239</v>
      </c>
      <c r="P2191" s="80">
        <v>40</v>
      </c>
      <c r="R2191" s="80">
        <v>40</v>
      </c>
      <c r="T2191" s="119"/>
      <c r="U2191" s="119"/>
      <c r="V2191" s="119"/>
      <c r="W2191" s="119"/>
      <c r="X2191" s="46" t="s">
        <v>210</v>
      </c>
      <c r="Y2191" s="46" t="s">
        <v>2175</v>
      </c>
      <c r="AA2191" s="46" t="s">
        <v>2303</v>
      </c>
      <c r="AC2191" s="46" t="s">
        <v>210</v>
      </c>
      <c r="AD2191" s="46" t="s">
        <v>210</v>
      </c>
      <c r="AE2191" s="46" t="s">
        <v>2239</v>
      </c>
      <c r="AF2191" s="48" t="s">
        <v>2203</v>
      </c>
      <c r="AG2191" s="46" t="s">
        <v>2339</v>
      </c>
      <c r="AH2191" s="46"/>
      <c r="AI2191" s="46" t="s">
        <v>3373</v>
      </c>
      <c r="AJ2191" s="46" t="s">
        <v>2221</v>
      </c>
      <c r="AT2191" s="25" t="str">
        <f t="shared" si="259"/>
        <v>NOR simvastatine Sandoz - København film-coated tablet 10mg/</v>
      </c>
      <c r="AU2191" s="33"/>
      <c r="AV2191" s="46" t="s">
        <v>2367</v>
      </c>
      <c r="AW2191" s="46" t="s">
        <v>1866</v>
      </c>
      <c r="AX2191" s="46"/>
      <c r="AZ2191" s="46" t="s">
        <v>579</v>
      </c>
      <c r="BA2191" s="46" t="s">
        <v>615</v>
      </c>
      <c r="BB2191" s="46"/>
      <c r="BD2191" s="46" t="s">
        <v>2339</v>
      </c>
      <c r="BE2191" s="46"/>
      <c r="BF2191" s="46" t="s">
        <v>2067</v>
      </c>
      <c r="BG2191" s="46" t="s">
        <v>2105</v>
      </c>
      <c r="BH2191" s="46"/>
      <c r="BI2191" s="46"/>
      <c r="BJ2191" s="46" t="s">
        <v>1980</v>
      </c>
      <c r="BK2191" s="46" t="s">
        <v>2105</v>
      </c>
      <c r="BL2191" s="46" t="s">
        <v>2067</v>
      </c>
      <c r="BM2191" s="65" t="s">
        <v>1353</v>
      </c>
      <c r="BN2191" t="str">
        <f t="shared" si="260"/>
        <v>simvastatine film-coated tablet 10mg/</v>
      </c>
      <c r="BO2191" s="65"/>
      <c r="BP2191" t="str">
        <f t="shared" si="263"/>
        <v>simvastatine film-coated tablet 10mg/</v>
      </c>
      <c r="BR2191" s="76">
        <v>10221000</v>
      </c>
      <c r="BS2191" s="72" t="s">
        <v>1220</v>
      </c>
      <c r="BT2191" s="72"/>
      <c r="BU2191" s="119"/>
      <c r="BV2191" s="119"/>
      <c r="BW2191" s="48" t="s">
        <v>2203</v>
      </c>
      <c r="CB2191" s="82" t="s">
        <v>173</v>
      </c>
      <c r="CC2191" s="82"/>
      <c r="CD2191" s="46" t="s">
        <v>2262</v>
      </c>
      <c r="CE2191" s="46" t="s">
        <v>173</v>
      </c>
      <c r="CG2191" s="46" t="s">
        <v>175</v>
      </c>
      <c r="CH2191" s="46"/>
      <c r="CI2191" s="119"/>
      <c r="CJ2191" s="119"/>
      <c r="CK2191" s="46" t="s">
        <v>1239</v>
      </c>
      <c r="CN2191" s="46" t="s">
        <v>3383</v>
      </c>
      <c r="CO2191" s="46" t="s">
        <v>2252</v>
      </c>
      <c r="CQ2191" s="46" t="s">
        <v>2252</v>
      </c>
      <c r="CR2191" s="46" t="s">
        <v>615</v>
      </c>
      <c r="CT2191" s="46" t="s">
        <v>2252</v>
      </c>
      <c r="CU2191" s="46" t="s">
        <v>615</v>
      </c>
      <c r="CV2191" s="119"/>
      <c r="CW2191" s="148"/>
      <c r="DG2191" s="119"/>
      <c r="DH2191" s="119"/>
      <c r="DI2191" s="119"/>
      <c r="DJ2191" s="119"/>
      <c r="DK2191" s="119"/>
      <c r="DL2191" s="74">
        <v>10</v>
      </c>
      <c r="DM2191" s="74" t="s">
        <v>164</v>
      </c>
      <c r="DN2191" s="74"/>
      <c r="DO2191" s="74"/>
      <c r="DP2191" s="74"/>
      <c r="DR2191" s="74">
        <v>10</v>
      </c>
      <c r="DS2191" s="74" t="s">
        <v>164</v>
      </c>
      <c r="DX2191" s="46" t="s">
        <v>210</v>
      </c>
      <c r="DY2191" s="46" t="s">
        <v>210</v>
      </c>
      <c r="DZ2191" s="46" t="s">
        <v>2242</v>
      </c>
      <c r="EA2191" s="75">
        <v>100000</v>
      </c>
      <c r="EB2191" s="46" t="s">
        <v>164</v>
      </c>
      <c r="EC2191" s="46"/>
      <c r="ET2191" s="46" t="s">
        <v>210</v>
      </c>
      <c r="EU2191" s="46" t="s">
        <v>210</v>
      </c>
      <c r="EY2191" s="70" t="str">
        <f t="shared" si="261"/>
        <v>simvastatine oral 10mg/</v>
      </c>
      <c r="FK2191" s="14" t="s">
        <v>163</v>
      </c>
      <c r="FL2191" s="70" t="str">
        <f t="shared" si="262"/>
        <v>simvastatine oral 10mg/</v>
      </c>
    </row>
    <row r="2192" spans="1:168" ht="15.75" customHeight="1">
      <c r="A2192" s="76">
        <f t="shared" si="264"/>
        <v>9876945</v>
      </c>
      <c r="C2192" s="119"/>
      <c r="D2192" s="119"/>
      <c r="E2192" s="119"/>
      <c r="F2192" s="119"/>
      <c r="G2192" s="46" t="s">
        <v>1686</v>
      </c>
      <c r="H2192" s="46" t="s">
        <v>1881</v>
      </c>
      <c r="J2192" s="5" t="str">
        <f t="shared" si="257"/>
        <v>NOR simvastatine Mylan AB film-coated tablet 84 x 80mg/</v>
      </c>
      <c r="K2192" s="5" t="str">
        <f t="shared" si="258"/>
        <v>NOR simvastatine Mylan AB film-coated tablet 84 x 80mg/</v>
      </c>
      <c r="N2192" s="46" t="s">
        <v>210</v>
      </c>
      <c r="O2192" s="46" t="s">
        <v>2294</v>
      </c>
      <c r="P2192" s="80">
        <v>84</v>
      </c>
      <c r="R2192" s="80">
        <v>84</v>
      </c>
      <c r="T2192" s="119"/>
      <c r="U2192" s="119"/>
      <c r="V2192" s="119"/>
      <c r="W2192" s="119"/>
      <c r="X2192" s="46" t="s">
        <v>210</v>
      </c>
      <c r="Y2192" s="46" t="s">
        <v>2194</v>
      </c>
      <c r="AA2192" s="46" t="s">
        <v>2303</v>
      </c>
      <c r="AC2192" s="46" t="s">
        <v>210</v>
      </c>
      <c r="AD2192" s="46" t="s">
        <v>210</v>
      </c>
      <c r="AE2192" s="46" t="s">
        <v>2294</v>
      </c>
      <c r="AF2192" s="48" t="s">
        <v>2203</v>
      </c>
      <c r="AG2192" s="46" t="s">
        <v>2339</v>
      </c>
      <c r="AH2192" s="46"/>
      <c r="AI2192" s="46" t="s">
        <v>3373</v>
      </c>
      <c r="AJ2192" s="46" t="s">
        <v>2221</v>
      </c>
      <c r="AT2192" s="25" t="str">
        <f t="shared" si="259"/>
        <v>NOR simvastatine Mylan AB film-coated tablet 80mg/</v>
      </c>
      <c r="AU2192" s="33"/>
      <c r="AV2192" s="46" t="s">
        <v>2369</v>
      </c>
      <c r="AW2192" s="46" t="s">
        <v>1881</v>
      </c>
      <c r="AX2192" s="46"/>
      <c r="AZ2192" s="46" t="s">
        <v>579</v>
      </c>
      <c r="BA2192" s="46" t="s">
        <v>615</v>
      </c>
      <c r="BB2192" s="46"/>
      <c r="BD2192" s="46" t="s">
        <v>2339</v>
      </c>
      <c r="BE2192" s="46"/>
      <c r="BF2192" s="46" t="s">
        <v>2086</v>
      </c>
      <c r="BG2192" s="46" t="s">
        <v>992</v>
      </c>
      <c r="BH2192" s="46"/>
      <c r="BI2192" s="46"/>
      <c r="BJ2192" s="46" t="s">
        <v>1999</v>
      </c>
      <c r="BK2192" s="46" t="s">
        <v>992</v>
      </c>
      <c r="BL2192" s="46" t="s">
        <v>2086</v>
      </c>
      <c r="BM2192" s="65" t="s">
        <v>1353</v>
      </c>
      <c r="BN2192" t="str">
        <f t="shared" si="260"/>
        <v>simvastatine film-coated tablet 80mg/</v>
      </c>
      <c r="BO2192" s="65"/>
      <c r="BP2192" t="str">
        <f t="shared" si="263"/>
        <v>simvastatine film-coated tablet 80mg/</v>
      </c>
      <c r="BR2192" s="76">
        <v>10221000</v>
      </c>
      <c r="BS2192" s="72" t="s">
        <v>1220</v>
      </c>
      <c r="BT2192" s="72"/>
      <c r="BU2192" s="119"/>
      <c r="BV2192" s="119"/>
      <c r="BW2192" s="48" t="s">
        <v>2203</v>
      </c>
      <c r="CB2192" s="82" t="s">
        <v>173</v>
      </c>
      <c r="CC2192" s="82"/>
      <c r="CD2192" s="46" t="s">
        <v>2262</v>
      </c>
      <c r="CE2192" s="46" t="s">
        <v>173</v>
      </c>
      <c r="CG2192" s="46" t="s">
        <v>175</v>
      </c>
      <c r="CH2192" s="46"/>
      <c r="CI2192" s="119"/>
      <c r="CJ2192" s="119"/>
      <c r="CK2192" s="46" t="s">
        <v>1239</v>
      </c>
      <c r="CN2192" s="46" t="s">
        <v>3383</v>
      </c>
      <c r="CO2192" s="46" t="s">
        <v>2252</v>
      </c>
      <c r="CQ2192" s="46" t="s">
        <v>2252</v>
      </c>
      <c r="CR2192" s="46" t="s">
        <v>615</v>
      </c>
      <c r="CT2192" s="46" t="s">
        <v>2252</v>
      </c>
      <c r="CU2192" s="46" t="s">
        <v>615</v>
      </c>
      <c r="CV2192" s="119"/>
      <c r="CW2192" s="148"/>
      <c r="DG2192" s="119"/>
      <c r="DH2192" s="119"/>
      <c r="DI2192" s="119"/>
      <c r="DJ2192" s="119"/>
      <c r="DK2192" s="119"/>
      <c r="DL2192" s="74">
        <v>80</v>
      </c>
      <c r="DM2192" s="74" t="s">
        <v>164</v>
      </c>
      <c r="DN2192" s="74"/>
      <c r="DO2192" s="74"/>
      <c r="DP2192" s="74"/>
      <c r="DR2192" s="74">
        <v>80</v>
      </c>
      <c r="DS2192" s="74" t="s">
        <v>164</v>
      </c>
      <c r="DX2192" s="46" t="s">
        <v>210</v>
      </c>
      <c r="DY2192" s="46" t="s">
        <v>210</v>
      </c>
      <c r="DZ2192" s="46" t="s">
        <v>2242</v>
      </c>
      <c r="EA2192" s="75">
        <v>800000</v>
      </c>
      <c r="EB2192" s="46" t="s">
        <v>164</v>
      </c>
      <c r="EC2192" s="46"/>
      <c r="ET2192" s="46" t="s">
        <v>210</v>
      </c>
      <c r="EU2192" s="46" t="s">
        <v>210</v>
      </c>
      <c r="EY2192" s="70" t="str">
        <f t="shared" si="261"/>
        <v>simvastatine oral 80mg/</v>
      </c>
      <c r="FK2192" s="14" t="s">
        <v>163</v>
      </c>
      <c r="FL2192" s="70" t="str">
        <f t="shared" si="262"/>
        <v>simvastatine oral 80mg/</v>
      </c>
    </row>
    <row r="2193" spans="1:168" ht="15.75" customHeight="1">
      <c r="A2193" s="76">
        <f t="shared" si="264"/>
        <v>9876946</v>
      </c>
      <c r="C2193" s="119"/>
      <c r="D2193" s="119"/>
      <c r="E2193" s="119"/>
      <c r="F2193" s="119"/>
      <c r="G2193" s="46" t="s">
        <v>1687</v>
      </c>
      <c r="H2193" s="46" t="s">
        <v>1863</v>
      </c>
      <c r="J2193" s="5" t="str">
        <f t="shared" si="257"/>
        <v>NOR simvastatine Teva Sweden AB film-coated tablet 20 x 20mg/</v>
      </c>
      <c r="K2193" s="5" t="str">
        <f t="shared" si="258"/>
        <v>NOR simvastatine Teva Sweden AB film-coated tablet 20 x 20mg/</v>
      </c>
      <c r="N2193" s="46" t="s">
        <v>210</v>
      </c>
      <c r="O2193" s="46" t="s">
        <v>2238</v>
      </c>
      <c r="P2193" s="80">
        <v>20</v>
      </c>
      <c r="R2193" s="80">
        <v>20</v>
      </c>
      <c r="T2193" s="119"/>
      <c r="U2193" s="119"/>
      <c r="V2193" s="119"/>
      <c r="W2193" s="119"/>
      <c r="X2193" s="46" t="s">
        <v>210</v>
      </c>
      <c r="Y2193" s="46" t="s">
        <v>2172</v>
      </c>
      <c r="AA2193" s="46" t="s">
        <v>2303</v>
      </c>
      <c r="AC2193" s="46" t="s">
        <v>210</v>
      </c>
      <c r="AD2193" s="46" t="s">
        <v>210</v>
      </c>
      <c r="AE2193" s="46" t="s">
        <v>2238</v>
      </c>
      <c r="AF2193" s="48" t="s">
        <v>2203</v>
      </c>
      <c r="AG2193" s="46" t="s">
        <v>2339</v>
      </c>
      <c r="AH2193" s="46"/>
      <c r="AI2193" s="46" t="s">
        <v>3373</v>
      </c>
      <c r="AJ2193" s="46" t="s">
        <v>2221</v>
      </c>
      <c r="AT2193" s="25" t="str">
        <f t="shared" si="259"/>
        <v>NOR simvastatine Teva Sweden AB film-coated tablet 20mg/</v>
      </c>
      <c r="AU2193" s="33"/>
      <c r="AV2193" s="46" t="s">
        <v>2363</v>
      </c>
      <c r="AW2193" s="46" t="s">
        <v>1863</v>
      </c>
      <c r="AX2193" s="46"/>
      <c r="AZ2193" s="46" t="s">
        <v>579</v>
      </c>
      <c r="BA2193" s="46" t="s">
        <v>615</v>
      </c>
      <c r="BB2193" s="46"/>
      <c r="BD2193" s="46" t="s">
        <v>2339</v>
      </c>
      <c r="BE2193" s="46"/>
      <c r="BF2193" s="46" t="s">
        <v>2064</v>
      </c>
      <c r="BG2193" s="46" t="s">
        <v>2101</v>
      </c>
      <c r="BH2193" s="46"/>
      <c r="BI2193" s="46"/>
      <c r="BJ2193" s="46" t="s">
        <v>1977</v>
      </c>
      <c r="BK2193" s="46" t="s">
        <v>2101</v>
      </c>
      <c r="BL2193" s="46" t="s">
        <v>2064</v>
      </c>
      <c r="BM2193" s="65" t="s">
        <v>1353</v>
      </c>
      <c r="BN2193" t="str">
        <f t="shared" si="260"/>
        <v>simvastatine film-coated tablet 20mg/</v>
      </c>
      <c r="BO2193" s="65"/>
      <c r="BP2193" t="str">
        <f t="shared" si="263"/>
        <v>simvastatine film-coated tablet 20mg/</v>
      </c>
      <c r="BR2193" s="76">
        <v>10221000</v>
      </c>
      <c r="BS2193" s="72" t="s">
        <v>1220</v>
      </c>
      <c r="BT2193" s="72"/>
      <c r="BU2193" s="119"/>
      <c r="BV2193" s="119"/>
      <c r="BW2193" s="48" t="s">
        <v>2203</v>
      </c>
      <c r="CB2193" s="82" t="s">
        <v>173</v>
      </c>
      <c r="CC2193" s="82"/>
      <c r="CD2193" s="46" t="s">
        <v>2262</v>
      </c>
      <c r="CE2193" s="46" t="s">
        <v>173</v>
      </c>
      <c r="CG2193" s="46" t="s">
        <v>175</v>
      </c>
      <c r="CH2193" s="46"/>
      <c r="CI2193" s="119"/>
      <c r="CJ2193" s="119"/>
      <c r="CK2193" s="46" t="s">
        <v>1239</v>
      </c>
      <c r="CN2193" s="46" t="s">
        <v>3383</v>
      </c>
      <c r="CO2193" s="46" t="s">
        <v>2252</v>
      </c>
      <c r="CQ2193" s="46" t="s">
        <v>2252</v>
      </c>
      <c r="CR2193" s="46" t="s">
        <v>615</v>
      </c>
      <c r="CT2193" s="46" t="s">
        <v>2252</v>
      </c>
      <c r="CU2193" s="46" t="s">
        <v>615</v>
      </c>
      <c r="CV2193" s="119"/>
      <c r="CW2193" s="148"/>
      <c r="DG2193" s="119"/>
      <c r="DH2193" s="119"/>
      <c r="DI2193" s="119"/>
      <c r="DJ2193" s="119"/>
      <c r="DK2193" s="119"/>
      <c r="DL2193" s="74">
        <v>20</v>
      </c>
      <c r="DM2193" s="74" t="s">
        <v>164</v>
      </c>
      <c r="DN2193" s="74"/>
      <c r="DO2193" s="74"/>
      <c r="DP2193" s="74"/>
      <c r="DR2193" s="74">
        <v>20</v>
      </c>
      <c r="DS2193" s="74" t="s">
        <v>164</v>
      </c>
      <c r="DX2193" s="46" t="s">
        <v>210</v>
      </c>
      <c r="DY2193" s="46" t="s">
        <v>210</v>
      </c>
      <c r="DZ2193" s="46" t="s">
        <v>2242</v>
      </c>
      <c r="EA2193" s="75">
        <v>200000</v>
      </c>
      <c r="EB2193" s="46" t="s">
        <v>164</v>
      </c>
      <c r="EC2193" s="46"/>
      <c r="ET2193" s="46" t="s">
        <v>210</v>
      </c>
      <c r="EU2193" s="46" t="s">
        <v>210</v>
      </c>
      <c r="EY2193" s="70" t="str">
        <f t="shared" si="261"/>
        <v>simvastatine oral 20mg/</v>
      </c>
      <c r="FK2193" s="14" t="s">
        <v>163</v>
      </c>
      <c r="FL2193" s="70" t="str">
        <f t="shared" si="262"/>
        <v>simvastatine oral 20mg/</v>
      </c>
    </row>
    <row r="2194" spans="1:168" ht="15.75" customHeight="1">
      <c r="A2194" s="76">
        <f t="shared" si="264"/>
        <v>9876947</v>
      </c>
      <c r="C2194" s="119"/>
      <c r="D2194" s="119"/>
      <c r="E2194" s="119"/>
      <c r="F2194" s="119"/>
      <c r="G2194" s="46" t="s">
        <v>1688</v>
      </c>
      <c r="H2194" s="46" t="s">
        <v>1858</v>
      </c>
      <c r="J2194" s="5" t="str">
        <f t="shared" si="257"/>
        <v>NOR simvastatine Bluefish Pharmaceuticals AB film-coated tablet 10 x 40mg/</v>
      </c>
      <c r="K2194" s="5" t="str">
        <f t="shared" si="258"/>
        <v>NOR simvastatine Bluefish Pharmaceuticals AB film-coated tablet 10 x 40mg/</v>
      </c>
      <c r="N2194" s="46" t="s">
        <v>210</v>
      </c>
      <c r="O2194" s="46" t="s">
        <v>2230</v>
      </c>
      <c r="P2194" s="80">
        <v>10</v>
      </c>
      <c r="R2194" s="80">
        <v>10</v>
      </c>
      <c r="T2194" s="119"/>
      <c r="U2194" s="119"/>
      <c r="V2194" s="119"/>
      <c r="W2194" s="119"/>
      <c r="X2194" s="46" t="s">
        <v>210</v>
      </c>
      <c r="Y2194" s="46" t="s">
        <v>2167</v>
      </c>
      <c r="AA2194" s="46" t="s">
        <v>2303</v>
      </c>
      <c r="AC2194" s="46" t="s">
        <v>210</v>
      </c>
      <c r="AD2194" s="46" t="s">
        <v>210</v>
      </c>
      <c r="AE2194" s="46" t="s">
        <v>2230</v>
      </c>
      <c r="AF2194" s="48" t="s">
        <v>2203</v>
      </c>
      <c r="AG2194" s="46" t="s">
        <v>2339</v>
      </c>
      <c r="AH2194" s="46"/>
      <c r="AI2194" s="46" t="s">
        <v>3373</v>
      </c>
      <c r="AJ2194" s="46" t="s">
        <v>2221</v>
      </c>
      <c r="AT2194" s="25" t="str">
        <f t="shared" si="259"/>
        <v>NOR simvastatine Bluefish Pharmaceuticals AB film-coated tablet 40mg/</v>
      </c>
      <c r="AU2194" s="33"/>
      <c r="AV2194" s="46" t="s">
        <v>2366</v>
      </c>
      <c r="AW2194" s="46" t="s">
        <v>1858</v>
      </c>
      <c r="AX2194" s="46"/>
      <c r="AZ2194" s="46" t="s">
        <v>579</v>
      </c>
      <c r="BA2194" s="46" t="s">
        <v>615</v>
      </c>
      <c r="BB2194" s="46"/>
      <c r="BD2194" s="46" t="s">
        <v>2339</v>
      </c>
      <c r="BE2194" s="46"/>
      <c r="BF2194" s="46" t="s">
        <v>2059</v>
      </c>
      <c r="BG2194" s="46" t="s">
        <v>2104</v>
      </c>
      <c r="BH2194" s="46"/>
      <c r="BI2194" s="46"/>
      <c r="BJ2194" s="46" t="s">
        <v>1972</v>
      </c>
      <c r="BK2194" s="46" t="s">
        <v>2104</v>
      </c>
      <c r="BL2194" s="46" t="s">
        <v>2059</v>
      </c>
      <c r="BM2194" s="65" t="s">
        <v>1353</v>
      </c>
      <c r="BN2194" t="str">
        <f t="shared" si="260"/>
        <v>simvastatine film-coated tablet 40mg/</v>
      </c>
      <c r="BO2194" s="65"/>
      <c r="BP2194" t="str">
        <f t="shared" si="263"/>
        <v>simvastatine film-coated tablet 40mg/</v>
      </c>
      <c r="BR2194" s="76">
        <v>10221000</v>
      </c>
      <c r="BS2194" s="72" t="s">
        <v>1220</v>
      </c>
      <c r="BT2194" s="72"/>
      <c r="BU2194" s="119"/>
      <c r="BV2194" s="119"/>
      <c r="BW2194" s="48" t="s">
        <v>2203</v>
      </c>
      <c r="CB2194" s="82" t="s">
        <v>173</v>
      </c>
      <c r="CC2194" s="82"/>
      <c r="CD2194" s="46" t="s">
        <v>2262</v>
      </c>
      <c r="CE2194" s="46" t="s">
        <v>173</v>
      </c>
      <c r="CG2194" s="46" t="s">
        <v>175</v>
      </c>
      <c r="CH2194" s="46"/>
      <c r="CI2194" s="119"/>
      <c r="CJ2194" s="119"/>
      <c r="CK2194" s="46" t="s">
        <v>1239</v>
      </c>
      <c r="CN2194" s="46" t="s">
        <v>3383</v>
      </c>
      <c r="CO2194" s="46" t="s">
        <v>2252</v>
      </c>
      <c r="CQ2194" s="46" t="s">
        <v>2252</v>
      </c>
      <c r="CR2194" s="46" t="s">
        <v>615</v>
      </c>
      <c r="CT2194" s="46" t="s">
        <v>2252</v>
      </c>
      <c r="CU2194" s="46" t="s">
        <v>615</v>
      </c>
      <c r="CV2194" s="119"/>
      <c r="CW2194" s="148"/>
      <c r="DG2194" s="119"/>
      <c r="DH2194" s="119"/>
      <c r="DI2194" s="119"/>
      <c r="DJ2194" s="119"/>
      <c r="DK2194" s="119"/>
      <c r="DL2194" s="74">
        <v>40</v>
      </c>
      <c r="DM2194" s="74" t="s">
        <v>164</v>
      </c>
      <c r="DN2194" s="74"/>
      <c r="DO2194" s="74"/>
      <c r="DP2194" s="74"/>
      <c r="DR2194" s="74">
        <v>40</v>
      </c>
      <c r="DS2194" s="74" t="s">
        <v>164</v>
      </c>
      <c r="DX2194" s="46" t="s">
        <v>210</v>
      </c>
      <c r="DY2194" s="46" t="s">
        <v>210</v>
      </c>
      <c r="DZ2194" s="46" t="s">
        <v>2242</v>
      </c>
      <c r="EA2194" s="75">
        <v>400000</v>
      </c>
      <c r="EB2194" s="46" t="s">
        <v>164</v>
      </c>
      <c r="EC2194" s="46"/>
      <c r="ET2194" s="46" t="s">
        <v>210</v>
      </c>
      <c r="EU2194" s="46" t="s">
        <v>210</v>
      </c>
      <c r="EY2194" s="70" t="str">
        <f t="shared" si="261"/>
        <v>simvastatine oral 40mg/</v>
      </c>
      <c r="FK2194" s="14" t="s">
        <v>163</v>
      </c>
      <c r="FL2194" s="70" t="str">
        <f t="shared" si="262"/>
        <v>simvastatine oral 40mg/</v>
      </c>
    </row>
    <row r="2195" spans="1:168" ht="15.75" customHeight="1">
      <c r="A2195" s="76">
        <f t="shared" si="264"/>
        <v>9876948</v>
      </c>
      <c r="C2195" s="119"/>
      <c r="D2195" s="119"/>
      <c r="E2195" s="119"/>
      <c r="F2195" s="119"/>
      <c r="G2195" s="46" t="s">
        <v>1689</v>
      </c>
      <c r="H2195" s="46" t="s">
        <v>1879</v>
      </c>
      <c r="J2195" s="5" t="str">
        <f t="shared" si="257"/>
        <v>NOR simvastatine Mylan AB film-coated tablet 100 x 10mg/</v>
      </c>
      <c r="K2195" s="5" t="str">
        <f t="shared" si="258"/>
        <v>NOR simvastatine Mylan AB film-coated tablet 100 x 10mg/</v>
      </c>
      <c r="N2195" s="46" t="s">
        <v>210</v>
      </c>
      <c r="O2195" s="46" t="s">
        <v>2235</v>
      </c>
      <c r="P2195" s="80">
        <v>100</v>
      </c>
      <c r="R2195" s="80">
        <v>100</v>
      </c>
      <c r="T2195" s="119"/>
      <c r="U2195" s="119"/>
      <c r="V2195" s="119"/>
      <c r="W2195" s="119"/>
      <c r="X2195" s="46" t="s">
        <v>210</v>
      </c>
      <c r="Y2195" s="46" t="s">
        <v>2191</v>
      </c>
      <c r="AA2195" s="46" t="s">
        <v>2303</v>
      </c>
      <c r="AC2195" s="46" t="s">
        <v>210</v>
      </c>
      <c r="AD2195" s="46" t="s">
        <v>210</v>
      </c>
      <c r="AE2195" s="46" t="s">
        <v>2235</v>
      </c>
      <c r="AF2195" s="48" t="s">
        <v>2203</v>
      </c>
      <c r="AG2195" s="46" t="s">
        <v>2339</v>
      </c>
      <c r="AH2195" s="46"/>
      <c r="AI2195" s="46" t="s">
        <v>3373</v>
      </c>
      <c r="AJ2195" s="46" t="s">
        <v>2221</v>
      </c>
      <c r="AT2195" s="25" t="str">
        <f t="shared" si="259"/>
        <v>NOR simvastatine Mylan AB film-coated tablet 10mg/</v>
      </c>
      <c r="AU2195" s="33"/>
      <c r="AV2195" s="46" t="s">
        <v>2369</v>
      </c>
      <c r="AW2195" s="46" t="s">
        <v>1879</v>
      </c>
      <c r="AX2195" s="46"/>
      <c r="AZ2195" s="46" t="s">
        <v>579</v>
      </c>
      <c r="BA2195" s="46" t="s">
        <v>615</v>
      </c>
      <c r="BB2195" s="46"/>
      <c r="BD2195" s="46" t="s">
        <v>2339</v>
      </c>
      <c r="BE2195" s="46"/>
      <c r="BF2195" s="46" t="s">
        <v>2083</v>
      </c>
      <c r="BG2195" s="46" t="s">
        <v>992</v>
      </c>
      <c r="BH2195" s="46"/>
      <c r="BI2195" s="46"/>
      <c r="BJ2195" s="46" t="s">
        <v>1996</v>
      </c>
      <c r="BK2195" s="46" t="s">
        <v>992</v>
      </c>
      <c r="BL2195" s="46" t="s">
        <v>2083</v>
      </c>
      <c r="BM2195" s="65" t="s">
        <v>1353</v>
      </c>
      <c r="BN2195" t="str">
        <f t="shared" si="260"/>
        <v>simvastatine film-coated tablet 10mg/</v>
      </c>
      <c r="BO2195" s="65"/>
      <c r="BP2195" t="str">
        <f t="shared" si="263"/>
        <v>simvastatine film-coated tablet 10mg/</v>
      </c>
      <c r="BR2195" s="76">
        <v>10221000</v>
      </c>
      <c r="BS2195" s="72" t="s">
        <v>1220</v>
      </c>
      <c r="BT2195" s="72"/>
      <c r="BU2195" s="119"/>
      <c r="BV2195" s="119"/>
      <c r="BW2195" s="48" t="s">
        <v>2203</v>
      </c>
      <c r="CB2195" s="82" t="s">
        <v>173</v>
      </c>
      <c r="CC2195" s="82"/>
      <c r="CD2195" s="46" t="s">
        <v>2262</v>
      </c>
      <c r="CE2195" s="46" t="s">
        <v>173</v>
      </c>
      <c r="CG2195" s="46" t="s">
        <v>175</v>
      </c>
      <c r="CH2195" s="46"/>
      <c r="CI2195" s="119"/>
      <c r="CJ2195" s="119"/>
      <c r="CK2195" s="46" t="s">
        <v>1239</v>
      </c>
      <c r="CN2195" s="46" t="s">
        <v>3383</v>
      </c>
      <c r="CO2195" s="46" t="s">
        <v>2252</v>
      </c>
      <c r="CQ2195" s="46" t="s">
        <v>2252</v>
      </c>
      <c r="CR2195" s="46" t="s">
        <v>615</v>
      </c>
      <c r="CT2195" s="46" t="s">
        <v>2252</v>
      </c>
      <c r="CU2195" s="46" t="s">
        <v>615</v>
      </c>
      <c r="CV2195" s="119"/>
      <c r="CW2195" s="148"/>
      <c r="DG2195" s="119"/>
      <c r="DH2195" s="119"/>
      <c r="DI2195" s="119"/>
      <c r="DJ2195" s="119"/>
      <c r="DK2195" s="119"/>
      <c r="DL2195" s="74">
        <v>10</v>
      </c>
      <c r="DM2195" s="74" t="s">
        <v>164</v>
      </c>
      <c r="DN2195" s="74"/>
      <c r="DO2195" s="74"/>
      <c r="DP2195" s="74"/>
      <c r="DR2195" s="74">
        <v>10</v>
      </c>
      <c r="DS2195" s="74" t="s">
        <v>164</v>
      </c>
      <c r="DX2195" s="46" t="s">
        <v>210</v>
      </c>
      <c r="DY2195" s="46" t="s">
        <v>210</v>
      </c>
      <c r="DZ2195" s="46" t="s">
        <v>2242</v>
      </c>
      <c r="EA2195" s="75">
        <v>100000</v>
      </c>
      <c r="EB2195" s="46" t="s">
        <v>164</v>
      </c>
      <c r="EC2195" s="46"/>
      <c r="ET2195" s="46" t="s">
        <v>210</v>
      </c>
      <c r="EU2195" s="46" t="s">
        <v>210</v>
      </c>
      <c r="EY2195" s="70" t="str">
        <f t="shared" si="261"/>
        <v>simvastatine oral 10mg/</v>
      </c>
      <c r="FK2195" s="14" t="s">
        <v>163</v>
      </c>
      <c r="FL2195" s="70" t="str">
        <f t="shared" si="262"/>
        <v>simvastatine oral 10mg/</v>
      </c>
    </row>
    <row r="2196" spans="1:168" ht="15.75" customHeight="1">
      <c r="A2196" s="76">
        <f t="shared" si="264"/>
        <v>9876949</v>
      </c>
      <c r="C2196" s="119"/>
      <c r="D2196" s="119"/>
      <c r="E2196" s="119"/>
      <c r="F2196" s="119"/>
      <c r="G2196" s="46" t="s">
        <v>1690</v>
      </c>
      <c r="H2196" s="46" t="s">
        <v>1877</v>
      </c>
      <c r="J2196" s="5" t="str">
        <f t="shared" si="257"/>
        <v>NOR simvastatine Mylan AB film-coated tablet 60 x 40mg/</v>
      </c>
      <c r="K2196" s="5" t="str">
        <f t="shared" si="258"/>
        <v>NOR simvastatine Mylan AB film-coated tablet 60 x 40mg/</v>
      </c>
      <c r="N2196" s="46" t="s">
        <v>210</v>
      </c>
      <c r="O2196" s="46" t="s">
        <v>2274</v>
      </c>
      <c r="P2196" s="80">
        <v>60</v>
      </c>
      <c r="R2196" s="80">
        <v>60</v>
      </c>
      <c r="T2196" s="119"/>
      <c r="U2196" s="119"/>
      <c r="V2196" s="119"/>
      <c r="W2196" s="119"/>
      <c r="X2196" s="46" t="s">
        <v>210</v>
      </c>
      <c r="Y2196" s="46" t="s">
        <v>2189</v>
      </c>
      <c r="AA2196" s="46" t="s">
        <v>2303</v>
      </c>
      <c r="AC2196" s="46" t="s">
        <v>210</v>
      </c>
      <c r="AD2196" s="46" t="s">
        <v>210</v>
      </c>
      <c r="AE2196" s="46" t="s">
        <v>2274</v>
      </c>
      <c r="AF2196" s="48" t="s">
        <v>2203</v>
      </c>
      <c r="AG2196" s="46" t="s">
        <v>2339</v>
      </c>
      <c r="AH2196" s="46"/>
      <c r="AI2196" s="46" t="s">
        <v>3373</v>
      </c>
      <c r="AJ2196" s="46" t="s">
        <v>2221</v>
      </c>
      <c r="AT2196" s="25" t="str">
        <f t="shared" si="259"/>
        <v>NOR simvastatine Mylan AB film-coated tablet 40mg/</v>
      </c>
      <c r="AU2196" s="33"/>
      <c r="AV2196" s="46" t="s">
        <v>2369</v>
      </c>
      <c r="AW2196" s="46" t="s">
        <v>1877</v>
      </c>
      <c r="AX2196" s="46"/>
      <c r="AZ2196" s="46" t="s">
        <v>579</v>
      </c>
      <c r="BA2196" s="46" t="s">
        <v>615</v>
      </c>
      <c r="BB2196" s="46"/>
      <c r="BD2196" s="46" t="s">
        <v>2339</v>
      </c>
      <c r="BE2196" s="46"/>
      <c r="BF2196" s="46" t="s">
        <v>2081</v>
      </c>
      <c r="BG2196" s="46" t="s">
        <v>992</v>
      </c>
      <c r="BH2196" s="46"/>
      <c r="BI2196" s="46"/>
      <c r="BJ2196" s="46" t="s">
        <v>1994</v>
      </c>
      <c r="BK2196" s="46" t="s">
        <v>992</v>
      </c>
      <c r="BL2196" s="46" t="s">
        <v>2081</v>
      </c>
      <c r="BM2196" s="65" t="s">
        <v>1353</v>
      </c>
      <c r="BN2196" t="str">
        <f t="shared" si="260"/>
        <v>simvastatine film-coated tablet 40mg/</v>
      </c>
      <c r="BO2196" s="65"/>
      <c r="BP2196" t="str">
        <f t="shared" si="263"/>
        <v>simvastatine film-coated tablet 40mg/</v>
      </c>
      <c r="BR2196" s="76">
        <v>10221000</v>
      </c>
      <c r="BS2196" s="72" t="s">
        <v>1220</v>
      </c>
      <c r="BT2196" s="72"/>
      <c r="BU2196" s="119"/>
      <c r="BV2196" s="119"/>
      <c r="BW2196" s="48" t="s">
        <v>2203</v>
      </c>
      <c r="CB2196" s="82" t="s">
        <v>173</v>
      </c>
      <c r="CC2196" s="82"/>
      <c r="CD2196" s="46" t="s">
        <v>2262</v>
      </c>
      <c r="CE2196" s="46" t="s">
        <v>173</v>
      </c>
      <c r="CG2196" s="46" t="s">
        <v>175</v>
      </c>
      <c r="CH2196" s="46"/>
      <c r="CI2196" s="119"/>
      <c r="CJ2196" s="119"/>
      <c r="CK2196" s="46" t="s">
        <v>1239</v>
      </c>
      <c r="CN2196" s="46" t="s">
        <v>3383</v>
      </c>
      <c r="CO2196" s="46" t="s">
        <v>2252</v>
      </c>
      <c r="CQ2196" s="46" t="s">
        <v>2252</v>
      </c>
      <c r="CR2196" s="46" t="s">
        <v>615</v>
      </c>
      <c r="CT2196" s="46" t="s">
        <v>2252</v>
      </c>
      <c r="CU2196" s="46" t="s">
        <v>615</v>
      </c>
      <c r="CV2196" s="119"/>
      <c r="CW2196" s="148"/>
      <c r="DG2196" s="119"/>
      <c r="DH2196" s="119"/>
      <c r="DI2196" s="119"/>
      <c r="DJ2196" s="119"/>
      <c r="DK2196" s="119"/>
      <c r="DL2196" s="74">
        <v>40</v>
      </c>
      <c r="DM2196" s="74" t="s">
        <v>164</v>
      </c>
      <c r="DN2196" s="74"/>
      <c r="DO2196" s="74"/>
      <c r="DP2196" s="74"/>
      <c r="DR2196" s="74">
        <v>40</v>
      </c>
      <c r="DS2196" s="74" t="s">
        <v>164</v>
      </c>
      <c r="DX2196" s="46" t="s">
        <v>210</v>
      </c>
      <c r="DY2196" s="46" t="s">
        <v>210</v>
      </c>
      <c r="DZ2196" s="46" t="s">
        <v>2242</v>
      </c>
      <c r="EA2196" s="75">
        <v>400000</v>
      </c>
      <c r="EB2196" s="46" t="s">
        <v>164</v>
      </c>
      <c r="EC2196" s="46"/>
      <c r="ET2196" s="46" t="s">
        <v>210</v>
      </c>
      <c r="EU2196" s="46" t="s">
        <v>210</v>
      </c>
      <c r="EY2196" s="70" t="str">
        <f t="shared" si="261"/>
        <v>simvastatine oral 40mg/</v>
      </c>
      <c r="FK2196" s="14" t="s">
        <v>163</v>
      </c>
      <c r="FL2196" s="70" t="str">
        <f t="shared" si="262"/>
        <v>simvastatine oral 40mg/</v>
      </c>
    </row>
    <row r="2197" spans="1:168" ht="15.75" customHeight="1">
      <c r="A2197" s="76">
        <f t="shared" si="264"/>
        <v>9876950</v>
      </c>
      <c r="C2197" s="119"/>
      <c r="D2197" s="119"/>
      <c r="E2197" s="119"/>
      <c r="F2197" s="119"/>
      <c r="G2197" s="46" t="s">
        <v>1691</v>
      </c>
      <c r="H2197" s="46" t="s">
        <v>1857</v>
      </c>
      <c r="J2197" s="5" t="str">
        <f t="shared" si="257"/>
        <v>NOR simvastatine Bluefish Pharmaceuticals AB film-coated tablet 98 x 80mg/</v>
      </c>
      <c r="K2197" s="5" t="str">
        <f t="shared" si="258"/>
        <v>NOR simvastatine Bluefish Pharmaceuticals AB film-coated tablet 98 x 80mg/</v>
      </c>
      <c r="N2197" s="46" t="s">
        <v>210</v>
      </c>
      <c r="O2197" s="46" t="s">
        <v>2281</v>
      </c>
      <c r="P2197" s="80">
        <v>98</v>
      </c>
      <c r="R2197" s="80">
        <v>98</v>
      </c>
      <c r="T2197" s="119"/>
      <c r="U2197" s="119"/>
      <c r="V2197" s="119"/>
      <c r="W2197" s="119"/>
      <c r="X2197" s="46" t="s">
        <v>210</v>
      </c>
      <c r="Y2197" s="46" t="s">
        <v>2166</v>
      </c>
      <c r="AA2197" s="46" t="s">
        <v>2303</v>
      </c>
      <c r="AC2197" s="46" t="s">
        <v>210</v>
      </c>
      <c r="AD2197" s="46" t="s">
        <v>210</v>
      </c>
      <c r="AE2197" s="46" t="s">
        <v>2281</v>
      </c>
      <c r="AF2197" s="48" t="s">
        <v>2203</v>
      </c>
      <c r="AG2197" s="46" t="s">
        <v>2339</v>
      </c>
      <c r="AH2197" s="46"/>
      <c r="AI2197" s="46" t="s">
        <v>3373</v>
      </c>
      <c r="AJ2197" s="46" t="s">
        <v>2221</v>
      </c>
      <c r="AT2197" s="25" t="str">
        <f t="shared" si="259"/>
        <v>NOR simvastatine Bluefish Pharmaceuticals AB film-coated tablet 80mg/</v>
      </c>
      <c r="AU2197" s="33"/>
      <c r="AV2197" s="46" t="s">
        <v>2366</v>
      </c>
      <c r="AW2197" s="46" t="s">
        <v>1857</v>
      </c>
      <c r="AX2197" s="46"/>
      <c r="AZ2197" s="46" t="s">
        <v>579</v>
      </c>
      <c r="BA2197" s="46" t="s">
        <v>615</v>
      </c>
      <c r="BB2197" s="46"/>
      <c r="BD2197" s="46" t="s">
        <v>2339</v>
      </c>
      <c r="BE2197" s="46"/>
      <c r="BF2197" s="46" t="s">
        <v>2058</v>
      </c>
      <c r="BG2197" s="46" t="s">
        <v>2104</v>
      </c>
      <c r="BH2197" s="46"/>
      <c r="BI2197" s="46"/>
      <c r="BJ2197" s="46" t="s">
        <v>1971</v>
      </c>
      <c r="BK2197" s="46" t="s">
        <v>2104</v>
      </c>
      <c r="BL2197" s="46" t="s">
        <v>2058</v>
      </c>
      <c r="BM2197" s="65" t="s">
        <v>1353</v>
      </c>
      <c r="BN2197" t="str">
        <f t="shared" si="260"/>
        <v>simvastatine film-coated tablet 80mg/</v>
      </c>
      <c r="BO2197" s="65"/>
      <c r="BP2197" t="str">
        <f t="shared" si="263"/>
        <v>simvastatine film-coated tablet 80mg/</v>
      </c>
      <c r="BR2197" s="76">
        <v>10221000</v>
      </c>
      <c r="BS2197" s="72" t="s">
        <v>1220</v>
      </c>
      <c r="BT2197" s="72"/>
      <c r="BU2197" s="119"/>
      <c r="BV2197" s="119"/>
      <c r="BW2197" s="48" t="s">
        <v>2203</v>
      </c>
      <c r="CB2197" s="82" t="s">
        <v>173</v>
      </c>
      <c r="CC2197" s="82"/>
      <c r="CD2197" s="46" t="s">
        <v>2262</v>
      </c>
      <c r="CE2197" s="46" t="s">
        <v>173</v>
      </c>
      <c r="CG2197" s="46" t="s">
        <v>175</v>
      </c>
      <c r="CH2197" s="46"/>
      <c r="CI2197" s="119"/>
      <c r="CJ2197" s="119"/>
      <c r="CK2197" s="46" t="s">
        <v>1239</v>
      </c>
      <c r="CN2197" s="46" t="s">
        <v>3383</v>
      </c>
      <c r="CO2197" s="46" t="s">
        <v>2252</v>
      </c>
      <c r="CQ2197" s="46" t="s">
        <v>2252</v>
      </c>
      <c r="CR2197" s="46" t="s">
        <v>615</v>
      </c>
      <c r="CT2197" s="46" t="s">
        <v>2252</v>
      </c>
      <c r="CU2197" s="46" t="s">
        <v>615</v>
      </c>
      <c r="CV2197" s="119"/>
      <c r="CW2197" s="148"/>
      <c r="DG2197" s="119"/>
      <c r="DH2197" s="119"/>
      <c r="DI2197" s="119"/>
      <c r="DJ2197" s="119"/>
      <c r="DK2197" s="119"/>
      <c r="DL2197" s="74">
        <v>80</v>
      </c>
      <c r="DM2197" s="74" t="s">
        <v>164</v>
      </c>
      <c r="DN2197" s="74"/>
      <c r="DO2197" s="74"/>
      <c r="DP2197" s="74"/>
      <c r="DR2197" s="74">
        <v>80</v>
      </c>
      <c r="DS2197" s="74" t="s">
        <v>164</v>
      </c>
      <c r="DX2197" s="46" t="s">
        <v>210</v>
      </c>
      <c r="DY2197" s="46" t="s">
        <v>210</v>
      </c>
      <c r="DZ2197" s="46" t="s">
        <v>2242</v>
      </c>
      <c r="EA2197" s="75">
        <v>800000</v>
      </c>
      <c r="EB2197" s="46" t="s">
        <v>164</v>
      </c>
      <c r="EC2197" s="46"/>
      <c r="ET2197" s="46" t="s">
        <v>210</v>
      </c>
      <c r="EU2197" s="46" t="s">
        <v>210</v>
      </c>
      <c r="EY2197" s="70" t="str">
        <f t="shared" si="261"/>
        <v>simvastatine oral 80mg/</v>
      </c>
      <c r="FK2197" s="14" t="s">
        <v>163</v>
      </c>
      <c r="FL2197" s="70" t="str">
        <f t="shared" si="262"/>
        <v>simvastatine oral 80mg/</v>
      </c>
    </row>
    <row r="2198" spans="1:168" ht="15.75" customHeight="1">
      <c r="A2198" s="76">
        <f t="shared" si="264"/>
        <v>9876951</v>
      </c>
      <c r="C2198" s="119"/>
      <c r="D2198" s="119"/>
      <c r="E2198" s="119"/>
      <c r="F2198" s="119"/>
      <c r="G2198" s="46" t="s">
        <v>1692</v>
      </c>
      <c r="H2198" s="46" t="s">
        <v>1866</v>
      </c>
      <c r="J2198" s="5" t="str">
        <f t="shared" si="257"/>
        <v>NOR simvastatine Sandoz - København film-coated tablet 28 x 10mg/</v>
      </c>
      <c r="K2198" s="5" t="str">
        <f t="shared" si="258"/>
        <v>NOR simvastatine Sandoz - København film-coated tablet 28 x 10mg/</v>
      </c>
      <c r="N2198" s="46" t="s">
        <v>210</v>
      </c>
      <c r="O2198" s="46" t="s">
        <v>2277</v>
      </c>
      <c r="P2198" s="80">
        <v>28</v>
      </c>
      <c r="R2198" s="80">
        <v>28</v>
      </c>
      <c r="T2198" s="119"/>
      <c r="U2198" s="119"/>
      <c r="V2198" s="119"/>
      <c r="W2198" s="119"/>
      <c r="X2198" s="46" t="s">
        <v>210</v>
      </c>
      <c r="Y2198" s="46" t="s">
        <v>2175</v>
      </c>
      <c r="AA2198" s="46" t="s">
        <v>2303</v>
      </c>
      <c r="AC2198" s="46" t="s">
        <v>210</v>
      </c>
      <c r="AD2198" s="46" t="s">
        <v>210</v>
      </c>
      <c r="AE2198" s="46" t="s">
        <v>2277</v>
      </c>
      <c r="AF2198" s="48" t="s">
        <v>2203</v>
      </c>
      <c r="AG2198" s="46" t="s">
        <v>2339</v>
      </c>
      <c r="AH2198" s="46"/>
      <c r="AI2198" s="46" t="s">
        <v>3373</v>
      </c>
      <c r="AJ2198" s="46" t="s">
        <v>2221</v>
      </c>
      <c r="AT2198" s="25" t="str">
        <f t="shared" si="259"/>
        <v>NOR simvastatine Sandoz - København film-coated tablet 10mg/</v>
      </c>
      <c r="AU2198" s="33"/>
      <c r="AV2198" s="46" t="s">
        <v>2367</v>
      </c>
      <c r="AW2198" s="46" t="s">
        <v>1866</v>
      </c>
      <c r="AX2198" s="46"/>
      <c r="AZ2198" s="46" t="s">
        <v>579</v>
      </c>
      <c r="BA2198" s="46" t="s">
        <v>615</v>
      </c>
      <c r="BB2198" s="46"/>
      <c r="BD2198" s="46" t="s">
        <v>2339</v>
      </c>
      <c r="BE2198" s="46"/>
      <c r="BF2198" s="46" t="s">
        <v>2067</v>
      </c>
      <c r="BG2198" s="46" t="s">
        <v>2105</v>
      </c>
      <c r="BH2198" s="46"/>
      <c r="BI2198" s="46"/>
      <c r="BJ2198" s="46" t="s">
        <v>1980</v>
      </c>
      <c r="BK2198" s="46" t="s">
        <v>2105</v>
      </c>
      <c r="BL2198" s="46" t="s">
        <v>2067</v>
      </c>
      <c r="BM2198" s="65" t="s">
        <v>1353</v>
      </c>
      <c r="BN2198" t="str">
        <f t="shared" si="260"/>
        <v>simvastatine film-coated tablet 10mg/</v>
      </c>
      <c r="BO2198" s="65"/>
      <c r="BP2198" t="str">
        <f t="shared" si="263"/>
        <v>simvastatine film-coated tablet 10mg/</v>
      </c>
      <c r="BR2198" s="76">
        <v>10221000</v>
      </c>
      <c r="BS2198" s="72" t="s">
        <v>1220</v>
      </c>
      <c r="BT2198" s="72"/>
      <c r="BU2198" s="119"/>
      <c r="BV2198" s="119"/>
      <c r="BW2198" s="48" t="s">
        <v>2203</v>
      </c>
      <c r="CB2198" s="82" t="s">
        <v>173</v>
      </c>
      <c r="CC2198" s="82"/>
      <c r="CD2198" s="46" t="s">
        <v>2262</v>
      </c>
      <c r="CE2198" s="46" t="s">
        <v>173</v>
      </c>
      <c r="CG2198" s="46" t="s">
        <v>175</v>
      </c>
      <c r="CH2198" s="46"/>
      <c r="CI2198" s="119"/>
      <c r="CJ2198" s="119"/>
      <c r="CK2198" s="46" t="s">
        <v>1239</v>
      </c>
      <c r="CN2198" s="46" t="s">
        <v>3383</v>
      </c>
      <c r="CO2198" s="46" t="s">
        <v>2252</v>
      </c>
      <c r="CQ2198" s="46" t="s">
        <v>2252</v>
      </c>
      <c r="CR2198" s="46" t="s">
        <v>615</v>
      </c>
      <c r="CT2198" s="46" t="s">
        <v>2252</v>
      </c>
      <c r="CU2198" s="46" t="s">
        <v>615</v>
      </c>
      <c r="CV2198" s="119"/>
      <c r="CW2198" s="148"/>
      <c r="DG2198" s="119"/>
      <c r="DH2198" s="119"/>
      <c r="DI2198" s="119"/>
      <c r="DJ2198" s="119"/>
      <c r="DK2198" s="119"/>
      <c r="DL2198" s="74">
        <v>10</v>
      </c>
      <c r="DM2198" s="74" t="s">
        <v>164</v>
      </c>
      <c r="DN2198" s="74"/>
      <c r="DO2198" s="74"/>
      <c r="DP2198" s="74"/>
      <c r="DR2198" s="74">
        <v>10</v>
      </c>
      <c r="DS2198" s="74" t="s">
        <v>164</v>
      </c>
      <c r="DX2198" s="46" t="s">
        <v>210</v>
      </c>
      <c r="DY2198" s="46" t="s">
        <v>210</v>
      </c>
      <c r="DZ2198" s="46" t="s">
        <v>2242</v>
      </c>
      <c r="EA2198" s="75">
        <v>100000</v>
      </c>
      <c r="EB2198" s="46" t="s">
        <v>164</v>
      </c>
      <c r="EC2198" s="46"/>
      <c r="ET2198" s="46" t="s">
        <v>210</v>
      </c>
      <c r="EU2198" s="46" t="s">
        <v>210</v>
      </c>
      <c r="EY2198" s="70" t="str">
        <f t="shared" si="261"/>
        <v>simvastatine oral 10mg/</v>
      </c>
      <c r="FK2198" s="14" t="s">
        <v>163</v>
      </c>
      <c r="FL2198" s="70" t="str">
        <f t="shared" si="262"/>
        <v>simvastatine oral 10mg/</v>
      </c>
    </row>
    <row r="2199" spans="1:168" ht="15.75" customHeight="1">
      <c r="A2199" s="76">
        <f t="shared" si="264"/>
        <v>9876952</v>
      </c>
      <c r="C2199" s="119"/>
      <c r="D2199" s="119"/>
      <c r="E2199" s="119"/>
      <c r="F2199" s="119"/>
      <c r="G2199" s="46" t="s">
        <v>1693</v>
      </c>
      <c r="H2199" s="46" t="s">
        <v>1870</v>
      </c>
      <c r="J2199" s="5" t="str">
        <f t="shared" ref="J2199:J2262" si="265">CONCATENATE(BM2199," ",CR2200," ",BG2199," ",BS2199," ",R2199,S2199," x ",DR2199,DS2199,"/",DU2199,DV2199)</f>
        <v>NOR simvastatine Sandoz - København film-coated tablet 28 x 20mg/</v>
      </c>
      <c r="K2199" s="5" t="str">
        <f t="shared" ref="K2199:K2262" si="266">CONCATENATE(BM2199," ",CR2200," ",BG2199," ",BS2199," ",R2199,S2199," x ",DR2199,DS2199,"/",DU2199,DV2199)</f>
        <v>NOR simvastatine Sandoz - København film-coated tablet 28 x 20mg/</v>
      </c>
      <c r="N2199" s="46" t="s">
        <v>210</v>
      </c>
      <c r="O2199" s="46" t="s">
        <v>2277</v>
      </c>
      <c r="P2199" s="80">
        <v>28</v>
      </c>
      <c r="R2199" s="80">
        <v>28</v>
      </c>
      <c r="T2199" s="119"/>
      <c r="U2199" s="119"/>
      <c r="V2199" s="119"/>
      <c r="W2199" s="119"/>
      <c r="X2199" s="46" t="s">
        <v>210</v>
      </c>
      <c r="Y2199" s="46" t="s">
        <v>2179</v>
      </c>
      <c r="AA2199" s="46" t="s">
        <v>2303</v>
      </c>
      <c r="AC2199" s="46" t="s">
        <v>210</v>
      </c>
      <c r="AD2199" s="46" t="s">
        <v>210</v>
      </c>
      <c r="AE2199" s="46" t="s">
        <v>2277</v>
      </c>
      <c r="AF2199" s="48" t="s">
        <v>2203</v>
      </c>
      <c r="AG2199" s="46" t="s">
        <v>2339</v>
      </c>
      <c r="AH2199" s="46"/>
      <c r="AI2199" s="46" t="s">
        <v>3373</v>
      </c>
      <c r="AJ2199" s="46" t="s">
        <v>2221</v>
      </c>
      <c r="AT2199" s="25" t="str">
        <f t="shared" ref="AT2199:AT2262" si="267">CONCATENATE(BM2199," ",CR2200," ",BG2199," ",BS2199," ",DR2199,DS2199,"/",DU2199,DV2199)</f>
        <v>NOR simvastatine Sandoz - København film-coated tablet 20mg/</v>
      </c>
      <c r="AU2199" s="33"/>
      <c r="AV2199" s="46" t="s">
        <v>2367</v>
      </c>
      <c r="AW2199" s="46" t="s">
        <v>1870</v>
      </c>
      <c r="AX2199" s="46"/>
      <c r="AZ2199" s="46" t="s">
        <v>579</v>
      </c>
      <c r="BA2199" s="46" t="s">
        <v>615</v>
      </c>
      <c r="BB2199" s="46"/>
      <c r="BD2199" s="46" t="s">
        <v>2339</v>
      </c>
      <c r="BE2199" s="46"/>
      <c r="BF2199" s="46" t="s">
        <v>2071</v>
      </c>
      <c r="BG2199" s="46" t="s">
        <v>2105</v>
      </c>
      <c r="BH2199" s="46"/>
      <c r="BI2199" s="46"/>
      <c r="BJ2199" s="46" t="s">
        <v>1984</v>
      </c>
      <c r="BK2199" s="46" t="s">
        <v>2105</v>
      </c>
      <c r="BL2199" s="46" t="s">
        <v>2071</v>
      </c>
      <c r="BM2199" s="65" t="s">
        <v>1353</v>
      </c>
      <c r="BN2199" t="str">
        <f t="shared" ref="BN2199:BN2262" si="268">CONCATENATE(CR2200," ",BS2199," ",DR2199,DS2199,"/",DU2199,DV2199)</f>
        <v>simvastatine film-coated tablet 20mg/</v>
      </c>
      <c r="BO2199" s="65"/>
      <c r="BP2199" t="str">
        <f t="shared" si="263"/>
        <v>simvastatine film-coated tablet 20mg/</v>
      </c>
      <c r="BR2199" s="76">
        <v>10221000</v>
      </c>
      <c r="BS2199" s="72" t="s">
        <v>1220</v>
      </c>
      <c r="BT2199" s="72"/>
      <c r="BU2199" s="119"/>
      <c r="BV2199" s="119"/>
      <c r="BW2199" s="48" t="s">
        <v>2203</v>
      </c>
      <c r="CB2199" s="82" t="s">
        <v>173</v>
      </c>
      <c r="CC2199" s="82"/>
      <c r="CD2199" s="46" t="s">
        <v>2262</v>
      </c>
      <c r="CE2199" s="46" t="s">
        <v>173</v>
      </c>
      <c r="CG2199" s="46" t="s">
        <v>175</v>
      </c>
      <c r="CH2199" s="46"/>
      <c r="CI2199" s="119"/>
      <c r="CJ2199" s="119"/>
      <c r="CK2199" s="46" t="s">
        <v>1239</v>
      </c>
      <c r="CN2199" s="46" t="s">
        <v>3383</v>
      </c>
      <c r="CO2199" s="46" t="s">
        <v>2252</v>
      </c>
      <c r="CQ2199" s="46" t="s">
        <v>2252</v>
      </c>
      <c r="CR2199" s="46" t="s">
        <v>615</v>
      </c>
      <c r="CT2199" s="46" t="s">
        <v>2252</v>
      </c>
      <c r="CU2199" s="46" t="s">
        <v>615</v>
      </c>
      <c r="CV2199" s="119"/>
      <c r="CW2199" s="148"/>
      <c r="DG2199" s="119"/>
      <c r="DH2199" s="119"/>
      <c r="DI2199" s="119"/>
      <c r="DJ2199" s="119"/>
      <c r="DK2199" s="119"/>
      <c r="DL2199" s="74">
        <v>20</v>
      </c>
      <c r="DM2199" s="74" t="s">
        <v>164</v>
      </c>
      <c r="DN2199" s="74"/>
      <c r="DO2199" s="74"/>
      <c r="DP2199" s="74"/>
      <c r="DR2199" s="74">
        <v>20</v>
      </c>
      <c r="DS2199" s="74" t="s">
        <v>164</v>
      </c>
      <c r="DX2199" s="46" t="s">
        <v>210</v>
      </c>
      <c r="DY2199" s="46" t="s">
        <v>210</v>
      </c>
      <c r="DZ2199" s="46" t="s">
        <v>2242</v>
      </c>
      <c r="EA2199" s="75">
        <v>200000</v>
      </c>
      <c r="EB2199" s="46" t="s">
        <v>164</v>
      </c>
      <c r="EC2199" s="46"/>
      <c r="ET2199" s="46" t="s">
        <v>210</v>
      </c>
      <c r="EU2199" s="46" t="s">
        <v>210</v>
      </c>
      <c r="EY2199" s="70" t="str">
        <f t="shared" ref="EY2199:EY2262" si="269">CONCATENATE(CU2201," ",FK2199," ",DR2199,DS2199,"/",DU2199,DV2199)</f>
        <v>simvastatine oral 20mg/</v>
      </c>
      <c r="FK2199" s="14" t="s">
        <v>163</v>
      </c>
      <c r="FL2199" s="70" t="str">
        <f t="shared" ref="FL2199:FL2262" si="270">CONCATENATE(CU2201," ",FK2199," ",DR2199,DS2199,"/",DU2199,DV2199)</f>
        <v>simvastatine oral 20mg/</v>
      </c>
    </row>
    <row r="2200" spans="1:168" ht="15.75" customHeight="1">
      <c r="A2200" s="76">
        <f t="shared" si="264"/>
        <v>9876953</v>
      </c>
      <c r="C2200" s="119"/>
      <c r="D2200" s="119"/>
      <c r="E2200" s="119"/>
      <c r="F2200" s="119"/>
      <c r="G2200" s="46" t="s">
        <v>1694</v>
      </c>
      <c r="H2200" s="46" t="s">
        <v>1876</v>
      </c>
      <c r="J2200" s="5" t="str">
        <f t="shared" si="265"/>
        <v>NOR simvastatine Mylan AB film-coated tablet 84 x 20mg/</v>
      </c>
      <c r="K2200" s="5" t="str">
        <f t="shared" si="266"/>
        <v>NOR simvastatine Mylan AB film-coated tablet 84 x 20mg/</v>
      </c>
      <c r="N2200" s="46" t="s">
        <v>210</v>
      </c>
      <c r="O2200" s="46" t="s">
        <v>2294</v>
      </c>
      <c r="P2200" s="80">
        <v>84</v>
      </c>
      <c r="R2200" s="80">
        <v>84</v>
      </c>
      <c r="T2200" s="119"/>
      <c r="U2200" s="119"/>
      <c r="V2200" s="119"/>
      <c r="W2200" s="119"/>
      <c r="X2200" s="46" t="s">
        <v>210</v>
      </c>
      <c r="Y2200" s="46" t="s">
        <v>2188</v>
      </c>
      <c r="AA2200" s="46" t="s">
        <v>2303</v>
      </c>
      <c r="AC2200" s="46" t="s">
        <v>210</v>
      </c>
      <c r="AD2200" s="46" t="s">
        <v>210</v>
      </c>
      <c r="AE2200" s="46" t="s">
        <v>2294</v>
      </c>
      <c r="AF2200" s="48" t="s">
        <v>2203</v>
      </c>
      <c r="AG2200" s="46" t="s">
        <v>2339</v>
      </c>
      <c r="AH2200" s="46"/>
      <c r="AI2200" s="46" t="s">
        <v>3373</v>
      </c>
      <c r="AJ2200" s="46" t="s">
        <v>2221</v>
      </c>
      <c r="AT2200" s="25" t="str">
        <f t="shared" si="267"/>
        <v>NOR simvastatine Mylan AB film-coated tablet 20mg/</v>
      </c>
      <c r="AU2200" s="33"/>
      <c r="AV2200" s="46" t="s">
        <v>2369</v>
      </c>
      <c r="AW2200" s="46" t="s">
        <v>1876</v>
      </c>
      <c r="AX2200" s="46"/>
      <c r="AZ2200" s="46" t="s">
        <v>579</v>
      </c>
      <c r="BA2200" s="46" t="s">
        <v>615</v>
      </c>
      <c r="BB2200" s="46"/>
      <c r="BD2200" s="46" t="s">
        <v>2339</v>
      </c>
      <c r="BE2200" s="46"/>
      <c r="BF2200" s="46" t="s">
        <v>2080</v>
      </c>
      <c r="BG2200" s="46" t="s">
        <v>992</v>
      </c>
      <c r="BH2200" s="46"/>
      <c r="BI2200" s="46"/>
      <c r="BJ2200" s="46" t="s">
        <v>1993</v>
      </c>
      <c r="BK2200" s="46" t="s">
        <v>992</v>
      </c>
      <c r="BL2200" s="46" t="s">
        <v>2080</v>
      </c>
      <c r="BM2200" s="65" t="s">
        <v>1353</v>
      </c>
      <c r="BN2200" t="str">
        <f t="shared" si="268"/>
        <v>simvastatine film-coated tablet 20mg/</v>
      </c>
      <c r="BO2200" s="65"/>
      <c r="BP2200" t="str">
        <f t="shared" si="263"/>
        <v>simvastatine film-coated tablet 20mg/</v>
      </c>
      <c r="BR2200" s="76">
        <v>10221000</v>
      </c>
      <c r="BS2200" s="72" t="s">
        <v>1220</v>
      </c>
      <c r="BT2200" s="72"/>
      <c r="BU2200" s="119"/>
      <c r="BV2200" s="119"/>
      <c r="BW2200" s="48" t="s">
        <v>2203</v>
      </c>
      <c r="CB2200" s="82" t="s">
        <v>173</v>
      </c>
      <c r="CC2200" s="82"/>
      <c r="CD2200" s="46" t="s">
        <v>2262</v>
      </c>
      <c r="CE2200" s="46" t="s">
        <v>173</v>
      </c>
      <c r="CG2200" s="46" t="s">
        <v>175</v>
      </c>
      <c r="CH2200" s="46"/>
      <c r="CI2200" s="119"/>
      <c r="CJ2200" s="119"/>
      <c r="CK2200" s="46" t="s">
        <v>1239</v>
      </c>
      <c r="CN2200" s="46" t="s">
        <v>3383</v>
      </c>
      <c r="CO2200" s="46" t="s">
        <v>2252</v>
      </c>
      <c r="CQ2200" s="46" t="s">
        <v>2252</v>
      </c>
      <c r="CR2200" s="46" t="s">
        <v>615</v>
      </c>
      <c r="CT2200" s="46" t="s">
        <v>2252</v>
      </c>
      <c r="CU2200" s="46" t="s">
        <v>615</v>
      </c>
      <c r="CV2200" s="119"/>
      <c r="CW2200" s="148"/>
      <c r="DG2200" s="119"/>
      <c r="DH2200" s="119"/>
      <c r="DI2200" s="119"/>
      <c r="DJ2200" s="119"/>
      <c r="DK2200" s="119"/>
      <c r="DL2200" s="74">
        <v>20</v>
      </c>
      <c r="DM2200" s="74" t="s">
        <v>164</v>
      </c>
      <c r="DN2200" s="74"/>
      <c r="DO2200" s="74"/>
      <c r="DP2200" s="74"/>
      <c r="DR2200" s="74">
        <v>20</v>
      </c>
      <c r="DS2200" s="74" t="s">
        <v>164</v>
      </c>
      <c r="DX2200" s="46" t="s">
        <v>210</v>
      </c>
      <c r="DY2200" s="46" t="s">
        <v>210</v>
      </c>
      <c r="DZ2200" s="46" t="s">
        <v>2242</v>
      </c>
      <c r="EA2200" s="75">
        <v>200000</v>
      </c>
      <c r="EB2200" s="46" t="s">
        <v>164</v>
      </c>
      <c r="EC2200" s="46"/>
      <c r="ET2200" s="46" t="s">
        <v>210</v>
      </c>
      <c r="EU2200" s="46" t="s">
        <v>210</v>
      </c>
      <c r="EY2200" s="70" t="str">
        <f t="shared" si="269"/>
        <v>simvastatine oral 20mg/</v>
      </c>
      <c r="FK2200" s="14" t="s">
        <v>163</v>
      </c>
      <c r="FL2200" s="70" t="str">
        <f t="shared" si="270"/>
        <v>simvastatine oral 20mg/</v>
      </c>
    </row>
    <row r="2201" spans="1:168" ht="15.75" customHeight="1">
      <c r="A2201" s="76">
        <f t="shared" si="264"/>
        <v>9876954</v>
      </c>
      <c r="C2201" s="119"/>
      <c r="D2201" s="119"/>
      <c r="E2201" s="119"/>
      <c r="F2201" s="119"/>
      <c r="G2201" s="46" t="s">
        <v>1695</v>
      </c>
      <c r="H2201" s="46" t="s">
        <v>1868</v>
      </c>
      <c r="J2201" s="5" t="str">
        <f t="shared" si="265"/>
        <v>NOR simvastatine KRKA Sverige AB film-coated tablet 250 x 40mg/</v>
      </c>
      <c r="K2201" s="5" t="str">
        <f t="shared" si="266"/>
        <v>NOR simvastatine KRKA Sverige AB film-coated tablet 250 x 40mg/</v>
      </c>
      <c r="N2201" s="46" t="s">
        <v>210</v>
      </c>
      <c r="O2201" s="46" t="s">
        <v>2237</v>
      </c>
      <c r="P2201" s="80">
        <v>250</v>
      </c>
      <c r="R2201" s="80">
        <v>250</v>
      </c>
      <c r="T2201" s="119"/>
      <c r="U2201" s="119"/>
      <c r="V2201" s="119"/>
      <c r="W2201" s="119"/>
      <c r="X2201" s="46" t="s">
        <v>210</v>
      </c>
      <c r="Y2201" s="46" t="s">
        <v>2177</v>
      </c>
      <c r="AA2201" s="46" t="s">
        <v>2303</v>
      </c>
      <c r="AC2201" s="46" t="s">
        <v>210</v>
      </c>
      <c r="AD2201" s="46" t="s">
        <v>210</v>
      </c>
      <c r="AE2201" s="46" t="s">
        <v>2237</v>
      </c>
      <c r="AF2201" s="48" t="s">
        <v>2203</v>
      </c>
      <c r="AG2201" s="46" t="s">
        <v>2339</v>
      </c>
      <c r="AH2201" s="46"/>
      <c r="AI2201" s="46" t="s">
        <v>3373</v>
      </c>
      <c r="AJ2201" s="46" t="s">
        <v>2221</v>
      </c>
      <c r="AT2201" s="25" t="str">
        <f t="shared" si="267"/>
        <v>NOR simvastatine KRKA Sverige AB film-coated tablet 40mg/</v>
      </c>
      <c r="AU2201" s="33"/>
      <c r="AV2201" s="46" t="s">
        <v>2365</v>
      </c>
      <c r="AW2201" s="46" t="s">
        <v>1868</v>
      </c>
      <c r="AX2201" s="46"/>
      <c r="AZ2201" s="46" t="s">
        <v>579</v>
      </c>
      <c r="BA2201" s="46" t="s">
        <v>615</v>
      </c>
      <c r="BB2201" s="46"/>
      <c r="BD2201" s="46" t="s">
        <v>2339</v>
      </c>
      <c r="BE2201" s="46"/>
      <c r="BF2201" s="46" t="s">
        <v>2069</v>
      </c>
      <c r="BG2201" s="46" t="s">
        <v>979</v>
      </c>
      <c r="BH2201" s="46"/>
      <c r="BI2201" s="46"/>
      <c r="BJ2201" s="46" t="s">
        <v>1982</v>
      </c>
      <c r="BK2201" s="46" t="s">
        <v>979</v>
      </c>
      <c r="BL2201" s="46" t="s">
        <v>2069</v>
      </c>
      <c r="BM2201" s="65" t="s">
        <v>1353</v>
      </c>
      <c r="BN2201" t="str">
        <f t="shared" si="268"/>
        <v>simvastatine film-coated tablet 40mg/</v>
      </c>
      <c r="BO2201" s="65"/>
      <c r="BP2201" t="str">
        <f t="shared" si="263"/>
        <v>simvastatine film-coated tablet 40mg/</v>
      </c>
      <c r="BR2201" s="76">
        <v>10221000</v>
      </c>
      <c r="BS2201" s="72" t="s">
        <v>1220</v>
      </c>
      <c r="BT2201" s="72"/>
      <c r="BU2201" s="119"/>
      <c r="BV2201" s="119"/>
      <c r="BW2201" s="48" t="s">
        <v>2203</v>
      </c>
      <c r="CB2201" s="82" t="s">
        <v>173</v>
      </c>
      <c r="CC2201" s="82"/>
      <c r="CD2201" s="46" t="s">
        <v>2262</v>
      </c>
      <c r="CE2201" s="46" t="s">
        <v>173</v>
      </c>
      <c r="CG2201" s="46" t="s">
        <v>175</v>
      </c>
      <c r="CH2201" s="46"/>
      <c r="CI2201" s="119"/>
      <c r="CJ2201" s="119"/>
      <c r="CK2201" s="46" t="s">
        <v>1239</v>
      </c>
      <c r="CN2201" s="46" t="s">
        <v>3383</v>
      </c>
      <c r="CO2201" s="46" t="s">
        <v>2252</v>
      </c>
      <c r="CQ2201" s="46" t="s">
        <v>2252</v>
      </c>
      <c r="CR2201" s="46" t="s">
        <v>615</v>
      </c>
      <c r="CT2201" s="46" t="s">
        <v>2252</v>
      </c>
      <c r="CU2201" s="46" t="s">
        <v>615</v>
      </c>
      <c r="CV2201" s="119"/>
      <c r="CW2201" s="148"/>
      <c r="DG2201" s="119"/>
      <c r="DH2201" s="119"/>
      <c r="DI2201" s="119"/>
      <c r="DJ2201" s="119"/>
      <c r="DK2201" s="119"/>
      <c r="DL2201" s="74">
        <v>40</v>
      </c>
      <c r="DM2201" s="74" t="s">
        <v>164</v>
      </c>
      <c r="DN2201" s="74"/>
      <c r="DO2201" s="74"/>
      <c r="DP2201" s="74"/>
      <c r="DR2201" s="74">
        <v>40</v>
      </c>
      <c r="DS2201" s="74" t="s">
        <v>164</v>
      </c>
      <c r="DX2201" s="46" t="s">
        <v>210</v>
      </c>
      <c r="DY2201" s="46" t="s">
        <v>210</v>
      </c>
      <c r="DZ2201" s="46" t="s">
        <v>2242</v>
      </c>
      <c r="EA2201" s="75">
        <v>400000</v>
      </c>
      <c r="EB2201" s="46" t="s">
        <v>164</v>
      </c>
      <c r="EC2201" s="46"/>
      <c r="ET2201" s="46" t="s">
        <v>210</v>
      </c>
      <c r="EU2201" s="46" t="s">
        <v>210</v>
      </c>
      <c r="EY2201" s="70" t="str">
        <f t="shared" si="269"/>
        <v>simvastatine oral 40mg/</v>
      </c>
      <c r="FK2201" s="14" t="s">
        <v>163</v>
      </c>
      <c r="FL2201" s="70" t="str">
        <f t="shared" si="270"/>
        <v>simvastatine oral 40mg/</v>
      </c>
    </row>
    <row r="2202" spans="1:168" ht="15.75" customHeight="1">
      <c r="A2202" s="76">
        <f t="shared" si="264"/>
        <v>9876955</v>
      </c>
      <c r="C2202" s="119"/>
      <c r="D2202" s="119"/>
      <c r="E2202" s="119"/>
      <c r="F2202" s="119"/>
      <c r="G2202" s="46" t="s">
        <v>1696</v>
      </c>
      <c r="H2202" s="46" t="s">
        <v>1862</v>
      </c>
      <c r="J2202" s="5" t="str">
        <f t="shared" si="265"/>
        <v>NOR simvastatine Sandoz - København film-coated tablet 28 x 40mg/</v>
      </c>
      <c r="K2202" s="5" t="str">
        <f t="shared" si="266"/>
        <v>NOR simvastatine Sandoz - København film-coated tablet 28 x 40mg/</v>
      </c>
      <c r="N2202" s="46" t="s">
        <v>210</v>
      </c>
      <c r="O2202" s="46" t="s">
        <v>2277</v>
      </c>
      <c r="P2202" s="80">
        <v>28</v>
      </c>
      <c r="R2202" s="80">
        <v>28</v>
      </c>
      <c r="T2202" s="119"/>
      <c r="U2202" s="119"/>
      <c r="V2202" s="119"/>
      <c r="W2202" s="119"/>
      <c r="X2202" s="46" t="s">
        <v>210</v>
      </c>
      <c r="Y2202" s="46" t="s">
        <v>2171</v>
      </c>
      <c r="AA2202" s="46" t="s">
        <v>2303</v>
      </c>
      <c r="AC2202" s="46" t="s">
        <v>210</v>
      </c>
      <c r="AD2202" s="46" t="s">
        <v>210</v>
      </c>
      <c r="AE2202" s="46" t="s">
        <v>2277</v>
      </c>
      <c r="AF2202" s="48" t="s">
        <v>2203</v>
      </c>
      <c r="AG2202" s="46" t="s">
        <v>2339</v>
      </c>
      <c r="AH2202" s="46"/>
      <c r="AI2202" s="46" t="s">
        <v>3373</v>
      </c>
      <c r="AJ2202" s="46" t="s">
        <v>2221</v>
      </c>
      <c r="AT2202" s="25" t="str">
        <f t="shared" si="267"/>
        <v>NOR simvastatine Sandoz - København film-coated tablet 40mg/</v>
      </c>
      <c r="AU2202" s="33"/>
      <c r="AV2202" s="46" t="s">
        <v>2367</v>
      </c>
      <c r="AW2202" s="46" t="s">
        <v>1862</v>
      </c>
      <c r="AX2202" s="46"/>
      <c r="AZ2202" s="46" t="s">
        <v>579</v>
      </c>
      <c r="BA2202" s="46" t="s">
        <v>615</v>
      </c>
      <c r="BB2202" s="46"/>
      <c r="BD2202" s="46" t="s">
        <v>2339</v>
      </c>
      <c r="BE2202" s="46"/>
      <c r="BF2202" s="46" t="s">
        <v>2063</v>
      </c>
      <c r="BG2202" s="46" t="s">
        <v>2105</v>
      </c>
      <c r="BH2202" s="46"/>
      <c r="BI2202" s="46"/>
      <c r="BJ2202" s="46" t="s">
        <v>1976</v>
      </c>
      <c r="BK2202" s="46" t="s">
        <v>2105</v>
      </c>
      <c r="BL2202" s="46" t="s">
        <v>2063</v>
      </c>
      <c r="BM2202" s="65" t="s">
        <v>1353</v>
      </c>
      <c r="BN2202" t="str">
        <f t="shared" si="268"/>
        <v>simvastatine film-coated tablet 40mg/</v>
      </c>
      <c r="BO2202" s="65"/>
      <c r="BP2202" t="str">
        <f t="shared" si="263"/>
        <v>simvastatine film-coated tablet 40mg/</v>
      </c>
      <c r="BR2202" s="76">
        <v>10221000</v>
      </c>
      <c r="BS2202" s="72" t="s">
        <v>1220</v>
      </c>
      <c r="BT2202" s="72"/>
      <c r="BU2202" s="119"/>
      <c r="BV2202" s="119"/>
      <c r="BW2202" s="48" t="s">
        <v>2203</v>
      </c>
      <c r="CB2202" s="82" t="s">
        <v>173</v>
      </c>
      <c r="CC2202" s="82"/>
      <c r="CD2202" s="46" t="s">
        <v>2262</v>
      </c>
      <c r="CE2202" s="46" t="s">
        <v>173</v>
      </c>
      <c r="CG2202" s="46" t="s">
        <v>175</v>
      </c>
      <c r="CH2202" s="46"/>
      <c r="CI2202" s="119"/>
      <c r="CJ2202" s="119"/>
      <c r="CK2202" s="46" t="s">
        <v>1239</v>
      </c>
      <c r="CN2202" s="46" t="s">
        <v>3383</v>
      </c>
      <c r="CO2202" s="46" t="s">
        <v>2252</v>
      </c>
      <c r="CQ2202" s="46" t="s">
        <v>2252</v>
      </c>
      <c r="CR2202" s="46" t="s">
        <v>615</v>
      </c>
      <c r="CT2202" s="46" t="s">
        <v>2252</v>
      </c>
      <c r="CU2202" s="46" t="s">
        <v>615</v>
      </c>
      <c r="CV2202" s="119"/>
      <c r="CW2202" s="148"/>
      <c r="DG2202" s="119"/>
      <c r="DH2202" s="119"/>
      <c r="DI2202" s="119"/>
      <c r="DJ2202" s="119"/>
      <c r="DK2202" s="119"/>
      <c r="DL2202" s="74">
        <v>40</v>
      </c>
      <c r="DM2202" s="74" t="s">
        <v>164</v>
      </c>
      <c r="DN2202" s="74"/>
      <c r="DO2202" s="74"/>
      <c r="DP2202" s="74"/>
      <c r="DR2202" s="74">
        <v>40</v>
      </c>
      <c r="DS2202" s="74" t="s">
        <v>164</v>
      </c>
      <c r="DX2202" s="46" t="s">
        <v>210</v>
      </c>
      <c r="DY2202" s="46" t="s">
        <v>210</v>
      </c>
      <c r="DZ2202" s="46" t="s">
        <v>2242</v>
      </c>
      <c r="EA2202" s="75">
        <v>400000</v>
      </c>
      <c r="EB2202" s="46" t="s">
        <v>164</v>
      </c>
      <c r="EC2202" s="46"/>
      <c r="ET2202" s="46" t="s">
        <v>210</v>
      </c>
      <c r="EU2202" s="46" t="s">
        <v>210</v>
      </c>
      <c r="EY2202" s="70" t="str">
        <f t="shared" si="269"/>
        <v>simvastatine oral 40mg/</v>
      </c>
      <c r="FK2202" s="14" t="s">
        <v>163</v>
      </c>
      <c r="FL2202" s="70" t="str">
        <f t="shared" si="270"/>
        <v>simvastatine oral 40mg/</v>
      </c>
    </row>
    <row r="2203" spans="1:168" ht="15.75" customHeight="1">
      <c r="A2203" s="76">
        <f t="shared" si="264"/>
        <v>9876956</v>
      </c>
      <c r="C2203" s="119"/>
      <c r="D2203" s="119"/>
      <c r="E2203" s="119"/>
      <c r="F2203" s="119"/>
      <c r="G2203" s="46" t="s">
        <v>1697</v>
      </c>
      <c r="H2203" s="46" t="s">
        <v>1857</v>
      </c>
      <c r="J2203" s="5" t="str">
        <f t="shared" si="265"/>
        <v>NOR simvastatine Bluefish Pharmaceuticals AB film-coated tablet 84 x 80mg/</v>
      </c>
      <c r="K2203" s="5" t="str">
        <f t="shared" si="266"/>
        <v>NOR simvastatine Bluefish Pharmaceuticals AB film-coated tablet 84 x 80mg/</v>
      </c>
      <c r="N2203" s="46" t="s">
        <v>210</v>
      </c>
      <c r="O2203" s="46" t="s">
        <v>2294</v>
      </c>
      <c r="P2203" s="80">
        <v>84</v>
      </c>
      <c r="R2203" s="80">
        <v>84</v>
      </c>
      <c r="T2203" s="119"/>
      <c r="U2203" s="119"/>
      <c r="V2203" s="119"/>
      <c r="W2203" s="119"/>
      <c r="X2203" s="46" t="s">
        <v>210</v>
      </c>
      <c r="Y2203" s="46" t="s">
        <v>2166</v>
      </c>
      <c r="AA2203" s="46" t="s">
        <v>2303</v>
      </c>
      <c r="AC2203" s="46" t="s">
        <v>210</v>
      </c>
      <c r="AD2203" s="46" t="s">
        <v>210</v>
      </c>
      <c r="AE2203" s="46" t="s">
        <v>2294</v>
      </c>
      <c r="AF2203" s="48" t="s">
        <v>2203</v>
      </c>
      <c r="AG2203" s="46" t="s">
        <v>2339</v>
      </c>
      <c r="AH2203" s="46"/>
      <c r="AI2203" s="46" t="s">
        <v>3373</v>
      </c>
      <c r="AJ2203" s="46" t="s">
        <v>2221</v>
      </c>
      <c r="AT2203" s="25" t="str">
        <f t="shared" si="267"/>
        <v>NOR simvastatine Bluefish Pharmaceuticals AB film-coated tablet 80mg/</v>
      </c>
      <c r="AU2203" s="33"/>
      <c r="AV2203" s="46" t="s">
        <v>2366</v>
      </c>
      <c r="AW2203" s="46" t="s">
        <v>1857</v>
      </c>
      <c r="AX2203" s="46"/>
      <c r="AZ2203" s="46" t="s">
        <v>579</v>
      </c>
      <c r="BA2203" s="46" t="s">
        <v>615</v>
      </c>
      <c r="BB2203" s="46"/>
      <c r="BD2203" s="46" t="s">
        <v>2339</v>
      </c>
      <c r="BE2203" s="46"/>
      <c r="BF2203" s="46" t="s">
        <v>2058</v>
      </c>
      <c r="BG2203" s="46" t="s">
        <v>2104</v>
      </c>
      <c r="BH2203" s="46"/>
      <c r="BI2203" s="46"/>
      <c r="BJ2203" s="46" t="s">
        <v>1971</v>
      </c>
      <c r="BK2203" s="46" t="s">
        <v>2104</v>
      </c>
      <c r="BL2203" s="46" t="s">
        <v>2058</v>
      </c>
      <c r="BM2203" s="65" t="s">
        <v>1353</v>
      </c>
      <c r="BN2203" t="str">
        <f t="shared" si="268"/>
        <v>simvastatine film-coated tablet 80mg/</v>
      </c>
      <c r="BO2203" s="65"/>
      <c r="BP2203" t="str">
        <f t="shared" si="263"/>
        <v>simvastatine film-coated tablet 80mg/</v>
      </c>
      <c r="BR2203" s="76">
        <v>10221000</v>
      </c>
      <c r="BS2203" s="72" t="s">
        <v>1220</v>
      </c>
      <c r="BT2203" s="72"/>
      <c r="BU2203" s="119"/>
      <c r="BV2203" s="119"/>
      <c r="BW2203" s="48" t="s">
        <v>2203</v>
      </c>
      <c r="CB2203" s="82" t="s">
        <v>173</v>
      </c>
      <c r="CC2203" s="82"/>
      <c r="CD2203" s="46" t="s">
        <v>2262</v>
      </c>
      <c r="CE2203" s="46" t="s">
        <v>173</v>
      </c>
      <c r="CG2203" s="46" t="s">
        <v>175</v>
      </c>
      <c r="CH2203" s="46"/>
      <c r="CI2203" s="119"/>
      <c r="CJ2203" s="119"/>
      <c r="CK2203" s="46" t="s">
        <v>1239</v>
      </c>
      <c r="CN2203" s="46" t="s">
        <v>3383</v>
      </c>
      <c r="CO2203" s="46" t="s">
        <v>2252</v>
      </c>
      <c r="CQ2203" s="46" t="s">
        <v>2252</v>
      </c>
      <c r="CR2203" s="46" t="s">
        <v>615</v>
      </c>
      <c r="CT2203" s="46" t="s">
        <v>2252</v>
      </c>
      <c r="CU2203" s="46" t="s">
        <v>615</v>
      </c>
      <c r="CV2203" s="119"/>
      <c r="CW2203" s="148"/>
      <c r="DG2203" s="119"/>
      <c r="DH2203" s="119"/>
      <c r="DI2203" s="119"/>
      <c r="DJ2203" s="119"/>
      <c r="DK2203" s="119"/>
      <c r="DL2203" s="74">
        <v>80</v>
      </c>
      <c r="DM2203" s="74" t="s">
        <v>164</v>
      </c>
      <c r="DN2203" s="74"/>
      <c r="DO2203" s="74"/>
      <c r="DP2203" s="74"/>
      <c r="DR2203" s="74">
        <v>80</v>
      </c>
      <c r="DS2203" s="74" t="s">
        <v>164</v>
      </c>
      <c r="DX2203" s="46" t="s">
        <v>210</v>
      </c>
      <c r="DY2203" s="46" t="s">
        <v>210</v>
      </c>
      <c r="DZ2203" s="46" t="s">
        <v>2242</v>
      </c>
      <c r="EA2203" s="75">
        <v>800000</v>
      </c>
      <c r="EB2203" s="46" t="s">
        <v>164</v>
      </c>
      <c r="EC2203" s="46"/>
      <c r="ET2203" s="46" t="s">
        <v>210</v>
      </c>
      <c r="EU2203" s="46" t="s">
        <v>210</v>
      </c>
      <c r="EY2203" s="70" t="str">
        <f t="shared" si="269"/>
        <v>simvastatine oral 80mg/</v>
      </c>
      <c r="FK2203" s="14" t="s">
        <v>163</v>
      </c>
      <c r="FL2203" s="70" t="str">
        <f t="shared" si="270"/>
        <v>simvastatine oral 80mg/</v>
      </c>
    </row>
    <row r="2204" spans="1:168" ht="15.75" customHeight="1">
      <c r="A2204" s="76">
        <f t="shared" si="264"/>
        <v>9876957</v>
      </c>
      <c r="C2204" s="119"/>
      <c r="D2204" s="119"/>
      <c r="E2204" s="119"/>
      <c r="F2204" s="119"/>
      <c r="G2204" s="46" t="s">
        <v>1698</v>
      </c>
      <c r="H2204" s="46" t="s">
        <v>1873</v>
      </c>
      <c r="J2204" s="5" t="str">
        <f t="shared" si="265"/>
        <v>NOR simvastatine Teva Sweden AB film-coated tablet 60 x 80mg/</v>
      </c>
      <c r="K2204" s="5" t="str">
        <f t="shared" si="266"/>
        <v>NOR simvastatine Teva Sweden AB film-coated tablet 60 x 80mg/</v>
      </c>
      <c r="N2204" s="46" t="s">
        <v>210</v>
      </c>
      <c r="O2204" s="46" t="s">
        <v>2274</v>
      </c>
      <c r="P2204" s="80">
        <v>60</v>
      </c>
      <c r="R2204" s="80">
        <v>60</v>
      </c>
      <c r="T2204" s="119"/>
      <c r="U2204" s="119"/>
      <c r="V2204" s="119"/>
      <c r="W2204" s="119"/>
      <c r="X2204" s="46" t="s">
        <v>210</v>
      </c>
      <c r="Y2204" s="46" t="s">
        <v>2182</v>
      </c>
      <c r="AA2204" s="46" t="s">
        <v>2303</v>
      </c>
      <c r="AC2204" s="46" t="s">
        <v>210</v>
      </c>
      <c r="AD2204" s="46" t="s">
        <v>210</v>
      </c>
      <c r="AE2204" s="46" t="s">
        <v>2274</v>
      </c>
      <c r="AF2204" s="48" t="s">
        <v>2203</v>
      </c>
      <c r="AG2204" s="46" t="s">
        <v>2339</v>
      </c>
      <c r="AH2204" s="46"/>
      <c r="AI2204" s="46" t="s">
        <v>3373</v>
      </c>
      <c r="AJ2204" s="46" t="s">
        <v>2221</v>
      </c>
      <c r="AT2204" s="25" t="str">
        <f t="shared" si="267"/>
        <v>NOR simvastatine Teva Sweden AB film-coated tablet 80mg/</v>
      </c>
      <c r="AU2204" s="33"/>
      <c r="AV2204" s="46" t="s">
        <v>2363</v>
      </c>
      <c r="AW2204" s="46" t="s">
        <v>1873</v>
      </c>
      <c r="AX2204" s="46"/>
      <c r="AZ2204" s="46" t="s">
        <v>579</v>
      </c>
      <c r="BA2204" s="46" t="s">
        <v>615</v>
      </c>
      <c r="BB2204" s="46"/>
      <c r="BD2204" s="46" t="s">
        <v>2339</v>
      </c>
      <c r="BE2204" s="46"/>
      <c r="BF2204" s="46" t="s">
        <v>2074</v>
      </c>
      <c r="BG2204" s="46" t="s">
        <v>2101</v>
      </c>
      <c r="BH2204" s="46"/>
      <c r="BI2204" s="46"/>
      <c r="BJ2204" s="46" t="s">
        <v>1987</v>
      </c>
      <c r="BK2204" s="46" t="s">
        <v>2101</v>
      </c>
      <c r="BL2204" s="46" t="s">
        <v>2074</v>
      </c>
      <c r="BM2204" s="65" t="s">
        <v>1353</v>
      </c>
      <c r="BN2204" t="str">
        <f t="shared" si="268"/>
        <v>simvastatine film-coated tablet 80mg/</v>
      </c>
      <c r="BO2204" s="65"/>
      <c r="BP2204" t="str">
        <f t="shared" si="263"/>
        <v>simvastatine film-coated tablet 80mg/</v>
      </c>
      <c r="BR2204" s="76">
        <v>10221000</v>
      </c>
      <c r="BS2204" s="72" t="s">
        <v>1220</v>
      </c>
      <c r="BT2204" s="72"/>
      <c r="BU2204" s="119"/>
      <c r="BV2204" s="119"/>
      <c r="BW2204" s="48" t="s">
        <v>2203</v>
      </c>
      <c r="CB2204" s="82" t="s">
        <v>173</v>
      </c>
      <c r="CC2204" s="82"/>
      <c r="CD2204" s="46" t="s">
        <v>2262</v>
      </c>
      <c r="CE2204" s="46" t="s">
        <v>173</v>
      </c>
      <c r="CG2204" s="46" t="s">
        <v>175</v>
      </c>
      <c r="CH2204" s="46"/>
      <c r="CI2204" s="119"/>
      <c r="CJ2204" s="119"/>
      <c r="CK2204" s="46" t="s">
        <v>1239</v>
      </c>
      <c r="CN2204" s="46" t="s">
        <v>3383</v>
      </c>
      <c r="CO2204" s="46" t="s">
        <v>2252</v>
      </c>
      <c r="CQ2204" s="46" t="s">
        <v>2252</v>
      </c>
      <c r="CR2204" s="46" t="s">
        <v>615</v>
      </c>
      <c r="CT2204" s="46" t="s">
        <v>2252</v>
      </c>
      <c r="CU2204" s="46" t="s">
        <v>615</v>
      </c>
      <c r="CV2204" s="119"/>
      <c r="CW2204" s="148"/>
      <c r="DG2204" s="119"/>
      <c r="DH2204" s="119"/>
      <c r="DI2204" s="119"/>
      <c r="DJ2204" s="119"/>
      <c r="DK2204" s="119"/>
      <c r="DL2204" s="74">
        <v>80</v>
      </c>
      <c r="DM2204" s="74" t="s">
        <v>164</v>
      </c>
      <c r="DN2204" s="74"/>
      <c r="DO2204" s="74"/>
      <c r="DP2204" s="74"/>
      <c r="DR2204" s="74">
        <v>80</v>
      </c>
      <c r="DS2204" s="74" t="s">
        <v>164</v>
      </c>
      <c r="DX2204" s="46" t="s">
        <v>210</v>
      </c>
      <c r="DY2204" s="46" t="s">
        <v>210</v>
      </c>
      <c r="DZ2204" s="46" t="s">
        <v>2242</v>
      </c>
      <c r="EA2204" s="75">
        <v>800000</v>
      </c>
      <c r="EB2204" s="46" t="s">
        <v>164</v>
      </c>
      <c r="EC2204" s="46"/>
      <c r="ET2204" s="46" t="s">
        <v>210</v>
      </c>
      <c r="EU2204" s="46" t="s">
        <v>210</v>
      </c>
      <c r="EY2204" s="70" t="str">
        <f t="shared" si="269"/>
        <v>simvastatine oral 80mg/</v>
      </c>
      <c r="FK2204" s="14" t="s">
        <v>163</v>
      </c>
      <c r="FL2204" s="70" t="str">
        <f t="shared" si="270"/>
        <v>simvastatine oral 80mg/</v>
      </c>
    </row>
    <row r="2205" spans="1:168" ht="15.75" customHeight="1">
      <c r="A2205" s="76">
        <f t="shared" si="264"/>
        <v>9876958</v>
      </c>
      <c r="C2205" s="119"/>
      <c r="D2205" s="119"/>
      <c r="E2205" s="119"/>
      <c r="F2205" s="119"/>
      <c r="G2205" s="46" t="s">
        <v>1699</v>
      </c>
      <c r="H2205" s="46" t="s">
        <v>1881</v>
      </c>
      <c r="J2205" s="5" t="str">
        <f t="shared" si="265"/>
        <v>NOR simvastatine Mylan AB film-coated tablet 28 x 80mg/</v>
      </c>
      <c r="K2205" s="5" t="str">
        <f t="shared" si="266"/>
        <v>NOR simvastatine Mylan AB film-coated tablet 28 x 80mg/</v>
      </c>
      <c r="N2205" s="46" t="s">
        <v>210</v>
      </c>
      <c r="O2205" s="46" t="s">
        <v>2277</v>
      </c>
      <c r="P2205" s="80">
        <v>28</v>
      </c>
      <c r="R2205" s="80">
        <v>28</v>
      </c>
      <c r="T2205" s="119"/>
      <c r="U2205" s="119"/>
      <c r="V2205" s="119"/>
      <c r="W2205" s="119"/>
      <c r="X2205" s="46" t="s">
        <v>210</v>
      </c>
      <c r="Y2205" s="46" t="s">
        <v>2194</v>
      </c>
      <c r="AA2205" s="46" t="s">
        <v>2303</v>
      </c>
      <c r="AC2205" s="46" t="s">
        <v>210</v>
      </c>
      <c r="AD2205" s="46" t="s">
        <v>210</v>
      </c>
      <c r="AE2205" s="46" t="s">
        <v>2277</v>
      </c>
      <c r="AF2205" s="48" t="s">
        <v>2203</v>
      </c>
      <c r="AG2205" s="46" t="s">
        <v>2339</v>
      </c>
      <c r="AH2205" s="46"/>
      <c r="AI2205" s="46" t="s">
        <v>3373</v>
      </c>
      <c r="AJ2205" s="46" t="s">
        <v>2221</v>
      </c>
      <c r="AT2205" s="25" t="str">
        <f t="shared" si="267"/>
        <v>NOR simvastatine Mylan AB film-coated tablet 80mg/</v>
      </c>
      <c r="AU2205" s="33"/>
      <c r="AV2205" s="46" t="s">
        <v>2369</v>
      </c>
      <c r="AW2205" s="46" t="s">
        <v>1881</v>
      </c>
      <c r="AX2205" s="46"/>
      <c r="AZ2205" s="46" t="s">
        <v>579</v>
      </c>
      <c r="BA2205" s="46" t="s">
        <v>615</v>
      </c>
      <c r="BB2205" s="46"/>
      <c r="BD2205" s="46" t="s">
        <v>2339</v>
      </c>
      <c r="BE2205" s="46"/>
      <c r="BF2205" s="46" t="s">
        <v>2086</v>
      </c>
      <c r="BG2205" s="46" t="s">
        <v>992</v>
      </c>
      <c r="BH2205" s="46"/>
      <c r="BI2205" s="46"/>
      <c r="BJ2205" s="46" t="s">
        <v>1999</v>
      </c>
      <c r="BK2205" s="46" t="s">
        <v>992</v>
      </c>
      <c r="BL2205" s="46" t="s">
        <v>2086</v>
      </c>
      <c r="BM2205" s="65" t="s">
        <v>1353</v>
      </c>
      <c r="BN2205" t="str">
        <f t="shared" si="268"/>
        <v>simvastatine film-coated tablet 80mg/</v>
      </c>
      <c r="BO2205" s="65"/>
      <c r="BP2205" t="str">
        <f t="shared" si="263"/>
        <v>simvastatine film-coated tablet 80mg/</v>
      </c>
      <c r="BR2205" s="76">
        <v>10221000</v>
      </c>
      <c r="BS2205" s="72" t="s">
        <v>1220</v>
      </c>
      <c r="BT2205" s="72"/>
      <c r="BU2205" s="119"/>
      <c r="BV2205" s="119"/>
      <c r="BW2205" s="48" t="s">
        <v>2203</v>
      </c>
      <c r="CB2205" s="82" t="s">
        <v>173</v>
      </c>
      <c r="CC2205" s="82"/>
      <c r="CD2205" s="46" t="s">
        <v>2262</v>
      </c>
      <c r="CE2205" s="46" t="s">
        <v>173</v>
      </c>
      <c r="CG2205" s="46" t="s">
        <v>175</v>
      </c>
      <c r="CH2205" s="46"/>
      <c r="CI2205" s="119"/>
      <c r="CJ2205" s="119"/>
      <c r="CK2205" s="46" t="s">
        <v>1239</v>
      </c>
      <c r="CN2205" s="46" t="s">
        <v>3383</v>
      </c>
      <c r="CO2205" s="46" t="s">
        <v>2252</v>
      </c>
      <c r="CQ2205" s="46" t="s">
        <v>2252</v>
      </c>
      <c r="CR2205" s="46" t="s">
        <v>615</v>
      </c>
      <c r="CT2205" s="46" t="s">
        <v>2252</v>
      </c>
      <c r="CU2205" s="46" t="s">
        <v>615</v>
      </c>
      <c r="CV2205" s="119"/>
      <c r="CW2205" s="148"/>
      <c r="DG2205" s="119"/>
      <c r="DH2205" s="119"/>
      <c r="DI2205" s="119"/>
      <c r="DJ2205" s="119"/>
      <c r="DK2205" s="119"/>
      <c r="DL2205" s="74">
        <v>80</v>
      </c>
      <c r="DM2205" s="74" t="s">
        <v>164</v>
      </c>
      <c r="DN2205" s="74"/>
      <c r="DO2205" s="74"/>
      <c r="DP2205" s="74"/>
      <c r="DR2205" s="74">
        <v>80</v>
      </c>
      <c r="DS2205" s="74" t="s">
        <v>164</v>
      </c>
      <c r="DX2205" s="46" t="s">
        <v>210</v>
      </c>
      <c r="DY2205" s="46" t="s">
        <v>210</v>
      </c>
      <c r="DZ2205" s="46" t="s">
        <v>2242</v>
      </c>
      <c r="EA2205" s="75">
        <v>800000</v>
      </c>
      <c r="EB2205" s="46" t="s">
        <v>164</v>
      </c>
      <c r="EC2205" s="46"/>
      <c r="ET2205" s="46" t="s">
        <v>210</v>
      </c>
      <c r="EU2205" s="46" t="s">
        <v>210</v>
      </c>
      <c r="EY2205" s="70" t="str">
        <f t="shared" si="269"/>
        <v>simvastatine oral 80mg/</v>
      </c>
      <c r="FK2205" s="14" t="s">
        <v>163</v>
      </c>
      <c r="FL2205" s="70" t="str">
        <f t="shared" si="270"/>
        <v>simvastatine oral 80mg/</v>
      </c>
    </row>
    <row r="2206" spans="1:168" ht="15.75" customHeight="1">
      <c r="A2206" s="76">
        <f t="shared" si="264"/>
        <v>9876959</v>
      </c>
      <c r="C2206" s="119"/>
      <c r="D2206" s="119"/>
      <c r="E2206" s="119"/>
      <c r="F2206" s="119"/>
      <c r="G2206" s="46" t="s">
        <v>1700</v>
      </c>
      <c r="H2206" s="46" t="s">
        <v>1881</v>
      </c>
      <c r="J2206" s="5" t="str">
        <f t="shared" si="265"/>
        <v>NOR simvastatine Mylan AB film-coated tablet 250 x 80mg/</v>
      </c>
      <c r="K2206" s="5" t="str">
        <f t="shared" si="266"/>
        <v>NOR simvastatine Mylan AB film-coated tablet 250 x 80mg/</v>
      </c>
      <c r="N2206" s="46" t="s">
        <v>210</v>
      </c>
      <c r="O2206" s="46" t="s">
        <v>2237</v>
      </c>
      <c r="P2206" s="80">
        <v>250</v>
      </c>
      <c r="R2206" s="80">
        <v>250</v>
      </c>
      <c r="T2206" s="119"/>
      <c r="U2206" s="119"/>
      <c r="V2206" s="119"/>
      <c r="W2206" s="119"/>
      <c r="X2206" s="46" t="s">
        <v>210</v>
      </c>
      <c r="Y2206" s="46" t="s">
        <v>2194</v>
      </c>
      <c r="AA2206" s="46" t="s">
        <v>2303</v>
      </c>
      <c r="AC2206" s="46" t="s">
        <v>210</v>
      </c>
      <c r="AD2206" s="46" t="s">
        <v>210</v>
      </c>
      <c r="AE2206" s="46" t="s">
        <v>2237</v>
      </c>
      <c r="AF2206" s="48" t="s">
        <v>2203</v>
      </c>
      <c r="AG2206" s="46" t="s">
        <v>2339</v>
      </c>
      <c r="AH2206" s="46"/>
      <c r="AI2206" s="46" t="s">
        <v>3373</v>
      </c>
      <c r="AJ2206" s="46" t="s">
        <v>2221</v>
      </c>
      <c r="AT2206" s="25" t="str">
        <f t="shared" si="267"/>
        <v>NOR simvastatine Mylan AB film-coated tablet 80mg/</v>
      </c>
      <c r="AU2206" s="33"/>
      <c r="AV2206" s="46" t="s">
        <v>2369</v>
      </c>
      <c r="AW2206" s="46" t="s">
        <v>1881</v>
      </c>
      <c r="AX2206" s="46"/>
      <c r="AZ2206" s="46" t="s">
        <v>579</v>
      </c>
      <c r="BA2206" s="46" t="s">
        <v>615</v>
      </c>
      <c r="BB2206" s="46"/>
      <c r="BD2206" s="46" t="s">
        <v>2339</v>
      </c>
      <c r="BE2206" s="46"/>
      <c r="BF2206" s="46" t="s">
        <v>2086</v>
      </c>
      <c r="BG2206" s="46" t="s">
        <v>992</v>
      </c>
      <c r="BH2206" s="46"/>
      <c r="BI2206" s="46"/>
      <c r="BJ2206" s="46" t="s">
        <v>1999</v>
      </c>
      <c r="BK2206" s="46" t="s">
        <v>992</v>
      </c>
      <c r="BL2206" s="46" t="s">
        <v>2086</v>
      </c>
      <c r="BM2206" s="65" t="s">
        <v>1353</v>
      </c>
      <c r="BN2206" t="str">
        <f t="shared" si="268"/>
        <v>simvastatine film-coated tablet 80mg/</v>
      </c>
      <c r="BO2206" s="65"/>
      <c r="BP2206" t="str">
        <f t="shared" si="263"/>
        <v>simvastatine film-coated tablet 80mg/</v>
      </c>
      <c r="BR2206" s="76">
        <v>10221000</v>
      </c>
      <c r="BS2206" s="72" t="s">
        <v>1220</v>
      </c>
      <c r="BT2206" s="72"/>
      <c r="BU2206" s="119"/>
      <c r="BV2206" s="119"/>
      <c r="BW2206" s="48" t="s">
        <v>2203</v>
      </c>
      <c r="CB2206" s="82" t="s">
        <v>173</v>
      </c>
      <c r="CC2206" s="82"/>
      <c r="CD2206" s="46" t="s">
        <v>2262</v>
      </c>
      <c r="CE2206" s="46" t="s">
        <v>173</v>
      </c>
      <c r="CG2206" s="46" t="s">
        <v>175</v>
      </c>
      <c r="CH2206" s="46"/>
      <c r="CI2206" s="119"/>
      <c r="CJ2206" s="119"/>
      <c r="CK2206" s="46" t="s">
        <v>1239</v>
      </c>
      <c r="CN2206" s="46" t="s">
        <v>3383</v>
      </c>
      <c r="CO2206" s="46" t="s">
        <v>2252</v>
      </c>
      <c r="CQ2206" s="46" t="s">
        <v>2252</v>
      </c>
      <c r="CR2206" s="46" t="s">
        <v>615</v>
      </c>
      <c r="CT2206" s="46" t="s">
        <v>2252</v>
      </c>
      <c r="CU2206" s="46" t="s">
        <v>615</v>
      </c>
      <c r="CV2206" s="119"/>
      <c r="CW2206" s="148"/>
      <c r="DG2206" s="119"/>
      <c r="DH2206" s="119"/>
      <c r="DI2206" s="119"/>
      <c r="DJ2206" s="119"/>
      <c r="DK2206" s="119"/>
      <c r="DL2206" s="74">
        <v>80</v>
      </c>
      <c r="DM2206" s="74" t="s">
        <v>164</v>
      </c>
      <c r="DN2206" s="74"/>
      <c r="DO2206" s="74"/>
      <c r="DP2206" s="74"/>
      <c r="DR2206" s="74">
        <v>80</v>
      </c>
      <c r="DS2206" s="74" t="s">
        <v>164</v>
      </c>
      <c r="DX2206" s="46" t="s">
        <v>210</v>
      </c>
      <c r="DY2206" s="46" t="s">
        <v>210</v>
      </c>
      <c r="DZ2206" s="46" t="s">
        <v>2242</v>
      </c>
      <c r="EA2206" s="75">
        <v>800000</v>
      </c>
      <c r="EB2206" s="46" t="s">
        <v>164</v>
      </c>
      <c r="EC2206" s="46"/>
      <c r="ET2206" s="46" t="s">
        <v>210</v>
      </c>
      <c r="EU2206" s="46" t="s">
        <v>210</v>
      </c>
      <c r="EY2206" s="70" t="str">
        <f t="shared" si="269"/>
        <v>simvastatine oral 80mg/</v>
      </c>
      <c r="FK2206" s="14" t="s">
        <v>163</v>
      </c>
      <c r="FL2206" s="70" t="str">
        <f t="shared" si="270"/>
        <v>simvastatine oral 80mg/</v>
      </c>
    </row>
    <row r="2207" spans="1:168" ht="15.75" customHeight="1">
      <c r="A2207" s="76">
        <f t="shared" si="264"/>
        <v>9876960</v>
      </c>
      <c r="C2207" s="119"/>
      <c r="D2207" s="119"/>
      <c r="E2207" s="119"/>
      <c r="F2207" s="119"/>
      <c r="G2207" s="46" t="s">
        <v>1701</v>
      </c>
      <c r="H2207" s="46" t="s">
        <v>1881</v>
      </c>
      <c r="J2207" s="5" t="str">
        <f t="shared" si="265"/>
        <v>NOR simvastatine Mylan AB film-coated tablet 30 x 80mg/</v>
      </c>
      <c r="K2207" s="5" t="str">
        <f t="shared" si="266"/>
        <v>NOR simvastatine Mylan AB film-coated tablet 30 x 80mg/</v>
      </c>
      <c r="N2207" s="46" t="s">
        <v>210</v>
      </c>
      <c r="O2207" s="46" t="s">
        <v>2278</v>
      </c>
      <c r="P2207" s="80">
        <v>30</v>
      </c>
      <c r="R2207" s="80">
        <v>30</v>
      </c>
      <c r="T2207" s="119"/>
      <c r="U2207" s="119"/>
      <c r="V2207" s="119"/>
      <c r="W2207" s="119"/>
      <c r="X2207" s="46" t="s">
        <v>210</v>
      </c>
      <c r="Y2207" s="46" t="s">
        <v>2194</v>
      </c>
      <c r="AA2207" s="46" t="s">
        <v>2303</v>
      </c>
      <c r="AC2207" s="46" t="s">
        <v>210</v>
      </c>
      <c r="AD2207" s="46" t="s">
        <v>210</v>
      </c>
      <c r="AE2207" s="46" t="s">
        <v>2278</v>
      </c>
      <c r="AF2207" s="48" t="s">
        <v>2203</v>
      </c>
      <c r="AG2207" s="46" t="s">
        <v>2339</v>
      </c>
      <c r="AH2207" s="46"/>
      <c r="AI2207" s="46" t="s">
        <v>3373</v>
      </c>
      <c r="AJ2207" s="46" t="s">
        <v>2221</v>
      </c>
      <c r="AT2207" s="25" t="str">
        <f t="shared" si="267"/>
        <v>NOR simvastatine Mylan AB film-coated tablet 80mg/</v>
      </c>
      <c r="AU2207" s="33"/>
      <c r="AV2207" s="46" t="s">
        <v>2369</v>
      </c>
      <c r="AW2207" s="46" t="s">
        <v>1881</v>
      </c>
      <c r="AX2207" s="46"/>
      <c r="AZ2207" s="46" t="s">
        <v>579</v>
      </c>
      <c r="BA2207" s="46" t="s">
        <v>615</v>
      </c>
      <c r="BB2207" s="46"/>
      <c r="BD2207" s="46" t="s">
        <v>2339</v>
      </c>
      <c r="BE2207" s="46"/>
      <c r="BF2207" s="46" t="s">
        <v>2086</v>
      </c>
      <c r="BG2207" s="46" t="s">
        <v>992</v>
      </c>
      <c r="BH2207" s="46"/>
      <c r="BI2207" s="46"/>
      <c r="BJ2207" s="46" t="s">
        <v>1999</v>
      </c>
      <c r="BK2207" s="46" t="s">
        <v>992</v>
      </c>
      <c r="BL2207" s="46" t="s">
        <v>2086</v>
      </c>
      <c r="BM2207" s="65" t="s">
        <v>1353</v>
      </c>
      <c r="BN2207" t="str">
        <f t="shared" si="268"/>
        <v>simvastatine film-coated tablet 80mg/</v>
      </c>
      <c r="BO2207" s="65"/>
      <c r="BP2207" t="str">
        <f t="shared" si="263"/>
        <v>simvastatine film-coated tablet 80mg/</v>
      </c>
      <c r="BR2207" s="76">
        <v>10221000</v>
      </c>
      <c r="BS2207" s="72" t="s">
        <v>1220</v>
      </c>
      <c r="BT2207" s="72"/>
      <c r="BU2207" s="119"/>
      <c r="BV2207" s="119"/>
      <c r="BW2207" s="48" t="s">
        <v>2203</v>
      </c>
      <c r="CB2207" s="82" t="s">
        <v>173</v>
      </c>
      <c r="CC2207" s="82"/>
      <c r="CD2207" s="46" t="s">
        <v>2262</v>
      </c>
      <c r="CE2207" s="46" t="s">
        <v>173</v>
      </c>
      <c r="CG2207" s="46" t="s">
        <v>175</v>
      </c>
      <c r="CH2207" s="46"/>
      <c r="CI2207" s="119"/>
      <c r="CJ2207" s="119"/>
      <c r="CK2207" s="46" t="s">
        <v>1239</v>
      </c>
      <c r="CN2207" s="46" t="s">
        <v>3383</v>
      </c>
      <c r="CO2207" s="46" t="s">
        <v>2252</v>
      </c>
      <c r="CQ2207" s="46" t="s">
        <v>2252</v>
      </c>
      <c r="CR2207" s="46" t="s">
        <v>615</v>
      </c>
      <c r="CT2207" s="46" t="s">
        <v>2252</v>
      </c>
      <c r="CU2207" s="46" t="s">
        <v>615</v>
      </c>
      <c r="CV2207" s="119"/>
      <c r="CW2207" s="148"/>
      <c r="DG2207" s="119"/>
      <c r="DH2207" s="119"/>
      <c r="DI2207" s="119"/>
      <c r="DJ2207" s="119"/>
      <c r="DK2207" s="119"/>
      <c r="DL2207" s="74">
        <v>80</v>
      </c>
      <c r="DM2207" s="74" t="s">
        <v>164</v>
      </c>
      <c r="DN2207" s="74"/>
      <c r="DO2207" s="74"/>
      <c r="DP2207" s="74"/>
      <c r="DR2207" s="74">
        <v>80</v>
      </c>
      <c r="DS2207" s="74" t="s">
        <v>164</v>
      </c>
      <c r="DX2207" s="46" t="s">
        <v>210</v>
      </c>
      <c r="DY2207" s="46" t="s">
        <v>210</v>
      </c>
      <c r="DZ2207" s="46" t="s">
        <v>2242</v>
      </c>
      <c r="EA2207" s="75">
        <v>800000</v>
      </c>
      <c r="EB2207" s="46" t="s">
        <v>164</v>
      </c>
      <c r="EC2207" s="46"/>
      <c r="ET2207" s="46" t="s">
        <v>210</v>
      </c>
      <c r="EU2207" s="46" t="s">
        <v>210</v>
      </c>
      <c r="EY2207" s="70" t="str">
        <f t="shared" si="269"/>
        <v>simvastatine oral 80mg/</v>
      </c>
      <c r="FK2207" s="14" t="s">
        <v>163</v>
      </c>
      <c r="FL2207" s="70" t="str">
        <f t="shared" si="270"/>
        <v>simvastatine oral 80mg/</v>
      </c>
    </row>
    <row r="2208" spans="1:168" ht="15.75" customHeight="1">
      <c r="A2208" s="76">
        <f t="shared" si="264"/>
        <v>9876961</v>
      </c>
      <c r="C2208" s="119"/>
      <c r="D2208" s="119"/>
      <c r="E2208" s="119"/>
      <c r="F2208" s="119"/>
      <c r="G2208" s="46" t="s">
        <v>1632</v>
      </c>
      <c r="H2208" s="46" t="s">
        <v>1852</v>
      </c>
      <c r="J2208" s="5" t="str">
        <f t="shared" si="265"/>
        <v>NOR simvastatine Teva Sweden AB film-coated tablet 84 x 10mg/</v>
      </c>
      <c r="K2208" s="5" t="str">
        <f t="shared" si="266"/>
        <v>NOR simvastatine Teva Sweden AB film-coated tablet 84 x 10mg/</v>
      </c>
      <c r="N2208" s="46" t="s">
        <v>210</v>
      </c>
      <c r="O2208" s="46" t="s">
        <v>2294</v>
      </c>
      <c r="P2208" s="80">
        <v>84</v>
      </c>
      <c r="R2208" s="80">
        <v>84</v>
      </c>
      <c r="T2208" s="119"/>
      <c r="U2208" s="119"/>
      <c r="V2208" s="119"/>
      <c r="W2208" s="119"/>
      <c r="X2208" s="46" t="s">
        <v>210</v>
      </c>
      <c r="Y2208" s="46" t="s">
        <v>2161</v>
      </c>
      <c r="AA2208" s="46" t="s">
        <v>2303</v>
      </c>
      <c r="AC2208" s="46" t="s">
        <v>210</v>
      </c>
      <c r="AD2208" s="46" t="s">
        <v>210</v>
      </c>
      <c r="AE2208" s="46" t="s">
        <v>2294</v>
      </c>
      <c r="AF2208" s="48" t="s">
        <v>2203</v>
      </c>
      <c r="AG2208" s="46" t="s">
        <v>2339</v>
      </c>
      <c r="AH2208" s="46"/>
      <c r="AI2208" s="46" t="s">
        <v>3373</v>
      </c>
      <c r="AJ2208" s="46" t="s">
        <v>2221</v>
      </c>
      <c r="AT2208" s="25" t="str">
        <f t="shared" si="267"/>
        <v>NOR simvastatine Teva Sweden AB film-coated tablet 10mg/</v>
      </c>
      <c r="AU2208" s="33"/>
      <c r="AV2208" s="46" t="s">
        <v>2363</v>
      </c>
      <c r="AW2208" s="46" t="s">
        <v>1852</v>
      </c>
      <c r="AX2208" s="46"/>
      <c r="AZ2208" s="46" t="s">
        <v>579</v>
      </c>
      <c r="BA2208" s="46" t="s">
        <v>615</v>
      </c>
      <c r="BB2208" s="46"/>
      <c r="BD2208" s="46" t="s">
        <v>2339</v>
      </c>
      <c r="BE2208" s="46"/>
      <c r="BF2208" s="46" t="s">
        <v>2053</v>
      </c>
      <c r="BG2208" s="46" t="s">
        <v>2101</v>
      </c>
      <c r="BH2208" s="46"/>
      <c r="BI2208" s="46"/>
      <c r="BJ2208" s="46" t="s">
        <v>1966</v>
      </c>
      <c r="BK2208" s="46" t="s">
        <v>2101</v>
      </c>
      <c r="BL2208" s="46" t="s">
        <v>2053</v>
      </c>
      <c r="BM2208" s="65" t="s">
        <v>1353</v>
      </c>
      <c r="BN2208" t="str">
        <f t="shared" si="268"/>
        <v>simvastatine film-coated tablet 10mg/</v>
      </c>
      <c r="BO2208" s="65"/>
      <c r="BP2208" t="str">
        <f t="shared" si="263"/>
        <v>simvastatine film-coated tablet 10mg/</v>
      </c>
      <c r="BR2208" s="76">
        <v>10221000</v>
      </c>
      <c r="BS2208" s="72" t="s">
        <v>1220</v>
      </c>
      <c r="BT2208" s="72"/>
      <c r="BU2208" s="119"/>
      <c r="BV2208" s="119"/>
      <c r="BW2208" s="48" t="s">
        <v>2203</v>
      </c>
      <c r="CB2208" s="82" t="s">
        <v>173</v>
      </c>
      <c r="CC2208" s="82"/>
      <c r="CD2208" s="46" t="s">
        <v>2262</v>
      </c>
      <c r="CE2208" s="46" t="s">
        <v>173</v>
      </c>
      <c r="CG2208" s="46" t="s">
        <v>175</v>
      </c>
      <c r="CH2208" s="46"/>
      <c r="CI2208" s="119"/>
      <c r="CJ2208" s="119"/>
      <c r="CK2208" s="46" t="s">
        <v>1239</v>
      </c>
      <c r="CN2208" s="46" t="s">
        <v>3383</v>
      </c>
      <c r="CO2208" s="46" t="s">
        <v>2252</v>
      </c>
      <c r="CQ2208" s="46" t="s">
        <v>2252</v>
      </c>
      <c r="CR2208" s="46" t="s">
        <v>615</v>
      </c>
      <c r="CT2208" s="46" t="s">
        <v>2252</v>
      </c>
      <c r="CU2208" s="46" t="s">
        <v>615</v>
      </c>
      <c r="CV2208" s="119"/>
      <c r="CW2208" s="148"/>
      <c r="DG2208" s="119"/>
      <c r="DH2208" s="119"/>
      <c r="DI2208" s="119"/>
      <c r="DJ2208" s="119"/>
      <c r="DK2208" s="119"/>
      <c r="DL2208" s="74">
        <v>10</v>
      </c>
      <c r="DM2208" s="74" t="s">
        <v>164</v>
      </c>
      <c r="DN2208" s="74"/>
      <c r="DO2208" s="74"/>
      <c r="DP2208" s="74"/>
      <c r="DR2208" s="74">
        <v>10</v>
      </c>
      <c r="DS2208" s="74" t="s">
        <v>164</v>
      </c>
      <c r="DX2208" s="46" t="s">
        <v>210</v>
      </c>
      <c r="DY2208" s="46" t="s">
        <v>210</v>
      </c>
      <c r="DZ2208" s="46" t="s">
        <v>2242</v>
      </c>
      <c r="EA2208" s="75">
        <v>100000</v>
      </c>
      <c r="EB2208" s="46" t="s">
        <v>164</v>
      </c>
      <c r="EC2208" s="46"/>
      <c r="ET2208" s="46" t="s">
        <v>210</v>
      </c>
      <c r="EU2208" s="46" t="s">
        <v>210</v>
      </c>
      <c r="EY2208" s="70" t="str">
        <f t="shared" si="269"/>
        <v>simvastatine oral 10mg/</v>
      </c>
      <c r="FK2208" s="14" t="s">
        <v>163</v>
      </c>
      <c r="FL2208" s="70" t="str">
        <f t="shared" si="270"/>
        <v>simvastatine oral 10mg/</v>
      </c>
    </row>
    <row r="2209" spans="1:168" ht="15.75" customHeight="1">
      <c r="A2209" s="76">
        <f t="shared" si="264"/>
        <v>9876962</v>
      </c>
      <c r="C2209" s="119"/>
      <c r="D2209" s="119"/>
      <c r="E2209" s="119"/>
      <c r="F2209" s="119"/>
      <c r="G2209" s="46" t="s">
        <v>1702</v>
      </c>
      <c r="H2209" s="46" t="s">
        <v>1855</v>
      </c>
      <c r="J2209" s="5" t="str">
        <f t="shared" si="265"/>
        <v>NOR simvastatine Teva Sweden AB film-coated tablet 30 x 40mg/</v>
      </c>
      <c r="K2209" s="5" t="str">
        <f t="shared" si="266"/>
        <v>NOR simvastatine Teva Sweden AB film-coated tablet 30 x 40mg/</v>
      </c>
      <c r="N2209" s="46" t="s">
        <v>210</v>
      </c>
      <c r="O2209" s="46" t="s">
        <v>2278</v>
      </c>
      <c r="P2209" s="80">
        <v>30</v>
      </c>
      <c r="R2209" s="80">
        <v>30</v>
      </c>
      <c r="T2209" s="119"/>
      <c r="U2209" s="119"/>
      <c r="V2209" s="119"/>
      <c r="W2209" s="119"/>
      <c r="X2209" s="46" t="s">
        <v>210</v>
      </c>
      <c r="Y2209" s="46" t="s">
        <v>2164</v>
      </c>
      <c r="AA2209" s="46" t="s">
        <v>2303</v>
      </c>
      <c r="AC2209" s="46" t="s">
        <v>210</v>
      </c>
      <c r="AD2209" s="46" t="s">
        <v>210</v>
      </c>
      <c r="AE2209" s="46" t="s">
        <v>2278</v>
      </c>
      <c r="AF2209" s="48" t="s">
        <v>2203</v>
      </c>
      <c r="AG2209" s="46" t="s">
        <v>2339</v>
      </c>
      <c r="AH2209" s="46"/>
      <c r="AI2209" s="46" t="s">
        <v>3373</v>
      </c>
      <c r="AJ2209" s="46" t="s">
        <v>2221</v>
      </c>
      <c r="AT2209" s="25" t="str">
        <f t="shared" si="267"/>
        <v>NOR simvastatine Teva Sweden AB film-coated tablet 40mg/</v>
      </c>
      <c r="AU2209" s="33"/>
      <c r="AV2209" s="46" t="s">
        <v>2363</v>
      </c>
      <c r="AW2209" s="46" t="s">
        <v>1855</v>
      </c>
      <c r="AX2209" s="46"/>
      <c r="AZ2209" s="46" t="s">
        <v>579</v>
      </c>
      <c r="BA2209" s="46" t="s">
        <v>615</v>
      </c>
      <c r="BB2209" s="46"/>
      <c r="BD2209" s="46" t="s">
        <v>2339</v>
      </c>
      <c r="BE2209" s="46"/>
      <c r="BF2209" s="46" t="s">
        <v>2056</v>
      </c>
      <c r="BG2209" s="46" t="s">
        <v>2101</v>
      </c>
      <c r="BH2209" s="46"/>
      <c r="BI2209" s="46"/>
      <c r="BJ2209" s="46" t="s">
        <v>1969</v>
      </c>
      <c r="BK2209" s="46" t="s">
        <v>2101</v>
      </c>
      <c r="BL2209" s="46" t="s">
        <v>2056</v>
      </c>
      <c r="BM2209" s="65" t="s">
        <v>1353</v>
      </c>
      <c r="BN2209" t="str">
        <f t="shared" si="268"/>
        <v>simvastatine film-coated tablet 40mg/</v>
      </c>
      <c r="BO2209" s="65"/>
      <c r="BP2209" t="str">
        <f t="shared" si="263"/>
        <v>simvastatine film-coated tablet 40mg/</v>
      </c>
      <c r="BR2209" s="76">
        <v>10221000</v>
      </c>
      <c r="BS2209" s="72" t="s">
        <v>1220</v>
      </c>
      <c r="BT2209" s="72"/>
      <c r="BU2209" s="119"/>
      <c r="BV2209" s="119"/>
      <c r="BW2209" s="48" t="s">
        <v>2203</v>
      </c>
      <c r="CB2209" s="82" t="s">
        <v>173</v>
      </c>
      <c r="CC2209" s="82"/>
      <c r="CD2209" s="46" t="s">
        <v>2262</v>
      </c>
      <c r="CE2209" s="46" t="s">
        <v>173</v>
      </c>
      <c r="CG2209" s="46" t="s">
        <v>175</v>
      </c>
      <c r="CH2209" s="46"/>
      <c r="CI2209" s="119"/>
      <c r="CJ2209" s="119"/>
      <c r="CK2209" s="46" t="s">
        <v>1239</v>
      </c>
      <c r="CN2209" s="46" t="s">
        <v>3383</v>
      </c>
      <c r="CO2209" s="46" t="s">
        <v>2252</v>
      </c>
      <c r="CQ2209" s="46" t="s">
        <v>2252</v>
      </c>
      <c r="CR2209" s="46" t="s">
        <v>615</v>
      </c>
      <c r="CT2209" s="46" t="s">
        <v>2252</v>
      </c>
      <c r="CU2209" s="46" t="s">
        <v>615</v>
      </c>
      <c r="CV2209" s="119"/>
      <c r="CW2209" s="148"/>
      <c r="DG2209" s="119"/>
      <c r="DH2209" s="119"/>
      <c r="DI2209" s="119"/>
      <c r="DJ2209" s="119"/>
      <c r="DK2209" s="119"/>
      <c r="DL2209" s="74">
        <v>40</v>
      </c>
      <c r="DM2209" s="74" t="s">
        <v>164</v>
      </c>
      <c r="DN2209" s="74"/>
      <c r="DO2209" s="74"/>
      <c r="DP2209" s="74"/>
      <c r="DR2209" s="74">
        <v>40</v>
      </c>
      <c r="DS2209" s="74" t="s">
        <v>164</v>
      </c>
      <c r="DX2209" s="46" t="s">
        <v>210</v>
      </c>
      <c r="DY2209" s="46" t="s">
        <v>210</v>
      </c>
      <c r="DZ2209" s="46" t="s">
        <v>2242</v>
      </c>
      <c r="EA2209" s="75">
        <v>400000</v>
      </c>
      <c r="EB2209" s="46" t="s">
        <v>164</v>
      </c>
      <c r="EC2209" s="46"/>
      <c r="ET2209" s="46" t="s">
        <v>210</v>
      </c>
      <c r="EU2209" s="46" t="s">
        <v>210</v>
      </c>
      <c r="EY2209" s="70" t="str">
        <f t="shared" si="269"/>
        <v>simvastatine oral 40mg/</v>
      </c>
      <c r="FK2209" s="14" t="s">
        <v>163</v>
      </c>
      <c r="FL2209" s="70" t="str">
        <f t="shared" si="270"/>
        <v>simvastatine oral 40mg/</v>
      </c>
    </row>
    <row r="2210" spans="1:168" ht="15.75" customHeight="1">
      <c r="A2210" s="76">
        <f t="shared" si="264"/>
        <v>9876963</v>
      </c>
      <c r="C2210" s="119"/>
      <c r="D2210" s="119"/>
      <c r="E2210" s="119"/>
      <c r="F2210" s="119"/>
      <c r="G2210" s="46" t="s">
        <v>1703</v>
      </c>
      <c r="H2210" s="46" t="s">
        <v>1873</v>
      </c>
      <c r="J2210" s="5" t="str">
        <f t="shared" si="265"/>
        <v>NOR simvastatine Teva Sweden AB film-coated tablet 100 x 80mg/</v>
      </c>
      <c r="K2210" s="5" t="str">
        <f t="shared" si="266"/>
        <v>NOR simvastatine Teva Sweden AB film-coated tablet 100 x 80mg/</v>
      </c>
      <c r="N2210" s="46" t="s">
        <v>210</v>
      </c>
      <c r="O2210" s="46" t="s">
        <v>2235</v>
      </c>
      <c r="P2210" s="80">
        <v>100</v>
      </c>
      <c r="R2210" s="80">
        <v>100</v>
      </c>
      <c r="T2210" s="119"/>
      <c r="U2210" s="119"/>
      <c r="V2210" s="119"/>
      <c r="W2210" s="119"/>
      <c r="X2210" s="46" t="s">
        <v>210</v>
      </c>
      <c r="Y2210" s="46" t="s">
        <v>2182</v>
      </c>
      <c r="AA2210" s="46" t="s">
        <v>2303</v>
      </c>
      <c r="AC2210" s="46" t="s">
        <v>210</v>
      </c>
      <c r="AD2210" s="46" t="s">
        <v>210</v>
      </c>
      <c r="AE2210" s="46" t="s">
        <v>2235</v>
      </c>
      <c r="AF2210" s="48" t="s">
        <v>2203</v>
      </c>
      <c r="AG2210" s="46" t="s">
        <v>2339</v>
      </c>
      <c r="AH2210" s="46"/>
      <c r="AI2210" s="46" t="s">
        <v>3373</v>
      </c>
      <c r="AJ2210" s="46" t="s">
        <v>2221</v>
      </c>
      <c r="AT2210" s="25" t="str">
        <f t="shared" si="267"/>
        <v>NOR simvastatine Teva Sweden AB film-coated tablet 80mg/</v>
      </c>
      <c r="AU2210" s="33"/>
      <c r="AV2210" s="46" t="s">
        <v>2363</v>
      </c>
      <c r="AW2210" s="46" t="s">
        <v>1873</v>
      </c>
      <c r="AX2210" s="46"/>
      <c r="AZ2210" s="46" t="s">
        <v>579</v>
      </c>
      <c r="BA2210" s="46" t="s">
        <v>615</v>
      </c>
      <c r="BB2210" s="46"/>
      <c r="BD2210" s="46" t="s">
        <v>2339</v>
      </c>
      <c r="BE2210" s="46"/>
      <c r="BF2210" s="46" t="s">
        <v>2074</v>
      </c>
      <c r="BG2210" s="46" t="s">
        <v>2101</v>
      </c>
      <c r="BH2210" s="46"/>
      <c r="BI2210" s="46"/>
      <c r="BJ2210" s="46" t="s">
        <v>1987</v>
      </c>
      <c r="BK2210" s="46" t="s">
        <v>2101</v>
      </c>
      <c r="BL2210" s="46" t="s">
        <v>2074</v>
      </c>
      <c r="BM2210" s="65" t="s">
        <v>1353</v>
      </c>
      <c r="BN2210" t="str">
        <f t="shared" si="268"/>
        <v>simvastatine film-coated tablet 80mg/</v>
      </c>
      <c r="BO2210" s="65"/>
      <c r="BP2210" t="str">
        <f t="shared" si="263"/>
        <v>simvastatine film-coated tablet 80mg/</v>
      </c>
      <c r="BR2210" s="76">
        <v>10221000</v>
      </c>
      <c r="BS2210" s="72" t="s">
        <v>1220</v>
      </c>
      <c r="BT2210" s="72"/>
      <c r="BU2210" s="119"/>
      <c r="BV2210" s="119"/>
      <c r="BW2210" s="48" t="s">
        <v>2203</v>
      </c>
      <c r="CB2210" s="82" t="s">
        <v>173</v>
      </c>
      <c r="CC2210" s="82"/>
      <c r="CD2210" s="46" t="s">
        <v>2262</v>
      </c>
      <c r="CE2210" s="46" t="s">
        <v>173</v>
      </c>
      <c r="CG2210" s="46" t="s">
        <v>175</v>
      </c>
      <c r="CH2210" s="46"/>
      <c r="CI2210" s="119"/>
      <c r="CJ2210" s="119"/>
      <c r="CK2210" s="46" t="s">
        <v>1239</v>
      </c>
      <c r="CN2210" s="46" t="s">
        <v>3383</v>
      </c>
      <c r="CO2210" s="46" t="s">
        <v>2252</v>
      </c>
      <c r="CQ2210" s="46" t="s">
        <v>2252</v>
      </c>
      <c r="CR2210" s="46" t="s">
        <v>615</v>
      </c>
      <c r="CT2210" s="46" t="s">
        <v>2252</v>
      </c>
      <c r="CU2210" s="46" t="s">
        <v>615</v>
      </c>
      <c r="CV2210" s="119"/>
      <c r="CW2210" s="148"/>
      <c r="DG2210" s="119"/>
      <c r="DH2210" s="119"/>
      <c r="DI2210" s="119"/>
      <c r="DJ2210" s="119"/>
      <c r="DK2210" s="119"/>
      <c r="DL2210" s="74">
        <v>80</v>
      </c>
      <c r="DM2210" s="74" t="s">
        <v>164</v>
      </c>
      <c r="DN2210" s="74"/>
      <c r="DO2210" s="74"/>
      <c r="DP2210" s="74"/>
      <c r="DR2210" s="74">
        <v>80</v>
      </c>
      <c r="DS2210" s="74" t="s">
        <v>164</v>
      </c>
      <c r="DX2210" s="46" t="s">
        <v>210</v>
      </c>
      <c r="DY2210" s="46" t="s">
        <v>210</v>
      </c>
      <c r="DZ2210" s="46" t="s">
        <v>2242</v>
      </c>
      <c r="EA2210" s="75">
        <v>800000</v>
      </c>
      <c r="EB2210" s="46" t="s">
        <v>164</v>
      </c>
      <c r="EC2210" s="46"/>
      <c r="ET2210" s="46" t="s">
        <v>210</v>
      </c>
      <c r="EU2210" s="46" t="s">
        <v>210</v>
      </c>
      <c r="EY2210" s="70" t="str">
        <f t="shared" si="269"/>
        <v>simvastatine oral 80mg/</v>
      </c>
      <c r="FK2210" s="14" t="s">
        <v>163</v>
      </c>
      <c r="FL2210" s="70" t="str">
        <f t="shared" si="270"/>
        <v>simvastatine oral 80mg/</v>
      </c>
    </row>
    <row r="2211" spans="1:168" ht="15.75" customHeight="1">
      <c r="A2211" s="76">
        <f t="shared" si="264"/>
        <v>9876964</v>
      </c>
      <c r="C2211" s="119"/>
      <c r="D2211" s="119"/>
      <c r="E2211" s="119"/>
      <c r="F2211" s="119"/>
      <c r="G2211" s="46" t="s">
        <v>1704</v>
      </c>
      <c r="H2211" s="46" t="s">
        <v>1867</v>
      </c>
      <c r="J2211" s="5" t="str">
        <f t="shared" si="265"/>
        <v>NOR simvastatine Bluefish Pharmaceuticals AB film-coated tablet 50 x 20mg/</v>
      </c>
      <c r="K2211" s="5" t="str">
        <f t="shared" si="266"/>
        <v>NOR simvastatine Bluefish Pharmaceuticals AB film-coated tablet 50 x 20mg/</v>
      </c>
      <c r="N2211" s="46" t="s">
        <v>210</v>
      </c>
      <c r="O2211" s="46" t="s">
        <v>2240</v>
      </c>
      <c r="P2211" s="80">
        <v>50</v>
      </c>
      <c r="R2211" s="80">
        <v>50</v>
      </c>
      <c r="T2211" s="119"/>
      <c r="U2211" s="119"/>
      <c r="V2211" s="119"/>
      <c r="W2211" s="119"/>
      <c r="X2211" s="46" t="s">
        <v>210</v>
      </c>
      <c r="Y2211" s="46" t="s">
        <v>2176</v>
      </c>
      <c r="AA2211" s="46" t="s">
        <v>2303</v>
      </c>
      <c r="AC2211" s="46" t="s">
        <v>210</v>
      </c>
      <c r="AD2211" s="46" t="s">
        <v>210</v>
      </c>
      <c r="AE2211" s="46" t="s">
        <v>2240</v>
      </c>
      <c r="AF2211" s="48" t="s">
        <v>2203</v>
      </c>
      <c r="AG2211" s="46" t="s">
        <v>2339</v>
      </c>
      <c r="AH2211" s="46"/>
      <c r="AI2211" s="46" t="s">
        <v>3373</v>
      </c>
      <c r="AJ2211" s="46" t="s">
        <v>2221</v>
      </c>
      <c r="AT2211" s="25" t="str">
        <f t="shared" si="267"/>
        <v>NOR simvastatine Bluefish Pharmaceuticals AB film-coated tablet 20mg/</v>
      </c>
      <c r="AU2211" s="33"/>
      <c r="AV2211" s="46" t="s">
        <v>2366</v>
      </c>
      <c r="AW2211" s="46" t="s">
        <v>1867</v>
      </c>
      <c r="AX2211" s="46"/>
      <c r="AZ2211" s="46" t="s">
        <v>579</v>
      </c>
      <c r="BA2211" s="46" t="s">
        <v>615</v>
      </c>
      <c r="BB2211" s="46"/>
      <c r="BD2211" s="46" t="s">
        <v>2339</v>
      </c>
      <c r="BE2211" s="46"/>
      <c r="BF2211" s="46" t="s">
        <v>2068</v>
      </c>
      <c r="BG2211" s="46" t="s">
        <v>2104</v>
      </c>
      <c r="BH2211" s="46"/>
      <c r="BI2211" s="46"/>
      <c r="BJ2211" s="46" t="s">
        <v>1981</v>
      </c>
      <c r="BK2211" s="46" t="s">
        <v>2104</v>
      </c>
      <c r="BL2211" s="46" t="s">
        <v>2068</v>
      </c>
      <c r="BM2211" s="65" t="s">
        <v>1353</v>
      </c>
      <c r="BN2211" t="str">
        <f t="shared" si="268"/>
        <v>simvastatine film-coated tablet 20mg/</v>
      </c>
      <c r="BO2211" s="65"/>
      <c r="BP2211" t="str">
        <f t="shared" si="263"/>
        <v>simvastatine film-coated tablet 20mg/</v>
      </c>
      <c r="BR2211" s="76">
        <v>10221000</v>
      </c>
      <c r="BS2211" s="72" t="s">
        <v>1220</v>
      </c>
      <c r="BT2211" s="72"/>
      <c r="BU2211" s="119"/>
      <c r="BV2211" s="119"/>
      <c r="BW2211" s="48" t="s">
        <v>2203</v>
      </c>
      <c r="CB2211" s="82" t="s">
        <v>173</v>
      </c>
      <c r="CC2211" s="82"/>
      <c r="CD2211" s="46" t="s">
        <v>2262</v>
      </c>
      <c r="CE2211" s="46" t="s">
        <v>173</v>
      </c>
      <c r="CG2211" s="46" t="s">
        <v>175</v>
      </c>
      <c r="CH2211" s="46"/>
      <c r="CI2211" s="119"/>
      <c r="CJ2211" s="119"/>
      <c r="CK2211" s="46" t="s">
        <v>1239</v>
      </c>
      <c r="CN2211" s="46" t="s">
        <v>3383</v>
      </c>
      <c r="CO2211" s="46" t="s">
        <v>2252</v>
      </c>
      <c r="CQ2211" s="46" t="s">
        <v>2252</v>
      </c>
      <c r="CR2211" s="46" t="s">
        <v>615</v>
      </c>
      <c r="CT2211" s="46" t="s">
        <v>2252</v>
      </c>
      <c r="CU2211" s="46" t="s">
        <v>615</v>
      </c>
      <c r="CV2211" s="119"/>
      <c r="CW2211" s="148"/>
      <c r="DG2211" s="119"/>
      <c r="DH2211" s="119"/>
      <c r="DI2211" s="119"/>
      <c r="DJ2211" s="119"/>
      <c r="DK2211" s="119"/>
      <c r="DL2211" s="74">
        <v>20</v>
      </c>
      <c r="DM2211" s="74" t="s">
        <v>164</v>
      </c>
      <c r="DN2211" s="74"/>
      <c r="DO2211" s="74"/>
      <c r="DP2211" s="74"/>
      <c r="DR2211" s="74">
        <v>20</v>
      </c>
      <c r="DS2211" s="74" t="s">
        <v>164</v>
      </c>
      <c r="DX2211" s="46" t="s">
        <v>210</v>
      </c>
      <c r="DY2211" s="46" t="s">
        <v>210</v>
      </c>
      <c r="DZ2211" s="46" t="s">
        <v>2242</v>
      </c>
      <c r="EA2211" s="75">
        <v>200000</v>
      </c>
      <c r="EB2211" s="46" t="s">
        <v>164</v>
      </c>
      <c r="EC2211" s="46"/>
      <c r="ET2211" s="46" t="s">
        <v>210</v>
      </c>
      <c r="EU2211" s="46" t="s">
        <v>210</v>
      </c>
      <c r="EY2211" s="70" t="str">
        <f t="shared" si="269"/>
        <v>simvastatine oral 20mg/</v>
      </c>
      <c r="FK2211" s="14" t="s">
        <v>163</v>
      </c>
      <c r="FL2211" s="70" t="str">
        <f t="shared" si="270"/>
        <v>simvastatine oral 20mg/</v>
      </c>
    </row>
    <row r="2212" spans="1:168" ht="15.75" customHeight="1">
      <c r="A2212" s="76">
        <f t="shared" si="264"/>
        <v>9876965</v>
      </c>
      <c r="C2212" s="119"/>
      <c r="D2212" s="119"/>
      <c r="E2212" s="119"/>
      <c r="F2212" s="119"/>
      <c r="G2212" s="46" t="s">
        <v>1705</v>
      </c>
      <c r="H2212" s="46" t="s">
        <v>1877</v>
      </c>
      <c r="J2212" s="5" t="str">
        <f t="shared" si="265"/>
        <v>NOR simvastatine Mylan AB film-coated tablet 100 x 40mg/</v>
      </c>
      <c r="K2212" s="5" t="str">
        <f t="shared" si="266"/>
        <v>NOR simvastatine Mylan AB film-coated tablet 100 x 40mg/</v>
      </c>
      <c r="N2212" s="46" t="s">
        <v>210</v>
      </c>
      <c r="O2212" s="46" t="s">
        <v>2235</v>
      </c>
      <c r="P2212" s="80">
        <v>100</v>
      </c>
      <c r="R2212" s="80">
        <v>100</v>
      </c>
      <c r="T2212" s="119"/>
      <c r="U2212" s="119"/>
      <c r="V2212" s="119"/>
      <c r="W2212" s="119"/>
      <c r="X2212" s="46" t="s">
        <v>210</v>
      </c>
      <c r="Y2212" s="46" t="s">
        <v>2189</v>
      </c>
      <c r="AA2212" s="46" t="s">
        <v>2303</v>
      </c>
      <c r="AC2212" s="46" t="s">
        <v>210</v>
      </c>
      <c r="AD2212" s="46" t="s">
        <v>210</v>
      </c>
      <c r="AE2212" s="46" t="s">
        <v>2235</v>
      </c>
      <c r="AF2212" s="48" t="s">
        <v>2203</v>
      </c>
      <c r="AG2212" s="46" t="s">
        <v>2339</v>
      </c>
      <c r="AH2212" s="46"/>
      <c r="AI2212" s="46" t="s">
        <v>3373</v>
      </c>
      <c r="AJ2212" s="46" t="s">
        <v>2221</v>
      </c>
      <c r="AT2212" s="25" t="str">
        <f t="shared" si="267"/>
        <v>NOR simvastatine Mylan AB film-coated tablet 40mg/</v>
      </c>
      <c r="AU2212" s="33"/>
      <c r="AV2212" s="46" t="s">
        <v>2369</v>
      </c>
      <c r="AW2212" s="46" t="s">
        <v>1877</v>
      </c>
      <c r="AX2212" s="46"/>
      <c r="AZ2212" s="46" t="s">
        <v>579</v>
      </c>
      <c r="BA2212" s="46" t="s">
        <v>615</v>
      </c>
      <c r="BB2212" s="46"/>
      <c r="BD2212" s="46" t="s">
        <v>2339</v>
      </c>
      <c r="BE2212" s="46"/>
      <c r="BF2212" s="46" t="s">
        <v>2081</v>
      </c>
      <c r="BG2212" s="46" t="s">
        <v>992</v>
      </c>
      <c r="BH2212" s="46"/>
      <c r="BI2212" s="46"/>
      <c r="BJ2212" s="46" t="s">
        <v>1994</v>
      </c>
      <c r="BK2212" s="46" t="s">
        <v>992</v>
      </c>
      <c r="BL2212" s="46" t="s">
        <v>2081</v>
      </c>
      <c r="BM2212" s="65" t="s">
        <v>1353</v>
      </c>
      <c r="BN2212" t="str">
        <f t="shared" si="268"/>
        <v>simvastatine film-coated tablet 40mg/</v>
      </c>
      <c r="BO2212" s="65"/>
      <c r="BP2212" t="str">
        <f t="shared" si="263"/>
        <v>simvastatine film-coated tablet 40mg/</v>
      </c>
      <c r="BR2212" s="76">
        <v>10221000</v>
      </c>
      <c r="BS2212" s="72" t="s">
        <v>1220</v>
      </c>
      <c r="BT2212" s="72"/>
      <c r="BU2212" s="119"/>
      <c r="BV2212" s="119"/>
      <c r="BW2212" s="48" t="s">
        <v>2203</v>
      </c>
      <c r="CB2212" s="82" t="s">
        <v>173</v>
      </c>
      <c r="CC2212" s="82"/>
      <c r="CD2212" s="46" t="s">
        <v>2262</v>
      </c>
      <c r="CE2212" s="46" t="s">
        <v>173</v>
      </c>
      <c r="CG2212" s="46" t="s">
        <v>175</v>
      </c>
      <c r="CH2212" s="46"/>
      <c r="CI2212" s="119"/>
      <c r="CJ2212" s="119"/>
      <c r="CK2212" s="46" t="s">
        <v>1239</v>
      </c>
      <c r="CN2212" s="46" t="s">
        <v>3383</v>
      </c>
      <c r="CO2212" s="46" t="s">
        <v>2252</v>
      </c>
      <c r="CQ2212" s="46" t="s">
        <v>2252</v>
      </c>
      <c r="CR2212" s="46" t="s">
        <v>615</v>
      </c>
      <c r="CT2212" s="46" t="s">
        <v>2252</v>
      </c>
      <c r="CU2212" s="46" t="s">
        <v>615</v>
      </c>
      <c r="CV2212" s="119"/>
      <c r="CW2212" s="148"/>
      <c r="DG2212" s="119"/>
      <c r="DH2212" s="119"/>
      <c r="DI2212" s="119"/>
      <c r="DJ2212" s="119"/>
      <c r="DK2212" s="119"/>
      <c r="DL2212" s="74">
        <v>40</v>
      </c>
      <c r="DM2212" s="74" t="s">
        <v>164</v>
      </c>
      <c r="DN2212" s="74"/>
      <c r="DO2212" s="74"/>
      <c r="DP2212" s="74"/>
      <c r="DR2212" s="74">
        <v>40</v>
      </c>
      <c r="DS2212" s="74" t="s">
        <v>164</v>
      </c>
      <c r="DX2212" s="46" t="s">
        <v>210</v>
      </c>
      <c r="DY2212" s="46" t="s">
        <v>210</v>
      </c>
      <c r="DZ2212" s="46" t="s">
        <v>2242</v>
      </c>
      <c r="EA2212" s="75">
        <v>400000</v>
      </c>
      <c r="EB2212" s="46" t="s">
        <v>164</v>
      </c>
      <c r="EC2212" s="46"/>
      <c r="ET2212" s="46" t="s">
        <v>210</v>
      </c>
      <c r="EU2212" s="46" t="s">
        <v>210</v>
      </c>
      <c r="EY2212" s="70" t="str">
        <f t="shared" si="269"/>
        <v>simvastatine oral 40mg/</v>
      </c>
      <c r="FK2212" s="14" t="s">
        <v>163</v>
      </c>
      <c r="FL2212" s="70" t="str">
        <f t="shared" si="270"/>
        <v>simvastatine oral 40mg/</v>
      </c>
    </row>
    <row r="2213" spans="1:168" ht="15.75" customHeight="1">
      <c r="A2213" s="76">
        <f t="shared" si="264"/>
        <v>9876966</v>
      </c>
      <c r="C2213" s="119"/>
      <c r="D2213" s="119"/>
      <c r="E2213" s="119"/>
      <c r="F2213" s="119"/>
      <c r="G2213" s="46" t="s">
        <v>1706</v>
      </c>
      <c r="H2213" s="46" t="s">
        <v>1870</v>
      </c>
      <c r="J2213" s="5" t="str">
        <f t="shared" si="265"/>
        <v>NOR simvastatine Sandoz - København film-coated tablet 10 x 20mg/</v>
      </c>
      <c r="K2213" s="5" t="str">
        <f t="shared" si="266"/>
        <v>NOR simvastatine Sandoz - København film-coated tablet 10 x 20mg/</v>
      </c>
      <c r="N2213" s="46" t="s">
        <v>210</v>
      </c>
      <c r="O2213" s="46" t="s">
        <v>2230</v>
      </c>
      <c r="P2213" s="80">
        <v>10</v>
      </c>
      <c r="R2213" s="80">
        <v>10</v>
      </c>
      <c r="T2213" s="119"/>
      <c r="U2213" s="119"/>
      <c r="V2213" s="119"/>
      <c r="W2213" s="119"/>
      <c r="X2213" s="46" t="s">
        <v>210</v>
      </c>
      <c r="Y2213" s="46" t="s">
        <v>2179</v>
      </c>
      <c r="AA2213" s="46" t="s">
        <v>2303</v>
      </c>
      <c r="AC2213" s="46" t="s">
        <v>210</v>
      </c>
      <c r="AD2213" s="46" t="s">
        <v>210</v>
      </c>
      <c r="AE2213" s="46" t="s">
        <v>2230</v>
      </c>
      <c r="AF2213" s="48" t="s">
        <v>2203</v>
      </c>
      <c r="AG2213" s="46" t="s">
        <v>2339</v>
      </c>
      <c r="AH2213" s="46"/>
      <c r="AI2213" s="46" t="s">
        <v>3373</v>
      </c>
      <c r="AJ2213" s="46" t="s">
        <v>2221</v>
      </c>
      <c r="AT2213" s="25" t="str">
        <f t="shared" si="267"/>
        <v>NOR simvastatine Sandoz - København film-coated tablet 20mg/</v>
      </c>
      <c r="AU2213" s="33"/>
      <c r="AV2213" s="46" t="s">
        <v>2367</v>
      </c>
      <c r="AW2213" s="46" t="s">
        <v>1870</v>
      </c>
      <c r="AX2213" s="46"/>
      <c r="AZ2213" s="46" t="s">
        <v>579</v>
      </c>
      <c r="BA2213" s="46" t="s">
        <v>615</v>
      </c>
      <c r="BB2213" s="46"/>
      <c r="BD2213" s="46" t="s">
        <v>2339</v>
      </c>
      <c r="BE2213" s="46"/>
      <c r="BF2213" s="46" t="s">
        <v>2071</v>
      </c>
      <c r="BG2213" s="46" t="s">
        <v>2105</v>
      </c>
      <c r="BH2213" s="46"/>
      <c r="BI2213" s="46"/>
      <c r="BJ2213" s="46" t="s">
        <v>1984</v>
      </c>
      <c r="BK2213" s="46" t="s">
        <v>2105</v>
      </c>
      <c r="BL2213" s="46" t="s">
        <v>2071</v>
      </c>
      <c r="BM2213" s="65" t="s">
        <v>1353</v>
      </c>
      <c r="BN2213" t="str">
        <f t="shared" si="268"/>
        <v>simvastatine film-coated tablet 20mg/</v>
      </c>
      <c r="BO2213" s="65"/>
      <c r="BP2213" t="str">
        <f t="shared" si="263"/>
        <v>simvastatine film-coated tablet 20mg/</v>
      </c>
      <c r="BR2213" s="76">
        <v>10221000</v>
      </c>
      <c r="BS2213" s="72" t="s">
        <v>1220</v>
      </c>
      <c r="BT2213" s="72"/>
      <c r="BU2213" s="119"/>
      <c r="BV2213" s="119"/>
      <c r="BW2213" s="48" t="s">
        <v>2203</v>
      </c>
      <c r="CB2213" s="82" t="s">
        <v>173</v>
      </c>
      <c r="CC2213" s="82"/>
      <c r="CD2213" s="46" t="s">
        <v>2262</v>
      </c>
      <c r="CE2213" s="46" t="s">
        <v>173</v>
      </c>
      <c r="CG2213" s="46" t="s">
        <v>175</v>
      </c>
      <c r="CH2213" s="46"/>
      <c r="CI2213" s="119"/>
      <c r="CJ2213" s="119"/>
      <c r="CK2213" s="46" t="s">
        <v>1239</v>
      </c>
      <c r="CN2213" s="46" t="s">
        <v>3383</v>
      </c>
      <c r="CO2213" s="46" t="s">
        <v>2252</v>
      </c>
      <c r="CQ2213" s="46" t="s">
        <v>2252</v>
      </c>
      <c r="CR2213" s="46" t="s">
        <v>615</v>
      </c>
      <c r="CT2213" s="46" t="s">
        <v>2252</v>
      </c>
      <c r="CU2213" s="46" t="s">
        <v>615</v>
      </c>
      <c r="CV2213" s="119"/>
      <c r="CW2213" s="148"/>
      <c r="DG2213" s="119"/>
      <c r="DH2213" s="119"/>
      <c r="DI2213" s="119"/>
      <c r="DJ2213" s="119"/>
      <c r="DK2213" s="119"/>
      <c r="DL2213" s="74">
        <v>20</v>
      </c>
      <c r="DM2213" s="74" t="s">
        <v>164</v>
      </c>
      <c r="DN2213" s="74"/>
      <c r="DO2213" s="74"/>
      <c r="DP2213" s="74"/>
      <c r="DR2213" s="74">
        <v>20</v>
      </c>
      <c r="DS2213" s="74" t="s">
        <v>164</v>
      </c>
      <c r="DX2213" s="46" t="s">
        <v>210</v>
      </c>
      <c r="DY2213" s="46" t="s">
        <v>210</v>
      </c>
      <c r="DZ2213" s="46" t="s">
        <v>2242</v>
      </c>
      <c r="EA2213" s="75">
        <v>200000</v>
      </c>
      <c r="EB2213" s="46" t="s">
        <v>164</v>
      </c>
      <c r="EC2213" s="46"/>
      <c r="ET2213" s="46" t="s">
        <v>210</v>
      </c>
      <c r="EU2213" s="46" t="s">
        <v>210</v>
      </c>
      <c r="EY2213" s="70" t="str">
        <f t="shared" si="269"/>
        <v>simvastatine oral 20mg/</v>
      </c>
      <c r="FK2213" s="14" t="s">
        <v>163</v>
      </c>
      <c r="FL2213" s="70" t="str">
        <f t="shared" si="270"/>
        <v>simvastatine oral 20mg/</v>
      </c>
    </row>
    <row r="2214" spans="1:168" ht="15.75" customHeight="1">
      <c r="A2214" s="76">
        <f t="shared" si="264"/>
        <v>9876967</v>
      </c>
      <c r="C2214" s="119"/>
      <c r="D2214" s="119"/>
      <c r="E2214" s="119"/>
      <c r="F2214" s="119"/>
      <c r="G2214" s="46" t="s">
        <v>1707</v>
      </c>
      <c r="H2214" s="46" t="s">
        <v>1863</v>
      </c>
      <c r="J2214" s="5" t="str">
        <f t="shared" si="265"/>
        <v>NOR simvastatine Teva Sweden AB film-coated tablet 60 x 20mg/</v>
      </c>
      <c r="K2214" s="5" t="str">
        <f t="shared" si="266"/>
        <v>NOR simvastatine Teva Sweden AB film-coated tablet 60 x 20mg/</v>
      </c>
      <c r="N2214" s="46" t="s">
        <v>210</v>
      </c>
      <c r="O2214" s="46" t="s">
        <v>2274</v>
      </c>
      <c r="P2214" s="80">
        <v>60</v>
      </c>
      <c r="R2214" s="80">
        <v>60</v>
      </c>
      <c r="T2214" s="119"/>
      <c r="U2214" s="119"/>
      <c r="V2214" s="119"/>
      <c r="W2214" s="119"/>
      <c r="X2214" s="46" t="s">
        <v>210</v>
      </c>
      <c r="Y2214" s="46" t="s">
        <v>2172</v>
      </c>
      <c r="AA2214" s="46" t="s">
        <v>2303</v>
      </c>
      <c r="AC2214" s="46" t="s">
        <v>210</v>
      </c>
      <c r="AD2214" s="46" t="s">
        <v>210</v>
      </c>
      <c r="AE2214" s="46" t="s">
        <v>2274</v>
      </c>
      <c r="AF2214" s="48" t="s">
        <v>2203</v>
      </c>
      <c r="AG2214" s="46" t="s">
        <v>2339</v>
      </c>
      <c r="AH2214" s="46"/>
      <c r="AI2214" s="46" t="s">
        <v>3373</v>
      </c>
      <c r="AJ2214" s="46" t="s">
        <v>2221</v>
      </c>
      <c r="AT2214" s="25" t="str">
        <f t="shared" si="267"/>
        <v>NOR simvastatine Teva Sweden AB film-coated tablet 20mg/</v>
      </c>
      <c r="AU2214" s="33"/>
      <c r="AV2214" s="46" t="s">
        <v>2363</v>
      </c>
      <c r="AW2214" s="46" t="s">
        <v>1863</v>
      </c>
      <c r="AX2214" s="46"/>
      <c r="AZ2214" s="46" t="s">
        <v>579</v>
      </c>
      <c r="BA2214" s="46" t="s">
        <v>615</v>
      </c>
      <c r="BB2214" s="46"/>
      <c r="BD2214" s="46" t="s">
        <v>2339</v>
      </c>
      <c r="BE2214" s="46"/>
      <c r="BF2214" s="46" t="s">
        <v>2064</v>
      </c>
      <c r="BG2214" s="46" t="s">
        <v>2101</v>
      </c>
      <c r="BH2214" s="46"/>
      <c r="BI2214" s="46"/>
      <c r="BJ2214" s="46" t="s">
        <v>1977</v>
      </c>
      <c r="BK2214" s="46" t="s">
        <v>2101</v>
      </c>
      <c r="BL2214" s="46" t="s">
        <v>2064</v>
      </c>
      <c r="BM2214" s="65" t="s">
        <v>1353</v>
      </c>
      <c r="BN2214" t="str">
        <f t="shared" si="268"/>
        <v>simvastatine film-coated tablet 20mg/</v>
      </c>
      <c r="BO2214" s="65"/>
      <c r="BP2214" t="str">
        <f t="shared" si="263"/>
        <v>simvastatine film-coated tablet 20mg/</v>
      </c>
      <c r="BR2214" s="76">
        <v>10221000</v>
      </c>
      <c r="BS2214" s="72" t="s">
        <v>1220</v>
      </c>
      <c r="BT2214" s="72"/>
      <c r="BU2214" s="119"/>
      <c r="BV2214" s="119"/>
      <c r="BW2214" s="48" t="s">
        <v>2203</v>
      </c>
      <c r="CB2214" s="82" t="s">
        <v>173</v>
      </c>
      <c r="CC2214" s="82"/>
      <c r="CD2214" s="46" t="s">
        <v>2262</v>
      </c>
      <c r="CE2214" s="46" t="s">
        <v>173</v>
      </c>
      <c r="CG2214" s="46" t="s">
        <v>175</v>
      </c>
      <c r="CH2214" s="46"/>
      <c r="CI2214" s="119"/>
      <c r="CJ2214" s="119"/>
      <c r="CK2214" s="46" t="s">
        <v>1239</v>
      </c>
      <c r="CN2214" s="46" t="s">
        <v>3383</v>
      </c>
      <c r="CO2214" s="46" t="s">
        <v>2252</v>
      </c>
      <c r="CQ2214" s="46" t="s">
        <v>2252</v>
      </c>
      <c r="CR2214" s="46" t="s">
        <v>615</v>
      </c>
      <c r="CT2214" s="46" t="s">
        <v>2252</v>
      </c>
      <c r="CU2214" s="46" t="s">
        <v>615</v>
      </c>
      <c r="CV2214" s="119"/>
      <c r="CW2214" s="148"/>
      <c r="DG2214" s="119"/>
      <c r="DH2214" s="119"/>
      <c r="DI2214" s="119"/>
      <c r="DJ2214" s="119"/>
      <c r="DK2214" s="119"/>
      <c r="DL2214" s="74">
        <v>20</v>
      </c>
      <c r="DM2214" s="74" t="s">
        <v>164</v>
      </c>
      <c r="DN2214" s="74"/>
      <c r="DO2214" s="74"/>
      <c r="DP2214" s="74"/>
      <c r="DR2214" s="74">
        <v>20</v>
      </c>
      <c r="DS2214" s="74" t="s">
        <v>164</v>
      </c>
      <c r="DX2214" s="46" t="s">
        <v>210</v>
      </c>
      <c r="DY2214" s="46" t="s">
        <v>210</v>
      </c>
      <c r="DZ2214" s="46" t="s">
        <v>2242</v>
      </c>
      <c r="EA2214" s="75">
        <v>200000</v>
      </c>
      <c r="EB2214" s="46" t="s">
        <v>164</v>
      </c>
      <c r="EC2214" s="46"/>
      <c r="ET2214" s="46" t="s">
        <v>210</v>
      </c>
      <c r="EU2214" s="46" t="s">
        <v>210</v>
      </c>
      <c r="EY2214" s="70" t="str">
        <f t="shared" si="269"/>
        <v>simvastatine oral 20mg/</v>
      </c>
      <c r="FK2214" s="14" t="s">
        <v>163</v>
      </c>
      <c r="FL2214" s="70" t="str">
        <f t="shared" si="270"/>
        <v>simvastatine oral 20mg/</v>
      </c>
    </row>
    <row r="2215" spans="1:168" ht="15.75" customHeight="1">
      <c r="A2215" s="76">
        <f t="shared" si="264"/>
        <v>9876968</v>
      </c>
      <c r="C2215" s="119"/>
      <c r="D2215" s="119"/>
      <c r="E2215" s="119"/>
      <c r="F2215" s="119"/>
      <c r="G2215" s="46" t="s">
        <v>1708</v>
      </c>
      <c r="H2215" s="46" t="s">
        <v>1880</v>
      </c>
      <c r="J2215" s="5" t="str">
        <f t="shared" si="265"/>
        <v>NOR simvastatine Orion Corporation - Espoo film-coated tablet 500 x 40mg/</v>
      </c>
      <c r="K2215" s="5" t="str">
        <f t="shared" si="266"/>
        <v>NOR simvastatine Orion Corporation - Espoo film-coated tablet 500 x 40mg/</v>
      </c>
      <c r="N2215" s="46" t="s">
        <v>210</v>
      </c>
      <c r="O2215" s="46" t="s">
        <v>2276</v>
      </c>
      <c r="P2215" s="80">
        <v>500</v>
      </c>
      <c r="R2215" s="80">
        <v>500</v>
      </c>
      <c r="T2215" s="119"/>
      <c r="U2215" s="119"/>
      <c r="V2215" s="119"/>
      <c r="W2215" s="119"/>
      <c r="X2215" s="46" t="s">
        <v>210</v>
      </c>
      <c r="Y2215" s="46" t="s">
        <v>2193</v>
      </c>
      <c r="AA2215" s="46" t="s">
        <v>2303</v>
      </c>
      <c r="AC2215" s="46" t="s">
        <v>210</v>
      </c>
      <c r="AD2215" s="46" t="s">
        <v>210</v>
      </c>
      <c r="AE2215" s="46" t="s">
        <v>2276</v>
      </c>
      <c r="AF2215" s="48" t="s">
        <v>2203</v>
      </c>
      <c r="AG2215" s="46" t="s">
        <v>2339</v>
      </c>
      <c r="AH2215" s="46"/>
      <c r="AI2215" s="46" t="s">
        <v>3373</v>
      </c>
      <c r="AJ2215" s="46" t="s">
        <v>2221</v>
      </c>
      <c r="AT2215" s="25" t="str">
        <f t="shared" si="267"/>
        <v>NOR simvastatine Orion Corporation - Espoo film-coated tablet 40mg/</v>
      </c>
      <c r="AU2215" s="33"/>
      <c r="AV2215" s="46" t="s">
        <v>2368</v>
      </c>
      <c r="AW2215" s="46" t="s">
        <v>1880</v>
      </c>
      <c r="AX2215" s="46"/>
      <c r="AZ2215" s="46" t="s">
        <v>579</v>
      </c>
      <c r="BA2215" s="46" t="s">
        <v>615</v>
      </c>
      <c r="BB2215" s="46"/>
      <c r="BD2215" s="46" t="s">
        <v>2339</v>
      </c>
      <c r="BE2215" s="46"/>
      <c r="BF2215" s="46" t="s">
        <v>2085</v>
      </c>
      <c r="BG2215" s="46" t="s">
        <v>2106</v>
      </c>
      <c r="BH2215" s="46"/>
      <c r="BI2215" s="46"/>
      <c r="BJ2215" s="46" t="s">
        <v>1998</v>
      </c>
      <c r="BK2215" s="46" t="s">
        <v>2106</v>
      </c>
      <c r="BL2215" s="46" t="s">
        <v>2085</v>
      </c>
      <c r="BM2215" s="65" t="s">
        <v>1353</v>
      </c>
      <c r="BN2215" t="str">
        <f t="shared" si="268"/>
        <v>simvastatine film-coated tablet 40mg/</v>
      </c>
      <c r="BO2215" s="65"/>
      <c r="BP2215" t="str">
        <f t="shared" si="263"/>
        <v>simvastatine film-coated tablet 40mg/</v>
      </c>
      <c r="BR2215" s="76">
        <v>10221000</v>
      </c>
      <c r="BS2215" s="72" t="s">
        <v>1220</v>
      </c>
      <c r="BT2215" s="72"/>
      <c r="BU2215" s="119"/>
      <c r="BV2215" s="119"/>
      <c r="BW2215" s="48" t="s">
        <v>2203</v>
      </c>
      <c r="CB2215" s="82" t="s">
        <v>173</v>
      </c>
      <c r="CC2215" s="82"/>
      <c r="CD2215" s="46" t="s">
        <v>2262</v>
      </c>
      <c r="CE2215" s="46" t="s">
        <v>173</v>
      </c>
      <c r="CG2215" s="46" t="s">
        <v>175</v>
      </c>
      <c r="CH2215" s="46"/>
      <c r="CI2215" s="119"/>
      <c r="CJ2215" s="119"/>
      <c r="CK2215" s="46" t="s">
        <v>1239</v>
      </c>
      <c r="CN2215" s="46" t="s">
        <v>3383</v>
      </c>
      <c r="CO2215" s="46" t="s">
        <v>2252</v>
      </c>
      <c r="CQ2215" s="46" t="s">
        <v>2252</v>
      </c>
      <c r="CR2215" s="46" t="s">
        <v>615</v>
      </c>
      <c r="CT2215" s="46" t="s">
        <v>2252</v>
      </c>
      <c r="CU2215" s="46" t="s">
        <v>615</v>
      </c>
      <c r="CV2215" s="119"/>
      <c r="CW2215" s="148"/>
      <c r="DG2215" s="119"/>
      <c r="DH2215" s="119"/>
      <c r="DI2215" s="119"/>
      <c r="DJ2215" s="119"/>
      <c r="DK2215" s="119"/>
      <c r="DL2215" s="74">
        <v>40</v>
      </c>
      <c r="DM2215" s="74" t="s">
        <v>164</v>
      </c>
      <c r="DN2215" s="74"/>
      <c r="DO2215" s="74"/>
      <c r="DP2215" s="74"/>
      <c r="DR2215" s="74">
        <v>40</v>
      </c>
      <c r="DS2215" s="74" t="s">
        <v>164</v>
      </c>
      <c r="DX2215" s="46" t="s">
        <v>210</v>
      </c>
      <c r="DY2215" s="46" t="s">
        <v>210</v>
      </c>
      <c r="DZ2215" s="46" t="s">
        <v>2242</v>
      </c>
      <c r="EA2215" s="75">
        <v>400000</v>
      </c>
      <c r="EB2215" s="46" t="s">
        <v>164</v>
      </c>
      <c r="EC2215" s="46"/>
      <c r="ET2215" s="46" t="s">
        <v>210</v>
      </c>
      <c r="EU2215" s="46" t="s">
        <v>210</v>
      </c>
      <c r="EY2215" s="70" t="str">
        <f t="shared" si="269"/>
        <v>simvastatine oral 40mg/</v>
      </c>
      <c r="FK2215" s="14" t="s">
        <v>163</v>
      </c>
      <c r="FL2215" s="70" t="str">
        <f t="shared" si="270"/>
        <v>simvastatine oral 40mg/</v>
      </c>
    </row>
    <row r="2216" spans="1:168" ht="15.75" customHeight="1">
      <c r="A2216" s="76">
        <f t="shared" si="264"/>
        <v>9876969</v>
      </c>
      <c r="C2216" s="119"/>
      <c r="D2216" s="119"/>
      <c r="E2216" s="119"/>
      <c r="F2216" s="119"/>
      <c r="G2216" s="46" t="s">
        <v>1709</v>
      </c>
      <c r="H2216" s="46" t="s">
        <v>1858</v>
      </c>
      <c r="J2216" s="5" t="str">
        <f t="shared" si="265"/>
        <v>NOR simvastatine Bluefish Pharmaceuticals AB film-coated tablet 28 x 40mg/</v>
      </c>
      <c r="K2216" s="5" t="str">
        <f t="shared" si="266"/>
        <v>NOR simvastatine Bluefish Pharmaceuticals AB film-coated tablet 28 x 40mg/</v>
      </c>
      <c r="N2216" s="46" t="s">
        <v>210</v>
      </c>
      <c r="O2216" s="46" t="s">
        <v>2277</v>
      </c>
      <c r="P2216" s="80">
        <v>28</v>
      </c>
      <c r="R2216" s="80">
        <v>28</v>
      </c>
      <c r="T2216" s="119"/>
      <c r="U2216" s="119"/>
      <c r="V2216" s="119"/>
      <c r="W2216" s="119"/>
      <c r="X2216" s="46" t="s">
        <v>210</v>
      </c>
      <c r="Y2216" s="46" t="s">
        <v>2167</v>
      </c>
      <c r="AA2216" s="46" t="s">
        <v>2303</v>
      </c>
      <c r="AC2216" s="46" t="s">
        <v>210</v>
      </c>
      <c r="AD2216" s="46" t="s">
        <v>210</v>
      </c>
      <c r="AE2216" s="46" t="s">
        <v>2277</v>
      </c>
      <c r="AF2216" s="48" t="s">
        <v>2203</v>
      </c>
      <c r="AG2216" s="46" t="s">
        <v>2339</v>
      </c>
      <c r="AH2216" s="46"/>
      <c r="AI2216" s="46" t="s">
        <v>3373</v>
      </c>
      <c r="AJ2216" s="46" t="s">
        <v>2221</v>
      </c>
      <c r="AT2216" s="25" t="str">
        <f t="shared" si="267"/>
        <v>NOR simvastatine Bluefish Pharmaceuticals AB film-coated tablet 40mg/</v>
      </c>
      <c r="AU2216" s="33"/>
      <c r="AV2216" s="46" t="s">
        <v>2366</v>
      </c>
      <c r="AW2216" s="46" t="s">
        <v>1858</v>
      </c>
      <c r="AX2216" s="46"/>
      <c r="AZ2216" s="46" t="s">
        <v>579</v>
      </c>
      <c r="BA2216" s="46" t="s">
        <v>615</v>
      </c>
      <c r="BB2216" s="46"/>
      <c r="BD2216" s="46" t="s">
        <v>2339</v>
      </c>
      <c r="BE2216" s="46"/>
      <c r="BF2216" s="46" t="s">
        <v>2059</v>
      </c>
      <c r="BG2216" s="46" t="s">
        <v>2104</v>
      </c>
      <c r="BH2216" s="46"/>
      <c r="BI2216" s="46"/>
      <c r="BJ2216" s="46" t="s">
        <v>1972</v>
      </c>
      <c r="BK2216" s="46" t="s">
        <v>2104</v>
      </c>
      <c r="BL2216" s="46" t="s">
        <v>2059</v>
      </c>
      <c r="BM2216" s="65" t="s">
        <v>1353</v>
      </c>
      <c r="BN2216" t="str">
        <f t="shared" si="268"/>
        <v>simvastatine film-coated tablet 40mg/</v>
      </c>
      <c r="BO2216" s="65"/>
      <c r="BP2216" t="str">
        <f t="shared" si="263"/>
        <v>simvastatine film-coated tablet 40mg/</v>
      </c>
      <c r="BR2216" s="76">
        <v>10221000</v>
      </c>
      <c r="BS2216" s="72" t="s">
        <v>1220</v>
      </c>
      <c r="BT2216" s="72"/>
      <c r="BU2216" s="119"/>
      <c r="BV2216" s="119"/>
      <c r="BW2216" s="48" t="s">
        <v>2203</v>
      </c>
      <c r="CB2216" s="82" t="s">
        <v>173</v>
      </c>
      <c r="CC2216" s="82"/>
      <c r="CD2216" s="46" t="s">
        <v>2262</v>
      </c>
      <c r="CE2216" s="46" t="s">
        <v>173</v>
      </c>
      <c r="CG2216" s="46" t="s">
        <v>175</v>
      </c>
      <c r="CH2216" s="46"/>
      <c r="CI2216" s="119"/>
      <c r="CJ2216" s="119"/>
      <c r="CK2216" s="46" t="s">
        <v>1239</v>
      </c>
      <c r="CN2216" s="46" t="s">
        <v>3383</v>
      </c>
      <c r="CO2216" s="46" t="s">
        <v>2252</v>
      </c>
      <c r="CQ2216" s="46" t="s">
        <v>2252</v>
      </c>
      <c r="CR2216" s="46" t="s">
        <v>615</v>
      </c>
      <c r="CT2216" s="46" t="s">
        <v>2252</v>
      </c>
      <c r="CU2216" s="46" t="s">
        <v>615</v>
      </c>
      <c r="CV2216" s="119"/>
      <c r="CW2216" s="148"/>
      <c r="DG2216" s="119"/>
      <c r="DH2216" s="119"/>
      <c r="DI2216" s="119"/>
      <c r="DJ2216" s="119"/>
      <c r="DK2216" s="119"/>
      <c r="DL2216" s="74">
        <v>40</v>
      </c>
      <c r="DM2216" s="74" t="s">
        <v>164</v>
      </c>
      <c r="DN2216" s="74"/>
      <c r="DO2216" s="74"/>
      <c r="DP2216" s="74"/>
      <c r="DR2216" s="74">
        <v>40</v>
      </c>
      <c r="DS2216" s="74" t="s">
        <v>164</v>
      </c>
      <c r="DX2216" s="46" t="s">
        <v>210</v>
      </c>
      <c r="DY2216" s="46" t="s">
        <v>210</v>
      </c>
      <c r="DZ2216" s="46" t="s">
        <v>2242</v>
      </c>
      <c r="EA2216" s="75">
        <v>400000</v>
      </c>
      <c r="EB2216" s="46" t="s">
        <v>164</v>
      </c>
      <c r="EC2216" s="46"/>
      <c r="ET2216" s="46" t="s">
        <v>210</v>
      </c>
      <c r="EU2216" s="46" t="s">
        <v>210</v>
      </c>
      <c r="EY2216" s="70" t="str">
        <f t="shared" si="269"/>
        <v>simvastatine oral 40mg/</v>
      </c>
      <c r="FK2216" s="14" t="s">
        <v>163</v>
      </c>
      <c r="FL2216" s="70" t="str">
        <f t="shared" si="270"/>
        <v>simvastatine oral 40mg/</v>
      </c>
    </row>
    <row r="2217" spans="1:168" ht="15.75" customHeight="1">
      <c r="A2217" s="76">
        <f t="shared" si="264"/>
        <v>9876970</v>
      </c>
      <c r="C2217" s="119"/>
      <c r="D2217" s="119"/>
      <c r="E2217" s="119"/>
      <c r="F2217" s="119"/>
      <c r="G2217" s="46" t="s">
        <v>1710</v>
      </c>
      <c r="H2217" s="46" t="s">
        <v>1877</v>
      </c>
      <c r="J2217" s="5" t="str">
        <f t="shared" si="265"/>
        <v>NOR simvastatine Mylan AB film-coated tablet 28 x 40mg/</v>
      </c>
      <c r="K2217" s="5" t="str">
        <f t="shared" si="266"/>
        <v>NOR simvastatine Mylan AB film-coated tablet 28 x 40mg/</v>
      </c>
      <c r="N2217" s="46" t="s">
        <v>210</v>
      </c>
      <c r="O2217" s="46" t="s">
        <v>2277</v>
      </c>
      <c r="P2217" s="80">
        <v>28</v>
      </c>
      <c r="R2217" s="80">
        <v>28</v>
      </c>
      <c r="T2217" s="119"/>
      <c r="U2217" s="119"/>
      <c r="V2217" s="119"/>
      <c r="W2217" s="119"/>
      <c r="X2217" s="46" t="s">
        <v>210</v>
      </c>
      <c r="Y2217" s="46" t="s">
        <v>2189</v>
      </c>
      <c r="AA2217" s="46" t="s">
        <v>2303</v>
      </c>
      <c r="AC2217" s="46" t="s">
        <v>210</v>
      </c>
      <c r="AD2217" s="46" t="s">
        <v>210</v>
      </c>
      <c r="AE2217" s="46" t="s">
        <v>2277</v>
      </c>
      <c r="AF2217" s="48" t="s">
        <v>2203</v>
      </c>
      <c r="AG2217" s="46" t="s">
        <v>2339</v>
      </c>
      <c r="AH2217" s="46"/>
      <c r="AI2217" s="46" t="s">
        <v>3373</v>
      </c>
      <c r="AJ2217" s="46" t="s">
        <v>2221</v>
      </c>
      <c r="AT2217" s="25" t="str">
        <f t="shared" si="267"/>
        <v>NOR simvastatine Mylan AB film-coated tablet 40mg/</v>
      </c>
      <c r="AU2217" s="33"/>
      <c r="AV2217" s="46" t="s">
        <v>2369</v>
      </c>
      <c r="AW2217" s="46" t="s">
        <v>1877</v>
      </c>
      <c r="AX2217" s="46"/>
      <c r="AZ2217" s="46" t="s">
        <v>579</v>
      </c>
      <c r="BA2217" s="46" t="s">
        <v>615</v>
      </c>
      <c r="BB2217" s="46"/>
      <c r="BD2217" s="46" t="s">
        <v>2339</v>
      </c>
      <c r="BE2217" s="46"/>
      <c r="BF2217" s="46" t="s">
        <v>2081</v>
      </c>
      <c r="BG2217" s="46" t="s">
        <v>992</v>
      </c>
      <c r="BH2217" s="46"/>
      <c r="BI2217" s="46"/>
      <c r="BJ2217" s="46" t="s">
        <v>1994</v>
      </c>
      <c r="BK2217" s="46" t="s">
        <v>992</v>
      </c>
      <c r="BL2217" s="46" t="s">
        <v>2081</v>
      </c>
      <c r="BM2217" s="65" t="s">
        <v>1353</v>
      </c>
      <c r="BN2217" t="str">
        <f t="shared" si="268"/>
        <v>simvastatine film-coated tablet 40mg/</v>
      </c>
      <c r="BO2217" s="65"/>
      <c r="BP2217" t="str">
        <f t="shared" si="263"/>
        <v>simvastatine film-coated tablet 40mg/</v>
      </c>
      <c r="BR2217" s="76">
        <v>10221000</v>
      </c>
      <c r="BS2217" s="72" t="s">
        <v>1220</v>
      </c>
      <c r="BT2217" s="72"/>
      <c r="BU2217" s="119"/>
      <c r="BV2217" s="119"/>
      <c r="BW2217" s="48" t="s">
        <v>2203</v>
      </c>
      <c r="CB2217" s="82" t="s">
        <v>173</v>
      </c>
      <c r="CC2217" s="82"/>
      <c r="CD2217" s="46" t="s">
        <v>2262</v>
      </c>
      <c r="CE2217" s="46" t="s">
        <v>173</v>
      </c>
      <c r="CG2217" s="46" t="s">
        <v>175</v>
      </c>
      <c r="CH2217" s="46"/>
      <c r="CI2217" s="119"/>
      <c r="CJ2217" s="119"/>
      <c r="CK2217" s="46" t="s">
        <v>1239</v>
      </c>
      <c r="CN2217" s="46" t="s">
        <v>3383</v>
      </c>
      <c r="CO2217" s="46" t="s">
        <v>2252</v>
      </c>
      <c r="CQ2217" s="46" t="s">
        <v>2252</v>
      </c>
      <c r="CR2217" s="46" t="s">
        <v>615</v>
      </c>
      <c r="CT2217" s="46" t="s">
        <v>2252</v>
      </c>
      <c r="CU2217" s="46" t="s">
        <v>615</v>
      </c>
      <c r="CV2217" s="119"/>
      <c r="CW2217" s="148"/>
      <c r="DG2217" s="119"/>
      <c r="DH2217" s="119"/>
      <c r="DI2217" s="119"/>
      <c r="DJ2217" s="119"/>
      <c r="DK2217" s="119"/>
      <c r="DL2217" s="74">
        <v>40</v>
      </c>
      <c r="DM2217" s="74" t="s">
        <v>164</v>
      </c>
      <c r="DN2217" s="74"/>
      <c r="DO2217" s="74"/>
      <c r="DP2217" s="74"/>
      <c r="DR2217" s="74">
        <v>40</v>
      </c>
      <c r="DS2217" s="74" t="s">
        <v>164</v>
      </c>
      <c r="DX2217" s="46" t="s">
        <v>210</v>
      </c>
      <c r="DY2217" s="46" t="s">
        <v>210</v>
      </c>
      <c r="DZ2217" s="46" t="s">
        <v>2242</v>
      </c>
      <c r="EA2217" s="75">
        <v>400000</v>
      </c>
      <c r="EB2217" s="46" t="s">
        <v>164</v>
      </c>
      <c r="EC2217" s="46"/>
      <c r="ET2217" s="46" t="s">
        <v>210</v>
      </c>
      <c r="EU2217" s="46" t="s">
        <v>210</v>
      </c>
      <c r="EY2217" s="70" t="str">
        <f t="shared" si="269"/>
        <v>simvastatine oral 40mg/</v>
      </c>
      <c r="FK2217" s="14" t="s">
        <v>163</v>
      </c>
      <c r="FL2217" s="70" t="str">
        <f t="shared" si="270"/>
        <v>simvastatine oral 40mg/</v>
      </c>
    </row>
    <row r="2218" spans="1:168" ht="15.75" customHeight="1">
      <c r="A2218" s="76">
        <f t="shared" si="264"/>
        <v>9876971</v>
      </c>
      <c r="C2218" s="119"/>
      <c r="D2218" s="119"/>
      <c r="E2218" s="119"/>
      <c r="F2218" s="119"/>
      <c r="G2218" s="46" t="s">
        <v>1711</v>
      </c>
      <c r="H2218" s="46" t="s">
        <v>1860</v>
      </c>
      <c r="J2218" s="5" t="str">
        <f t="shared" si="265"/>
        <v>NOR simvastatine Bluefish Pharmaceuticals AB film-coated tablet 84 x 10mg/</v>
      </c>
      <c r="K2218" s="5" t="str">
        <f t="shared" si="266"/>
        <v>NOR simvastatine Bluefish Pharmaceuticals AB film-coated tablet 84 x 10mg/</v>
      </c>
      <c r="N2218" s="46" t="s">
        <v>210</v>
      </c>
      <c r="O2218" s="46" t="s">
        <v>2294</v>
      </c>
      <c r="P2218" s="80">
        <v>84</v>
      </c>
      <c r="R2218" s="80">
        <v>84</v>
      </c>
      <c r="T2218" s="119"/>
      <c r="U2218" s="119"/>
      <c r="V2218" s="119"/>
      <c r="W2218" s="119"/>
      <c r="X2218" s="46" t="s">
        <v>210</v>
      </c>
      <c r="Y2218" s="46" t="s">
        <v>2169</v>
      </c>
      <c r="AA2218" s="46" t="s">
        <v>2303</v>
      </c>
      <c r="AC2218" s="46" t="s">
        <v>210</v>
      </c>
      <c r="AD2218" s="46" t="s">
        <v>210</v>
      </c>
      <c r="AE2218" s="46" t="s">
        <v>2294</v>
      </c>
      <c r="AF2218" s="48" t="s">
        <v>2203</v>
      </c>
      <c r="AG2218" s="46" t="s">
        <v>2339</v>
      </c>
      <c r="AH2218" s="46"/>
      <c r="AI2218" s="46" t="s">
        <v>3373</v>
      </c>
      <c r="AJ2218" s="46" t="s">
        <v>2221</v>
      </c>
      <c r="AT2218" s="25" t="str">
        <f t="shared" si="267"/>
        <v>NOR simvastatine Bluefish Pharmaceuticals AB film-coated tablet 10mg/</v>
      </c>
      <c r="AU2218" s="33"/>
      <c r="AV2218" s="46" t="s">
        <v>2366</v>
      </c>
      <c r="AW2218" s="46" t="s">
        <v>1860</v>
      </c>
      <c r="AX2218" s="46"/>
      <c r="AZ2218" s="46" t="s">
        <v>579</v>
      </c>
      <c r="BA2218" s="46" t="s">
        <v>615</v>
      </c>
      <c r="BB2218" s="46"/>
      <c r="BD2218" s="46" t="s">
        <v>2339</v>
      </c>
      <c r="BE2218" s="46"/>
      <c r="BF2218" s="46" t="s">
        <v>2061</v>
      </c>
      <c r="BG2218" s="46" t="s">
        <v>2104</v>
      </c>
      <c r="BH2218" s="46"/>
      <c r="BI2218" s="46"/>
      <c r="BJ2218" s="46" t="s">
        <v>1974</v>
      </c>
      <c r="BK2218" s="46" t="s">
        <v>2104</v>
      </c>
      <c r="BL2218" s="46" t="s">
        <v>2061</v>
      </c>
      <c r="BM2218" s="65" t="s">
        <v>1353</v>
      </c>
      <c r="BN2218" t="str">
        <f t="shared" si="268"/>
        <v>simvastatine film-coated tablet 10mg/</v>
      </c>
      <c r="BO2218" s="65"/>
      <c r="BP2218" t="str">
        <f t="shared" si="263"/>
        <v>simvastatine film-coated tablet 10mg/</v>
      </c>
      <c r="BR2218" s="76">
        <v>10221000</v>
      </c>
      <c r="BS2218" s="72" t="s">
        <v>1220</v>
      </c>
      <c r="BT2218" s="72"/>
      <c r="BU2218" s="119"/>
      <c r="BV2218" s="119"/>
      <c r="BW2218" s="48" t="s">
        <v>2203</v>
      </c>
      <c r="CB2218" s="82" t="s">
        <v>173</v>
      </c>
      <c r="CC2218" s="82"/>
      <c r="CD2218" s="46" t="s">
        <v>2262</v>
      </c>
      <c r="CE2218" s="46" t="s">
        <v>173</v>
      </c>
      <c r="CG2218" s="46" t="s">
        <v>175</v>
      </c>
      <c r="CH2218" s="46"/>
      <c r="CI2218" s="119"/>
      <c r="CJ2218" s="119"/>
      <c r="CK2218" s="46" t="s">
        <v>1239</v>
      </c>
      <c r="CN2218" s="46" t="s">
        <v>3383</v>
      </c>
      <c r="CO2218" s="46" t="s">
        <v>2252</v>
      </c>
      <c r="CQ2218" s="46" t="s">
        <v>2252</v>
      </c>
      <c r="CR2218" s="46" t="s">
        <v>615</v>
      </c>
      <c r="CT2218" s="46" t="s">
        <v>2252</v>
      </c>
      <c r="CU2218" s="46" t="s">
        <v>615</v>
      </c>
      <c r="CV2218" s="119"/>
      <c r="CW2218" s="148"/>
      <c r="DG2218" s="119"/>
      <c r="DH2218" s="119"/>
      <c r="DI2218" s="119"/>
      <c r="DJ2218" s="119"/>
      <c r="DK2218" s="119"/>
      <c r="DL2218" s="74">
        <v>10</v>
      </c>
      <c r="DM2218" s="74" t="s">
        <v>164</v>
      </c>
      <c r="DN2218" s="74"/>
      <c r="DO2218" s="74"/>
      <c r="DP2218" s="74"/>
      <c r="DR2218" s="74">
        <v>10</v>
      </c>
      <c r="DS2218" s="74" t="s">
        <v>164</v>
      </c>
      <c r="DX2218" s="46" t="s">
        <v>210</v>
      </c>
      <c r="DY2218" s="46" t="s">
        <v>210</v>
      </c>
      <c r="DZ2218" s="46" t="s">
        <v>2242</v>
      </c>
      <c r="EA2218" s="75">
        <v>100000</v>
      </c>
      <c r="EB2218" s="46" t="s">
        <v>164</v>
      </c>
      <c r="EC2218" s="46"/>
      <c r="ET2218" s="46" t="s">
        <v>210</v>
      </c>
      <c r="EU2218" s="46" t="s">
        <v>210</v>
      </c>
      <c r="EY2218" s="70" t="str">
        <f t="shared" si="269"/>
        <v>simvastatine oral 10mg/</v>
      </c>
      <c r="FK2218" s="14" t="s">
        <v>163</v>
      </c>
      <c r="FL2218" s="70" t="str">
        <f t="shared" si="270"/>
        <v>simvastatine oral 10mg/</v>
      </c>
    </row>
    <row r="2219" spans="1:168" ht="15.75" customHeight="1">
      <c r="A2219" s="76">
        <f t="shared" si="264"/>
        <v>9876972</v>
      </c>
      <c r="C2219" s="119"/>
      <c r="D2219" s="119"/>
      <c r="E2219" s="119"/>
      <c r="F2219" s="119"/>
      <c r="G2219" s="46" t="s">
        <v>1712</v>
      </c>
      <c r="H2219" s="46" t="s">
        <v>1875</v>
      </c>
      <c r="J2219" s="5" t="str">
        <f t="shared" si="265"/>
        <v>NOR simvastatine Orion Corporation - Espoo film-coated tablet 1000 x 20mg/</v>
      </c>
      <c r="K2219" s="5" t="str">
        <f t="shared" si="266"/>
        <v>NOR simvastatine Orion Corporation - Espoo film-coated tablet 1000 x 20mg/</v>
      </c>
      <c r="N2219" s="46" t="s">
        <v>210</v>
      </c>
      <c r="O2219" s="69" t="s">
        <v>2297</v>
      </c>
      <c r="P2219" s="81">
        <v>1000</v>
      </c>
      <c r="R2219" s="81">
        <v>1000</v>
      </c>
      <c r="T2219" s="119"/>
      <c r="U2219" s="119"/>
      <c r="V2219" s="119"/>
      <c r="W2219" s="119"/>
      <c r="X2219" s="46" t="s">
        <v>210</v>
      </c>
      <c r="Y2219" s="46" t="s">
        <v>2187</v>
      </c>
      <c r="AA2219" s="46" t="s">
        <v>2303</v>
      </c>
      <c r="AC2219" s="46" t="s">
        <v>210</v>
      </c>
      <c r="AD2219" s="46" t="s">
        <v>210</v>
      </c>
      <c r="AE2219" s="69" t="s">
        <v>2297</v>
      </c>
      <c r="AF2219" s="48" t="s">
        <v>2203</v>
      </c>
      <c r="AG2219" s="46" t="s">
        <v>2339</v>
      </c>
      <c r="AH2219" s="46"/>
      <c r="AI2219" s="46" t="s">
        <v>3373</v>
      </c>
      <c r="AJ2219" s="46" t="s">
        <v>2221</v>
      </c>
      <c r="AT2219" s="25" t="str">
        <f t="shared" si="267"/>
        <v>NOR simvastatine Orion Corporation - Espoo film-coated tablet 20mg/</v>
      </c>
      <c r="AU2219" s="33"/>
      <c r="AV2219" s="46" t="s">
        <v>2368</v>
      </c>
      <c r="AW2219" s="46" t="s">
        <v>1875</v>
      </c>
      <c r="AX2219" s="46"/>
      <c r="AZ2219" s="46" t="s">
        <v>579</v>
      </c>
      <c r="BA2219" s="46" t="s">
        <v>615</v>
      </c>
      <c r="BB2219" s="46"/>
      <c r="BD2219" s="46" t="s">
        <v>2339</v>
      </c>
      <c r="BE2219" s="46"/>
      <c r="BF2219" s="46" t="s">
        <v>2079</v>
      </c>
      <c r="BG2219" s="46" t="s">
        <v>2106</v>
      </c>
      <c r="BH2219" s="46"/>
      <c r="BI2219" s="46"/>
      <c r="BJ2219" s="46" t="s">
        <v>1992</v>
      </c>
      <c r="BK2219" s="46" t="s">
        <v>2106</v>
      </c>
      <c r="BL2219" s="46" t="s">
        <v>2079</v>
      </c>
      <c r="BM2219" s="65" t="s">
        <v>1353</v>
      </c>
      <c r="BN2219" t="str">
        <f t="shared" si="268"/>
        <v>simvastatine film-coated tablet 20mg/</v>
      </c>
      <c r="BO2219" s="65"/>
      <c r="BP2219" t="str">
        <f t="shared" si="263"/>
        <v>simvastatine film-coated tablet 20mg/</v>
      </c>
      <c r="BR2219" s="76">
        <v>10221000</v>
      </c>
      <c r="BS2219" s="72" t="s">
        <v>1220</v>
      </c>
      <c r="BT2219" s="72"/>
      <c r="BU2219" s="119"/>
      <c r="BV2219" s="119"/>
      <c r="BW2219" s="48" t="s">
        <v>2203</v>
      </c>
      <c r="CB2219" s="82" t="s">
        <v>173</v>
      </c>
      <c r="CC2219" s="82"/>
      <c r="CD2219" s="46" t="s">
        <v>2262</v>
      </c>
      <c r="CE2219" s="46" t="s">
        <v>173</v>
      </c>
      <c r="CG2219" s="46" t="s">
        <v>175</v>
      </c>
      <c r="CH2219" s="46"/>
      <c r="CI2219" s="119"/>
      <c r="CJ2219" s="119"/>
      <c r="CK2219" s="46" t="s">
        <v>1239</v>
      </c>
      <c r="CN2219" s="46" t="s">
        <v>3383</v>
      </c>
      <c r="CO2219" s="46" t="s">
        <v>2252</v>
      </c>
      <c r="CQ2219" s="46" t="s">
        <v>2252</v>
      </c>
      <c r="CR2219" s="46" t="s">
        <v>615</v>
      </c>
      <c r="CT2219" s="46" t="s">
        <v>2252</v>
      </c>
      <c r="CU2219" s="46" t="s">
        <v>615</v>
      </c>
      <c r="CV2219" s="119"/>
      <c r="CW2219" s="148"/>
      <c r="DG2219" s="119"/>
      <c r="DH2219" s="119"/>
      <c r="DI2219" s="119"/>
      <c r="DJ2219" s="119"/>
      <c r="DK2219" s="119"/>
      <c r="DL2219" s="74">
        <v>20</v>
      </c>
      <c r="DM2219" s="74" t="s">
        <v>164</v>
      </c>
      <c r="DN2219" s="74"/>
      <c r="DO2219" s="74"/>
      <c r="DP2219" s="74"/>
      <c r="DR2219" s="74">
        <v>20</v>
      </c>
      <c r="DS2219" s="74" t="s">
        <v>164</v>
      </c>
      <c r="DX2219" s="46" t="s">
        <v>210</v>
      </c>
      <c r="DY2219" s="46" t="s">
        <v>210</v>
      </c>
      <c r="DZ2219" s="46" t="s">
        <v>2242</v>
      </c>
      <c r="EA2219" s="75">
        <v>200000</v>
      </c>
      <c r="EB2219" s="46" t="s">
        <v>164</v>
      </c>
      <c r="EC2219" s="46"/>
      <c r="ET2219" s="46" t="s">
        <v>210</v>
      </c>
      <c r="EU2219" s="46" t="s">
        <v>210</v>
      </c>
      <c r="EY2219" s="70" t="str">
        <f t="shared" si="269"/>
        <v>simvastatine oral 20mg/</v>
      </c>
      <c r="FK2219" s="14" t="s">
        <v>163</v>
      </c>
      <c r="FL2219" s="70" t="str">
        <f t="shared" si="270"/>
        <v>simvastatine oral 20mg/</v>
      </c>
    </row>
    <row r="2220" spans="1:168" ht="15.75" customHeight="1">
      <c r="A2220" s="76">
        <f t="shared" si="264"/>
        <v>9876973</v>
      </c>
      <c r="C2220" s="119"/>
      <c r="D2220" s="119"/>
      <c r="E2220" s="119"/>
      <c r="F2220" s="119"/>
      <c r="G2220" s="46" t="s">
        <v>1713</v>
      </c>
      <c r="H2220" s="46" t="s">
        <v>1882</v>
      </c>
      <c r="J2220" s="5" t="str">
        <f t="shared" si="265"/>
        <v>NOR simvastatine Orion Corporation - Espoo film-coated tablet 98 x 10mg/</v>
      </c>
      <c r="K2220" s="5" t="str">
        <f t="shared" si="266"/>
        <v>NOR simvastatine Orion Corporation - Espoo film-coated tablet 98 x 10mg/</v>
      </c>
      <c r="N2220" s="46" t="s">
        <v>210</v>
      </c>
      <c r="O2220" s="46" t="s">
        <v>2281</v>
      </c>
      <c r="P2220" s="80">
        <v>98</v>
      </c>
      <c r="R2220" s="80">
        <v>98</v>
      </c>
      <c r="T2220" s="119"/>
      <c r="U2220" s="119"/>
      <c r="V2220" s="119"/>
      <c r="W2220" s="119"/>
      <c r="X2220" s="46" t="s">
        <v>210</v>
      </c>
      <c r="Y2220" s="46" t="s">
        <v>2195</v>
      </c>
      <c r="AA2220" s="46" t="s">
        <v>2303</v>
      </c>
      <c r="AC2220" s="46" t="s">
        <v>210</v>
      </c>
      <c r="AD2220" s="46" t="s">
        <v>210</v>
      </c>
      <c r="AE2220" s="46" t="s">
        <v>2281</v>
      </c>
      <c r="AF2220" s="48" t="s">
        <v>2203</v>
      </c>
      <c r="AG2220" s="46" t="s">
        <v>2339</v>
      </c>
      <c r="AH2220" s="46"/>
      <c r="AI2220" s="46" t="s">
        <v>3373</v>
      </c>
      <c r="AJ2220" s="46" t="s">
        <v>2221</v>
      </c>
      <c r="AT2220" s="25" t="str">
        <f t="shared" si="267"/>
        <v>NOR simvastatine Orion Corporation - Espoo film-coated tablet 10mg/</v>
      </c>
      <c r="AU2220" s="33"/>
      <c r="AV2220" s="46" t="s">
        <v>2368</v>
      </c>
      <c r="AW2220" s="46" t="s">
        <v>1882</v>
      </c>
      <c r="AX2220" s="46"/>
      <c r="AZ2220" s="46" t="s">
        <v>579</v>
      </c>
      <c r="BA2220" s="46" t="s">
        <v>615</v>
      </c>
      <c r="BB2220" s="46"/>
      <c r="BD2220" s="46" t="s">
        <v>2339</v>
      </c>
      <c r="BE2220" s="46"/>
      <c r="BF2220" s="46" t="s">
        <v>2087</v>
      </c>
      <c r="BG2220" s="46" t="s">
        <v>2106</v>
      </c>
      <c r="BH2220" s="46"/>
      <c r="BI2220" s="46"/>
      <c r="BJ2220" s="46" t="s">
        <v>2000</v>
      </c>
      <c r="BK2220" s="46" t="s">
        <v>2106</v>
      </c>
      <c r="BL2220" s="46" t="s">
        <v>2087</v>
      </c>
      <c r="BM2220" s="65" t="s">
        <v>1353</v>
      </c>
      <c r="BN2220" t="str">
        <f t="shared" si="268"/>
        <v>simvastatine film-coated tablet 10mg/</v>
      </c>
      <c r="BO2220" s="65"/>
      <c r="BP2220" t="str">
        <f t="shared" si="263"/>
        <v>simvastatine film-coated tablet 10mg/</v>
      </c>
      <c r="BR2220" s="76">
        <v>10221000</v>
      </c>
      <c r="BS2220" s="72" t="s">
        <v>1220</v>
      </c>
      <c r="BT2220" s="72"/>
      <c r="BU2220" s="119"/>
      <c r="BV2220" s="119"/>
      <c r="BW2220" s="48" t="s">
        <v>2203</v>
      </c>
      <c r="CB2220" s="82" t="s">
        <v>173</v>
      </c>
      <c r="CC2220" s="82"/>
      <c r="CD2220" s="46" t="s">
        <v>2262</v>
      </c>
      <c r="CE2220" s="46" t="s">
        <v>173</v>
      </c>
      <c r="CG2220" s="46" t="s">
        <v>175</v>
      </c>
      <c r="CH2220" s="46"/>
      <c r="CI2220" s="119"/>
      <c r="CJ2220" s="119"/>
      <c r="CK2220" s="46" t="s">
        <v>1239</v>
      </c>
      <c r="CN2220" s="46" t="s">
        <v>3383</v>
      </c>
      <c r="CO2220" s="46" t="s">
        <v>2252</v>
      </c>
      <c r="CQ2220" s="46" t="s">
        <v>2252</v>
      </c>
      <c r="CR2220" s="46" t="s">
        <v>615</v>
      </c>
      <c r="CT2220" s="46" t="s">
        <v>2252</v>
      </c>
      <c r="CU2220" s="46" t="s">
        <v>615</v>
      </c>
      <c r="CV2220" s="119"/>
      <c r="CW2220" s="148"/>
      <c r="DG2220" s="119"/>
      <c r="DH2220" s="119"/>
      <c r="DI2220" s="119"/>
      <c r="DJ2220" s="119"/>
      <c r="DK2220" s="119"/>
      <c r="DL2220" s="74">
        <v>10</v>
      </c>
      <c r="DM2220" s="74" t="s">
        <v>164</v>
      </c>
      <c r="DN2220" s="74"/>
      <c r="DO2220" s="74"/>
      <c r="DP2220" s="74"/>
      <c r="DR2220" s="74">
        <v>10</v>
      </c>
      <c r="DS2220" s="74" t="s">
        <v>164</v>
      </c>
      <c r="DX2220" s="46" t="s">
        <v>210</v>
      </c>
      <c r="DY2220" s="46" t="s">
        <v>210</v>
      </c>
      <c r="DZ2220" s="46" t="s">
        <v>2242</v>
      </c>
      <c r="EA2220" s="75">
        <v>100000</v>
      </c>
      <c r="EB2220" s="46" t="s">
        <v>164</v>
      </c>
      <c r="EC2220" s="46"/>
      <c r="ET2220" s="46" t="s">
        <v>210</v>
      </c>
      <c r="EU2220" s="46" t="s">
        <v>210</v>
      </c>
      <c r="EY2220" s="70" t="str">
        <f t="shared" si="269"/>
        <v>simvastatine oral 10mg/</v>
      </c>
      <c r="FK2220" s="14" t="s">
        <v>163</v>
      </c>
      <c r="FL2220" s="70" t="str">
        <f t="shared" si="270"/>
        <v>simvastatine oral 10mg/</v>
      </c>
    </row>
    <row r="2221" spans="1:168" ht="15.75" customHeight="1">
      <c r="A2221" s="76">
        <f t="shared" si="264"/>
        <v>9876974</v>
      </c>
      <c r="C2221" s="119"/>
      <c r="D2221" s="119"/>
      <c r="E2221" s="119"/>
      <c r="F2221" s="119"/>
      <c r="G2221" s="46" t="s">
        <v>1714</v>
      </c>
      <c r="H2221" s="46" t="s">
        <v>1879</v>
      </c>
      <c r="J2221" s="5" t="str">
        <f t="shared" si="265"/>
        <v>NOR simvastatine Mylan AB film-coated tablet 28 x 10mg/</v>
      </c>
      <c r="K2221" s="5" t="str">
        <f t="shared" si="266"/>
        <v>NOR simvastatine Mylan AB film-coated tablet 28 x 10mg/</v>
      </c>
      <c r="N2221" s="46" t="s">
        <v>210</v>
      </c>
      <c r="O2221" s="46" t="s">
        <v>2277</v>
      </c>
      <c r="P2221" s="80">
        <v>28</v>
      </c>
      <c r="R2221" s="80">
        <v>28</v>
      </c>
      <c r="T2221" s="119"/>
      <c r="U2221" s="119"/>
      <c r="V2221" s="119"/>
      <c r="W2221" s="119"/>
      <c r="X2221" s="46" t="s">
        <v>210</v>
      </c>
      <c r="Y2221" s="46" t="s">
        <v>2191</v>
      </c>
      <c r="AA2221" s="46" t="s">
        <v>2303</v>
      </c>
      <c r="AC2221" s="46" t="s">
        <v>210</v>
      </c>
      <c r="AD2221" s="46" t="s">
        <v>210</v>
      </c>
      <c r="AE2221" s="46" t="s">
        <v>2277</v>
      </c>
      <c r="AF2221" s="48" t="s">
        <v>2203</v>
      </c>
      <c r="AG2221" s="46" t="s">
        <v>2339</v>
      </c>
      <c r="AH2221" s="46"/>
      <c r="AI2221" s="46" t="s">
        <v>3373</v>
      </c>
      <c r="AJ2221" s="46" t="s">
        <v>2221</v>
      </c>
      <c r="AT2221" s="25" t="str">
        <f t="shared" si="267"/>
        <v>NOR simvastatine Mylan AB film-coated tablet 10mg/</v>
      </c>
      <c r="AU2221" s="33"/>
      <c r="AV2221" s="46" t="s">
        <v>2369</v>
      </c>
      <c r="AW2221" s="46" t="s">
        <v>1879</v>
      </c>
      <c r="AX2221" s="46"/>
      <c r="AZ2221" s="46" t="s">
        <v>579</v>
      </c>
      <c r="BA2221" s="46" t="s">
        <v>615</v>
      </c>
      <c r="BB2221" s="46"/>
      <c r="BD2221" s="46" t="s">
        <v>2339</v>
      </c>
      <c r="BE2221" s="46"/>
      <c r="BF2221" s="46" t="s">
        <v>2083</v>
      </c>
      <c r="BG2221" s="46" t="s">
        <v>992</v>
      </c>
      <c r="BH2221" s="46"/>
      <c r="BI2221" s="46"/>
      <c r="BJ2221" s="46" t="s">
        <v>1996</v>
      </c>
      <c r="BK2221" s="46" t="s">
        <v>992</v>
      </c>
      <c r="BL2221" s="46" t="s">
        <v>2083</v>
      </c>
      <c r="BM2221" s="65" t="s">
        <v>1353</v>
      </c>
      <c r="BN2221" t="str">
        <f t="shared" si="268"/>
        <v>simvastatine film-coated tablet 10mg/</v>
      </c>
      <c r="BO2221" s="65"/>
      <c r="BP2221" t="str">
        <f t="shared" si="263"/>
        <v>simvastatine film-coated tablet 10mg/</v>
      </c>
      <c r="BR2221" s="76">
        <v>10221000</v>
      </c>
      <c r="BS2221" s="72" t="s">
        <v>1220</v>
      </c>
      <c r="BT2221" s="72"/>
      <c r="BU2221" s="119"/>
      <c r="BV2221" s="119"/>
      <c r="BW2221" s="48" t="s">
        <v>2203</v>
      </c>
      <c r="CB2221" s="82" t="s">
        <v>173</v>
      </c>
      <c r="CC2221" s="82"/>
      <c r="CD2221" s="46" t="s">
        <v>2262</v>
      </c>
      <c r="CE2221" s="46" t="s">
        <v>173</v>
      </c>
      <c r="CG2221" s="46" t="s">
        <v>175</v>
      </c>
      <c r="CH2221" s="46"/>
      <c r="CI2221" s="119"/>
      <c r="CJ2221" s="119"/>
      <c r="CK2221" s="46" t="s">
        <v>1239</v>
      </c>
      <c r="CN2221" s="46" t="s">
        <v>3383</v>
      </c>
      <c r="CO2221" s="46" t="s">
        <v>2252</v>
      </c>
      <c r="CQ2221" s="46" t="s">
        <v>2252</v>
      </c>
      <c r="CR2221" s="46" t="s">
        <v>615</v>
      </c>
      <c r="CT2221" s="46" t="s">
        <v>2252</v>
      </c>
      <c r="CU2221" s="46" t="s">
        <v>615</v>
      </c>
      <c r="CV2221" s="119"/>
      <c r="CW2221" s="148"/>
      <c r="DG2221" s="119"/>
      <c r="DH2221" s="119"/>
      <c r="DI2221" s="119"/>
      <c r="DJ2221" s="119"/>
      <c r="DK2221" s="119"/>
      <c r="DL2221" s="74">
        <v>10</v>
      </c>
      <c r="DM2221" s="74" t="s">
        <v>164</v>
      </c>
      <c r="DN2221" s="74"/>
      <c r="DO2221" s="74"/>
      <c r="DP2221" s="74"/>
      <c r="DR2221" s="74">
        <v>10</v>
      </c>
      <c r="DS2221" s="74" t="s">
        <v>164</v>
      </c>
      <c r="DX2221" s="46" t="s">
        <v>210</v>
      </c>
      <c r="DY2221" s="46" t="s">
        <v>210</v>
      </c>
      <c r="DZ2221" s="46" t="s">
        <v>2242</v>
      </c>
      <c r="EA2221" s="75">
        <v>100000</v>
      </c>
      <c r="EB2221" s="46" t="s">
        <v>164</v>
      </c>
      <c r="EC2221" s="46"/>
      <c r="ET2221" s="46" t="s">
        <v>210</v>
      </c>
      <c r="EU2221" s="46" t="s">
        <v>210</v>
      </c>
      <c r="EY2221" s="70" t="str">
        <f t="shared" si="269"/>
        <v>simvastatine oral 10mg/</v>
      </c>
      <c r="FK2221" s="14" t="s">
        <v>163</v>
      </c>
      <c r="FL2221" s="70" t="str">
        <f t="shared" si="270"/>
        <v>simvastatine oral 10mg/</v>
      </c>
    </row>
    <row r="2222" spans="1:168" ht="15.75" customHeight="1">
      <c r="A2222" s="76">
        <f t="shared" si="264"/>
        <v>9876975</v>
      </c>
      <c r="C2222" s="119"/>
      <c r="D2222" s="119"/>
      <c r="E2222" s="119"/>
      <c r="F2222" s="119"/>
      <c r="G2222" s="46" t="s">
        <v>1715</v>
      </c>
      <c r="H2222" s="46" t="s">
        <v>1860</v>
      </c>
      <c r="J2222" s="5" t="str">
        <f t="shared" si="265"/>
        <v>NOR simvastatine Bluefish Pharmaceuticals AB film-coated tablet 10 x 10mg/</v>
      </c>
      <c r="K2222" s="5" t="str">
        <f t="shared" si="266"/>
        <v>NOR simvastatine Bluefish Pharmaceuticals AB film-coated tablet 10 x 10mg/</v>
      </c>
      <c r="N2222" s="46" t="s">
        <v>210</v>
      </c>
      <c r="O2222" s="46" t="s">
        <v>2230</v>
      </c>
      <c r="P2222" s="80">
        <v>10</v>
      </c>
      <c r="R2222" s="80">
        <v>10</v>
      </c>
      <c r="T2222" s="119"/>
      <c r="U2222" s="119"/>
      <c r="V2222" s="119"/>
      <c r="W2222" s="119"/>
      <c r="X2222" s="46" t="s">
        <v>210</v>
      </c>
      <c r="Y2222" s="46" t="s">
        <v>2169</v>
      </c>
      <c r="AA2222" s="46" t="s">
        <v>2303</v>
      </c>
      <c r="AC2222" s="46" t="s">
        <v>210</v>
      </c>
      <c r="AD2222" s="46" t="s">
        <v>210</v>
      </c>
      <c r="AE2222" s="46" t="s">
        <v>2230</v>
      </c>
      <c r="AF2222" s="48" t="s">
        <v>2203</v>
      </c>
      <c r="AG2222" s="46" t="s">
        <v>2339</v>
      </c>
      <c r="AH2222" s="46"/>
      <c r="AI2222" s="46" t="s">
        <v>3373</v>
      </c>
      <c r="AJ2222" s="46" t="s">
        <v>2221</v>
      </c>
      <c r="AT2222" s="25" t="str">
        <f t="shared" si="267"/>
        <v>NOR simvastatine Bluefish Pharmaceuticals AB film-coated tablet 10mg/</v>
      </c>
      <c r="AU2222" s="33"/>
      <c r="AV2222" s="46" t="s">
        <v>2366</v>
      </c>
      <c r="AW2222" s="46" t="s">
        <v>1860</v>
      </c>
      <c r="AX2222" s="46"/>
      <c r="AZ2222" s="46" t="s">
        <v>579</v>
      </c>
      <c r="BA2222" s="46" t="s">
        <v>615</v>
      </c>
      <c r="BB2222" s="46"/>
      <c r="BD2222" s="46" t="s">
        <v>2339</v>
      </c>
      <c r="BE2222" s="46"/>
      <c r="BF2222" s="46" t="s">
        <v>2061</v>
      </c>
      <c r="BG2222" s="46" t="s">
        <v>2104</v>
      </c>
      <c r="BH2222" s="46"/>
      <c r="BI2222" s="46"/>
      <c r="BJ2222" s="46" t="s">
        <v>1974</v>
      </c>
      <c r="BK2222" s="46" t="s">
        <v>2104</v>
      </c>
      <c r="BL2222" s="46" t="s">
        <v>2061</v>
      </c>
      <c r="BM2222" s="65" t="s">
        <v>1353</v>
      </c>
      <c r="BN2222" t="str">
        <f t="shared" si="268"/>
        <v>simvastatine film-coated tablet 10mg/</v>
      </c>
      <c r="BO2222" s="65"/>
      <c r="BP2222" t="str">
        <f t="shared" si="263"/>
        <v>simvastatine film-coated tablet 10mg/</v>
      </c>
      <c r="BR2222" s="76">
        <v>10221000</v>
      </c>
      <c r="BS2222" s="72" t="s">
        <v>1220</v>
      </c>
      <c r="BT2222" s="72"/>
      <c r="BU2222" s="119"/>
      <c r="BV2222" s="119"/>
      <c r="BW2222" s="48" t="s">
        <v>2203</v>
      </c>
      <c r="CB2222" s="82" t="s">
        <v>173</v>
      </c>
      <c r="CC2222" s="82"/>
      <c r="CD2222" s="46" t="s">
        <v>2262</v>
      </c>
      <c r="CE2222" s="46" t="s">
        <v>173</v>
      </c>
      <c r="CG2222" s="46" t="s">
        <v>175</v>
      </c>
      <c r="CH2222" s="46"/>
      <c r="CI2222" s="119"/>
      <c r="CJ2222" s="119"/>
      <c r="CK2222" s="46" t="s">
        <v>1239</v>
      </c>
      <c r="CN2222" s="46" t="s">
        <v>3383</v>
      </c>
      <c r="CO2222" s="46" t="s">
        <v>2252</v>
      </c>
      <c r="CQ2222" s="46" t="s">
        <v>2252</v>
      </c>
      <c r="CR2222" s="46" t="s">
        <v>615</v>
      </c>
      <c r="CT2222" s="46" t="s">
        <v>2252</v>
      </c>
      <c r="CU2222" s="46" t="s">
        <v>615</v>
      </c>
      <c r="CV2222" s="119"/>
      <c r="CW2222" s="148"/>
      <c r="DG2222" s="119"/>
      <c r="DH2222" s="119"/>
      <c r="DI2222" s="119"/>
      <c r="DJ2222" s="119"/>
      <c r="DK2222" s="119"/>
      <c r="DL2222" s="74">
        <v>10</v>
      </c>
      <c r="DM2222" s="74" t="s">
        <v>164</v>
      </c>
      <c r="DN2222" s="74"/>
      <c r="DO2222" s="74"/>
      <c r="DP2222" s="74"/>
      <c r="DR2222" s="74">
        <v>10</v>
      </c>
      <c r="DS2222" s="74" t="s">
        <v>164</v>
      </c>
      <c r="DX2222" s="46" t="s">
        <v>210</v>
      </c>
      <c r="DY2222" s="46" t="s">
        <v>210</v>
      </c>
      <c r="DZ2222" s="46" t="s">
        <v>2242</v>
      </c>
      <c r="EA2222" s="75">
        <v>100000</v>
      </c>
      <c r="EB2222" s="46" t="s">
        <v>164</v>
      </c>
      <c r="EC2222" s="46"/>
      <c r="ET2222" s="46" t="s">
        <v>210</v>
      </c>
      <c r="EU2222" s="46" t="s">
        <v>210</v>
      </c>
      <c r="EY2222" s="70" t="str">
        <f t="shared" si="269"/>
        <v>simvastatine oral 10mg/</v>
      </c>
      <c r="FK2222" s="14" t="s">
        <v>163</v>
      </c>
      <c r="FL2222" s="70" t="str">
        <f t="shared" si="270"/>
        <v>simvastatine oral 10mg/</v>
      </c>
    </row>
    <row r="2223" spans="1:168" ht="15.75" customHeight="1">
      <c r="A2223" s="76">
        <f t="shared" si="264"/>
        <v>9876976</v>
      </c>
      <c r="C2223" s="119"/>
      <c r="D2223" s="119"/>
      <c r="E2223" s="119"/>
      <c r="F2223" s="119"/>
      <c r="G2223" s="46" t="s">
        <v>1716</v>
      </c>
      <c r="H2223" s="46" t="s">
        <v>1882</v>
      </c>
      <c r="J2223" s="5" t="str">
        <f t="shared" si="265"/>
        <v>NOR simvastatine Orion Corporation - Espoo film-coated tablet 1000 x 10mg/</v>
      </c>
      <c r="K2223" s="5" t="str">
        <f t="shared" si="266"/>
        <v>NOR simvastatine Orion Corporation - Espoo film-coated tablet 1000 x 10mg/</v>
      </c>
      <c r="N2223" s="46" t="s">
        <v>210</v>
      </c>
      <c r="O2223" s="46" t="s">
        <v>2297</v>
      </c>
      <c r="P2223" s="80">
        <v>1000</v>
      </c>
      <c r="R2223" s="80">
        <v>1000</v>
      </c>
      <c r="T2223" s="119"/>
      <c r="U2223" s="119"/>
      <c r="V2223" s="119"/>
      <c r="W2223" s="119"/>
      <c r="X2223" s="46" t="s">
        <v>210</v>
      </c>
      <c r="Y2223" s="46" t="s">
        <v>2195</v>
      </c>
      <c r="AA2223" s="46" t="s">
        <v>2303</v>
      </c>
      <c r="AC2223" s="46" t="s">
        <v>210</v>
      </c>
      <c r="AD2223" s="46" t="s">
        <v>210</v>
      </c>
      <c r="AE2223" s="46" t="s">
        <v>2297</v>
      </c>
      <c r="AF2223" s="48" t="s">
        <v>2203</v>
      </c>
      <c r="AG2223" s="46" t="s">
        <v>2339</v>
      </c>
      <c r="AH2223" s="46"/>
      <c r="AI2223" s="46" t="s">
        <v>3373</v>
      </c>
      <c r="AJ2223" s="46" t="s">
        <v>2221</v>
      </c>
      <c r="AT2223" s="25" t="str">
        <f t="shared" si="267"/>
        <v>NOR simvastatine Orion Corporation - Espoo film-coated tablet 10mg/</v>
      </c>
      <c r="AU2223" s="33"/>
      <c r="AV2223" s="46" t="s">
        <v>2368</v>
      </c>
      <c r="AW2223" s="46" t="s">
        <v>1882</v>
      </c>
      <c r="AX2223" s="46"/>
      <c r="AZ2223" s="46" t="s">
        <v>579</v>
      </c>
      <c r="BA2223" s="46" t="s">
        <v>615</v>
      </c>
      <c r="BB2223" s="46"/>
      <c r="BD2223" s="46" t="s">
        <v>2339</v>
      </c>
      <c r="BE2223" s="46"/>
      <c r="BF2223" s="46" t="s">
        <v>2087</v>
      </c>
      <c r="BG2223" s="46" t="s">
        <v>2106</v>
      </c>
      <c r="BH2223" s="46"/>
      <c r="BI2223" s="46"/>
      <c r="BJ2223" s="46" t="s">
        <v>2000</v>
      </c>
      <c r="BK2223" s="46" t="s">
        <v>2106</v>
      </c>
      <c r="BL2223" s="46" t="s">
        <v>2087</v>
      </c>
      <c r="BM2223" s="65" t="s">
        <v>1353</v>
      </c>
      <c r="BN2223" t="str">
        <f t="shared" si="268"/>
        <v>simvastatine film-coated tablet 10mg/</v>
      </c>
      <c r="BO2223" s="65"/>
      <c r="BP2223" t="str">
        <f t="shared" si="263"/>
        <v>simvastatine film-coated tablet 10mg/</v>
      </c>
      <c r="BR2223" s="76">
        <v>10221000</v>
      </c>
      <c r="BS2223" s="72" t="s">
        <v>1220</v>
      </c>
      <c r="BT2223" s="72"/>
      <c r="BU2223" s="119"/>
      <c r="BV2223" s="119"/>
      <c r="BW2223" s="48" t="s">
        <v>2203</v>
      </c>
      <c r="CB2223" s="82" t="s">
        <v>173</v>
      </c>
      <c r="CC2223" s="82"/>
      <c r="CD2223" s="46" t="s">
        <v>2262</v>
      </c>
      <c r="CE2223" s="46" t="s">
        <v>173</v>
      </c>
      <c r="CG2223" s="46" t="s">
        <v>175</v>
      </c>
      <c r="CH2223" s="46"/>
      <c r="CI2223" s="119"/>
      <c r="CJ2223" s="119"/>
      <c r="CK2223" s="46" t="s">
        <v>1239</v>
      </c>
      <c r="CN2223" s="46" t="s">
        <v>3383</v>
      </c>
      <c r="CO2223" s="46" t="s">
        <v>2252</v>
      </c>
      <c r="CQ2223" s="46" t="s">
        <v>2252</v>
      </c>
      <c r="CR2223" s="46" t="s">
        <v>615</v>
      </c>
      <c r="CT2223" s="46" t="s">
        <v>2252</v>
      </c>
      <c r="CU2223" s="46" t="s">
        <v>615</v>
      </c>
      <c r="CV2223" s="119"/>
      <c r="CW2223" s="148"/>
      <c r="DG2223" s="119"/>
      <c r="DH2223" s="119"/>
      <c r="DI2223" s="119"/>
      <c r="DJ2223" s="119"/>
      <c r="DK2223" s="119"/>
      <c r="DL2223" s="74">
        <v>10</v>
      </c>
      <c r="DM2223" s="74" t="s">
        <v>164</v>
      </c>
      <c r="DN2223" s="74"/>
      <c r="DO2223" s="74"/>
      <c r="DP2223" s="74"/>
      <c r="DR2223" s="74">
        <v>10</v>
      </c>
      <c r="DS2223" s="74" t="s">
        <v>164</v>
      </c>
      <c r="DX2223" s="46" t="s">
        <v>210</v>
      </c>
      <c r="DY2223" s="46" t="s">
        <v>210</v>
      </c>
      <c r="DZ2223" s="46" t="s">
        <v>2242</v>
      </c>
      <c r="EA2223" s="75">
        <v>100000</v>
      </c>
      <c r="EB2223" s="46" t="s">
        <v>164</v>
      </c>
      <c r="EC2223" s="46"/>
      <c r="ET2223" s="46" t="s">
        <v>210</v>
      </c>
      <c r="EU2223" s="46" t="s">
        <v>210</v>
      </c>
      <c r="EY2223" s="70" t="str">
        <f t="shared" si="269"/>
        <v>simvastatine oral 10mg/</v>
      </c>
      <c r="FK2223" s="14" t="s">
        <v>163</v>
      </c>
      <c r="FL2223" s="70" t="str">
        <f t="shared" si="270"/>
        <v>simvastatine oral 10mg/</v>
      </c>
    </row>
    <row r="2224" spans="1:168" ht="15.75" customHeight="1">
      <c r="A2224" s="76">
        <f t="shared" si="264"/>
        <v>9876977</v>
      </c>
      <c r="C2224" s="119"/>
      <c r="D2224" s="119"/>
      <c r="E2224" s="119"/>
      <c r="F2224" s="119"/>
      <c r="G2224" s="46" t="s">
        <v>1717</v>
      </c>
      <c r="H2224" s="46" t="s">
        <v>1876</v>
      </c>
      <c r="J2224" s="5" t="str">
        <f t="shared" si="265"/>
        <v>NOR simvastatine Mylan AB film-coated tablet 28 x 20mg/</v>
      </c>
      <c r="K2224" s="5" t="str">
        <f t="shared" si="266"/>
        <v>NOR simvastatine Mylan AB film-coated tablet 28 x 20mg/</v>
      </c>
      <c r="N2224" s="46" t="s">
        <v>210</v>
      </c>
      <c r="O2224" s="46" t="s">
        <v>2277</v>
      </c>
      <c r="P2224" s="80">
        <v>28</v>
      </c>
      <c r="R2224" s="80">
        <v>28</v>
      </c>
      <c r="T2224" s="119"/>
      <c r="U2224" s="119"/>
      <c r="V2224" s="119"/>
      <c r="W2224" s="119"/>
      <c r="X2224" s="46" t="s">
        <v>210</v>
      </c>
      <c r="Y2224" s="46" t="s">
        <v>2188</v>
      </c>
      <c r="AA2224" s="46" t="s">
        <v>2303</v>
      </c>
      <c r="AC2224" s="46" t="s">
        <v>210</v>
      </c>
      <c r="AD2224" s="46" t="s">
        <v>210</v>
      </c>
      <c r="AE2224" s="46" t="s">
        <v>2277</v>
      </c>
      <c r="AF2224" s="48" t="s">
        <v>2203</v>
      </c>
      <c r="AG2224" s="46" t="s">
        <v>2339</v>
      </c>
      <c r="AH2224" s="46"/>
      <c r="AI2224" s="46" t="s">
        <v>3373</v>
      </c>
      <c r="AJ2224" s="46" t="s">
        <v>2221</v>
      </c>
      <c r="AT2224" s="25" t="str">
        <f t="shared" si="267"/>
        <v>NOR simvastatine Mylan AB film-coated tablet 20mg/</v>
      </c>
      <c r="AU2224" s="33"/>
      <c r="AV2224" s="46" t="s">
        <v>2369</v>
      </c>
      <c r="AW2224" s="46" t="s">
        <v>1876</v>
      </c>
      <c r="AX2224" s="46"/>
      <c r="AZ2224" s="46" t="s">
        <v>579</v>
      </c>
      <c r="BA2224" s="46" t="s">
        <v>615</v>
      </c>
      <c r="BB2224" s="46"/>
      <c r="BD2224" s="46" t="s">
        <v>2339</v>
      </c>
      <c r="BE2224" s="46"/>
      <c r="BF2224" s="46" t="s">
        <v>2080</v>
      </c>
      <c r="BG2224" s="46" t="s">
        <v>992</v>
      </c>
      <c r="BH2224" s="46"/>
      <c r="BI2224" s="46"/>
      <c r="BJ2224" s="46" t="s">
        <v>1993</v>
      </c>
      <c r="BK2224" s="46" t="s">
        <v>992</v>
      </c>
      <c r="BL2224" s="46" t="s">
        <v>2080</v>
      </c>
      <c r="BM2224" s="65" t="s">
        <v>1353</v>
      </c>
      <c r="BN2224" t="str">
        <f t="shared" si="268"/>
        <v>simvastatine film-coated tablet 20mg/</v>
      </c>
      <c r="BO2224" s="65"/>
      <c r="BP2224" t="str">
        <f t="shared" si="263"/>
        <v>simvastatine film-coated tablet 20mg/</v>
      </c>
      <c r="BR2224" s="76">
        <v>10221000</v>
      </c>
      <c r="BS2224" s="72" t="s">
        <v>1220</v>
      </c>
      <c r="BT2224" s="72"/>
      <c r="BU2224" s="119"/>
      <c r="BV2224" s="119"/>
      <c r="BW2224" s="48" t="s">
        <v>2203</v>
      </c>
      <c r="CB2224" s="82" t="s">
        <v>173</v>
      </c>
      <c r="CC2224" s="82"/>
      <c r="CD2224" s="46" t="s">
        <v>2262</v>
      </c>
      <c r="CE2224" s="46" t="s">
        <v>173</v>
      </c>
      <c r="CG2224" s="46" t="s">
        <v>175</v>
      </c>
      <c r="CH2224" s="46"/>
      <c r="CI2224" s="119"/>
      <c r="CJ2224" s="119"/>
      <c r="CK2224" s="46" t="s">
        <v>1239</v>
      </c>
      <c r="CN2224" s="46" t="s">
        <v>3383</v>
      </c>
      <c r="CO2224" s="46" t="s">
        <v>2252</v>
      </c>
      <c r="CQ2224" s="46" t="s">
        <v>2252</v>
      </c>
      <c r="CR2224" s="46" t="s">
        <v>615</v>
      </c>
      <c r="CT2224" s="46" t="s">
        <v>2252</v>
      </c>
      <c r="CU2224" s="46" t="s">
        <v>615</v>
      </c>
      <c r="CV2224" s="119"/>
      <c r="CW2224" s="148"/>
      <c r="DG2224" s="119"/>
      <c r="DH2224" s="119"/>
      <c r="DI2224" s="119"/>
      <c r="DJ2224" s="119"/>
      <c r="DK2224" s="119"/>
      <c r="DL2224" s="74">
        <v>20</v>
      </c>
      <c r="DM2224" s="74" t="s">
        <v>164</v>
      </c>
      <c r="DN2224" s="74"/>
      <c r="DO2224" s="74"/>
      <c r="DP2224" s="74"/>
      <c r="DR2224" s="74">
        <v>20</v>
      </c>
      <c r="DS2224" s="74" t="s">
        <v>164</v>
      </c>
      <c r="DX2224" s="46" t="s">
        <v>210</v>
      </c>
      <c r="DY2224" s="46" t="s">
        <v>210</v>
      </c>
      <c r="DZ2224" s="46" t="s">
        <v>2242</v>
      </c>
      <c r="EA2224" s="75">
        <v>200000</v>
      </c>
      <c r="EB2224" s="46" t="s">
        <v>164</v>
      </c>
      <c r="EC2224" s="46"/>
      <c r="ET2224" s="46" t="s">
        <v>210</v>
      </c>
      <c r="EU2224" s="46" t="s">
        <v>210</v>
      </c>
      <c r="EY2224" s="70" t="str">
        <f t="shared" si="269"/>
        <v>simvastatine oral 20mg/</v>
      </c>
      <c r="FK2224" s="14" t="s">
        <v>163</v>
      </c>
      <c r="FL2224" s="70" t="str">
        <f t="shared" si="270"/>
        <v>simvastatine oral 20mg/</v>
      </c>
    </row>
    <row r="2225" spans="1:168" ht="15.75" customHeight="1">
      <c r="A2225" s="76">
        <f t="shared" si="264"/>
        <v>9876978</v>
      </c>
      <c r="C2225" s="119"/>
      <c r="D2225" s="119"/>
      <c r="E2225" s="119"/>
      <c r="F2225" s="119"/>
      <c r="G2225" s="46" t="s">
        <v>1718</v>
      </c>
      <c r="H2225" s="46" t="s">
        <v>1857</v>
      </c>
      <c r="J2225" s="5" t="str">
        <f t="shared" si="265"/>
        <v>NOR simvastatine Bluefish Pharmaceuticals AB film-coated tablet 50 x 80mg/</v>
      </c>
      <c r="K2225" s="5" t="str">
        <f t="shared" si="266"/>
        <v>NOR simvastatine Bluefish Pharmaceuticals AB film-coated tablet 50 x 80mg/</v>
      </c>
      <c r="N2225" s="46" t="s">
        <v>210</v>
      </c>
      <c r="O2225" s="46" t="s">
        <v>2240</v>
      </c>
      <c r="P2225" s="80">
        <v>50</v>
      </c>
      <c r="R2225" s="80">
        <v>50</v>
      </c>
      <c r="T2225" s="119"/>
      <c r="U2225" s="119"/>
      <c r="V2225" s="119"/>
      <c r="W2225" s="119"/>
      <c r="X2225" s="46" t="s">
        <v>210</v>
      </c>
      <c r="Y2225" s="46" t="s">
        <v>2166</v>
      </c>
      <c r="AA2225" s="46" t="s">
        <v>2303</v>
      </c>
      <c r="AC2225" s="46" t="s">
        <v>210</v>
      </c>
      <c r="AD2225" s="46" t="s">
        <v>210</v>
      </c>
      <c r="AE2225" s="46" t="s">
        <v>2240</v>
      </c>
      <c r="AF2225" s="48" t="s">
        <v>2203</v>
      </c>
      <c r="AG2225" s="46" t="s">
        <v>2339</v>
      </c>
      <c r="AH2225" s="46"/>
      <c r="AI2225" s="46" t="s">
        <v>3373</v>
      </c>
      <c r="AJ2225" s="46" t="s">
        <v>2221</v>
      </c>
      <c r="AT2225" s="25" t="str">
        <f t="shared" si="267"/>
        <v>NOR simvastatine Bluefish Pharmaceuticals AB film-coated tablet 80mg/</v>
      </c>
      <c r="AU2225" s="33"/>
      <c r="AV2225" s="46" t="s">
        <v>2366</v>
      </c>
      <c r="AW2225" s="46" t="s">
        <v>1857</v>
      </c>
      <c r="AX2225" s="46"/>
      <c r="AZ2225" s="46" t="s">
        <v>579</v>
      </c>
      <c r="BA2225" s="46" t="s">
        <v>615</v>
      </c>
      <c r="BB2225" s="46"/>
      <c r="BD2225" s="46" t="s">
        <v>2339</v>
      </c>
      <c r="BE2225" s="46"/>
      <c r="BF2225" s="46" t="s">
        <v>2058</v>
      </c>
      <c r="BG2225" s="46" t="s">
        <v>2104</v>
      </c>
      <c r="BH2225" s="46"/>
      <c r="BI2225" s="46"/>
      <c r="BJ2225" s="46" t="s">
        <v>1971</v>
      </c>
      <c r="BK2225" s="46" t="s">
        <v>2104</v>
      </c>
      <c r="BL2225" s="46" t="s">
        <v>2058</v>
      </c>
      <c r="BM2225" s="65" t="s">
        <v>1353</v>
      </c>
      <c r="BN2225" t="str">
        <f t="shared" si="268"/>
        <v>simvastatine film-coated tablet 80mg/</v>
      </c>
      <c r="BO2225" s="65"/>
      <c r="BP2225" t="str">
        <f t="shared" si="263"/>
        <v>simvastatine film-coated tablet 80mg/</v>
      </c>
      <c r="BR2225" s="76">
        <v>10221000</v>
      </c>
      <c r="BS2225" s="72" t="s">
        <v>1220</v>
      </c>
      <c r="BT2225" s="72"/>
      <c r="BU2225" s="119"/>
      <c r="BV2225" s="119"/>
      <c r="BW2225" s="48" t="s">
        <v>2203</v>
      </c>
      <c r="CB2225" s="82" t="s">
        <v>173</v>
      </c>
      <c r="CC2225" s="82"/>
      <c r="CD2225" s="46" t="s">
        <v>2262</v>
      </c>
      <c r="CE2225" s="46" t="s">
        <v>173</v>
      </c>
      <c r="CG2225" s="46" t="s">
        <v>175</v>
      </c>
      <c r="CH2225" s="46"/>
      <c r="CI2225" s="119"/>
      <c r="CJ2225" s="119"/>
      <c r="CK2225" s="46" t="s">
        <v>1239</v>
      </c>
      <c r="CN2225" s="46" t="s">
        <v>3383</v>
      </c>
      <c r="CO2225" s="46" t="s">
        <v>2252</v>
      </c>
      <c r="CQ2225" s="46" t="s">
        <v>2252</v>
      </c>
      <c r="CR2225" s="46" t="s">
        <v>615</v>
      </c>
      <c r="CT2225" s="46" t="s">
        <v>2252</v>
      </c>
      <c r="CU2225" s="46" t="s">
        <v>615</v>
      </c>
      <c r="CV2225" s="119"/>
      <c r="CW2225" s="148"/>
      <c r="DG2225" s="119"/>
      <c r="DH2225" s="119"/>
      <c r="DI2225" s="119"/>
      <c r="DJ2225" s="119"/>
      <c r="DK2225" s="119"/>
      <c r="DL2225" s="74">
        <v>80</v>
      </c>
      <c r="DM2225" s="74" t="s">
        <v>164</v>
      </c>
      <c r="DN2225" s="74"/>
      <c r="DO2225" s="74"/>
      <c r="DP2225" s="74"/>
      <c r="DR2225" s="74">
        <v>80</v>
      </c>
      <c r="DS2225" s="74" t="s">
        <v>164</v>
      </c>
      <c r="DX2225" s="46" t="s">
        <v>210</v>
      </c>
      <c r="DY2225" s="46" t="s">
        <v>210</v>
      </c>
      <c r="DZ2225" s="46" t="s">
        <v>2242</v>
      </c>
      <c r="EA2225" s="75">
        <v>800000</v>
      </c>
      <c r="EB2225" s="46" t="s">
        <v>164</v>
      </c>
      <c r="EC2225" s="46"/>
      <c r="ET2225" s="46" t="s">
        <v>210</v>
      </c>
      <c r="EU2225" s="46" t="s">
        <v>210</v>
      </c>
      <c r="EY2225" s="70" t="str">
        <f t="shared" si="269"/>
        <v>simvastatine oral 80mg/</v>
      </c>
      <c r="FK2225" s="14" t="s">
        <v>163</v>
      </c>
      <c r="FL2225" s="70" t="str">
        <f t="shared" si="270"/>
        <v>simvastatine oral 80mg/</v>
      </c>
    </row>
    <row r="2226" spans="1:168" ht="15.75" customHeight="1">
      <c r="A2226" s="76">
        <f t="shared" si="264"/>
        <v>9876979</v>
      </c>
      <c r="C2226" s="119"/>
      <c r="D2226" s="119"/>
      <c r="E2226" s="119"/>
      <c r="F2226" s="119"/>
      <c r="G2226" s="46" t="s">
        <v>1719</v>
      </c>
      <c r="H2226" s="46" t="s">
        <v>1863</v>
      </c>
      <c r="J2226" s="5" t="str">
        <f t="shared" si="265"/>
        <v>NOR simvastatine Teva Sweden AB film-coated tablet 84 x 20mg/</v>
      </c>
      <c r="K2226" s="5" t="str">
        <f t="shared" si="266"/>
        <v>NOR simvastatine Teva Sweden AB film-coated tablet 84 x 20mg/</v>
      </c>
      <c r="N2226" s="46" t="s">
        <v>210</v>
      </c>
      <c r="O2226" s="46" t="s">
        <v>2294</v>
      </c>
      <c r="P2226" s="80">
        <v>84</v>
      </c>
      <c r="R2226" s="80">
        <v>84</v>
      </c>
      <c r="T2226" s="119"/>
      <c r="U2226" s="119"/>
      <c r="V2226" s="119"/>
      <c r="W2226" s="119"/>
      <c r="X2226" s="46" t="s">
        <v>210</v>
      </c>
      <c r="Y2226" s="46" t="s">
        <v>2172</v>
      </c>
      <c r="AA2226" s="46" t="s">
        <v>2303</v>
      </c>
      <c r="AC2226" s="46" t="s">
        <v>210</v>
      </c>
      <c r="AD2226" s="46" t="s">
        <v>210</v>
      </c>
      <c r="AE2226" s="46" t="s">
        <v>2294</v>
      </c>
      <c r="AF2226" s="48" t="s">
        <v>2203</v>
      </c>
      <c r="AG2226" s="46" t="s">
        <v>2339</v>
      </c>
      <c r="AH2226" s="46"/>
      <c r="AI2226" s="46" t="s">
        <v>3373</v>
      </c>
      <c r="AJ2226" s="46" t="s">
        <v>2221</v>
      </c>
      <c r="AT2226" s="25" t="str">
        <f t="shared" si="267"/>
        <v>NOR simvastatine Teva Sweden AB film-coated tablet 20mg/</v>
      </c>
      <c r="AU2226" s="33"/>
      <c r="AV2226" s="46" t="s">
        <v>2363</v>
      </c>
      <c r="AW2226" s="46" t="s">
        <v>1863</v>
      </c>
      <c r="AX2226" s="46"/>
      <c r="AZ2226" s="46" t="s">
        <v>579</v>
      </c>
      <c r="BA2226" s="46" t="s">
        <v>615</v>
      </c>
      <c r="BB2226" s="46"/>
      <c r="BD2226" s="46" t="s">
        <v>2339</v>
      </c>
      <c r="BE2226" s="46"/>
      <c r="BF2226" s="46" t="s">
        <v>2064</v>
      </c>
      <c r="BG2226" s="46" t="s">
        <v>2101</v>
      </c>
      <c r="BH2226" s="46"/>
      <c r="BI2226" s="46"/>
      <c r="BJ2226" s="46" t="s">
        <v>1977</v>
      </c>
      <c r="BK2226" s="46" t="s">
        <v>2101</v>
      </c>
      <c r="BL2226" s="46" t="s">
        <v>2064</v>
      </c>
      <c r="BM2226" s="65" t="s">
        <v>1353</v>
      </c>
      <c r="BN2226" t="str">
        <f t="shared" si="268"/>
        <v>simvastatine film-coated tablet 20mg/</v>
      </c>
      <c r="BO2226" s="65"/>
      <c r="BP2226" t="str">
        <f t="shared" si="263"/>
        <v>simvastatine film-coated tablet 20mg/</v>
      </c>
      <c r="BR2226" s="76">
        <v>10221000</v>
      </c>
      <c r="BS2226" s="72" t="s">
        <v>1220</v>
      </c>
      <c r="BT2226" s="72"/>
      <c r="BU2226" s="119"/>
      <c r="BV2226" s="119"/>
      <c r="BW2226" s="48" t="s">
        <v>2203</v>
      </c>
      <c r="CB2226" s="82" t="s">
        <v>173</v>
      </c>
      <c r="CC2226" s="82"/>
      <c r="CD2226" s="46" t="s">
        <v>2262</v>
      </c>
      <c r="CE2226" s="46" t="s">
        <v>173</v>
      </c>
      <c r="CG2226" s="46" t="s">
        <v>175</v>
      </c>
      <c r="CH2226" s="46"/>
      <c r="CI2226" s="119"/>
      <c r="CJ2226" s="119"/>
      <c r="CK2226" s="46" t="s">
        <v>1239</v>
      </c>
      <c r="CN2226" s="46" t="s">
        <v>3383</v>
      </c>
      <c r="CO2226" s="46" t="s">
        <v>2252</v>
      </c>
      <c r="CQ2226" s="46" t="s">
        <v>2252</v>
      </c>
      <c r="CR2226" s="46" t="s">
        <v>615</v>
      </c>
      <c r="CT2226" s="46" t="s">
        <v>2252</v>
      </c>
      <c r="CU2226" s="46" t="s">
        <v>615</v>
      </c>
      <c r="CV2226" s="119"/>
      <c r="CW2226" s="148"/>
      <c r="DG2226" s="119"/>
      <c r="DH2226" s="119"/>
      <c r="DI2226" s="119"/>
      <c r="DJ2226" s="119"/>
      <c r="DK2226" s="119"/>
      <c r="DL2226" s="74">
        <v>20</v>
      </c>
      <c r="DM2226" s="74" t="s">
        <v>164</v>
      </c>
      <c r="DN2226" s="74"/>
      <c r="DO2226" s="74"/>
      <c r="DP2226" s="74"/>
      <c r="DR2226" s="74">
        <v>20</v>
      </c>
      <c r="DS2226" s="74" t="s">
        <v>164</v>
      </c>
      <c r="DX2226" s="46" t="s">
        <v>210</v>
      </c>
      <c r="DY2226" s="46" t="s">
        <v>210</v>
      </c>
      <c r="DZ2226" s="46" t="s">
        <v>2242</v>
      </c>
      <c r="EA2226" s="75">
        <v>200000</v>
      </c>
      <c r="EB2226" s="46" t="s">
        <v>164</v>
      </c>
      <c r="EC2226" s="46"/>
      <c r="ET2226" s="46" t="s">
        <v>210</v>
      </c>
      <c r="EU2226" s="46" t="s">
        <v>210</v>
      </c>
      <c r="EY2226" s="70" t="str">
        <f t="shared" si="269"/>
        <v>simvastatine oral 20mg/</v>
      </c>
      <c r="FK2226" s="14" t="s">
        <v>163</v>
      </c>
      <c r="FL2226" s="70" t="str">
        <f t="shared" si="270"/>
        <v>simvastatine oral 20mg/</v>
      </c>
    </row>
    <row r="2227" spans="1:168" ht="15.75" customHeight="1">
      <c r="A2227" s="76">
        <f t="shared" si="264"/>
        <v>9876980</v>
      </c>
      <c r="C2227" s="119"/>
      <c r="D2227" s="119"/>
      <c r="E2227" s="119"/>
      <c r="F2227" s="119"/>
      <c r="G2227" s="46" t="s">
        <v>1720</v>
      </c>
      <c r="H2227" s="46" t="s">
        <v>1870</v>
      </c>
      <c r="J2227" s="5" t="str">
        <f t="shared" si="265"/>
        <v>NOR simvastatine Sandoz - København film-coated tablet 120 x 20mg/</v>
      </c>
      <c r="K2227" s="5" t="str">
        <f t="shared" si="266"/>
        <v>NOR simvastatine Sandoz - København film-coated tablet 120 x 20mg/</v>
      </c>
      <c r="N2227" s="46" t="s">
        <v>210</v>
      </c>
      <c r="O2227" s="46" t="s">
        <v>2280</v>
      </c>
      <c r="P2227" s="80">
        <v>120</v>
      </c>
      <c r="R2227" s="80">
        <v>120</v>
      </c>
      <c r="T2227" s="119"/>
      <c r="U2227" s="119"/>
      <c r="V2227" s="119"/>
      <c r="W2227" s="119"/>
      <c r="X2227" s="46" t="s">
        <v>210</v>
      </c>
      <c r="Y2227" s="46" t="s">
        <v>2179</v>
      </c>
      <c r="AA2227" s="46" t="s">
        <v>2303</v>
      </c>
      <c r="AC2227" s="46" t="s">
        <v>210</v>
      </c>
      <c r="AD2227" s="46" t="s">
        <v>210</v>
      </c>
      <c r="AE2227" s="46" t="s">
        <v>2280</v>
      </c>
      <c r="AF2227" s="48" t="s">
        <v>2203</v>
      </c>
      <c r="AG2227" s="46" t="s">
        <v>2339</v>
      </c>
      <c r="AH2227" s="46"/>
      <c r="AI2227" s="46" t="s">
        <v>3373</v>
      </c>
      <c r="AJ2227" s="46" t="s">
        <v>2221</v>
      </c>
      <c r="AT2227" s="25" t="str">
        <f t="shared" si="267"/>
        <v>NOR simvastatine Sandoz - København film-coated tablet 20mg/</v>
      </c>
      <c r="AU2227" s="33"/>
      <c r="AV2227" s="46" t="s">
        <v>2367</v>
      </c>
      <c r="AW2227" s="46" t="s">
        <v>1870</v>
      </c>
      <c r="AX2227" s="46"/>
      <c r="AZ2227" s="46" t="s">
        <v>579</v>
      </c>
      <c r="BA2227" s="46" t="s">
        <v>615</v>
      </c>
      <c r="BB2227" s="46"/>
      <c r="BD2227" s="46" t="s">
        <v>2339</v>
      </c>
      <c r="BE2227" s="46"/>
      <c r="BF2227" s="46" t="s">
        <v>2071</v>
      </c>
      <c r="BG2227" s="46" t="s">
        <v>2105</v>
      </c>
      <c r="BH2227" s="46"/>
      <c r="BI2227" s="46"/>
      <c r="BJ2227" s="46" t="s">
        <v>1984</v>
      </c>
      <c r="BK2227" s="46" t="s">
        <v>2105</v>
      </c>
      <c r="BL2227" s="46" t="s">
        <v>2071</v>
      </c>
      <c r="BM2227" s="65" t="s">
        <v>1353</v>
      </c>
      <c r="BN2227" t="str">
        <f t="shared" si="268"/>
        <v>simvastatine film-coated tablet 20mg/</v>
      </c>
      <c r="BO2227" s="65"/>
      <c r="BP2227" t="str">
        <f t="shared" si="263"/>
        <v>simvastatine film-coated tablet 20mg/</v>
      </c>
      <c r="BR2227" s="76">
        <v>10221000</v>
      </c>
      <c r="BS2227" s="72" t="s">
        <v>1220</v>
      </c>
      <c r="BT2227" s="72"/>
      <c r="BU2227" s="119"/>
      <c r="BV2227" s="119"/>
      <c r="BW2227" s="48" t="s">
        <v>2203</v>
      </c>
      <c r="CB2227" s="82" t="s">
        <v>173</v>
      </c>
      <c r="CC2227" s="82"/>
      <c r="CD2227" s="46" t="s">
        <v>2262</v>
      </c>
      <c r="CE2227" s="46" t="s">
        <v>173</v>
      </c>
      <c r="CG2227" s="46" t="s">
        <v>175</v>
      </c>
      <c r="CH2227" s="46"/>
      <c r="CI2227" s="119"/>
      <c r="CJ2227" s="119"/>
      <c r="CK2227" s="46" t="s">
        <v>1239</v>
      </c>
      <c r="CN2227" s="46" t="s">
        <v>3383</v>
      </c>
      <c r="CO2227" s="46" t="s">
        <v>2252</v>
      </c>
      <c r="CQ2227" s="46" t="s">
        <v>2252</v>
      </c>
      <c r="CR2227" s="46" t="s">
        <v>615</v>
      </c>
      <c r="CT2227" s="46" t="s">
        <v>2252</v>
      </c>
      <c r="CU2227" s="46" t="s">
        <v>615</v>
      </c>
      <c r="CV2227" s="119"/>
      <c r="CW2227" s="148"/>
      <c r="DG2227" s="119"/>
      <c r="DH2227" s="119"/>
      <c r="DI2227" s="119"/>
      <c r="DJ2227" s="119"/>
      <c r="DK2227" s="119"/>
      <c r="DL2227" s="74">
        <v>20</v>
      </c>
      <c r="DM2227" s="74" t="s">
        <v>164</v>
      </c>
      <c r="DN2227" s="74"/>
      <c r="DO2227" s="74"/>
      <c r="DP2227" s="74"/>
      <c r="DR2227" s="74">
        <v>20</v>
      </c>
      <c r="DS2227" s="74" t="s">
        <v>164</v>
      </c>
      <c r="DX2227" s="46" t="s">
        <v>210</v>
      </c>
      <c r="DY2227" s="46" t="s">
        <v>210</v>
      </c>
      <c r="DZ2227" s="46" t="s">
        <v>2242</v>
      </c>
      <c r="EA2227" s="75">
        <v>200000</v>
      </c>
      <c r="EB2227" s="46" t="s">
        <v>164</v>
      </c>
      <c r="EC2227" s="46"/>
      <c r="ET2227" s="46" t="s">
        <v>210</v>
      </c>
      <c r="EU2227" s="46" t="s">
        <v>210</v>
      </c>
      <c r="EY2227" s="70" t="str">
        <f t="shared" si="269"/>
        <v>simvastatine oral 20mg/</v>
      </c>
      <c r="FK2227" s="14" t="s">
        <v>163</v>
      </c>
      <c r="FL2227" s="70" t="str">
        <f t="shared" si="270"/>
        <v>simvastatine oral 20mg/</v>
      </c>
    </row>
    <row r="2228" spans="1:168" ht="15.75" customHeight="1">
      <c r="A2228" s="76">
        <f t="shared" si="264"/>
        <v>9876981</v>
      </c>
      <c r="C2228" s="119"/>
      <c r="D2228" s="119"/>
      <c r="E2228" s="119"/>
      <c r="F2228" s="119"/>
      <c r="G2228" s="46" t="s">
        <v>1721</v>
      </c>
      <c r="H2228" s="46" t="s">
        <v>1872</v>
      </c>
      <c r="J2228" s="5" t="str">
        <f t="shared" si="265"/>
        <v>NOR simvastatine Orifarm AS film-coated tablet 30 x 20mg/</v>
      </c>
      <c r="K2228" s="5" t="str">
        <f t="shared" si="266"/>
        <v>NOR simvastatine Orifarm AS film-coated tablet 30 x 20mg/</v>
      </c>
      <c r="N2228" s="46" t="s">
        <v>210</v>
      </c>
      <c r="O2228" s="46" t="s">
        <v>2278</v>
      </c>
      <c r="P2228" s="80">
        <v>30</v>
      </c>
      <c r="R2228" s="80">
        <v>30</v>
      </c>
      <c r="T2228" s="119"/>
      <c r="U2228" s="119"/>
      <c r="V2228" s="119"/>
      <c r="W2228" s="119"/>
      <c r="X2228" s="46" t="s">
        <v>210</v>
      </c>
      <c r="Y2228" s="46" t="s">
        <v>2183</v>
      </c>
      <c r="AA2228" s="46" t="s">
        <v>2303</v>
      </c>
      <c r="AC2228" s="46" t="s">
        <v>210</v>
      </c>
      <c r="AD2228" s="46" t="s">
        <v>210</v>
      </c>
      <c r="AE2228" s="46" t="s">
        <v>2278</v>
      </c>
      <c r="AF2228" s="48" t="s">
        <v>2203</v>
      </c>
      <c r="AG2228" s="46" t="s">
        <v>2339</v>
      </c>
      <c r="AH2228" s="46"/>
      <c r="AI2228" s="46" t="s">
        <v>3373</v>
      </c>
      <c r="AJ2228" s="46" t="s">
        <v>2221</v>
      </c>
      <c r="AT2228" s="25" t="str">
        <f t="shared" si="267"/>
        <v>NOR simvastatine Orifarm AS film-coated tablet 20mg/</v>
      </c>
      <c r="AU2228" s="33"/>
      <c r="AV2228" s="46" t="s">
        <v>1903</v>
      </c>
      <c r="AW2228" s="46" t="s">
        <v>1872</v>
      </c>
      <c r="AX2228" s="46"/>
      <c r="AZ2228" s="46" t="s">
        <v>579</v>
      </c>
      <c r="BA2228" s="46" t="s">
        <v>615</v>
      </c>
      <c r="BB2228" s="46"/>
      <c r="BD2228" s="46" t="s">
        <v>2339</v>
      </c>
      <c r="BE2228" s="46"/>
      <c r="BF2228" s="46" t="s">
        <v>2075</v>
      </c>
      <c r="BG2228" s="46" t="s">
        <v>2088</v>
      </c>
      <c r="BH2228" s="46"/>
      <c r="BI2228" s="46"/>
      <c r="BJ2228" s="46" t="s">
        <v>1988</v>
      </c>
      <c r="BK2228" s="46" t="s">
        <v>2088</v>
      </c>
      <c r="BL2228" s="46" t="s">
        <v>2075</v>
      </c>
      <c r="BM2228" s="65" t="s">
        <v>1353</v>
      </c>
      <c r="BN2228" t="str">
        <f t="shared" si="268"/>
        <v>simvastatine film-coated tablet 20mg/</v>
      </c>
      <c r="BO2228" s="65"/>
      <c r="BP2228" t="str">
        <f t="shared" si="263"/>
        <v>simvastatine film-coated tablet 20mg/</v>
      </c>
      <c r="BR2228" s="76">
        <v>10221000</v>
      </c>
      <c r="BS2228" s="72" t="s">
        <v>1220</v>
      </c>
      <c r="BT2228" s="72"/>
      <c r="BU2228" s="119"/>
      <c r="BV2228" s="119"/>
      <c r="BW2228" s="48" t="s">
        <v>2203</v>
      </c>
      <c r="CB2228" s="82" t="s">
        <v>173</v>
      </c>
      <c r="CC2228" s="82"/>
      <c r="CD2228" s="46" t="s">
        <v>2262</v>
      </c>
      <c r="CE2228" s="46" t="s">
        <v>173</v>
      </c>
      <c r="CG2228" s="46" t="s">
        <v>175</v>
      </c>
      <c r="CH2228" s="46"/>
      <c r="CI2228" s="119"/>
      <c r="CJ2228" s="119"/>
      <c r="CK2228" s="46" t="s">
        <v>1239</v>
      </c>
      <c r="CN2228" s="46" t="s">
        <v>3383</v>
      </c>
      <c r="CO2228" s="46" t="s">
        <v>2252</v>
      </c>
      <c r="CQ2228" s="46" t="s">
        <v>2252</v>
      </c>
      <c r="CR2228" s="46" t="s">
        <v>615</v>
      </c>
      <c r="CT2228" s="46" t="s">
        <v>2252</v>
      </c>
      <c r="CU2228" s="46" t="s">
        <v>615</v>
      </c>
      <c r="CV2228" s="119"/>
      <c r="CW2228" s="148"/>
      <c r="DG2228" s="119"/>
      <c r="DH2228" s="119"/>
      <c r="DI2228" s="119"/>
      <c r="DJ2228" s="119"/>
      <c r="DK2228" s="119"/>
      <c r="DL2228" s="74">
        <v>20</v>
      </c>
      <c r="DM2228" s="74" t="s">
        <v>164</v>
      </c>
      <c r="DN2228" s="74"/>
      <c r="DO2228" s="74"/>
      <c r="DP2228" s="74"/>
      <c r="DR2228" s="74">
        <v>20</v>
      </c>
      <c r="DS2228" s="74" t="s">
        <v>164</v>
      </c>
      <c r="DX2228" s="46" t="s">
        <v>210</v>
      </c>
      <c r="DY2228" s="46" t="s">
        <v>210</v>
      </c>
      <c r="DZ2228" s="46" t="s">
        <v>2242</v>
      </c>
      <c r="EA2228" s="75">
        <v>200000</v>
      </c>
      <c r="EB2228" s="46" t="s">
        <v>164</v>
      </c>
      <c r="EC2228" s="46"/>
      <c r="ET2228" s="46" t="s">
        <v>210</v>
      </c>
      <c r="EU2228" s="46" t="s">
        <v>210</v>
      </c>
      <c r="EY2228" s="70" t="str">
        <f t="shared" si="269"/>
        <v>simvastatine oral 20mg/</v>
      </c>
      <c r="FK2228" s="14" t="s">
        <v>163</v>
      </c>
      <c r="FL2228" s="70" t="str">
        <f t="shared" si="270"/>
        <v>simvastatine oral 20mg/</v>
      </c>
    </row>
    <row r="2229" spans="1:168" ht="15.75" customHeight="1">
      <c r="A2229" s="76">
        <f t="shared" si="264"/>
        <v>9876982</v>
      </c>
      <c r="C2229" s="119"/>
      <c r="D2229" s="119"/>
      <c r="E2229" s="119"/>
      <c r="F2229" s="119"/>
      <c r="G2229" s="46" t="s">
        <v>1722</v>
      </c>
      <c r="H2229" s="46" t="s">
        <v>1880</v>
      </c>
      <c r="J2229" s="5" t="str">
        <f t="shared" si="265"/>
        <v>NOR simvastatine Orion Corporation - Espoo film-coated tablet 250 x 40mg/</v>
      </c>
      <c r="K2229" s="5" t="str">
        <f t="shared" si="266"/>
        <v>NOR simvastatine Orion Corporation - Espoo film-coated tablet 250 x 40mg/</v>
      </c>
      <c r="N2229" s="46" t="s">
        <v>210</v>
      </c>
      <c r="O2229" s="69" t="s">
        <v>2237</v>
      </c>
      <c r="P2229" s="81">
        <v>250</v>
      </c>
      <c r="R2229" s="81">
        <v>250</v>
      </c>
      <c r="T2229" s="119"/>
      <c r="U2229" s="119"/>
      <c r="V2229" s="119"/>
      <c r="W2229" s="119"/>
      <c r="X2229" s="46" t="s">
        <v>210</v>
      </c>
      <c r="Y2229" s="46" t="s">
        <v>2193</v>
      </c>
      <c r="AA2229" s="46" t="s">
        <v>2303</v>
      </c>
      <c r="AC2229" s="46" t="s">
        <v>210</v>
      </c>
      <c r="AD2229" s="46" t="s">
        <v>210</v>
      </c>
      <c r="AE2229" s="69" t="s">
        <v>2237</v>
      </c>
      <c r="AF2229" s="48" t="s">
        <v>2203</v>
      </c>
      <c r="AG2229" s="46" t="s">
        <v>2339</v>
      </c>
      <c r="AH2229" s="46"/>
      <c r="AI2229" s="46" t="s">
        <v>3373</v>
      </c>
      <c r="AJ2229" s="46" t="s">
        <v>2221</v>
      </c>
      <c r="AT2229" s="25" t="str">
        <f t="shared" si="267"/>
        <v>NOR simvastatine Orion Corporation - Espoo film-coated tablet 40mg/</v>
      </c>
      <c r="AU2229" s="33"/>
      <c r="AV2229" s="46" t="s">
        <v>2368</v>
      </c>
      <c r="AW2229" s="46" t="s">
        <v>1880</v>
      </c>
      <c r="AX2229" s="46"/>
      <c r="AZ2229" s="46" t="s">
        <v>579</v>
      </c>
      <c r="BA2229" s="46" t="s">
        <v>615</v>
      </c>
      <c r="BB2229" s="46"/>
      <c r="BD2229" s="46" t="s">
        <v>2339</v>
      </c>
      <c r="BE2229" s="46"/>
      <c r="BF2229" s="46" t="s">
        <v>2085</v>
      </c>
      <c r="BG2229" s="46" t="s">
        <v>2106</v>
      </c>
      <c r="BH2229" s="46"/>
      <c r="BI2229" s="46"/>
      <c r="BJ2229" s="46" t="s">
        <v>1998</v>
      </c>
      <c r="BK2229" s="46" t="s">
        <v>2106</v>
      </c>
      <c r="BL2229" s="46" t="s">
        <v>2085</v>
      </c>
      <c r="BM2229" s="65" t="s">
        <v>1353</v>
      </c>
      <c r="BN2229" t="str">
        <f t="shared" si="268"/>
        <v>simvastatine film-coated tablet 40mg/</v>
      </c>
      <c r="BO2229" s="65"/>
      <c r="BP2229" t="str">
        <f t="shared" si="263"/>
        <v>simvastatine film-coated tablet 40mg/</v>
      </c>
      <c r="BR2229" s="76">
        <v>10221000</v>
      </c>
      <c r="BS2229" s="72" t="s">
        <v>1220</v>
      </c>
      <c r="BT2229" s="72"/>
      <c r="BU2229" s="119"/>
      <c r="BV2229" s="119"/>
      <c r="BW2229" s="48" t="s">
        <v>2203</v>
      </c>
      <c r="CB2229" s="82" t="s">
        <v>173</v>
      </c>
      <c r="CC2229" s="82"/>
      <c r="CD2229" s="46" t="s">
        <v>2262</v>
      </c>
      <c r="CE2229" s="46" t="s">
        <v>173</v>
      </c>
      <c r="CG2229" s="46" t="s">
        <v>175</v>
      </c>
      <c r="CH2229" s="46"/>
      <c r="CI2229" s="119"/>
      <c r="CJ2229" s="119"/>
      <c r="CK2229" s="46" t="s">
        <v>1239</v>
      </c>
      <c r="CN2229" s="46" t="s">
        <v>3383</v>
      </c>
      <c r="CO2229" s="46" t="s">
        <v>2252</v>
      </c>
      <c r="CQ2229" s="46" t="s">
        <v>2252</v>
      </c>
      <c r="CR2229" s="46" t="s">
        <v>615</v>
      </c>
      <c r="CT2229" s="46" t="s">
        <v>2252</v>
      </c>
      <c r="CU2229" s="46" t="s">
        <v>615</v>
      </c>
      <c r="CV2229" s="119"/>
      <c r="CW2229" s="148"/>
      <c r="DG2229" s="119"/>
      <c r="DH2229" s="119"/>
      <c r="DI2229" s="119"/>
      <c r="DJ2229" s="119"/>
      <c r="DK2229" s="119"/>
      <c r="DL2229" s="74">
        <v>40</v>
      </c>
      <c r="DM2229" s="74" t="s">
        <v>164</v>
      </c>
      <c r="DN2229" s="74"/>
      <c r="DO2229" s="74"/>
      <c r="DP2229" s="74"/>
      <c r="DR2229" s="74">
        <v>40</v>
      </c>
      <c r="DS2229" s="74" t="s">
        <v>164</v>
      </c>
      <c r="DX2229" s="46" t="s">
        <v>210</v>
      </c>
      <c r="DY2229" s="46" t="s">
        <v>210</v>
      </c>
      <c r="DZ2229" s="46" t="s">
        <v>2242</v>
      </c>
      <c r="EA2229" s="75">
        <v>400000</v>
      </c>
      <c r="EB2229" s="46" t="s">
        <v>164</v>
      </c>
      <c r="EC2229" s="46"/>
      <c r="ET2229" s="46" t="s">
        <v>210</v>
      </c>
      <c r="EU2229" s="46" t="s">
        <v>210</v>
      </c>
      <c r="EY2229" s="70" t="str">
        <f t="shared" si="269"/>
        <v>simvastatine oral 40mg/</v>
      </c>
      <c r="FK2229" s="14" t="s">
        <v>163</v>
      </c>
      <c r="FL2229" s="70" t="str">
        <f t="shared" si="270"/>
        <v>simvastatine oral 40mg/</v>
      </c>
    </row>
    <row r="2230" spans="1:168" ht="15.75" customHeight="1">
      <c r="A2230" s="76">
        <f t="shared" si="264"/>
        <v>9876983</v>
      </c>
      <c r="C2230" s="119"/>
      <c r="D2230" s="119"/>
      <c r="E2230" s="119"/>
      <c r="F2230" s="119"/>
      <c r="G2230" s="46" t="s">
        <v>1723</v>
      </c>
      <c r="H2230" s="46" t="s">
        <v>1882</v>
      </c>
      <c r="J2230" s="5" t="str">
        <f t="shared" si="265"/>
        <v>NOR simvastatine Orion Corporation - Espoo film-coated tablet 250 x 10mg/</v>
      </c>
      <c r="K2230" s="5" t="str">
        <f t="shared" si="266"/>
        <v>NOR simvastatine Orion Corporation - Espoo film-coated tablet 250 x 10mg/</v>
      </c>
      <c r="N2230" s="46" t="s">
        <v>210</v>
      </c>
      <c r="O2230" s="69" t="s">
        <v>2237</v>
      </c>
      <c r="P2230" s="81">
        <v>250</v>
      </c>
      <c r="R2230" s="81">
        <v>250</v>
      </c>
      <c r="T2230" s="119"/>
      <c r="U2230" s="119"/>
      <c r="V2230" s="119"/>
      <c r="W2230" s="119"/>
      <c r="X2230" s="46" t="s">
        <v>210</v>
      </c>
      <c r="Y2230" s="46" t="s">
        <v>2195</v>
      </c>
      <c r="AA2230" s="46" t="s">
        <v>2303</v>
      </c>
      <c r="AC2230" s="46" t="s">
        <v>210</v>
      </c>
      <c r="AD2230" s="46" t="s">
        <v>210</v>
      </c>
      <c r="AE2230" s="69" t="s">
        <v>2237</v>
      </c>
      <c r="AF2230" s="48" t="s">
        <v>2203</v>
      </c>
      <c r="AG2230" s="46" t="s">
        <v>2339</v>
      </c>
      <c r="AH2230" s="46"/>
      <c r="AI2230" s="46" t="s">
        <v>3373</v>
      </c>
      <c r="AJ2230" s="46" t="s">
        <v>2221</v>
      </c>
      <c r="AT2230" s="25" t="str">
        <f t="shared" si="267"/>
        <v>NOR simvastatine Orion Corporation - Espoo film-coated tablet 10mg/</v>
      </c>
      <c r="AU2230" s="33"/>
      <c r="AV2230" s="46" t="s">
        <v>2368</v>
      </c>
      <c r="AW2230" s="46" t="s">
        <v>1882</v>
      </c>
      <c r="AX2230" s="46"/>
      <c r="AZ2230" s="46" t="s">
        <v>579</v>
      </c>
      <c r="BA2230" s="46" t="s">
        <v>615</v>
      </c>
      <c r="BB2230" s="46"/>
      <c r="BD2230" s="46" t="s">
        <v>2339</v>
      </c>
      <c r="BE2230" s="46"/>
      <c r="BF2230" s="46" t="s">
        <v>2087</v>
      </c>
      <c r="BG2230" s="46" t="s">
        <v>2106</v>
      </c>
      <c r="BH2230" s="46"/>
      <c r="BI2230" s="46"/>
      <c r="BJ2230" s="46" t="s">
        <v>2000</v>
      </c>
      <c r="BK2230" s="46" t="s">
        <v>2106</v>
      </c>
      <c r="BL2230" s="46" t="s">
        <v>2087</v>
      </c>
      <c r="BM2230" s="65" t="s">
        <v>1353</v>
      </c>
      <c r="BN2230" t="str">
        <f t="shared" si="268"/>
        <v>simvastatine film-coated tablet 10mg/</v>
      </c>
      <c r="BO2230" s="65"/>
      <c r="BP2230" t="str">
        <f t="shared" si="263"/>
        <v>simvastatine film-coated tablet 10mg/</v>
      </c>
      <c r="BR2230" s="76">
        <v>10221000</v>
      </c>
      <c r="BS2230" s="72" t="s">
        <v>1220</v>
      </c>
      <c r="BT2230" s="72"/>
      <c r="BU2230" s="119"/>
      <c r="BV2230" s="119"/>
      <c r="BW2230" s="48" t="s">
        <v>2203</v>
      </c>
      <c r="CB2230" s="82" t="s">
        <v>173</v>
      </c>
      <c r="CC2230" s="82"/>
      <c r="CD2230" s="46" t="s">
        <v>2262</v>
      </c>
      <c r="CE2230" s="46" t="s">
        <v>173</v>
      </c>
      <c r="CG2230" s="46" t="s">
        <v>175</v>
      </c>
      <c r="CH2230" s="46"/>
      <c r="CI2230" s="119"/>
      <c r="CJ2230" s="119"/>
      <c r="CK2230" s="46" t="s">
        <v>1239</v>
      </c>
      <c r="CN2230" s="46" t="s">
        <v>3383</v>
      </c>
      <c r="CO2230" s="46" t="s">
        <v>2252</v>
      </c>
      <c r="CQ2230" s="46" t="s">
        <v>2252</v>
      </c>
      <c r="CR2230" s="46" t="s">
        <v>615</v>
      </c>
      <c r="CT2230" s="46" t="s">
        <v>2252</v>
      </c>
      <c r="CU2230" s="46" t="s">
        <v>615</v>
      </c>
      <c r="CV2230" s="119"/>
      <c r="CW2230" s="148"/>
      <c r="DG2230" s="119"/>
      <c r="DH2230" s="119"/>
      <c r="DI2230" s="119"/>
      <c r="DJ2230" s="119"/>
      <c r="DK2230" s="119"/>
      <c r="DL2230" s="74">
        <v>10</v>
      </c>
      <c r="DM2230" s="74" t="s">
        <v>164</v>
      </c>
      <c r="DN2230" s="74"/>
      <c r="DO2230" s="74"/>
      <c r="DP2230" s="74"/>
      <c r="DR2230" s="74">
        <v>10</v>
      </c>
      <c r="DS2230" s="74" t="s">
        <v>164</v>
      </c>
      <c r="DX2230" s="46" t="s">
        <v>210</v>
      </c>
      <c r="DY2230" s="46" t="s">
        <v>210</v>
      </c>
      <c r="DZ2230" s="46" t="s">
        <v>2242</v>
      </c>
      <c r="EA2230" s="75">
        <v>100000</v>
      </c>
      <c r="EB2230" s="46" t="s">
        <v>164</v>
      </c>
      <c r="EC2230" s="46"/>
      <c r="ET2230" s="46" t="s">
        <v>210</v>
      </c>
      <c r="EU2230" s="46" t="s">
        <v>210</v>
      </c>
      <c r="EY2230" s="70" t="str">
        <f t="shared" si="269"/>
        <v>simvastatine oral 10mg/</v>
      </c>
      <c r="FK2230" s="14" t="s">
        <v>163</v>
      </c>
      <c r="FL2230" s="70" t="str">
        <f t="shared" si="270"/>
        <v>simvastatine oral 10mg/</v>
      </c>
    </row>
    <row r="2231" spans="1:168" ht="15.75" customHeight="1">
      <c r="A2231" s="76">
        <f t="shared" si="264"/>
        <v>9876984</v>
      </c>
      <c r="C2231" s="119"/>
      <c r="D2231" s="119"/>
      <c r="E2231" s="119"/>
      <c r="F2231" s="119"/>
      <c r="G2231" s="46" t="s">
        <v>1724</v>
      </c>
      <c r="H2231" s="46" t="s">
        <v>1862</v>
      </c>
      <c r="J2231" s="5" t="str">
        <f t="shared" si="265"/>
        <v>NOR simvastatine Sandoz - København film-coated tablet 50 x 40mg/</v>
      </c>
      <c r="K2231" s="5" t="str">
        <f t="shared" si="266"/>
        <v>NOR simvastatine Sandoz - København film-coated tablet 50 x 40mg/</v>
      </c>
      <c r="N2231" s="46" t="s">
        <v>210</v>
      </c>
      <c r="O2231" s="46" t="s">
        <v>2240</v>
      </c>
      <c r="P2231" s="80">
        <v>50</v>
      </c>
      <c r="R2231" s="80">
        <v>50</v>
      </c>
      <c r="T2231" s="119"/>
      <c r="U2231" s="119"/>
      <c r="V2231" s="119"/>
      <c r="W2231" s="119"/>
      <c r="X2231" s="46" t="s">
        <v>210</v>
      </c>
      <c r="Y2231" s="46" t="s">
        <v>2171</v>
      </c>
      <c r="AA2231" s="46" t="s">
        <v>2303</v>
      </c>
      <c r="AC2231" s="46" t="s">
        <v>210</v>
      </c>
      <c r="AD2231" s="46" t="s">
        <v>210</v>
      </c>
      <c r="AE2231" s="46" t="s">
        <v>2240</v>
      </c>
      <c r="AF2231" s="48" t="s">
        <v>2203</v>
      </c>
      <c r="AG2231" s="46" t="s">
        <v>2339</v>
      </c>
      <c r="AH2231" s="46"/>
      <c r="AI2231" s="46" t="s">
        <v>3373</v>
      </c>
      <c r="AJ2231" s="46" t="s">
        <v>2221</v>
      </c>
      <c r="AT2231" s="25" t="str">
        <f t="shared" si="267"/>
        <v>NOR simvastatine Sandoz - København film-coated tablet 40mg/</v>
      </c>
      <c r="AU2231" s="33"/>
      <c r="AV2231" s="46" t="s">
        <v>2367</v>
      </c>
      <c r="AW2231" s="46" t="s">
        <v>1862</v>
      </c>
      <c r="AX2231" s="46"/>
      <c r="AZ2231" s="46" t="s">
        <v>579</v>
      </c>
      <c r="BA2231" s="46" t="s">
        <v>615</v>
      </c>
      <c r="BB2231" s="46"/>
      <c r="BD2231" s="46" t="s">
        <v>2339</v>
      </c>
      <c r="BE2231" s="46"/>
      <c r="BF2231" s="46" t="s">
        <v>2063</v>
      </c>
      <c r="BG2231" s="46" t="s">
        <v>2105</v>
      </c>
      <c r="BH2231" s="46"/>
      <c r="BI2231" s="46"/>
      <c r="BJ2231" s="46" t="s">
        <v>1976</v>
      </c>
      <c r="BK2231" s="46" t="s">
        <v>2105</v>
      </c>
      <c r="BL2231" s="46" t="s">
        <v>2063</v>
      </c>
      <c r="BM2231" s="65" t="s">
        <v>1353</v>
      </c>
      <c r="BN2231" t="str">
        <f t="shared" si="268"/>
        <v>simvastatine film-coated tablet 40mg/</v>
      </c>
      <c r="BO2231" s="65"/>
      <c r="BP2231" t="str">
        <f t="shared" si="263"/>
        <v>simvastatine film-coated tablet 40mg/</v>
      </c>
      <c r="BR2231" s="76">
        <v>10221000</v>
      </c>
      <c r="BS2231" s="72" t="s">
        <v>1220</v>
      </c>
      <c r="BT2231" s="72"/>
      <c r="BU2231" s="119"/>
      <c r="BV2231" s="119"/>
      <c r="BW2231" s="48" t="s">
        <v>2203</v>
      </c>
      <c r="CB2231" s="82" t="s">
        <v>173</v>
      </c>
      <c r="CC2231" s="82"/>
      <c r="CD2231" s="46" t="s">
        <v>2262</v>
      </c>
      <c r="CE2231" s="46" t="s">
        <v>173</v>
      </c>
      <c r="CG2231" s="46" t="s">
        <v>175</v>
      </c>
      <c r="CH2231" s="46"/>
      <c r="CI2231" s="119"/>
      <c r="CJ2231" s="119"/>
      <c r="CK2231" s="46" t="s">
        <v>1239</v>
      </c>
      <c r="CN2231" s="46" t="s">
        <v>3383</v>
      </c>
      <c r="CO2231" s="46" t="s">
        <v>2252</v>
      </c>
      <c r="CQ2231" s="46" t="s">
        <v>2252</v>
      </c>
      <c r="CR2231" s="46" t="s">
        <v>615</v>
      </c>
      <c r="CT2231" s="46" t="s">
        <v>2252</v>
      </c>
      <c r="CU2231" s="46" t="s">
        <v>615</v>
      </c>
      <c r="CV2231" s="119"/>
      <c r="CW2231" s="148"/>
      <c r="DG2231" s="119"/>
      <c r="DH2231" s="119"/>
      <c r="DI2231" s="119"/>
      <c r="DJ2231" s="119"/>
      <c r="DK2231" s="119"/>
      <c r="DL2231" s="74">
        <v>40</v>
      </c>
      <c r="DM2231" s="74" t="s">
        <v>164</v>
      </c>
      <c r="DN2231" s="74"/>
      <c r="DO2231" s="74"/>
      <c r="DP2231" s="74"/>
      <c r="DR2231" s="74">
        <v>40</v>
      </c>
      <c r="DS2231" s="74" t="s">
        <v>164</v>
      </c>
      <c r="DX2231" s="46" t="s">
        <v>210</v>
      </c>
      <c r="DY2231" s="46" t="s">
        <v>210</v>
      </c>
      <c r="DZ2231" s="46" t="s">
        <v>2242</v>
      </c>
      <c r="EA2231" s="75">
        <v>400000</v>
      </c>
      <c r="EB2231" s="46" t="s">
        <v>164</v>
      </c>
      <c r="EC2231" s="46"/>
      <c r="ET2231" s="46" t="s">
        <v>210</v>
      </c>
      <c r="EU2231" s="46" t="s">
        <v>210</v>
      </c>
      <c r="EY2231" s="70" t="str">
        <f t="shared" si="269"/>
        <v>simvastatine oral 40mg/</v>
      </c>
      <c r="FK2231" s="14" t="s">
        <v>163</v>
      </c>
      <c r="FL2231" s="70" t="str">
        <f t="shared" si="270"/>
        <v>simvastatine oral 40mg/</v>
      </c>
    </row>
    <row r="2232" spans="1:168" ht="15.75" customHeight="1">
      <c r="A2232" s="76">
        <f t="shared" si="264"/>
        <v>9876985</v>
      </c>
      <c r="C2232" s="119"/>
      <c r="D2232" s="119"/>
      <c r="E2232" s="119"/>
      <c r="F2232" s="119"/>
      <c r="G2232" s="46" t="s">
        <v>1725</v>
      </c>
      <c r="H2232" s="46" t="s">
        <v>1877</v>
      </c>
      <c r="J2232" s="5" t="str">
        <f t="shared" si="265"/>
        <v>NOR simvastatine Mylan AB film-coated tablet 30 x 40mg/</v>
      </c>
      <c r="K2232" s="5" t="str">
        <f t="shared" si="266"/>
        <v>NOR simvastatine Mylan AB film-coated tablet 30 x 40mg/</v>
      </c>
      <c r="N2232" s="46" t="s">
        <v>210</v>
      </c>
      <c r="O2232" s="46" t="s">
        <v>2278</v>
      </c>
      <c r="P2232" s="80">
        <v>30</v>
      </c>
      <c r="R2232" s="80">
        <v>30</v>
      </c>
      <c r="T2232" s="119"/>
      <c r="U2232" s="119"/>
      <c r="V2232" s="119"/>
      <c r="W2232" s="119"/>
      <c r="X2232" s="46" t="s">
        <v>210</v>
      </c>
      <c r="Y2232" s="46" t="s">
        <v>2189</v>
      </c>
      <c r="AA2232" s="46" t="s">
        <v>2303</v>
      </c>
      <c r="AC2232" s="46" t="s">
        <v>210</v>
      </c>
      <c r="AD2232" s="46" t="s">
        <v>210</v>
      </c>
      <c r="AE2232" s="46" t="s">
        <v>2278</v>
      </c>
      <c r="AF2232" s="48" t="s">
        <v>2203</v>
      </c>
      <c r="AG2232" s="46" t="s">
        <v>2339</v>
      </c>
      <c r="AH2232" s="46"/>
      <c r="AI2232" s="46" t="s">
        <v>3373</v>
      </c>
      <c r="AJ2232" s="46" t="s">
        <v>2221</v>
      </c>
      <c r="AT2232" s="25" t="str">
        <f t="shared" si="267"/>
        <v>NOR simvastatine Mylan AB film-coated tablet 40mg/</v>
      </c>
      <c r="AU2232" s="33"/>
      <c r="AV2232" s="46" t="s">
        <v>2369</v>
      </c>
      <c r="AW2232" s="46" t="s">
        <v>1877</v>
      </c>
      <c r="AX2232" s="46"/>
      <c r="AZ2232" s="46" t="s">
        <v>579</v>
      </c>
      <c r="BA2232" s="46" t="s">
        <v>615</v>
      </c>
      <c r="BB2232" s="46"/>
      <c r="BD2232" s="46" t="s">
        <v>2339</v>
      </c>
      <c r="BE2232" s="46"/>
      <c r="BF2232" s="46" t="s">
        <v>2081</v>
      </c>
      <c r="BG2232" s="46" t="s">
        <v>992</v>
      </c>
      <c r="BH2232" s="46"/>
      <c r="BI2232" s="46"/>
      <c r="BJ2232" s="46" t="s">
        <v>1994</v>
      </c>
      <c r="BK2232" s="46" t="s">
        <v>992</v>
      </c>
      <c r="BL2232" s="46" t="s">
        <v>2081</v>
      </c>
      <c r="BM2232" s="65" t="s">
        <v>1353</v>
      </c>
      <c r="BN2232" t="str">
        <f t="shared" si="268"/>
        <v>simvastatine film-coated tablet 40mg/</v>
      </c>
      <c r="BO2232" s="65"/>
      <c r="BP2232" t="str">
        <f t="shared" ref="BP2232:BP2295" si="271">CONCATENATE(CR2233," ",BS2232," ",DR2232,DS2232,"/",DU2232,DV2232)</f>
        <v>simvastatine film-coated tablet 40mg/</v>
      </c>
      <c r="BR2232" s="76">
        <v>10221000</v>
      </c>
      <c r="BS2232" s="72" t="s">
        <v>1220</v>
      </c>
      <c r="BT2232" s="72"/>
      <c r="BU2232" s="119"/>
      <c r="BV2232" s="119"/>
      <c r="BW2232" s="48" t="s">
        <v>2203</v>
      </c>
      <c r="CB2232" s="82" t="s">
        <v>173</v>
      </c>
      <c r="CC2232" s="82"/>
      <c r="CD2232" s="46" t="s">
        <v>2262</v>
      </c>
      <c r="CE2232" s="46" t="s">
        <v>173</v>
      </c>
      <c r="CG2232" s="46" t="s">
        <v>175</v>
      </c>
      <c r="CH2232" s="46"/>
      <c r="CI2232" s="119"/>
      <c r="CJ2232" s="119"/>
      <c r="CK2232" s="46" t="s">
        <v>1239</v>
      </c>
      <c r="CN2232" s="46" t="s">
        <v>3383</v>
      </c>
      <c r="CO2232" s="46" t="s">
        <v>2252</v>
      </c>
      <c r="CQ2232" s="46" t="s">
        <v>2252</v>
      </c>
      <c r="CR2232" s="46" t="s">
        <v>615</v>
      </c>
      <c r="CT2232" s="46" t="s">
        <v>2252</v>
      </c>
      <c r="CU2232" s="46" t="s">
        <v>615</v>
      </c>
      <c r="CV2232" s="119"/>
      <c r="CW2232" s="148"/>
      <c r="DG2232" s="119"/>
      <c r="DH2232" s="119"/>
      <c r="DI2232" s="119"/>
      <c r="DJ2232" s="119"/>
      <c r="DK2232" s="119"/>
      <c r="DL2232" s="74">
        <v>40</v>
      </c>
      <c r="DM2232" s="74" t="s">
        <v>164</v>
      </c>
      <c r="DN2232" s="74"/>
      <c r="DO2232" s="74"/>
      <c r="DP2232" s="74"/>
      <c r="DR2232" s="74">
        <v>40</v>
      </c>
      <c r="DS2232" s="74" t="s">
        <v>164</v>
      </c>
      <c r="DX2232" s="46" t="s">
        <v>210</v>
      </c>
      <c r="DY2232" s="46" t="s">
        <v>210</v>
      </c>
      <c r="DZ2232" s="46" t="s">
        <v>2242</v>
      </c>
      <c r="EA2232" s="75">
        <v>400000</v>
      </c>
      <c r="EB2232" s="46" t="s">
        <v>164</v>
      </c>
      <c r="EC2232" s="46"/>
      <c r="ET2232" s="46" t="s">
        <v>210</v>
      </c>
      <c r="EU2232" s="46" t="s">
        <v>210</v>
      </c>
      <c r="EY2232" s="70" t="str">
        <f t="shared" si="269"/>
        <v>simvastatine oral 40mg/</v>
      </c>
      <c r="FK2232" s="14" t="s">
        <v>163</v>
      </c>
      <c r="FL2232" s="70" t="str">
        <f t="shared" si="270"/>
        <v>simvastatine oral 40mg/</v>
      </c>
    </row>
    <row r="2233" spans="1:168" ht="15.75" customHeight="1">
      <c r="A2233" s="76">
        <f t="shared" si="264"/>
        <v>9876986</v>
      </c>
      <c r="C2233" s="119"/>
      <c r="D2233" s="119"/>
      <c r="E2233" s="119"/>
      <c r="F2233" s="119"/>
      <c r="G2233" s="46" t="s">
        <v>1726</v>
      </c>
      <c r="H2233" s="46" t="s">
        <v>1876</v>
      </c>
      <c r="J2233" s="5" t="str">
        <f t="shared" si="265"/>
        <v>NOR simvastatine Mylan AB film-coated tablet 30 x 20mg/</v>
      </c>
      <c r="K2233" s="5" t="str">
        <f t="shared" si="266"/>
        <v>NOR simvastatine Mylan AB film-coated tablet 30 x 20mg/</v>
      </c>
      <c r="N2233" s="46" t="s">
        <v>210</v>
      </c>
      <c r="O2233" s="46" t="s">
        <v>2278</v>
      </c>
      <c r="P2233" s="80">
        <v>30</v>
      </c>
      <c r="R2233" s="80">
        <v>30</v>
      </c>
      <c r="T2233" s="119"/>
      <c r="U2233" s="119"/>
      <c r="V2233" s="119"/>
      <c r="W2233" s="119"/>
      <c r="X2233" s="46" t="s">
        <v>210</v>
      </c>
      <c r="Y2233" s="46" t="s">
        <v>2188</v>
      </c>
      <c r="AA2233" s="46" t="s">
        <v>2303</v>
      </c>
      <c r="AC2233" s="46" t="s">
        <v>210</v>
      </c>
      <c r="AD2233" s="46" t="s">
        <v>210</v>
      </c>
      <c r="AE2233" s="46" t="s">
        <v>2278</v>
      </c>
      <c r="AF2233" s="48" t="s">
        <v>2203</v>
      </c>
      <c r="AG2233" s="46" t="s">
        <v>2339</v>
      </c>
      <c r="AH2233" s="46"/>
      <c r="AI2233" s="46" t="s">
        <v>3373</v>
      </c>
      <c r="AJ2233" s="46" t="s">
        <v>2221</v>
      </c>
      <c r="AT2233" s="25" t="str">
        <f t="shared" si="267"/>
        <v>NOR simvastatine Mylan AB film-coated tablet 20mg/</v>
      </c>
      <c r="AU2233" s="33"/>
      <c r="AV2233" s="46" t="s">
        <v>2369</v>
      </c>
      <c r="AW2233" s="46" t="s">
        <v>1876</v>
      </c>
      <c r="AX2233" s="46"/>
      <c r="AZ2233" s="46" t="s">
        <v>579</v>
      </c>
      <c r="BA2233" s="46" t="s">
        <v>615</v>
      </c>
      <c r="BB2233" s="46"/>
      <c r="BD2233" s="46" t="s">
        <v>2339</v>
      </c>
      <c r="BE2233" s="46"/>
      <c r="BF2233" s="46" t="s">
        <v>2080</v>
      </c>
      <c r="BG2233" s="46" t="s">
        <v>992</v>
      </c>
      <c r="BH2233" s="46"/>
      <c r="BI2233" s="46"/>
      <c r="BJ2233" s="46" t="s">
        <v>1993</v>
      </c>
      <c r="BK2233" s="46" t="s">
        <v>992</v>
      </c>
      <c r="BL2233" s="46" t="s">
        <v>2080</v>
      </c>
      <c r="BM2233" s="65" t="s">
        <v>1353</v>
      </c>
      <c r="BN2233" t="str">
        <f t="shared" si="268"/>
        <v>simvastatine film-coated tablet 20mg/</v>
      </c>
      <c r="BO2233" s="65"/>
      <c r="BP2233" t="str">
        <f t="shared" si="271"/>
        <v>simvastatine film-coated tablet 20mg/</v>
      </c>
      <c r="BR2233" s="76">
        <v>10221000</v>
      </c>
      <c r="BS2233" s="72" t="s">
        <v>1220</v>
      </c>
      <c r="BT2233" s="72"/>
      <c r="BU2233" s="119"/>
      <c r="BV2233" s="119"/>
      <c r="BW2233" s="48" t="s">
        <v>2203</v>
      </c>
      <c r="CB2233" s="82" t="s">
        <v>173</v>
      </c>
      <c r="CC2233" s="82"/>
      <c r="CD2233" s="46" t="s">
        <v>2262</v>
      </c>
      <c r="CE2233" s="46" t="s">
        <v>173</v>
      </c>
      <c r="CG2233" s="46" t="s">
        <v>175</v>
      </c>
      <c r="CH2233" s="46"/>
      <c r="CI2233" s="119"/>
      <c r="CJ2233" s="119"/>
      <c r="CK2233" s="46" t="s">
        <v>1239</v>
      </c>
      <c r="CN2233" s="46" t="s">
        <v>3383</v>
      </c>
      <c r="CO2233" s="46" t="s">
        <v>2252</v>
      </c>
      <c r="CQ2233" s="46" t="s">
        <v>2252</v>
      </c>
      <c r="CR2233" s="46" t="s">
        <v>615</v>
      </c>
      <c r="CT2233" s="46" t="s">
        <v>2252</v>
      </c>
      <c r="CU2233" s="46" t="s">
        <v>615</v>
      </c>
      <c r="CV2233" s="119"/>
      <c r="CW2233" s="148"/>
      <c r="DG2233" s="119"/>
      <c r="DH2233" s="119"/>
      <c r="DI2233" s="119"/>
      <c r="DJ2233" s="119"/>
      <c r="DK2233" s="119"/>
      <c r="DL2233" s="74">
        <v>20</v>
      </c>
      <c r="DM2233" s="74" t="s">
        <v>164</v>
      </c>
      <c r="DN2233" s="74"/>
      <c r="DO2233" s="74"/>
      <c r="DP2233" s="74"/>
      <c r="DR2233" s="74">
        <v>20</v>
      </c>
      <c r="DS2233" s="74" t="s">
        <v>164</v>
      </c>
      <c r="DX2233" s="46" t="s">
        <v>210</v>
      </c>
      <c r="DY2233" s="46" t="s">
        <v>210</v>
      </c>
      <c r="DZ2233" s="46" t="s">
        <v>2242</v>
      </c>
      <c r="EA2233" s="75">
        <v>200000</v>
      </c>
      <c r="EB2233" s="46" t="s">
        <v>164</v>
      </c>
      <c r="EC2233" s="46"/>
      <c r="ET2233" s="46" t="s">
        <v>210</v>
      </c>
      <c r="EU2233" s="46" t="s">
        <v>210</v>
      </c>
      <c r="EY2233" s="70" t="str">
        <f t="shared" si="269"/>
        <v>simvastatine oral 20mg/</v>
      </c>
      <c r="FK2233" s="14" t="s">
        <v>163</v>
      </c>
      <c r="FL2233" s="70" t="str">
        <f t="shared" si="270"/>
        <v>simvastatine oral 20mg/</v>
      </c>
    </row>
    <row r="2234" spans="1:168" ht="15.75" customHeight="1">
      <c r="A2234" s="76">
        <f t="shared" si="264"/>
        <v>9876987</v>
      </c>
      <c r="C2234" s="119"/>
      <c r="D2234" s="119"/>
      <c r="E2234" s="119"/>
      <c r="F2234" s="119"/>
      <c r="G2234" s="46" t="s">
        <v>1727</v>
      </c>
      <c r="H2234" s="46" t="s">
        <v>1875</v>
      </c>
      <c r="J2234" s="5" t="str">
        <f t="shared" si="265"/>
        <v>NOR simvastatine Orion Corporation - Espoo film-coated tablet 30 x 20mg/</v>
      </c>
      <c r="K2234" s="5" t="str">
        <f t="shared" si="266"/>
        <v>NOR simvastatine Orion Corporation - Espoo film-coated tablet 30 x 20mg/</v>
      </c>
      <c r="N2234" s="46" t="s">
        <v>210</v>
      </c>
      <c r="O2234" s="46" t="s">
        <v>2278</v>
      </c>
      <c r="P2234" s="80">
        <v>30</v>
      </c>
      <c r="R2234" s="80">
        <v>30</v>
      </c>
      <c r="T2234" s="119"/>
      <c r="U2234" s="119"/>
      <c r="V2234" s="119"/>
      <c r="W2234" s="119"/>
      <c r="X2234" s="46" t="s">
        <v>210</v>
      </c>
      <c r="Y2234" s="46" t="s">
        <v>2187</v>
      </c>
      <c r="AA2234" s="46" t="s">
        <v>2303</v>
      </c>
      <c r="AC2234" s="46" t="s">
        <v>210</v>
      </c>
      <c r="AD2234" s="46" t="s">
        <v>210</v>
      </c>
      <c r="AE2234" s="46" t="s">
        <v>2278</v>
      </c>
      <c r="AF2234" s="48" t="s">
        <v>2203</v>
      </c>
      <c r="AG2234" s="46" t="s">
        <v>2339</v>
      </c>
      <c r="AH2234" s="46"/>
      <c r="AI2234" s="46" t="s">
        <v>3373</v>
      </c>
      <c r="AJ2234" s="46" t="s">
        <v>2221</v>
      </c>
      <c r="AT2234" s="25" t="str">
        <f t="shared" si="267"/>
        <v>NOR simvastatine Orion Corporation - Espoo film-coated tablet 20mg/</v>
      </c>
      <c r="AU2234" s="33"/>
      <c r="AV2234" s="46" t="s">
        <v>2368</v>
      </c>
      <c r="AW2234" s="46" t="s">
        <v>1875</v>
      </c>
      <c r="AX2234" s="46"/>
      <c r="AZ2234" s="46" t="s">
        <v>579</v>
      </c>
      <c r="BA2234" s="46" t="s">
        <v>615</v>
      </c>
      <c r="BB2234" s="46"/>
      <c r="BD2234" s="46" t="s">
        <v>2339</v>
      </c>
      <c r="BE2234" s="46"/>
      <c r="BF2234" s="46" t="s">
        <v>2079</v>
      </c>
      <c r="BG2234" s="46" t="s">
        <v>2106</v>
      </c>
      <c r="BH2234" s="46"/>
      <c r="BI2234" s="46"/>
      <c r="BJ2234" s="46" t="s">
        <v>1992</v>
      </c>
      <c r="BK2234" s="46" t="s">
        <v>2106</v>
      </c>
      <c r="BL2234" s="46" t="s">
        <v>2079</v>
      </c>
      <c r="BM2234" s="65" t="s">
        <v>1353</v>
      </c>
      <c r="BN2234" t="str">
        <f t="shared" si="268"/>
        <v>simvastatine film-coated tablet 20mg/</v>
      </c>
      <c r="BO2234" s="65"/>
      <c r="BP2234" t="str">
        <f t="shared" si="271"/>
        <v>simvastatine film-coated tablet 20mg/</v>
      </c>
      <c r="BR2234" s="76">
        <v>10221000</v>
      </c>
      <c r="BS2234" s="72" t="s">
        <v>1220</v>
      </c>
      <c r="BT2234" s="72"/>
      <c r="BU2234" s="119"/>
      <c r="BV2234" s="119"/>
      <c r="BW2234" s="48" t="s">
        <v>2203</v>
      </c>
      <c r="CB2234" s="82" t="s">
        <v>173</v>
      </c>
      <c r="CC2234" s="82"/>
      <c r="CD2234" s="46" t="s">
        <v>2262</v>
      </c>
      <c r="CE2234" s="46" t="s">
        <v>173</v>
      </c>
      <c r="CG2234" s="46" t="s">
        <v>175</v>
      </c>
      <c r="CH2234" s="46"/>
      <c r="CI2234" s="119"/>
      <c r="CJ2234" s="119"/>
      <c r="CK2234" s="46" t="s">
        <v>1239</v>
      </c>
      <c r="CN2234" s="46" t="s">
        <v>3383</v>
      </c>
      <c r="CO2234" s="46" t="s">
        <v>2252</v>
      </c>
      <c r="CQ2234" s="46" t="s">
        <v>2252</v>
      </c>
      <c r="CR2234" s="46" t="s">
        <v>615</v>
      </c>
      <c r="CT2234" s="46" t="s">
        <v>2252</v>
      </c>
      <c r="CU2234" s="46" t="s">
        <v>615</v>
      </c>
      <c r="CV2234" s="119"/>
      <c r="CW2234" s="148"/>
      <c r="DG2234" s="119"/>
      <c r="DH2234" s="119"/>
      <c r="DI2234" s="119"/>
      <c r="DJ2234" s="119"/>
      <c r="DK2234" s="119"/>
      <c r="DL2234" s="74">
        <v>20</v>
      </c>
      <c r="DM2234" s="74" t="s">
        <v>164</v>
      </c>
      <c r="DN2234" s="74"/>
      <c r="DO2234" s="74"/>
      <c r="DP2234" s="74"/>
      <c r="DR2234" s="74">
        <v>20</v>
      </c>
      <c r="DS2234" s="74" t="s">
        <v>164</v>
      </c>
      <c r="DX2234" s="46" t="s">
        <v>210</v>
      </c>
      <c r="DY2234" s="46" t="s">
        <v>210</v>
      </c>
      <c r="DZ2234" s="46" t="s">
        <v>2242</v>
      </c>
      <c r="EA2234" s="75">
        <v>200000</v>
      </c>
      <c r="EB2234" s="46" t="s">
        <v>164</v>
      </c>
      <c r="EC2234" s="46"/>
      <c r="ET2234" s="46" t="s">
        <v>210</v>
      </c>
      <c r="EU2234" s="46" t="s">
        <v>210</v>
      </c>
      <c r="EY2234" s="70" t="str">
        <f t="shared" si="269"/>
        <v>simvastatine oral 20mg/</v>
      </c>
      <c r="FK2234" s="14" t="s">
        <v>163</v>
      </c>
      <c r="FL2234" s="70" t="str">
        <f t="shared" si="270"/>
        <v>simvastatine oral 20mg/</v>
      </c>
    </row>
    <row r="2235" spans="1:168" ht="15.75" customHeight="1">
      <c r="A2235" s="76">
        <f t="shared" si="264"/>
        <v>9876988</v>
      </c>
      <c r="C2235" s="119"/>
      <c r="D2235" s="119"/>
      <c r="E2235" s="119"/>
      <c r="F2235" s="119"/>
      <c r="G2235" s="46" t="s">
        <v>1728</v>
      </c>
      <c r="H2235" s="46" t="s">
        <v>1875</v>
      </c>
      <c r="J2235" s="5" t="str">
        <f t="shared" si="265"/>
        <v>NOR simvastatine Orion Corporation - Espoo film-coated tablet 500 x 20mg/</v>
      </c>
      <c r="K2235" s="5" t="str">
        <f t="shared" si="266"/>
        <v>NOR simvastatine Orion Corporation - Espoo film-coated tablet 500 x 20mg/</v>
      </c>
      <c r="N2235" s="46" t="s">
        <v>210</v>
      </c>
      <c r="O2235" s="69" t="s">
        <v>2276</v>
      </c>
      <c r="P2235" s="81">
        <v>500</v>
      </c>
      <c r="R2235" s="81">
        <v>500</v>
      </c>
      <c r="T2235" s="119"/>
      <c r="U2235" s="119"/>
      <c r="V2235" s="119"/>
      <c r="W2235" s="119"/>
      <c r="X2235" s="46" t="s">
        <v>210</v>
      </c>
      <c r="Y2235" s="46" t="s">
        <v>2187</v>
      </c>
      <c r="AA2235" s="46" t="s">
        <v>2303</v>
      </c>
      <c r="AC2235" s="46" t="s">
        <v>210</v>
      </c>
      <c r="AD2235" s="46" t="s">
        <v>210</v>
      </c>
      <c r="AE2235" s="69" t="s">
        <v>2276</v>
      </c>
      <c r="AF2235" s="48" t="s">
        <v>2203</v>
      </c>
      <c r="AG2235" s="46" t="s">
        <v>2339</v>
      </c>
      <c r="AH2235" s="46"/>
      <c r="AI2235" s="46" t="s">
        <v>3373</v>
      </c>
      <c r="AJ2235" s="46" t="s">
        <v>2221</v>
      </c>
      <c r="AT2235" s="25" t="str">
        <f t="shared" si="267"/>
        <v>NOR simvastatine Orion Corporation - Espoo film-coated tablet 20mg/</v>
      </c>
      <c r="AU2235" s="33"/>
      <c r="AV2235" s="46" t="s">
        <v>2368</v>
      </c>
      <c r="AW2235" s="46" t="s">
        <v>1875</v>
      </c>
      <c r="AX2235" s="46"/>
      <c r="AZ2235" s="46" t="s">
        <v>579</v>
      </c>
      <c r="BA2235" s="46" t="s">
        <v>615</v>
      </c>
      <c r="BB2235" s="46"/>
      <c r="BD2235" s="46" t="s">
        <v>2339</v>
      </c>
      <c r="BE2235" s="46"/>
      <c r="BF2235" s="46" t="s">
        <v>2079</v>
      </c>
      <c r="BG2235" s="46" t="s">
        <v>2106</v>
      </c>
      <c r="BH2235" s="46"/>
      <c r="BI2235" s="46"/>
      <c r="BJ2235" s="46" t="s">
        <v>1992</v>
      </c>
      <c r="BK2235" s="46" t="s">
        <v>2106</v>
      </c>
      <c r="BL2235" s="46" t="s">
        <v>2079</v>
      </c>
      <c r="BM2235" s="65" t="s">
        <v>1353</v>
      </c>
      <c r="BN2235" t="str">
        <f t="shared" si="268"/>
        <v>simvastatine film-coated tablet 20mg/</v>
      </c>
      <c r="BO2235" s="65"/>
      <c r="BP2235" t="str">
        <f t="shared" si="271"/>
        <v>simvastatine film-coated tablet 20mg/</v>
      </c>
      <c r="BR2235" s="76">
        <v>10221000</v>
      </c>
      <c r="BS2235" s="72" t="s">
        <v>1220</v>
      </c>
      <c r="BT2235" s="72"/>
      <c r="BU2235" s="119"/>
      <c r="BV2235" s="119"/>
      <c r="BW2235" s="48" t="s">
        <v>2203</v>
      </c>
      <c r="CB2235" s="82" t="s">
        <v>173</v>
      </c>
      <c r="CC2235" s="82"/>
      <c r="CD2235" s="46" t="s">
        <v>2262</v>
      </c>
      <c r="CE2235" s="46" t="s">
        <v>173</v>
      </c>
      <c r="CG2235" s="46" t="s">
        <v>175</v>
      </c>
      <c r="CH2235" s="46"/>
      <c r="CI2235" s="119"/>
      <c r="CJ2235" s="119"/>
      <c r="CK2235" s="46" t="s">
        <v>1239</v>
      </c>
      <c r="CN2235" s="46" t="s">
        <v>3383</v>
      </c>
      <c r="CO2235" s="46" t="s">
        <v>2252</v>
      </c>
      <c r="CQ2235" s="46" t="s">
        <v>2252</v>
      </c>
      <c r="CR2235" s="46" t="s">
        <v>615</v>
      </c>
      <c r="CT2235" s="46" t="s">
        <v>2252</v>
      </c>
      <c r="CU2235" s="46" t="s">
        <v>615</v>
      </c>
      <c r="CV2235" s="119"/>
      <c r="CW2235" s="148"/>
      <c r="DG2235" s="119"/>
      <c r="DH2235" s="119"/>
      <c r="DI2235" s="119"/>
      <c r="DJ2235" s="119"/>
      <c r="DK2235" s="119"/>
      <c r="DL2235" s="74">
        <v>20</v>
      </c>
      <c r="DM2235" s="74" t="s">
        <v>164</v>
      </c>
      <c r="DN2235" s="74"/>
      <c r="DO2235" s="74"/>
      <c r="DP2235" s="74"/>
      <c r="DR2235" s="74">
        <v>20</v>
      </c>
      <c r="DS2235" s="74" t="s">
        <v>164</v>
      </c>
      <c r="DX2235" s="46" t="s">
        <v>210</v>
      </c>
      <c r="DY2235" s="46" t="s">
        <v>210</v>
      </c>
      <c r="DZ2235" s="46" t="s">
        <v>2242</v>
      </c>
      <c r="EA2235" s="75">
        <v>200000</v>
      </c>
      <c r="EB2235" s="46" t="s">
        <v>164</v>
      </c>
      <c r="EC2235" s="46"/>
      <c r="ET2235" s="46" t="s">
        <v>210</v>
      </c>
      <c r="EU2235" s="46" t="s">
        <v>210</v>
      </c>
      <c r="EY2235" s="70" t="str">
        <f t="shared" si="269"/>
        <v>simvastatine oral 20mg/</v>
      </c>
      <c r="FK2235" s="14" t="s">
        <v>163</v>
      </c>
      <c r="FL2235" s="70" t="str">
        <f t="shared" si="270"/>
        <v>simvastatine oral 20mg/</v>
      </c>
    </row>
    <row r="2236" spans="1:168" ht="15.75" customHeight="1">
      <c r="A2236" s="76">
        <f t="shared" si="264"/>
        <v>9876989</v>
      </c>
      <c r="C2236" s="119"/>
      <c r="D2236" s="119"/>
      <c r="E2236" s="119"/>
      <c r="F2236" s="119"/>
      <c r="G2236" s="46" t="s">
        <v>1729</v>
      </c>
      <c r="H2236" s="46" t="s">
        <v>1877</v>
      </c>
      <c r="J2236" s="5" t="str">
        <f t="shared" si="265"/>
        <v>NOR simvastatine Mylan AB film-coated tablet 250 x 40mg/</v>
      </c>
      <c r="K2236" s="5" t="str">
        <f t="shared" si="266"/>
        <v>NOR simvastatine Mylan AB film-coated tablet 250 x 40mg/</v>
      </c>
      <c r="N2236" s="46" t="s">
        <v>210</v>
      </c>
      <c r="O2236" s="69" t="s">
        <v>2237</v>
      </c>
      <c r="P2236" s="81">
        <v>250</v>
      </c>
      <c r="R2236" s="81">
        <v>250</v>
      </c>
      <c r="T2236" s="119"/>
      <c r="U2236" s="119"/>
      <c r="V2236" s="119"/>
      <c r="W2236" s="119"/>
      <c r="X2236" s="46" t="s">
        <v>210</v>
      </c>
      <c r="Y2236" s="46" t="s">
        <v>2189</v>
      </c>
      <c r="AA2236" s="46" t="s">
        <v>2303</v>
      </c>
      <c r="AC2236" s="46" t="s">
        <v>210</v>
      </c>
      <c r="AD2236" s="46" t="s">
        <v>210</v>
      </c>
      <c r="AE2236" s="69" t="s">
        <v>2237</v>
      </c>
      <c r="AF2236" s="48" t="s">
        <v>2203</v>
      </c>
      <c r="AG2236" s="46" t="s">
        <v>2339</v>
      </c>
      <c r="AH2236" s="46"/>
      <c r="AI2236" s="46" t="s">
        <v>3373</v>
      </c>
      <c r="AJ2236" s="46" t="s">
        <v>2221</v>
      </c>
      <c r="AT2236" s="25" t="str">
        <f t="shared" si="267"/>
        <v>NOR simvastatine Mylan AB film-coated tablet 40mg/</v>
      </c>
      <c r="AU2236" s="33"/>
      <c r="AV2236" s="46" t="s">
        <v>2369</v>
      </c>
      <c r="AW2236" s="46" t="s">
        <v>1877</v>
      </c>
      <c r="AX2236" s="46"/>
      <c r="AZ2236" s="46" t="s">
        <v>579</v>
      </c>
      <c r="BA2236" s="46" t="s">
        <v>615</v>
      </c>
      <c r="BB2236" s="46"/>
      <c r="BD2236" s="46" t="s">
        <v>2339</v>
      </c>
      <c r="BE2236" s="46"/>
      <c r="BF2236" s="46" t="s">
        <v>2081</v>
      </c>
      <c r="BG2236" s="46" t="s">
        <v>992</v>
      </c>
      <c r="BH2236" s="46"/>
      <c r="BI2236" s="46"/>
      <c r="BJ2236" s="46" t="s">
        <v>1994</v>
      </c>
      <c r="BK2236" s="46" t="s">
        <v>992</v>
      </c>
      <c r="BL2236" s="46" t="s">
        <v>2081</v>
      </c>
      <c r="BM2236" s="65" t="s">
        <v>1353</v>
      </c>
      <c r="BN2236" t="str">
        <f t="shared" si="268"/>
        <v>simvastatine film-coated tablet 40mg/</v>
      </c>
      <c r="BO2236" s="65"/>
      <c r="BP2236" t="str">
        <f t="shared" si="271"/>
        <v>simvastatine film-coated tablet 40mg/</v>
      </c>
      <c r="BR2236" s="76">
        <v>10221000</v>
      </c>
      <c r="BS2236" s="72" t="s">
        <v>1220</v>
      </c>
      <c r="BT2236" s="72"/>
      <c r="BU2236" s="119"/>
      <c r="BV2236" s="119"/>
      <c r="BW2236" s="48" t="s">
        <v>2203</v>
      </c>
      <c r="CB2236" s="82" t="s">
        <v>173</v>
      </c>
      <c r="CC2236" s="82"/>
      <c r="CD2236" s="46" t="s">
        <v>2262</v>
      </c>
      <c r="CE2236" s="46" t="s">
        <v>173</v>
      </c>
      <c r="CG2236" s="46" t="s">
        <v>175</v>
      </c>
      <c r="CH2236" s="46"/>
      <c r="CI2236" s="119"/>
      <c r="CJ2236" s="119"/>
      <c r="CK2236" s="46" t="s">
        <v>1239</v>
      </c>
      <c r="CN2236" s="46" t="s">
        <v>3383</v>
      </c>
      <c r="CO2236" s="46" t="s">
        <v>2252</v>
      </c>
      <c r="CQ2236" s="46" t="s">
        <v>2252</v>
      </c>
      <c r="CR2236" s="46" t="s">
        <v>615</v>
      </c>
      <c r="CT2236" s="46" t="s">
        <v>2252</v>
      </c>
      <c r="CU2236" s="46" t="s">
        <v>615</v>
      </c>
      <c r="CV2236" s="119"/>
      <c r="CW2236" s="148"/>
      <c r="DG2236" s="119"/>
      <c r="DH2236" s="119"/>
      <c r="DI2236" s="119"/>
      <c r="DJ2236" s="119"/>
      <c r="DK2236" s="119"/>
      <c r="DL2236" s="74">
        <v>40</v>
      </c>
      <c r="DM2236" s="74" t="s">
        <v>164</v>
      </c>
      <c r="DN2236" s="74"/>
      <c r="DO2236" s="74"/>
      <c r="DP2236" s="74"/>
      <c r="DR2236" s="74">
        <v>40</v>
      </c>
      <c r="DS2236" s="74" t="s">
        <v>164</v>
      </c>
      <c r="DX2236" s="46" t="s">
        <v>210</v>
      </c>
      <c r="DY2236" s="46" t="s">
        <v>210</v>
      </c>
      <c r="DZ2236" s="46" t="s">
        <v>2242</v>
      </c>
      <c r="EA2236" s="75">
        <v>400000</v>
      </c>
      <c r="EB2236" s="46" t="s">
        <v>164</v>
      </c>
      <c r="EC2236" s="46"/>
      <c r="ET2236" s="46" t="s">
        <v>210</v>
      </c>
      <c r="EU2236" s="46" t="s">
        <v>210</v>
      </c>
      <c r="EY2236" s="70" t="str">
        <f t="shared" si="269"/>
        <v>simvastatine oral 40mg/</v>
      </c>
      <c r="FK2236" s="14" t="s">
        <v>163</v>
      </c>
      <c r="FL2236" s="70" t="str">
        <f t="shared" si="270"/>
        <v>simvastatine oral 40mg/</v>
      </c>
    </row>
    <row r="2237" spans="1:168" ht="15.75" customHeight="1">
      <c r="A2237" s="76">
        <f t="shared" si="264"/>
        <v>9876990</v>
      </c>
      <c r="C2237" s="119"/>
      <c r="D2237" s="119"/>
      <c r="E2237" s="119"/>
      <c r="F2237" s="119"/>
      <c r="G2237" s="46" t="s">
        <v>1730</v>
      </c>
      <c r="H2237" s="46" t="s">
        <v>1879</v>
      </c>
      <c r="J2237" s="5" t="str">
        <f t="shared" si="265"/>
        <v>NOR simvastatine Mylan AB film-coated tablet 28 x 10mg/</v>
      </c>
      <c r="K2237" s="5" t="str">
        <f t="shared" si="266"/>
        <v>NOR simvastatine Mylan AB film-coated tablet 28 x 10mg/</v>
      </c>
      <c r="N2237" s="46" t="s">
        <v>210</v>
      </c>
      <c r="O2237" s="46" t="s">
        <v>2277</v>
      </c>
      <c r="P2237" s="80">
        <v>28</v>
      </c>
      <c r="R2237" s="80">
        <v>28</v>
      </c>
      <c r="T2237" s="119"/>
      <c r="U2237" s="119"/>
      <c r="V2237" s="119"/>
      <c r="W2237" s="119"/>
      <c r="X2237" s="46" t="s">
        <v>210</v>
      </c>
      <c r="Y2237" s="46" t="s">
        <v>2191</v>
      </c>
      <c r="AA2237" s="46" t="s">
        <v>2303</v>
      </c>
      <c r="AC2237" s="46" t="s">
        <v>210</v>
      </c>
      <c r="AD2237" s="46" t="s">
        <v>210</v>
      </c>
      <c r="AE2237" s="46" t="s">
        <v>2277</v>
      </c>
      <c r="AF2237" s="48" t="s">
        <v>2203</v>
      </c>
      <c r="AG2237" s="46" t="s">
        <v>2339</v>
      </c>
      <c r="AH2237" s="46"/>
      <c r="AI2237" s="46" t="s">
        <v>3373</v>
      </c>
      <c r="AJ2237" s="46" t="s">
        <v>2221</v>
      </c>
      <c r="AT2237" s="25" t="str">
        <f t="shared" si="267"/>
        <v>NOR simvastatine Mylan AB film-coated tablet 10mg/</v>
      </c>
      <c r="AU2237" s="33"/>
      <c r="AV2237" s="46" t="s">
        <v>2369</v>
      </c>
      <c r="AW2237" s="46" t="s">
        <v>1879</v>
      </c>
      <c r="AX2237" s="46"/>
      <c r="AZ2237" s="46" t="s">
        <v>579</v>
      </c>
      <c r="BA2237" s="46" t="s">
        <v>615</v>
      </c>
      <c r="BB2237" s="46"/>
      <c r="BD2237" s="46" t="s">
        <v>2339</v>
      </c>
      <c r="BE2237" s="46"/>
      <c r="BF2237" s="46" t="s">
        <v>2083</v>
      </c>
      <c r="BG2237" s="46" t="s">
        <v>992</v>
      </c>
      <c r="BH2237" s="46"/>
      <c r="BI2237" s="46"/>
      <c r="BJ2237" s="46" t="s">
        <v>1996</v>
      </c>
      <c r="BK2237" s="46" t="s">
        <v>992</v>
      </c>
      <c r="BL2237" s="46" t="s">
        <v>2083</v>
      </c>
      <c r="BM2237" s="65" t="s">
        <v>1353</v>
      </c>
      <c r="BN2237" t="str">
        <f t="shared" si="268"/>
        <v>simvastatine film-coated tablet 10mg/</v>
      </c>
      <c r="BO2237" s="65"/>
      <c r="BP2237" t="str">
        <f t="shared" si="271"/>
        <v>simvastatine film-coated tablet 10mg/</v>
      </c>
      <c r="BR2237" s="76">
        <v>10221000</v>
      </c>
      <c r="BS2237" s="72" t="s">
        <v>1220</v>
      </c>
      <c r="BT2237" s="72"/>
      <c r="BU2237" s="119"/>
      <c r="BV2237" s="119"/>
      <c r="BW2237" s="48" t="s">
        <v>2203</v>
      </c>
      <c r="CB2237" s="82" t="s">
        <v>173</v>
      </c>
      <c r="CC2237" s="82"/>
      <c r="CD2237" s="46" t="s">
        <v>2262</v>
      </c>
      <c r="CE2237" s="46" t="s">
        <v>173</v>
      </c>
      <c r="CG2237" s="46" t="s">
        <v>175</v>
      </c>
      <c r="CH2237" s="46"/>
      <c r="CI2237" s="119"/>
      <c r="CJ2237" s="119"/>
      <c r="CK2237" s="46" t="s">
        <v>1239</v>
      </c>
      <c r="CN2237" s="46" t="s">
        <v>3383</v>
      </c>
      <c r="CO2237" s="46" t="s">
        <v>2252</v>
      </c>
      <c r="CQ2237" s="46" t="s">
        <v>2252</v>
      </c>
      <c r="CR2237" s="46" t="s">
        <v>615</v>
      </c>
      <c r="CT2237" s="46" t="s">
        <v>2252</v>
      </c>
      <c r="CU2237" s="46" t="s">
        <v>615</v>
      </c>
      <c r="CV2237" s="119"/>
      <c r="CW2237" s="148"/>
      <c r="DG2237" s="119"/>
      <c r="DH2237" s="119"/>
      <c r="DI2237" s="119"/>
      <c r="DJ2237" s="119"/>
      <c r="DK2237" s="119"/>
      <c r="DL2237" s="74">
        <v>10</v>
      </c>
      <c r="DM2237" s="74" t="s">
        <v>164</v>
      </c>
      <c r="DN2237" s="74"/>
      <c r="DO2237" s="74"/>
      <c r="DP2237" s="74"/>
      <c r="DR2237" s="74">
        <v>10</v>
      </c>
      <c r="DS2237" s="74" t="s">
        <v>164</v>
      </c>
      <c r="DX2237" s="46" t="s">
        <v>210</v>
      </c>
      <c r="DY2237" s="46" t="s">
        <v>210</v>
      </c>
      <c r="DZ2237" s="46" t="s">
        <v>2242</v>
      </c>
      <c r="EA2237" s="75">
        <v>100000</v>
      </c>
      <c r="EB2237" s="46" t="s">
        <v>164</v>
      </c>
      <c r="EC2237" s="46"/>
      <c r="ET2237" s="46" t="s">
        <v>210</v>
      </c>
      <c r="EU2237" s="46" t="s">
        <v>210</v>
      </c>
      <c r="EY2237" s="70" t="str">
        <f t="shared" si="269"/>
        <v>simvastatine oral 10mg/</v>
      </c>
      <c r="FK2237" s="14" t="s">
        <v>163</v>
      </c>
      <c r="FL2237" s="70" t="str">
        <f t="shared" si="270"/>
        <v>simvastatine oral 10mg/</v>
      </c>
    </row>
    <row r="2238" spans="1:168" ht="15.75" customHeight="1">
      <c r="A2238" s="76">
        <f t="shared" si="264"/>
        <v>9876991</v>
      </c>
      <c r="C2238" s="119"/>
      <c r="D2238" s="119"/>
      <c r="E2238" s="119"/>
      <c r="F2238" s="119"/>
      <c r="G2238" s="46" t="s">
        <v>1731</v>
      </c>
      <c r="H2238" s="46" t="s">
        <v>1858</v>
      </c>
      <c r="J2238" s="5" t="str">
        <f t="shared" si="265"/>
        <v>NOR simvastatine Bluefish Pharmaceuticals AB film-coated tablet 56 x 40mg/</v>
      </c>
      <c r="K2238" s="5" t="str">
        <f t="shared" si="266"/>
        <v>NOR simvastatine Bluefish Pharmaceuticals AB film-coated tablet 56 x 40mg/</v>
      </c>
      <c r="N2238" s="46" t="s">
        <v>210</v>
      </c>
      <c r="O2238" s="46" t="s">
        <v>2296</v>
      </c>
      <c r="P2238" s="80">
        <v>56</v>
      </c>
      <c r="R2238" s="80">
        <v>56</v>
      </c>
      <c r="T2238" s="119"/>
      <c r="U2238" s="119"/>
      <c r="V2238" s="119"/>
      <c r="W2238" s="119"/>
      <c r="X2238" s="46" t="s">
        <v>210</v>
      </c>
      <c r="Y2238" s="46" t="s">
        <v>2167</v>
      </c>
      <c r="AA2238" s="46" t="s">
        <v>2303</v>
      </c>
      <c r="AC2238" s="46" t="s">
        <v>210</v>
      </c>
      <c r="AD2238" s="46" t="s">
        <v>210</v>
      </c>
      <c r="AE2238" s="46" t="s">
        <v>2296</v>
      </c>
      <c r="AF2238" s="48" t="s">
        <v>2203</v>
      </c>
      <c r="AG2238" s="46" t="s">
        <v>2339</v>
      </c>
      <c r="AH2238" s="46"/>
      <c r="AI2238" s="46" t="s">
        <v>3373</v>
      </c>
      <c r="AJ2238" s="46" t="s">
        <v>2221</v>
      </c>
      <c r="AT2238" s="25" t="str">
        <f t="shared" si="267"/>
        <v>NOR simvastatine Bluefish Pharmaceuticals AB film-coated tablet 40mg/</v>
      </c>
      <c r="AU2238" s="33"/>
      <c r="AV2238" s="46" t="s">
        <v>2366</v>
      </c>
      <c r="AW2238" s="46" t="s">
        <v>1858</v>
      </c>
      <c r="AX2238" s="46"/>
      <c r="AZ2238" s="46" t="s">
        <v>579</v>
      </c>
      <c r="BA2238" s="46" t="s">
        <v>615</v>
      </c>
      <c r="BB2238" s="46"/>
      <c r="BD2238" s="46" t="s">
        <v>2339</v>
      </c>
      <c r="BE2238" s="46"/>
      <c r="BF2238" s="46" t="s">
        <v>2059</v>
      </c>
      <c r="BG2238" s="46" t="s">
        <v>2104</v>
      </c>
      <c r="BH2238" s="46"/>
      <c r="BI2238" s="46"/>
      <c r="BJ2238" s="46" t="s">
        <v>1972</v>
      </c>
      <c r="BK2238" s="46" t="s">
        <v>2104</v>
      </c>
      <c r="BL2238" s="46" t="s">
        <v>2059</v>
      </c>
      <c r="BM2238" s="65" t="s">
        <v>1353</v>
      </c>
      <c r="BN2238" t="str">
        <f t="shared" si="268"/>
        <v>simvastatine film-coated tablet 40mg/</v>
      </c>
      <c r="BO2238" s="65"/>
      <c r="BP2238" t="str">
        <f t="shared" si="271"/>
        <v>simvastatine film-coated tablet 40mg/</v>
      </c>
      <c r="BR2238" s="76">
        <v>10221000</v>
      </c>
      <c r="BS2238" s="72" t="s">
        <v>1220</v>
      </c>
      <c r="BT2238" s="72"/>
      <c r="BU2238" s="119"/>
      <c r="BV2238" s="119"/>
      <c r="BW2238" s="48" t="s">
        <v>2203</v>
      </c>
      <c r="CB2238" s="82" t="s">
        <v>173</v>
      </c>
      <c r="CC2238" s="82"/>
      <c r="CD2238" s="46" t="s">
        <v>2262</v>
      </c>
      <c r="CE2238" s="46" t="s">
        <v>173</v>
      </c>
      <c r="CG2238" s="46" t="s">
        <v>175</v>
      </c>
      <c r="CH2238" s="46"/>
      <c r="CI2238" s="119"/>
      <c r="CJ2238" s="119"/>
      <c r="CK2238" s="46" t="s">
        <v>1239</v>
      </c>
      <c r="CN2238" s="46" t="s">
        <v>3383</v>
      </c>
      <c r="CO2238" s="46" t="s">
        <v>2252</v>
      </c>
      <c r="CQ2238" s="46" t="s">
        <v>2252</v>
      </c>
      <c r="CR2238" s="46" t="s">
        <v>615</v>
      </c>
      <c r="CT2238" s="46" t="s">
        <v>2252</v>
      </c>
      <c r="CU2238" s="46" t="s">
        <v>615</v>
      </c>
      <c r="CV2238" s="119"/>
      <c r="CW2238" s="148"/>
      <c r="DG2238" s="119"/>
      <c r="DH2238" s="119"/>
      <c r="DI2238" s="119"/>
      <c r="DJ2238" s="119"/>
      <c r="DK2238" s="119"/>
      <c r="DL2238" s="74">
        <v>40</v>
      </c>
      <c r="DM2238" s="74" t="s">
        <v>164</v>
      </c>
      <c r="DN2238" s="74"/>
      <c r="DO2238" s="74"/>
      <c r="DP2238" s="74"/>
      <c r="DR2238" s="74">
        <v>40</v>
      </c>
      <c r="DS2238" s="74" t="s">
        <v>164</v>
      </c>
      <c r="DX2238" s="46" t="s">
        <v>210</v>
      </c>
      <c r="DY2238" s="46" t="s">
        <v>210</v>
      </c>
      <c r="DZ2238" s="46" t="s">
        <v>2242</v>
      </c>
      <c r="EA2238" s="75">
        <v>400000</v>
      </c>
      <c r="EB2238" s="46" t="s">
        <v>164</v>
      </c>
      <c r="EC2238" s="46"/>
      <c r="ET2238" s="46" t="s">
        <v>210</v>
      </c>
      <c r="EU2238" s="46" t="s">
        <v>210</v>
      </c>
      <c r="EY2238" s="70" t="str">
        <f t="shared" si="269"/>
        <v>simvastatine oral 40mg/</v>
      </c>
      <c r="FK2238" s="14" t="s">
        <v>163</v>
      </c>
      <c r="FL2238" s="70" t="str">
        <f t="shared" si="270"/>
        <v>simvastatine oral 40mg/</v>
      </c>
    </row>
    <row r="2239" spans="1:168" ht="15.75" customHeight="1">
      <c r="A2239" s="76">
        <f t="shared" si="264"/>
        <v>9876992</v>
      </c>
      <c r="C2239" s="119"/>
      <c r="D2239" s="119"/>
      <c r="E2239" s="119"/>
      <c r="F2239" s="119"/>
      <c r="G2239" s="46" t="s">
        <v>1732</v>
      </c>
      <c r="H2239" s="46" t="s">
        <v>1858</v>
      </c>
      <c r="J2239" s="5" t="str">
        <f t="shared" si="265"/>
        <v>NOR simvastatine Bluefish Pharmaceuticals AB film-coated tablet 84 x 40mg/</v>
      </c>
      <c r="K2239" s="5" t="str">
        <f t="shared" si="266"/>
        <v>NOR simvastatine Bluefish Pharmaceuticals AB film-coated tablet 84 x 40mg/</v>
      </c>
      <c r="N2239" s="46" t="s">
        <v>210</v>
      </c>
      <c r="O2239" s="46" t="s">
        <v>2294</v>
      </c>
      <c r="P2239" s="80">
        <v>84</v>
      </c>
      <c r="R2239" s="80">
        <v>84</v>
      </c>
      <c r="T2239" s="119"/>
      <c r="U2239" s="119"/>
      <c r="V2239" s="119"/>
      <c r="W2239" s="119"/>
      <c r="X2239" s="46" t="s">
        <v>210</v>
      </c>
      <c r="Y2239" s="46" t="s">
        <v>2167</v>
      </c>
      <c r="AA2239" s="46" t="s">
        <v>2303</v>
      </c>
      <c r="AC2239" s="46" t="s">
        <v>210</v>
      </c>
      <c r="AD2239" s="46" t="s">
        <v>210</v>
      </c>
      <c r="AE2239" s="46" t="s">
        <v>2294</v>
      </c>
      <c r="AF2239" s="48" t="s">
        <v>2203</v>
      </c>
      <c r="AG2239" s="46" t="s">
        <v>2339</v>
      </c>
      <c r="AH2239" s="46"/>
      <c r="AI2239" s="46" t="s">
        <v>3373</v>
      </c>
      <c r="AJ2239" s="46" t="s">
        <v>2221</v>
      </c>
      <c r="AT2239" s="25" t="str">
        <f t="shared" si="267"/>
        <v>NOR simvastatine Bluefish Pharmaceuticals AB film-coated tablet 40mg/</v>
      </c>
      <c r="AU2239" s="33"/>
      <c r="AV2239" s="46" t="s">
        <v>2366</v>
      </c>
      <c r="AW2239" s="46" t="s">
        <v>1858</v>
      </c>
      <c r="AX2239" s="46"/>
      <c r="AZ2239" s="46" t="s">
        <v>579</v>
      </c>
      <c r="BA2239" s="46" t="s">
        <v>615</v>
      </c>
      <c r="BB2239" s="46"/>
      <c r="BD2239" s="46" t="s">
        <v>2339</v>
      </c>
      <c r="BE2239" s="46"/>
      <c r="BF2239" s="46" t="s">
        <v>2059</v>
      </c>
      <c r="BG2239" s="46" t="s">
        <v>2104</v>
      </c>
      <c r="BH2239" s="46"/>
      <c r="BI2239" s="46"/>
      <c r="BJ2239" s="46" t="s">
        <v>1972</v>
      </c>
      <c r="BK2239" s="46" t="s">
        <v>2104</v>
      </c>
      <c r="BL2239" s="46" t="s">
        <v>2059</v>
      </c>
      <c r="BM2239" s="65" t="s">
        <v>1353</v>
      </c>
      <c r="BN2239" t="str">
        <f t="shared" si="268"/>
        <v>simvastatine film-coated tablet 40mg/</v>
      </c>
      <c r="BO2239" s="65"/>
      <c r="BP2239" t="str">
        <f t="shared" si="271"/>
        <v>simvastatine film-coated tablet 40mg/</v>
      </c>
      <c r="BR2239" s="76">
        <v>10221000</v>
      </c>
      <c r="BS2239" s="72" t="s">
        <v>1220</v>
      </c>
      <c r="BT2239" s="72"/>
      <c r="BU2239" s="119"/>
      <c r="BV2239" s="119"/>
      <c r="BW2239" s="48" t="s">
        <v>2203</v>
      </c>
      <c r="CB2239" s="82" t="s">
        <v>173</v>
      </c>
      <c r="CC2239" s="82"/>
      <c r="CD2239" s="46" t="s">
        <v>2262</v>
      </c>
      <c r="CE2239" s="46" t="s">
        <v>173</v>
      </c>
      <c r="CG2239" s="46" t="s">
        <v>175</v>
      </c>
      <c r="CH2239" s="46"/>
      <c r="CI2239" s="119"/>
      <c r="CJ2239" s="119"/>
      <c r="CK2239" s="46" t="s">
        <v>1239</v>
      </c>
      <c r="CN2239" s="46" t="s">
        <v>3383</v>
      </c>
      <c r="CO2239" s="46" t="s">
        <v>2252</v>
      </c>
      <c r="CQ2239" s="46" t="s">
        <v>2252</v>
      </c>
      <c r="CR2239" s="46" t="s">
        <v>615</v>
      </c>
      <c r="CT2239" s="46" t="s">
        <v>2252</v>
      </c>
      <c r="CU2239" s="46" t="s">
        <v>615</v>
      </c>
      <c r="CV2239" s="119"/>
      <c r="CW2239" s="148"/>
      <c r="DG2239" s="119"/>
      <c r="DH2239" s="119"/>
      <c r="DI2239" s="119"/>
      <c r="DJ2239" s="119"/>
      <c r="DK2239" s="119"/>
      <c r="DL2239" s="74">
        <v>40</v>
      </c>
      <c r="DM2239" s="74" t="s">
        <v>164</v>
      </c>
      <c r="DN2239" s="74"/>
      <c r="DO2239" s="74"/>
      <c r="DP2239" s="74"/>
      <c r="DR2239" s="74">
        <v>40</v>
      </c>
      <c r="DS2239" s="74" t="s">
        <v>164</v>
      </c>
      <c r="DX2239" s="46" t="s">
        <v>210</v>
      </c>
      <c r="DY2239" s="46" t="s">
        <v>210</v>
      </c>
      <c r="DZ2239" s="46" t="s">
        <v>2242</v>
      </c>
      <c r="EA2239" s="75">
        <v>400000</v>
      </c>
      <c r="EB2239" s="46" t="s">
        <v>164</v>
      </c>
      <c r="EC2239" s="46"/>
      <c r="ET2239" s="46" t="s">
        <v>210</v>
      </c>
      <c r="EU2239" s="46" t="s">
        <v>210</v>
      </c>
      <c r="EY2239" s="70" t="str">
        <f t="shared" si="269"/>
        <v>simvastatine oral 40mg/</v>
      </c>
      <c r="FK2239" s="14" t="s">
        <v>163</v>
      </c>
      <c r="FL2239" s="70" t="str">
        <f t="shared" si="270"/>
        <v>simvastatine oral 40mg/</v>
      </c>
    </row>
    <row r="2240" spans="1:168" ht="15.75" customHeight="1">
      <c r="A2240" s="76">
        <f t="shared" si="264"/>
        <v>9876993</v>
      </c>
      <c r="C2240" s="119"/>
      <c r="D2240" s="119"/>
      <c r="E2240" s="119"/>
      <c r="F2240" s="119"/>
      <c r="G2240" s="46" t="s">
        <v>1733</v>
      </c>
      <c r="H2240" s="46" t="s">
        <v>1870</v>
      </c>
      <c r="J2240" s="5" t="str">
        <f t="shared" si="265"/>
        <v>NOR simvastatine Sandoz - København film-coated tablet 20 x 20mg/</v>
      </c>
      <c r="K2240" s="5" t="str">
        <f t="shared" si="266"/>
        <v>NOR simvastatine Sandoz - København film-coated tablet 20 x 20mg/</v>
      </c>
      <c r="N2240" s="46" t="s">
        <v>210</v>
      </c>
      <c r="O2240" s="46" t="s">
        <v>2238</v>
      </c>
      <c r="P2240" s="80">
        <v>20</v>
      </c>
      <c r="R2240" s="80">
        <v>20</v>
      </c>
      <c r="T2240" s="119"/>
      <c r="U2240" s="119"/>
      <c r="V2240" s="119"/>
      <c r="W2240" s="119"/>
      <c r="X2240" s="46" t="s">
        <v>210</v>
      </c>
      <c r="Y2240" s="46" t="s">
        <v>2179</v>
      </c>
      <c r="AA2240" s="46" t="s">
        <v>2303</v>
      </c>
      <c r="AC2240" s="46" t="s">
        <v>210</v>
      </c>
      <c r="AD2240" s="46" t="s">
        <v>210</v>
      </c>
      <c r="AE2240" s="46" t="s">
        <v>2238</v>
      </c>
      <c r="AF2240" s="48" t="s">
        <v>2203</v>
      </c>
      <c r="AG2240" s="46" t="s">
        <v>2339</v>
      </c>
      <c r="AH2240" s="46"/>
      <c r="AI2240" s="46" t="s">
        <v>3373</v>
      </c>
      <c r="AJ2240" s="46" t="s">
        <v>2221</v>
      </c>
      <c r="AT2240" s="25" t="str">
        <f t="shared" si="267"/>
        <v>NOR simvastatine Sandoz - København film-coated tablet 20mg/</v>
      </c>
      <c r="AU2240" s="33"/>
      <c r="AV2240" s="46" t="s">
        <v>2367</v>
      </c>
      <c r="AW2240" s="46" t="s">
        <v>1870</v>
      </c>
      <c r="AX2240" s="46"/>
      <c r="AZ2240" s="46" t="s">
        <v>579</v>
      </c>
      <c r="BA2240" s="46" t="s">
        <v>615</v>
      </c>
      <c r="BB2240" s="46"/>
      <c r="BD2240" s="46" t="s">
        <v>2339</v>
      </c>
      <c r="BE2240" s="46"/>
      <c r="BF2240" s="46" t="s">
        <v>2071</v>
      </c>
      <c r="BG2240" s="46" t="s">
        <v>2105</v>
      </c>
      <c r="BH2240" s="46"/>
      <c r="BI2240" s="46"/>
      <c r="BJ2240" s="46" t="s">
        <v>1984</v>
      </c>
      <c r="BK2240" s="46" t="s">
        <v>2105</v>
      </c>
      <c r="BL2240" s="46" t="s">
        <v>2071</v>
      </c>
      <c r="BM2240" s="65" t="s">
        <v>1353</v>
      </c>
      <c r="BN2240" t="str">
        <f t="shared" si="268"/>
        <v>simvastatine film-coated tablet 20mg/</v>
      </c>
      <c r="BO2240" s="65"/>
      <c r="BP2240" t="str">
        <f t="shared" si="271"/>
        <v>simvastatine film-coated tablet 20mg/</v>
      </c>
      <c r="BR2240" s="76">
        <v>10221000</v>
      </c>
      <c r="BS2240" s="72" t="s">
        <v>1220</v>
      </c>
      <c r="BT2240" s="72"/>
      <c r="BU2240" s="119"/>
      <c r="BV2240" s="119"/>
      <c r="BW2240" s="48" t="s">
        <v>2203</v>
      </c>
      <c r="CB2240" s="82" t="s">
        <v>173</v>
      </c>
      <c r="CC2240" s="82"/>
      <c r="CD2240" s="46" t="s">
        <v>2262</v>
      </c>
      <c r="CE2240" s="46" t="s">
        <v>173</v>
      </c>
      <c r="CG2240" s="46" t="s">
        <v>175</v>
      </c>
      <c r="CH2240" s="46"/>
      <c r="CI2240" s="119"/>
      <c r="CJ2240" s="119"/>
      <c r="CK2240" s="46" t="s">
        <v>1239</v>
      </c>
      <c r="CN2240" s="46" t="s">
        <v>3383</v>
      </c>
      <c r="CO2240" s="46" t="s">
        <v>2252</v>
      </c>
      <c r="CQ2240" s="46" t="s">
        <v>2252</v>
      </c>
      <c r="CR2240" s="46" t="s">
        <v>615</v>
      </c>
      <c r="CT2240" s="46" t="s">
        <v>2252</v>
      </c>
      <c r="CU2240" s="46" t="s">
        <v>615</v>
      </c>
      <c r="CV2240" s="119"/>
      <c r="CW2240" s="148"/>
      <c r="DG2240" s="119"/>
      <c r="DH2240" s="119"/>
      <c r="DI2240" s="119"/>
      <c r="DJ2240" s="119"/>
      <c r="DK2240" s="119"/>
      <c r="DL2240" s="74">
        <v>20</v>
      </c>
      <c r="DM2240" s="74" t="s">
        <v>164</v>
      </c>
      <c r="DN2240" s="74"/>
      <c r="DO2240" s="74"/>
      <c r="DP2240" s="74"/>
      <c r="DR2240" s="74">
        <v>20</v>
      </c>
      <c r="DS2240" s="74" t="s">
        <v>164</v>
      </c>
      <c r="DX2240" s="46" t="s">
        <v>210</v>
      </c>
      <c r="DY2240" s="46" t="s">
        <v>210</v>
      </c>
      <c r="DZ2240" s="46" t="s">
        <v>2242</v>
      </c>
      <c r="EA2240" s="75">
        <v>200000</v>
      </c>
      <c r="EB2240" s="46" t="s">
        <v>164</v>
      </c>
      <c r="EC2240" s="46"/>
      <c r="ET2240" s="46" t="s">
        <v>210</v>
      </c>
      <c r="EU2240" s="46" t="s">
        <v>210</v>
      </c>
      <c r="EY2240" s="70" t="str">
        <f t="shared" si="269"/>
        <v>simvastatine oral 20mg/</v>
      </c>
      <c r="FK2240" s="14" t="s">
        <v>163</v>
      </c>
      <c r="FL2240" s="70" t="str">
        <f t="shared" si="270"/>
        <v>simvastatine oral 20mg/</v>
      </c>
    </row>
    <row r="2241" spans="1:168" ht="15.75" customHeight="1">
      <c r="A2241" s="76">
        <f t="shared" ref="A2241:A2304" si="272">A2240+1</f>
        <v>9876994</v>
      </c>
      <c r="C2241" s="119"/>
      <c r="D2241" s="119"/>
      <c r="E2241" s="119"/>
      <c r="F2241" s="119"/>
      <c r="G2241" s="46" t="s">
        <v>1734</v>
      </c>
      <c r="H2241" s="46" t="s">
        <v>1867</v>
      </c>
      <c r="J2241" s="5" t="str">
        <f t="shared" si="265"/>
        <v>NOR simvastatine Bluefish Pharmaceuticals AB film-coated tablet 14 x 20mg/</v>
      </c>
      <c r="K2241" s="5" t="str">
        <f t="shared" si="266"/>
        <v>NOR simvastatine Bluefish Pharmaceuticals AB film-coated tablet 14 x 20mg/</v>
      </c>
      <c r="N2241" s="46" t="s">
        <v>210</v>
      </c>
      <c r="O2241" s="46" t="s">
        <v>2275</v>
      </c>
      <c r="P2241" s="80">
        <v>14</v>
      </c>
      <c r="R2241" s="80">
        <v>14</v>
      </c>
      <c r="T2241" s="119"/>
      <c r="U2241" s="119"/>
      <c r="V2241" s="119"/>
      <c r="W2241" s="119"/>
      <c r="X2241" s="46" t="s">
        <v>210</v>
      </c>
      <c r="Y2241" s="46" t="s">
        <v>2176</v>
      </c>
      <c r="AA2241" s="46" t="s">
        <v>2303</v>
      </c>
      <c r="AC2241" s="46" t="s">
        <v>210</v>
      </c>
      <c r="AD2241" s="46" t="s">
        <v>210</v>
      </c>
      <c r="AE2241" s="46" t="s">
        <v>2275</v>
      </c>
      <c r="AF2241" s="48" t="s">
        <v>2203</v>
      </c>
      <c r="AG2241" s="46" t="s">
        <v>2339</v>
      </c>
      <c r="AH2241" s="46"/>
      <c r="AI2241" s="46" t="s">
        <v>3373</v>
      </c>
      <c r="AJ2241" s="46" t="s">
        <v>2221</v>
      </c>
      <c r="AT2241" s="25" t="str">
        <f t="shared" si="267"/>
        <v>NOR simvastatine Bluefish Pharmaceuticals AB film-coated tablet 20mg/</v>
      </c>
      <c r="AU2241" s="33"/>
      <c r="AV2241" s="46" t="s">
        <v>2366</v>
      </c>
      <c r="AW2241" s="46" t="s">
        <v>1867</v>
      </c>
      <c r="AX2241" s="46"/>
      <c r="AZ2241" s="46" t="s">
        <v>579</v>
      </c>
      <c r="BA2241" s="46" t="s">
        <v>615</v>
      </c>
      <c r="BB2241" s="46"/>
      <c r="BD2241" s="46" t="s">
        <v>2339</v>
      </c>
      <c r="BE2241" s="46"/>
      <c r="BF2241" s="46" t="s">
        <v>2068</v>
      </c>
      <c r="BG2241" s="46" t="s">
        <v>2104</v>
      </c>
      <c r="BH2241" s="46"/>
      <c r="BI2241" s="46"/>
      <c r="BJ2241" s="46" t="s">
        <v>1981</v>
      </c>
      <c r="BK2241" s="46" t="s">
        <v>2104</v>
      </c>
      <c r="BL2241" s="46" t="s">
        <v>2068</v>
      </c>
      <c r="BM2241" s="65" t="s">
        <v>1353</v>
      </c>
      <c r="BN2241" t="str">
        <f t="shared" si="268"/>
        <v>simvastatine film-coated tablet 20mg/</v>
      </c>
      <c r="BO2241" s="65"/>
      <c r="BP2241" t="str">
        <f t="shared" si="271"/>
        <v>simvastatine film-coated tablet 20mg/</v>
      </c>
      <c r="BR2241" s="76">
        <v>10221000</v>
      </c>
      <c r="BS2241" s="72" t="s">
        <v>1220</v>
      </c>
      <c r="BT2241" s="72"/>
      <c r="BU2241" s="119"/>
      <c r="BV2241" s="119"/>
      <c r="BW2241" s="48" t="s">
        <v>2203</v>
      </c>
      <c r="CB2241" s="82" t="s">
        <v>173</v>
      </c>
      <c r="CC2241" s="82"/>
      <c r="CD2241" s="46" t="s">
        <v>2262</v>
      </c>
      <c r="CE2241" s="46" t="s">
        <v>173</v>
      </c>
      <c r="CG2241" s="46" t="s">
        <v>175</v>
      </c>
      <c r="CH2241" s="46"/>
      <c r="CI2241" s="119"/>
      <c r="CJ2241" s="119"/>
      <c r="CK2241" s="46" t="s">
        <v>1239</v>
      </c>
      <c r="CN2241" s="46" t="s">
        <v>3383</v>
      </c>
      <c r="CO2241" s="46" t="s">
        <v>2252</v>
      </c>
      <c r="CQ2241" s="46" t="s">
        <v>2252</v>
      </c>
      <c r="CR2241" s="46" t="s">
        <v>615</v>
      </c>
      <c r="CT2241" s="46" t="s">
        <v>2252</v>
      </c>
      <c r="CU2241" s="46" t="s">
        <v>615</v>
      </c>
      <c r="CV2241" s="119"/>
      <c r="CW2241" s="148"/>
      <c r="DG2241" s="119"/>
      <c r="DH2241" s="119"/>
      <c r="DI2241" s="119"/>
      <c r="DJ2241" s="119"/>
      <c r="DK2241" s="119"/>
      <c r="DL2241" s="74">
        <v>20</v>
      </c>
      <c r="DM2241" s="74" t="s">
        <v>164</v>
      </c>
      <c r="DN2241" s="74"/>
      <c r="DO2241" s="74"/>
      <c r="DP2241" s="74"/>
      <c r="DR2241" s="74">
        <v>20</v>
      </c>
      <c r="DS2241" s="74" t="s">
        <v>164</v>
      </c>
      <c r="DX2241" s="46" t="s">
        <v>210</v>
      </c>
      <c r="DY2241" s="46" t="s">
        <v>210</v>
      </c>
      <c r="DZ2241" s="46" t="s">
        <v>2242</v>
      </c>
      <c r="EA2241" s="75">
        <v>200000</v>
      </c>
      <c r="EB2241" s="46" t="s">
        <v>164</v>
      </c>
      <c r="EC2241" s="46"/>
      <c r="ET2241" s="46" t="s">
        <v>210</v>
      </c>
      <c r="EU2241" s="46" t="s">
        <v>210</v>
      </c>
      <c r="EY2241" s="70" t="str">
        <f t="shared" si="269"/>
        <v>simvastatine oral 20mg/</v>
      </c>
      <c r="FK2241" s="14" t="s">
        <v>163</v>
      </c>
      <c r="FL2241" s="70" t="str">
        <f t="shared" si="270"/>
        <v>simvastatine oral 20mg/</v>
      </c>
    </row>
    <row r="2242" spans="1:168" ht="15.75" customHeight="1">
      <c r="A2242" s="76">
        <f t="shared" si="272"/>
        <v>9876995</v>
      </c>
      <c r="C2242" s="119"/>
      <c r="D2242" s="119"/>
      <c r="E2242" s="119"/>
      <c r="F2242" s="119"/>
      <c r="G2242" s="46" t="s">
        <v>1735</v>
      </c>
      <c r="H2242" s="46" t="s">
        <v>1866</v>
      </c>
      <c r="J2242" s="5" t="str">
        <f t="shared" si="265"/>
        <v>NOR simvastatine Sandoz - København film-coated tablet 98 x 10mg/</v>
      </c>
      <c r="K2242" s="5" t="str">
        <f t="shared" si="266"/>
        <v>NOR simvastatine Sandoz - København film-coated tablet 98 x 10mg/</v>
      </c>
      <c r="N2242" s="46" t="s">
        <v>210</v>
      </c>
      <c r="O2242" s="46" t="s">
        <v>2281</v>
      </c>
      <c r="P2242" s="80">
        <v>98</v>
      </c>
      <c r="R2242" s="80">
        <v>98</v>
      </c>
      <c r="T2242" s="119"/>
      <c r="U2242" s="119"/>
      <c r="V2242" s="119"/>
      <c r="W2242" s="119"/>
      <c r="X2242" s="46" t="s">
        <v>210</v>
      </c>
      <c r="Y2242" s="46" t="s">
        <v>2175</v>
      </c>
      <c r="AA2242" s="46" t="s">
        <v>2303</v>
      </c>
      <c r="AC2242" s="46" t="s">
        <v>210</v>
      </c>
      <c r="AD2242" s="46" t="s">
        <v>210</v>
      </c>
      <c r="AE2242" s="46" t="s">
        <v>2281</v>
      </c>
      <c r="AF2242" s="48" t="s">
        <v>2203</v>
      </c>
      <c r="AG2242" s="46" t="s">
        <v>2339</v>
      </c>
      <c r="AH2242" s="46"/>
      <c r="AI2242" s="46" t="s">
        <v>3373</v>
      </c>
      <c r="AJ2242" s="46" t="s">
        <v>2221</v>
      </c>
      <c r="AT2242" s="25" t="str">
        <f t="shared" si="267"/>
        <v>NOR simvastatine Sandoz - København film-coated tablet 10mg/</v>
      </c>
      <c r="AU2242" s="33"/>
      <c r="AV2242" s="46" t="s">
        <v>2367</v>
      </c>
      <c r="AW2242" s="46" t="s">
        <v>1866</v>
      </c>
      <c r="AX2242" s="46"/>
      <c r="AZ2242" s="46" t="s">
        <v>579</v>
      </c>
      <c r="BA2242" s="46" t="s">
        <v>615</v>
      </c>
      <c r="BB2242" s="46"/>
      <c r="BD2242" s="46" t="s">
        <v>2339</v>
      </c>
      <c r="BE2242" s="46"/>
      <c r="BF2242" s="46" t="s">
        <v>2067</v>
      </c>
      <c r="BG2242" s="46" t="s">
        <v>2105</v>
      </c>
      <c r="BH2242" s="46"/>
      <c r="BI2242" s="46"/>
      <c r="BJ2242" s="46" t="s">
        <v>1980</v>
      </c>
      <c r="BK2242" s="46" t="s">
        <v>2105</v>
      </c>
      <c r="BL2242" s="46" t="s">
        <v>2067</v>
      </c>
      <c r="BM2242" s="65" t="s">
        <v>1353</v>
      </c>
      <c r="BN2242" t="str">
        <f t="shared" si="268"/>
        <v>simvastatine film-coated tablet 10mg/</v>
      </c>
      <c r="BO2242" s="65"/>
      <c r="BP2242" t="str">
        <f t="shared" si="271"/>
        <v>simvastatine film-coated tablet 10mg/</v>
      </c>
      <c r="BR2242" s="76">
        <v>10221000</v>
      </c>
      <c r="BS2242" s="72" t="s">
        <v>1220</v>
      </c>
      <c r="BT2242" s="72"/>
      <c r="BU2242" s="119"/>
      <c r="BV2242" s="119"/>
      <c r="BW2242" s="48" t="s">
        <v>2203</v>
      </c>
      <c r="CB2242" s="82" t="s">
        <v>173</v>
      </c>
      <c r="CC2242" s="82"/>
      <c r="CD2242" s="46" t="s">
        <v>2262</v>
      </c>
      <c r="CE2242" s="46" t="s">
        <v>173</v>
      </c>
      <c r="CG2242" s="46" t="s">
        <v>175</v>
      </c>
      <c r="CH2242" s="46"/>
      <c r="CI2242" s="119"/>
      <c r="CJ2242" s="119"/>
      <c r="CK2242" s="46" t="s">
        <v>1239</v>
      </c>
      <c r="CN2242" s="46" t="s">
        <v>3383</v>
      </c>
      <c r="CO2242" s="46" t="s">
        <v>2252</v>
      </c>
      <c r="CQ2242" s="46" t="s">
        <v>2252</v>
      </c>
      <c r="CR2242" s="46" t="s">
        <v>615</v>
      </c>
      <c r="CT2242" s="46" t="s">
        <v>2252</v>
      </c>
      <c r="CU2242" s="46" t="s">
        <v>615</v>
      </c>
      <c r="CV2242" s="119"/>
      <c r="CW2242" s="148"/>
      <c r="DG2242" s="119"/>
      <c r="DH2242" s="119"/>
      <c r="DI2242" s="119"/>
      <c r="DJ2242" s="119"/>
      <c r="DK2242" s="119"/>
      <c r="DL2242" s="74">
        <v>10</v>
      </c>
      <c r="DM2242" s="74" t="s">
        <v>164</v>
      </c>
      <c r="DN2242" s="74"/>
      <c r="DO2242" s="74"/>
      <c r="DP2242" s="74"/>
      <c r="DR2242" s="74">
        <v>10</v>
      </c>
      <c r="DS2242" s="74" t="s">
        <v>164</v>
      </c>
      <c r="DX2242" s="46" t="s">
        <v>210</v>
      </c>
      <c r="DY2242" s="46" t="s">
        <v>210</v>
      </c>
      <c r="DZ2242" s="46" t="s">
        <v>2242</v>
      </c>
      <c r="EA2242" s="75">
        <v>100000</v>
      </c>
      <c r="EB2242" s="46" t="s">
        <v>164</v>
      </c>
      <c r="EC2242" s="46"/>
      <c r="ET2242" s="46" t="s">
        <v>210</v>
      </c>
      <c r="EU2242" s="46" t="s">
        <v>210</v>
      </c>
      <c r="EY2242" s="70" t="str">
        <f t="shared" si="269"/>
        <v>simvastatine oral 10mg/</v>
      </c>
      <c r="FK2242" s="14" t="s">
        <v>163</v>
      </c>
      <c r="FL2242" s="70" t="str">
        <f t="shared" si="270"/>
        <v>simvastatine oral 10mg/</v>
      </c>
    </row>
    <row r="2243" spans="1:168" ht="15.75" customHeight="1">
      <c r="A2243" s="76">
        <f t="shared" si="272"/>
        <v>9876996</v>
      </c>
      <c r="C2243" s="119"/>
      <c r="D2243" s="119"/>
      <c r="E2243" s="119"/>
      <c r="F2243" s="119"/>
      <c r="G2243" s="46" t="s">
        <v>1736</v>
      </c>
      <c r="H2243" s="46" t="s">
        <v>1860</v>
      </c>
      <c r="J2243" s="5" t="str">
        <f t="shared" si="265"/>
        <v>NOR simvastatine Bluefish Pharmaceuticals AB film-coated tablet 56 x 10mg/</v>
      </c>
      <c r="K2243" s="5" t="str">
        <f t="shared" si="266"/>
        <v>NOR simvastatine Bluefish Pharmaceuticals AB film-coated tablet 56 x 10mg/</v>
      </c>
      <c r="N2243" s="46" t="s">
        <v>210</v>
      </c>
      <c r="O2243" s="46" t="s">
        <v>2296</v>
      </c>
      <c r="P2243" s="80">
        <v>56</v>
      </c>
      <c r="R2243" s="80">
        <v>56</v>
      </c>
      <c r="T2243" s="119"/>
      <c r="U2243" s="119"/>
      <c r="V2243" s="119"/>
      <c r="W2243" s="119"/>
      <c r="X2243" s="46" t="s">
        <v>210</v>
      </c>
      <c r="Y2243" s="46" t="s">
        <v>2169</v>
      </c>
      <c r="AA2243" s="46" t="s">
        <v>2303</v>
      </c>
      <c r="AC2243" s="46" t="s">
        <v>210</v>
      </c>
      <c r="AD2243" s="46" t="s">
        <v>210</v>
      </c>
      <c r="AE2243" s="46" t="s">
        <v>2296</v>
      </c>
      <c r="AF2243" s="48" t="s">
        <v>2203</v>
      </c>
      <c r="AG2243" s="46" t="s">
        <v>2339</v>
      </c>
      <c r="AH2243" s="46"/>
      <c r="AI2243" s="46" t="s">
        <v>3373</v>
      </c>
      <c r="AJ2243" s="46" t="s">
        <v>2221</v>
      </c>
      <c r="AT2243" s="25" t="str">
        <f t="shared" si="267"/>
        <v>NOR simvastatine Bluefish Pharmaceuticals AB film-coated tablet 10mg/</v>
      </c>
      <c r="AU2243" s="33"/>
      <c r="AV2243" s="46" t="s">
        <v>2366</v>
      </c>
      <c r="AW2243" s="46" t="s">
        <v>1860</v>
      </c>
      <c r="AX2243" s="46"/>
      <c r="AZ2243" s="46" t="s">
        <v>579</v>
      </c>
      <c r="BA2243" s="46" t="s">
        <v>615</v>
      </c>
      <c r="BB2243" s="46"/>
      <c r="BD2243" s="46" t="s">
        <v>2339</v>
      </c>
      <c r="BE2243" s="46"/>
      <c r="BF2243" s="46" t="s">
        <v>2061</v>
      </c>
      <c r="BG2243" s="46" t="s">
        <v>2104</v>
      </c>
      <c r="BH2243" s="46"/>
      <c r="BI2243" s="46"/>
      <c r="BJ2243" s="46" t="s">
        <v>1974</v>
      </c>
      <c r="BK2243" s="46" t="s">
        <v>2104</v>
      </c>
      <c r="BL2243" s="46" t="s">
        <v>2061</v>
      </c>
      <c r="BM2243" s="65" t="s">
        <v>1353</v>
      </c>
      <c r="BN2243" t="str">
        <f t="shared" si="268"/>
        <v>simvastatine film-coated tablet 10mg/</v>
      </c>
      <c r="BO2243" s="65"/>
      <c r="BP2243" t="str">
        <f t="shared" si="271"/>
        <v>simvastatine film-coated tablet 10mg/</v>
      </c>
      <c r="BR2243" s="76">
        <v>10221000</v>
      </c>
      <c r="BS2243" s="72" t="s">
        <v>1220</v>
      </c>
      <c r="BT2243" s="72"/>
      <c r="BU2243" s="119"/>
      <c r="BV2243" s="119"/>
      <c r="BW2243" s="48" t="s">
        <v>2203</v>
      </c>
      <c r="CB2243" s="82" t="s">
        <v>173</v>
      </c>
      <c r="CC2243" s="82"/>
      <c r="CD2243" s="46" t="s">
        <v>2262</v>
      </c>
      <c r="CE2243" s="46" t="s">
        <v>173</v>
      </c>
      <c r="CG2243" s="46" t="s">
        <v>175</v>
      </c>
      <c r="CH2243" s="46"/>
      <c r="CI2243" s="119"/>
      <c r="CJ2243" s="119"/>
      <c r="CK2243" s="46" t="s">
        <v>1239</v>
      </c>
      <c r="CN2243" s="46" t="s">
        <v>3383</v>
      </c>
      <c r="CO2243" s="46" t="s">
        <v>2252</v>
      </c>
      <c r="CQ2243" s="46" t="s">
        <v>2252</v>
      </c>
      <c r="CR2243" s="46" t="s">
        <v>615</v>
      </c>
      <c r="CT2243" s="46" t="s">
        <v>2252</v>
      </c>
      <c r="CU2243" s="46" t="s">
        <v>615</v>
      </c>
      <c r="CV2243" s="119"/>
      <c r="CW2243" s="148"/>
      <c r="DG2243" s="119"/>
      <c r="DH2243" s="119"/>
      <c r="DI2243" s="119"/>
      <c r="DJ2243" s="119"/>
      <c r="DK2243" s="119"/>
      <c r="DL2243" s="74">
        <v>10</v>
      </c>
      <c r="DM2243" s="74" t="s">
        <v>164</v>
      </c>
      <c r="DN2243" s="74"/>
      <c r="DO2243" s="74"/>
      <c r="DP2243" s="74"/>
      <c r="DR2243" s="74">
        <v>10</v>
      </c>
      <c r="DS2243" s="74" t="s">
        <v>164</v>
      </c>
      <c r="DX2243" s="46" t="s">
        <v>210</v>
      </c>
      <c r="DY2243" s="46" t="s">
        <v>210</v>
      </c>
      <c r="DZ2243" s="46" t="s">
        <v>2242</v>
      </c>
      <c r="EA2243" s="75">
        <v>100000</v>
      </c>
      <c r="EB2243" s="46" t="s">
        <v>164</v>
      </c>
      <c r="EC2243" s="46"/>
      <c r="ET2243" s="46" t="s">
        <v>210</v>
      </c>
      <c r="EU2243" s="46" t="s">
        <v>210</v>
      </c>
      <c r="EY2243" s="70" t="str">
        <f t="shared" si="269"/>
        <v>simvastatine oral 10mg/</v>
      </c>
      <c r="FK2243" s="14" t="s">
        <v>163</v>
      </c>
      <c r="FL2243" s="70" t="str">
        <f t="shared" si="270"/>
        <v>simvastatine oral 10mg/</v>
      </c>
    </row>
    <row r="2244" spans="1:168" ht="15.75" customHeight="1">
      <c r="A2244" s="76">
        <f t="shared" si="272"/>
        <v>9876997</v>
      </c>
      <c r="C2244" s="119"/>
      <c r="D2244" s="119"/>
      <c r="E2244" s="119"/>
      <c r="F2244" s="119"/>
      <c r="G2244" s="46" t="s">
        <v>1737</v>
      </c>
      <c r="H2244" s="46" t="s">
        <v>1862</v>
      </c>
      <c r="J2244" s="5" t="str">
        <f t="shared" si="265"/>
        <v>NOR simvastatine Sandoz - København film-coated tablet 40 x 40mg/</v>
      </c>
      <c r="K2244" s="5" t="str">
        <f t="shared" si="266"/>
        <v>NOR simvastatine Sandoz - København film-coated tablet 40 x 40mg/</v>
      </c>
      <c r="N2244" s="46" t="s">
        <v>210</v>
      </c>
      <c r="O2244" s="46" t="s">
        <v>2239</v>
      </c>
      <c r="P2244" s="80">
        <v>40</v>
      </c>
      <c r="R2244" s="80">
        <v>40</v>
      </c>
      <c r="T2244" s="119"/>
      <c r="U2244" s="119"/>
      <c r="V2244" s="119"/>
      <c r="W2244" s="119"/>
      <c r="X2244" s="46" t="s">
        <v>210</v>
      </c>
      <c r="Y2244" s="46" t="s">
        <v>2171</v>
      </c>
      <c r="AA2244" s="46" t="s">
        <v>2303</v>
      </c>
      <c r="AC2244" s="46" t="s">
        <v>210</v>
      </c>
      <c r="AD2244" s="46" t="s">
        <v>210</v>
      </c>
      <c r="AE2244" s="46" t="s">
        <v>2239</v>
      </c>
      <c r="AF2244" s="48" t="s">
        <v>2203</v>
      </c>
      <c r="AG2244" s="46" t="s">
        <v>2339</v>
      </c>
      <c r="AH2244" s="46"/>
      <c r="AI2244" s="46" t="s">
        <v>3373</v>
      </c>
      <c r="AJ2244" s="46" t="s">
        <v>2221</v>
      </c>
      <c r="AT2244" s="25" t="str">
        <f t="shared" si="267"/>
        <v>NOR simvastatine Sandoz - København film-coated tablet 40mg/</v>
      </c>
      <c r="AU2244" s="33"/>
      <c r="AV2244" s="46" t="s">
        <v>2367</v>
      </c>
      <c r="AW2244" s="46" t="s">
        <v>1862</v>
      </c>
      <c r="AX2244" s="46"/>
      <c r="AZ2244" s="46" t="s">
        <v>579</v>
      </c>
      <c r="BA2244" s="46" t="s">
        <v>615</v>
      </c>
      <c r="BB2244" s="46"/>
      <c r="BD2244" s="46" t="s">
        <v>2339</v>
      </c>
      <c r="BE2244" s="46"/>
      <c r="BF2244" s="46" t="s">
        <v>2063</v>
      </c>
      <c r="BG2244" s="46" t="s">
        <v>2105</v>
      </c>
      <c r="BH2244" s="46"/>
      <c r="BI2244" s="46"/>
      <c r="BJ2244" s="46" t="s">
        <v>1976</v>
      </c>
      <c r="BK2244" s="46" t="s">
        <v>2105</v>
      </c>
      <c r="BL2244" s="46" t="s">
        <v>2063</v>
      </c>
      <c r="BM2244" s="65" t="s">
        <v>1353</v>
      </c>
      <c r="BN2244" t="str">
        <f t="shared" si="268"/>
        <v>simvastatine film-coated tablet 40mg/</v>
      </c>
      <c r="BO2244" s="65"/>
      <c r="BP2244" t="str">
        <f t="shared" si="271"/>
        <v>simvastatine film-coated tablet 40mg/</v>
      </c>
      <c r="BR2244" s="76">
        <v>10221000</v>
      </c>
      <c r="BS2244" s="72" t="s">
        <v>1220</v>
      </c>
      <c r="BT2244" s="72"/>
      <c r="BU2244" s="119"/>
      <c r="BV2244" s="119"/>
      <c r="BW2244" s="48" t="s">
        <v>2203</v>
      </c>
      <c r="CB2244" s="82" t="s">
        <v>173</v>
      </c>
      <c r="CC2244" s="82"/>
      <c r="CD2244" s="46" t="s">
        <v>2262</v>
      </c>
      <c r="CE2244" s="46" t="s">
        <v>173</v>
      </c>
      <c r="CG2244" s="46" t="s">
        <v>175</v>
      </c>
      <c r="CH2244" s="46"/>
      <c r="CI2244" s="119"/>
      <c r="CJ2244" s="119"/>
      <c r="CK2244" s="46" t="s">
        <v>1239</v>
      </c>
      <c r="CN2244" s="46" t="s">
        <v>3383</v>
      </c>
      <c r="CO2244" s="46" t="s">
        <v>2252</v>
      </c>
      <c r="CQ2244" s="46" t="s">
        <v>2252</v>
      </c>
      <c r="CR2244" s="46" t="s">
        <v>615</v>
      </c>
      <c r="CT2244" s="46" t="s">
        <v>2252</v>
      </c>
      <c r="CU2244" s="46" t="s">
        <v>615</v>
      </c>
      <c r="CV2244" s="119"/>
      <c r="CW2244" s="148"/>
      <c r="DG2244" s="119"/>
      <c r="DH2244" s="119"/>
      <c r="DI2244" s="119"/>
      <c r="DJ2244" s="119"/>
      <c r="DK2244" s="119"/>
      <c r="DL2244" s="74">
        <v>40</v>
      </c>
      <c r="DM2244" s="74" t="s">
        <v>164</v>
      </c>
      <c r="DN2244" s="74"/>
      <c r="DO2244" s="74"/>
      <c r="DP2244" s="74"/>
      <c r="DR2244" s="74">
        <v>40</v>
      </c>
      <c r="DS2244" s="74" t="s">
        <v>164</v>
      </c>
      <c r="DX2244" s="46" t="s">
        <v>210</v>
      </c>
      <c r="DY2244" s="46" t="s">
        <v>210</v>
      </c>
      <c r="DZ2244" s="46" t="s">
        <v>2242</v>
      </c>
      <c r="EA2244" s="75">
        <v>400000</v>
      </c>
      <c r="EB2244" s="46" t="s">
        <v>164</v>
      </c>
      <c r="EC2244" s="46"/>
      <c r="ET2244" s="46" t="s">
        <v>210</v>
      </c>
      <c r="EU2244" s="46" t="s">
        <v>210</v>
      </c>
      <c r="EY2244" s="70" t="str">
        <f t="shared" si="269"/>
        <v>simvastatine oral 40mg/</v>
      </c>
      <c r="FK2244" s="14" t="s">
        <v>163</v>
      </c>
      <c r="FL2244" s="70" t="str">
        <f t="shared" si="270"/>
        <v>simvastatine oral 40mg/</v>
      </c>
    </row>
    <row r="2245" spans="1:168" ht="15.75" customHeight="1">
      <c r="A2245" s="76">
        <f t="shared" si="272"/>
        <v>9876998</v>
      </c>
      <c r="C2245" s="119"/>
      <c r="D2245" s="119"/>
      <c r="E2245" s="119"/>
      <c r="F2245" s="119"/>
      <c r="G2245" s="46" t="s">
        <v>1738</v>
      </c>
      <c r="H2245" s="46" t="s">
        <v>1867</v>
      </c>
      <c r="J2245" s="5" t="str">
        <f t="shared" si="265"/>
        <v>NOR simvastatine Bluefish Pharmaceuticals AB film-coated tablet 84 x 20mg/</v>
      </c>
      <c r="K2245" s="5" t="str">
        <f t="shared" si="266"/>
        <v>NOR simvastatine Bluefish Pharmaceuticals AB film-coated tablet 84 x 20mg/</v>
      </c>
      <c r="N2245" s="46" t="s">
        <v>210</v>
      </c>
      <c r="O2245" s="46" t="s">
        <v>2294</v>
      </c>
      <c r="P2245" s="80">
        <v>84</v>
      </c>
      <c r="R2245" s="80">
        <v>84</v>
      </c>
      <c r="T2245" s="119"/>
      <c r="U2245" s="119"/>
      <c r="V2245" s="119"/>
      <c r="W2245" s="119"/>
      <c r="X2245" s="46" t="s">
        <v>210</v>
      </c>
      <c r="Y2245" s="46" t="s">
        <v>2176</v>
      </c>
      <c r="AA2245" s="46" t="s">
        <v>2303</v>
      </c>
      <c r="AC2245" s="46" t="s">
        <v>210</v>
      </c>
      <c r="AD2245" s="46" t="s">
        <v>210</v>
      </c>
      <c r="AE2245" s="46" t="s">
        <v>2294</v>
      </c>
      <c r="AF2245" s="48" t="s">
        <v>2203</v>
      </c>
      <c r="AG2245" s="46" t="s">
        <v>2339</v>
      </c>
      <c r="AH2245" s="46"/>
      <c r="AI2245" s="46" t="s">
        <v>3373</v>
      </c>
      <c r="AJ2245" s="46" t="s">
        <v>2221</v>
      </c>
      <c r="AT2245" s="25" t="str">
        <f t="shared" si="267"/>
        <v>NOR simvastatine Bluefish Pharmaceuticals AB film-coated tablet 20mg/</v>
      </c>
      <c r="AU2245" s="33"/>
      <c r="AV2245" s="46" t="s">
        <v>2366</v>
      </c>
      <c r="AW2245" s="46" t="s">
        <v>1867</v>
      </c>
      <c r="AX2245" s="46"/>
      <c r="AZ2245" s="46" t="s">
        <v>579</v>
      </c>
      <c r="BA2245" s="46" t="s">
        <v>615</v>
      </c>
      <c r="BB2245" s="46"/>
      <c r="BD2245" s="46" t="s">
        <v>2339</v>
      </c>
      <c r="BE2245" s="46"/>
      <c r="BF2245" s="46" t="s">
        <v>2068</v>
      </c>
      <c r="BG2245" s="46" t="s">
        <v>2104</v>
      </c>
      <c r="BH2245" s="46"/>
      <c r="BI2245" s="46"/>
      <c r="BJ2245" s="46" t="s">
        <v>1981</v>
      </c>
      <c r="BK2245" s="46" t="s">
        <v>2104</v>
      </c>
      <c r="BL2245" s="46" t="s">
        <v>2068</v>
      </c>
      <c r="BM2245" s="65" t="s">
        <v>1353</v>
      </c>
      <c r="BN2245" t="str">
        <f t="shared" si="268"/>
        <v>simvastatine film-coated tablet 20mg/</v>
      </c>
      <c r="BO2245" s="65"/>
      <c r="BP2245" t="str">
        <f t="shared" si="271"/>
        <v>simvastatine film-coated tablet 20mg/</v>
      </c>
      <c r="BR2245" s="76">
        <v>10221000</v>
      </c>
      <c r="BS2245" s="72" t="s">
        <v>1220</v>
      </c>
      <c r="BT2245" s="72"/>
      <c r="BU2245" s="119"/>
      <c r="BV2245" s="119"/>
      <c r="BW2245" s="48" t="s">
        <v>2203</v>
      </c>
      <c r="CB2245" s="82" t="s">
        <v>173</v>
      </c>
      <c r="CC2245" s="82"/>
      <c r="CD2245" s="46" t="s">
        <v>2262</v>
      </c>
      <c r="CE2245" s="46" t="s">
        <v>173</v>
      </c>
      <c r="CG2245" s="46" t="s">
        <v>175</v>
      </c>
      <c r="CH2245" s="46"/>
      <c r="CI2245" s="119"/>
      <c r="CJ2245" s="119"/>
      <c r="CK2245" s="46" t="s">
        <v>1239</v>
      </c>
      <c r="CN2245" s="46" t="s">
        <v>3383</v>
      </c>
      <c r="CO2245" s="46" t="s">
        <v>2252</v>
      </c>
      <c r="CQ2245" s="46" t="s">
        <v>2252</v>
      </c>
      <c r="CR2245" s="46" t="s">
        <v>615</v>
      </c>
      <c r="CT2245" s="46" t="s">
        <v>2252</v>
      </c>
      <c r="CU2245" s="46" t="s">
        <v>615</v>
      </c>
      <c r="CV2245" s="119"/>
      <c r="CW2245" s="148"/>
      <c r="DG2245" s="119"/>
      <c r="DH2245" s="119"/>
      <c r="DI2245" s="119"/>
      <c r="DJ2245" s="119"/>
      <c r="DK2245" s="119"/>
      <c r="DL2245" s="74">
        <v>20</v>
      </c>
      <c r="DM2245" s="74" t="s">
        <v>164</v>
      </c>
      <c r="DN2245" s="74"/>
      <c r="DO2245" s="74"/>
      <c r="DP2245" s="74"/>
      <c r="DR2245" s="74">
        <v>20</v>
      </c>
      <c r="DS2245" s="74" t="s">
        <v>164</v>
      </c>
      <c r="DX2245" s="46" t="s">
        <v>210</v>
      </c>
      <c r="DY2245" s="46" t="s">
        <v>210</v>
      </c>
      <c r="DZ2245" s="46" t="s">
        <v>2242</v>
      </c>
      <c r="EA2245" s="75">
        <v>200000</v>
      </c>
      <c r="EB2245" s="46" t="s">
        <v>164</v>
      </c>
      <c r="EC2245" s="46"/>
      <c r="ET2245" s="46" t="s">
        <v>210</v>
      </c>
      <c r="EU2245" s="46" t="s">
        <v>210</v>
      </c>
      <c r="EY2245" s="70" t="str">
        <f t="shared" si="269"/>
        <v>simvastatine oral 20mg/</v>
      </c>
      <c r="FK2245" s="14" t="s">
        <v>163</v>
      </c>
      <c r="FL2245" s="70" t="str">
        <f t="shared" si="270"/>
        <v>simvastatine oral 20mg/</v>
      </c>
    </row>
    <row r="2246" spans="1:168" ht="15.75" customHeight="1">
      <c r="A2246" s="76">
        <f t="shared" si="272"/>
        <v>9876999</v>
      </c>
      <c r="C2246" s="119"/>
      <c r="D2246" s="119"/>
      <c r="E2246" s="119"/>
      <c r="F2246" s="119"/>
      <c r="G2246" s="46" t="s">
        <v>1739</v>
      </c>
      <c r="H2246" s="46" t="s">
        <v>1866</v>
      </c>
      <c r="J2246" s="5" t="str">
        <f t="shared" si="265"/>
        <v>NOR simvastatine Sandoz - København film-coated tablet 100 x 10mg/</v>
      </c>
      <c r="K2246" s="5" t="str">
        <f t="shared" si="266"/>
        <v>NOR simvastatine Sandoz - København film-coated tablet 100 x 10mg/</v>
      </c>
      <c r="N2246" s="46" t="s">
        <v>210</v>
      </c>
      <c r="O2246" s="46" t="s">
        <v>2235</v>
      </c>
      <c r="P2246" s="80">
        <v>100</v>
      </c>
      <c r="R2246" s="80">
        <v>100</v>
      </c>
      <c r="T2246" s="119"/>
      <c r="U2246" s="119"/>
      <c r="V2246" s="119"/>
      <c r="W2246" s="119"/>
      <c r="X2246" s="46" t="s">
        <v>210</v>
      </c>
      <c r="Y2246" s="46" t="s">
        <v>2175</v>
      </c>
      <c r="AA2246" s="46" t="s">
        <v>2303</v>
      </c>
      <c r="AC2246" s="46" t="s">
        <v>210</v>
      </c>
      <c r="AD2246" s="46" t="s">
        <v>210</v>
      </c>
      <c r="AE2246" s="46" t="s">
        <v>2235</v>
      </c>
      <c r="AF2246" s="48" t="s">
        <v>2203</v>
      </c>
      <c r="AG2246" s="46" t="s">
        <v>2339</v>
      </c>
      <c r="AH2246" s="46"/>
      <c r="AI2246" s="46" t="s">
        <v>3373</v>
      </c>
      <c r="AJ2246" s="46" t="s">
        <v>2221</v>
      </c>
      <c r="AT2246" s="25" t="str">
        <f t="shared" si="267"/>
        <v>NOR simvastatine Sandoz - København film-coated tablet 10mg/</v>
      </c>
      <c r="AU2246" s="33"/>
      <c r="AV2246" s="46" t="s">
        <v>2367</v>
      </c>
      <c r="AW2246" s="46" t="s">
        <v>1866</v>
      </c>
      <c r="AX2246" s="46"/>
      <c r="AZ2246" s="46" t="s">
        <v>579</v>
      </c>
      <c r="BA2246" s="46" t="s">
        <v>615</v>
      </c>
      <c r="BB2246" s="46"/>
      <c r="BD2246" s="46" t="s">
        <v>2339</v>
      </c>
      <c r="BE2246" s="46"/>
      <c r="BF2246" s="46" t="s">
        <v>2067</v>
      </c>
      <c r="BG2246" s="46" t="s">
        <v>2105</v>
      </c>
      <c r="BH2246" s="46"/>
      <c r="BI2246" s="46"/>
      <c r="BJ2246" s="46" t="s">
        <v>1980</v>
      </c>
      <c r="BK2246" s="46" t="s">
        <v>2105</v>
      </c>
      <c r="BL2246" s="46" t="s">
        <v>2067</v>
      </c>
      <c r="BM2246" s="65" t="s">
        <v>1353</v>
      </c>
      <c r="BN2246" t="str">
        <f t="shared" si="268"/>
        <v>simvastatine film-coated tablet 10mg/</v>
      </c>
      <c r="BO2246" s="65"/>
      <c r="BP2246" t="str">
        <f t="shared" si="271"/>
        <v>simvastatine film-coated tablet 10mg/</v>
      </c>
      <c r="BR2246" s="76">
        <v>10221000</v>
      </c>
      <c r="BS2246" s="72" t="s">
        <v>1220</v>
      </c>
      <c r="BT2246" s="72"/>
      <c r="BU2246" s="119"/>
      <c r="BV2246" s="119"/>
      <c r="BW2246" s="48" t="s">
        <v>2203</v>
      </c>
      <c r="CB2246" s="82" t="s">
        <v>173</v>
      </c>
      <c r="CC2246" s="82"/>
      <c r="CD2246" s="46" t="s">
        <v>2262</v>
      </c>
      <c r="CE2246" s="46" t="s">
        <v>173</v>
      </c>
      <c r="CG2246" s="46" t="s">
        <v>175</v>
      </c>
      <c r="CH2246" s="46"/>
      <c r="CI2246" s="119"/>
      <c r="CJ2246" s="119"/>
      <c r="CK2246" s="46" t="s">
        <v>1239</v>
      </c>
      <c r="CN2246" s="46" t="s">
        <v>3383</v>
      </c>
      <c r="CO2246" s="46" t="s">
        <v>2252</v>
      </c>
      <c r="CQ2246" s="46" t="s">
        <v>2252</v>
      </c>
      <c r="CR2246" s="46" t="s">
        <v>615</v>
      </c>
      <c r="CT2246" s="46" t="s">
        <v>2252</v>
      </c>
      <c r="CU2246" s="46" t="s">
        <v>615</v>
      </c>
      <c r="CV2246" s="119"/>
      <c r="CW2246" s="148"/>
      <c r="DG2246" s="119"/>
      <c r="DH2246" s="119"/>
      <c r="DI2246" s="119"/>
      <c r="DJ2246" s="119"/>
      <c r="DK2246" s="119"/>
      <c r="DL2246" s="74">
        <v>10</v>
      </c>
      <c r="DM2246" s="74" t="s">
        <v>164</v>
      </c>
      <c r="DN2246" s="74"/>
      <c r="DO2246" s="74"/>
      <c r="DP2246" s="74"/>
      <c r="DR2246" s="74">
        <v>10</v>
      </c>
      <c r="DS2246" s="74" t="s">
        <v>164</v>
      </c>
      <c r="DX2246" s="46" t="s">
        <v>210</v>
      </c>
      <c r="DY2246" s="46" t="s">
        <v>210</v>
      </c>
      <c r="DZ2246" s="46" t="s">
        <v>2242</v>
      </c>
      <c r="EA2246" s="75">
        <v>100000</v>
      </c>
      <c r="EB2246" s="46" t="s">
        <v>164</v>
      </c>
      <c r="EC2246" s="46"/>
      <c r="ET2246" s="46" t="s">
        <v>210</v>
      </c>
      <c r="EU2246" s="46" t="s">
        <v>210</v>
      </c>
      <c r="EY2246" s="70" t="str">
        <f t="shared" si="269"/>
        <v>simvastatine oral 10mg/</v>
      </c>
      <c r="FK2246" s="14" t="s">
        <v>163</v>
      </c>
      <c r="FL2246" s="70" t="str">
        <f t="shared" si="270"/>
        <v>simvastatine oral 10mg/</v>
      </c>
    </row>
    <row r="2247" spans="1:168" ht="15.75" customHeight="1">
      <c r="A2247" s="76">
        <f t="shared" si="272"/>
        <v>9877000</v>
      </c>
      <c r="C2247" s="119"/>
      <c r="D2247" s="119"/>
      <c r="E2247" s="119"/>
      <c r="F2247" s="119"/>
      <c r="G2247" s="46" t="s">
        <v>1740</v>
      </c>
      <c r="H2247" s="46" t="s">
        <v>1873</v>
      </c>
      <c r="J2247" s="5" t="str">
        <f t="shared" si="265"/>
        <v>NOR simvastatine Teva Sweden AB film-coated tablet 28 x 80mg/</v>
      </c>
      <c r="K2247" s="5" t="str">
        <f t="shared" si="266"/>
        <v>NOR simvastatine Teva Sweden AB film-coated tablet 28 x 80mg/</v>
      </c>
      <c r="N2247" s="46" t="s">
        <v>210</v>
      </c>
      <c r="O2247" s="46" t="s">
        <v>2277</v>
      </c>
      <c r="P2247" s="80">
        <v>28</v>
      </c>
      <c r="R2247" s="80">
        <v>28</v>
      </c>
      <c r="T2247" s="119"/>
      <c r="U2247" s="119"/>
      <c r="V2247" s="119"/>
      <c r="W2247" s="119"/>
      <c r="X2247" s="46" t="s">
        <v>210</v>
      </c>
      <c r="Y2247" s="46" t="s">
        <v>2182</v>
      </c>
      <c r="AA2247" s="46" t="s">
        <v>2303</v>
      </c>
      <c r="AC2247" s="46" t="s">
        <v>210</v>
      </c>
      <c r="AD2247" s="46" t="s">
        <v>210</v>
      </c>
      <c r="AE2247" s="46" t="s">
        <v>2277</v>
      </c>
      <c r="AF2247" s="48" t="s">
        <v>2203</v>
      </c>
      <c r="AG2247" s="46" t="s">
        <v>2339</v>
      </c>
      <c r="AH2247" s="46"/>
      <c r="AI2247" s="46" t="s">
        <v>3373</v>
      </c>
      <c r="AJ2247" s="46" t="s">
        <v>2221</v>
      </c>
      <c r="AT2247" s="25" t="str">
        <f t="shared" si="267"/>
        <v>NOR simvastatine Teva Sweden AB film-coated tablet 80mg/</v>
      </c>
      <c r="AU2247" s="33"/>
      <c r="AV2247" s="46" t="s">
        <v>2363</v>
      </c>
      <c r="AW2247" s="46" t="s">
        <v>1873</v>
      </c>
      <c r="AX2247" s="46"/>
      <c r="AZ2247" s="46" t="s">
        <v>579</v>
      </c>
      <c r="BA2247" s="46" t="s">
        <v>615</v>
      </c>
      <c r="BB2247" s="46"/>
      <c r="BD2247" s="46" t="s">
        <v>2339</v>
      </c>
      <c r="BE2247" s="46"/>
      <c r="BF2247" s="46" t="s">
        <v>2074</v>
      </c>
      <c r="BG2247" s="46" t="s">
        <v>2101</v>
      </c>
      <c r="BH2247" s="46"/>
      <c r="BI2247" s="46"/>
      <c r="BJ2247" s="46" t="s">
        <v>1987</v>
      </c>
      <c r="BK2247" s="46" t="s">
        <v>2101</v>
      </c>
      <c r="BL2247" s="46" t="s">
        <v>2074</v>
      </c>
      <c r="BM2247" s="65" t="s">
        <v>1353</v>
      </c>
      <c r="BN2247" t="str">
        <f t="shared" si="268"/>
        <v>simvastatine film-coated tablet 80mg/</v>
      </c>
      <c r="BO2247" s="65"/>
      <c r="BP2247" t="str">
        <f t="shared" si="271"/>
        <v>simvastatine film-coated tablet 80mg/</v>
      </c>
      <c r="BR2247" s="76">
        <v>10221000</v>
      </c>
      <c r="BS2247" s="72" t="s">
        <v>1220</v>
      </c>
      <c r="BT2247" s="72"/>
      <c r="BU2247" s="119"/>
      <c r="BV2247" s="119"/>
      <c r="BW2247" s="48" t="s">
        <v>2203</v>
      </c>
      <c r="CB2247" s="82" t="s">
        <v>173</v>
      </c>
      <c r="CC2247" s="82"/>
      <c r="CD2247" s="46" t="s">
        <v>2262</v>
      </c>
      <c r="CE2247" s="46" t="s">
        <v>173</v>
      </c>
      <c r="CG2247" s="46" t="s">
        <v>175</v>
      </c>
      <c r="CH2247" s="46"/>
      <c r="CI2247" s="119"/>
      <c r="CJ2247" s="119"/>
      <c r="CK2247" s="46" t="s">
        <v>1239</v>
      </c>
      <c r="CN2247" s="46" t="s">
        <v>3383</v>
      </c>
      <c r="CO2247" s="46" t="s">
        <v>2252</v>
      </c>
      <c r="CQ2247" s="46" t="s">
        <v>2252</v>
      </c>
      <c r="CR2247" s="46" t="s">
        <v>615</v>
      </c>
      <c r="CT2247" s="46" t="s">
        <v>2252</v>
      </c>
      <c r="CU2247" s="46" t="s">
        <v>615</v>
      </c>
      <c r="CV2247" s="119"/>
      <c r="CW2247" s="148"/>
      <c r="DG2247" s="119"/>
      <c r="DH2247" s="119"/>
      <c r="DI2247" s="119"/>
      <c r="DJ2247" s="119"/>
      <c r="DK2247" s="119"/>
      <c r="DL2247" s="74">
        <v>80</v>
      </c>
      <c r="DM2247" s="74" t="s">
        <v>164</v>
      </c>
      <c r="DN2247" s="74"/>
      <c r="DO2247" s="74"/>
      <c r="DP2247" s="74"/>
      <c r="DR2247" s="74">
        <v>80</v>
      </c>
      <c r="DS2247" s="74" t="s">
        <v>164</v>
      </c>
      <c r="DX2247" s="46" t="s">
        <v>210</v>
      </c>
      <c r="DY2247" s="46" t="s">
        <v>210</v>
      </c>
      <c r="DZ2247" s="46" t="s">
        <v>2242</v>
      </c>
      <c r="EA2247" s="75">
        <v>800000</v>
      </c>
      <c r="EB2247" s="46" t="s">
        <v>164</v>
      </c>
      <c r="EC2247" s="46"/>
      <c r="ET2247" s="46" t="s">
        <v>210</v>
      </c>
      <c r="EU2247" s="46" t="s">
        <v>210</v>
      </c>
      <c r="EY2247" s="70" t="str">
        <f t="shared" si="269"/>
        <v>simvastatine oral 80mg/</v>
      </c>
      <c r="FK2247" s="14" t="s">
        <v>163</v>
      </c>
      <c r="FL2247" s="70" t="str">
        <f t="shared" si="270"/>
        <v>simvastatine oral 80mg/</v>
      </c>
    </row>
    <row r="2248" spans="1:168" ht="15.75" customHeight="1">
      <c r="A2248" s="76">
        <f t="shared" si="272"/>
        <v>9877001</v>
      </c>
      <c r="C2248" s="119"/>
      <c r="D2248" s="119"/>
      <c r="E2248" s="119"/>
      <c r="F2248" s="119"/>
      <c r="G2248" s="46" t="s">
        <v>1741</v>
      </c>
      <c r="H2248" s="46" t="s">
        <v>1869</v>
      </c>
      <c r="J2248" s="5" t="str">
        <f t="shared" si="265"/>
        <v>NOR simvastatine Orifarm AS film-coated tablet 30 x 20mg/</v>
      </c>
      <c r="K2248" s="5" t="str">
        <f t="shared" si="266"/>
        <v>NOR simvastatine Orifarm AS film-coated tablet 30 x 20mg/</v>
      </c>
      <c r="N2248" s="46" t="s">
        <v>210</v>
      </c>
      <c r="O2248" s="46" t="s">
        <v>2278</v>
      </c>
      <c r="P2248" s="80">
        <v>30</v>
      </c>
      <c r="R2248" s="80">
        <v>30</v>
      </c>
      <c r="T2248" s="119"/>
      <c r="U2248" s="119"/>
      <c r="V2248" s="119"/>
      <c r="W2248" s="119"/>
      <c r="X2248" s="46" t="s">
        <v>210</v>
      </c>
      <c r="Y2248" s="46" t="s">
        <v>2178</v>
      </c>
      <c r="AA2248" s="46" t="s">
        <v>2303</v>
      </c>
      <c r="AC2248" s="46" t="s">
        <v>210</v>
      </c>
      <c r="AD2248" s="46" t="s">
        <v>210</v>
      </c>
      <c r="AE2248" s="46" t="s">
        <v>2278</v>
      </c>
      <c r="AF2248" s="48" t="s">
        <v>2203</v>
      </c>
      <c r="AG2248" s="46" t="s">
        <v>2339</v>
      </c>
      <c r="AH2248" s="46"/>
      <c r="AI2248" s="46" t="s">
        <v>3373</v>
      </c>
      <c r="AJ2248" s="46" t="s">
        <v>2221</v>
      </c>
      <c r="AT2248" s="25" t="str">
        <f t="shared" si="267"/>
        <v>NOR simvastatine Orifarm AS film-coated tablet 20mg/</v>
      </c>
      <c r="AU2248" s="33"/>
      <c r="AV2248" s="46" t="s">
        <v>1903</v>
      </c>
      <c r="AW2248" s="46" t="s">
        <v>1869</v>
      </c>
      <c r="AX2248" s="46"/>
      <c r="AZ2248" s="46" t="s">
        <v>579</v>
      </c>
      <c r="BA2248" s="46" t="s">
        <v>615</v>
      </c>
      <c r="BB2248" s="46"/>
      <c r="BD2248" s="46" t="s">
        <v>2339</v>
      </c>
      <c r="BE2248" s="46"/>
      <c r="BF2248" s="46" t="s">
        <v>2070</v>
      </c>
      <c r="BG2248" s="46" t="s">
        <v>2088</v>
      </c>
      <c r="BH2248" s="46"/>
      <c r="BI2248" s="46"/>
      <c r="BJ2248" s="46" t="s">
        <v>1983</v>
      </c>
      <c r="BK2248" s="46" t="s">
        <v>2088</v>
      </c>
      <c r="BL2248" s="46" t="s">
        <v>2070</v>
      </c>
      <c r="BM2248" s="65" t="s">
        <v>1353</v>
      </c>
      <c r="BN2248" t="str">
        <f t="shared" si="268"/>
        <v>simvastatine film-coated tablet 20mg/</v>
      </c>
      <c r="BO2248" s="65"/>
      <c r="BP2248" t="str">
        <f t="shared" si="271"/>
        <v>simvastatine film-coated tablet 20mg/</v>
      </c>
      <c r="BR2248" s="76">
        <v>10221000</v>
      </c>
      <c r="BS2248" s="72" t="s">
        <v>1220</v>
      </c>
      <c r="BT2248" s="72"/>
      <c r="BU2248" s="119"/>
      <c r="BV2248" s="119"/>
      <c r="BW2248" s="48" t="s">
        <v>2203</v>
      </c>
      <c r="CB2248" s="82" t="s">
        <v>173</v>
      </c>
      <c r="CC2248" s="82"/>
      <c r="CD2248" s="46" t="s">
        <v>2262</v>
      </c>
      <c r="CE2248" s="46" t="s">
        <v>173</v>
      </c>
      <c r="CG2248" s="46" t="s">
        <v>175</v>
      </c>
      <c r="CH2248" s="46"/>
      <c r="CI2248" s="119"/>
      <c r="CJ2248" s="119"/>
      <c r="CK2248" s="46" t="s">
        <v>1239</v>
      </c>
      <c r="CN2248" s="46" t="s">
        <v>3383</v>
      </c>
      <c r="CO2248" s="46" t="s">
        <v>2252</v>
      </c>
      <c r="CQ2248" s="46" t="s">
        <v>2252</v>
      </c>
      <c r="CR2248" s="46" t="s">
        <v>615</v>
      </c>
      <c r="CT2248" s="46" t="s">
        <v>2252</v>
      </c>
      <c r="CU2248" s="46" t="s">
        <v>615</v>
      </c>
      <c r="CV2248" s="119"/>
      <c r="CW2248" s="148"/>
      <c r="DG2248" s="119"/>
      <c r="DH2248" s="119"/>
      <c r="DI2248" s="119"/>
      <c r="DJ2248" s="119"/>
      <c r="DK2248" s="119"/>
      <c r="DL2248" s="74">
        <v>20</v>
      </c>
      <c r="DM2248" s="74" t="s">
        <v>164</v>
      </c>
      <c r="DN2248" s="74"/>
      <c r="DO2248" s="74"/>
      <c r="DP2248" s="74"/>
      <c r="DR2248" s="74">
        <v>20</v>
      </c>
      <c r="DS2248" s="74" t="s">
        <v>164</v>
      </c>
      <c r="DX2248" s="46" t="s">
        <v>210</v>
      </c>
      <c r="DY2248" s="46" t="s">
        <v>210</v>
      </c>
      <c r="DZ2248" s="46" t="s">
        <v>2242</v>
      </c>
      <c r="EA2248" s="75">
        <v>200000</v>
      </c>
      <c r="EB2248" s="46" t="s">
        <v>164</v>
      </c>
      <c r="EC2248" s="46"/>
      <c r="ET2248" s="46" t="s">
        <v>210</v>
      </c>
      <c r="EU2248" s="46" t="s">
        <v>210</v>
      </c>
      <c r="EY2248" s="70" t="str">
        <f t="shared" si="269"/>
        <v>simvastatine oral 20mg/</v>
      </c>
      <c r="FK2248" s="14" t="s">
        <v>163</v>
      </c>
      <c r="FL2248" s="70" t="str">
        <f t="shared" si="270"/>
        <v>simvastatine oral 20mg/</v>
      </c>
    </row>
    <row r="2249" spans="1:168" ht="15.75" customHeight="1">
      <c r="A2249" s="76">
        <f t="shared" si="272"/>
        <v>9877002</v>
      </c>
      <c r="C2249" s="119"/>
      <c r="D2249" s="119"/>
      <c r="E2249" s="119"/>
      <c r="F2249" s="119"/>
      <c r="G2249" s="46" t="s">
        <v>1742</v>
      </c>
      <c r="H2249" s="46" t="s">
        <v>1882</v>
      </c>
      <c r="J2249" s="5" t="str">
        <f t="shared" si="265"/>
        <v>NOR simvastatine Orion Corporation - Espoo film-coated tablet 100 x 10mg/</v>
      </c>
      <c r="K2249" s="5" t="str">
        <f t="shared" si="266"/>
        <v>NOR simvastatine Orion Corporation - Espoo film-coated tablet 100 x 10mg/</v>
      </c>
      <c r="N2249" s="46" t="s">
        <v>210</v>
      </c>
      <c r="O2249" s="46" t="s">
        <v>2235</v>
      </c>
      <c r="P2249" s="80">
        <v>100</v>
      </c>
      <c r="R2249" s="80">
        <v>100</v>
      </c>
      <c r="T2249" s="119"/>
      <c r="U2249" s="119"/>
      <c r="V2249" s="119"/>
      <c r="W2249" s="119"/>
      <c r="X2249" s="46" t="s">
        <v>210</v>
      </c>
      <c r="Y2249" s="46" t="s">
        <v>2195</v>
      </c>
      <c r="AA2249" s="46" t="s">
        <v>2303</v>
      </c>
      <c r="AC2249" s="46" t="s">
        <v>210</v>
      </c>
      <c r="AD2249" s="46" t="s">
        <v>210</v>
      </c>
      <c r="AE2249" s="46" t="s">
        <v>2235</v>
      </c>
      <c r="AF2249" s="48" t="s">
        <v>2203</v>
      </c>
      <c r="AG2249" s="46" t="s">
        <v>2339</v>
      </c>
      <c r="AH2249" s="46"/>
      <c r="AI2249" s="46" t="s">
        <v>3373</v>
      </c>
      <c r="AJ2249" s="46" t="s">
        <v>2221</v>
      </c>
      <c r="AT2249" s="25" t="str">
        <f t="shared" si="267"/>
        <v>NOR simvastatine Orion Corporation - Espoo film-coated tablet 10mg/</v>
      </c>
      <c r="AU2249" s="33"/>
      <c r="AV2249" s="46" t="s">
        <v>2368</v>
      </c>
      <c r="AW2249" s="46" t="s">
        <v>1882</v>
      </c>
      <c r="AX2249" s="46"/>
      <c r="AZ2249" s="46" t="s">
        <v>579</v>
      </c>
      <c r="BA2249" s="46" t="s">
        <v>615</v>
      </c>
      <c r="BB2249" s="46"/>
      <c r="BD2249" s="46" t="s">
        <v>2339</v>
      </c>
      <c r="BE2249" s="46"/>
      <c r="BF2249" s="46" t="s">
        <v>2087</v>
      </c>
      <c r="BG2249" s="46" t="s">
        <v>2106</v>
      </c>
      <c r="BH2249" s="46"/>
      <c r="BI2249" s="46"/>
      <c r="BJ2249" s="46" t="s">
        <v>2000</v>
      </c>
      <c r="BK2249" s="46" t="s">
        <v>2106</v>
      </c>
      <c r="BL2249" s="46" t="s">
        <v>2087</v>
      </c>
      <c r="BM2249" s="65" t="s">
        <v>1353</v>
      </c>
      <c r="BN2249" t="str">
        <f t="shared" si="268"/>
        <v>simvastatine film-coated tablet 10mg/</v>
      </c>
      <c r="BO2249" s="65"/>
      <c r="BP2249" t="str">
        <f t="shared" si="271"/>
        <v>simvastatine film-coated tablet 10mg/</v>
      </c>
      <c r="BR2249" s="76">
        <v>10221000</v>
      </c>
      <c r="BS2249" s="72" t="s">
        <v>1220</v>
      </c>
      <c r="BT2249" s="72"/>
      <c r="BU2249" s="119"/>
      <c r="BV2249" s="119"/>
      <c r="BW2249" s="48" t="s">
        <v>2203</v>
      </c>
      <c r="CB2249" s="82" t="s">
        <v>173</v>
      </c>
      <c r="CC2249" s="82"/>
      <c r="CD2249" s="46" t="s">
        <v>2262</v>
      </c>
      <c r="CE2249" s="46" t="s">
        <v>173</v>
      </c>
      <c r="CG2249" s="46" t="s">
        <v>175</v>
      </c>
      <c r="CH2249" s="46"/>
      <c r="CI2249" s="119"/>
      <c r="CJ2249" s="119"/>
      <c r="CK2249" s="46" t="s">
        <v>1239</v>
      </c>
      <c r="CN2249" s="46" t="s">
        <v>3383</v>
      </c>
      <c r="CO2249" s="46" t="s">
        <v>2252</v>
      </c>
      <c r="CQ2249" s="46" t="s">
        <v>2252</v>
      </c>
      <c r="CR2249" s="46" t="s">
        <v>615</v>
      </c>
      <c r="CT2249" s="46" t="s">
        <v>2252</v>
      </c>
      <c r="CU2249" s="46" t="s">
        <v>615</v>
      </c>
      <c r="CV2249" s="119"/>
      <c r="CW2249" s="148"/>
      <c r="DG2249" s="119"/>
      <c r="DH2249" s="119"/>
      <c r="DI2249" s="119"/>
      <c r="DJ2249" s="119"/>
      <c r="DK2249" s="119"/>
      <c r="DL2249" s="74">
        <v>10</v>
      </c>
      <c r="DM2249" s="74" t="s">
        <v>164</v>
      </c>
      <c r="DN2249" s="74"/>
      <c r="DO2249" s="74"/>
      <c r="DP2249" s="74"/>
      <c r="DR2249" s="74">
        <v>10</v>
      </c>
      <c r="DS2249" s="74" t="s">
        <v>164</v>
      </c>
      <c r="DX2249" s="46" t="s">
        <v>210</v>
      </c>
      <c r="DY2249" s="46" t="s">
        <v>210</v>
      </c>
      <c r="DZ2249" s="46" t="s">
        <v>2242</v>
      </c>
      <c r="EA2249" s="75">
        <v>100000</v>
      </c>
      <c r="EB2249" s="46" t="s">
        <v>164</v>
      </c>
      <c r="EC2249" s="46"/>
      <c r="ET2249" s="46" t="s">
        <v>210</v>
      </c>
      <c r="EU2249" s="46" t="s">
        <v>210</v>
      </c>
      <c r="EY2249" s="70" t="str">
        <f t="shared" si="269"/>
        <v>simvastatine oral 10mg/</v>
      </c>
      <c r="FK2249" s="14" t="s">
        <v>163</v>
      </c>
      <c r="FL2249" s="70" t="str">
        <f t="shared" si="270"/>
        <v>simvastatine oral 10mg/</v>
      </c>
    </row>
    <row r="2250" spans="1:168" ht="15.75" customHeight="1">
      <c r="A2250" s="76">
        <f t="shared" si="272"/>
        <v>9877003</v>
      </c>
      <c r="C2250" s="119"/>
      <c r="D2250" s="119"/>
      <c r="E2250" s="119"/>
      <c r="F2250" s="119"/>
      <c r="G2250" s="46" t="s">
        <v>1743</v>
      </c>
      <c r="H2250" s="46" t="s">
        <v>1881</v>
      </c>
      <c r="J2250" s="5" t="str">
        <f t="shared" si="265"/>
        <v>NOR simvastatine Mylan AB film-coated tablet 30 x 80mg/</v>
      </c>
      <c r="K2250" s="5" t="str">
        <f t="shared" si="266"/>
        <v>NOR simvastatine Mylan AB film-coated tablet 30 x 80mg/</v>
      </c>
      <c r="N2250" s="46" t="s">
        <v>210</v>
      </c>
      <c r="O2250" s="46" t="s">
        <v>2278</v>
      </c>
      <c r="P2250" s="80">
        <v>30</v>
      </c>
      <c r="R2250" s="80">
        <v>30</v>
      </c>
      <c r="T2250" s="119"/>
      <c r="U2250" s="119"/>
      <c r="V2250" s="119"/>
      <c r="W2250" s="119"/>
      <c r="X2250" s="46" t="s">
        <v>210</v>
      </c>
      <c r="Y2250" s="46" t="s">
        <v>2194</v>
      </c>
      <c r="AA2250" s="46" t="s">
        <v>2303</v>
      </c>
      <c r="AC2250" s="46" t="s">
        <v>210</v>
      </c>
      <c r="AD2250" s="46" t="s">
        <v>210</v>
      </c>
      <c r="AE2250" s="46" t="s">
        <v>2278</v>
      </c>
      <c r="AF2250" s="48" t="s">
        <v>2203</v>
      </c>
      <c r="AG2250" s="46" t="s">
        <v>2339</v>
      </c>
      <c r="AH2250" s="46"/>
      <c r="AI2250" s="46" t="s">
        <v>3373</v>
      </c>
      <c r="AJ2250" s="46" t="s">
        <v>2221</v>
      </c>
      <c r="AT2250" s="25" t="str">
        <f t="shared" si="267"/>
        <v>NOR simvastatine Mylan AB film-coated tablet 80mg/</v>
      </c>
      <c r="AU2250" s="33"/>
      <c r="AV2250" s="46" t="s">
        <v>2369</v>
      </c>
      <c r="AW2250" s="46" t="s">
        <v>1881</v>
      </c>
      <c r="AX2250" s="46"/>
      <c r="AZ2250" s="46" t="s">
        <v>579</v>
      </c>
      <c r="BA2250" s="46" t="s">
        <v>615</v>
      </c>
      <c r="BB2250" s="46"/>
      <c r="BD2250" s="46" t="s">
        <v>2339</v>
      </c>
      <c r="BE2250" s="46"/>
      <c r="BF2250" s="46" t="s">
        <v>2086</v>
      </c>
      <c r="BG2250" s="46" t="s">
        <v>992</v>
      </c>
      <c r="BH2250" s="46"/>
      <c r="BI2250" s="46"/>
      <c r="BJ2250" s="46" t="s">
        <v>1999</v>
      </c>
      <c r="BK2250" s="46" t="s">
        <v>992</v>
      </c>
      <c r="BL2250" s="46" t="s">
        <v>2086</v>
      </c>
      <c r="BM2250" s="65" t="s">
        <v>1353</v>
      </c>
      <c r="BN2250" t="str">
        <f t="shared" si="268"/>
        <v>simvastatine film-coated tablet 80mg/</v>
      </c>
      <c r="BO2250" s="65"/>
      <c r="BP2250" t="str">
        <f t="shared" si="271"/>
        <v>simvastatine film-coated tablet 80mg/</v>
      </c>
      <c r="BR2250" s="76">
        <v>10221000</v>
      </c>
      <c r="BS2250" s="72" t="s">
        <v>1220</v>
      </c>
      <c r="BT2250" s="72"/>
      <c r="BU2250" s="119"/>
      <c r="BV2250" s="119"/>
      <c r="BW2250" s="48" t="s">
        <v>2203</v>
      </c>
      <c r="CB2250" s="82" t="s">
        <v>173</v>
      </c>
      <c r="CC2250" s="82"/>
      <c r="CD2250" s="46" t="s">
        <v>2262</v>
      </c>
      <c r="CE2250" s="46" t="s">
        <v>173</v>
      </c>
      <c r="CG2250" s="46" t="s">
        <v>175</v>
      </c>
      <c r="CH2250" s="46"/>
      <c r="CI2250" s="119"/>
      <c r="CJ2250" s="119"/>
      <c r="CK2250" s="46" t="s">
        <v>1239</v>
      </c>
      <c r="CN2250" s="46" t="s">
        <v>3383</v>
      </c>
      <c r="CO2250" s="46" t="s">
        <v>2252</v>
      </c>
      <c r="CQ2250" s="46" t="s">
        <v>2252</v>
      </c>
      <c r="CR2250" s="46" t="s">
        <v>615</v>
      </c>
      <c r="CT2250" s="46" t="s">
        <v>2252</v>
      </c>
      <c r="CU2250" s="46" t="s">
        <v>615</v>
      </c>
      <c r="CV2250" s="119"/>
      <c r="CW2250" s="148"/>
      <c r="DG2250" s="119"/>
      <c r="DH2250" s="119"/>
      <c r="DI2250" s="119"/>
      <c r="DJ2250" s="119"/>
      <c r="DK2250" s="119"/>
      <c r="DL2250" s="74">
        <v>80</v>
      </c>
      <c r="DM2250" s="74" t="s">
        <v>164</v>
      </c>
      <c r="DN2250" s="74"/>
      <c r="DO2250" s="74"/>
      <c r="DP2250" s="74"/>
      <c r="DR2250" s="74">
        <v>80</v>
      </c>
      <c r="DS2250" s="74" t="s">
        <v>164</v>
      </c>
      <c r="DX2250" s="46" t="s">
        <v>210</v>
      </c>
      <c r="DY2250" s="46" t="s">
        <v>210</v>
      </c>
      <c r="DZ2250" s="46" t="s">
        <v>2242</v>
      </c>
      <c r="EA2250" s="75">
        <v>800000</v>
      </c>
      <c r="EB2250" s="46" t="s">
        <v>164</v>
      </c>
      <c r="EC2250" s="46"/>
      <c r="ET2250" s="46" t="s">
        <v>210</v>
      </c>
      <c r="EU2250" s="46" t="s">
        <v>210</v>
      </c>
      <c r="EY2250" s="70" t="str">
        <f t="shared" si="269"/>
        <v>simvastatine oral 80mg/</v>
      </c>
      <c r="FK2250" s="14" t="s">
        <v>163</v>
      </c>
      <c r="FL2250" s="70" t="str">
        <f t="shared" si="270"/>
        <v>simvastatine oral 80mg/</v>
      </c>
    </row>
    <row r="2251" spans="1:168" ht="15.75" customHeight="1">
      <c r="A2251" s="76">
        <f t="shared" si="272"/>
        <v>9877004</v>
      </c>
      <c r="C2251" s="119"/>
      <c r="D2251" s="119"/>
      <c r="E2251" s="119"/>
      <c r="F2251" s="119"/>
      <c r="G2251" s="46" t="s">
        <v>1744</v>
      </c>
      <c r="H2251" s="46" t="s">
        <v>1882</v>
      </c>
      <c r="J2251" s="5" t="str">
        <f t="shared" si="265"/>
        <v>NOR simvastatine Orion Corporation - Espoo film-coated tablet 28 x 10mg/</v>
      </c>
      <c r="K2251" s="5" t="str">
        <f t="shared" si="266"/>
        <v>NOR simvastatine Orion Corporation - Espoo film-coated tablet 28 x 10mg/</v>
      </c>
      <c r="N2251" s="46" t="s">
        <v>210</v>
      </c>
      <c r="O2251" s="46" t="s">
        <v>2277</v>
      </c>
      <c r="P2251" s="80">
        <v>28</v>
      </c>
      <c r="R2251" s="80">
        <v>28</v>
      </c>
      <c r="T2251" s="119"/>
      <c r="U2251" s="119"/>
      <c r="V2251" s="119"/>
      <c r="W2251" s="119"/>
      <c r="X2251" s="46" t="s">
        <v>210</v>
      </c>
      <c r="Y2251" s="46" t="s">
        <v>2195</v>
      </c>
      <c r="AA2251" s="46" t="s">
        <v>2303</v>
      </c>
      <c r="AC2251" s="46" t="s">
        <v>210</v>
      </c>
      <c r="AD2251" s="46" t="s">
        <v>210</v>
      </c>
      <c r="AE2251" s="46" t="s">
        <v>2277</v>
      </c>
      <c r="AF2251" s="48" t="s">
        <v>2203</v>
      </c>
      <c r="AG2251" s="46" t="s">
        <v>2339</v>
      </c>
      <c r="AH2251" s="46"/>
      <c r="AI2251" s="46" t="s">
        <v>3373</v>
      </c>
      <c r="AJ2251" s="46" t="s">
        <v>2221</v>
      </c>
      <c r="AT2251" s="25" t="str">
        <f t="shared" si="267"/>
        <v>NOR simvastatine Orion Corporation - Espoo film-coated tablet 10mg/</v>
      </c>
      <c r="AU2251" s="33"/>
      <c r="AV2251" s="46" t="s">
        <v>2368</v>
      </c>
      <c r="AW2251" s="46" t="s">
        <v>1882</v>
      </c>
      <c r="AX2251" s="46"/>
      <c r="AZ2251" s="46" t="s">
        <v>579</v>
      </c>
      <c r="BA2251" s="46" t="s">
        <v>615</v>
      </c>
      <c r="BB2251" s="46"/>
      <c r="BD2251" s="46" t="s">
        <v>2339</v>
      </c>
      <c r="BE2251" s="46"/>
      <c r="BF2251" s="46" t="s">
        <v>2087</v>
      </c>
      <c r="BG2251" s="46" t="s">
        <v>2106</v>
      </c>
      <c r="BH2251" s="46"/>
      <c r="BI2251" s="46"/>
      <c r="BJ2251" s="46" t="s">
        <v>2000</v>
      </c>
      <c r="BK2251" s="46" t="s">
        <v>2106</v>
      </c>
      <c r="BL2251" s="46" t="s">
        <v>2087</v>
      </c>
      <c r="BM2251" s="65" t="s">
        <v>1353</v>
      </c>
      <c r="BN2251" t="str">
        <f t="shared" si="268"/>
        <v>simvastatine film-coated tablet 10mg/</v>
      </c>
      <c r="BO2251" s="65"/>
      <c r="BP2251" t="str">
        <f t="shared" si="271"/>
        <v>simvastatine film-coated tablet 10mg/</v>
      </c>
      <c r="BR2251" s="76">
        <v>10221000</v>
      </c>
      <c r="BS2251" s="72" t="s">
        <v>1220</v>
      </c>
      <c r="BT2251" s="72"/>
      <c r="BU2251" s="119"/>
      <c r="BV2251" s="119"/>
      <c r="BW2251" s="48" t="s">
        <v>2203</v>
      </c>
      <c r="CB2251" s="82" t="s">
        <v>173</v>
      </c>
      <c r="CC2251" s="82"/>
      <c r="CD2251" s="46" t="s">
        <v>2262</v>
      </c>
      <c r="CE2251" s="46" t="s">
        <v>173</v>
      </c>
      <c r="CG2251" s="46" t="s">
        <v>175</v>
      </c>
      <c r="CH2251" s="46"/>
      <c r="CI2251" s="119"/>
      <c r="CJ2251" s="119"/>
      <c r="CK2251" s="46" t="s">
        <v>1239</v>
      </c>
      <c r="CN2251" s="46" t="s">
        <v>3383</v>
      </c>
      <c r="CO2251" s="46" t="s">
        <v>2252</v>
      </c>
      <c r="CQ2251" s="46" t="s">
        <v>2252</v>
      </c>
      <c r="CR2251" s="46" t="s">
        <v>615</v>
      </c>
      <c r="CT2251" s="46" t="s">
        <v>2252</v>
      </c>
      <c r="CU2251" s="46" t="s">
        <v>615</v>
      </c>
      <c r="CV2251" s="119"/>
      <c r="CW2251" s="148"/>
      <c r="DG2251" s="119"/>
      <c r="DH2251" s="119"/>
      <c r="DI2251" s="119"/>
      <c r="DJ2251" s="119"/>
      <c r="DK2251" s="119"/>
      <c r="DL2251" s="74">
        <v>10</v>
      </c>
      <c r="DM2251" s="74" t="s">
        <v>164</v>
      </c>
      <c r="DN2251" s="74"/>
      <c r="DO2251" s="74"/>
      <c r="DP2251" s="74"/>
      <c r="DR2251" s="74">
        <v>10</v>
      </c>
      <c r="DS2251" s="74" t="s">
        <v>164</v>
      </c>
      <c r="DX2251" s="46" t="s">
        <v>210</v>
      </c>
      <c r="DY2251" s="46" t="s">
        <v>210</v>
      </c>
      <c r="DZ2251" s="46" t="s">
        <v>2242</v>
      </c>
      <c r="EA2251" s="75">
        <v>100000</v>
      </c>
      <c r="EB2251" s="46" t="s">
        <v>164</v>
      </c>
      <c r="EC2251" s="46"/>
      <c r="ET2251" s="46" t="s">
        <v>210</v>
      </c>
      <c r="EU2251" s="46" t="s">
        <v>210</v>
      </c>
      <c r="EY2251" s="70" t="str">
        <f t="shared" si="269"/>
        <v>simvastatine oral 10mg/</v>
      </c>
      <c r="FK2251" s="14" t="s">
        <v>163</v>
      </c>
      <c r="FL2251" s="70" t="str">
        <f t="shared" si="270"/>
        <v>simvastatine oral 10mg/</v>
      </c>
    </row>
    <row r="2252" spans="1:168" ht="15.75" customHeight="1">
      <c r="A2252" s="76">
        <f t="shared" si="272"/>
        <v>9877005</v>
      </c>
      <c r="C2252" s="119"/>
      <c r="D2252" s="119"/>
      <c r="E2252" s="119"/>
      <c r="F2252" s="119"/>
      <c r="G2252" s="46" t="s">
        <v>1631</v>
      </c>
      <c r="H2252" s="46" t="s">
        <v>1852</v>
      </c>
      <c r="J2252" s="5" t="str">
        <f t="shared" si="265"/>
        <v>NOR simvastatine Teva Sweden AB film-coated tablet 50 x 10mg/</v>
      </c>
      <c r="K2252" s="5" t="str">
        <f t="shared" si="266"/>
        <v>NOR simvastatine Teva Sweden AB film-coated tablet 50 x 10mg/</v>
      </c>
      <c r="N2252" s="46" t="s">
        <v>210</v>
      </c>
      <c r="O2252" s="46" t="s">
        <v>2240</v>
      </c>
      <c r="P2252" s="80">
        <v>50</v>
      </c>
      <c r="R2252" s="80">
        <v>50</v>
      </c>
      <c r="T2252" s="119"/>
      <c r="U2252" s="119"/>
      <c r="V2252" s="119"/>
      <c r="W2252" s="119"/>
      <c r="X2252" s="46" t="s">
        <v>210</v>
      </c>
      <c r="Y2252" s="46" t="s">
        <v>2161</v>
      </c>
      <c r="AA2252" s="46" t="s">
        <v>2303</v>
      </c>
      <c r="AC2252" s="46" t="s">
        <v>210</v>
      </c>
      <c r="AD2252" s="46" t="s">
        <v>210</v>
      </c>
      <c r="AE2252" s="46" t="s">
        <v>2240</v>
      </c>
      <c r="AF2252" s="48" t="s">
        <v>2203</v>
      </c>
      <c r="AG2252" s="46" t="s">
        <v>2339</v>
      </c>
      <c r="AH2252" s="46"/>
      <c r="AI2252" s="46" t="s">
        <v>3373</v>
      </c>
      <c r="AJ2252" s="46" t="s">
        <v>2221</v>
      </c>
      <c r="AT2252" s="25" t="str">
        <f t="shared" si="267"/>
        <v>NOR simvastatine Teva Sweden AB film-coated tablet 10mg/</v>
      </c>
      <c r="AU2252" s="33"/>
      <c r="AV2252" s="46" t="s">
        <v>2363</v>
      </c>
      <c r="AW2252" s="46" t="s">
        <v>1852</v>
      </c>
      <c r="AX2252" s="46"/>
      <c r="AZ2252" s="46" t="s">
        <v>579</v>
      </c>
      <c r="BA2252" s="46" t="s">
        <v>615</v>
      </c>
      <c r="BB2252" s="46"/>
      <c r="BD2252" s="46" t="s">
        <v>2339</v>
      </c>
      <c r="BE2252" s="46"/>
      <c r="BF2252" s="46" t="s">
        <v>2053</v>
      </c>
      <c r="BG2252" s="46" t="s">
        <v>2101</v>
      </c>
      <c r="BH2252" s="46"/>
      <c r="BI2252" s="46"/>
      <c r="BJ2252" s="46" t="s">
        <v>1966</v>
      </c>
      <c r="BK2252" s="46" t="s">
        <v>2101</v>
      </c>
      <c r="BL2252" s="46" t="s">
        <v>2053</v>
      </c>
      <c r="BM2252" s="65" t="s">
        <v>1353</v>
      </c>
      <c r="BN2252" t="str">
        <f t="shared" si="268"/>
        <v>simvastatine film-coated tablet 10mg/</v>
      </c>
      <c r="BO2252" s="65"/>
      <c r="BP2252" t="str">
        <f t="shared" si="271"/>
        <v>simvastatine film-coated tablet 10mg/</v>
      </c>
      <c r="BR2252" s="76">
        <v>10221000</v>
      </c>
      <c r="BS2252" s="72" t="s">
        <v>1220</v>
      </c>
      <c r="BT2252" s="72"/>
      <c r="BU2252" s="119"/>
      <c r="BV2252" s="119"/>
      <c r="BW2252" s="48" t="s">
        <v>2203</v>
      </c>
      <c r="CB2252" s="82" t="s">
        <v>173</v>
      </c>
      <c r="CC2252" s="82"/>
      <c r="CD2252" s="46" t="s">
        <v>2262</v>
      </c>
      <c r="CE2252" s="46" t="s">
        <v>173</v>
      </c>
      <c r="CG2252" s="46" t="s">
        <v>175</v>
      </c>
      <c r="CH2252" s="46"/>
      <c r="CI2252" s="119"/>
      <c r="CJ2252" s="119"/>
      <c r="CK2252" s="46" t="s">
        <v>1239</v>
      </c>
      <c r="CN2252" s="46" t="s">
        <v>3383</v>
      </c>
      <c r="CO2252" s="46" t="s">
        <v>2252</v>
      </c>
      <c r="CQ2252" s="46" t="s">
        <v>2252</v>
      </c>
      <c r="CR2252" s="46" t="s">
        <v>615</v>
      </c>
      <c r="CT2252" s="46" t="s">
        <v>2252</v>
      </c>
      <c r="CU2252" s="46" t="s">
        <v>615</v>
      </c>
      <c r="CV2252" s="119"/>
      <c r="CW2252" s="148"/>
      <c r="DG2252" s="119"/>
      <c r="DH2252" s="119"/>
      <c r="DI2252" s="119"/>
      <c r="DJ2252" s="119"/>
      <c r="DK2252" s="119"/>
      <c r="DL2252" s="74">
        <v>10</v>
      </c>
      <c r="DM2252" s="74" t="s">
        <v>164</v>
      </c>
      <c r="DN2252" s="74"/>
      <c r="DO2252" s="74"/>
      <c r="DP2252" s="74"/>
      <c r="DR2252" s="74">
        <v>10</v>
      </c>
      <c r="DS2252" s="74" t="s">
        <v>164</v>
      </c>
      <c r="DX2252" s="46" t="s">
        <v>210</v>
      </c>
      <c r="DY2252" s="46" t="s">
        <v>210</v>
      </c>
      <c r="DZ2252" s="46" t="s">
        <v>2242</v>
      </c>
      <c r="EA2252" s="75">
        <v>100000</v>
      </c>
      <c r="EB2252" s="46" t="s">
        <v>164</v>
      </c>
      <c r="EC2252" s="46"/>
      <c r="ET2252" s="46" t="s">
        <v>210</v>
      </c>
      <c r="EU2252" s="46" t="s">
        <v>210</v>
      </c>
      <c r="EY2252" s="70" t="str">
        <f t="shared" si="269"/>
        <v>simvastatine oral 10mg/</v>
      </c>
      <c r="FK2252" s="14" t="s">
        <v>163</v>
      </c>
      <c r="FL2252" s="70" t="str">
        <f t="shared" si="270"/>
        <v>simvastatine oral 10mg/</v>
      </c>
    </row>
    <row r="2253" spans="1:168" ht="15.75" customHeight="1">
      <c r="A2253" s="76">
        <f t="shared" si="272"/>
        <v>9877006</v>
      </c>
      <c r="C2253" s="119"/>
      <c r="D2253" s="119"/>
      <c r="E2253" s="119"/>
      <c r="F2253" s="119"/>
      <c r="G2253" s="46" t="s">
        <v>1745</v>
      </c>
      <c r="H2253" s="46" t="s">
        <v>1873</v>
      </c>
      <c r="J2253" s="5" t="str">
        <f t="shared" si="265"/>
        <v>NOR simvastatine Teva Sweden AB film-coated tablet 90 x 80mg/</v>
      </c>
      <c r="K2253" s="5" t="str">
        <f t="shared" si="266"/>
        <v>NOR simvastatine Teva Sweden AB film-coated tablet 90 x 80mg/</v>
      </c>
      <c r="N2253" s="46" t="s">
        <v>210</v>
      </c>
      <c r="O2253" s="46" t="s">
        <v>2279</v>
      </c>
      <c r="P2253" s="80">
        <v>90</v>
      </c>
      <c r="R2253" s="80">
        <v>90</v>
      </c>
      <c r="T2253" s="119"/>
      <c r="U2253" s="119"/>
      <c r="V2253" s="119"/>
      <c r="W2253" s="119"/>
      <c r="X2253" s="46" t="s">
        <v>210</v>
      </c>
      <c r="Y2253" s="46" t="s">
        <v>2182</v>
      </c>
      <c r="AA2253" s="46" t="s">
        <v>2303</v>
      </c>
      <c r="AC2253" s="46" t="s">
        <v>210</v>
      </c>
      <c r="AD2253" s="46" t="s">
        <v>210</v>
      </c>
      <c r="AE2253" s="46" t="s">
        <v>2279</v>
      </c>
      <c r="AF2253" s="48" t="s">
        <v>2203</v>
      </c>
      <c r="AG2253" s="46" t="s">
        <v>2339</v>
      </c>
      <c r="AH2253" s="46"/>
      <c r="AI2253" s="46" t="s">
        <v>3373</v>
      </c>
      <c r="AJ2253" s="46" t="s">
        <v>2221</v>
      </c>
      <c r="AT2253" s="25" t="str">
        <f t="shared" si="267"/>
        <v>NOR simvastatine Teva Sweden AB film-coated tablet 80mg/</v>
      </c>
      <c r="AU2253" s="33"/>
      <c r="AV2253" s="46" t="s">
        <v>2363</v>
      </c>
      <c r="AW2253" s="46" t="s">
        <v>1873</v>
      </c>
      <c r="AX2253" s="46"/>
      <c r="AZ2253" s="46" t="s">
        <v>579</v>
      </c>
      <c r="BA2253" s="46" t="s">
        <v>615</v>
      </c>
      <c r="BB2253" s="46"/>
      <c r="BD2253" s="46" t="s">
        <v>2339</v>
      </c>
      <c r="BE2253" s="46"/>
      <c r="BF2253" s="46" t="s">
        <v>2074</v>
      </c>
      <c r="BG2253" s="46" t="s">
        <v>2101</v>
      </c>
      <c r="BH2253" s="46"/>
      <c r="BI2253" s="46"/>
      <c r="BJ2253" s="46" t="s">
        <v>1987</v>
      </c>
      <c r="BK2253" s="46" t="s">
        <v>2101</v>
      </c>
      <c r="BL2253" s="46" t="s">
        <v>2074</v>
      </c>
      <c r="BM2253" s="65" t="s">
        <v>1353</v>
      </c>
      <c r="BN2253" t="str">
        <f t="shared" si="268"/>
        <v>simvastatine film-coated tablet 80mg/</v>
      </c>
      <c r="BO2253" s="65"/>
      <c r="BP2253" t="str">
        <f t="shared" si="271"/>
        <v>simvastatine film-coated tablet 80mg/</v>
      </c>
      <c r="BR2253" s="76">
        <v>10221000</v>
      </c>
      <c r="BS2253" s="72" t="s">
        <v>1220</v>
      </c>
      <c r="BT2253" s="72"/>
      <c r="BU2253" s="119"/>
      <c r="BV2253" s="119"/>
      <c r="BW2253" s="48" t="s">
        <v>2203</v>
      </c>
      <c r="CB2253" s="82" t="s">
        <v>173</v>
      </c>
      <c r="CC2253" s="82"/>
      <c r="CD2253" s="46" t="s">
        <v>2262</v>
      </c>
      <c r="CE2253" s="46" t="s">
        <v>173</v>
      </c>
      <c r="CG2253" s="46" t="s">
        <v>175</v>
      </c>
      <c r="CH2253" s="46"/>
      <c r="CI2253" s="119"/>
      <c r="CJ2253" s="119"/>
      <c r="CK2253" s="46" t="s">
        <v>1239</v>
      </c>
      <c r="CN2253" s="46" t="s">
        <v>3383</v>
      </c>
      <c r="CO2253" s="46" t="s">
        <v>2252</v>
      </c>
      <c r="CQ2253" s="46" t="s">
        <v>2252</v>
      </c>
      <c r="CR2253" s="46" t="s">
        <v>615</v>
      </c>
      <c r="CT2253" s="46" t="s">
        <v>2252</v>
      </c>
      <c r="CU2253" s="46" t="s">
        <v>615</v>
      </c>
      <c r="CV2253" s="119"/>
      <c r="CW2253" s="148"/>
      <c r="DG2253" s="119"/>
      <c r="DH2253" s="119"/>
      <c r="DI2253" s="119"/>
      <c r="DJ2253" s="119"/>
      <c r="DK2253" s="119"/>
      <c r="DL2253" s="74">
        <v>80</v>
      </c>
      <c r="DM2253" s="74" t="s">
        <v>164</v>
      </c>
      <c r="DN2253" s="74"/>
      <c r="DO2253" s="74"/>
      <c r="DP2253" s="74"/>
      <c r="DR2253" s="74">
        <v>80</v>
      </c>
      <c r="DS2253" s="74" t="s">
        <v>164</v>
      </c>
      <c r="DX2253" s="46" t="s">
        <v>210</v>
      </c>
      <c r="DY2253" s="46" t="s">
        <v>210</v>
      </c>
      <c r="DZ2253" s="46" t="s">
        <v>2242</v>
      </c>
      <c r="EA2253" s="75">
        <v>800000</v>
      </c>
      <c r="EB2253" s="46" t="s">
        <v>164</v>
      </c>
      <c r="EC2253" s="46"/>
      <c r="ET2253" s="46" t="s">
        <v>210</v>
      </c>
      <c r="EU2253" s="46" t="s">
        <v>210</v>
      </c>
      <c r="EY2253" s="70" t="str">
        <f t="shared" si="269"/>
        <v>simvastatine oral 80mg/</v>
      </c>
      <c r="FK2253" s="14" t="s">
        <v>163</v>
      </c>
      <c r="FL2253" s="70" t="str">
        <f t="shared" si="270"/>
        <v>simvastatine oral 80mg/</v>
      </c>
    </row>
    <row r="2254" spans="1:168" ht="15.75" customHeight="1">
      <c r="A2254" s="76">
        <f t="shared" si="272"/>
        <v>9877007</v>
      </c>
      <c r="C2254" s="119"/>
      <c r="D2254" s="119"/>
      <c r="E2254" s="119"/>
      <c r="F2254" s="119"/>
      <c r="G2254" s="46" t="s">
        <v>1746</v>
      </c>
      <c r="H2254" s="46" t="s">
        <v>1881</v>
      </c>
      <c r="J2254" s="5" t="str">
        <f t="shared" si="265"/>
        <v>NOR simvastatine Mylan AB film-coated tablet 100 x 80mg/</v>
      </c>
      <c r="K2254" s="5" t="str">
        <f t="shared" si="266"/>
        <v>NOR simvastatine Mylan AB film-coated tablet 100 x 80mg/</v>
      </c>
      <c r="N2254" s="46" t="s">
        <v>210</v>
      </c>
      <c r="O2254" s="46" t="s">
        <v>2235</v>
      </c>
      <c r="P2254" s="80">
        <v>100</v>
      </c>
      <c r="R2254" s="80">
        <v>100</v>
      </c>
      <c r="T2254" s="119"/>
      <c r="U2254" s="119"/>
      <c r="V2254" s="119"/>
      <c r="W2254" s="119"/>
      <c r="X2254" s="46" t="s">
        <v>210</v>
      </c>
      <c r="Y2254" s="46" t="s">
        <v>2194</v>
      </c>
      <c r="AA2254" s="46" t="s">
        <v>2303</v>
      </c>
      <c r="AC2254" s="46" t="s">
        <v>210</v>
      </c>
      <c r="AD2254" s="46" t="s">
        <v>210</v>
      </c>
      <c r="AE2254" s="46" t="s">
        <v>2235</v>
      </c>
      <c r="AF2254" s="48" t="s">
        <v>2203</v>
      </c>
      <c r="AG2254" s="46" t="s">
        <v>2339</v>
      </c>
      <c r="AH2254" s="46"/>
      <c r="AI2254" s="46" t="s">
        <v>3373</v>
      </c>
      <c r="AJ2254" s="46" t="s">
        <v>2221</v>
      </c>
      <c r="AT2254" s="25" t="str">
        <f t="shared" si="267"/>
        <v>NOR simvastatine Mylan AB film-coated tablet 80mg/</v>
      </c>
      <c r="AU2254" s="33"/>
      <c r="AV2254" s="46" t="s">
        <v>2369</v>
      </c>
      <c r="AW2254" s="46" t="s">
        <v>1881</v>
      </c>
      <c r="AX2254" s="46"/>
      <c r="AZ2254" s="46" t="s">
        <v>579</v>
      </c>
      <c r="BA2254" s="46" t="s">
        <v>615</v>
      </c>
      <c r="BB2254" s="46"/>
      <c r="BD2254" s="46" t="s">
        <v>2339</v>
      </c>
      <c r="BE2254" s="46"/>
      <c r="BF2254" s="46" t="s">
        <v>2086</v>
      </c>
      <c r="BG2254" s="46" t="s">
        <v>992</v>
      </c>
      <c r="BH2254" s="46"/>
      <c r="BI2254" s="46"/>
      <c r="BJ2254" s="46" t="s">
        <v>1999</v>
      </c>
      <c r="BK2254" s="46" t="s">
        <v>992</v>
      </c>
      <c r="BL2254" s="46" t="s">
        <v>2086</v>
      </c>
      <c r="BM2254" s="65" t="s">
        <v>1353</v>
      </c>
      <c r="BN2254" t="str">
        <f t="shared" si="268"/>
        <v>simvastatine film-coated tablet 80mg/</v>
      </c>
      <c r="BO2254" s="65"/>
      <c r="BP2254" t="str">
        <f t="shared" si="271"/>
        <v>simvastatine film-coated tablet 80mg/</v>
      </c>
      <c r="BR2254" s="76">
        <v>10221000</v>
      </c>
      <c r="BS2254" s="72" t="s">
        <v>1220</v>
      </c>
      <c r="BT2254" s="72"/>
      <c r="BU2254" s="119"/>
      <c r="BV2254" s="119"/>
      <c r="BW2254" s="48" t="s">
        <v>2203</v>
      </c>
      <c r="CB2254" s="82" t="s">
        <v>173</v>
      </c>
      <c r="CC2254" s="82"/>
      <c r="CD2254" s="46" t="s">
        <v>2262</v>
      </c>
      <c r="CE2254" s="46" t="s">
        <v>173</v>
      </c>
      <c r="CG2254" s="46" t="s">
        <v>175</v>
      </c>
      <c r="CH2254" s="46"/>
      <c r="CI2254" s="119"/>
      <c r="CJ2254" s="119"/>
      <c r="CK2254" s="46" t="s">
        <v>1239</v>
      </c>
      <c r="CN2254" s="46" t="s">
        <v>3383</v>
      </c>
      <c r="CO2254" s="46" t="s">
        <v>2252</v>
      </c>
      <c r="CQ2254" s="46" t="s">
        <v>2252</v>
      </c>
      <c r="CR2254" s="46" t="s">
        <v>615</v>
      </c>
      <c r="CT2254" s="46" t="s">
        <v>2252</v>
      </c>
      <c r="CU2254" s="46" t="s">
        <v>615</v>
      </c>
      <c r="CV2254" s="119"/>
      <c r="CW2254" s="148"/>
      <c r="DG2254" s="119"/>
      <c r="DH2254" s="119"/>
      <c r="DI2254" s="119"/>
      <c r="DJ2254" s="119"/>
      <c r="DK2254" s="119"/>
      <c r="DL2254" s="74">
        <v>80</v>
      </c>
      <c r="DM2254" s="74" t="s">
        <v>164</v>
      </c>
      <c r="DN2254" s="74"/>
      <c r="DO2254" s="74"/>
      <c r="DP2254" s="74"/>
      <c r="DR2254" s="74">
        <v>80</v>
      </c>
      <c r="DS2254" s="74" t="s">
        <v>164</v>
      </c>
      <c r="DX2254" s="46" t="s">
        <v>210</v>
      </c>
      <c r="DY2254" s="46" t="s">
        <v>210</v>
      </c>
      <c r="DZ2254" s="46" t="s">
        <v>2242</v>
      </c>
      <c r="EA2254" s="75">
        <v>800000</v>
      </c>
      <c r="EB2254" s="46" t="s">
        <v>164</v>
      </c>
      <c r="EC2254" s="46"/>
      <c r="ET2254" s="46" t="s">
        <v>210</v>
      </c>
      <c r="EU2254" s="46" t="s">
        <v>210</v>
      </c>
      <c r="EY2254" s="70" t="str">
        <f t="shared" si="269"/>
        <v>simvastatine oral 80mg/</v>
      </c>
      <c r="FK2254" s="14" t="s">
        <v>163</v>
      </c>
      <c r="FL2254" s="70" t="str">
        <f t="shared" si="270"/>
        <v>simvastatine oral 80mg/</v>
      </c>
    </row>
    <row r="2255" spans="1:168" ht="15.75" customHeight="1">
      <c r="A2255" s="76">
        <f t="shared" si="272"/>
        <v>9877008</v>
      </c>
      <c r="C2255" s="119"/>
      <c r="D2255" s="119"/>
      <c r="E2255" s="119"/>
      <c r="F2255" s="119"/>
      <c r="G2255" s="46" t="s">
        <v>1747</v>
      </c>
      <c r="H2255" s="46" t="s">
        <v>1877</v>
      </c>
      <c r="J2255" s="5" t="str">
        <f t="shared" si="265"/>
        <v>NOR simvastatine Mylan AB film-coated tablet 28 x 40mg/</v>
      </c>
      <c r="K2255" s="5" t="str">
        <f t="shared" si="266"/>
        <v>NOR simvastatine Mylan AB film-coated tablet 28 x 40mg/</v>
      </c>
      <c r="N2255" s="46" t="s">
        <v>210</v>
      </c>
      <c r="O2255" s="46" t="s">
        <v>2277</v>
      </c>
      <c r="P2255" s="80">
        <v>28</v>
      </c>
      <c r="R2255" s="80">
        <v>28</v>
      </c>
      <c r="T2255" s="119"/>
      <c r="U2255" s="119"/>
      <c r="V2255" s="119"/>
      <c r="W2255" s="119"/>
      <c r="X2255" s="46" t="s">
        <v>210</v>
      </c>
      <c r="Y2255" s="46" t="s">
        <v>2189</v>
      </c>
      <c r="AA2255" s="46" t="s">
        <v>2303</v>
      </c>
      <c r="AC2255" s="46" t="s">
        <v>210</v>
      </c>
      <c r="AD2255" s="46" t="s">
        <v>210</v>
      </c>
      <c r="AE2255" s="46" t="s">
        <v>2277</v>
      </c>
      <c r="AF2255" s="48" t="s">
        <v>2203</v>
      </c>
      <c r="AG2255" s="46" t="s">
        <v>2339</v>
      </c>
      <c r="AH2255" s="46"/>
      <c r="AI2255" s="46" t="s">
        <v>3373</v>
      </c>
      <c r="AJ2255" s="46" t="s">
        <v>2221</v>
      </c>
      <c r="AT2255" s="25" t="str">
        <f t="shared" si="267"/>
        <v>NOR simvastatine Mylan AB film-coated tablet 40mg/</v>
      </c>
      <c r="AU2255" s="33"/>
      <c r="AV2255" s="46" t="s">
        <v>2369</v>
      </c>
      <c r="AW2255" s="46" t="s">
        <v>1877</v>
      </c>
      <c r="AX2255" s="46"/>
      <c r="AZ2255" s="46" t="s">
        <v>579</v>
      </c>
      <c r="BA2255" s="46" t="s">
        <v>615</v>
      </c>
      <c r="BB2255" s="46"/>
      <c r="BD2255" s="46" t="s">
        <v>2339</v>
      </c>
      <c r="BE2255" s="46"/>
      <c r="BF2255" s="46" t="s">
        <v>2081</v>
      </c>
      <c r="BG2255" s="46" t="s">
        <v>992</v>
      </c>
      <c r="BH2255" s="46"/>
      <c r="BI2255" s="46"/>
      <c r="BJ2255" s="46" t="s">
        <v>1994</v>
      </c>
      <c r="BK2255" s="46" t="s">
        <v>992</v>
      </c>
      <c r="BL2255" s="46" t="s">
        <v>2081</v>
      </c>
      <c r="BM2255" s="65" t="s">
        <v>1353</v>
      </c>
      <c r="BN2255" t="str">
        <f t="shared" si="268"/>
        <v>simvastatine film-coated tablet 40mg/</v>
      </c>
      <c r="BO2255" s="65"/>
      <c r="BP2255" t="str">
        <f t="shared" si="271"/>
        <v>simvastatine film-coated tablet 40mg/</v>
      </c>
      <c r="BR2255" s="76">
        <v>10221000</v>
      </c>
      <c r="BS2255" s="72" t="s">
        <v>1220</v>
      </c>
      <c r="BT2255" s="72"/>
      <c r="BU2255" s="119"/>
      <c r="BV2255" s="119"/>
      <c r="BW2255" s="48" t="s">
        <v>2203</v>
      </c>
      <c r="CB2255" s="82" t="s">
        <v>173</v>
      </c>
      <c r="CC2255" s="82"/>
      <c r="CD2255" s="46" t="s">
        <v>2262</v>
      </c>
      <c r="CE2255" s="46" t="s">
        <v>173</v>
      </c>
      <c r="CG2255" s="46" t="s">
        <v>175</v>
      </c>
      <c r="CH2255" s="46"/>
      <c r="CI2255" s="119"/>
      <c r="CJ2255" s="119"/>
      <c r="CK2255" s="46" t="s">
        <v>1239</v>
      </c>
      <c r="CN2255" s="46" t="s">
        <v>3383</v>
      </c>
      <c r="CO2255" s="46" t="s">
        <v>2252</v>
      </c>
      <c r="CQ2255" s="46" t="s">
        <v>2252</v>
      </c>
      <c r="CR2255" s="46" t="s">
        <v>615</v>
      </c>
      <c r="CT2255" s="46" t="s">
        <v>2252</v>
      </c>
      <c r="CU2255" s="46" t="s">
        <v>615</v>
      </c>
      <c r="CV2255" s="119"/>
      <c r="CW2255" s="148"/>
      <c r="DG2255" s="119"/>
      <c r="DH2255" s="119"/>
      <c r="DI2255" s="119"/>
      <c r="DJ2255" s="119"/>
      <c r="DK2255" s="119"/>
      <c r="DL2255" s="74">
        <v>40</v>
      </c>
      <c r="DM2255" s="74" t="s">
        <v>164</v>
      </c>
      <c r="DN2255" s="74"/>
      <c r="DO2255" s="74"/>
      <c r="DP2255" s="74"/>
      <c r="DR2255" s="74">
        <v>40</v>
      </c>
      <c r="DS2255" s="74" t="s">
        <v>164</v>
      </c>
      <c r="DX2255" s="46" t="s">
        <v>210</v>
      </c>
      <c r="DY2255" s="46" t="s">
        <v>210</v>
      </c>
      <c r="DZ2255" s="46" t="s">
        <v>2242</v>
      </c>
      <c r="EA2255" s="75">
        <v>400000</v>
      </c>
      <c r="EB2255" s="46" t="s">
        <v>164</v>
      </c>
      <c r="EC2255" s="46"/>
      <c r="ET2255" s="46" t="s">
        <v>210</v>
      </c>
      <c r="EU2255" s="46" t="s">
        <v>210</v>
      </c>
      <c r="EY2255" s="70" t="str">
        <f t="shared" si="269"/>
        <v>simvastatine oral 40mg/</v>
      </c>
      <c r="FK2255" s="14" t="s">
        <v>163</v>
      </c>
      <c r="FL2255" s="70" t="str">
        <f t="shared" si="270"/>
        <v>simvastatine oral 40mg/</v>
      </c>
    </row>
    <row r="2256" spans="1:168" ht="15.75" customHeight="1">
      <c r="A2256" s="76">
        <f t="shared" si="272"/>
        <v>9877009</v>
      </c>
      <c r="C2256" s="119"/>
      <c r="D2256" s="119"/>
      <c r="E2256" s="119"/>
      <c r="F2256" s="119"/>
      <c r="G2256" s="46" t="s">
        <v>1748</v>
      </c>
      <c r="H2256" s="46" t="s">
        <v>1863</v>
      </c>
      <c r="J2256" s="5" t="str">
        <f t="shared" si="265"/>
        <v>NOR simvastatine Teva Sweden AB film-coated tablet 30 x 20mg/</v>
      </c>
      <c r="K2256" s="5" t="str">
        <f t="shared" si="266"/>
        <v>NOR simvastatine Teva Sweden AB film-coated tablet 30 x 20mg/</v>
      </c>
      <c r="N2256" s="46" t="s">
        <v>210</v>
      </c>
      <c r="O2256" s="46" t="s">
        <v>2278</v>
      </c>
      <c r="P2256" s="80">
        <v>30</v>
      </c>
      <c r="R2256" s="80">
        <v>30</v>
      </c>
      <c r="T2256" s="119"/>
      <c r="U2256" s="119"/>
      <c r="V2256" s="119"/>
      <c r="W2256" s="119"/>
      <c r="X2256" s="46" t="s">
        <v>210</v>
      </c>
      <c r="Y2256" s="46" t="s">
        <v>2172</v>
      </c>
      <c r="AA2256" s="46" t="s">
        <v>2303</v>
      </c>
      <c r="AC2256" s="46" t="s">
        <v>210</v>
      </c>
      <c r="AD2256" s="46" t="s">
        <v>210</v>
      </c>
      <c r="AE2256" s="46" t="s">
        <v>2278</v>
      </c>
      <c r="AF2256" s="48" t="s">
        <v>2203</v>
      </c>
      <c r="AG2256" s="46" t="s">
        <v>2339</v>
      </c>
      <c r="AH2256" s="46"/>
      <c r="AI2256" s="46" t="s">
        <v>3373</v>
      </c>
      <c r="AJ2256" s="46" t="s">
        <v>2221</v>
      </c>
      <c r="AT2256" s="25" t="str">
        <f t="shared" si="267"/>
        <v>NOR simvastatine Teva Sweden AB film-coated tablet 20mg/</v>
      </c>
      <c r="AU2256" s="33"/>
      <c r="AV2256" s="46" t="s">
        <v>2363</v>
      </c>
      <c r="AW2256" s="46" t="s">
        <v>1863</v>
      </c>
      <c r="AX2256" s="46"/>
      <c r="AZ2256" s="46" t="s">
        <v>579</v>
      </c>
      <c r="BA2256" s="46" t="s">
        <v>615</v>
      </c>
      <c r="BB2256" s="46"/>
      <c r="BD2256" s="46" t="s">
        <v>2339</v>
      </c>
      <c r="BE2256" s="46"/>
      <c r="BF2256" s="46" t="s">
        <v>2064</v>
      </c>
      <c r="BG2256" s="46" t="s">
        <v>2101</v>
      </c>
      <c r="BH2256" s="46"/>
      <c r="BI2256" s="46"/>
      <c r="BJ2256" s="46" t="s">
        <v>1977</v>
      </c>
      <c r="BK2256" s="46" t="s">
        <v>2101</v>
      </c>
      <c r="BL2256" s="46" t="s">
        <v>2064</v>
      </c>
      <c r="BM2256" s="65" t="s">
        <v>1353</v>
      </c>
      <c r="BN2256" t="str">
        <f t="shared" si="268"/>
        <v>simvastatine film-coated tablet 20mg/</v>
      </c>
      <c r="BO2256" s="65"/>
      <c r="BP2256" t="str">
        <f t="shared" si="271"/>
        <v>simvastatine film-coated tablet 20mg/</v>
      </c>
      <c r="BR2256" s="76">
        <v>10221000</v>
      </c>
      <c r="BS2256" s="72" t="s">
        <v>1220</v>
      </c>
      <c r="BT2256" s="72"/>
      <c r="BU2256" s="119"/>
      <c r="BV2256" s="119"/>
      <c r="BW2256" s="48" t="s">
        <v>2203</v>
      </c>
      <c r="CB2256" s="82" t="s">
        <v>173</v>
      </c>
      <c r="CC2256" s="82"/>
      <c r="CD2256" s="46" t="s">
        <v>2262</v>
      </c>
      <c r="CE2256" s="46" t="s">
        <v>173</v>
      </c>
      <c r="CG2256" s="46" t="s">
        <v>175</v>
      </c>
      <c r="CH2256" s="46"/>
      <c r="CI2256" s="119"/>
      <c r="CJ2256" s="119"/>
      <c r="CK2256" s="46" t="s">
        <v>1239</v>
      </c>
      <c r="CN2256" s="46" t="s">
        <v>3383</v>
      </c>
      <c r="CO2256" s="46" t="s">
        <v>2252</v>
      </c>
      <c r="CQ2256" s="46" t="s">
        <v>2252</v>
      </c>
      <c r="CR2256" s="46" t="s">
        <v>615</v>
      </c>
      <c r="CT2256" s="46" t="s">
        <v>2252</v>
      </c>
      <c r="CU2256" s="46" t="s">
        <v>615</v>
      </c>
      <c r="CV2256" s="119"/>
      <c r="CW2256" s="148"/>
      <c r="DG2256" s="119"/>
      <c r="DH2256" s="119"/>
      <c r="DI2256" s="119"/>
      <c r="DJ2256" s="119"/>
      <c r="DK2256" s="119"/>
      <c r="DL2256" s="74">
        <v>20</v>
      </c>
      <c r="DM2256" s="74" t="s">
        <v>164</v>
      </c>
      <c r="DN2256" s="74"/>
      <c r="DO2256" s="74"/>
      <c r="DP2256" s="74"/>
      <c r="DR2256" s="74">
        <v>20</v>
      </c>
      <c r="DS2256" s="74" t="s">
        <v>164</v>
      </c>
      <c r="DX2256" s="46" t="s">
        <v>210</v>
      </c>
      <c r="DY2256" s="46" t="s">
        <v>210</v>
      </c>
      <c r="DZ2256" s="46" t="s">
        <v>2242</v>
      </c>
      <c r="EA2256" s="75">
        <v>200000</v>
      </c>
      <c r="EB2256" s="46" t="s">
        <v>164</v>
      </c>
      <c r="EC2256" s="46"/>
      <c r="ET2256" s="46" t="s">
        <v>210</v>
      </c>
      <c r="EU2256" s="46" t="s">
        <v>210</v>
      </c>
      <c r="EY2256" s="70" t="str">
        <f t="shared" si="269"/>
        <v>simvastatine oral 20mg/</v>
      </c>
      <c r="FK2256" s="14" t="s">
        <v>163</v>
      </c>
      <c r="FL2256" s="70" t="str">
        <f t="shared" si="270"/>
        <v>simvastatine oral 20mg/</v>
      </c>
    </row>
    <row r="2257" spans="1:168" ht="15.75" customHeight="1">
      <c r="A2257" s="76">
        <f t="shared" si="272"/>
        <v>9877010</v>
      </c>
      <c r="C2257" s="119"/>
      <c r="D2257" s="119"/>
      <c r="E2257" s="119"/>
      <c r="F2257" s="119"/>
      <c r="G2257" s="46" t="s">
        <v>1749</v>
      </c>
      <c r="H2257" s="46" t="s">
        <v>1870</v>
      </c>
      <c r="J2257" s="5" t="str">
        <f t="shared" si="265"/>
        <v>NOR simvastatine Sandoz - København film-coated tablet 50 x 20mg/</v>
      </c>
      <c r="K2257" s="5" t="str">
        <f t="shared" si="266"/>
        <v>NOR simvastatine Sandoz - København film-coated tablet 50 x 20mg/</v>
      </c>
      <c r="N2257" s="46" t="s">
        <v>1299</v>
      </c>
      <c r="O2257" s="46" t="s">
        <v>2232</v>
      </c>
      <c r="P2257" s="81">
        <v>50</v>
      </c>
      <c r="R2257" s="81">
        <v>50</v>
      </c>
      <c r="T2257" s="119"/>
      <c r="U2257" s="119"/>
      <c r="V2257" s="119"/>
      <c r="W2257" s="119"/>
      <c r="X2257" s="46" t="s">
        <v>210</v>
      </c>
      <c r="Y2257" s="46" t="s">
        <v>2179</v>
      </c>
      <c r="AA2257" s="46" t="s">
        <v>2303</v>
      </c>
      <c r="AC2257" s="46" t="s">
        <v>210</v>
      </c>
      <c r="AD2257" s="46" t="s">
        <v>1299</v>
      </c>
      <c r="AE2257" s="46" t="s">
        <v>2232</v>
      </c>
      <c r="AF2257" s="48" t="s">
        <v>2203</v>
      </c>
      <c r="AG2257" s="46" t="s">
        <v>2339</v>
      </c>
      <c r="AH2257" s="46"/>
      <c r="AI2257" s="46" t="s">
        <v>3373</v>
      </c>
      <c r="AJ2257" s="46" t="s">
        <v>2221</v>
      </c>
      <c r="AT2257" s="25" t="str">
        <f t="shared" si="267"/>
        <v>NOR simvastatine Sandoz - København film-coated tablet 20mg/</v>
      </c>
      <c r="AU2257" s="33"/>
      <c r="AV2257" s="46" t="s">
        <v>2367</v>
      </c>
      <c r="AW2257" s="46" t="s">
        <v>1870</v>
      </c>
      <c r="AX2257" s="46"/>
      <c r="AZ2257" s="46" t="s">
        <v>579</v>
      </c>
      <c r="BA2257" s="46" t="s">
        <v>615</v>
      </c>
      <c r="BB2257" s="46"/>
      <c r="BD2257" s="46" t="s">
        <v>2339</v>
      </c>
      <c r="BE2257" s="46"/>
      <c r="BF2257" s="46" t="s">
        <v>2071</v>
      </c>
      <c r="BG2257" s="46" t="s">
        <v>2105</v>
      </c>
      <c r="BH2257" s="46"/>
      <c r="BI2257" s="46"/>
      <c r="BJ2257" s="46" t="s">
        <v>1984</v>
      </c>
      <c r="BK2257" s="46" t="s">
        <v>2105</v>
      </c>
      <c r="BL2257" s="46" t="s">
        <v>2071</v>
      </c>
      <c r="BM2257" s="65" t="s">
        <v>1353</v>
      </c>
      <c r="BN2257" t="str">
        <f t="shared" si="268"/>
        <v>simvastatine film-coated tablet 20mg/</v>
      </c>
      <c r="BO2257" s="65"/>
      <c r="BP2257" t="str">
        <f t="shared" si="271"/>
        <v>simvastatine film-coated tablet 20mg/</v>
      </c>
      <c r="BR2257" s="76">
        <v>10221000</v>
      </c>
      <c r="BS2257" s="72" t="s">
        <v>1220</v>
      </c>
      <c r="BT2257" s="72"/>
      <c r="BU2257" s="119"/>
      <c r="BV2257" s="119"/>
      <c r="BW2257" s="48" t="s">
        <v>2203</v>
      </c>
      <c r="CB2257" s="82" t="s">
        <v>173</v>
      </c>
      <c r="CC2257" s="82"/>
      <c r="CD2257" s="46" t="s">
        <v>2262</v>
      </c>
      <c r="CE2257" s="46" t="s">
        <v>173</v>
      </c>
      <c r="CG2257" s="46" t="s">
        <v>175</v>
      </c>
      <c r="CH2257" s="46"/>
      <c r="CI2257" s="119"/>
      <c r="CJ2257" s="119"/>
      <c r="CK2257" s="46" t="s">
        <v>1239</v>
      </c>
      <c r="CN2257" s="46" t="s">
        <v>3383</v>
      </c>
      <c r="CO2257" s="46" t="s">
        <v>2252</v>
      </c>
      <c r="CQ2257" s="46" t="s">
        <v>2252</v>
      </c>
      <c r="CR2257" s="46" t="s">
        <v>615</v>
      </c>
      <c r="CT2257" s="46" t="s">
        <v>2252</v>
      </c>
      <c r="CU2257" s="46" t="s">
        <v>615</v>
      </c>
      <c r="CV2257" s="119"/>
      <c r="CW2257" s="148"/>
      <c r="DG2257" s="119"/>
      <c r="DH2257" s="119"/>
      <c r="DI2257" s="119"/>
      <c r="DJ2257" s="119"/>
      <c r="DK2257" s="119"/>
      <c r="DL2257" s="74">
        <v>20</v>
      </c>
      <c r="DM2257" s="74" t="s">
        <v>164</v>
      </c>
      <c r="DN2257" s="74"/>
      <c r="DO2257" s="74"/>
      <c r="DP2257" s="74"/>
      <c r="DR2257" s="74">
        <v>20</v>
      </c>
      <c r="DS2257" s="74" t="s">
        <v>164</v>
      </c>
      <c r="DX2257" s="46" t="s">
        <v>210</v>
      </c>
      <c r="DY2257" s="46" t="s">
        <v>210</v>
      </c>
      <c r="DZ2257" s="46" t="s">
        <v>2242</v>
      </c>
      <c r="EA2257" s="75">
        <v>200000</v>
      </c>
      <c r="EB2257" s="46" t="s">
        <v>164</v>
      </c>
      <c r="EC2257" s="46"/>
      <c r="ET2257" s="46" t="s">
        <v>210</v>
      </c>
      <c r="EU2257" s="46" t="s">
        <v>210</v>
      </c>
      <c r="EY2257" s="70" t="str">
        <f t="shared" si="269"/>
        <v>simvastatine oral 20mg/</v>
      </c>
      <c r="FK2257" s="14" t="s">
        <v>163</v>
      </c>
      <c r="FL2257" s="70" t="str">
        <f t="shared" si="270"/>
        <v>simvastatine oral 20mg/</v>
      </c>
    </row>
    <row r="2258" spans="1:168" ht="15.75" customHeight="1">
      <c r="A2258" s="76">
        <f t="shared" si="272"/>
        <v>9877011</v>
      </c>
      <c r="C2258" s="119"/>
      <c r="D2258" s="119"/>
      <c r="E2258" s="119"/>
      <c r="F2258" s="119"/>
      <c r="G2258" s="46" t="s">
        <v>1750</v>
      </c>
      <c r="H2258" s="46" t="s">
        <v>1875</v>
      </c>
      <c r="J2258" s="5" t="str">
        <f t="shared" si="265"/>
        <v>NOR simvastatine Orion Corporation - Espoo film-coated tablet 100 x 20mg/</v>
      </c>
      <c r="K2258" s="5" t="str">
        <f t="shared" si="266"/>
        <v>NOR simvastatine Orion Corporation - Espoo film-coated tablet 100 x 20mg/</v>
      </c>
      <c r="N2258" s="46" t="s">
        <v>210</v>
      </c>
      <c r="O2258" s="46" t="s">
        <v>2235</v>
      </c>
      <c r="P2258" s="80">
        <v>100</v>
      </c>
      <c r="R2258" s="80">
        <v>100</v>
      </c>
      <c r="T2258" s="119"/>
      <c r="U2258" s="119"/>
      <c r="V2258" s="119"/>
      <c r="W2258" s="119"/>
      <c r="X2258" s="46" t="s">
        <v>210</v>
      </c>
      <c r="Y2258" s="46" t="s">
        <v>2187</v>
      </c>
      <c r="AA2258" s="46" t="s">
        <v>2303</v>
      </c>
      <c r="AC2258" s="46" t="s">
        <v>210</v>
      </c>
      <c r="AD2258" s="46" t="s">
        <v>210</v>
      </c>
      <c r="AE2258" s="46" t="s">
        <v>2235</v>
      </c>
      <c r="AF2258" s="48" t="s">
        <v>2203</v>
      </c>
      <c r="AG2258" s="46" t="s">
        <v>2339</v>
      </c>
      <c r="AH2258" s="46"/>
      <c r="AI2258" s="46" t="s">
        <v>3373</v>
      </c>
      <c r="AJ2258" s="46" t="s">
        <v>2221</v>
      </c>
      <c r="AT2258" s="25" t="str">
        <f t="shared" si="267"/>
        <v>NOR simvastatine Orion Corporation - Espoo film-coated tablet 20mg/</v>
      </c>
      <c r="AU2258" s="33"/>
      <c r="AV2258" s="46" t="s">
        <v>2368</v>
      </c>
      <c r="AW2258" s="46" t="s">
        <v>1875</v>
      </c>
      <c r="AX2258" s="46"/>
      <c r="AZ2258" s="46" t="s">
        <v>579</v>
      </c>
      <c r="BA2258" s="46" t="s">
        <v>615</v>
      </c>
      <c r="BB2258" s="46"/>
      <c r="BD2258" s="46" t="s">
        <v>2339</v>
      </c>
      <c r="BE2258" s="46"/>
      <c r="BF2258" s="46" t="s">
        <v>2079</v>
      </c>
      <c r="BG2258" s="46" t="s">
        <v>2106</v>
      </c>
      <c r="BH2258" s="46"/>
      <c r="BI2258" s="46"/>
      <c r="BJ2258" s="46" t="s">
        <v>1992</v>
      </c>
      <c r="BK2258" s="46" t="s">
        <v>2106</v>
      </c>
      <c r="BL2258" s="46" t="s">
        <v>2079</v>
      </c>
      <c r="BM2258" s="65" t="s">
        <v>1353</v>
      </c>
      <c r="BN2258" t="str">
        <f t="shared" si="268"/>
        <v>simvastatine film-coated tablet 20mg/</v>
      </c>
      <c r="BO2258" s="65"/>
      <c r="BP2258" t="str">
        <f t="shared" si="271"/>
        <v>simvastatine film-coated tablet 20mg/</v>
      </c>
      <c r="BR2258" s="76">
        <v>10221000</v>
      </c>
      <c r="BS2258" s="72" t="s">
        <v>1220</v>
      </c>
      <c r="BT2258" s="72"/>
      <c r="BU2258" s="119"/>
      <c r="BV2258" s="119"/>
      <c r="BW2258" s="48" t="s">
        <v>2203</v>
      </c>
      <c r="CB2258" s="82" t="s">
        <v>173</v>
      </c>
      <c r="CC2258" s="82"/>
      <c r="CD2258" s="46" t="s">
        <v>2262</v>
      </c>
      <c r="CE2258" s="46" t="s">
        <v>173</v>
      </c>
      <c r="CG2258" s="46" t="s">
        <v>175</v>
      </c>
      <c r="CH2258" s="46"/>
      <c r="CI2258" s="119"/>
      <c r="CJ2258" s="119"/>
      <c r="CK2258" s="46" t="s">
        <v>1239</v>
      </c>
      <c r="CN2258" s="46" t="s">
        <v>3383</v>
      </c>
      <c r="CO2258" s="46" t="s">
        <v>2252</v>
      </c>
      <c r="CQ2258" s="46" t="s">
        <v>2252</v>
      </c>
      <c r="CR2258" s="46" t="s">
        <v>615</v>
      </c>
      <c r="CT2258" s="46" t="s">
        <v>2252</v>
      </c>
      <c r="CU2258" s="46" t="s">
        <v>615</v>
      </c>
      <c r="CV2258" s="119"/>
      <c r="CW2258" s="148"/>
      <c r="DG2258" s="119"/>
      <c r="DH2258" s="119"/>
      <c r="DI2258" s="119"/>
      <c r="DJ2258" s="119"/>
      <c r="DK2258" s="119"/>
      <c r="DL2258" s="74">
        <v>20</v>
      </c>
      <c r="DM2258" s="74" t="s">
        <v>164</v>
      </c>
      <c r="DN2258" s="74"/>
      <c r="DO2258" s="74"/>
      <c r="DP2258" s="74"/>
      <c r="DR2258" s="74">
        <v>20</v>
      </c>
      <c r="DS2258" s="74" t="s">
        <v>164</v>
      </c>
      <c r="DX2258" s="46" t="s">
        <v>210</v>
      </c>
      <c r="DY2258" s="46" t="s">
        <v>210</v>
      </c>
      <c r="DZ2258" s="46" t="s">
        <v>2242</v>
      </c>
      <c r="EA2258" s="75">
        <v>200000</v>
      </c>
      <c r="EB2258" s="46" t="s">
        <v>164</v>
      </c>
      <c r="EC2258" s="46"/>
      <c r="ET2258" s="46" t="s">
        <v>210</v>
      </c>
      <c r="EU2258" s="46" t="s">
        <v>210</v>
      </c>
      <c r="EY2258" s="70" t="str">
        <f t="shared" si="269"/>
        <v>simvastatine oral 20mg/</v>
      </c>
      <c r="FK2258" s="14" t="s">
        <v>163</v>
      </c>
      <c r="FL2258" s="70" t="str">
        <f t="shared" si="270"/>
        <v>simvastatine oral 20mg/</v>
      </c>
    </row>
    <row r="2259" spans="1:168" ht="15.75" customHeight="1">
      <c r="A2259" s="76">
        <f t="shared" si="272"/>
        <v>9877012</v>
      </c>
      <c r="C2259" s="119"/>
      <c r="D2259" s="119"/>
      <c r="E2259" s="119"/>
      <c r="F2259" s="119"/>
      <c r="G2259" s="46" t="s">
        <v>1751</v>
      </c>
      <c r="H2259" s="46" t="s">
        <v>1882</v>
      </c>
      <c r="J2259" s="5" t="str">
        <f t="shared" si="265"/>
        <v>NOR simvastatine Orion Corporation - Espoo film-coated tablet 30 x 10mg/</v>
      </c>
      <c r="K2259" s="5" t="str">
        <f t="shared" si="266"/>
        <v>NOR simvastatine Orion Corporation - Espoo film-coated tablet 30 x 10mg/</v>
      </c>
      <c r="N2259" s="46" t="s">
        <v>210</v>
      </c>
      <c r="O2259" s="46" t="s">
        <v>2278</v>
      </c>
      <c r="P2259" s="80">
        <v>30</v>
      </c>
      <c r="R2259" s="80">
        <v>30</v>
      </c>
      <c r="T2259" s="119"/>
      <c r="U2259" s="119"/>
      <c r="V2259" s="119"/>
      <c r="W2259" s="119"/>
      <c r="X2259" s="46" t="s">
        <v>210</v>
      </c>
      <c r="Y2259" s="46" t="s">
        <v>2195</v>
      </c>
      <c r="AA2259" s="46" t="s">
        <v>2303</v>
      </c>
      <c r="AC2259" s="46" t="s">
        <v>210</v>
      </c>
      <c r="AD2259" s="46" t="s">
        <v>210</v>
      </c>
      <c r="AE2259" s="46" t="s">
        <v>2278</v>
      </c>
      <c r="AF2259" s="48" t="s">
        <v>2203</v>
      </c>
      <c r="AG2259" s="46" t="s">
        <v>2339</v>
      </c>
      <c r="AH2259" s="46"/>
      <c r="AI2259" s="46" t="s">
        <v>3373</v>
      </c>
      <c r="AJ2259" s="46" t="s">
        <v>2221</v>
      </c>
      <c r="AT2259" s="25" t="str">
        <f t="shared" si="267"/>
        <v>NOR simvastatine Orion Corporation - Espoo film-coated tablet 10mg/</v>
      </c>
      <c r="AU2259" s="33"/>
      <c r="AV2259" s="46" t="s">
        <v>2368</v>
      </c>
      <c r="AW2259" s="46" t="s">
        <v>1882</v>
      </c>
      <c r="AX2259" s="46"/>
      <c r="AZ2259" s="46" t="s">
        <v>579</v>
      </c>
      <c r="BA2259" s="46" t="s">
        <v>615</v>
      </c>
      <c r="BB2259" s="46"/>
      <c r="BD2259" s="46" t="s">
        <v>2339</v>
      </c>
      <c r="BE2259" s="46"/>
      <c r="BF2259" s="46" t="s">
        <v>2087</v>
      </c>
      <c r="BG2259" s="46" t="s">
        <v>2106</v>
      </c>
      <c r="BH2259" s="46"/>
      <c r="BI2259" s="46"/>
      <c r="BJ2259" s="46" t="s">
        <v>2000</v>
      </c>
      <c r="BK2259" s="46" t="s">
        <v>2106</v>
      </c>
      <c r="BL2259" s="46" t="s">
        <v>2087</v>
      </c>
      <c r="BM2259" s="65" t="s">
        <v>1353</v>
      </c>
      <c r="BN2259" t="str">
        <f t="shared" si="268"/>
        <v>simvastatine film-coated tablet 10mg/</v>
      </c>
      <c r="BO2259" s="65"/>
      <c r="BP2259" t="str">
        <f t="shared" si="271"/>
        <v>simvastatine film-coated tablet 10mg/</v>
      </c>
      <c r="BR2259" s="76">
        <v>10221000</v>
      </c>
      <c r="BS2259" s="72" t="s">
        <v>1220</v>
      </c>
      <c r="BT2259" s="72"/>
      <c r="BU2259" s="119"/>
      <c r="BV2259" s="119"/>
      <c r="BW2259" s="48" t="s">
        <v>2203</v>
      </c>
      <c r="CB2259" s="82" t="s">
        <v>173</v>
      </c>
      <c r="CC2259" s="82"/>
      <c r="CD2259" s="46" t="s">
        <v>2262</v>
      </c>
      <c r="CE2259" s="46" t="s">
        <v>173</v>
      </c>
      <c r="CG2259" s="46" t="s">
        <v>175</v>
      </c>
      <c r="CH2259" s="46"/>
      <c r="CI2259" s="119"/>
      <c r="CJ2259" s="119"/>
      <c r="CK2259" s="46" t="s">
        <v>1239</v>
      </c>
      <c r="CN2259" s="46" t="s">
        <v>3383</v>
      </c>
      <c r="CO2259" s="46" t="s">
        <v>2252</v>
      </c>
      <c r="CQ2259" s="46" t="s">
        <v>2252</v>
      </c>
      <c r="CR2259" s="46" t="s">
        <v>615</v>
      </c>
      <c r="CT2259" s="46" t="s">
        <v>2252</v>
      </c>
      <c r="CU2259" s="46" t="s">
        <v>615</v>
      </c>
      <c r="CV2259" s="119"/>
      <c r="CW2259" s="148"/>
      <c r="DG2259" s="119"/>
      <c r="DH2259" s="119"/>
      <c r="DI2259" s="119"/>
      <c r="DJ2259" s="119"/>
      <c r="DK2259" s="119"/>
      <c r="DL2259" s="74">
        <v>10</v>
      </c>
      <c r="DM2259" s="74" t="s">
        <v>164</v>
      </c>
      <c r="DN2259" s="74"/>
      <c r="DO2259" s="74"/>
      <c r="DP2259" s="74"/>
      <c r="DR2259" s="74">
        <v>10</v>
      </c>
      <c r="DS2259" s="74" t="s">
        <v>164</v>
      </c>
      <c r="DX2259" s="46" t="s">
        <v>210</v>
      </c>
      <c r="DY2259" s="46" t="s">
        <v>210</v>
      </c>
      <c r="DZ2259" s="46" t="s">
        <v>2242</v>
      </c>
      <c r="EA2259" s="75">
        <v>100000</v>
      </c>
      <c r="EB2259" s="46" t="s">
        <v>164</v>
      </c>
      <c r="EC2259" s="46"/>
      <c r="ET2259" s="46" t="s">
        <v>210</v>
      </c>
      <c r="EU2259" s="46" t="s">
        <v>210</v>
      </c>
      <c r="EY2259" s="70" t="str">
        <f t="shared" si="269"/>
        <v>simvastatine oral 10mg/</v>
      </c>
      <c r="FK2259" s="14" t="s">
        <v>163</v>
      </c>
      <c r="FL2259" s="70" t="str">
        <f t="shared" si="270"/>
        <v>simvastatine oral 10mg/</v>
      </c>
    </row>
    <row r="2260" spans="1:168" ht="15.75" customHeight="1">
      <c r="A2260" s="76">
        <f t="shared" si="272"/>
        <v>9877013</v>
      </c>
      <c r="C2260" s="119"/>
      <c r="D2260" s="119"/>
      <c r="E2260" s="119"/>
      <c r="F2260" s="119"/>
      <c r="G2260" s="46" t="s">
        <v>1752</v>
      </c>
      <c r="H2260" s="46" t="s">
        <v>1882</v>
      </c>
      <c r="J2260" s="5" t="str">
        <f t="shared" si="265"/>
        <v>NOR simvastatine Orion Corporation - Espoo film-coated tablet 500 x 10mg/</v>
      </c>
      <c r="K2260" s="5" t="str">
        <f t="shared" si="266"/>
        <v>NOR simvastatine Orion Corporation - Espoo film-coated tablet 500 x 10mg/</v>
      </c>
      <c r="N2260" s="46" t="s">
        <v>210</v>
      </c>
      <c r="O2260" s="46" t="s">
        <v>2276</v>
      </c>
      <c r="P2260" s="80">
        <v>500</v>
      </c>
      <c r="R2260" s="80">
        <v>500</v>
      </c>
      <c r="T2260" s="119"/>
      <c r="U2260" s="119"/>
      <c r="V2260" s="119"/>
      <c r="W2260" s="119"/>
      <c r="X2260" s="46" t="s">
        <v>210</v>
      </c>
      <c r="Y2260" s="46" t="s">
        <v>2195</v>
      </c>
      <c r="AA2260" s="46" t="s">
        <v>2303</v>
      </c>
      <c r="AC2260" s="46" t="s">
        <v>210</v>
      </c>
      <c r="AD2260" s="46" t="s">
        <v>210</v>
      </c>
      <c r="AE2260" s="46" t="s">
        <v>2276</v>
      </c>
      <c r="AF2260" s="48" t="s">
        <v>2203</v>
      </c>
      <c r="AG2260" s="46" t="s">
        <v>2339</v>
      </c>
      <c r="AH2260" s="46"/>
      <c r="AI2260" s="46" t="s">
        <v>3373</v>
      </c>
      <c r="AJ2260" s="46" t="s">
        <v>2221</v>
      </c>
      <c r="AT2260" s="25" t="str">
        <f t="shared" si="267"/>
        <v>NOR simvastatine Orion Corporation - Espoo film-coated tablet 10mg/</v>
      </c>
      <c r="AU2260" s="33"/>
      <c r="AV2260" s="46" t="s">
        <v>2368</v>
      </c>
      <c r="AW2260" s="46" t="s">
        <v>1882</v>
      </c>
      <c r="AX2260" s="46"/>
      <c r="AZ2260" s="46" t="s">
        <v>579</v>
      </c>
      <c r="BA2260" s="46" t="s">
        <v>615</v>
      </c>
      <c r="BB2260" s="46"/>
      <c r="BD2260" s="46" t="s">
        <v>2339</v>
      </c>
      <c r="BE2260" s="46"/>
      <c r="BF2260" s="46" t="s">
        <v>2087</v>
      </c>
      <c r="BG2260" s="46" t="s">
        <v>2106</v>
      </c>
      <c r="BH2260" s="46"/>
      <c r="BI2260" s="46"/>
      <c r="BJ2260" s="46" t="s">
        <v>2000</v>
      </c>
      <c r="BK2260" s="46" t="s">
        <v>2106</v>
      </c>
      <c r="BL2260" s="46" t="s">
        <v>2087</v>
      </c>
      <c r="BM2260" s="65" t="s">
        <v>1353</v>
      </c>
      <c r="BN2260" t="str">
        <f t="shared" si="268"/>
        <v>simvastatine film-coated tablet 10mg/</v>
      </c>
      <c r="BO2260" s="65"/>
      <c r="BP2260" t="str">
        <f t="shared" si="271"/>
        <v>simvastatine film-coated tablet 10mg/</v>
      </c>
      <c r="BR2260" s="76">
        <v>10221000</v>
      </c>
      <c r="BS2260" s="72" t="s">
        <v>1220</v>
      </c>
      <c r="BT2260" s="72"/>
      <c r="BU2260" s="119"/>
      <c r="BV2260" s="119"/>
      <c r="BW2260" s="48" t="s">
        <v>2203</v>
      </c>
      <c r="CB2260" s="82" t="s">
        <v>173</v>
      </c>
      <c r="CC2260" s="82"/>
      <c r="CD2260" s="46" t="s">
        <v>2262</v>
      </c>
      <c r="CE2260" s="46" t="s">
        <v>173</v>
      </c>
      <c r="CG2260" s="46" t="s">
        <v>175</v>
      </c>
      <c r="CH2260" s="46"/>
      <c r="CI2260" s="119"/>
      <c r="CJ2260" s="119"/>
      <c r="CK2260" s="46" t="s">
        <v>1239</v>
      </c>
      <c r="CN2260" s="46" t="s">
        <v>3383</v>
      </c>
      <c r="CO2260" s="46" t="s">
        <v>2252</v>
      </c>
      <c r="CQ2260" s="46" t="s">
        <v>2252</v>
      </c>
      <c r="CR2260" s="46" t="s">
        <v>615</v>
      </c>
      <c r="CT2260" s="46" t="s">
        <v>2252</v>
      </c>
      <c r="CU2260" s="46" t="s">
        <v>615</v>
      </c>
      <c r="CV2260" s="119"/>
      <c r="CW2260" s="148"/>
      <c r="DG2260" s="119"/>
      <c r="DH2260" s="119"/>
      <c r="DI2260" s="119"/>
      <c r="DJ2260" s="119"/>
      <c r="DK2260" s="119"/>
      <c r="DL2260" s="74">
        <v>10</v>
      </c>
      <c r="DM2260" s="74" t="s">
        <v>164</v>
      </c>
      <c r="DN2260" s="74"/>
      <c r="DO2260" s="74"/>
      <c r="DP2260" s="74"/>
      <c r="DR2260" s="74">
        <v>10</v>
      </c>
      <c r="DS2260" s="74" t="s">
        <v>164</v>
      </c>
      <c r="DX2260" s="46" t="s">
        <v>210</v>
      </c>
      <c r="DY2260" s="46" t="s">
        <v>210</v>
      </c>
      <c r="DZ2260" s="46" t="s">
        <v>2242</v>
      </c>
      <c r="EA2260" s="75">
        <v>100000</v>
      </c>
      <c r="EB2260" s="46" t="s">
        <v>164</v>
      </c>
      <c r="EC2260" s="46"/>
      <c r="ET2260" s="46" t="s">
        <v>210</v>
      </c>
      <c r="EU2260" s="46" t="s">
        <v>210</v>
      </c>
      <c r="EY2260" s="70" t="str">
        <f t="shared" si="269"/>
        <v>simvastatine oral 10mg/</v>
      </c>
      <c r="FK2260" s="14" t="s">
        <v>163</v>
      </c>
      <c r="FL2260" s="70" t="str">
        <f t="shared" si="270"/>
        <v>simvastatine oral 10mg/</v>
      </c>
    </row>
    <row r="2261" spans="1:168" ht="15.75" customHeight="1">
      <c r="A2261" s="76">
        <f t="shared" si="272"/>
        <v>9877014</v>
      </c>
      <c r="C2261" s="119"/>
      <c r="D2261" s="119"/>
      <c r="E2261" s="119"/>
      <c r="F2261" s="119"/>
      <c r="G2261" s="46" t="s">
        <v>1641</v>
      </c>
      <c r="H2261" s="46" t="s">
        <v>1852</v>
      </c>
      <c r="J2261" s="5" t="str">
        <f t="shared" si="265"/>
        <v>NOR simvastatine Teva Sweden AB film-coated tablet 100 x 10mg/</v>
      </c>
      <c r="K2261" s="5" t="str">
        <f t="shared" si="266"/>
        <v>NOR simvastatine Teva Sweden AB film-coated tablet 100 x 10mg/</v>
      </c>
      <c r="N2261" s="46" t="s">
        <v>210</v>
      </c>
      <c r="O2261" s="46" t="s">
        <v>2235</v>
      </c>
      <c r="P2261" s="80">
        <v>100</v>
      </c>
      <c r="R2261" s="80">
        <v>100</v>
      </c>
      <c r="T2261" s="119"/>
      <c r="U2261" s="119"/>
      <c r="V2261" s="119"/>
      <c r="W2261" s="119"/>
      <c r="X2261" s="46" t="s">
        <v>210</v>
      </c>
      <c r="Y2261" s="46" t="s">
        <v>2161</v>
      </c>
      <c r="AA2261" s="46" t="s">
        <v>2303</v>
      </c>
      <c r="AC2261" s="46" t="s">
        <v>210</v>
      </c>
      <c r="AD2261" s="46" t="s">
        <v>210</v>
      </c>
      <c r="AE2261" s="46" t="s">
        <v>2235</v>
      </c>
      <c r="AF2261" s="48" t="s">
        <v>2203</v>
      </c>
      <c r="AG2261" s="46" t="s">
        <v>2339</v>
      </c>
      <c r="AH2261" s="46"/>
      <c r="AI2261" s="46" t="s">
        <v>3373</v>
      </c>
      <c r="AJ2261" s="46" t="s">
        <v>2221</v>
      </c>
      <c r="AT2261" s="25" t="str">
        <f t="shared" si="267"/>
        <v>NOR simvastatine Teva Sweden AB film-coated tablet 10mg/</v>
      </c>
      <c r="AU2261" s="33"/>
      <c r="AV2261" s="46" t="s">
        <v>2363</v>
      </c>
      <c r="AW2261" s="46" t="s">
        <v>1852</v>
      </c>
      <c r="AX2261" s="46"/>
      <c r="AZ2261" s="46" t="s">
        <v>579</v>
      </c>
      <c r="BA2261" s="46" t="s">
        <v>615</v>
      </c>
      <c r="BB2261" s="46"/>
      <c r="BD2261" s="46" t="s">
        <v>2339</v>
      </c>
      <c r="BE2261" s="46"/>
      <c r="BF2261" s="46" t="s">
        <v>2053</v>
      </c>
      <c r="BG2261" s="46" t="s">
        <v>2101</v>
      </c>
      <c r="BH2261" s="46"/>
      <c r="BI2261" s="46"/>
      <c r="BJ2261" s="46" t="s">
        <v>1966</v>
      </c>
      <c r="BK2261" s="46" t="s">
        <v>2101</v>
      </c>
      <c r="BL2261" s="46" t="s">
        <v>2053</v>
      </c>
      <c r="BM2261" s="65" t="s">
        <v>1353</v>
      </c>
      <c r="BN2261" t="str">
        <f t="shared" si="268"/>
        <v>simvastatine film-coated tablet 10mg/</v>
      </c>
      <c r="BO2261" s="65"/>
      <c r="BP2261" t="str">
        <f t="shared" si="271"/>
        <v>simvastatine film-coated tablet 10mg/</v>
      </c>
      <c r="BR2261" s="76">
        <v>10221000</v>
      </c>
      <c r="BS2261" s="72" t="s">
        <v>1220</v>
      </c>
      <c r="BT2261" s="72"/>
      <c r="BU2261" s="119"/>
      <c r="BV2261" s="119"/>
      <c r="BW2261" s="48" t="s">
        <v>2203</v>
      </c>
      <c r="CB2261" s="82" t="s">
        <v>173</v>
      </c>
      <c r="CC2261" s="82"/>
      <c r="CD2261" s="46" t="s">
        <v>2262</v>
      </c>
      <c r="CE2261" s="46" t="s">
        <v>173</v>
      </c>
      <c r="CG2261" s="46" t="s">
        <v>175</v>
      </c>
      <c r="CH2261" s="46"/>
      <c r="CI2261" s="119"/>
      <c r="CJ2261" s="119"/>
      <c r="CK2261" s="46" t="s">
        <v>1239</v>
      </c>
      <c r="CN2261" s="46" t="s">
        <v>3383</v>
      </c>
      <c r="CO2261" s="46" t="s">
        <v>2252</v>
      </c>
      <c r="CQ2261" s="46" t="s">
        <v>2252</v>
      </c>
      <c r="CR2261" s="46" t="s">
        <v>615</v>
      </c>
      <c r="CT2261" s="46" t="s">
        <v>2252</v>
      </c>
      <c r="CU2261" s="46" t="s">
        <v>615</v>
      </c>
      <c r="CV2261" s="119"/>
      <c r="CW2261" s="148"/>
      <c r="DG2261" s="119"/>
      <c r="DH2261" s="119"/>
      <c r="DI2261" s="119"/>
      <c r="DJ2261" s="119"/>
      <c r="DK2261" s="119"/>
      <c r="DL2261" s="74">
        <v>10</v>
      </c>
      <c r="DM2261" s="74" t="s">
        <v>164</v>
      </c>
      <c r="DN2261" s="74"/>
      <c r="DO2261" s="74"/>
      <c r="DP2261" s="74"/>
      <c r="DR2261" s="74">
        <v>10</v>
      </c>
      <c r="DS2261" s="74" t="s">
        <v>164</v>
      </c>
      <c r="DX2261" s="46" t="s">
        <v>210</v>
      </c>
      <c r="DY2261" s="46" t="s">
        <v>210</v>
      </c>
      <c r="DZ2261" s="46" t="s">
        <v>2242</v>
      </c>
      <c r="EA2261" s="75">
        <v>100000</v>
      </c>
      <c r="EB2261" s="46" t="s">
        <v>164</v>
      </c>
      <c r="EC2261" s="46"/>
      <c r="ET2261" s="46" t="s">
        <v>210</v>
      </c>
      <c r="EU2261" s="46" t="s">
        <v>210</v>
      </c>
      <c r="EY2261" s="70" t="str">
        <f t="shared" si="269"/>
        <v>simvastatine oral 10mg/</v>
      </c>
      <c r="FK2261" s="14" t="s">
        <v>163</v>
      </c>
      <c r="FL2261" s="70" t="str">
        <f t="shared" si="270"/>
        <v>simvastatine oral 10mg/</v>
      </c>
    </row>
    <row r="2262" spans="1:168" ht="15.75" customHeight="1">
      <c r="A2262" s="76">
        <f t="shared" si="272"/>
        <v>9877015</v>
      </c>
      <c r="C2262" s="119"/>
      <c r="D2262" s="119"/>
      <c r="E2262" s="119"/>
      <c r="F2262" s="119"/>
      <c r="G2262" s="46" t="s">
        <v>1753</v>
      </c>
      <c r="H2262" s="46" t="s">
        <v>1879</v>
      </c>
      <c r="J2262" s="5" t="str">
        <f t="shared" si="265"/>
        <v>NOR simvastatine Mylan AB film-coated tablet 84 x 10mg/</v>
      </c>
      <c r="K2262" s="5" t="str">
        <f t="shared" si="266"/>
        <v>NOR simvastatine Mylan AB film-coated tablet 84 x 10mg/</v>
      </c>
      <c r="N2262" s="46" t="s">
        <v>210</v>
      </c>
      <c r="O2262" s="46" t="s">
        <v>2294</v>
      </c>
      <c r="P2262" s="80">
        <v>84</v>
      </c>
      <c r="R2262" s="80">
        <v>84</v>
      </c>
      <c r="T2262" s="119"/>
      <c r="U2262" s="119"/>
      <c r="V2262" s="119"/>
      <c r="W2262" s="119"/>
      <c r="X2262" s="46" t="s">
        <v>210</v>
      </c>
      <c r="Y2262" s="46" t="s">
        <v>2191</v>
      </c>
      <c r="AA2262" s="46" t="s">
        <v>2303</v>
      </c>
      <c r="AC2262" s="46" t="s">
        <v>210</v>
      </c>
      <c r="AD2262" s="46" t="s">
        <v>210</v>
      </c>
      <c r="AE2262" s="46" t="s">
        <v>2294</v>
      </c>
      <c r="AF2262" s="48" t="s">
        <v>2203</v>
      </c>
      <c r="AG2262" s="46" t="s">
        <v>2339</v>
      </c>
      <c r="AH2262" s="46"/>
      <c r="AI2262" s="46" t="s">
        <v>3373</v>
      </c>
      <c r="AJ2262" s="46" t="s">
        <v>2221</v>
      </c>
      <c r="AT2262" s="25" t="str">
        <f t="shared" si="267"/>
        <v>NOR simvastatine Mylan AB film-coated tablet 10mg/</v>
      </c>
      <c r="AU2262" s="33"/>
      <c r="AV2262" s="46" t="s">
        <v>2369</v>
      </c>
      <c r="AW2262" s="46" t="s">
        <v>1879</v>
      </c>
      <c r="AX2262" s="46"/>
      <c r="AZ2262" s="46" t="s">
        <v>579</v>
      </c>
      <c r="BA2262" s="46" t="s">
        <v>615</v>
      </c>
      <c r="BB2262" s="46"/>
      <c r="BD2262" s="46" t="s">
        <v>2339</v>
      </c>
      <c r="BE2262" s="46"/>
      <c r="BF2262" s="46" t="s">
        <v>2083</v>
      </c>
      <c r="BG2262" s="46" t="s">
        <v>992</v>
      </c>
      <c r="BH2262" s="46"/>
      <c r="BI2262" s="46"/>
      <c r="BJ2262" s="46" t="s">
        <v>1996</v>
      </c>
      <c r="BK2262" s="46" t="s">
        <v>992</v>
      </c>
      <c r="BL2262" s="46" t="s">
        <v>2083</v>
      </c>
      <c r="BM2262" s="65" t="s">
        <v>1353</v>
      </c>
      <c r="BN2262" t="str">
        <f t="shared" si="268"/>
        <v>simvastatine film-coated tablet 10mg/</v>
      </c>
      <c r="BO2262" s="65"/>
      <c r="BP2262" t="str">
        <f t="shared" si="271"/>
        <v>simvastatine film-coated tablet 10mg/</v>
      </c>
      <c r="BR2262" s="76">
        <v>10221000</v>
      </c>
      <c r="BS2262" s="72" t="s">
        <v>1220</v>
      </c>
      <c r="BT2262" s="72"/>
      <c r="BU2262" s="119"/>
      <c r="BV2262" s="119"/>
      <c r="BW2262" s="48" t="s">
        <v>2203</v>
      </c>
      <c r="CB2262" s="82" t="s">
        <v>173</v>
      </c>
      <c r="CC2262" s="82"/>
      <c r="CD2262" s="46" t="s">
        <v>2262</v>
      </c>
      <c r="CE2262" s="46" t="s">
        <v>173</v>
      </c>
      <c r="CG2262" s="46" t="s">
        <v>175</v>
      </c>
      <c r="CH2262" s="46"/>
      <c r="CI2262" s="119"/>
      <c r="CJ2262" s="119"/>
      <c r="CK2262" s="46" t="s">
        <v>1239</v>
      </c>
      <c r="CN2262" s="46" t="s">
        <v>3383</v>
      </c>
      <c r="CO2262" s="46" t="s">
        <v>2252</v>
      </c>
      <c r="CQ2262" s="46" t="s">
        <v>2252</v>
      </c>
      <c r="CR2262" s="46" t="s">
        <v>615</v>
      </c>
      <c r="CT2262" s="46" t="s">
        <v>2252</v>
      </c>
      <c r="CU2262" s="46" t="s">
        <v>615</v>
      </c>
      <c r="CV2262" s="119"/>
      <c r="CW2262" s="148"/>
      <c r="DG2262" s="119"/>
      <c r="DH2262" s="119"/>
      <c r="DI2262" s="119"/>
      <c r="DJ2262" s="119"/>
      <c r="DK2262" s="119"/>
      <c r="DL2262" s="74">
        <v>10</v>
      </c>
      <c r="DM2262" s="74" t="s">
        <v>164</v>
      </c>
      <c r="DN2262" s="74"/>
      <c r="DO2262" s="74"/>
      <c r="DP2262" s="74"/>
      <c r="DR2262" s="74">
        <v>10</v>
      </c>
      <c r="DS2262" s="74" t="s">
        <v>164</v>
      </c>
      <c r="DX2262" s="46" t="s">
        <v>210</v>
      </c>
      <c r="DY2262" s="46" t="s">
        <v>210</v>
      </c>
      <c r="DZ2262" s="46" t="s">
        <v>2242</v>
      </c>
      <c r="EA2262" s="75">
        <v>100000</v>
      </c>
      <c r="EB2262" s="46" t="s">
        <v>164</v>
      </c>
      <c r="EC2262" s="46"/>
      <c r="ET2262" s="46" t="s">
        <v>210</v>
      </c>
      <c r="EU2262" s="46" t="s">
        <v>210</v>
      </c>
      <c r="EY2262" s="70" t="str">
        <f t="shared" si="269"/>
        <v>simvastatine oral 10mg/</v>
      </c>
      <c r="FK2262" s="14" t="s">
        <v>163</v>
      </c>
      <c r="FL2262" s="70" t="str">
        <f t="shared" si="270"/>
        <v>simvastatine oral 10mg/</v>
      </c>
    </row>
    <row r="2263" spans="1:168" ht="15.75" customHeight="1">
      <c r="A2263" s="76">
        <f t="shared" si="272"/>
        <v>9877016</v>
      </c>
      <c r="C2263" s="119"/>
      <c r="D2263" s="119"/>
      <c r="E2263" s="119"/>
      <c r="F2263" s="119"/>
      <c r="G2263" s="46" t="s">
        <v>1754</v>
      </c>
      <c r="H2263" s="46" t="s">
        <v>1870</v>
      </c>
      <c r="J2263" s="5" t="str">
        <f t="shared" ref="J2263:J2309" si="273">CONCATENATE(BM2263," ",CR2264," ",BG2263," ",BS2263," ",R2263,S2263," x ",DR2263,DS2263,"/",DU2263,DV2263)</f>
        <v>NOR simvastatine Sandoz - København film-coated tablet 50 x 20mg/</v>
      </c>
      <c r="K2263" s="5" t="str">
        <f t="shared" ref="K2263:K2309" si="274">CONCATENATE(BM2263," ",CR2264," ",BG2263," ",BS2263," ",R2263,S2263," x ",DR2263,DS2263,"/",DU2263,DV2263)</f>
        <v>NOR simvastatine Sandoz - København film-coated tablet 50 x 20mg/</v>
      </c>
      <c r="N2263" s="46" t="s">
        <v>210</v>
      </c>
      <c r="O2263" s="46" t="s">
        <v>2240</v>
      </c>
      <c r="P2263" s="80">
        <v>50</v>
      </c>
      <c r="R2263" s="80">
        <v>50</v>
      </c>
      <c r="T2263" s="119"/>
      <c r="U2263" s="119"/>
      <c r="V2263" s="119"/>
      <c r="W2263" s="119"/>
      <c r="X2263" s="46" t="s">
        <v>210</v>
      </c>
      <c r="Y2263" s="46" t="s">
        <v>2179</v>
      </c>
      <c r="AA2263" s="46" t="s">
        <v>2303</v>
      </c>
      <c r="AC2263" s="46" t="s">
        <v>210</v>
      </c>
      <c r="AD2263" s="46" t="s">
        <v>210</v>
      </c>
      <c r="AE2263" s="46" t="s">
        <v>2240</v>
      </c>
      <c r="AF2263" s="48" t="s">
        <v>2203</v>
      </c>
      <c r="AG2263" s="46" t="s">
        <v>2339</v>
      </c>
      <c r="AH2263" s="46"/>
      <c r="AI2263" s="46" t="s">
        <v>3373</v>
      </c>
      <c r="AJ2263" s="46" t="s">
        <v>2221</v>
      </c>
      <c r="AT2263" s="25" t="str">
        <f t="shared" ref="AT2263:AT2309" si="275">CONCATENATE(BM2263," ",CR2264," ",BG2263," ",BS2263," ",DR2263,DS2263,"/",DU2263,DV2263)</f>
        <v>NOR simvastatine Sandoz - København film-coated tablet 20mg/</v>
      </c>
      <c r="AU2263" s="33"/>
      <c r="AV2263" s="46" t="s">
        <v>2367</v>
      </c>
      <c r="AW2263" s="46" t="s">
        <v>1870</v>
      </c>
      <c r="AX2263" s="46"/>
      <c r="AZ2263" s="46" t="s">
        <v>579</v>
      </c>
      <c r="BA2263" s="46" t="s">
        <v>615</v>
      </c>
      <c r="BB2263" s="46"/>
      <c r="BD2263" s="46" t="s">
        <v>2339</v>
      </c>
      <c r="BE2263" s="46"/>
      <c r="BF2263" s="46" t="s">
        <v>2071</v>
      </c>
      <c r="BG2263" s="46" t="s">
        <v>2105</v>
      </c>
      <c r="BH2263" s="46"/>
      <c r="BI2263" s="46"/>
      <c r="BJ2263" s="46" t="s">
        <v>1984</v>
      </c>
      <c r="BK2263" s="46" t="s">
        <v>2105</v>
      </c>
      <c r="BL2263" s="46" t="s">
        <v>2071</v>
      </c>
      <c r="BM2263" s="65" t="s">
        <v>1353</v>
      </c>
      <c r="BN2263" t="str">
        <f t="shared" ref="BN2263:BN2309" si="276">CONCATENATE(CR2264," ",BS2263," ",DR2263,DS2263,"/",DU2263,DV2263)</f>
        <v>simvastatine film-coated tablet 20mg/</v>
      </c>
      <c r="BO2263" s="65"/>
      <c r="BP2263" t="str">
        <f t="shared" si="271"/>
        <v>simvastatine film-coated tablet 20mg/</v>
      </c>
      <c r="BR2263" s="76">
        <v>10221000</v>
      </c>
      <c r="BS2263" s="72" t="s">
        <v>1220</v>
      </c>
      <c r="BT2263" s="72"/>
      <c r="BU2263" s="119"/>
      <c r="BV2263" s="119"/>
      <c r="BW2263" s="48" t="s">
        <v>2203</v>
      </c>
      <c r="CB2263" s="82" t="s">
        <v>173</v>
      </c>
      <c r="CC2263" s="82"/>
      <c r="CD2263" s="46" t="s">
        <v>2262</v>
      </c>
      <c r="CE2263" s="46" t="s">
        <v>173</v>
      </c>
      <c r="CG2263" s="46" t="s">
        <v>175</v>
      </c>
      <c r="CH2263" s="46"/>
      <c r="CI2263" s="119"/>
      <c r="CJ2263" s="119"/>
      <c r="CK2263" s="46" t="s">
        <v>1239</v>
      </c>
      <c r="CN2263" s="46" t="s">
        <v>3383</v>
      </c>
      <c r="CO2263" s="46" t="s">
        <v>2252</v>
      </c>
      <c r="CQ2263" s="46" t="s">
        <v>2252</v>
      </c>
      <c r="CR2263" s="46" t="s">
        <v>615</v>
      </c>
      <c r="CT2263" s="46" t="s">
        <v>2252</v>
      </c>
      <c r="CU2263" s="46" t="s">
        <v>615</v>
      </c>
      <c r="CV2263" s="119"/>
      <c r="CW2263" s="148"/>
      <c r="DG2263" s="119"/>
      <c r="DH2263" s="119"/>
      <c r="DI2263" s="119"/>
      <c r="DJ2263" s="119"/>
      <c r="DK2263" s="119"/>
      <c r="DL2263" s="74">
        <v>20</v>
      </c>
      <c r="DM2263" s="74" t="s">
        <v>164</v>
      </c>
      <c r="DN2263" s="74"/>
      <c r="DO2263" s="74"/>
      <c r="DP2263" s="74"/>
      <c r="DR2263" s="74">
        <v>20</v>
      </c>
      <c r="DS2263" s="74" t="s">
        <v>164</v>
      </c>
      <c r="DX2263" s="46" t="s">
        <v>210</v>
      </c>
      <c r="DY2263" s="46" t="s">
        <v>210</v>
      </c>
      <c r="DZ2263" s="46" t="s">
        <v>2242</v>
      </c>
      <c r="EA2263" s="75">
        <v>200000</v>
      </c>
      <c r="EB2263" s="46" t="s">
        <v>164</v>
      </c>
      <c r="EC2263" s="46"/>
      <c r="ET2263" s="46" t="s">
        <v>210</v>
      </c>
      <c r="EU2263" s="46" t="s">
        <v>210</v>
      </c>
      <c r="EY2263" s="70" t="str">
        <f t="shared" ref="EY2263:EY2326" si="277">CONCATENATE(CU2265," ",FK2263," ",DR2263,DS2263,"/",DU2263,DV2263)</f>
        <v>simvastatine oral 20mg/</v>
      </c>
      <c r="FK2263" s="14" t="s">
        <v>163</v>
      </c>
      <c r="FL2263" s="70" t="str">
        <f t="shared" ref="FL2263:FL2326" si="278">CONCATENATE(CU2265," ",FK2263," ",DR2263,DS2263,"/",DU2263,DV2263)</f>
        <v>simvastatine oral 20mg/</v>
      </c>
    </row>
    <row r="2264" spans="1:168" ht="15.75" customHeight="1">
      <c r="A2264" s="76">
        <f t="shared" si="272"/>
        <v>9877017</v>
      </c>
      <c r="C2264" s="119"/>
      <c r="D2264" s="119"/>
      <c r="E2264" s="119"/>
      <c r="F2264" s="119"/>
      <c r="G2264" s="46" t="s">
        <v>1755</v>
      </c>
      <c r="H2264" s="46" t="s">
        <v>1870</v>
      </c>
      <c r="J2264" s="5" t="str">
        <f t="shared" si="273"/>
        <v>NOR simvastatine Sandoz - København film-coated tablet 100 x 20mg/</v>
      </c>
      <c r="K2264" s="5" t="str">
        <f t="shared" si="274"/>
        <v>NOR simvastatine Sandoz - København film-coated tablet 100 x 20mg/</v>
      </c>
      <c r="N2264" s="46" t="s">
        <v>210</v>
      </c>
      <c r="O2264" s="46" t="s">
        <v>2235</v>
      </c>
      <c r="P2264" s="80">
        <v>100</v>
      </c>
      <c r="R2264" s="80">
        <v>100</v>
      </c>
      <c r="T2264" s="119"/>
      <c r="U2264" s="119"/>
      <c r="V2264" s="119"/>
      <c r="W2264" s="119"/>
      <c r="X2264" s="46" t="s">
        <v>210</v>
      </c>
      <c r="Y2264" s="46" t="s">
        <v>2179</v>
      </c>
      <c r="AA2264" s="46" t="s">
        <v>2303</v>
      </c>
      <c r="AC2264" s="46" t="s">
        <v>210</v>
      </c>
      <c r="AD2264" s="46" t="s">
        <v>210</v>
      </c>
      <c r="AE2264" s="46" t="s">
        <v>2235</v>
      </c>
      <c r="AF2264" s="48" t="s">
        <v>2203</v>
      </c>
      <c r="AG2264" s="46" t="s">
        <v>2339</v>
      </c>
      <c r="AH2264" s="46"/>
      <c r="AI2264" s="46" t="s">
        <v>3373</v>
      </c>
      <c r="AJ2264" s="46" t="s">
        <v>2221</v>
      </c>
      <c r="AT2264" s="25" t="str">
        <f t="shared" si="275"/>
        <v>NOR simvastatine Sandoz - København film-coated tablet 20mg/</v>
      </c>
      <c r="AU2264" s="33"/>
      <c r="AV2264" s="46" t="s">
        <v>2367</v>
      </c>
      <c r="AW2264" s="46" t="s">
        <v>1870</v>
      </c>
      <c r="AX2264" s="46"/>
      <c r="AZ2264" s="46" t="s">
        <v>579</v>
      </c>
      <c r="BA2264" s="46" t="s">
        <v>615</v>
      </c>
      <c r="BB2264" s="46"/>
      <c r="BD2264" s="46" t="s">
        <v>2339</v>
      </c>
      <c r="BE2264" s="46"/>
      <c r="BF2264" s="46" t="s">
        <v>2071</v>
      </c>
      <c r="BG2264" s="46" t="s">
        <v>2105</v>
      </c>
      <c r="BH2264" s="46"/>
      <c r="BI2264" s="46"/>
      <c r="BJ2264" s="46" t="s">
        <v>1984</v>
      </c>
      <c r="BK2264" s="46" t="s">
        <v>2105</v>
      </c>
      <c r="BL2264" s="46" t="s">
        <v>2071</v>
      </c>
      <c r="BM2264" s="65" t="s">
        <v>1353</v>
      </c>
      <c r="BN2264" t="str">
        <f t="shared" si="276"/>
        <v>simvastatine film-coated tablet 20mg/</v>
      </c>
      <c r="BO2264" s="65"/>
      <c r="BP2264" t="str">
        <f t="shared" si="271"/>
        <v>simvastatine film-coated tablet 20mg/</v>
      </c>
      <c r="BR2264" s="76">
        <v>10221000</v>
      </c>
      <c r="BS2264" s="72" t="s">
        <v>1220</v>
      </c>
      <c r="BT2264" s="72"/>
      <c r="BU2264" s="119"/>
      <c r="BV2264" s="119"/>
      <c r="BW2264" s="48" t="s">
        <v>2203</v>
      </c>
      <c r="CB2264" s="82" t="s">
        <v>173</v>
      </c>
      <c r="CC2264" s="82"/>
      <c r="CD2264" s="46" t="s">
        <v>2262</v>
      </c>
      <c r="CE2264" s="46" t="s">
        <v>173</v>
      </c>
      <c r="CG2264" s="46" t="s">
        <v>175</v>
      </c>
      <c r="CH2264" s="46"/>
      <c r="CI2264" s="119"/>
      <c r="CJ2264" s="119"/>
      <c r="CK2264" s="46" t="s">
        <v>1239</v>
      </c>
      <c r="CN2264" s="46" t="s">
        <v>3383</v>
      </c>
      <c r="CO2264" s="46" t="s">
        <v>2252</v>
      </c>
      <c r="CQ2264" s="46" t="s">
        <v>2252</v>
      </c>
      <c r="CR2264" s="46" t="s">
        <v>615</v>
      </c>
      <c r="CT2264" s="46" t="s">
        <v>2252</v>
      </c>
      <c r="CU2264" s="46" t="s">
        <v>615</v>
      </c>
      <c r="CV2264" s="119"/>
      <c r="CW2264" s="148"/>
      <c r="DG2264" s="119"/>
      <c r="DH2264" s="119"/>
      <c r="DI2264" s="119"/>
      <c r="DJ2264" s="119"/>
      <c r="DK2264" s="119"/>
      <c r="DL2264" s="74">
        <v>20</v>
      </c>
      <c r="DM2264" s="74" t="s">
        <v>164</v>
      </c>
      <c r="DN2264" s="74"/>
      <c r="DO2264" s="74"/>
      <c r="DP2264" s="74"/>
      <c r="DR2264" s="74">
        <v>20</v>
      </c>
      <c r="DS2264" s="74" t="s">
        <v>164</v>
      </c>
      <c r="DX2264" s="46" t="s">
        <v>210</v>
      </c>
      <c r="DY2264" s="46" t="s">
        <v>210</v>
      </c>
      <c r="DZ2264" s="46" t="s">
        <v>2242</v>
      </c>
      <c r="EA2264" s="75">
        <v>200000</v>
      </c>
      <c r="EB2264" s="46" t="s">
        <v>164</v>
      </c>
      <c r="EC2264" s="46"/>
      <c r="ET2264" s="46" t="s">
        <v>210</v>
      </c>
      <c r="EU2264" s="46" t="s">
        <v>210</v>
      </c>
      <c r="EY2264" s="70" t="str">
        <f t="shared" si="277"/>
        <v>simvastatine oral 20mg/</v>
      </c>
      <c r="FK2264" s="14" t="s">
        <v>163</v>
      </c>
      <c r="FL2264" s="70" t="str">
        <f t="shared" si="278"/>
        <v>simvastatine oral 20mg/</v>
      </c>
    </row>
    <row r="2265" spans="1:168" ht="15.75" customHeight="1">
      <c r="A2265" s="76">
        <f t="shared" si="272"/>
        <v>9877018</v>
      </c>
      <c r="C2265" s="119"/>
      <c r="D2265" s="119"/>
      <c r="E2265" s="119"/>
      <c r="F2265" s="119"/>
      <c r="G2265" s="46" t="s">
        <v>1756</v>
      </c>
      <c r="H2265" s="46" t="s">
        <v>1857</v>
      </c>
      <c r="J2265" s="5" t="str">
        <f t="shared" si="273"/>
        <v>NOR simvastatine Bluefish Pharmaceuticals AB film-coated tablet 14 x 80mg/</v>
      </c>
      <c r="K2265" s="5" t="str">
        <f t="shared" si="274"/>
        <v>NOR simvastatine Bluefish Pharmaceuticals AB film-coated tablet 14 x 80mg/</v>
      </c>
      <c r="N2265" s="46" t="s">
        <v>210</v>
      </c>
      <c r="O2265" s="46" t="s">
        <v>2275</v>
      </c>
      <c r="P2265" s="80">
        <v>14</v>
      </c>
      <c r="R2265" s="80">
        <v>14</v>
      </c>
      <c r="T2265" s="119"/>
      <c r="U2265" s="119"/>
      <c r="V2265" s="119"/>
      <c r="W2265" s="119"/>
      <c r="X2265" s="46" t="s">
        <v>210</v>
      </c>
      <c r="Y2265" s="46" t="s">
        <v>2166</v>
      </c>
      <c r="AA2265" s="46" t="s">
        <v>2303</v>
      </c>
      <c r="AC2265" s="46" t="s">
        <v>210</v>
      </c>
      <c r="AD2265" s="46" t="s">
        <v>210</v>
      </c>
      <c r="AE2265" s="46" t="s">
        <v>2275</v>
      </c>
      <c r="AF2265" s="48" t="s">
        <v>2203</v>
      </c>
      <c r="AG2265" s="46" t="s">
        <v>2339</v>
      </c>
      <c r="AH2265" s="46"/>
      <c r="AI2265" s="46" t="s">
        <v>3373</v>
      </c>
      <c r="AJ2265" s="46" t="s">
        <v>2221</v>
      </c>
      <c r="AT2265" s="25" t="str">
        <f t="shared" si="275"/>
        <v>NOR simvastatine Bluefish Pharmaceuticals AB film-coated tablet 80mg/</v>
      </c>
      <c r="AU2265" s="33"/>
      <c r="AV2265" s="46" t="s">
        <v>2366</v>
      </c>
      <c r="AW2265" s="46" t="s">
        <v>1857</v>
      </c>
      <c r="AX2265" s="46"/>
      <c r="AZ2265" s="46" t="s">
        <v>579</v>
      </c>
      <c r="BA2265" s="46" t="s">
        <v>615</v>
      </c>
      <c r="BB2265" s="46"/>
      <c r="BD2265" s="46" t="s">
        <v>2339</v>
      </c>
      <c r="BE2265" s="46"/>
      <c r="BF2265" s="46" t="s">
        <v>2058</v>
      </c>
      <c r="BG2265" s="46" t="s">
        <v>2104</v>
      </c>
      <c r="BH2265" s="46"/>
      <c r="BI2265" s="46"/>
      <c r="BJ2265" s="46" t="s">
        <v>1971</v>
      </c>
      <c r="BK2265" s="46" t="s">
        <v>2104</v>
      </c>
      <c r="BL2265" s="46" t="s">
        <v>2058</v>
      </c>
      <c r="BM2265" s="65" t="s">
        <v>1353</v>
      </c>
      <c r="BN2265" t="str">
        <f t="shared" si="276"/>
        <v>simvastatine film-coated tablet 80mg/</v>
      </c>
      <c r="BO2265" s="65"/>
      <c r="BP2265" t="str">
        <f t="shared" si="271"/>
        <v>simvastatine film-coated tablet 80mg/</v>
      </c>
      <c r="BR2265" s="76">
        <v>10221000</v>
      </c>
      <c r="BS2265" s="72" t="s">
        <v>1220</v>
      </c>
      <c r="BT2265" s="72"/>
      <c r="BU2265" s="119"/>
      <c r="BV2265" s="119"/>
      <c r="BW2265" s="48" t="s">
        <v>2203</v>
      </c>
      <c r="CB2265" s="82" t="s">
        <v>173</v>
      </c>
      <c r="CC2265" s="82"/>
      <c r="CD2265" s="46" t="s">
        <v>2262</v>
      </c>
      <c r="CE2265" s="46" t="s">
        <v>173</v>
      </c>
      <c r="CG2265" s="46" t="s">
        <v>175</v>
      </c>
      <c r="CH2265" s="46"/>
      <c r="CI2265" s="119"/>
      <c r="CJ2265" s="119"/>
      <c r="CK2265" s="46" t="s">
        <v>1239</v>
      </c>
      <c r="CN2265" s="46" t="s">
        <v>3383</v>
      </c>
      <c r="CO2265" s="46" t="s">
        <v>2252</v>
      </c>
      <c r="CQ2265" s="46" t="s">
        <v>2252</v>
      </c>
      <c r="CR2265" s="46" t="s">
        <v>615</v>
      </c>
      <c r="CT2265" s="46" t="s">
        <v>2252</v>
      </c>
      <c r="CU2265" s="46" t="s">
        <v>615</v>
      </c>
      <c r="CV2265" s="119"/>
      <c r="CW2265" s="148"/>
      <c r="DG2265" s="119"/>
      <c r="DH2265" s="119"/>
      <c r="DI2265" s="119"/>
      <c r="DJ2265" s="119"/>
      <c r="DK2265" s="119"/>
      <c r="DL2265" s="74">
        <v>80</v>
      </c>
      <c r="DM2265" s="74" t="s">
        <v>164</v>
      </c>
      <c r="DN2265" s="74"/>
      <c r="DO2265" s="74"/>
      <c r="DP2265" s="74"/>
      <c r="DR2265" s="74">
        <v>80</v>
      </c>
      <c r="DS2265" s="74" t="s">
        <v>164</v>
      </c>
      <c r="DX2265" s="46" t="s">
        <v>210</v>
      </c>
      <c r="DY2265" s="46" t="s">
        <v>210</v>
      </c>
      <c r="DZ2265" s="46" t="s">
        <v>2242</v>
      </c>
      <c r="EA2265" s="75">
        <v>800000</v>
      </c>
      <c r="EB2265" s="46" t="s">
        <v>164</v>
      </c>
      <c r="EC2265" s="46"/>
      <c r="ET2265" s="46" t="s">
        <v>210</v>
      </c>
      <c r="EU2265" s="46" t="s">
        <v>210</v>
      </c>
      <c r="EY2265" s="70" t="str">
        <f t="shared" si="277"/>
        <v>simvastatine oral 80mg/</v>
      </c>
      <c r="FK2265" s="14" t="s">
        <v>163</v>
      </c>
      <c r="FL2265" s="70" t="str">
        <f t="shared" si="278"/>
        <v>simvastatine oral 80mg/</v>
      </c>
    </row>
    <row r="2266" spans="1:168" ht="15.75" customHeight="1">
      <c r="A2266" s="76">
        <f t="shared" si="272"/>
        <v>9877019</v>
      </c>
      <c r="C2266" s="119"/>
      <c r="D2266" s="119"/>
      <c r="E2266" s="119"/>
      <c r="F2266" s="119"/>
      <c r="G2266" s="46" t="s">
        <v>1757</v>
      </c>
      <c r="H2266" s="46" t="s">
        <v>1855</v>
      </c>
      <c r="J2266" s="5" t="str">
        <f t="shared" si="273"/>
        <v>NOR simvastatine Teva Sweden AB film-coated tablet 90 x 40mg/</v>
      </c>
      <c r="K2266" s="5" t="str">
        <f t="shared" si="274"/>
        <v>NOR simvastatine Teva Sweden AB film-coated tablet 90 x 40mg/</v>
      </c>
      <c r="N2266" s="46" t="s">
        <v>210</v>
      </c>
      <c r="O2266" s="46" t="s">
        <v>2279</v>
      </c>
      <c r="P2266" s="80">
        <v>90</v>
      </c>
      <c r="R2266" s="80">
        <v>90</v>
      </c>
      <c r="T2266" s="119"/>
      <c r="U2266" s="119"/>
      <c r="V2266" s="119"/>
      <c r="W2266" s="119"/>
      <c r="X2266" s="46" t="s">
        <v>210</v>
      </c>
      <c r="Y2266" s="46" t="s">
        <v>2164</v>
      </c>
      <c r="AA2266" s="46" t="s">
        <v>2303</v>
      </c>
      <c r="AC2266" s="46" t="s">
        <v>210</v>
      </c>
      <c r="AD2266" s="46" t="s">
        <v>210</v>
      </c>
      <c r="AE2266" s="46" t="s">
        <v>2279</v>
      </c>
      <c r="AF2266" s="48" t="s">
        <v>2203</v>
      </c>
      <c r="AG2266" s="46" t="s">
        <v>2339</v>
      </c>
      <c r="AH2266" s="46"/>
      <c r="AI2266" s="46" t="s">
        <v>3373</v>
      </c>
      <c r="AJ2266" s="46" t="s">
        <v>2221</v>
      </c>
      <c r="AT2266" s="25" t="str">
        <f t="shared" si="275"/>
        <v>NOR simvastatine Teva Sweden AB film-coated tablet 40mg/</v>
      </c>
      <c r="AU2266" s="33"/>
      <c r="AV2266" s="46" t="s">
        <v>2363</v>
      </c>
      <c r="AW2266" s="46" t="s">
        <v>1855</v>
      </c>
      <c r="AX2266" s="46"/>
      <c r="AZ2266" s="46" t="s">
        <v>579</v>
      </c>
      <c r="BA2266" s="46" t="s">
        <v>615</v>
      </c>
      <c r="BB2266" s="46"/>
      <c r="BD2266" s="46" t="s">
        <v>2339</v>
      </c>
      <c r="BE2266" s="46"/>
      <c r="BF2266" s="46" t="s">
        <v>2056</v>
      </c>
      <c r="BG2266" s="46" t="s">
        <v>2101</v>
      </c>
      <c r="BH2266" s="46"/>
      <c r="BI2266" s="46"/>
      <c r="BJ2266" s="46" t="s">
        <v>1969</v>
      </c>
      <c r="BK2266" s="46" t="s">
        <v>2101</v>
      </c>
      <c r="BL2266" s="46" t="s">
        <v>2056</v>
      </c>
      <c r="BM2266" s="65" t="s">
        <v>1353</v>
      </c>
      <c r="BN2266" t="str">
        <f t="shared" si="276"/>
        <v>simvastatine film-coated tablet 40mg/</v>
      </c>
      <c r="BO2266" s="65"/>
      <c r="BP2266" t="str">
        <f t="shared" si="271"/>
        <v>simvastatine film-coated tablet 40mg/</v>
      </c>
      <c r="BR2266" s="76">
        <v>10221000</v>
      </c>
      <c r="BS2266" s="72" t="s">
        <v>1220</v>
      </c>
      <c r="BT2266" s="72"/>
      <c r="BU2266" s="119"/>
      <c r="BV2266" s="119"/>
      <c r="BW2266" s="48" t="s">
        <v>2203</v>
      </c>
      <c r="CB2266" s="82" t="s">
        <v>173</v>
      </c>
      <c r="CC2266" s="82"/>
      <c r="CD2266" s="46" t="s">
        <v>2262</v>
      </c>
      <c r="CE2266" s="46" t="s">
        <v>173</v>
      </c>
      <c r="CG2266" s="46" t="s">
        <v>175</v>
      </c>
      <c r="CH2266" s="46"/>
      <c r="CI2266" s="119"/>
      <c r="CJ2266" s="119"/>
      <c r="CK2266" s="46" t="s">
        <v>1239</v>
      </c>
      <c r="CN2266" s="46" t="s">
        <v>3383</v>
      </c>
      <c r="CO2266" s="46" t="s">
        <v>2252</v>
      </c>
      <c r="CQ2266" s="46" t="s">
        <v>2252</v>
      </c>
      <c r="CR2266" s="46" t="s">
        <v>615</v>
      </c>
      <c r="CT2266" s="46" t="s">
        <v>2252</v>
      </c>
      <c r="CU2266" s="46" t="s">
        <v>615</v>
      </c>
      <c r="CV2266" s="119"/>
      <c r="CW2266" s="148"/>
      <c r="DG2266" s="119"/>
      <c r="DH2266" s="119"/>
      <c r="DI2266" s="119"/>
      <c r="DJ2266" s="119"/>
      <c r="DK2266" s="119"/>
      <c r="DL2266" s="74">
        <v>40</v>
      </c>
      <c r="DM2266" s="74" t="s">
        <v>164</v>
      </c>
      <c r="DN2266" s="74"/>
      <c r="DO2266" s="74"/>
      <c r="DP2266" s="74"/>
      <c r="DR2266" s="74">
        <v>40</v>
      </c>
      <c r="DS2266" s="74" t="s">
        <v>164</v>
      </c>
      <c r="DX2266" s="46" t="s">
        <v>210</v>
      </c>
      <c r="DY2266" s="46" t="s">
        <v>210</v>
      </c>
      <c r="DZ2266" s="46" t="s">
        <v>2242</v>
      </c>
      <c r="EA2266" s="75">
        <v>400000</v>
      </c>
      <c r="EB2266" s="46" t="s">
        <v>164</v>
      </c>
      <c r="EC2266" s="46"/>
      <c r="ET2266" s="46" t="s">
        <v>210</v>
      </c>
      <c r="EU2266" s="46" t="s">
        <v>210</v>
      </c>
      <c r="EY2266" s="70" t="str">
        <f t="shared" si="277"/>
        <v>simvastatine oral 40mg/</v>
      </c>
      <c r="FK2266" s="14" t="s">
        <v>163</v>
      </c>
      <c r="FL2266" s="70" t="str">
        <f t="shared" si="278"/>
        <v>simvastatine oral 40mg/</v>
      </c>
    </row>
    <row r="2267" spans="1:168" ht="15.75" customHeight="1">
      <c r="A2267" s="76">
        <f t="shared" si="272"/>
        <v>9877020</v>
      </c>
      <c r="C2267" s="119"/>
      <c r="D2267" s="119"/>
      <c r="E2267" s="119"/>
      <c r="F2267" s="119"/>
      <c r="G2267" s="46" t="s">
        <v>1758</v>
      </c>
      <c r="H2267" s="46" t="s">
        <v>1881</v>
      </c>
      <c r="J2267" s="5" t="str">
        <f t="shared" si="273"/>
        <v>NOR simvastatine Mylan AB film-coated tablet 28 x 80mg/</v>
      </c>
      <c r="K2267" s="5" t="str">
        <f t="shared" si="274"/>
        <v>NOR simvastatine Mylan AB film-coated tablet 28 x 80mg/</v>
      </c>
      <c r="N2267" s="46" t="s">
        <v>210</v>
      </c>
      <c r="O2267" s="46" t="s">
        <v>2277</v>
      </c>
      <c r="P2267" s="80">
        <v>28</v>
      </c>
      <c r="R2267" s="80">
        <v>28</v>
      </c>
      <c r="T2267" s="119"/>
      <c r="U2267" s="119"/>
      <c r="V2267" s="119"/>
      <c r="W2267" s="119"/>
      <c r="X2267" s="46" t="s">
        <v>210</v>
      </c>
      <c r="Y2267" s="46" t="s">
        <v>2194</v>
      </c>
      <c r="AA2267" s="46" t="s">
        <v>2303</v>
      </c>
      <c r="AC2267" s="46" t="s">
        <v>210</v>
      </c>
      <c r="AD2267" s="46" t="s">
        <v>210</v>
      </c>
      <c r="AE2267" s="46" t="s">
        <v>2277</v>
      </c>
      <c r="AF2267" s="48" t="s">
        <v>2203</v>
      </c>
      <c r="AG2267" s="46" t="s">
        <v>2339</v>
      </c>
      <c r="AH2267" s="46"/>
      <c r="AI2267" s="46" t="s">
        <v>3373</v>
      </c>
      <c r="AJ2267" s="46" t="s">
        <v>2221</v>
      </c>
      <c r="AT2267" s="25" t="str">
        <f t="shared" si="275"/>
        <v>NOR simvastatine Mylan AB film-coated tablet 80mg/</v>
      </c>
      <c r="AU2267" s="33"/>
      <c r="AV2267" s="46" t="s">
        <v>2369</v>
      </c>
      <c r="AW2267" s="46" t="s">
        <v>1881</v>
      </c>
      <c r="AX2267" s="46"/>
      <c r="AZ2267" s="46" t="s">
        <v>579</v>
      </c>
      <c r="BA2267" s="46" t="s">
        <v>615</v>
      </c>
      <c r="BB2267" s="46"/>
      <c r="BD2267" s="46" t="s">
        <v>2339</v>
      </c>
      <c r="BE2267" s="46"/>
      <c r="BF2267" s="46" t="s">
        <v>2086</v>
      </c>
      <c r="BG2267" s="46" t="s">
        <v>992</v>
      </c>
      <c r="BH2267" s="46"/>
      <c r="BI2267" s="46"/>
      <c r="BJ2267" s="46" t="s">
        <v>1999</v>
      </c>
      <c r="BK2267" s="46" t="s">
        <v>992</v>
      </c>
      <c r="BL2267" s="46" t="s">
        <v>2086</v>
      </c>
      <c r="BM2267" s="65" t="s">
        <v>1353</v>
      </c>
      <c r="BN2267" t="str">
        <f t="shared" si="276"/>
        <v>simvastatine film-coated tablet 80mg/</v>
      </c>
      <c r="BO2267" s="65"/>
      <c r="BP2267" t="str">
        <f t="shared" si="271"/>
        <v>simvastatine film-coated tablet 80mg/</v>
      </c>
      <c r="BR2267" s="76">
        <v>10221000</v>
      </c>
      <c r="BS2267" s="72" t="s">
        <v>1220</v>
      </c>
      <c r="BT2267" s="72"/>
      <c r="BU2267" s="119"/>
      <c r="BV2267" s="119"/>
      <c r="BW2267" s="48" t="s">
        <v>2203</v>
      </c>
      <c r="CB2267" s="82" t="s">
        <v>173</v>
      </c>
      <c r="CC2267" s="82"/>
      <c r="CD2267" s="46" t="s">
        <v>2262</v>
      </c>
      <c r="CE2267" s="46" t="s">
        <v>173</v>
      </c>
      <c r="CG2267" s="46" t="s">
        <v>175</v>
      </c>
      <c r="CH2267" s="46"/>
      <c r="CI2267" s="119"/>
      <c r="CJ2267" s="119"/>
      <c r="CK2267" s="46" t="s">
        <v>1239</v>
      </c>
      <c r="CN2267" s="46" t="s">
        <v>3383</v>
      </c>
      <c r="CO2267" s="46" t="s">
        <v>2252</v>
      </c>
      <c r="CQ2267" s="46" t="s">
        <v>2252</v>
      </c>
      <c r="CR2267" s="46" t="s">
        <v>615</v>
      </c>
      <c r="CT2267" s="46" t="s">
        <v>2252</v>
      </c>
      <c r="CU2267" s="46" t="s">
        <v>615</v>
      </c>
      <c r="CV2267" s="119"/>
      <c r="CW2267" s="148"/>
      <c r="DG2267" s="119"/>
      <c r="DH2267" s="119"/>
      <c r="DI2267" s="119"/>
      <c r="DJ2267" s="119"/>
      <c r="DK2267" s="119"/>
      <c r="DL2267" s="74">
        <v>80</v>
      </c>
      <c r="DM2267" s="74" t="s">
        <v>164</v>
      </c>
      <c r="DN2267" s="74"/>
      <c r="DO2267" s="74"/>
      <c r="DP2267" s="74"/>
      <c r="DR2267" s="74">
        <v>80</v>
      </c>
      <c r="DS2267" s="74" t="s">
        <v>164</v>
      </c>
      <c r="DX2267" s="46" t="s">
        <v>210</v>
      </c>
      <c r="DY2267" s="46" t="s">
        <v>210</v>
      </c>
      <c r="DZ2267" s="46" t="s">
        <v>2242</v>
      </c>
      <c r="EA2267" s="75">
        <v>800000</v>
      </c>
      <c r="EB2267" s="46" t="s">
        <v>164</v>
      </c>
      <c r="EC2267" s="46"/>
      <c r="ET2267" s="46" t="s">
        <v>210</v>
      </c>
      <c r="EU2267" s="46" t="s">
        <v>210</v>
      </c>
      <c r="EY2267" s="70" t="str">
        <f t="shared" si="277"/>
        <v>simvastatine oral 80mg/</v>
      </c>
      <c r="FK2267" s="14" t="s">
        <v>163</v>
      </c>
      <c r="FL2267" s="70" t="str">
        <f t="shared" si="278"/>
        <v>simvastatine oral 80mg/</v>
      </c>
    </row>
    <row r="2268" spans="1:168" ht="15.75" customHeight="1">
      <c r="A2268" s="76">
        <f t="shared" si="272"/>
        <v>9877021</v>
      </c>
      <c r="C2268" s="119"/>
      <c r="D2268" s="119"/>
      <c r="E2268" s="119"/>
      <c r="F2268" s="119"/>
      <c r="G2268" s="46" t="s">
        <v>1759</v>
      </c>
      <c r="H2268" s="46" t="s">
        <v>1873</v>
      </c>
      <c r="J2268" s="5" t="str">
        <f t="shared" si="273"/>
        <v>NOR simvastatine Teva Sweden AB film-coated tablet 20 x 80mg/</v>
      </c>
      <c r="K2268" s="5" t="str">
        <f t="shared" si="274"/>
        <v>NOR simvastatine Teva Sweden AB film-coated tablet 20 x 80mg/</v>
      </c>
      <c r="N2268" s="46" t="s">
        <v>210</v>
      </c>
      <c r="O2268" s="46" t="s">
        <v>2238</v>
      </c>
      <c r="P2268" s="80">
        <v>20</v>
      </c>
      <c r="R2268" s="80">
        <v>20</v>
      </c>
      <c r="T2268" s="119"/>
      <c r="U2268" s="119"/>
      <c r="V2268" s="119"/>
      <c r="W2268" s="119"/>
      <c r="X2268" s="46" t="s">
        <v>210</v>
      </c>
      <c r="Y2268" s="46" t="s">
        <v>2182</v>
      </c>
      <c r="AA2268" s="46" t="s">
        <v>2303</v>
      </c>
      <c r="AC2268" s="46" t="s">
        <v>210</v>
      </c>
      <c r="AD2268" s="46" t="s">
        <v>210</v>
      </c>
      <c r="AE2268" s="46" t="s">
        <v>2238</v>
      </c>
      <c r="AF2268" s="48" t="s">
        <v>2203</v>
      </c>
      <c r="AG2268" s="46" t="s">
        <v>2339</v>
      </c>
      <c r="AH2268" s="46"/>
      <c r="AI2268" s="46" t="s">
        <v>3373</v>
      </c>
      <c r="AJ2268" s="46" t="s">
        <v>2221</v>
      </c>
      <c r="AT2268" s="25" t="str">
        <f t="shared" si="275"/>
        <v>NOR simvastatine Teva Sweden AB film-coated tablet 80mg/</v>
      </c>
      <c r="AU2268" s="33"/>
      <c r="AV2268" s="46" t="s">
        <v>2363</v>
      </c>
      <c r="AW2268" s="46" t="s">
        <v>1873</v>
      </c>
      <c r="AX2268" s="46"/>
      <c r="AZ2268" s="46" t="s">
        <v>579</v>
      </c>
      <c r="BA2268" s="46" t="s">
        <v>615</v>
      </c>
      <c r="BB2268" s="46"/>
      <c r="BD2268" s="46" t="s">
        <v>2339</v>
      </c>
      <c r="BE2268" s="46"/>
      <c r="BF2268" s="46" t="s">
        <v>2074</v>
      </c>
      <c r="BG2268" s="46" t="s">
        <v>2101</v>
      </c>
      <c r="BH2268" s="46"/>
      <c r="BI2268" s="46"/>
      <c r="BJ2268" s="46" t="s">
        <v>1987</v>
      </c>
      <c r="BK2268" s="46" t="s">
        <v>2101</v>
      </c>
      <c r="BL2268" s="46" t="s">
        <v>2074</v>
      </c>
      <c r="BM2268" s="65" t="s">
        <v>1353</v>
      </c>
      <c r="BN2268" t="str">
        <f t="shared" si="276"/>
        <v>simvastatine film-coated tablet 80mg/</v>
      </c>
      <c r="BO2268" s="65"/>
      <c r="BP2268" t="str">
        <f t="shared" si="271"/>
        <v>simvastatine film-coated tablet 80mg/</v>
      </c>
      <c r="BR2268" s="76">
        <v>10221000</v>
      </c>
      <c r="BS2268" s="72" t="s">
        <v>1220</v>
      </c>
      <c r="BT2268" s="72"/>
      <c r="BU2268" s="119"/>
      <c r="BV2268" s="119"/>
      <c r="BW2268" s="48" t="s">
        <v>2203</v>
      </c>
      <c r="CB2268" s="82" t="s">
        <v>173</v>
      </c>
      <c r="CC2268" s="82"/>
      <c r="CD2268" s="46" t="s">
        <v>2262</v>
      </c>
      <c r="CE2268" s="46" t="s">
        <v>173</v>
      </c>
      <c r="CG2268" s="46" t="s">
        <v>175</v>
      </c>
      <c r="CH2268" s="46"/>
      <c r="CI2268" s="119"/>
      <c r="CJ2268" s="119"/>
      <c r="CK2268" s="46" t="s">
        <v>1239</v>
      </c>
      <c r="CN2268" s="46" t="s">
        <v>3383</v>
      </c>
      <c r="CO2268" s="46" t="s">
        <v>2252</v>
      </c>
      <c r="CQ2268" s="46" t="s">
        <v>2252</v>
      </c>
      <c r="CR2268" s="46" t="s">
        <v>615</v>
      </c>
      <c r="CT2268" s="46" t="s">
        <v>2252</v>
      </c>
      <c r="CU2268" s="46" t="s">
        <v>615</v>
      </c>
      <c r="CV2268" s="119"/>
      <c r="CW2268" s="148"/>
      <c r="DG2268" s="119"/>
      <c r="DH2268" s="119"/>
      <c r="DI2268" s="119"/>
      <c r="DJ2268" s="119"/>
      <c r="DK2268" s="119"/>
      <c r="DL2268" s="74">
        <v>80</v>
      </c>
      <c r="DM2268" s="74" t="s">
        <v>164</v>
      </c>
      <c r="DN2268" s="74"/>
      <c r="DO2268" s="74"/>
      <c r="DP2268" s="74"/>
      <c r="DR2268" s="74">
        <v>80</v>
      </c>
      <c r="DS2268" s="74" t="s">
        <v>164</v>
      </c>
      <c r="DX2268" s="46" t="s">
        <v>210</v>
      </c>
      <c r="DY2268" s="46" t="s">
        <v>210</v>
      </c>
      <c r="DZ2268" s="46" t="s">
        <v>2242</v>
      </c>
      <c r="EA2268" s="75">
        <v>800000</v>
      </c>
      <c r="EB2268" s="46" t="s">
        <v>164</v>
      </c>
      <c r="EC2268" s="46"/>
      <c r="ET2268" s="46" t="s">
        <v>210</v>
      </c>
      <c r="EU2268" s="46" t="s">
        <v>210</v>
      </c>
      <c r="EY2268" s="70" t="str">
        <f t="shared" si="277"/>
        <v>simvastatine oral 80mg/</v>
      </c>
      <c r="FK2268" s="14" t="s">
        <v>163</v>
      </c>
      <c r="FL2268" s="70" t="str">
        <f t="shared" si="278"/>
        <v>simvastatine oral 80mg/</v>
      </c>
    </row>
    <row r="2269" spans="1:168" ht="15.75" customHeight="1">
      <c r="A2269" s="76">
        <f t="shared" si="272"/>
        <v>9877022</v>
      </c>
      <c r="C2269" s="119"/>
      <c r="D2269" s="119"/>
      <c r="E2269" s="119"/>
      <c r="F2269" s="119"/>
      <c r="G2269" s="46" t="s">
        <v>1760</v>
      </c>
      <c r="H2269" s="46" t="s">
        <v>1858</v>
      </c>
      <c r="J2269" s="5" t="str">
        <f t="shared" si="273"/>
        <v>NOR simvastatine Bluefish Pharmaceuticals AB film-coated tablet 14 x 40mg/</v>
      </c>
      <c r="K2269" s="5" t="str">
        <f t="shared" si="274"/>
        <v>NOR simvastatine Bluefish Pharmaceuticals AB film-coated tablet 14 x 40mg/</v>
      </c>
      <c r="N2269" s="46" t="s">
        <v>210</v>
      </c>
      <c r="O2269" s="46" t="s">
        <v>2275</v>
      </c>
      <c r="P2269" s="80">
        <v>14</v>
      </c>
      <c r="R2269" s="80">
        <v>14</v>
      </c>
      <c r="T2269" s="119"/>
      <c r="U2269" s="119"/>
      <c r="V2269" s="119"/>
      <c r="W2269" s="119"/>
      <c r="X2269" s="46" t="s">
        <v>210</v>
      </c>
      <c r="Y2269" s="46" t="s">
        <v>2167</v>
      </c>
      <c r="AA2269" s="46" t="s">
        <v>2303</v>
      </c>
      <c r="AC2269" s="46" t="s">
        <v>210</v>
      </c>
      <c r="AD2269" s="46" t="s">
        <v>210</v>
      </c>
      <c r="AE2269" s="46" t="s">
        <v>2275</v>
      </c>
      <c r="AF2269" s="48" t="s">
        <v>2203</v>
      </c>
      <c r="AG2269" s="46" t="s">
        <v>2339</v>
      </c>
      <c r="AH2269" s="46"/>
      <c r="AI2269" s="46" t="s">
        <v>3373</v>
      </c>
      <c r="AJ2269" s="46" t="s">
        <v>2221</v>
      </c>
      <c r="AT2269" s="25" t="str">
        <f t="shared" si="275"/>
        <v>NOR simvastatine Bluefish Pharmaceuticals AB film-coated tablet 40mg/</v>
      </c>
      <c r="AU2269" s="33"/>
      <c r="AV2269" s="46" t="s">
        <v>2366</v>
      </c>
      <c r="AW2269" s="46" t="s">
        <v>1858</v>
      </c>
      <c r="AX2269" s="46"/>
      <c r="AZ2269" s="46" t="s">
        <v>579</v>
      </c>
      <c r="BA2269" s="46" t="s">
        <v>615</v>
      </c>
      <c r="BB2269" s="46"/>
      <c r="BD2269" s="46" t="s">
        <v>2339</v>
      </c>
      <c r="BE2269" s="46"/>
      <c r="BF2269" s="46" t="s">
        <v>2059</v>
      </c>
      <c r="BG2269" s="46" t="s">
        <v>2104</v>
      </c>
      <c r="BH2269" s="46"/>
      <c r="BI2269" s="46"/>
      <c r="BJ2269" s="46" t="s">
        <v>1972</v>
      </c>
      <c r="BK2269" s="46" t="s">
        <v>2104</v>
      </c>
      <c r="BL2269" s="46" t="s">
        <v>2059</v>
      </c>
      <c r="BM2269" s="65" t="s">
        <v>1353</v>
      </c>
      <c r="BN2269" t="str">
        <f t="shared" si="276"/>
        <v>simvastatine film-coated tablet 40mg/</v>
      </c>
      <c r="BO2269" s="65"/>
      <c r="BP2269" t="str">
        <f t="shared" si="271"/>
        <v>simvastatine film-coated tablet 40mg/</v>
      </c>
      <c r="BR2269" s="76">
        <v>10221000</v>
      </c>
      <c r="BS2269" s="72" t="s">
        <v>1220</v>
      </c>
      <c r="BT2269" s="72"/>
      <c r="BU2269" s="119"/>
      <c r="BV2269" s="119"/>
      <c r="BW2269" s="48" t="s">
        <v>2203</v>
      </c>
      <c r="CB2269" s="82" t="s">
        <v>173</v>
      </c>
      <c r="CC2269" s="82"/>
      <c r="CD2269" s="46" t="s">
        <v>2262</v>
      </c>
      <c r="CE2269" s="46" t="s">
        <v>173</v>
      </c>
      <c r="CG2269" s="46" t="s">
        <v>175</v>
      </c>
      <c r="CH2269" s="46"/>
      <c r="CI2269" s="119"/>
      <c r="CJ2269" s="119"/>
      <c r="CK2269" s="46" t="s">
        <v>1239</v>
      </c>
      <c r="CN2269" s="46" t="s">
        <v>3383</v>
      </c>
      <c r="CO2269" s="46" t="s">
        <v>2252</v>
      </c>
      <c r="CQ2269" s="46" t="s">
        <v>2252</v>
      </c>
      <c r="CR2269" s="46" t="s">
        <v>615</v>
      </c>
      <c r="CT2269" s="46" t="s">
        <v>2252</v>
      </c>
      <c r="CU2269" s="46" t="s">
        <v>615</v>
      </c>
      <c r="CV2269" s="119"/>
      <c r="CW2269" s="148"/>
      <c r="DG2269" s="119"/>
      <c r="DH2269" s="119"/>
      <c r="DI2269" s="119"/>
      <c r="DJ2269" s="119"/>
      <c r="DK2269" s="119"/>
      <c r="DL2269" s="74">
        <v>40</v>
      </c>
      <c r="DM2269" s="74" t="s">
        <v>164</v>
      </c>
      <c r="DN2269" s="74"/>
      <c r="DO2269" s="74"/>
      <c r="DP2269" s="74"/>
      <c r="DR2269" s="74">
        <v>40</v>
      </c>
      <c r="DS2269" s="74" t="s">
        <v>164</v>
      </c>
      <c r="DX2269" s="46" t="s">
        <v>210</v>
      </c>
      <c r="DY2269" s="46" t="s">
        <v>210</v>
      </c>
      <c r="DZ2269" s="46" t="s">
        <v>2242</v>
      </c>
      <c r="EA2269" s="75">
        <v>400000</v>
      </c>
      <c r="EB2269" s="46" t="s">
        <v>164</v>
      </c>
      <c r="EC2269" s="46"/>
      <c r="ET2269" s="46" t="s">
        <v>210</v>
      </c>
      <c r="EU2269" s="46" t="s">
        <v>210</v>
      </c>
      <c r="EY2269" s="70" t="str">
        <f t="shared" si="277"/>
        <v>simvastatine oral 40mg/</v>
      </c>
      <c r="FK2269" s="14" t="s">
        <v>163</v>
      </c>
      <c r="FL2269" s="70" t="str">
        <f t="shared" si="278"/>
        <v>simvastatine oral 40mg/</v>
      </c>
    </row>
    <row r="2270" spans="1:168" ht="15.75" customHeight="1">
      <c r="A2270" s="76">
        <f t="shared" si="272"/>
        <v>9877023</v>
      </c>
      <c r="C2270" s="119"/>
      <c r="D2270" s="119"/>
      <c r="E2270" s="119"/>
      <c r="F2270" s="119"/>
      <c r="G2270" s="46" t="s">
        <v>1761</v>
      </c>
      <c r="H2270" s="46" t="s">
        <v>1876</v>
      </c>
      <c r="J2270" s="5" t="str">
        <f t="shared" si="273"/>
        <v>NOR simvastatine Mylan AB film-coated tablet 60 x 20mg/</v>
      </c>
      <c r="K2270" s="5" t="str">
        <f t="shared" si="274"/>
        <v>NOR simvastatine Mylan AB film-coated tablet 60 x 20mg/</v>
      </c>
      <c r="N2270" s="46" t="s">
        <v>210</v>
      </c>
      <c r="O2270" s="46" t="s">
        <v>2274</v>
      </c>
      <c r="P2270" s="80">
        <v>60</v>
      </c>
      <c r="R2270" s="80">
        <v>60</v>
      </c>
      <c r="T2270" s="119"/>
      <c r="U2270" s="119"/>
      <c r="V2270" s="119"/>
      <c r="W2270" s="119"/>
      <c r="X2270" s="46" t="s">
        <v>210</v>
      </c>
      <c r="Y2270" s="46" t="s">
        <v>2188</v>
      </c>
      <c r="AA2270" s="46" t="s">
        <v>2303</v>
      </c>
      <c r="AC2270" s="46" t="s">
        <v>210</v>
      </c>
      <c r="AD2270" s="46" t="s">
        <v>210</v>
      </c>
      <c r="AE2270" s="46" t="s">
        <v>2274</v>
      </c>
      <c r="AF2270" s="48" t="s">
        <v>2203</v>
      </c>
      <c r="AG2270" s="46" t="s">
        <v>2339</v>
      </c>
      <c r="AH2270" s="46"/>
      <c r="AI2270" s="46" t="s">
        <v>3373</v>
      </c>
      <c r="AJ2270" s="46" t="s">
        <v>2221</v>
      </c>
      <c r="AT2270" s="25" t="str">
        <f t="shared" si="275"/>
        <v>NOR simvastatine Mylan AB film-coated tablet 20mg/</v>
      </c>
      <c r="AU2270" s="33"/>
      <c r="AV2270" s="46" t="s">
        <v>2369</v>
      </c>
      <c r="AW2270" s="46" t="s">
        <v>1876</v>
      </c>
      <c r="AX2270" s="46"/>
      <c r="AZ2270" s="46" t="s">
        <v>579</v>
      </c>
      <c r="BA2270" s="46" t="s">
        <v>615</v>
      </c>
      <c r="BB2270" s="46"/>
      <c r="BD2270" s="46" t="s">
        <v>2339</v>
      </c>
      <c r="BE2270" s="46"/>
      <c r="BF2270" s="46" t="s">
        <v>2080</v>
      </c>
      <c r="BG2270" s="46" t="s">
        <v>992</v>
      </c>
      <c r="BH2270" s="46"/>
      <c r="BI2270" s="46"/>
      <c r="BJ2270" s="46" t="s">
        <v>1993</v>
      </c>
      <c r="BK2270" s="46" t="s">
        <v>992</v>
      </c>
      <c r="BL2270" s="46" t="s">
        <v>2080</v>
      </c>
      <c r="BM2270" s="65" t="s">
        <v>1353</v>
      </c>
      <c r="BN2270" t="str">
        <f t="shared" si="276"/>
        <v>simvastatine film-coated tablet 20mg/</v>
      </c>
      <c r="BO2270" s="65"/>
      <c r="BP2270" t="str">
        <f t="shared" si="271"/>
        <v>simvastatine film-coated tablet 20mg/</v>
      </c>
      <c r="BR2270" s="76">
        <v>10221000</v>
      </c>
      <c r="BS2270" s="72" t="s">
        <v>1220</v>
      </c>
      <c r="BT2270" s="72"/>
      <c r="BU2270" s="119"/>
      <c r="BV2270" s="119"/>
      <c r="BW2270" s="48" t="s">
        <v>2203</v>
      </c>
      <c r="CB2270" s="82" t="s">
        <v>173</v>
      </c>
      <c r="CC2270" s="82"/>
      <c r="CD2270" s="46" t="s">
        <v>2262</v>
      </c>
      <c r="CE2270" s="46" t="s">
        <v>173</v>
      </c>
      <c r="CG2270" s="46" t="s">
        <v>175</v>
      </c>
      <c r="CH2270" s="46"/>
      <c r="CI2270" s="119"/>
      <c r="CJ2270" s="119"/>
      <c r="CK2270" s="46" t="s">
        <v>1239</v>
      </c>
      <c r="CN2270" s="46" t="s">
        <v>3383</v>
      </c>
      <c r="CO2270" s="46" t="s">
        <v>2252</v>
      </c>
      <c r="CQ2270" s="46" t="s">
        <v>2252</v>
      </c>
      <c r="CR2270" s="46" t="s">
        <v>615</v>
      </c>
      <c r="CT2270" s="46" t="s">
        <v>2252</v>
      </c>
      <c r="CU2270" s="46" t="s">
        <v>615</v>
      </c>
      <c r="CV2270" s="119"/>
      <c r="CW2270" s="148"/>
      <c r="DG2270" s="119"/>
      <c r="DH2270" s="119"/>
      <c r="DI2270" s="119"/>
      <c r="DJ2270" s="119"/>
      <c r="DK2270" s="119"/>
      <c r="DL2270" s="74">
        <v>20</v>
      </c>
      <c r="DM2270" s="74" t="s">
        <v>164</v>
      </c>
      <c r="DN2270" s="74"/>
      <c r="DO2270" s="74"/>
      <c r="DP2270" s="74"/>
      <c r="DR2270" s="74">
        <v>20</v>
      </c>
      <c r="DS2270" s="74" t="s">
        <v>164</v>
      </c>
      <c r="DX2270" s="46" t="s">
        <v>210</v>
      </c>
      <c r="DY2270" s="46" t="s">
        <v>210</v>
      </c>
      <c r="DZ2270" s="46" t="s">
        <v>2242</v>
      </c>
      <c r="EA2270" s="75">
        <v>200000</v>
      </c>
      <c r="EB2270" s="46" t="s">
        <v>164</v>
      </c>
      <c r="EC2270" s="46"/>
      <c r="ET2270" s="46" t="s">
        <v>210</v>
      </c>
      <c r="EU2270" s="46" t="s">
        <v>210</v>
      </c>
      <c r="EY2270" s="70" t="str">
        <f t="shared" si="277"/>
        <v>simvastatine oral 20mg/</v>
      </c>
      <c r="FK2270" s="14" t="s">
        <v>163</v>
      </c>
      <c r="FL2270" s="70" t="str">
        <f t="shared" si="278"/>
        <v>simvastatine oral 20mg/</v>
      </c>
    </row>
    <row r="2271" spans="1:168" ht="15.75" customHeight="1">
      <c r="A2271" s="76">
        <f t="shared" si="272"/>
        <v>9877024</v>
      </c>
      <c r="C2271" s="119"/>
      <c r="D2271" s="119"/>
      <c r="E2271" s="119"/>
      <c r="F2271" s="119"/>
      <c r="G2271" s="46" t="s">
        <v>1762</v>
      </c>
      <c r="H2271" s="46" t="s">
        <v>1870</v>
      </c>
      <c r="J2271" s="5" t="str">
        <f t="shared" si="273"/>
        <v>NOR simvastatine Sandoz - København film-coated tablet 98 x 20mg/</v>
      </c>
      <c r="K2271" s="5" t="str">
        <f t="shared" si="274"/>
        <v>NOR simvastatine Sandoz - København film-coated tablet 98 x 20mg/</v>
      </c>
      <c r="N2271" s="46" t="s">
        <v>210</v>
      </c>
      <c r="O2271" s="46" t="s">
        <v>2281</v>
      </c>
      <c r="P2271" s="80">
        <v>98</v>
      </c>
      <c r="R2271" s="80">
        <v>98</v>
      </c>
      <c r="T2271" s="119"/>
      <c r="U2271" s="119"/>
      <c r="V2271" s="119"/>
      <c r="W2271" s="119"/>
      <c r="X2271" s="46" t="s">
        <v>210</v>
      </c>
      <c r="Y2271" s="46" t="s">
        <v>2179</v>
      </c>
      <c r="AA2271" s="46" t="s">
        <v>2303</v>
      </c>
      <c r="AC2271" s="46" t="s">
        <v>210</v>
      </c>
      <c r="AD2271" s="46" t="s">
        <v>210</v>
      </c>
      <c r="AE2271" s="46" t="s">
        <v>2281</v>
      </c>
      <c r="AF2271" s="48" t="s">
        <v>2203</v>
      </c>
      <c r="AG2271" s="46" t="s">
        <v>2339</v>
      </c>
      <c r="AH2271" s="46"/>
      <c r="AI2271" s="46" t="s">
        <v>3373</v>
      </c>
      <c r="AJ2271" s="46" t="s">
        <v>2221</v>
      </c>
      <c r="AT2271" s="25" t="str">
        <f t="shared" si="275"/>
        <v>NOR simvastatine Sandoz - København film-coated tablet 20mg/</v>
      </c>
      <c r="AU2271" s="33"/>
      <c r="AV2271" s="46" t="s">
        <v>2367</v>
      </c>
      <c r="AW2271" s="46" t="s">
        <v>1870</v>
      </c>
      <c r="AX2271" s="46"/>
      <c r="AZ2271" s="46" t="s">
        <v>579</v>
      </c>
      <c r="BA2271" s="46" t="s">
        <v>615</v>
      </c>
      <c r="BB2271" s="46"/>
      <c r="BD2271" s="46" t="s">
        <v>2339</v>
      </c>
      <c r="BE2271" s="46"/>
      <c r="BF2271" s="46" t="s">
        <v>2071</v>
      </c>
      <c r="BG2271" s="46" t="s">
        <v>2105</v>
      </c>
      <c r="BH2271" s="46"/>
      <c r="BI2271" s="46"/>
      <c r="BJ2271" s="46" t="s">
        <v>1984</v>
      </c>
      <c r="BK2271" s="46" t="s">
        <v>2105</v>
      </c>
      <c r="BL2271" s="46" t="s">
        <v>2071</v>
      </c>
      <c r="BM2271" s="65" t="s">
        <v>1353</v>
      </c>
      <c r="BN2271" t="str">
        <f t="shared" si="276"/>
        <v>simvastatine film-coated tablet 20mg/</v>
      </c>
      <c r="BO2271" s="65"/>
      <c r="BP2271" t="str">
        <f t="shared" si="271"/>
        <v>simvastatine film-coated tablet 20mg/</v>
      </c>
      <c r="BR2271" s="76">
        <v>10221000</v>
      </c>
      <c r="BS2271" s="72" t="s">
        <v>1220</v>
      </c>
      <c r="BT2271" s="72"/>
      <c r="BU2271" s="119"/>
      <c r="BV2271" s="119"/>
      <c r="BW2271" s="48" t="s">
        <v>2203</v>
      </c>
      <c r="CB2271" s="82" t="s">
        <v>173</v>
      </c>
      <c r="CC2271" s="82"/>
      <c r="CD2271" s="46" t="s">
        <v>2262</v>
      </c>
      <c r="CE2271" s="46" t="s">
        <v>173</v>
      </c>
      <c r="CG2271" s="46" t="s">
        <v>175</v>
      </c>
      <c r="CH2271" s="46"/>
      <c r="CI2271" s="119"/>
      <c r="CJ2271" s="119"/>
      <c r="CK2271" s="46" t="s">
        <v>1239</v>
      </c>
      <c r="CN2271" s="46" t="s">
        <v>3383</v>
      </c>
      <c r="CO2271" s="46" t="s">
        <v>2252</v>
      </c>
      <c r="CQ2271" s="46" t="s">
        <v>2252</v>
      </c>
      <c r="CR2271" s="46" t="s">
        <v>615</v>
      </c>
      <c r="CT2271" s="46" t="s">
        <v>2252</v>
      </c>
      <c r="CU2271" s="46" t="s">
        <v>615</v>
      </c>
      <c r="CV2271" s="119"/>
      <c r="CW2271" s="148"/>
      <c r="DG2271" s="119"/>
      <c r="DH2271" s="119"/>
      <c r="DI2271" s="119"/>
      <c r="DJ2271" s="119"/>
      <c r="DK2271" s="119"/>
      <c r="DL2271" s="74">
        <v>20</v>
      </c>
      <c r="DM2271" s="74" t="s">
        <v>164</v>
      </c>
      <c r="DN2271" s="74"/>
      <c r="DO2271" s="74"/>
      <c r="DP2271" s="74"/>
      <c r="DR2271" s="74">
        <v>20</v>
      </c>
      <c r="DS2271" s="74" t="s">
        <v>164</v>
      </c>
      <c r="DX2271" s="46" t="s">
        <v>210</v>
      </c>
      <c r="DY2271" s="46" t="s">
        <v>210</v>
      </c>
      <c r="DZ2271" s="46" t="s">
        <v>2242</v>
      </c>
      <c r="EA2271" s="75">
        <v>200000</v>
      </c>
      <c r="EB2271" s="46" t="s">
        <v>164</v>
      </c>
      <c r="EC2271" s="46"/>
      <c r="ET2271" s="46" t="s">
        <v>210</v>
      </c>
      <c r="EU2271" s="46" t="s">
        <v>210</v>
      </c>
      <c r="EY2271" s="70" t="str">
        <f t="shared" si="277"/>
        <v>simvastatine oral 20mg/</v>
      </c>
      <c r="FK2271" s="14" t="s">
        <v>163</v>
      </c>
      <c r="FL2271" s="70" t="str">
        <f t="shared" si="278"/>
        <v>simvastatine oral 20mg/</v>
      </c>
    </row>
    <row r="2272" spans="1:168" ht="15.75" customHeight="1">
      <c r="A2272" s="76">
        <f t="shared" si="272"/>
        <v>9877025</v>
      </c>
      <c r="C2272" s="119"/>
      <c r="D2272" s="119"/>
      <c r="E2272" s="119"/>
      <c r="F2272" s="119"/>
      <c r="G2272" s="46" t="s">
        <v>1763</v>
      </c>
      <c r="H2272" s="46" t="s">
        <v>1863</v>
      </c>
      <c r="J2272" s="5" t="str">
        <f t="shared" si="273"/>
        <v>NOR simvastatine Teva Sweden AB film-coated tablet 100 x 20mg/</v>
      </c>
      <c r="K2272" s="5" t="str">
        <f t="shared" si="274"/>
        <v>NOR simvastatine Teva Sweden AB film-coated tablet 100 x 20mg/</v>
      </c>
      <c r="N2272" s="46" t="s">
        <v>210</v>
      </c>
      <c r="O2272" s="46" t="s">
        <v>2235</v>
      </c>
      <c r="P2272" s="80">
        <v>100</v>
      </c>
      <c r="R2272" s="80">
        <v>100</v>
      </c>
      <c r="T2272" s="119"/>
      <c r="U2272" s="119"/>
      <c r="V2272" s="119"/>
      <c r="W2272" s="119"/>
      <c r="X2272" s="46" t="s">
        <v>210</v>
      </c>
      <c r="Y2272" s="46" t="s">
        <v>2172</v>
      </c>
      <c r="AA2272" s="46" t="s">
        <v>2303</v>
      </c>
      <c r="AC2272" s="46" t="s">
        <v>210</v>
      </c>
      <c r="AD2272" s="46" t="s">
        <v>210</v>
      </c>
      <c r="AE2272" s="46" t="s">
        <v>2235</v>
      </c>
      <c r="AF2272" s="48" t="s">
        <v>2203</v>
      </c>
      <c r="AG2272" s="46" t="s">
        <v>2339</v>
      </c>
      <c r="AH2272" s="46"/>
      <c r="AI2272" s="46" t="s">
        <v>3373</v>
      </c>
      <c r="AJ2272" s="46" t="s">
        <v>2221</v>
      </c>
      <c r="AT2272" s="25" t="str">
        <f t="shared" si="275"/>
        <v>NOR simvastatine Teva Sweden AB film-coated tablet 20mg/</v>
      </c>
      <c r="AU2272" s="33"/>
      <c r="AV2272" s="46" t="s">
        <v>2363</v>
      </c>
      <c r="AW2272" s="46" t="s">
        <v>1863</v>
      </c>
      <c r="AX2272" s="46"/>
      <c r="AZ2272" s="46" t="s">
        <v>579</v>
      </c>
      <c r="BA2272" s="46" t="s">
        <v>615</v>
      </c>
      <c r="BB2272" s="46"/>
      <c r="BD2272" s="46" t="s">
        <v>2339</v>
      </c>
      <c r="BE2272" s="46"/>
      <c r="BF2272" s="46" t="s">
        <v>2064</v>
      </c>
      <c r="BG2272" s="46" t="s">
        <v>2101</v>
      </c>
      <c r="BH2272" s="46"/>
      <c r="BI2272" s="46"/>
      <c r="BJ2272" s="46" t="s">
        <v>1977</v>
      </c>
      <c r="BK2272" s="46" t="s">
        <v>2101</v>
      </c>
      <c r="BL2272" s="46" t="s">
        <v>2064</v>
      </c>
      <c r="BM2272" s="65" t="s">
        <v>1353</v>
      </c>
      <c r="BN2272" t="str">
        <f t="shared" si="276"/>
        <v>simvastatine film-coated tablet 20mg/</v>
      </c>
      <c r="BO2272" s="65"/>
      <c r="BP2272" t="str">
        <f t="shared" si="271"/>
        <v>simvastatine film-coated tablet 20mg/</v>
      </c>
      <c r="BR2272" s="76">
        <v>10221000</v>
      </c>
      <c r="BS2272" s="72" t="s">
        <v>1220</v>
      </c>
      <c r="BT2272" s="72"/>
      <c r="BU2272" s="119"/>
      <c r="BV2272" s="119"/>
      <c r="BW2272" s="48" t="s">
        <v>2203</v>
      </c>
      <c r="CB2272" s="82" t="s">
        <v>173</v>
      </c>
      <c r="CC2272" s="82"/>
      <c r="CD2272" s="46" t="s">
        <v>2262</v>
      </c>
      <c r="CE2272" s="46" t="s">
        <v>173</v>
      </c>
      <c r="CG2272" s="46" t="s">
        <v>175</v>
      </c>
      <c r="CH2272" s="46"/>
      <c r="CI2272" s="119"/>
      <c r="CJ2272" s="119"/>
      <c r="CK2272" s="46" t="s">
        <v>1239</v>
      </c>
      <c r="CN2272" s="46" t="s">
        <v>3383</v>
      </c>
      <c r="CO2272" s="46" t="s">
        <v>2252</v>
      </c>
      <c r="CQ2272" s="46" t="s">
        <v>2252</v>
      </c>
      <c r="CR2272" s="46" t="s">
        <v>615</v>
      </c>
      <c r="CT2272" s="46" t="s">
        <v>2252</v>
      </c>
      <c r="CU2272" s="46" t="s">
        <v>615</v>
      </c>
      <c r="CV2272" s="119"/>
      <c r="CW2272" s="148"/>
      <c r="DG2272" s="119"/>
      <c r="DH2272" s="119"/>
      <c r="DI2272" s="119"/>
      <c r="DJ2272" s="119"/>
      <c r="DK2272" s="119"/>
      <c r="DL2272" s="74">
        <v>20</v>
      </c>
      <c r="DM2272" s="74" t="s">
        <v>164</v>
      </c>
      <c r="DN2272" s="74"/>
      <c r="DO2272" s="74"/>
      <c r="DP2272" s="74"/>
      <c r="DR2272" s="74">
        <v>20</v>
      </c>
      <c r="DS2272" s="74" t="s">
        <v>164</v>
      </c>
      <c r="DX2272" s="46" t="s">
        <v>210</v>
      </c>
      <c r="DY2272" s="46" t="s">
        <v>210</v>
      </c>
      <c r="DZ2272" s="46" t="s">
        <v>2242</v>
      </c>
      <c r="EA2272" s="75">
        <v>200000</v>
      </c>
      <c r="EB2272" s="46" t="s">
        <v>164</v>
      </c>
      <c r="EC2272" s="46"/>
      <c r="ET2272" s="46" t="s">
        <v>210</v>
      </c>
      <c r="EU2272" s="46" t="s">
        <v>210</v>
      </c>
      <c r="EY2272" s="70" t="str">
        <f t="shared" si="277"/>
        <v>simvastatine oral 20mg/</v>
      </c>
      <c r="FK2272" s="14" t="s">
        <v>163</v>
      </c>
      <c r="FL2272" s="70" t="str">
        <f t="shared" si="278"/>
        <v>simvastatine oral 20mg/</v>
      </c>
    </row>
    <row r="2273" spans="1:168" ht="15.75" customHeight="1">
      <c r="A2273" s="76">
        <f t="shared" si="272"/>
        <v>9877026</v>
      </c>
      <c r="C2273" s="119"/>
      <c r="D2273" s="119"/>
      <c r="E2273" s="119"/>
      <c r="F2273" s="119"/>
      <c r="G2273" s="46" t="s">
        <v>1764</v>
      </c>
      <c r="H2273" s="46" t="s">
        <v>1857</v>
      </c>
      <c r="J2273" s="5" t="str">
        <f t="shared" si="273"/>
        <v>NOR simvastatine Bluefish Pharmaceuticals AB film-coated tablet 10 x 80mg/</v>
      </c>
      <c r="K2273" s="5" t="str">
        <f t="shared" si="274"/>
        <v>NOR simvastatine Bluefish Pharmaceuticals AB film-coated tablet 10 x 80mg/</v>
      </c>
      <c r="N2273" s="46" t="s">
        <v>210</v>
      </c>
      <c r="O2273" s="46" t="s">
        <v>2230</v>
      </c>
      <c r="P2273" s="80">
        <v>10</v>
      </c>
      <c r="R2273" s="80">
        <v>10</v>
      </c>
      <c r="T2273" s="119"/>
      <c r="U2273" s="119"/>
      <c r="V2273" s="119"/>
      <c r="W2273" s="119"/>
      <c r="X2273" s="46" t="s">
        <v>210</v>
      </c>
      <c r="Y2273" s="46" t="s">
        <v>2166</v>
      </c>
      <c r="AA2273" s="46" t="s">
        <v>2303</v>
      </c>
      <c r="AC2273" s="46" t="s">
        <v>210</v>
      </c>
      <c r="AD2273" s="46" t="s">
        <v>210</v>
      </c>
      <c r="AE2273" s="46" t="s">
        <v>2230</v>
      </c>
      <c r="AF2273" s="48" t="s">
        <v>2203</v>
      </c>
      <c r="AG2273" s="46" t="s">
        <v>2339</v>
      </c>
      <c r="AH2273" s="46"/>
      <c r="AI2273" s="46" t="s">
        <v>3373</v>
      </c>
      <c r="AJ2273" s="46" t="s">
        <v>2221</v>
      </c>
      <c r="AT2273" s="25" t="str">
        <f t="shared" si="275"/>
        <v>NOR simvastatine Bluefish Pharmaceuticals AB film-coated tablet 80mg/</v>
      </c>
      <c r="AU2273" s="33"/>
      <c r="AV2273" s="46" t="s">
        <v>2366</v>
      </c>
      <c r="AW2273" s="46" t="s">
        <v>1857</v>
      </c>
      <c r="AX2273" s="46"/>
      <c r="AZ2273" s="46" t="s">
        <v>579</v>
      </c>
      <c r="BA2273" s="46" t="s">
        <v>615</v>
      </c>
      <c r="BB2273" s="46"/>
      <c r="BD2273" s="46" t="s">
        <v>2339</v>
      </c>
      <c r="BE2273" s="46"/>
      <c r="BF2273" s="46" t="s">
        <v>2058</v>
      </c>
      <c r="BG2273" s="46" t="s">
        <v>2104</v>
      </c>
      <c r="BH2273" s="46"/>
      <c r="BI2273" s="46"/>
      <c r="BJ2273" s="46" t="s">
        <v>1971</v>
      </c>
      <c r="BK2273" s="46" t="s">
        <v>2104</v>
      </c>
      <c r="BL2273" s="46" t="s">
        <v>2058</v>
      </c>
      <c r="BM2273" s="65" t="s">
        <v>1353</v>
      </c>
      <c r="BN2273" t="str">
        <f t="shared" si="276"/>
        <v>simvastatine film-coated tablet 80mg/</v>
      </c>
      <c r="BO2273" s="65"/>
      <c r="BP2273" t="str">
        <f t="shared" si="271"/>
        <v>simvastatine film-coated tablet 80mg/</v>
      </c>
      <c r="BR2273" s="76">
        <v>10221000</v>
      </c>
      <c r="BS2273" s="72" t="s">
        <v>1220</v>
      </c>
      <c r="BT2273" s="72"/>
      <c r="BU2273" s="119"/>
      <c r="BV2273" s="119"/>
      <c r="BW2273" s="48" t="s">
        <v>2203</v>
      </c>
      <c r="CB2273" s="82" t="s">
        <v>173</v>
      </c>
      <c r="CC2273" s="82"/>
      <c r="CD2273" s="46" t="s">
        <v>2262</v>
      </c>
      <c r="CE2273" s="46" t="s">
        <v>173</v>
      </c>
      <c r="CG2273" s="46" t="s">
        <v>175</v>
      </c>
      <c r="CH2273" s="46"/>
      <c r="CI2273" s="119"/>
      <c r="CJ2273" s="119"/>
      <c r="CK2273" s="46" t="s">
        <v>1239</v>
      </c>
      <c r="CN2273" s="46" t="s">
        <v>3383</v>
      </c>
      <c r="CO2273" s="46" t="s">
        <v>2252</v>
      </c>
      <c r="CQ2273" s="46" t="s">
        <v>2252</v>
      </c>
      <c r="CR2273" s="46" t="s">
        <v>615</v>
      </c>
      <c r="CT2273" s="46" t="s">
        <v>2252</v>
      </c>
      <c r="CU2273" s="46" t="s">
        <v>615</v>
      </c>
      <c r="CV2273" s="119"/>
      <c r="CW2273" s="148"/>
      <c r="DG2273" s="119"/>
      <c r="DH2273" s="119"/>
      <c r="DI2273" s="119"/>
      <c r="DJ2273" s="119"/>
      <c r="DK2273" s="119"/>
      <c r="DL2273" s="74">
        <v>80</v>
      </c>
      <c r="DM2273" s="74" t="s">
        <v>164</v>
      </c>
      <c r="DN2273" s="74"/>
      <c r="DO2273" s="74"/>
      <c r="DP2273" s="74"/>
      <c r="DR2273" s="74">
        <v>80</v>
      </c>
      <c r="DS2273" s="74" t="s">
        <v>164</v>
      </c>
      <c r="DX2273" s="46" t="s">
        <v>210</v>
      </c>
      <c r="DY2273" s="46" t="s">
        <v>210</v>
      </c>
      <c r="DZ2273" s="46" t="s">
        <v>2242</v>
      </c>
      <c r="EA2273" s="75">
        <v>800000</v>
      </c>
      <c r="EB2273" s="46" t="s">
        <v>164</v>
      </c>
      <c r="EC2273" s="46"/>
      <c r="ET2273" s="46" t="s">
        <v>210</v>
      </c>
      <c r="EU2273" s="46" t="s">
        <v>210</v>
      </c>
      <c r="EY2273" s="70" t="str">
        <f t="shared" si="277"/>
        <v>simvastatine oral 80mg/</v>
      </c>
      <c r="FK2273" s="14" t="s">
        <v>163</v>
      </c>
      <c r="FL2273" s="70" t="str">
        <f t="shared" si="278"/>
        <v>simvastatine oral 80mg/</v>
      </c>
    </row>
    <row r="2274" spans="1:168" ht="15.75" customHeight="1">
      <c r="A2274" s="76">
        <f t="shared" si="272"/>
        <v>9877027</v>
      </c>
      <c r="C2274" s="119"/>
      <c r="D2274" s="119"/>
      <c r="E2274" s="119"/>
      <c r="F2274" s="119"/>
      <c r="G2274" s="46" t="s">
        <v>1765</v>
      </c>
      <c r="H2274" s="46" t="s">
        <v>1870</v>
      </c>
      <c r="J2274" s="5" t="str">
        <f t="shared" si="273"/>
        <v>NOR simvastatine Sandoz - København film-coated tablet 28 x 20mg/</v>
      </c>
      <c r="K2274" s="5" t="str">
        <f t="shared" si="274"/>
        <v>NOR simvastatine Sandoz - København film-coated tablet 28 x 20mg/</v>
      </c>
      <c r="N2274" s="46" t="s">
        <v>210</v>
      </c>
      <c r="O2274" s="46" t="s">
        <v>2277</v>
      </c>
      <c r="P2274" s="80">
        <v>28</v>
      </c>
      <c r="R2274" s="80">
        <v>28</v>
      </c>
      <c r="T2274" s="119"/>
      <c r="U2274" s="119"/>
      <c r="V2274" s="119"/>
      <c r="W2274" s="119"/>
      <c r="X2274" s="46" t="s">
        <v>210</v>
      </c>
      <c r="Y2274" s="46" t="s">
        <v>2179</v>
      </c>
      <c r="AA2274" s="46" t="s">
        <v>2303</v>
      </c>
      <c r="AC2274" s="46" t="s">
        <v>210</v>
      </c>
      <c r="AD2274" s="46" t="s">
        <v>210</v>
      </c>
      <c r="AE2274" s="46" t="s">
        <v>2277</v>
      </c>
      <c r="AF2274" s="48" t="s">
        <v>2203</v>
      </c>
      <c r="AG2274" s="46" t="s">
        <v>2339</v>
      </c>
      <c r="AH2274" s="46"/>
      <c r="AI2274" s="46" t="s">
        <v>3373</v>
      </c>
      <c r="AJ2274" s="46" t="s">
        <v>2221</v>
      </c>
      <c r="AT2274" s="25" t="str">
        <f t="shared" si="275"/>
        <v>NOR simvastatine Sandoz - København film-coated tablet 20mg/</v>
      </c>
      <c r="AU2274" s="33"/>
      <c r="AV2274" s="46" t="s">
        <v>2367</v>
      </c>
      <c r="AW2274" s="46" t="s">
        <v>1870</v>
      </c>
      <c r="AX2274" s="46"/>
      <c r="AZ2274" s="46" t="s">
        <v>579</v>
      </c>
      <c r="BA2274" s="46" t="s">
        <v>615</v>
      </c>
      <c r="BB2274" s="46"/>
      <c r="BD2274" s="46" t="s">
        <v>2339</v>
      </c>
      <c r="BE2274" s="46"/>
      <c r="BF2274" s="46" t="s">
        <v>2071</v>
      </c>
      <c r="BG2274" s="46" t="s">
        <v>2105</v>
      </c>
      <c r="BH2274" s="46"/>
      <c r="BI2274" s="46"/>
      <c r="BJ2274" s="46" t="s">
        <v>1984</v>
      </c>
      <c r="BK2274" s="46" t="s">
        <v>2105</v>
      </c>
      <c r="BL2274" s="46" t="s">
        <v>2071</v>
      </c>
      <c r="BM2274" s="65" t="s">
        <v>1353</v>
      </c>
      <c r="BN2274" t="str">
        <f t="shared" si="276"/>
        <v>simvastatine film-coated tablet 20mg/</v>
      </c>
      <c r="BO2274" s="65"/>
      <c r="BP2274" t="str">
        <f t="shared" si="271"/>
        <v>simvastatine film-coated tablet 20mg/</v>
      </c>
      <c r="BR2274" s="76">
        <v>10221000</v>
      </c>
      <c r="BS2274" s="72" t="s">
        <v>1220</v>
      </c>
      <c r="BT2274" s="72"/>
      <c r="BU2274" s="119"/>
      <c r="BV2274" s="119"/>
      <c r="BW2274" s="48" t="s">
        <v>2203</v>
      </c>
      <c r="CB2274" s="82" t="s">
        <v>173</v>
      </c>
      <c r="CC2274" s="82"/>
      <c r="CD2274" s="46" t="s">
        <v>2262</v>
      </c>
      <c r="CE2274" s="46" t="s">
        <v>173</v>
      </c>
      <c r="CG2274" s="46" t="s">
        <v>175</v>
      </c>
      <c r="CH2274" s="46"/>
      <c r="CI2274" s="119"/>
      <c r="CJ2274" s="119"/>
      <c r="CK2274" s="46" t="s">
        <v>1239</v>
      </c>
      <c r="CN2274" s="46" t="s">
        <v>3383</v>
      </c>
      <c r="CO2274" s="46" t="s">
        <v>2252</v>
      </c>
      <c r="CQ2274" s="46" t="s">
        <v>2252</v>
      </c>
      <c r="CR2274" s="46" t="s">
        <v>615</v>
      </c>
      <c r="CT2274" s="46" t="s">
        <v>2252</v>
      </c>
      <c r="CU2274" s="46" t="s">
        <v>615</v>
      </c>
      <c r="CV2274" s="119"/>
      <c r="CW2274" s="148"/>
      <c r="DG2274" s="119"/>
      <c r="DH2274" s="119"/>
      <c r="DI2274" s="119"/>
      <c r="DJ2274" s="119"/>
      <c r="DK2274" s="119"/>
      <c r="DL2274" s="74">
        <v>20</v>
      </c>
      <c r="DM2274" s="74" t="s">
        <v>164</v>
      </c>
      <c r="DN2274" s="74"/>
      <c r="DO2274" s="74"/>
      <c r="DP2274" s="74"/>
      <c r="DR2274" s="74">
        <v>20</v>
      </c>
      <c r="DS2274" s="74" t="s">
        <v>164</v>
      </c>
      <c r="DX2274" s="46" t="s">
        <v>210</v>
      </c>
      <c r="DY2274" s="46" t="s">
        <v>210</v>
      </c>
      <c r="DZ2274" s="46" t="s">
        <v>2242</v>
      </c>
      <c r="EA2274" s="75">
        <v>200000</v>
      </c>
      <c r="EB2274" s="46" t="s">
        <v>164</v>
      </c>
      <c r="EC2274" s="46"/>
      <c r="ET2274" s="46" t="s">
        <v>210</v>
      </c>
      <c r="EU2274" s="46" t="s">
        <v>210</v>
      </c>
      <c r="EY2274" s="70" t="str">
        <f t="shared" si="277"/>
        <v>simvastatine oral 20mg/</v>
      </c>
      <c r="FK2274" s="14" t="s">
        <v>163</v>
      </c>
      <c r="FL2274" s="70" t="str">
        <f t="shared" si="278"/>
        <v>simvastatine oral 20mg/</v>
      </c>
    </row>
    <row r="2275" spans="1:168" ht="15.75" customHeight="1">
      <c r="A2275" s="76">
        <f t="shared" si="272"/>
        <v>9877028</v>
      </c>
      <c r="C2275" s="119"/>
      <c r="D2275" s="119"/>
      <c r="E2275" s="119"/>
      <c r="F2275" s="119"/>
      <c r="G2275" s="46" t="s">
        <v>1766</v>
      </c>
      <c r="H2275" s="46" t="s">
        <v>1862</v>
      </c>
      <c r="J2275" s="5" t="str">
        <f t="shared" si="273"/>
        <v>NOR simvastatine Sandoz - København film-coated tablet 10 x 40mg/</v>
      </c>
      <c r="K2275" s="5" t="str">
        <f t="shared" si="274"/>
        <v>NOR simvastatine Sandoz - København film-coated tablet 10 x 40mg/</v>
      </c>
      <c r="N2275" s="46" t="s">
        <v>210</v>
      </c>
      <c r="O2275" s="46" t="s">
        <v>2230</v>
      </c>
      <c r="P2275" s="80">
        <v>10</v>
      </c>
      <c r="R2275" s="80">
        <v>10</v>
      </c>
      <c r="T2275" s="119"/>
      <c r="U2275" s="119"/>
      <c r="V2275" s="119"/>
      <c r="W2275" s="119"/>
      <c r="X2275" s="46" t="s">
        <v>210</v>
      </c>
      <c r="Y2275" s="46" t="s">
        <v>2171</v>
      </c>
      <c r="AA2275" s="46" t="s">
        <v>2303</v>
      </c>
      <c r="AC2275" s="46" t="s">
        <v>210</v>
      </c>
      <c r="AD2275" s="46" t="s">
        <v>210</v>
      </c>
      <c r="AE2275" s="46" t="s">
        <v>2230</v>
      </c>
      <c r="AF2275" s="48" t="s">
        <v>2203</v>
      </c>
      <c r="AG2275" s="46" t="s">
        <v>2339</v>
      </c>
      <c r="AH2275" s="46"/>
      <c r="AI2275" s="46" t="s">
        <v>3373</v>
      </c>
      <c r="AJ2275" s="46" t="s">
        <v>2221</v>
      </c>
      <c r="AT2275" s="25" t="str">
        <f t="shared" si="275"/>
        <v>NOR simvastatine Sandoz - København film-coated tablet 40mg/</v>
      </c>
      <c r="AU2275" s="33"/>
      <c r="AV2275" s="46" t="s">
        <v>2367</v>
      </c>
      <c r="AW2275" s="46" t="s">
        <v>1862</v>
      </c>
      <c r="AX2275" s="46"/>
      <c r="AZ2275" s="46" t="s">
        <v>579</v>
      </c>
      <c r="BA2275" s="46" t="s">
        <v>615</v>
      </c>
      <c r="BB2275" s="46"/>
      <c r="BD2275" s="46" t="s">
        <v>2339</v>
      </c>
      <c r="BE2275" s="46"/>
      <c r="BF2275" s="46" t="s">
        <v>2063</v>
      </c>
      <c r="BG2275" s="46" t="s">
        <v>2105</v>
      </c>
      <c r="BH2275" s="46"/>
      <c r="BI2275" s="46"/>
      <c r="BJ2275" s="46" t="s">
        <v>1976</v>
      </c>
      <c r="BK2275" s="46" t="s">
        <v>2105</v>
      </c>
      <c r="BL2275" s="46" t="s">
        <v>2063</v>
      </c>
      <c r="BM2275" s="65" t="s">
        <v>1353</v>
      </c>
      <c r="BN2275" t="str">
        <f t="shared" si="276"/>
        <v>simvastatine film-coated tablet 40mg/</v>
      </c>
      <c r="BO2275" s="65"/>
      <c r="BP2275" t="str">
        <f t="shared" si="271"/>
        <v>simvastatine film-coated tablet 40mg/</v>
      </c>
      <c r="BR2275" s="76">
        <v>10221000</v>
      </c>
      <c r="BS2275" s="72" t="s">
        <v>1220</v>
      </c>
      <c r="BT2275" s="72"/>
      <c r="BU2275" s="119"/>
      <c r="BV2275" s="119"/>
      <c r="BW2275" s="48" t="s">
        <v>2203</v>
      </c>
      <c r="CB2275" s="82" t="s">
        <v>173</v>
      </c>
      <c r="CC2275" s="82"/>
      <c r="CD2275" s="46" t="s">
        <v>2262</v>
      </c>
      <c r="CE2275" s="46" t="s">
        <v>173</v>
      </c>
      <c r="CG2275" s="46" t="s">
        <v>175</v>
      </c>
      <c r="CH2275" s="46"/>
      <c r="CI2275" s="119"/>
      <c r="CJ2275" s="119"/>
      <c r="CK2275" s="46" t="s">
        <v>1239</v>
      </c>
      <c r="CN2275" s="46" t="s">
        <v>3383</v>
      </c>
      <c r="CO2275" s="46" t="s">
        <v>2252</v>
      </c>
      <c r="CQ2275" s="46" t="s">
        <v>2252</v>
      </c>
      <c r="CR2275" s="46" t="s">
        <v>615</v>
      </c>
      <c r="CT2275" s="46" t="s">
        <v>2252</v>
      </c>
      <c r="CU2275" s="46" t="s">
        <v>615</v>
      </c>
      <c r="CV2275" s="119"/>
      <c r="CW2275" s="148"/>
      <c r="DG2275" s="119"/>
      <c r="DH2275" s="119"/>
      <c r="DI2275" s="119"/>
      <c r="DJ2275" s="119"/>
      <c r="DK2275" s="119"/>
      <c r="DL2275" s="74">
        <v>40</v>
      </c>
      <c r="DM2275" s="74" t="s">
        <v>164</v>
      </c>
      <c r="DN2275" s="74"/>
      <c r="DO2275" s="74"/>
      <c r="DP2275" s="74"/>
      <c r="DR2275" s="74">
        <v>40</v>
      </c>
      <c r="DS2275" s="74" t="s">
        <v>164</v>
      </c>
      <c r="DX2275" s="46" t="s">
        <v>210</v>
      </c>
      <c r="DY2275" s="46" t="s">
        <v>210</v>
      </c>
      <c r="DZ2275" s="46" t="s">
        <v>2242</v>
      </c>
      <c r="EA2275" s="75">
        <v>400000</v>
      </c>
      <c r="EB2275" s="46" t="s">
        <v>164</v>
      </c>
      <c r="EC2275" s="46"/>
      <c r="ET2275" s="46" t="s">
        <v>210</v>
      </c>
      <c r="EU2275" s="46" t="s">
        <v>210</v>
      </c>
      <c r="EY2275" s="70" t="str">
        <f t="shared" si="277"/>
        <v>simvastatine oral 40mg/</v>
      </c>
      <c r="FK2275" s="14" t="s">
        <v>163</v>
      </c>
      <c r="FL2275" s="70" t="str">
        <f t="shared" si="278"/>
        <v>simvastatine oral 40mg/</v>
      </c>
    </row>
    <row r="2276" spans="1:168" ht="15.75" customHeight="1">
      <c r="A2276" s="76">
        <f t="shared" si="272"/>
        <v>9877029</v>
      </c>
      <c r="C2276" s="119"/>
      <c r="D2276" s="119"/>
      <c r="E2276" s="119"/>
      <c r="F2276" s="119"/>
      <c r="G2276" s="46" t="s">
        <v>1767</v>
      </c>
      <c r="H2276" s="46" t="s">
        <v>1880</v>
      </c>
      <c r="J2276" s="5" t="str">
        <f t="shared" si="273"/>
        <v>NOR simvastatine Orion Corporation - Espoo film-coated tablet 28 x 40mg/</v>
      </c>
      <c r="K2276" s="5" t="str">
        <f t="shared" si="274"/>
        <v>NOR simvastatine Orion Corporation - Espoo film-coated tablet 28 x 40mg/</v>
      </c>
      <c r="N2276" s="46" t="s">
        <v>210</v>
      </c>
      <c r="O2276" s="46" t="s">
        <v>2277</v>
      </c>
      <c r="P2276" s="80">
        <v>28</v>
      </c>
      <c r="R2276" s="80">
        <v>28</v>
      </c>
      <c r="T2276" s="119"/>
      <c r="U2276" s="119"/>
      <c r="V2276" s="119"/>
      <c r="W2276" s="119"/>
      <c r="X2276" s="46" t="s">
        <v>210</v>
      </c>
      <c r="Y2276" s="46" t="s">
        <v>2193</v>
      </c>
      <c r="AA2276" s="46" t="s">
        <v>2303</v>
      </c>
      <c r="AC2276" s="46" t="s">
        <v>210</v>
      </c>
      <c r="AD2276" s="46" t="s">
        <v>210</v>
      </c>
      <c r="AE2276" s="46" t="s">
        <v>2277</v>
      </c>
      <c r="AF2276" s="48" t="s">
        <v>2203</v>
      </c>
      <c r="AG2276" s="46" t="s">
        <v>2339</v>
      </c>
      <c r="AH2276" s="46"/>
      <c r="AI2276" s="46" t="s">
        <v>3373</v>
      </c>
      <c r="AJ2276" s="46" t="s">
        <v>2221</v>
      </c>
      <c r="AT2276" s="25" t="str">
        <f t="shared" si="275"/>
        <v>NOR simvastatine Orion Corporation - Espoo film-coated tablet 40mg/</v>
      </c>
      <c r="AU2276" s="33"/>
      <c r="AV2276" s="46" t="s">
        <v>2368</v>
      </c>
      <c r="AW2276" s="46" t="s">
        <v>1880</v>
      </c>
      <c r="AX2276" s="46"/>
      <c r="AZ2276" s="46" t="s">
        <v>579</v>
      </c>
      <c r="BA2276" s="46" t="s">
        <v>615</v>
      </c>
      <c r="BB2276" s="46"/>
      <c r="BD2276" s="46" t="s">
        <v>2339</v>
      </c>
      <c r="BE2276" s="46"/>
      <c r="BF2276" s="46" t="s">
        <v>2085</v>
      </c>
      <c r="BG2276" s="46" t="s">
        <v>2106</v>
      </c>
      <c r="BH2276" s="46"/>
      <c r="BI2276" s="46"/>
      <c r="BJ2276" s="46" t="s">
        <v>1998</v>
      </c>
      <c r="BK2276" s="46" t="s">
        <v>2106</v>
      </c>
      <c r="BL2276" s="46" t="s">
        <v>2085</v>
      </c>
      <c r="BM2276" s="65" t="s">
        <v>1353</v>
      </c>
      <c r="BN2276" t="str">
        <f t="shared" si="276"/>
        <v>simvastatine film-coated tablet 40mg/</v>
      </c>
      <c r="BO2276" s="65"/>
      <c r="BP2276" t="str">
        <f t="shared" si="271"/>
        <v>simvastatine film-coated tablet 40mg/</v>
      </c>
      <c r="BR2276" s="76">
        <v>10221000</v>
      </c>
      <c r="BS2276" s="72" t="s">
        <v>1220</v>
      </c>
      <c r="BT2276" s="72"/>
      <c r="BU2276" s="119"/>
      <c r="BV2276" s="119"/>
      <c r="BW2276" s="48" t="s">
        <v>2203</v>
      </c>
      <c r="CB2276" s="82" t="s">
        <v>173</v>
      </c>
      <c r="CC2276" s="82"/>
      <c r="CD2276" s="46" t="s">
        <v>2262</v>
      </c>
      <c r="CE2276" s="46" t="s">
        <v>173</v>
      </c>
      <c r="CG2276" s="46" t="s">
        <v>175</v>
      </c>
      <c r="CH2276" s="46"/>
      <c r="CI2276" s="119"/>
      <c r="CJ2276" s="119"/>
      <c r="CK2276" s="46" t="s">
        <v>1239</v>
      </c>
      <c r="CN2276" s="46" t="s">
        <v>3383</v>
      </c>
      <c r="CO2276" s="46" t="s">
        <v>2252</v>
      </c>
      <c r="CQ2276" s="46" t="s">
        <v>2252</v>
      </c>
      <c r="CR2276" s="46" t="s">
        <v>615</v>
      </c>
      <c r="CT2276" s="46" t="s">
        <v>2252</v>
      </c>
      <c r="CU2276" s="46" t="s">
        <v>615</v>
      </c>
      <c r="CV2276" s="119"/>
      <c r="CW2276" s="148"/>
      <c r="DG2276" s="119"/>
      <c r="DH2276" s="119"/>
      <c r="DI2276" s="119"/>
      <c r="DJ2276" s="119"/>
      <c r="DK2276" s="119"/>
      <c r="DL2276" s="74">
        <v>40</v>
      </c>
      <c r="DM2276" s="74" t="s">
        <v>164</v>
      </c>
      <c r="DN2276" s="74"/>
      <c r="DO2276" s="74"/>
      <c r="DP2276" s="74"/>
      <c r="DR2276" s="74">
        <v>40</v>
      </c>
      <c r="DS2276" s="74" t="s">
        <v>164</v>
      </c>
      <c r="DX2276" s="46" t="s">
        <v>210</v>
      </c>
      <c r="DY2276" s="46" t="s">
        <v>210</v>
      </c>
      <c r="DZ2276" s="46" t="s">
        <v>2242</v>
      </c>
      <c r="EA2276" s="75">
        <v>400000</v>
      </c>
      <c r="EB2276" s="46" t="s">
        <v>164</v>
      </c>
      <c r="EC2276" s="46"/>
      <c r="ET2276" s="46" t="s">
        <v>210</v>
      </c>
      <c r="EU2276" s="46" t="s">
        <v>210</v>
      </c>
      <c r="EY2276" s="70" t="str">
        <f t="shared" si="277"/>
        <v>simvastatine oral 40mg/</v>
      </c>
      <c r="FK2276" s="14" t="s">
        <v>163</v>
      </c>
      <c r="FL2276" s="70" t="str">
        <f t="shared" si="278"/>
        <v>simvastatine oral 40mg/</v>
      </c>
    </row>
    <row r="2277" spans="1:168" ht="15.75" customHeight="1">
      <c r="A2277" s="76">
        <f t="shared" si="272"/>
        <v>9877030</v>
      </c>
      <c r="C2277" s="119"/>
      <c r="D2277" s="119"/>
      <c r="E2277" s="119"/>
      <c r="F2277" s="119"/>
      <c r="G2277" s="46" t="s">
        <v>1768</v>
      </c>
      <c r="H2277" s="46" t="s">
        <v>1866</v>
      </c>
      <c r="J2277" s="5" t="str">
        <f t="shared" si="273"/>
        <v>NOR simvastatine Sandoz - København film-coated tablet 120 x 10mg/</v>
      </c>
      <c r="K2277" s="5" t="str">
        <f t="shared" si="274"/>
        <v>NOR simvastatine Sandoz - København film-coated tablet 120 x 10mg/</v>
      </c>
      <c r="N2277" s="46" t="s">
        <v>210</v>
      </c>
      <c r="O2277" s="46" t="s">
        <v>2280</v>
      </c>
      <c r="P2277" s="80">
        <v>120</v>
      </c>
      <c r="R2277" s="80">
        <v>120</v>
      </c>
      <c r="T2277" s="119"/>
      <c r="U2277" s="119"/>
      <c r="V2277" s="119"/>
      <c r="W2277" s="119"/>
      <c r="X2277" s="46" t="s">
        <v>210</v>
      </c>
      <c r="Y2277" s="46" t="s">
        <v>2175</v>
      </c>
      <c r="AA2277" s="46" t="s">
        <v>2303</v>
      </c>
      <c r="AC2277" s="46" t="s">
        <v>210</v>
      </c>
      <c r="AD2277" s="46" t="s">
        <v>210</v>
      </c>
      <c r="AE2277" s="46" t="s">
        <v>2280</v>
      </c>
      <c r="AF2277" s="48" t="s">
        <v>2203</v>
      </c>
      <c r="AG2277" s="46" t="s">
        <v>2339</v>
      </c>
      <c r="AH2277" s="46"/>
      <c r="AI2277" s="46" t="s">
        <v>3373</v>
      </c>
      <c r="AJ2277" s="46" t="s">
        <v>2221</v>
      </c>
      <c r="AT2277" s="25" t="str">
        <f t="shared" si="275"/>
        <v>NOR simvastatine Sandoz - København film-coated tablet 10mg/</v>
      </c>
      <c r="AU2277" s="33"/>
      <c r="AV2277" s="46" t="s">
        <v>2367</v>
      </c>
      <c r="AW2277" s="46" t="s">
        <v>1866</v>
      </c>
      <c r="AX2277" s="46"/>
      <c r="AZ2277" s="46" t="s">
        <v>579</v>
      </c>
      <c r="BA2277" s="46" t="s">
        <v>615</v>
      </c>
      <c r="BB2277" s="46"/>
      <c r="BD2277" s="46" t="s">
        <v>2339</v>
      </c>
      <c r="BE2277" s="46"/>
      <c r="BF2277" s="46" t="s">
        <v>2067</v>
      </c>
      <c r="BG2277" s="46" t="s">
        <v>2105</v>
      </c>
      <c r="BH2277" s="46"/>
      <c r="BI2277" s="46"/>
      <c r="BJ2277" s="46" t="s">
        <v>1980</v>
      </c>
      <c r="BK2277" s="46" t="s">
        <v>2105</v>
      </c>
      <c r="BL2277" s="46" t="s">
        <v>2067</v>
      </c>
      <c r="BM2277" s="65" t="s">
        <v>1353</v>
      </c>
      <c r="BN2277" t="str">
        <f t="shared" si="276"/>
        <v>simvastatine film-coated tablet 10mg/</v>
      </c>
      <c r="BO2277" s="65"/>
      <c r="BP2277" t="str">
        <f t="shared" si="271"/>
        <v>simvastatine film-coated tablet 10mg/</v>
      </c>
      <c r="BR2277" s="76">
        <v>10221000</v>
      </c>
      <c r="BS2277" s="72" t="s">
        <v>1220</v>
      </c>
      <c r="BT2277" s="72"/>
      <c r="BU2277" s="119"/>
      <c r="BV2277" s="119"/>
      <c r="BW2277" s="48" t="s">
        <v>2203</v>
      </c>
      <c r="CB2277" s="82" t="s">
        <v>173</v>
      </c>
      <c r="CC2277" s="82"/>
      <c r="CD2277" s="46" t="s">
        <v>2262</v>
      </c>
      <c r="CE2277" s="46" t="s">
        <v>173</v>
      </c>
      <c r="CG2277" s="46" t="s">
        <v>175</v>
      </c>
      <c r="CH2277" s="46"/>
      <c r="CI2277" s="119"/>
      <c r="CJ2277" s="119"/>
      <c r="CK2277" s="46" t="s">
        <v>1239</v>
      </c>
      <c r="CN2277" s="46" t="s">
        <v>3383</v>
      </c>
      <c r="CO2277" s="46" t="s">
        <v>2252</v>
      </c>
      <c r="CQ2277" s="46" t="s">
        <v>2252</v>
      </c>
      <c r="CR2277" s="46" t="s">
        <v>615</v>
      </c>
      <c r="CT2277" s="46" t="s">
        <v>2252</v>
      </c>
      <c r="CU2277" s="46" t="s">
        <v>615</v>
      </c>
      <c r="CV2277" s="119"/>
      <c r="CW2277" s="148"/>
      <c r="DG2277" s="119"/>
      <c r="DH2277" s="119"/>
      <c r="DI2277" s="119"/>
      <c r="DJ2277" s="119"/>
      <c r="DK2277" s="119"/>
      <c r="DL2277" s="74">
        <v>10</v>
      </c>
      <c r="DM2277" s="74" t="s">
        <v>164</v>
      </c>
      <c r="DN2277" s="74"/>
      <c r="DO2277" s="74"/>
      <c r="DP2277" s="74"/>
      <c r="DR2277" s="74">
        <v>10</v>
      </c>
      <c r="DS2277" s="74" t="s">
        <v>164</v>
      </c>
      <c r="DX2277" s="46" t="s">
        <v>210</v>
      </c>
      <c r="DY2277" s="46" t="s">
        <v>210</v>
      </c>
      <c r="DZ2277" s="46" t="s">
        <v>2242</v>
      </c>
      <c r="EA2277" s="75">
        <v>100000</v>
      </c>
      <c r="EB2277" s="46" t="s">
        <v>164</v>
      </c>
      <c r="EC2277" s="46"/>
      <c r="ET2277" s="46" t="s">
        <v>210</v>
      </c>
      <c r="EU2277" s="46" t="s">
        <v>210</v>
      </c>
      <c r="EY2277" s="70" t="str">
        <f t="shared" si="277"/>
        <v>simvastatine oral 10mg/</v>
      </c>
      <c r="FK2277" s="14" t="s">
        <v>163</v>
      </c>
      <c r="FL2277" s="70" t="str">
        <f t="shared" si="278"/>
        <v>simvastatine oral 10mg/</v>
      </c>
    </row>
    <row r="2278" spans="1:168" ht="15.75" customHeight="1">
      <c r="A2278" s="76">
        <f t="shared" si="272"/>
        <v>9877031</v>
      </c>
      <c r="C2278" s="119"/>
      <c r="D2278" s="119"/>
      <c r="E2278" s="119"/>
      <c r="F2278" s="119"/>
      <c r="G2278" s="46" t="s">
        <v>1769</v>
      </c>
      <c r="H2278" s="46" t="s">
        <v>1880</v>
      </c>
      <c r="J2278" s="5" t="str">
        <f t="shared" si="273"/>
        <v>NOR simvastatine Orion Corporation - Espoo film-coated tablet 1000 x 40mg/</v>
      </c>
      <c r="K2278" s="5" t="str">
        <f t="shared" si="274"/>
        <v>NOR simvastatine Orion Corporation - Espoo film-coated tablet 1000 x 40mg/</v>
      </c>
      <c r="N2278" s="46" t="s">
        <v>210</v>
      </c>
      <c r="O2278" s="69" t="s">
        <v>2297</v>
      </c>
      <c r="P2278" s="81">
        <v>1000</v>
      </c>
      <c r="R2278" s="81">
        <v>1000</v>
      </c>
      <c r="T2278" s="119"/>
      <c r="U2278" s="119"/>
      <c r="V2278" s="119"/>
      <c r="W2278" s="119"/>
      <c r="X2278" s="46" t="s">
        <v>210</v>
      </c>
      <c r="Y2278" s="46" t="s">
        <v>2193</v>
      </c>
      <c r="AA2278" s="46" t="s">
        <v>2303</v>
      </c>
      <c r="AC2278" s="46" t="s">
        <v>210</v>
      </c>
      <c r="AD2278" s="46" t="s">
        <v>210</v>
      </c>
      <c r="AE2278" s="69" t="s">
        <v>2297</v>
      </c>
      <c r="AF2278" s="48" t="s">
        <v>2203</v>
      </c>
      <c r="AG2278" s="46" t="s">
        <v>2339</v>
      </c>
      <c r="AH2278" s="46"/>
      <c r="AI2278" s="46" t="s">
        <v>3373</v>
      </c>
      <c r="AJ2278" s="46" t="s">
        <v>2221</v>
      </c>
      <c r="AT2278" s="25" t="str">
        <f t="shared" si="275"/>
        <v>NOR simvastatine Orion Corporation - Espoo film-coated tablet 40mg/</v>
      </c>
      <c r="AU2278" s="33"/>
      <c r="AV2278" s="46" t="s">
        <v>2368</v>
      </c>
      <c r="AW2278" s="46" t="s">
        <v>1880</v>
      </c>
      <c r="AX2278" s="46"/>
      <c r="AZ2278" s="46" t="s">
        <v>579</v>
      </c>
      <c r="BA2278" s="46" t="s">
        <v>615</v>
      </c>
      <c r="BB2278" s="46"/>
      <c r="BD2278" s="46" t="s">
        <v>2339</v>
      </c>
      <c r="BE2278" s="46"/>
      <c r="BF2278" s="46" t="s">
        <v>2085</v>
      </c>
      <c r="BG2278" s="46" t="s">
        <v>2106</v>
      </c>
      <c r="BH2278" s="46"/>
      <c r="BI2278" s="46"/>
      <c r="BJ2278" s="46" t="s">
        <v>1998</v>
      </c>
      <c r="BK2278" s="46" t="s">
        <v>2106</v>
      </c>
      <c r="BL2278" s="46" t="s">
        <v>2085</v>
      </c>
      <c r="BM2278" s="65" t="s">
        <v>1353</v>
      </c>
      <c r="BN2278" t="str">
        <f t="shared" si="276"/>
        <v>simvastatine film-coated tablet 40mg/</v>
      </c>
      <c r="BO2278" s="65"/>
      <c r="BP2278" t="str">
        <f t="shared" si="271"/>
        <v>simvastatine film-coated tablet 40mg/</v>
      </c>
      <c r="BR2278" s="76">
        <v>10221000</v>
      </c>
      <c r="BS2278" s="72" t="s">
        <v>1220</v>
      </c>
      <c r="BT2278" s="72"/>
      <c r="BU2278" s="119"/>
      <c r="BV2278" s="119"/>
      <c r="BW2278" s="48" t="s">
        <v>2203</v>
      </c>
      <c r="CB2278" s="82" t="s">
        <v>173</v>
      </c>
      <c r="CC2278" s="82"/>
      <c r="CD2278" s="46" t="s">
        <v>2262</v>
      </c>
      <c r="CE2278" s="46" t="s">
        <v>173</v>
      </c>
      <c r="CG2278" s="46" t="s">
        <v>175</v>
      </c>
      <c r="CH2278" s="46"/>
      <c r="CI2278" s="119"/>
      <c r="CJ2278" s="119"/>
      <c r="CK2278" s="46" t="s">
        <v>1239</v>
      </c>
      <c r="CN2278" s="46" t="s">
        <v>3383</v>
      </c>
      <c r="CO2278" s="46" t="s">
        <v>2252</v>
      </c>
      <c r="CQ2278" s="46" t="s">
        <v>2252</v>
      </c>
      <c r="CR2278" s="46" t="s">
        <v>615</v>
      </c>
      <c r="CT2278" s="46" t="s">
        <v>2252</v>
      </c>
      <c r="CU2278" s="46" t="s">
        <v>615</v>
      </c>
      <c r="CV2278" s="119"/>
      <c r="CW2278" s="148"/>
      <c r="DG2278" s="119"/>
      <c r="DH2278" s="119"/>
      <c r="DI2278" s="119"/>
      <c r="DJ2278" s="119"/>
      <c r="DK2278" s="119"/>
      <c r="DL2278" s="74">
        <v>40</v>
      </c>
      <c r="DM2278" s="74" t="s">
        <v>164</v>
      </c>
      <c r="DN2278" s="74"/>
      <c r="DO2278" s="74"/>
      <c r="DP2278" s="74"/>
      <c r="DR2278" s="74">
        <v>40</v>
      </c>
      <c r="DS2278" s="74" t="s">
        <v>164</v>
      </c>
      <c r="DX2278" s="46" t="s">
        <v>210</v>
      </c>
      <c r="DY2278" s="46" t="s">
        <v>210</v>
      </c>
      <c r="DZ2278" s="46" t="s">
        <v>2242</v>
      </c>
      <c r="EA2278" s="75">
        <v>400000</v>
      </c>
      <c r="EB2278" s="46" t="s">
        <v>164</v>
      </c>
      <c r="EC2278" s="46"/>
      <c r="ET2278" s="46" t="s">
        <v>210</v>
      </c>
      <c r="EU2278" s="46" t="s">
        <v>210</v>
      </c>
      <c r="EY2278" s="70" t="str">
        <f t="shared" si="277"/>
        <v>simvastatine oral 40mg/</v>
      </c>
      <c r="FK2278" s="14" t="s">
        <v>163</v>
      </c>
      <c r="FL2278" s="70" t="str">
        <f t="shared" si="278"/>
        <v>simvastatine oral 40mg/</v>
      </c>
    </row>
    <row r="2279" spans="1:168" ht="15.75" customHeight="1">
      <c r="A2279" s="76">
        <f t="shared" si="272"/>
        <v>9877032</v>
      </c>
      <c r="C2279" s="119"/>
      <c r="D2279" s="119"/>
      <c r="E2279" s="119"/>
      <c r="F2279" s="119"/>
      <c r="G2279" s="46" t="s">
        <v>1770</v>
      </c>
      <c r="H2279" s="46" t="s">
        <v>1863</v>
      </c>
      <c r="J2279" s="5" t="str">
        <f t="shared" si="273"/>
        <v>NOR simvastatine Teva Sweden AB film-coated tablet 90 x 20mg/</v>
      </c>
      <c r="K2279" s="5" t="str">
        <f t="shared" si="274"/>
        <v>NOR simvastatine Teva Sweden AB film-coated tablet 90 x 20mg/</v>
      </c>
      <c r="N2279" s="46" t="s">
        <v>210</v>
      </c>
      <c r="O2279" s="46" t="s">
        <v>2279</v>
      </c>
      <c r="P2279" s="80">
        <v>90</v>
      </c>
      <c r="R2279" s="80">
        <v>90</v>
      </c>
      <c r="T2279" s="119"/>
      <c r="U2279" s="119"/>
      <c r="V2279" s="119"/>
      <c r="W2279" s="119"/>
      <c r="X2279" s="46" t="s">
        <v>210</v>
      </c>
      <c r="Y2279" s="46" t="s">
        <v>2172</v>
      </c>
      <c r="AA2279" s="46" t="s">
        <v>2303</v>
      </c>
      <c r="AC2279" s="46" t="s">
        <v>210</v>
      </c>
      <c r="AD2279" s="46" t="s">
        <v>210</v>
      </c>
      <c r="AE2279" s="46" t="s">
        <v>2279</v>
      </c>
      <c r="AF2279" s="48" t="s">
        <v>2203</v>
      </c>
      <c r="AG2279" s="46" t="s">
        <v>2339</v>
      </c>
      <c r="AH2279" s="46"/>
      <c r="AI2279" s="46" t="s">
        <v>3373</v>
      </c>
      <c r="AJ2279" s="46" t="s">
        <v>2221</v>
      </c>
      <c r="AT2279" s="25" t="str">
        <f t="shared" si="275"/>
        <v>NOR simvastatine Teva Sweden AB film-coated tablet 20mg/</v>
      </c>
      <c r="AU2279" s="33"/>
      <c r="AV2279" s="46" t="s">
        <v>2363</v>
      </c>
      <c r="AW2279" s="46" t="s">
        <v>1863</v>
      </c>
      <c r="AX2279" s="46"/>
      <c r="AZ2279" s="46" t="s">
        <v>579</v>
      </c>
      <c r="BA2279" s="46" t="s">
        <v>615</v>
      </c>
      <c r="BB2279" s="46"/>
      <c r="BD2279" s="46" t="s">
        <v>2339</v>
      </c>
      <c r="BE2279" s="46"/>
      <c r="BF2279" s="46" t="s">
        <v>2064</v>
      </c>
      <c r="BG2279" s="46" t="s">
        <v>2101</v>
      </c>
      <c r="BH2279" s="46"/>
      <c r="BI2279" s="46"/>
      <c r="BJ2279" s="46" t="s">
        <v>1977</v>
      </c>
      <c r="BK2279" s="46" t="s">
        <v>2101</v>
      </c>
      <c r="BL2279" s="46" t="s">
        <v>2064</v>
      </c>
      <c r="BM2279" s="65" t="s">
        <v>1353</v>
      </c>
      <c r="BN2279" t="str">
        <f t="shared" si="276"/>
        <v>simvastatine film-coated tablet 20mg/</v>
      </c>
      <c r="BO2279" s="65"/>
      <c r="BP2279" t="str">
        <f t="shared" si="271"/>
        <v>simvastatine film-coated tablet 20mg/</v>
      </c>
      <c r="BR2279" s="76">
        <v>10221000</v>
      </c>
      <c r="BS2279" s="72" t="s">
        <v>1220</v>
      </c>
      <c r="BT2279" s="72"/>
      <c r="BU2279" s="119"/>
      <c r="BV2279" s="119"/>
      <c r="BW2279" s="48" t="s">
        <v>2203</v>
      </c>
      <c r="CB2279" s="82" t="s">
        <v>173</v>
      </c>
      <c r="CC2279" s="82"/>
      <c r="CD2279" s="46" t="s">
        <v>2262</v>
      </c>
      <c r="CE2279" s="46" t="s">
        <v>173</v>
      </c>
      <c r="CG2279" s="46" t="s">
        <v>175</v>
      </c>
      <c r="CH2279" s="46"/>
      <c r="CI2279" s="119"/>
      <c r="CJ2279" s="119"/>
      <c r="CK2279" s="46" t="s">
        <v>1239</v>
      </c>
      <c r="CN2279" s="46" t="s">
        <v>3383</v>
      </c>
      <c r="CO2279" s="46" t="s">
        <v>2252</v>
      </c>
      <c r="CQ2279" s="46" t="s">
        <v>2252</v>
      </c>
      <c r="CR2279" s="46" t="s">
        <v>615</v>
      </c>
      <c r="CT2279" s="46" t="s">
        <v>2252</v>
      </c>
      <c r="CU2279" s="46" t="s">
        <v>615</v>
      </c>
      <c r="CV2279" s="119"/>
      <c r="CW2279" s="148"/>
      <c r="DG2279" s="119"/>
      <c r="DH2279" s="119"/>
      <c r="DI2279" s="119"/>
      <c r="DJ2279" s="119"/>
      <c r="DK2279" s="119"/>
      <c r="DL2279" s="74">
        <v>20</v>
      </c>
      <c r="DM2279" s="74" t="s">
        <v>164</v>
      </c>
      <c r="DN2279" s="74"/>
      <c r="DO2279" s="74"/>
      <c r="DP2279" s="74"/>
      <c r="DR2279" s="74">
        <v>20</v>
      </c>
      <c r="DS2279" s="74" t="s">
        <v>164</v>
      </c>
      <c r="DX2279" s="46" t="s">
        <v>210</v>
      </c>
      <c r="DY2279" s="46" t="s">
        <v>210</v>
      </c>
      <c r="DZ2279" s="46" t="s">
        <v>2242</v>
      </c>
      <c r="EA2279" s="75">
        <v>200000</v>
      </c>
      <c r="EB2279" s="46" t="s">
        <v>164</v>
      </c>
      <c r="EC2279" s="46"/>
      <c r="ET2279" s="46" t="s">
        <v>210</v>
      </c>
      <c r="EU2279" s="46" t="s">
        <v>210</v>
      </c>
      <c r="EY2279" s="70" t="str">
        <f t="shared" si="277"/>
        <v>simvastatine oral 20mg/</v>
      </c>
      <c r="FK2279" s="14" t="s">
        <v>163</v>
      </c>
      <c r="FL2279" s="70" t="str">
        <f t="shared" si="278"/>
        <v>simvastatine oral 20mg/</v>
      </c>
    </row>
    <row r="2280" spans="1:168" ht="15.75" customHeight="1">
      <c r="A2280" s="76">
        <f t="shared" si="272"/>
        <v>9877033</v>
      </c>
      <c r="C2280" s="119"/>
      <c r="D2280" s="119"/>
      <c r="E2280" s="119"/>
      <c r="F2280" s="119"/>
      <c r="G2280" s="46" t="s">
        <v>1771</v>
      </c>
      <c r="H2280" s="46" t="s">
        <v>1857</v>
      </c>
      <c r="J2280" s="5" t="str">
        <f t="shared" si="273"/>
        <v>NOR simvastatine Bluefish Pharmaceuticals AB film-coated tablet 28 x 80mg/</v>
      </c>
      <c r="K2280" s="5" t="str">
        <f t="shared" si="274"/>
        <v>NOR simvastatine Bluefish Pharmaceuticals AB film-coated tablet 28 x 80mg/</v>
      </c>
      <c r="N2280" s="46" t="s">
        <v>210</v>
      </c>
      <c r="O2280" s="46" t="s">
        <v>2277</v>
      </c>
      <c r="P2280" s="80">
        <v>28</v>
      </c>
      <c r="R2280" s="80">
        <v>28</v>
      </c>
      <c r="T2280" s="119"/>
      <c r="U2280" s="119"/>
      <c r="V2280" s="119"/>
      <c r="W2280" s="119"/>
      <c r="X2280" s="46" t="s">
        <v>210</v>
      </c>
      <c r="Y2280" s="46" t="s">
        <v>2166</v>
      </c>
      <c r="AA2280" s="46" t="s">
        <v>2303</v>
      </c>
      <c r="AC2280" s="46" t="s">
        <v>210</v>
      </c>
      <c r="AD2280" s="46" t="s">
        <v>210</v>
      </c>
      <c r="AE2280" s="46" t="s">
        <v>2277</v>
      </c>
      <c r="AF2280" s="48" t="s">
        <v>2203</v>
      </c>
      <c r="AG2280" s="46" t="s">
        <v>2339</v>
      </c>
      <c r="AH2280" s="46"/>
      <c r="AI2280" s="46" t="s">
        <v>3373</v>
      </c>
      <c r="AJ2280" s="46" t="s">
        <v>2221</v>
      </c>
      <c r="AT2280" s="25" t="str">
        <f t="shared" si="275"/>
        <v>NOR simvastatine Bluefish Pharmaceuticals AB film-coated tablet 80mg/</v>
      </c>
      <c r="AU2280" s="33"/>
      <c r="AV2280" s="46" t="s">
        <v>2366</v>
      </c>
      <c r="AW2280" s="46" t="s">
        <v>1857</v>
      </c>
      <c r="AX2280" s="46"/>
      <c r="AZ2280" s="46" t="s">
        <v>579</v>
      </c>
      <c r="BA2280" s="46" t="s">
        <v>615</v>
      </c>
      <c r="BB2280" s="46"/>
      <c r="BD2280" s="46" t="s">
        <v>2339</v>
      </c>
      <c r="BE2280" s="46"/>
      <c r="BF2280" s="46" t="s">
        <v>2058</v>
      </c>
      <c r="BG2280" s="46" t="s">
        <v>2104</v>
      </c>
      <c r="BH2280" s="46"/>
      <c r="BI2280" s="46"/>
      <c r="BJ2280" s="46" t="s">
        <v>1971</v>
      </c>
      <c r="BK2280" s="46" t="s">
        <v>2104</v>
      </c>
      <c r="BL2280" s="46" t="s">
        <v>2058</v>
      </c>
      <c r="BM2280" s="65" t="s">
        <v>1353</v>
      </c>
      <c r="BN2280" t="str">
        <f t="shared" si="276"/>
        <v>simvastatine film-coated tablet 80mg/</v>
      </c>
      <c r="BO2280" s="65"/>
      <c r="BP2280" t="str">
        <f t="shared" si="271"/>
        <v>simvastatine film-coated tablet 80mg/</v>
      </c>
      <c r="BR2280" s="76">
        <v>10221000</v>
      </c>
      <c r="BS2280" s="72" t="s">
        <v>1220</v>
      </c>
      <c r="BT2280" s="72"/>
      <c r="BU2280" s="119"/>
      <c r="BV2280" s="119"/>
      <c r="BW2280" s="48" t="s">
        <v>2203</v>
      </c>
      <c r="CB2280" s="82" t="s">
        <v>173</v>
      </c>
      <c r="CC2280" s="82"/>
      <c r="CD2280" s="46" t="s">
        <v>2262</v>
      </c>
      <c r="CE2280" s="46" t="s">
        <v>173</v>
      </c>
      <c r="CG2280" s="46" t="s">
        <v>175</v>
      </c>
      <c r="CH2280" s="46"/>
      <c r="CI2280" s="119"/>
      <c r="CJ2280" s="119"/>
      <c r="CK2280" s="46" t="s">
        <v>1239</v>
      </c>
      <c r="CN2280" s="46" t="s">
        <v>3383</v>
      </c>
      <c r="CO2280" s="46" t="s">
        <v>2252</v>
      </c>
      <c r="CQ2280" s="46" t="s">
        <v>2252</v>
      </c>
      <c r="CR2280" s="46" t="s">
        <v>615</v>
      </c>
      <c r="CT2280" s="46" t="s">
        <v>2252</v>
      </c>
      <c r="CU2280" s="46" t="s">
        <v>615</v>
      </c>
      <c r="CV2280" s="119"/>
      <c r="CW2280" s="148"/>
      <c r="DG2280" s="119"/>
      <c r="DH2280" s="119"/>
      <c r="DI2280" s="119"/>
      <c r="DJ2280" s="119"/>
      <c r="DK2280" s="119"/>
      <c r="DL2280" s="74">
        <v>80</v>
      </c>
      <c r="DM2280" s="74" t="s">
        <v>164</v>
      </c>
      <c r="DN2280" s="74"/>
      <c r="DO2280" s="74"/>
      <c r="DP2280" s="74"/>
      <c r="DR2280" s="74">
        <v>80</v>
      </c>
      <c r="DS2280" s="74" t="s">
        <v>164</v>
      </c>
      <c r="DX2280" s="46" t="s">
        <v>210</v>
      </c>
      <c r="DY2280" s="46" t="s">
        <v>210</v>
      </c>
      <c r="DZ2280" s="46" t="s">
        <v>2242</v>
      </c>
      <c r="EA2280" s="75">
        <v>800000</v>
      </c>
      <c r="EB2280" s="46" t="s">
        <v>164</v>
      </c>
      <c r="EC2280" s="46"/>
      <c r="ET2280" s="46" t="s">
        <v>210</v>
      </c>
      <c r="EU2280" s="46" t="s">
        <v>210</v>
      </c>
      <c r="EY2280" s="70" t="str">
        <f t="shared" si="277"/>
        <v>simvastatine oral 80mg/</v>
      </c>
      <c r="FK2280" s="14" t="s">
        <v>163</v>
      </c>
      <c r="FL2280" s="70" t="str">
        <f t="shared" si="278"/>
        <v>simvastatine oral 80mg/</v>
      </c>
    </row>
    <row r="2281" spans="1:168" ht="15.75" customHeight="1">
      <c r="A2281" s="76">
        <f t="shared" si="272"/>
        <v>9877034</v>
      </c>
      <c r="C2281" s="119"/>
      <c r="D2281" s="119"/>
      <c r="E2281" s="119"/>
      <c r="F2281" s="119"/>
      <c r="G2281" s="46" t="s">
        <v>1772</v>
      </c>
      <c r="H2281" s="46" t="s">
        <v>1866</v>
      </c>
      <c r="J2281" s="5" t="str">
        <f t="shared" si="273"/>
        <v>NOR simvastatine Sandoz - København film-coated tablet 50 x 10mg/</v>
      </c>
      <c r="K2281" s="5" t="str">
        <f t="shared" si="274"/>
        <v>NOR simvastatine Sandoz - København film-coated tablet 50 x 10mg/</v>
      </c>
      <c r="N2281" s="46" t="s">
        <v>1299</v>
      </c>
      <c r="O2281" s="46" t="s">
        <v>2232</v>
      </c>
      <c r="P2281" s="81">
        <v>50</v>
      </c>
      <c r="R2281" s="81">
        <v>50</v>
      </c>
      <c r="T2281" s="119"/>
      <c r="U2281" s="119"/>
      <c r="V2281" s="119"/>
      <c r="W2281" s="119"/>
      <c r="X2281" s="46" t="s">
        <v>210</v>
      </c>
      <c r="Y2281" s="46" t="s">
        <v>2175</v>
      </c>
      <c r="AA2281" s="46" t="s">
        <v>2303</v>
      </c>
      <c r="AC2281" s="46" t="s">
        <v>210</v>
      </c>
      <c r="AD2281" s="46" t="s">
        <v>1299</v>
      </c>
      <c r="AE2281" s="46" t="s">
        <v>2232</v>
      </c>
      <c r="AF2281" s="48" t="s">
        <v>2203</v>
      </c>
      <c r="AG2281" s="46" t="s">
        <v>2339</v>
      </c>
      <c r="AH2281" s="46"/>
      <c r="AI2281" s="46" t="s">
        <v>3373</v>
      </c>
      <c r="AJ2281" s="46" t="s">
        <v>2221</v>
      </c>
      <c r="AT2281" s="25" t="str">
        <f t="shared" si="275"/>
        <v>NOR simvastatine Sandoz - København film-coated tablet 10mg/</v>
      </c>
      <c r="AU2281" s="33"/>
      <c r="AV2281" s="46" t="s">
        <v>2367</v>
      </c>
      <c r="AW2281" s="46" t="s">
        <v>1866</v>
      </c>
      <c r="AX2281" s="46"/>
      <c r="AZ2281" s="46" t="s">
        <v>579</v>
      </c>
      <c r="BA2281" s="46" t="s">
        <v>615</v>
      </c>
      <c r="BB2281" s="46"/>
      <c r="BD2281" s="46" t="s">
        <v>2339</v>
      </c>
      <c r="BE2281" s="46"/>
      <c r="BF2281" s="46" t="s">
        <v>2067</v>
      </c>
      <c r="BG2281" s="46" t="s">
        <v>2105</v>
      </c>
      <c r="BH2281" s="46"/>
      <c r="BI2281" s="46"/>
      <c r="BJ2281" s="46" t="s">
        <v>1980</v>
      </c>
      <c r="BK2281" s="46" t="s">
        <v>2105</v>
      </c>
      <c r="BL2281" s="46" t="s">
        <v>2067</v>
      </c>
      <c r="BM2281" s="65" t="s">
        <v>1353</v>
      </c>
      <c r="BN2281" t="str">
        <f t="shared" si="276"/>
        <v>simvastatine film-coated tablet 10mg/</v>
      </c>
      <c r="BO2281" s="65"/>
      <c r="BP2281" t="str">
        <f t="shared" si="271"/>
        <v>simvastatine film-coated tablet 10mg/</v>
      </c>
      <c r="BR2281" s="76">
        <v>10221000</v>
      </c>
      <c r="BS2281" s="72" t="s">
        <v>1220</v>
      </c>
      <c r="BT2281" s="72"/>
      <c r="BU2281" s="119"/>
      <c r="BV2281" s="119"/>
      <c r="BW2281" s="48" t="s">
        <v>2203</v>
      </c>
      <c r="CB2281" s="82" t="s">
        <v>173</v>
      </c>
      <c r="CC2281" s="82"/>
      <c r="CD2281" s="46" t="s">
        <v>2262</v>
      </c>
      <c r="CE2281" s="46" t="s">
        <v>173</v>
      </c>
      <c r="CG2281" s="46" t="s">
        <v>175</v>
      </c>
      <c r="CH2281" s="46"/>
      <c r="CI2281" s="119"/>
      <c r="CJ2281" s="119"/>
      <c r="CK2281" s="46" t="s">
        <v>1239</v>
      </c>
      <c r="CN2281" s="46" t="s">
        <v>3383</v>
      </c>
      <c r="CO2281" s="46" t="s">
        <v>2252</v>
      </c>
      <c r="CQ2281" s="46" t="s">
        <v>2252</v>
      </c>
      <c r="CR2281" s="46" t="s">
        <v>615</v>
      </c>
      <c r="CT2281" s="46" t="s">
        <v>2252</v>
      </c>
      <c r="CU2281" s="46" t="s">
        <v>615</v>
      </c>
      <c r="CV2281" s="119"/>
      <c r="CW2281" s="148"/>
      <c r="DG2281" s="119"/>
      <c r="DH2281" s="119"/>
      <c r="DI2281" s="119"/>
      <c r="DJ2281" s="119"/>
      <c r="DK2281" s="119"/>
      <c r="DL2281" s="74">
        <v>10</v>
      </c>
      <c r="DM2281" s="74" t="s">
        <v>164</v>
      </c>
      <c r="DN2281" s="74"/>
      <c r="DO2281" s="74"/>
      <c r="DP2281" s="74"/>
      <c r="DR2281" s="74">
        <v>10</v>
      </c>
      <c r="DS2281" s="74" t="s">
        <v>164</v>
      </c>
      <c r="DX2281" s="46" t="s">
        <v>210</v>
      </c>
      <c r="DY2281" s="46" t="s">
        <v>210</v>
      </c>
      <c r="DZ2281" s="46" t="s">
        <v>2242</v>
      </c>
      <c r="EA2281" s="75">
        <v>100000</v>
      </c>
      <c r="EB2281" s="46" t="s">
        <v>164</v>
      </c>
      <c r="EC2281" s="46"/>
      <c r="ET2281" s="46" t="s">
        <v>210</v>
      </c>
      <c r="EU2281" s="46" t="s">
        <v>210</v>
      </c>
      <c r="EY2281" s="70" t="str">
        <f t="shared" si="277"/>
        <v>simvastatine oral 10mg/</v>
      </c>
      <c r="FK2281" s="14" t="s">
        <v>163</v>
      </c>
      <c r="FL2281" s="70" t="str">
        <f t="shared" si="278"/>
        <v>simvastatine oral 10mg/</v>
      </c>
    </row>
    <row r="2282" spans="1:168" ht="15.75" customHeight="1">
      <c r="A2282" s="76">
        <f t="shared" si="272"/>
        <v>9877035</v>
      </c>
      <c r="C2282" s="119"/>
      <c r="D2282" s="119"/>
      <c r="E2282" s="119"/>
      <c r="F2282" s="119"/>
      <c r="G2282" s="46" t="s">
        <v>1773</v>
      </c>
      <c r="H2282" s="46" t="s">
        <v>1881</v>
      </c>
      <c r="J2282" s="5" t="str">
        <f t="shared" si="273"/>
        <v>NOR simvastatine Mylan AB film-coated tablet 60 x 80mg/</v>
      </c>
      <c r="K2282" s="5" t="str">
        <f t="shared" si="274"/>
        <v>NOR simvastatine Mylan AB film-coated tablet 60 x 80mg/</v>
      </c>
      <c r="N2282" s="46" t="s">
        <v>210</v>
      </c>
      <c r="O2282" s="46" t="s">
        <v>2274</v>
      </c>
      <c r="P2282" s="80">
        <v>60</v>
      </c>
      <c r="R2282" s="80">
        <v>60</v>
      </c>
      <c r="T2282" s="119"/>
      <c r="U2282" s="119"/>
      <c r="V2282" s="119"/>
      <c r="W2282" s="119"/>
      <c r="X2282" s="46" t="s">
        <v>210</v>
      </c>
      <c r="Y2282" s="46" t="s">
        <v>2194</v>
      </c>
      <c r="AA2282" s="46" t="s">
        <v>2303</v>
      </c>
      <c r="AC2282" s="46" t="s">
        <v>210</v>
      </c>
      <c r="AD2282" s="46" t="s">
        <v>210</v>
      </c>
      <c r="AE2282" s="46" t="s">
        <v>2274</v>
      </c>
      <c r="AF2282" s="48" t="s">
        <v>2203</v>
      </c>
      <c r="AG2282" s="46" t="s">
        <v>2339</v>
      </c>
      <c r="AH2282" s="46"/>
      <c r="AI2282" s="46" t="s">
        <v>3373</v>
      </c>
      <c r="AJ2282" s="46" t="s">
        <v>2221</v>
      </c>
      <c r="AT2282" s="25" t="str">
        <f t="shared" si="275"/>
        <v>NOR simvastatine Mylan AB film-coated tablet 80mg/</v>
      </c>
      <c r="AU2282" s="33"/>
      <c r="AV2282" s="46" t="s">
        <v>2369</v>
      </c>
      <c r="AW2282" s="46" t="s">
        <v>1881</v>
      </c>
      <c r="AX2282" s="46"/>
      <c r="AZ2282" s="46" t="s">
        <v>579</v>
      </c>
      <c r="BA2282" s="46" t="s">
        <v>615</v>
      </c>
      <c r="BB2282" s="46"/>
      <c r="BD2282" s="46" t="s">
        <v>2339</v>
      </c>
      <c r="BE2282" s="46"/>
      <c r="BF2282" s="46" t="s">
        <v>2086</v>
      </c>
      <c r="BG2282" s="46" t="s">
        <v>992</v>
      </c>
      <c r="BH2282" s="46"/>
      <c r="BI2282" s="46"/>
      <c r="BJ2282" s="46" t="s">
        <v>1999</v>
      </c>
      <c r="BK2282" s="46" t="s">
        <v>992</v>
      </c>
      <c r="BL2282" s="46" t="s">
        <v>2086</v>
      </c>
      <c r="BM2282" s="65" t="s">
        <v>1353</v>
      </c>
      <c r="BN2282" t="str">
        <f t="shared" si="276"/>
        <v>simvastatine film-coated tablet 80mg/</v>
      </c>
      <c r="BO2282" s="65"/>
      <c r="BP2282" t="str">
        <f t="shared" si="271"/>
        <v>simvastatine film-coated tablet 80mg/</v>
      </c>
      <c r="BR2282" s="76">
        <v>10221000</v>
      </c>
      <c r="BS2282" s="72" t="s">
        <v>1220</v>
      </c>
      <c r="BT2282" s="72"/>
      <c r="BU2282" s="119"/>
      <c r="BV2282" s="119"/>
      <c r="BW2282" s="48" t="s">
        <v>2203</v>
      </c>
      <c r="CB2282" s="82" t="s">
        <v>173</v>
      </c>
      <c r="CC2282" s="82"/>
      <c r="CD2282" s="46" t="s">
        <v>2262</v>
      </c>
      <c r="CE2282" s="46" t="s">
        <v>173</v>
      </c>
      <c r="CG2282" s="46" t="s">
        <v>175</v>
      </c>
      <c r="CH2282" s="46"/>
      <c r="CI2282" s="119"/>
      <c r="CJ2282" s="119"/>
      <c r="CK2282" s="46" t="s">
        <v>1239</v>
      </c>
      <c r="CN2282" s="46" t="s">
        <v>3383</v>
      </c>
      <c r="CO2282" s="46" t="s">
        <v>2252</v>
      </c>
      <c r="CQ2282" s="46" t="s">
        <v>2252</v>
      </c>
      <c r="CR2282" s="46" t="s">
        <v>615</v>
      </c>
      <c r="CT2282" s="46" t="s">
        <v>2252</v>
      </c>
      <c r="CU2282" s="46" t="s">
        <v>615</v>
      </c>
      <c r="CV2282" s="119"/>
      <c r="CW2282" s="148"/>
      <c r="DG2282" s="119"/>
      <c r="DH2282" s="119"/>
      <c r="DI2282" s="119"/>
      <c r="DJ2282" s="119"/>
      <c r="DK2282" s="119"/>
      <c r="DL2282" s="74">
        <v>80</v>
      </c>
      <c r="DM2282" s="74" t="s">
        <v>164</v>
      </c>
      <c r="DN2282" s="74"/>
      <c r="DO2282" s="74"/>
      <c r="DP2282" s="74"/>
      <c r="DR2282" s="74">
        <v>80</v>
      </c>
      <c r="DS2282" s="74" t="s">
        <v>164</v>
      </c>
      <c r="DX2282" s="46" t="s">
        <v>210</v>
      </c>
      <c r="DY2282" s="46" t="s">
        <v>210</v>
      </c>
      <c r="DZ2282" s="46" t="s">
        <v>2242</v>
      </c>
      <c r="EA2282" s="75">
        <v>800000</v>
      </c>
      <c r="EB2282" s="46" t="s">
        <v>164</v>
      </c>
      <c r="EC2282" s="46"/>
      <c r="ET2282" s="46" t="s">
        <v>210</v>
      </c>
      <c r="EU2282" s="46" t="s">
        <v>210</v>
      </c>
      <c r="EY2282" s="70" t="str">
        <f t="shared" si="277"/>
        <v>simvastatine oral 80mg/</v>
      </c>
      <c r="FK2282" s="14" t="s">
        <v>163</v>
      </c>
      <c r="FL2282" s="70" t="str">
        <f t="shared" si="278"/>
        <v>simvastatine oral 80mg/</v>
      </c>
    </row>
    <row r="2283" spans="1:168" ht="15.75" customHeight="1">
      <c r="A2283" s="76">
        <f t="shared" si="272"/>
        <v>9877036</v>
      </c>
      <c r="C2283" s="119"/>
      <c r="D2283" s="119"/>
      <c r="E2283" s="119"/>
      <c r="F2283" s="119"/>
      <c r="G2283" s="46" t="s">
        <v>1774</v>
      </c>
      <c r="H2283" s="46" t="s">
        <v>1866</v>
      </c>
      <c r="J2283" s="5" t="str">
        <f t="shared" si="273"/>
        <v>NOR simvastatine Sandoz - København film-coated tablet 10 x 10mg/</v>
      </c>
      <c r="K2283" s="5" t="str">
        <f t="shared" si="274"/>
        <v>NOR simvastatine Sandoz - København film-coated tablet 10 x 10mg/</v>
      </c>
      <c r="N2283" s="46" t="s">
        <v>210</v>
      </c>
      <c r="O2283" s="46" t="s">
        <v>2230</v>
      </c>
      <c r="P2283" s="80">
        <v>10</v>
      </c>
      <c r="R2283" s="80">
        <v>10</v>
      </c>
      <c r="T2283" s="119"/>
      <c r="U2283" s="119"/>
      <c r="V2283" s="119"/>
      <c r="W2283" s="119"/>
      <c r="X2283" s="46" t="s">
        <v>210</v>
      </c>
      <c r="Y2283" s="46" t="s">
        <v>2175</v>
      </c>
      <c r="AA2283" s="46" t="s">
        <v>2303</v>
      </c>
      <c r="AC2283" s="46" t="s">
        <v>210</v>
      </c>
      <c r="AD2283" s="46" t="s">
        <v>210</v>
      </c>
      <c r="AE2283" s="46" t="s">
        <v>2230</v>
      </c>
      <c r="AF2283" s="48" t="s">
        <v>2203</v>
      </c>
      <c r="AG2283" s="46" t="s">
        <v>2339</v>
      </c>
      <c r="AH2283" s="46"/>
      <c r="AI2283" s="46" t="s">
        <v>3373</v>
      </c>
      <c r="AJ2283" s="46" t="s">
        <v>2221</v>
      </c>
      <c r="AT2283" s="25" t="str">
        <f t="shared" si="275"/>
        <v>NOR simvastatine Sandoz - København film-coated tablet 10mg/</v>
      </c>
      <c r="AU2283" s="33"/>
      <c r="AV2283" s="46" t="s">
        <v>2367</v>
      </c>
      <c r="AW2283" s="46" t="s">
        <v>1866</v>
      </c>
      <c r="AX2283" s="46"/>
      <c r="AZ2283" s="46" t="s">
        <v>579</v>
      </c>
      <c r="BA2283" s="46" t="s">
        <v>615</v>
      </c>
      <c r="BB2283" s="46"/>
      <c r="BD2283" s="46" t="s">
        <v>2339</v>
      </c>
      <c r="BE2283" s="46"/>
      <c r="BF2283" s="46" t="s">
        <v>2067</v>
      </c>
      <c r="BG2283" s="46" t="s">
        <v>2105</v>
      </c>
      <c r="BH2283" s="46"/>
      <c r="BI2283" s="46"/>
      <c r="BJ2283" s="46" t="s">
        <v>1980</v>
      </c>
      <c r="BK2283" s="46" t="s">
        <v>2105</v>
      </c>
      <c r="BL2283" s="46" t="s">
        <v>2067</v>
      </c>
      <c r="BM2283" s="65" t="s">
        <v>1353</v>
      </c>
      <c r="BN2283" t="str">
        <f t="shared" si="276"/>
        <v>simvastatine film-coated tablet 10mg/</v>
      </c>
      <c r="BO2283" s="65"/>
      <c r="BP2283" t="str">
        <f t="shared" si="271"/>
        <v>simvastatine film-coated tablet 10mg/</v>
      </c>
      <c r="BR2283" s="76">
        <v>10221000</v>
      </c>
      <c r="BS2283" s="72" t="s">
        <v>1220</v>
      </c>
      <c r="BT2283" s="72"/>
      <c r="BU2283" s="119"/>
      <c r="BV2283" s="119"/>
      <c r="BW2283" s="48" t="s">
        <v>2203</v>
      </c>
      <c r="CB2283" s="82" t="s">
        <v>173</v>
      </c>
      <c r="CC2283" s="82"/>
      <c r="CD2283" s="46" t="s">
        <v>2262</v>
      </c>
      <c r="CE2283" s="46" t="s">
        <v>173</v>
      </c>
      <c r="CG2283" s="46" t="s">
        <v>175</v>
      </c>
      <c r="CH2283" s="46"/>
      <c r="CI2283" s="119"/>
      <c r="CJ2283" s="119"/>
      <c r="CK2283" s="46" t="s">
        <v>1239</v>
      </c>
      <c r="CN2283" s="46" t="s">
        <v>3383</v>
      </c>
      <c r="CO2283" s="46" t="s">
        <v>2252</v>
      </c>
      <c r="CQ2283" s="46" t="s">
        <v>2252</v>
      </c>
      <c r="CR2283" s="46" t="s">
        <v>615</v>
      </c>
      <c r="CT2283" s="46" t="s">
        <v>2252</v>
      </c>
      <c r="CU2283" s="46" t="s">
        <v>615</v>
      </c>
      <c r="CV2283" s="119"/>
      <c r="CW2283" s="148"/>
      <c r="DG2283" s="119"/>
      <c r="DH2283" s="119"/>
      <c r="DI2283" s="119"/>
      <c r="DJ2283" s="119"/>
      <c r="DK2283" s="119"/>
      <c r="DL2283" s="74">
        <v>10</v>
      </c>
      <c r="DM2283" s="74" t="s">
        <v>164</v>
      </c>
      <c r="DN2283" s="74"/>
      <c r="DO2283" s="74"/>
      <c r="DP2283" s="74"/>
      <c r="DR2283" s="74">
        <v>10</v>
      </c>
      <c r="DS2283" s="74" t="s">
        <v>164</v>
      </c>
      <c r="DX2283" s="46" t="s">
        <v>210</v>
      </c>
      <c r="DY2283" s="46" t="s">
        <v>210</v>
      </c>
      <c r="DZ2283" s="46" t="s">
        <v>2242</v>
      </c>
      <c r="EA2283" s="75">
        <v>100000</v>
      </c>
      <c r="EB2283" s="46" t="s">
        <v>164</v>
      </c>
      <c r="EC2283" s="46"/>
      <c r="ET2283" s="46" t="s">
        <v>210</v>
      </c>
      <c r="EU2283" s="46" t="s">
        <v>210</v>
      </c>
      <c r="EY2283" s="70" t="str">
        <f t="shared" si="277"/>
        <v>simvastatine oral 10mg/</v>
      </c>
      <c r="FK2283" s="14" t="s">
        <v>163</v>
      </c>
      <c r="FL2283" s="70" t="str">
        <f t="shared" si="278"/>
        <v>simvastatine oral 10mg/</v>
      </c>
    </row>
    <row r="2284" spans="1:168" ht="15.75" customHeight="1">
      <c r="A2284" s="76">
        <f t="shared" si="272"/>
        <v>9877037</v>
      </c>
      <c r="C2284" s="119"/>
      <c r="D2284" s="119"/>
      <c r="E2284" s="119"/>
      <c r="F2284" s="119"/>
      <c r="G2284" s="46" t="s">
        <v>1775</v>
      </c>
      <c r="H2284" s="46" t="s">
        <v>1876</v>
      </c>
      <c r="J2284" s="5" t="str">
        <f t="shared" si="273"/>
        <v>NOR simvastatine Mylan AB film-coated tablet 30 x 20mg/</v>
      </c>
      <c r="K2284" s="5" t="str">
        <f t="shared" si="274"/>
        <v>NOR simvastatine Mylan AB film-coated tablet 30 x 20mg/</v>
      </c>
      <c r="N2284" s="46" t="s">
        <v>210</v>
      </c>
      <c r="O2284" s="46" t="s">
        <v>2278</v>
      </c>
      <c r="P2284" s="80">
        <v>30</v>
      </c>
      <c r="R2284" s="80">
        <v>30</v>
      </c>
      <c r="T2284" s="119"/>
      <c r="U2284" s="119"/>
      <c r="V2284" s="119"/>
      <c r="W2284" s="119"/>
      <c r="X2284" s="46" t="s">
        <v>210</v>
      </c>
      <c r="Y2284" s="46" t="s">
        <v>2188</v>
      </c>
      <c r="AA2284" s="46" t="s">
        <v>2303</v>
      </c>
      <c r="AC2284" s="46" t="s">
        <v>210</v>
      </c>
      <c r="AD2284" s="46" t="s">
        <v>210</v>
      </c>
      <c r="AE2284" s="46" t="s">
        <v>2278</v>
      </c>
      <c r="AF2284" s="48" t="s">
        <v>2203</v>
      </c>
      <c r="AG2284" s="46" t="s">
        <v>2339</v>
      </c>
      <c r="AH2284" s="46"/>
      <c r="AI2284" s="46" t="s">
        <v>3373</v>
      </c>
      <c r="AJ2284" s="46" t="s">
        <v>2221</v>
      </c>
      <c r="AT2284" s="25" t="str">
        <f t="shared" si="275"/>
        <v>NOR simvastatine Mylan AB film-coated tablet 20mg/</v>
      </c>
      <c r="AU2284" s="33"/>
      <c r="AV2284" s="46" t="s">
        <v>2369</v>
      </c>
      <c r="AW2284" s="46" t="s">
        <v>1876</v>
      </c>
      <c r="AX2284" s="46"/>
      <c r="AZ2284" s="46" t="s">
        <v>579</v>
      </c>
      <c r="BA2284" s="46" t="s">
        <v>615</v>
      </c>
      <c r="BB2284" s="46"/>
      <c r="BD2284" s="46" t="s">
        <v>2339</v>
      </c>
      <c r="BE2284" s="46"/>
      <c r="BF2284" s="46" t="s">
        <v>2080</v>
      </c>
      <c r="BG2284" s="46" t="s">
        <v>992</v>
      </c>
      <c r="BH2284" s="46"/>
      <c r="BI2284" s="46"/>
      <c r="BJ2284" s="46" t="s">
        <v>1993</v>
      </c>
      <c r="BK2284" s="46" t="s">
        <v>992</v>
      </c>
      <c r="BL2284" s="46" t="s">
        <v>2080</v>
      </c>
      <c r="BM2284" s="65" t="s">
        <v>1353</v>
      </c>
      <c r="BN2284" t="str">
        <f t="shared" si="276"/>
        <v>simvastatine film-coated tablet 20mg/</v>
      </c>
      <c r="BO2284" s="65"/>
      <c r="BP2284" t="str">
        <f t="shared" si="271"/>
        <v>simvastatine film-coated tablet 20mg/</v>
      </c>
      <c r="BR2284" s="76">
        <v>10221000</v>
      </c>
      <c r="BS2284" s="72" t="s">
        <v>1220</v>
      </c>
      <c r="BT2284" s="72"/>
      <c r="BU2284" s="119"/>
      <c r="BV2284" s="119"/>
      <c r="BW2284" s="48" t="s">
        <v>2203</v>
      </c>
      <c r="CB2284" s="82" t="s">
        <v>173</v>
      </c>
      <c r="CC2284" s="82"/>
      <c r="CD2284" s="46" t="s">
        <v>2262</v>
      </c>
      <c r="CE2284" s="46" t="s">
        <v>173</v>
      </c>
      <c r="CG2284" s="46" t="s">
        <v>175</v>
      </c>
      <c r="CH2284" s="46"/>
      <c r="CI2284" s="119"/>
      <c r="CJ2284" s="119"/>
      <c r="CK2284" s="46" t="s">
        <v>1239</v>
      </c>
      <c r="CN2284" s="46" t="s">
        <v>3383</v>
      </c>
      <c r="CO2284" s="46" t="s">
        <v>2252</v>
      </c>
      <c r="CQ2284" s="46" t="s">
        <v>2252</v>
      </c>
      <c r="CR2284" s="46" t="s">
        <v>615</v>
      </c>
      <c r="CT2284" s="46" t="s">
        <v>2252</v>
      </c>
      <c r="CU2284" s="46" t="s">
        <v>615</v>
      </c>
      <c r="CV2284" s="119"/>
      <c r="CW2284" s="148"/>
      <c r="DG2284" s="119"/>
      <c r="DH2284" s="119"/>
      <c r="DI2284" s="119"/>
      <c r="DJ2284" s="119"/>
      <c r="DK2284" s="119"/>
      <c r="DL2284" s="74">
        <v>20</v>
      </c>
      <c r="DM2284" s="74" t="s">
        <v>164</v>
      </c>
      <c r="DN2284" s="74"/>
      <c r="DO2284" s="74"/>
      <c r="DP2284" s="74"/>
      <c r="DR2284" s="74">
        <v>20</v>
      </c>
      <c r="DS2284" s="74" t="s">
        <v>164</v>
      </c>
      <c r="DX2284" s="46" t="s">
        <v>210</v>
      </c>
      <c r="DY2284" s="46" t="s">
        <v>210</v>
      </c>
      <c r="DZ2284" s="46" t="s">
        <v>2242</v>
      </c>
      <c r="EA2284" s="75">
        <v>200000</v>
      </c>
      <c r="EB2284" s="46" t="s">
        <v>164</v>
      </c>
      <c r="EC2284" s="46"/>
      <c r="ET2284" s="46" t="s">
        <v>210</v>
      </c>
      <c r="EU2284" s="46" t="s">
        <v>210</v>
      </c>
      <c r="EY2284" s="70" t="str">
        <f t="shared" si="277"/>
        <v>simvastatine oral 20mg/</v>
      </c>
      <c r="FK2284" s="14" t="s">
        <v>163</v>
      </c>
      <c r="FL2284" s="70" t="str">
        <f t="shared" si="278"/>
        <v>simvastatine oral 20mg/</v>
      </c>
    </row>
    <row r="2285" spans="1:168" ht="15.75" customHeight="1">
      <c r="A2285" s="76">
        <f t="shared" si="272"/>
        <v>9877038</v>
      </c>
      <c r="C2285" s="119"/>
      <c r="D2285" s="119"/>
      <c r="E2285" s="119"/>
      <c r="F2285" s="119"/>
      <c r="G2285" s="46" t="s">
        <v>1776</v>
      </c>
      <c r="H2285" s="46" t="s">
        <v>1860</v>
      </c>
      <c r="J2285" s="5" t="str">
        <f t="shared" si="273"/>
        <v>NOR simvastatine Bluefish Pharmaceuticals AB film-coated tablet 98 x 10mg/</v>
      </c>
      <c r="K2285" s="5" t="str">
        <f t="shared" si="274"/>
        <v>NOR simvastatine Bluefish Pharmaceuticals AB film-coated tablet 98 x 10mg/</v>
      </c>
      <c r="N2285" s="46" t="s">
        <v>210</v>
      </c>
      <c r="O2285" s="46" t="s">
        <v>2281</v>
      </c>
      <c r="P2285" s="80">
        <v>98</v>
      </c>
      <c r="R2285" s="80">
        <v>98</v>
      </c>
      <c r="T2285" s="119"/>
      <c r="U2285" s="119"/>
      <c r="V2285" s="119"/>
      <c r="W2285" s="119"/>
      <c r="X2285" s="46" t="s">
        <v>210</v>
      </c>
      <c r="Y2285" s="46" t="s">
        <v>2169</v>
      </c>
      <c r="AA2285" s="46" t="s">
        <v>2303</v>
      </c>
      <c r="AC2285" s="46" t="s">
        <v>210</v>
      </c>
      <c r="AD2285" s="46" t="s">
        <v>210</v>
      </c>
      <c r="AE2285" s="46" t="s">
        <v>2281</v>
      </c>
      <c r="AF2285" s="48" t="s">
        <v>2203</v>
      </c>
      <c r="AG2285" s="46" t="s">
        <v>2339</v>
      </c>
      <c r="AH2285" s="46"/>
      <c r="AI2285" s="46" t="s">
        <v>3373</v>
      </c>
      <c r="AJ2285" s="46" t="s">
        <v>2221</v>
      </c>
      <c r="AT2285" s="25" t="str">
        <f t="shared" si="275"/>
        <v>NOR simvastatine Bluefish Pharmaceuticals AB film-coated tablet 10mg/</v>
      </c>
      <c r="AU2285" s="33"/>
      <c r="AV2285" s="46" t="s">
        <v>2366</v>
      </c>
      <c r="AW2285" s="46" t="s">
        <v>1860</v>
      </c>
      <c r="AX2285" s="46"/>
      <c r="AZ2285" s="46" t="s">
        <v>579</v>
      </c>
      <c r="BA2285" s="46" t="s">
        <v>615</v>
      </c>
      <c r="BB2285" s="46"/>
      <c r="BD2285" s="46" t="s">
        <v>2339</v>
      </c>
      <c r="BE2285" s="46"/>
      <c r="BF2285" s="46" t="s">
        <v>2061</v>
      </c>
      <c r="BG2285" s="46" t="s">
        <v>2104</v>
      </c>
      <c r="BH2285" s="46"/>
      <c r="BI2285" s="46"/>
      <c r="BJ2285" s="46" t="s">
        <v>1974</v>
      </c>
      <c r="BK2285" s="46" t="s">
        <v>2104</v>
      </c>
      <c r="BL2285" s="46" t="s">
        <v>2061</v>
      </c>
      <c r="BM2285" s="65" t="s">
        <v>1353</v>
      </c>
      <c r="BN2285" t="str">
        <f t="shared" si="276"/>
        <v>simvastatine film-coated tablet 10mg/</v>
      </c>
      <c r="BO2285" s="65"/>
      <c r="BP2285" t="str">
        <f t="shared" si="271"/>
        <v>simvastatine film-coated tablet 10mg/</v>
      </c>
      <c r="BR2285" s="76">
        <v>10221000</v>
      </c>
      <c r="BS2285" s="72" t="s">
        <v>1220</v>
      </c>
      <c r="BT2285" s="72"/>
      <c r="BU2285" s="119"/>
      <c r="BV2285" s="119"/>
      <c r="BW2285" s="48" t="s">
        <v>2203</v>
      </c>
      <c r="CB2285" s="82" t="s">
        <v>173</v>
      </c>
      <c r="CC2285" s="82"/>
      <c r="CD2285" s="46" t="s">
        <v>2262</v>
      </c>
      <c r="CE2285" s="46" t="s">
        <v>173</v>
      </c>
      <c r="CG2285" s="46" t="s">
        <v>175</v>
      </c>
      <c r="CH2285" s="46"/>
      <c r="CI2285" s="119"/>
      <c r="CJ2285" s="119"/>
      <c r="CK2285" s="46" t="s">
        <v>1239</v>
      </c>
      <c r="CN2285" s="46" t="s">
        <v>3383</v>
      </c>
      <c r="CO2285" s="46" t="s">
        <v>2252</v>
      </c>
      <c r="CQ2285" s="46" t="s">
        <v>2252</v>
      </c>
      <c r="CR2285" s="46" t="s">
        <v>615</v>
      </c>
      <c r="CT2285" s="46" t="s">
        <v>2252</v>
      </c>
      <c r="CU2285" s="46" t="s">
        <v>615</v>
      </c>
      <c r="CV2285" s="119"/>
      <c r="CW2285" s="148"/>
      <c r="DG2285" s="119"/>
      <c r="DH2285" s="119"/>
      <c r="DI2285" s="119"/>
      <c r="DJ2285" s="119"/>
      <c r="DK2285" s="119"/>
      <c r="DL2285" s="74">
        <v>10</v>
      </c>
      <c r="DM2285" s="74" t="s">
        <v>164</v>
      </c>
      <c r="DN2285" s="74"/>
      <c r="DO2285" s="74"/>
      <c r="DP2285" s="74"/>
      <c r="DR2285" s="74">
        <v>10</v>
      </c>
      <c r="DS2285" s="74" t="s">
        <v>164</v>
      </c>
      <c r="DX2285" s="46" t="s">
        <v>210</v>
      </c>
      <c r="DY2285" s="46" t="s">
        <v>210</v>
      </c>
      <c r="DZ2285" s="46" t="s">
        <v>2242</v>
      </c>
      <c r="EA2285" s="75">
        <v>100000</v>
      </c>
      <c r="EB2285" s="46" t="s">
        <v>164</v>
      </c>
      <c r="EC2285" s="46"/>
      <c r="ET2285" s="46" t="s">
        <v>210</v>
      </c>
      <c r="EU2285" s="46" t="s">
        <v>210</v>
      </c>
      <c r="EY2285" s="70" t="str">
        <f t="shared" si="277"/>
        <v>simvastatine oral 10mg/</v>
      </c>
      <c r="FK2285" s="14" t="s">
        <v>163</v>
      </c>
      <c r="FL2285" s="70" t="str">
        <f t="shared" si="278"/>
        <v>simvastatine oral 10mg/</v>
      </c>
    </row>
    <row r="2286" spans="1:168" ht="15.75" customHeight="1">
      <c r="A2286" s="76">
        <f t="shared" si="272"/>
        <v>9877039</v>
      </c>
      <c r="C2286" s="119"/>
      <c r="D2286" s="119"/>
      <c r="E2286" s="119"/>
      <c r="F2286" s="119"/>
      <c r="G2286" s="46" t="s">
        <v>1633</v>
      </c>
      <c r="H2286" s="46" t="s">
        <v>1852</v>
      </c>
      <c r="J2286" s="5" t="str">
        <f t="shared" si="273"/>
        <v>NOR simvastatine Teva Sweden AB film-coated tablet 60 x 10mg/</v>
      </c>
      <c r="K2286" s="5" t="str">
        <f t="shared" si="274"/>
        <v>NOR simvastatine Teva Sweden AB film-coated tablet 60 x 10mg/</v>
      </c>
      <c r="N2286" s="46" t="s">
        <v>210</v>
      </c>
      <c r="O2286" s="46" t="s">
        <v>2274</v>
      </c>
      <c r="P2286" s="80">
        <v>60</v>
      </c>
      <c r="R2286" s="80">
        <v>60</v>
      </c>
      <c r="T2286" s="119"/>
      <c r="U2286" s="119"/>
      <c r="V2286" s="119"/>
      <c r="W2286" s="119"/>
      <c r="X2286" s="46" t="s">
        <v>210</v>
      </c>
      <c r="Y2286" s="46" t="s">
        <v>2161</v>
      </c>
      <c r="AA2286" s="46" t="s">
        <v>2303</v>
      </c>
      <c r="AC2286" s="46" t="s">
        <v>210</v>
      </c>
      <c r="AD2286" s="46" t="s">
        <v>210</v>
      </c>
      <c r="AE2286" s="46" t="s">
        <v>2274</v>
      </c>
      <c r="AF2286" s="48" t="s">
        <v>2203</v>
      </c>
      <c r="AG2286" s="46" t="s">
        <v>2339</v>
      </c>
      <c r="AH2286" s="46"/>
      <c r="AI2286" s="46" t="s">
        <v>3373</v>
      </c>
      <c r="AJ2286" s="46" t="s">
        <v>2221</v>
      </c>
      <c r="AT2286" s="25" t="str">
        <f t="shared" si="275"/>
        <v>NOR simvastatine Teva Sweden AB film-coated tablet 10mg/</v>
      </c>
      <c r="AU2286" s="33"/>
      <c r="AV2286" s="46" t="s">
        <v>2363</v>
      </c>
      <c r="AW2286" s="46" t="s">
        <v>1852</v>
      </c>
      <c r="AX2286" s="46"/>
      <c r="AZ2286" s="46" t="s">
        <v>579</v>
      </c>
      <c r="BA2286" s="46" t="s">
        <v>615</v>
      </c>
      <c r="BB2286" s="46"/>
      <c r="BD2286" s="46" t="s">
        <v>2339</v>
      </c>
      <c r="BE2286" s="46"/>
      <c r="BF2286" s="46" t="s">
        <v>2053</v>
      </c>
      <c r="BG2286" s="46" t="s">
        <v>2101</v>
      </c>
      <c r="BH2286" s="46"/>
      <c r="BI2286" s="46"/>
      <c r="BJ2286" s="46" t="s">
        <v>1966</v>
      </c>
      <c r="BK2286" s="46" t="s">
        <v>2101</v>
      </c>
      <c r="BL2286" s="46" t="s">
        <v>2053</v>
      </c>
      <c r="BM2286" s="65" t="s">
        <v>1353</v>
      </c>
      <c r="BN2286" t="str">
        <f t="shared" si="276"/>
        <v>simvastatine film-coated tablet 10mg/</v>
      </c>
      <c r="BO2286" s="65"/>
      <c r="BP2286" t="str">
        <f t="shared" si="271"/>
        <v>simvastatine film-coated tablet 10mg/</v>
      </c>
      <c r="BR2286" s="76">
        <v>10221000</v>
      </c>
      <c r="BS2286" s="72" t="s">
        <v>1220</v>
      </c>
      <c r="BT2286" s="72"/>
      <c r="BU2286" s="119"/>
      <c r="BV2286" s="119"/>
      <c r="BW2286" s="48" t="s">
        <v>2203</v>
      </c>
      <c r="CB2286" s="82" t="s">
        <v>173</v>
      </c>
      <c r="CC2286" s="82"/>
      <c r="CD2286" s="46" t="s">
        <v>2262</v>
      </c>
      <c r="CE2286" s="46" t="s">
        <v>173</v>
      </c>
      <c r="CG2286" s="46" t="s">
        <v>175</v>
      </c>
      <c r="CH2286" s="46"/>
      <c r="CI2286" s="119"/>
      <c r="CJ2286" s="119"/>
      <c r="CK2286" s="46" t="s">
        <v>1239</v>
      </c>
      <c r="CN2286" s="46" t="s">
        <v>3383</v>
      </c>
      <c r="CO2286" s="46" t="s">
        <v>2252</v>
      </c>
      <c r="CQ2286" s="46" t="s">
        <v>2252</v>
      </c>
      <c r="CR2286" s="46" t="s">
        <v>615</v>
      </c>
      <c r="CT2286" s="46" t="s">
        <v>2252</v>
      </c>
      <c r="CU2286" s="46" t="s">
        <v>615</v>
      </c>
      <c r="CV2286" s="119"/>
      <c r="CW2286" s="148"/>
      <c r="DG2286" s="119"/>
      <c r="DH2286" s="119"/>
      <c r="DI2286" s="119"/>
      <c r="DJ2286" s="119"/>
      <c r="DK2286" s="119"/>
      <c r="DL2286" s="74">
        <v>10</v>
      </c>
      <c r="DM2286" s="74" t="s">
        <v>164</v>
      </c>
      <c r="DN2286" s="74"/>
      <c r="DO2286" s="74"/>
      <c r="DP2286" s="74"/>
      <c r="DR2286" s="74">
        <v>10</v>
      </c>
      <c r="DS2286" s="74" t="s">
        <v>164</v>
      </c>
      <c r="DX2286" s="46" t="s">
        <v>210</v>
      </c>
      <c r="DY2286" s="46" t="s">
        <v>210</v>
      </c>
      <c r="DZ2286" s="46" t="s">
        <v>2242</v>
      </c>
      <c r="EA2286" s="75">
        <v>100000</v>
      </c>
      <c r="EB2286" s="46" t="s">
        <v>164</v>
      </c>
      <c r="EC2286" s="46"/>
      <c r="ET2286" s="46" t="s">
        <v>210</v>
      </c>
      <c r="EU2286" s="46" t="s">
        <v>210</v>
      </c>
      <c r="EY2286" s="70" t="str">
        <f t="shared" si="277"/>
        <v>simvastatine oral 10mg/</v>
      </c>
      <c r="FK2286" s="14" t="s">
        <v>163</v>
      </c>
      <c r="FL2286" s="70" t="str">
        <f t="shared" si="278"/>
        <v>simvastatine oral 10mg/</v>
      </c>
    </row>
    <row r="2287" spans="1:168" ht="15.75" customHeight="1">
      <c r="A2287" s="76">
        <f t="shared" si="272"/>
        <v>9877040</v>
      </c>
      <c r="C2287" s="119"/>
      <c r="D2287" s="119"/>
      <c r="E2287" s="119"/>
      <c r="F2287" s="119"/>
      <c r="G2287" s="46" t="s">
        <v>1777</v>
      </c>
      <c r="H2287" s="46" t="s">
        <v>1880</v>
      </c>
      <c r="J2287" s="5" t="str">
        <f t="shared" si="273"/>
        <v>NOR simvastatine Orion Corporation - Espoo film-coated tablet 98 x 40mg/</v>
      </c>
      <c r="K2287" s="5" t="str">
        <f t="shared" si="274"/>
        <v>NOR simvastatine Orion Corporation - Espoo film-coated tablet 98 x 40mg/</v>
      </c>
      <c r="N2287" s="46" t="s">
        <v>210</v>
      </c>
      <c r="O2287" s="46" t="s">
        <v>2281</v>
      </c>
      <c r="P2287" s="80">
        <v>98</v>
      </c>
      <c r="R2287" s="80">
        <v>98</v>
      </c>
      <c r="T2287" s="119"/>
      <c r="U2287" s="119"/>
      <c r="V2287" s="119"/>
      <c r="W2287" s="119"/>
      <c r="X2287" s="46" t="s">
        <v>210</v>
      </c>
      <c r="Y2287" s="46" t="s">
        <v>2193</v>
      </c>
      <c r="AA2287" s="46" t="s">
        <v>2303</v>
      </c>
      <c r="AC2287" s="46" t="s">
        <v>210</v>
      </c>
      <c r="AD2287" s="46" t="s">
        <v>210</v>
      </c>
      <c r="AE2287" s="46" t="s">
        <v>2281</v>
      </c>
      <c r="AF2287" s="48" t="s">
        <v>2203</v>
      </c>
      <c r="AG2287" s="46" t="s">
        <v>2339</v>
      </c>
      <c r="AH2287" s="46"/>
      <c r="AI2287" s="46" t="s">
        <v>3373</v>
      </c>
      <c r="AJ2287" s="46" t="s">
        <v>2221</v>
      </c>
      <c r="AT2287" s="25" t="str">
        <f t="shared" si="275"/>
        <v>NOR simvastatine Orion Corporation - Espoo film-coated tablet 40mg/</v>
      </c>
      <c r="AU2287" s="33"/>
      <c r="AV2287" s="46" t="s">
        <v>2368</v>
      </c>
      <c r="AW2287" s="46" t="s">
        <v>1880</v>
      </c>
      <c r="AX2287" s="46"/>
      <c r="AZ2287" s="46" t="s">
        <v>579</v>
      </c>
      <c r="BA2287" s="46" t="s">
        <v>615</v>
      </c>
      <c r="BB2287" s="46"/>
      <c r="BD2287" s="46" t="s">
        <v>2339</v>
      </c>
      <c r="BE2287" s="46"/>
      <c r="BF2287" s="46" t="s">
        <v>2085</v>
      </c>
      <c r="BG2287" s="46" t="s">
        <v>2106</v>
      </c>
      <c r="BH2287" s="46"/>
      <c r="BI2287" s="46"/>
      <c r="BJ2287" s="46" t="s">
        <v>1998</v>
      </c>
      <c r="BK2287" s="46" t="s">
        <v>2106</v>
      </c>
      <c r="BL2287" s="46" t="s">
        <v>2085</v>
      </c>
      <c r="BM2287" s="65" t="s">
        <v>1353</v>
      </c>
      <c r="BN2287" t="str">
        <f t="shared" si="276"/>
        <v>simvastatine film-coated tablet 40mg/</v>
      </c>
      <c r="BO2287" s="65"/>
      <c r="BP2287" t="str">
        <f t="shared" si="271"/>
        <v>simvastatine film-coated tablet 40mg/</v>
      </c>
      <c r="BR2287" s="76">
        <v>10221000</v>
      </c>
      <c r="BS2287" s="72" t="s">
        <v>1220</v>
      </c>
      <c r="BT2287" s="72"/>
      <c r="BU2287" s="119"/>
      <c r="BV2287" s="119"/>
      <c r="BW2287" s="48" t="s">
        <v>2203</v>
      </c>
      <c r="CB2287" s="82" t="s">
        <v>173</v>
      </c>
      <c r="CC2287" s="82"/>
      <c r="CD2287" s="46" t="s">
        <v>2262</v>
      </c>
      <c r="CE2287" s="46" t="s">
        <v>173</v>
      </c>
      <c r="CG2287" s="46" t="s">
        <v>175</v>
      </c>
      <c r="CH2287" s="46"/>
      <c r="CI2287" s="119"/>
      <c r="CJ2287" s="119"/>
      <c r="CK2287" s="46" t="s">
        <v>1239</v>
      </c>
      <c r="CN2287" s="46" t="s">
        <v>3383</v>
      </c>
      <c r="CO2287" s="46" t="s">
        <v>2252</v>
      </c>
      <c r="CQ2287" s="46" t="s">
        <v>2252</v>
      </c>
      <c r="CR2287" s="46" t="s">
        <v>615</v>
      </c>
      <c r="CT2287" s="46" t="s">
        <v>2252</v>
      </c>
      <c r="CU2287" s="46" t="s">
        <v>615</v>
      </c>
      <c r="CV2287" s="119"/>
      <c r="CW2287" s="148"/>
      <c r="DG2287" s="119"/>
      <c r="DH2287" s="119"/>
      <c r="DI2287" s="119"/>
      <c r="DJ2287" s="119"/>
      <c r="DK2287" s="119"/>
      <c r="DL2287" s="74">
        <v>40</v>
      </c>
      <c r="DM2287" s="74" t="s">
        <v>164</v>
      </c>
      <c r="DN2287" s="74"/>
      <c r="DO2287" s="74"/>
      <c r="DP2287" s="74"/>
      <c r="DR2287" s="74">
        <v>40</v>
      </c>
      <c r="DS2287" s="74" t="s">
        <v>164</v>
      </c>
      <c r="DX2287" s="46" t="s">
        <v>210</v>
      </c>
      <c r="DY2287" s="46" t="s">
        <v>210</v>
      </c>
      <c r="DZ2287" s="46" t="s">
        <v>2242</v>
      </c>
      <c r="EA2287" s="75">
        <v>400000</v>
      </c>
      <c r="EB2287" s="46" t="s">
        <v>164</v>
      </c>
      <c r="EC2287" s="46"/>
      <c r="ET2287" s="46" t="s">
        <v>210</v>
      </c>
      <c r="EU2287" s="46" t="s">
        <v>210</v>
      </c>
      <c r="EY2287" s="70" t="str">
        <f t="shared" si="277"/>
        <v>simvastatine oral 40mg/</v>
      </c>
      <c r="FK2287" s="14" t="s">
        <v>163</v>
      </c>
      <c r="FL2287" s="70" t="str">
        <f t="shared" si="278"/>
        <v>simvastatine oral 40mg/</v>
      </c>
    </row>
    <row r="2288" spans="1:168" ht="15.75" customHeight="1">
      <c r="A2288" s="76">
        <f t="shared" si="272"/>
        <v>9877041</v>
      </c>
      <c r="C2288" s="119"/>
      <c r="D2288" s="119"/>
      <c r="E2288" s="119"/>
      <c r="F2288" s="119"/>
      <c r="G2288" s="46" t="s">
        <v>1778</v>
      </c>
      <c r="H2288" s="46" t="s">
        <v>1864</v>
      </c>
      <c r="J2288" s="5" t="str">
        <f t="shared" si="273"/>
        <v>NOR simvastatine Orifarm AS film-coated tablet 30 x 10mg/</v>
      </c>
      <c r="K2288" s="5" t="str">
        <f t="shared" si="274"/>
        <v>NOR simvastatine Orifarm AS film-coated tablet 30 x 10mg/</v>
      </c>
      <c r="N2288" s="46" t="s">
        <v>210</v>
      </c>
      <c r="O2288" s="46" t="s">
        <v>2278</v>
      </c>
      <c r="P2288" s="80">
        <v>30</v>
      </c>
      <c r="R2288" s="80">
        <v>30</v>
      </c>
      <c r="T2288" s="119"/>
      <c r="U2288" s="119"/>
      <c r="V2288" s="119"/>
      <c r="W2288" s="119"/>
      <c r="X2288" s="46" t="s">
        <v>210</v>
      </c>
      <c r="Y2288" s="46" t="s">
        <v>2173</v>
      </c>
      <c r="AA2288" s="46" t="s">
        <v>2303</v>
      </c>
      <c r="AC2288" s="46" t="s">
        <v>210</v>
      </c>
      <c r="AD2288" s="46" t="s">
        <v>210</v>
      </c>
      <c r="AE2288" s="46" t="s">
        <v>2278</v>
      </c>
      <c r="AF2288" s="48" t="s">
        <v>2203</v>
      </c>
      <c r="AG2288" s="46" t="s">
        <v>2339</v>
      </c>
      <c r="AH2288" s="46"/>
      <c r="AI2288" s="46" t="s">
        <v>3373</v>
      </c>
      <c r="AJ2288" s="46" t="s">
        <v>2221</v>
      </c>
      <c r="AT2288" s="25" t="str">
        <f t="shared" si="275"/>
        <v>NOR simvastatine Orifarm AS film-coated tablet 10mg/</v>
      </c>
      <c r="AU2288" s="33"/>
      <c r="AV2288" s="46" t="s">
        <v>1903</v>
      </c>
      <c r="AW2288" s="46" t="s">
        <v>1864</v>
      </c>
      <c r="AX2288" s="46"/>
      <c r="AZ2288" s="46" t="s">
        <v>579</v>
      </c>
      <c r="BA2288" s="46" t="s">
        <v>615</v>
      </c>
      <c r="BB2288" s="46"/>
      <c r="BD2288" s="46" t="s">
        <v>2339</v>
      </c>
      <c r="BE2288" s="46"/>
      <c r="BF2288" s="46" t="s">
        <v>2065</v>
      </c>
      <c r="BG2288" s="46" t="s">
        <v>2088</v>
      </c>
      <c r="BH2288" s="46"/>
      <c r="BI2288" s="46"/>
      <c r="BJ2288" s="46" t="s">
        <v>1978</v>
      </c>
      <c r="BK2288" s="46" t="s">
        <v>2088</v>
      </c>
      <c r="BL2288" s="46" t="s">
        <v>2065</v>
      </c>
      <c r="BM2288" s="65" t="s">
        <v>1353</v>
      </c>
      <c r="BN2288" t="str">
        <f t="shared" si="276"/>
        <v>simvastatine film-coated tablet 10mg/</v>
      </c>
      <c r="BO2288" s="65"/>
      <c r="BP2288" t="str">
        <f t="shared" si="271"/>
        <v>simvastatine film-coated tablet 10mg/</v>
      </c>
      <c r="BR2288" s="76">
        <v>10221000</v>
      </c>
      <c r="BS2288" s="72" t="s">
        <v>1220</v>
      </c>
      <c r="BT2288" s="72"/>
      <c r="BU2288" s="119"/>
      <c r="BV2288" s="119"/>
      <c r="BW2288" s="48" t="s">
        <v>2203</v>
      </c>
      <c r="CB2288" s="82" t="s">
        <v>173</v>
      </c>
      <c r="CC2288" s="82"/>
      <c r="CD2288" s="46" t="s">
        <v>2262</v>
      </c>
      <c r="CE2288" s="46" t="s">
        <v>173</v>
      </c>
      <c r="CG2288" s="46" t="s">
        <v>175</v>
      </c>
      <c r="CH2288" s="46"/>
      <c r="CI2288" s="119"/>
      <c r="CJ2288" s="119"/>
      <c r="CK2288" s="46" t="s">
        <v>1239</v>
      </c>
      <c r="CN2288" s="46" t="s">
        <v>3383</v>
      </c>
      <c r="CO2288" s="46" t="s">
        <v>2252</v>
      </c>
      <c r="CQ2288" s="46" t="s">
        <v>2252</v>
      </c>
      <c r="CR2288" s="46" t="s">
        <v>615</v>
      </c>
      <c r="CT2288" s="46" t="s">
        <v>2252</v>
      </c>
      <c r="CU2288" s="46" t="s">
        <v>615</v>
      </c>
      <c r="CV2288" s="119"/>
      <c r="CW2288" s="148"/>
      <c r="DG2288" s="119"/>
      <c r="DH2288" s="119"/>
      <c r="DI2288" s="119"/>
      <c r="DJ2288" s="119"/>
      <c r="DK2288" s="119"/>
      <c r="DL2288" s="74">
        <v>10</v>
      </c>
      <c r="DM2288" s="74" t="s">
        <v>164</v>
      </c>
      <c r="DN2288" s="74"/>
      <c r="DO2288" s="74"/>
      <c r="DP2288" s="74"/>
      <c r="DR2288" s="74">
        <v>10</v>
      </c>
      <c r="DS2288" s="74" t="s">
        <v>164</v>
      </c>
      <c r="DX2288" s="46" t="s">
        <v>210</v>
      </c>
      <c r="DY2288" s="46" t="s">
        <v>210</v>
      </c>
      <c r="DZ2288" s="46" t="s">
        <v>2242</v>
      </c>
      <c r="EA2288" s="75">
        <v>100000</v>
      </c>
      <c r="EB2288" s="46" t="s">
        <v>164</v>
      </c>
      <c r="EC2288" s="46"/>
      <c r="ET2288" s="46" t="s">
        <v>210</v>
      </c>
      <c r="EU2288" s="46" t="s">
        <v>210</v>
      </c>
      <c r="EY2288" s="70" t="str">
        <f t="shared" si="277"/>
        <v>simvastatine oral 10mg/</v>
      </c>
      <c r="FK2288" s="14" t="s">
        <v>163</v>
      </c>
      <c r="FL2288" s="70" t="str">
        <f t="shared" si="278"/>
        <v>simvastatine oral 10mg/</v>
      </c>
    </row>
    <row r="2289" spans="1:168" ht="15.75" customHeight="1">
      <c r="A2289" s="76">
        <f t="shared" si="272"/>
        <v>9877042</v>
      </c>
      <c r="C2289" s="119"/>
      <c r="D2289" s="119"/>
      <c r="E2289" s="119"/>
      <c r="F2289" s="119"/>
      <c r="G2289" s="46" t="s">
        <v>1779</v>
      </c>
      <c r="H2289" s="46" t="s">
        <v>1878</v>
      </c>
      <c r="J2289" s="5" t="str">
        <f t="shared" si="273"/>
        <v>NOR simvastatine Orion Corporation - Espoo film-coated tablet 98 x 80mg/</v>
      </c>
      <c r="K2289" s="5" t="str">
        <f t="shared" si="274"/>
        <v>NOR simvastatine Orion Corporation - Espoo film-coated tablet 98 x 80mg/</v>
      </c>
      <c r="N2289" s="46" t="s">
        <v>210</v>
      </c>
      <c r="O2289" s="46" t="s">
        <v>2281</v>
      </c>
      <c r="P2289" s="80">
        <v>98</v>
      </c>
      <c r="R2289" s="80">
        <v>98</v>
      </c>
      <c r="T2289" s="119"/>
      <c r="U2289" s="119"/>
      <c r="V2289" s="119"/>
      <c r="W2289" s="119"/>
      <c r="X2289" s="46" t="s">
        <v>210</v>
      </c>
      <c r="Y2289" s="46" t="s">
        <v>2190</v>
      </c>
      <c r="AA2289" s="46" t="s">
        <v>2303</v>
      </c>
      <c r="AC2289" s="46" t="s">
        <v>210</v>
      </c>
      <c r="AD2289" s="46" t="s">
        <v>210</v>
      </c>
      <c r="AE2289" s="46" t="s">
        <v>2281</v>
      </c>
      <c r="AF2289" s="48" t="s">
        <v>2203</v>
      </c>
      <c r="AG2289" s="46" t="s">
        <v>2339</v>
      </c>
      <c r="AH2289" s="46"/>
      <c r="AI2289" s="46" t="s">
        <v>3373</v>
      </c>
      <c r="AJ2289" s="46" t="s">
        <v>2221</v>
      </c>
      <c r="AT2289" s="25" t="str">
        <f t="shared" si="275"/>
        <v>NOR simvastatine Orion Corporation - Espoo film-coated tablet 80mg/</v>
      </c>
      <c r="AU2289" s="33"/>
      <c r="AV2289" s="46" t="s">
        <v>2368</v>
      </c>
      <c r="AW2289" s="46" t="s">
        <v>1878</v>
      </c>
      <c r="AX2289" s="46"/>
      <c r="AZ2289" s="46" t="s">
        <v>579</v>
      </c>
      <c r="BA2289" s="46" t="s">
        <v>615</v>
      </c>
      <c r="BB2289" s="46"/>
      <c r="BD2289" s="46" t="s">
        <v>2339</v>
      </c>
      <c r="BE2289" s="46"/>
      <c r="BF2289" s="46" t="s">
        <v>2082</v>
      </c>
      <c r="BG2289" s="46" t="s">
        <v>2106</v>
      </c>
      <c r="BH2289" s="46"/>
      <c r="BI2289" s="46"/>
      <c r="BJ2289" s="46" t="s">
        <v>1995</v>
      </c>
      <c r="BK2289" s="46" t="s">
        <v>2106</v>
      </c>
      <c r="BL2289" s="46" t="s">
        <v>2082</v>
      </c>
      <c r="BM2289" s="65" t="s">
        <v>1353</v>
      </c>
      <c r="BN2289" t="str">
        <f t="shared" si="276"/>
        <v>simvastatine film-coated tablet 80mg/</v>
      </c>
      <c r="BO2289" s="65"/>
      <c r="BP2289" t="str">
        <f t="shared" si="271"/>
        <v>simvastatine film-coated tablet 80mg/</v>
      </c>
      <c r="BR2289" s="76">
        <v>10221000</v>
      </c>
      <c r="BS2289" s="72" t="s">
        <v>1220</v>
      </c>
      <c r="BT2289" s="72"/>
      <c r="BU2289" s="119"/>
      <c r="BV2289" s="119"/>
      <c r="BW2289" s="48" t="s">
        <v>2203</v>
      </c>
      <c r="CB2289" s="82" t="s">
        <v>173</v>
      </c>
      <c r="CC2289" s="82"/>
      <c r="CD2289" s="46" t="s">
        <v>2262</v>
      </c>
      <c r="CE2289" s="46" t="s">
        <v>173</v>
      </c>
      <c r="CG2289" s="46" t="s">
        <v>175</v>
      </c>
      <c r="CH2289" s="46"/>
      <c r="CI2289" s="119"/>
      <c r="CJ2289" s="119"/>
      <c r="CK2289" s="46" t="s">
        <v>1239</v>
      </c>
      <c r="CN2289" s="46" t="s">
        <v>3383</v>
      </c>
      <c r="CO2289" s="46" t="s">
        <v>2252</v>
      </c>
      <c r="CQ2289" s="46" t="s">
        <v>2252</v>
      </c>
      <c r="CR2289" s="46" t="s">
        <v>615</v>
      </c>
      <c r="CT2289" s="46" t="s">
        <v>2252</v>
      </c>
      <c r="CU2289" s="46" t="s">
        <v>615</v>
      </c>
      <c r="CV2289" s="119"/>
      <c r="CW2289" s="148"/>
      <c r="DG2289" s="119"/>
      <c r="DH2289" s="119"/>
      <c r="DI2289" s="119"/>
      <c r="DJ2289" s="119"/>
      <c r="DK2289" s="119"/>
      <c r="DL2289" s="74">
        <v>80</v>
      </c>
      <c r="DM2289" s="74" t="s">
        <v>164</v>
      </c>
      <c r="DN2289" s="74"/>
      <c r="DO2289" s="74"/>
      <c r="DP2289" s="74"/>
      <c r="DR2289" s="74">
        <v>80</v>
      </c>
      <c r="DS2289" s="74" t="s">
        <v>164</v>
      </c>
      <c r="DX2289" s="46" t="s">
        <v>210</v>
      </c>
      <c r="DY2289" s="46" t="s">
        <v>210</v>
      </c>
      <c r="DZ2289" s="46" t="s">
        <v>2242</v>
      </c>
      <c r="EA2289" s="75">
        <v>800000</v>
      </c>
      <c r="EB2289" s="46" t="s">
        <v>164</v>
      </c>
      <c r="EC2289" s="46"/>
      <c r="ET2289" s="46" t="s">
        <v>210</v>
      </c>
      <c r="EU2289" s="46" t="s">
        <v>210</v>
      </c>
      <c r="EY2289" s="70" t="str">
        <f t="shared" si="277"/>
        <v>simvastatine oral 80mg/</v>
      </c>
      <c r="FK2289" s="14" t="s">
        <v>163</v>
      </c>
      <c r="FL2289" s="70" t="str">
        <f t="shared" si="278"/>
        <v>simvastatine oral 80mg/</v>
      </c>
    </row>
    <row r="2290" spans="1:168" ht="15.75" customHeight="1">
      <c r="A2290" s="76">
        <f t="shared" si="272"/>
        <v>9877043</v>
      </c>
      <c r="C2290" s="119"/>
      <c r="D2290" s="119"/>
      <c r="E2290" s="119"/>
      <c r="F2290" s="119"/>
      <c r="G2290" s="46" t="s">
        <v>1780</v>
      </c>
      <c r="H2290" s="46" t="s">
        <v>1879</v>
      </c>
      <c r="J2290" s="5" t="str">
        <f t="shared" si="273"/>
        <v>NOR simvastatine Mylan AB film-coated tablet 30 x 10mg/</v>
      </c>
      <c r="K2290" s="5" t="str">
        <f t="shared" si="274"/>
        <v>NOR simvastatine Mylan AB film-coated tablet 30 x 10mg/</v>
      </c>
      <c r="N2290" s="46" t="s">
        <v>210</v>
      </c>
      <c r="O2290" s="46" t="s">
        <v>2278</v>
      </c>
      <c r="P2290" s="80">
        <v>30</v>
      </c>
      <c r="R2290" s="80">
        <v>30</v>
      </c>
      <c r="T2290" s="119"/>
      <c r="U2290" s="119"/>
      <c r="V2290" s="119"/>
      <c r="W2290" s="119"/>
      <c r="X2290" s="46" t="s">
        <v>210</v>
      </c>
      <c r="Y2290" s="46" t="s">
        <v>2191</v>
      </c>
      <c r="AA2290" s="46" t="s">
        <v>2303</v>
      </c>
      <c r="AC2290" s="46" t="s">
        <v>210</v>
      </c>
      <c r="AD2290" s="46" t="s">
        <v>210</v>
      </c>
      <c r="AE2290" s="46" t="s">
        <v>2278</v>
      </c>
      <c r="AF2290" s="48" t="s">
        <v>2203</v>
      </c>
      <c r="AG2290" s="46" t="s">
        <v>2339</v>
      </c>
      <c r="AH2290" s="46"/>
      <c r="AI2290" s="46" t="s">
        <v>3373</v>
      </c>
      <c r="AJ2290" s="46" t="s">
        <v>2221</v>
      </c>
      <c r="AT2290" s="25" t="str">
        <f t="shared" si="275"/>
        <v>NOR simvastatine Mylan AB film-coated tablet 10mg/</v>
      </c>
      <c r="AU2290" s="33"/>
      <c r="AV2290" s="46" t="s">
        <v>2369</v>
      </c>
      <c r="AW2290" s="46" t="s">
        <v>1879</v>
      </c>
      <c r="AX2290" s="46"/>
      <c r="AZ2290" s="46" t="s">
        <v>579</v>
      </c>
      <c r="BA2290" s="46" t="s">
        <v>615</v>
      </c>
      <c r="BB2290" s="46"/>
      <c r="BD2290" s="46" t="s">
        <v>2339</v>
      </c>
      <c r="BE2290" s="46"/>
      <c r="BF2290" s="46" t="s">
        <v>2083</v>
      </c>
      <c r="BG2290" s="46" t="s">
        <v>992</v>
      </c>
      <c r="BH2290" s="46"/>
      <c r="BI2290" s="46"/>
      <c r="BJ2290" s="46" t="s">
        <v>1996</v>
      </c>
      <c r="BK2290" s="46" t="s">
        <v>992</v>
      </c>
      <c r="BL2290" s="46" t="s">
        <v>2083</v>
      </c>
      <c r="BM2290" s="65" t="s">
        <v>1353</v>
      </c>
      <c r="BN2290" t="str">
        <f t="shared" si="276"/>
        <v>simvastatine film-coated tablet 10mg/</v>
      </c>
      <c r="BO2290" s="65"/>
      <c r="BP2290" t="str">
        <f t="shared" si="271"/>
        <v>simvastatine film-coated tablet 10mg/</v>
      </c>
      <c r="BR2290" s="76">
        <v>10221000</v>
      </c>
      <c r="BS2290" s="72" t="s">
        <v>1220</v>
      </c>
      <c r="BT2290" s="72"/>
      <c r="BU2290" s="119"/>
      <c r="BV2290" s="119"/>
      <c r="BW2290" s="48" t="s">
        <v>2203</v>
      </c>
      <c r="CB2290" s="82" t="s">
        <v>173</v>
      </c>
      <c r="CC2290" s="82"/>
      <c r="CD2290" s="46" t="s">
        <v>2262</v>
      </c>
      <c r="CE2290" s="46" t="s">
        <v>173</v>
      </c>
      <c r="CG2290" s="46" t="s">
        <v>175</v>
      </c>
      <c r="CH2290" s="46"/>
      <c r="CI2290" s="119"/>
      <c r="CJ2290" s="119"/>
      <c r="CK2290" s="46" t="s">
        <v>1239</v>
      </c>
      <c r="CN2290" s="46" t="s">
        <v>3383</v>
      </c>
      <c r="CO2290" s="46" t="s">
        <v>2252</v>
      </c>
      <c r="CQ2290" s="46" t="s">
        <v>2252</v>
      </c>
      <c r="CR2290" s="46" t="s">
        <v>615</v>
      </c>
      <c r="CT2290" s="46" t="s">
        <v>2252</v>
      </c>
      <c r="CU2290" s="46" t="s">
        <v>615</v>
      </c>
      <c r="CV2290" s="119"/>
      <c r="CW2290" s="148"/>
      <c r="DG2290" s="119"/>
      <c r="DH2290" s="119"/>
      <c r="DI2290" s="119"/>
      <c r="DJ2290" s="119"/>
      <c r="DK2290" s="119"/>
      <c r="DL2290" s="74">
        <v>10</v>
      </c>
      <c r="DM2290" s="74" t="s">
        <v>164</v>
      </c>
      <c r="DN2290" s="74"/>
      <c r="DO2290" s="74"/>
      <c r="DP2290" s="74"/>
      <c r="DR2290" s="74">
        <v>10</v>
      </c>
      <c r="DS2290" s="74" t="s">
        <v>164</v>
      </c>
      <c r="DX2290" s="46" t="s">
        <v>210</v>
      </c>
      <c r="DY2290" s="46" t="s">
        <v>210</v>
      </c>
      <c r="DZ2290" s="46" t="s">
        <v>2242</v>
      </c>
      <c r="EA2290" s="75">
        <v>100000</v>
      </c>
      <c r="EB2290" s="46" t="s">
        <v>164</v>
      </c>
      <c r="EC2290" s="46"/>
      <c r="ET2290" s="46" t="s">
        <v>210</v>
      </c>
      <c r="EU2290" s="46" t="s">
        <v>210</v>
      </c>
      <c r="EY2290" s="70" t="str">
        <f t="shared" si="277"/>
        <v>simvastatine oral 10mg/</v>
      </c>
      <c r="FK2290" s="14" t="s">
        <v>163</v>
      </c>
      <c r="FL2290" s="70" t="str">
        <f t="shared" si="278"/>
        <v>simvastatine oral 10mg/</v>
      </c>
    </row>
    <row r="2291" spans="1:168" ht="15.75" customHeight="1">
      <c r="A2291" s="76">
        <f t="shared" si="272"/>
        <v>9877044</v>
      </c>
      <c r="C2291" s="119"/>
      <c r="D2291" s="119"/>
      <c r="E2291" s="119"/>
      <c r="F2291" s="119"/>
      <c r="G2291" s="46" t="s">
        <v>1781</v>
      </c>
      <c r="H2291" s="46" t="s">
        <v>1876</v>
      </c>
      <c r="J2291" s="5" t="str">
        <f t="shared" si="273"/>
        <v>NOR simvastatine Mylan AB film-coated tablet 100 x 20mg/</v>
      </c>
      <c r="K2291" s="5" t="str">
        <f t="shared" si="274"/>
        <v>NOR simvastatine Mylan AB film-coated tablet 100 x 20mg/</v>
      </c>
      <c r="N2291" s="46" t="s">
        <v>210</v>
      </c>
      <c r="O2291" s="46" t="s">
        <v>2235</v>
      </c>
      <c r="P2291" s="80">
        <v>100</v>
      </c>
      <c r="R2291" s="80">
        <v>100</v>
      </c>
      <c r="T2291" s="119"/>
      <c r="U2291" s="119"/>
      <c r="V2291" s="119"/>
      <c r="W2291" s="119"/>
      <c r="X2291" s="46" t="s">
        <v>210</v>
      </c>
      <c r="Y2291" s="46" t="s">
        <v>2188</v>
      </c>
      <c r="AA2291" s="46" t="s">
        <v>2303</v>
      </c>
      <c r="AC2291" s="46" t="s">
        <v>210</v>
      </c>
      <c r="AD2291" s="46" t="s">
        <v>210</v>
      </c>
      <c r="AE2291" s="46" t="s">
        <v>2235</v>
      </c>
      <c r="AF2291" s="48" t="s">
        <v>2203</v>
      </c>
      <c r="AG2291" s="46" t="s">
        <v>2339</v>
      </c>
      <c r="AH2291" s="46"/>
      <c r="AI2291" s="46" t="s">
        <v>3373</v>
      </c>
      <c r="AJ2291" s="46" t="s">
        <v>2221</v>
      </c>
      <c r="AT2291" s="25" t="str">
        <f t="shared" si="275"/>
        <v>NOR simvastatine Mylan AB film-coated tablet 20mg/</v>
      </c>
      <c r="AU2291" s="33"/>
      <c r="AV2291" s="46" t="s">
        <v>2369</v>
      </c>
      <c r="AW2291" s="46" t="s">
        <v>1876</v>
      </c>
      <c r="AX2291" s="46"/>
      <c r="AZ2291" s="46" t="s">
        <v>579</v>
      </c>
      <c r="BA2291" s="46" t="s">
        <v>615</v>
      </c>
      <c r="BB2291" s="46"/>
      <c r="BD2291" s="46" t="s">
        <v>2339</v>
      </c>
      <c r="BE2291" s="46"/>
      <c r="BF2291" s="46" t="s">
        <v>2080</v>
      </c>
      <c r="BG2291" s="46" t="s">
        <v>992</v>
      </c>
      <c r="BH2291" s="46"/>
      <c r="BI2291" s="46"/>
      <c r="BJ2291" s="46" t="s">
        <v>1993</v>
      </c>
      <c r="BK2291" s="46" t="s">
        <v>992</v>
      </c>
      <c r="BL2291" s="46" t="s">
        <v>2080</v>
      </c>
      <c r="BM2291" s="65" t="s">
        <v>1353</v>
      </c>
      <c r="BN2291" t="str">
        <f t="shared" si="276"/>
        <v>simvastatine film-coated tablet 20mg/</v>
      </c>
      <c r="BO2291" s="65"/>
      <c r="BP2291" t="str">
        <f t="shared" si="271"/>
        <v>simvastatine film-coated tablet 20mg/</v>
      </c>
      <c r="BR2291" s="76">
        <v>10221000</v>
      </c>
      <c r="BS2291" s="72" t="s">
        <v>1220</v>
      </c>
      <c r="BT2291" s="72"/>
      <c r="BU2291" s="119"/>
      <c r="BV2291" s="119"/>
      <c r="BW2291" s="48" t="s">
        <v>2203</v>
      </c>
      <c r="CB2291" s="82" t="s">
        <v>173</v>
      </c>
      <c r="CC2291" s="82"/>
      <c r="CD2291" s="46" t="s">
        <v>2262</v>
      </c>
      <c r="CE2291" s="46" t="s">
        <v>173</v>
      </c>
      <c r="CG2291" s="46" t="s">
        <v>175</v>
      </c>
      <c r="CH2291" s="46"/>
      <c r="CI2291" s="119"/>
      <c r="CJ2291" s="119"/>
      <c r="CK2291" s="46" t="s">
        <v>1239</v>
      </c>
      <c r="CN2291" s="46" t="s">
        <v>3383</v>
      </c>
      <c r="CO2291" s="46" t="s">
        <v>2252</v>
      </c>
      <c r="CQ2291" s="46" t="s">
        <v>2252</v>
      </c>
      <c r="CR2291" s="46" t="s">
        <v>615</v>
      </c>
      <c r="CT2291" s="46" t="s">
        <v>2252</v>
      </c>
      <c r="CU2291" s="46" t="s">
        <v>615</v>
      </c>
      <c r="CV2291" s="119"/>
      <c r="CW2291" s="148"/>
      <c r="DG2291" s="119"/>
      <c r="DH2291" s="119"/>
      <c r="DI2291" s="119"/>
      <c r="DJ2291" s="119"/>
      <c r="DK2291" s="119"/>
      <c r="DL2291" s="74">
        <v>20</v>
      </c>
      <c r="DM2291" s="74" t="s">
        <v>164</v>
      </c>
      <c r="DN2291" s="74"/>
      <c r="DO2291" s="74"/>
      <c r="DP2291" s="74"/>
      <c r="DR2291" s="74">
        <v>20</v>
      </c>
      <c r="DS2291" s="74" t="s">
        <v>164</v>
      </c>
      <c r="DX2291" s="46" t="s">
        <v>210</v>
      </c>
      <c r="DY2291" s="46" t="s">
        <v>210</v>
      </c>
      <c r="DZ2291" s="46" t="s">
        <v>2242</v>
      </c>
      <c r="EA2291" s="75">
        <v>200000</v>
      </c>
      <c r="EB2291" s="46" t="s">
        <v>164</v>
      </c>
      <c r="EC2291" s="46"/>
      <c r="ET2291" s="46" t="s">
        <v>210</v>
      </c>
      <c r="EU2291" s="46" t="s">
        <v>210</v>
      </c>
      <c r="EY2291" s="70" t="str">
        <f t="shared" si="277"/>
        <v>simvastatine oral 20mg/</v>
      </c>
      <c r="FK2291" s="14" t="s">
        <v>163</v>
      </c>
      <c r="FL2291" s="70" t="str">
        <f t="shared" si="278"/>
        <v>simvastatine oral 20mg/</v>
      </c>
    </row>
    <row r="2292" spans="1:168" ht="15.75" customHeight="1">
      <c r="A2292" s="76">
        <f t="shared" si="272"/>
        <v>9877045</v>
      </c>
      <c r="C2292" s="119"/>
      <c r="D2292" s="119"/>
      <c r="E2292" s="119"/>
      <c r="F2292" s="119"/>
      <c r="G2292" s="46" t="s">
        <v>1782</v>
      </c>
      <c r="H2292" s="46" t="s">
        <v>1866</v>
      </c>
      <c r="J2292" s="5" t="str">
        <f t="shared" si="273"/>
        <v>NOR simvastatine Sandoz - København film-coated tablet 50 x 10mg/</v>
      </c>
      <c r="K2292" s="5" t="str">
        <f t="shared" si="274"/>
        <v>NOR simvastatine Sandoz - København film-coated tablet 50 x 10mg/</v>
      </c>
      <c r="N2292" s="46" t="s">
        <v>210</v>
      </c>
      <c r="O2292" s="46" t="s">
        <v>2240</v>
      </c>
      <c r="P2292" s="80">
        <v>50</v>
      </c>
      <c r="R2292" s="80">
        <v>50</v>
      </c>
      <c r="T2292" s="119"/>
      <c r="U2292" s="119"/>
      <c r="V2292" s="119"/>
      <c r="W2292" s="119"/>
      <c r="X2292" s="46" t="s">
        <v>210</v>
      </c>
      <c r="Y2292" s="46" t="s">
        <v>2175</v>
      </c>
      <c r="AA2292" s="46" t="s">
        <v>2303</v>
      </c>
      <c r="AC2292" s="46" t="s">
        <v>210</v>
      </c>
      <c r="AD2292" s="46" t="s">
        <v>210</v>
      </c>
      <c r="AE2292" s="46" t="s">
        <v>2240</v>
      </c>
      <c r="AF2292" s="48" t="s">
        <v>2203</v>
      </c>
      <c r="AG2292" s="46" t="s">
        <v>2339</v>
      </c>
      <c r="AH2292" s="46"/>
      <c r="AI2292" s="46" t="s">
        <v>3373</v>
      </c>
      <c r="AJ2292" s="46" t="s">
        <v>2221</v>
      </c>
      <c r="AT2292" s="25" t="str">
        <f t="shared" si="275"/>
        <v>NOR simvastatine Sandoz - København film-coated tablet 10mg/</v>
      </c>
      <c r="AU2292" s="33"/>
      <c r="AV2292" s="46" t="s">
        <v>2367</v>
      </c>
      <c r="AW2292" s="46" t="s">
        <v>1866</v>
      </c>
      <c r="AX2292" s="46"/>
      <c r="AZ2292" s="46" t="s">
        <v>579</v>
      </c>
      <c r="BA2292" s="46" t="s">
        <v>615</v>
      </c>
      <c r="BB2292" s="46"/>
      <c r="BD2292" s="46" t="s">
        <v>2339</v>
      </c>
      <c r="BE2292" s="46"/>
      <c r="BF2292" s="46" t="s">
        <v>2067</v>
      </c>
      <c r="BG2292" s="46" t="s">
        <v>2105</v>
      </c>
      <c r="BH2292" s="46"/>
      <c r="BI2292" s="46"/>
      <c r="BJ2292" s="46" t="s">
        <v>1980</v>
      </c>
      <c r="BK2292" s="46" t="s">
        <v>2105</v>
      </c>
      <c r="BL2292" s="46" t="s">
        <v>2067</v>
      </c>
      <c r="BM2292" s="65" t="s">
        <v>1353</v>
      </c>
      <c r="BN2292" t="str">
        <f t="shared" si="276"/>
        <v>simvastatine film-coated tablet 10mg/</v>
      </c>
      <c r="BO2292" s="65"/>
      <c r="BP2292" t="str">
        <f t="shared" si="271"/>
        <v>simvastatine film-coated tablet 10mg/</v>
      </c>
      <c r="BR2292" s="76">
        <v>10221000</v>
      </c>
      <c r="BS2292" s="72" t="s">
        <v>1220</v>
      </c>
      <c r="BT2292" s="72"/>
      <c r="BU2292" s="119"/>
      <c r="BV2292" s="119"/>
      <c r="BW2292" s="48" t="s">
        <v>2203</v>
      </c>
      <c r="CB2292" s="82" t="s">
        <v>173</v>
      </c>
      <c r="CC2292" s="82"/>
      <c r="CD2292" s="46" t="s">
        <v>2262</v>
      </c>
      <c r="CE2292" s="46" t="s">
        <v>173</v>
      </c>
      <c r="CG2292" s="46" t="s">
        <v>175</v>
      </c>
      <c r="CH2292" s="46"/>
      <c r="CI2292" s="119"/>
      <c r="CJ2292" s="119"/>
      <c r="CK2292" s="46" t="s">
        <v>1239</v>
      </c>
      <c r="CN2292" s="46" t="s">
        <v>3383</v>
      </c>
      <c r="CO2292" s="46" t="s">
        <v>2252</v>
      </c>
      <c r="CQ2292" s="46" t="s">
        <v>2252</v>
      </c>
      <c r="CR2292" s="46" t="s">
        <v>615</v>
      </c>
      <c r="CT2292" s="46" t="s">
        <v>2252</v>
      </c>
      <c r="CU2292" s="46" t="s">
        <v>615</v>
      </c>
      <c r="CV2292" s="119"/>
      <c r="CW2292" s="148"/>
      <c r="DG2292" s="119"/>
      <c r="DH2292" s="119"/>
      <c r="DI2292" s="119"/>
      <c r="DJ2292" s="119"/>
      <c r="DK2292" s="119"/>
      <c r="DL2292" s="74">
        <v>10</v>
      </c>
      <c r="DM2292" s="74" t="s">
        <v>164</v>
      </c>
      <c r="DN2292" s="74"/>
      <c r="DO2292" s="74"/>
      <c r="DP2292" s="74"/>
      <c r="DR2292" s="74">
        <v>10</v>
      </c>
      <c r="DS2292" s="74" t="s">
        <v>164</v>
      </c>
      <c r="DX2292" s="46" t="s">
        <v>210</v>
      </c>
      <c r="DY2292" s="46" t="s">
        <v>210</v>
      </c>
      <c r="DZ2292" s="46" t="s">
        <v>2242</v>
      </c>
      <c r="EA2292" s="75">
        <v>100000</v>
      </c>
      <c r="EB2292" s="46" t="s">
        <v>164</v>
      </c>
      <c r="EC2292" s="46"/>
      <c r="ET2292" s="46" t="s">
        <v>210</v>
      </c>
      <c r="EU2292" s="46" t="s">
        <v>210</v>
      </c>
      <c r="EY2292" s="70" t="str">
        <f t="shared" si="277"/>
        <v>simvastatine oral 10mg/</v>
      </c>
      <c r="FK2292" s="14" t="s">
        <v>163</v>
      </c>
      <c r="FL2292" s="70" t="str">
        <f t="shared" si="278"/>
        <v>simvastatine oral 10mg/</v>
      </c>
    </row>
    <row r="2293" spans="1:168" ht="15.75" customHeight="1">
      <c r="A2293" s="76">
        <f t="shared" si="272"/>
        <v>9877046</v>
      </c>
      <c r="C2293" s="119"/>
      <c r="D2293" s="119"/>
      <c r="E2293" s="119"/>
      <c r="F2293" s="119"/>
      <c r="G2293" s="46" t="s">
        <v>1783</v>
      </c>
      <c r="H2293" s="46" t="s">
        <v>1860</v>
      </c>
      <c r="J2293" s="5" t="str">
        <f t="shared" si="273"/>
        <v>NOR simvastatine Bluefish Pharmaceuticals AB film-coated tablet 50 x 10mg/</v>
      </c>
      <c r="K2293" s="5" t="str">
        <f t="shared" si="274"/>
        <v>NOR simvastatine Bluefish Pharmaceuticals AB film-coated tablet 50 x 10mg/</v>
      </c>
      <c r="N2293" s="46" t="s">
        <v>210</v>
      </c>
      <c r="O2293" s="46" t="s">
        <v>2240</v>
      </c>
      <c r="P2293" s="80">
        <v>50</v>
      </c>
      <c r="R2293" s="80">
        <v>50</v>
      </c>
      <c r="T2293" s="119"/>
      <c r="U2293" s="119"/>
      <c r="V2293" s="119"/>
      <c r="W2293" s="119"/>
      <c r="X2293" s="46" t="s">
        <v>210</v>
      </c>
      <c r="Y2293" s="46" t="s">
        <v>2169</v>
      </c>
      <c r="AA2293" s="46" t="s">
        <v>2303</v>
      </c>
      <c r="AC2293" s="46" t="s">
        <v>210</v>
      </c>
      <c r="AD2293" s="46" t="s">
        <v>210</v>
      </c>
      <c r="AE2293" s="46" t="s">
        <v>2240</v>
      </c>
      <c r="AF2293" s="48" t="s">
        <v>2203</v>
      </c>
      <c r="AG2293" s="46" t="s">
        <v>2339</v>
      </c>
      <c r="AH2293" s="46"/>
      <c r="AI2293" s="46" t="s">
        <v>3373</v>
      </c>
      <c r="AJ2293" s="46" t="s">
        <v>2221</v>
      </c>
      <c r="AT2293" s="25" t="str">
        <f t="shared" si="275"/>
        <v>NOR simvastatine Bluefish Pharmaceuticals AB film-coated tablet 10mg/</v>
      </c>
      <c r="AU2293" s="33"/>
      <c r="AV2293" s="46" t="s">
        <v>2366</v>
      </c>
      <c r="AW2293" s="46" t="s">
        <v>1860</v>
      </c>
      <c r="AX2293" s="46"/>
      <c r="AZ2293" s="46" t="s">
        <v>579</v>
      </c>
      <c r="BA2293" s="46" t="s">
        <v>615</v>
      </c>
      <c r="BB2293" s="46"/>
      <c r="BD2293" s="46" t="s">
        <v>2339</v>
      </c>
      <c r="BE2293" s="46"/>
      <c r="BF2293" s="46" t="s">
        <v>2061</v>
      </c>
      <c r="BG2293" s="46" t="s">
        <v>2104</v>
      </c>
      <c r="BH2293" s="46"/>
      <c r="BI2293" s="46"/>
      <c r="BJ2293" s="46" t="s">
        <v>1974</v>
      </c>
      <c r="BK2293" s="46" t="s">
        <v>2104</v>
      </c>
      <c r="BL2293" s="46" t="s">
        <v>2061</v>
      </c>
      <c r="BM2293" s="65" t="s">
        <v>1353</v>
      </c>
      <c r="BN2293" t="str">
        <f t="shared" si="276"/>
        <v>simvastatine film-coated tablet 10mg/</v>
      </c>
      <c r="BO2293" s="65"/>
      <c r="BP2293" t="str">
        <f t="shared" si="271"/>
        <v>simvastatine film-coated tablet 10mg/</v>
      </c>
      <c r="BR2293" s="76">
        <v>10221000</v>
      </c>
      <c r="BS2293" s="72" t="s">
        <v>1220</v>
      </c>
      <c r="BT2293" s="72"/>
      <c r="BU2293" s="119"/>
      <c r="BV2293" s="119"/>
      <c r="BW2293" s="48" t="s">
        <v>2203</v>
      </c>
      <c r="CB2293" s="82" t="s">
        <v>173</v>
      </c>
      <c r="CC2293" s="82"/>
      <c r="CD2293" s="46" t="s">
        <v>2262</v>
      </c>
      <c r="CE2293" s="46" t="s">
        <v>173</v>
      </c>
      <c r="CG2293" s="46" t="s">
        <v>175</v>
      </c>
      <c r="CH2293" s="46"/>
      <c r="CI2293" s="119"/>
      <c r="CJ2293" s="119"/>
      <c r="CK2293" s="46" t="s">
        <v>1239</v>
      </c>
      <c r="CN2293" s="46" t="s">
        <v>3383</v>
      </c>
      <c r="CO2293" s="46" t="s">
        <v>2252</v>
      </c>
      <c r="CQ2293" s="46" t="s">
        <v>2252</v>
      </c>
      <c r="CR2293" s="46" t="s">
        <v>615</v>
      </c>
      <c r="CT2293" s="46" t="s">
        <v>2252</v>
      </c>
      <c r="CU2293" s="46" t="s">
        <v>615</v>
      </c>
      <c r="CV2293" s="119"/>
      <c r="CW2293" s="148"/>
      <c r="DG2293" s="119"/>
      <c r="DH2293" s="119"/>
      <c r="DI2293" s="119"/>
      <c r="DJ2293" s="119"/>
      <c r="DK2293" s="119"/>
      <c r="DL2293" s="74">
        <v>10</v>
      </c>
      <c r="DM2293" s="74" t="s">
        <v>164</v>
      </c>
      <c r="DN2293" s="74"/>
      <c r="DO2293" s="74"/>
      <c r="DP2293" s="74"/>
      <c r="DR2293" s="74">
        <v>10</v>
      </c>
      <c r="DS2293" s="74" t="s">
        <v>164</v>
      </c>
      <c r="DX2293" s="46" t="s">
        <v>210</v>
      </c>
      <c r="DY2293" s="46" t="s">
        <v>210</v>
      </c>
      <c r="DZ2293" s="46" t="s">
        <v>2242</v>
      </c>
      <c r="EA2293" s="75">
        <v>100000</v>
      </c>
      <c r="EB2293" s="46" t="s">
        <v>164</v>
      </c>
      <c r="EC2293" s="46"/>
      <c r="ET2293" s="46" t="s">
        <v>210</v>
      </c>
      <c r="EU2293" s="46" t="s">
        <v>210</v>
      </c>
      <c r="EY2293" s="70" t="str">
        <f t="shared" si="277"/>
        <v>simvastatine oral 10mg/</v>
      </c>
      <c r="FK2293" s="14" t="s">
        <v>163</v>
      </c>
      <c r="FL2293" s="70" t="str">
        <f t="shared" si="278"/>
        <v>simvastatine oral 10mg/</v>
      </c>
    </row>
    <row r="2294" spans="1:168" ht="15.75" customHeight="1">
      <c r="A2294" s="76">
        <f t="shared" si="272"/>
        <v>9877047</v>
      </c>
      <c r="C2294" s="119"/>
      <c r="D2294" s="119"/>
      <c r="E2294" s="119"/>
      <c r="F2294" s="119"/>
      <c r="G2294" s="46" t="s">
        <v>1784</v>
      </c>
      <c r="H2294" s="46" t="s">
        <v>1867</v>
      </c>
      <c r="J2294" s="5" t="str">
        <f t="shared" si="273"/>
        <v>NOR simvastatine Bluefish Pharmaceuticals AB film-coated tablet 28 x 20mg/</v>
      </c>
      <c r="K2294" s="5" t="str">
        <f t="shared" si="274"/>
        <v>NOR simvastatine Bluefish Pharmaceuticals AB film-coated tablet 28 x 20mg/</v>
      </c>
      <c r="N2294" s="46" t="s">
        <v>210</v>
      </c>
      <c r="O2294" s="46" t="s">
        <v>2277</v>
      </c>
      <c r="P2294" s="80">
        <v>28</v>
      </c>
      <c r="R2294" s="80">
        <v>28</v>
      </c>
      <c r="T2294" s="119"/>
      <c r="U2294" s="119"/>
      <c r="V2294" s="119"/>
      <c r="W2294" s="119"/>
      <c r="X2294" s="46" t="s">
        <v>210</v>
      </c>
      <c r="Y2294" s="46" t="s">
        <v>2176</v>
      </c>
      <c r="AA2294" s="46" t="s">
        <v>2303</v>
      </c>
      <c r="AC2294" s="46" t="s">
        <v>210</v>
      </c>
      <c r="AD2294" s="46" t="s">
        <v>210</v>
      </c>
      <c r="AE2294" s="46" t="s">
        <v>2277</v>
      </c>
      <c r="AF2294" s="48" t="s">
        <v>2203</v>
      </c>
      <c r="AG2294" s="46" t="s">
        <v>2339</v>
      </c>
      <c r="AH2294" s="46"/>
      <c r="AI2294" s="46" t="s">
        <v>3373</v>
      </c>
      <c r="AJ2294" s="46" t="s">
        <v>2221</v>
      </c>
      <c r="AT2294" s="25" t="str">
        <f t="shared" si="275"/>
        <v>NOR simvastatine Bluefish Pharmaceuticals AB film-coated tablet 20mg/</v>
      </c>
      <c r="AU2294" s="33"/>
      <c r="AV2294" s="46" t="s">
        <v>2366</v>
      </c>
      <c r="AW2294" s="46" t="s">
        <v>1867</v>
      </c>
      <c r="AX2294" s="46"/>
      <c r="AZ2294" s="46" t="s">
        <v>579</v>
      </c>
      <c r="BA2294" s="46" t="s">
        <v>615</v>
      </c>
      <c r="BB2294" s="46"/>
      <c r="BD2294" s="46" t="s">
        <v>2339</v>
      </c>
      <c r="BE2294" s="46"/>
      <c r="BF2294" s="46" t="s">
        <v>2068</v>
      </c>
      <c r="BG2294" s="46" t="s">
        <v>2104</v>
      </c>
      <c r="BH2294" s="46"/>
      <c r="BI2294" s="46"/>
      <c r="BJ2294" s="46" t="s">
        <v>1981</v>
      </c>
      <c r="BK2294" s="46" t="s">
        <v>2104</v>
      </c>
      <c r="BL2294" s="46" t="s">
        <v>2068</v>
      </c>
      <c r="BM2294" s="65" t="s">
        <v>1353</v>
      </c>
      <c r="BN2294" t="str">
        <f t="shared" si="276"/>
        <v>simvastatine film-coated tablet 20mg/</v>
      </c>
      <c r="BO2294" s="65"/>
      <c r="BP2294" t="str">
        <f t="shared" si="271"/>
        <v>simvastatine film-coated tablet 20mg/</v>
      </c>
      <c r="BR2294" s="76">
        <v>10221000</v>
      </c>
      <c r="BS2294" s="72" t="s">
        <v>1220</v>
      </c>
      <c r="BT2294" s="72"/>
      <c r="BU2294" s="119"/>
      <c r="BV2294" s="119"/>
      <c r="BW2294" s="48" t="s">
        <v>2203</v>
      </c>
      <c r="CB2294" s="82" t="s">
        <v>173</v>
      </c>
      <c r="CC2294" s="82"/>
      <c r="CD2294" s="46" t="s">
        <v>2262</v>
      </c>
      <c r="CE2294" s="46" t="s">
        <v>173</v>
      </c>
      <c r="CG2294" s="46" t="s">
        <v>175</v>
      </c>
      <c r="CH2294" s="46"/>
      <c r="CI2294" s="119"/>
      <c r="CJ2294" s="119"/>
      <c r="CK2294" s="46" t="s">
        <v>1239</v>
      </c>
      <c r="CN2294" s="46" t="s">
        <v>3383</v>
      </c>
      <c r="CO2294" s="46" t="s">
        <v>2252</v>
      </c>
      <c r="CQ2294" s="46" t="s">
        <v>2252</v>
      </c>
      <c r="CR2294" s="46" t="s">
        <v>615</v>
      </c>
      <c r="CT2294" s="46" t="s">
        <v>2252</v>
      </c>
      <c r="CU2294" s="46" t="s">
        <v>615</v>
      </c>
      <c r="CV2294" s="119"/>
      <c r="CW2294" s="148"/>
      <c r="DG2294" s="119"/>
      <c r="DH2294" s="119"/>
      <c r="DI2294" s="119"/>
      <c r="DJ2294" s="119"/>
      <c r="DK2294" s="119"/>
      <c r="DL2294" s="74">
        <v>20</v>
      </c>
      <c r="DM2294" s="74" t="s">
        <v>164</v>
      </c>
      <c r="DN2294" s="74"/>
      <c r="DO2294" s="74"/>
      <c r="DP2294" s="74"/>
      <c r="DR2294" s="74">
        <v>20</v>
      </c>
      <c r="DS2294" s="74" t="s">
        <v>164</v>
      </c>
      <c r="DX2294" s="46" t="s">
        <v>210</v>
      </c>
      <c r="DY2294" s="46" t="s">
        <v>210</v>
      </c>
      <c r="DZ2294" s="46" t="s">
        <v>2242</v>
      </c>
      <c r="EA2294" s="75">
        <v>200000</v>
      </c>
      <c r="EB2294" s="46" t="s">
        <v>164</v>
      </c>
      <c r="EC2294" s="46"/>
      <c r="ET2294" s="46" t="s">
        <v>210</v>
      </c>
      <c r="EU2294" s="46" t="s">
        <v>210</v>
      </c>
      <c r="EY2294" s="70" t="str">
        <f t="shared" si="277"/>
        <v>simvastatine oral 20mg/</v>
      </c>
      <c r="FK2294" s="14" t="s">
        <v>163</v>
      </c>
      <c r="FL2294" s="70" t="str">
        <f t="shared" si="278"/>
        <v>simvastatine oral 20mg/</v>
      </c>
    </row>
    <row r="2295" spans="1:168" ht="15.75" customHeight="1">
      <c r="A2295" s="76">
        <f t="shared" si="272"/>
        <v>9877048</v>
      </c>
      <c r="C2295" s="119"/>
      <c r="D2295" s="119"/>
      <c r="E2295" s="119"/>
      <c r="F2295" s="119"/>
      <c r="G2295" s="46" t="s">
        <v>1785</v>
      </c>
      <c r="H2295" s="46" t="s">
        <v>1866</v>
      </c>
      <c r="J2295" s="5" t="str">
        <f t="shared" si="273"/>
        <v>NOR simvastatine Sandoz - København film-coated tablet 20 x 10mg/</v>
      </c>
      <c r="K2295" s="5" t="str">
        <f t="shared" si="274"/>
        <v>NOR simvastatine Sandoz - København film-coated tablet 20 x 10mg/</v>
      </c>
      <c r="N2295" s="46" t="s">
        <v>210</v>
      </c>
      <c r="O2295" s="46" t="s">
        <v>2238</v>
      </c>
      <c r="P2295" s="80">
        <v>20</v>
      </c>
      <c r="R2295" s="80">
        <v>20</v>
      </c>
      <c r="T2295" s="119"/>
      <c r="U2295" s="119"/>
      <c r="V2295" s="119"/>
      <c r="W2295" s="119"/>
      <c r="X2295" s="46" t="s">
        <v>210</v>
      </c>
      <c r="Y2295" s="46" t="s">
        <v>2175</v>
      </c>
      <c r="AA2295" s="46" t="s">
        <v>2303</v>
      </c>
      <c r="AC2295" s="46" t="s">
        <v>210</v>
      </c>
      <c r="AD2295" s="46" t="s">
        <v>210</v>
      </c>
      <c r="AE2295" s="46" t="s">
        <v>2238</v>
      </c>
      <c r="AF2295" s="48" t="s">
        <v>2203</v>
      </c>
      <c r="AG2295" s="46" t="s">
        <v>2339</v>
      </c>
      <c r="AH2295" s="46"/>
      <c r="AI2295" s="46" t="s">
        <v>3373</v>
      </c>
      <c r="AJ2295" s="46" t="s">
        <v>2221</v>
      </c>
      <c r="AT2295" s="25" t="str">
        <f t="shared" si="275"/>
        <v>NOR simvastatine Sandoz - København film-coated tablet 10mg/</v>
      </c>
      <c r="AU2295" s="33"/>
      <c r="AV2295" s="46" t="s">
        <v>2367</v>
      </c>
      <c r="AW2295" s="46" t="s">
        <v>1866</v>
      </c>
      <c r="AX2295" s="46"/>
      <c r="AZ2295" s="46" t="s">
        <v>579</v>
      </c>
      <c r="BA2295" s="46" t="s">
        <v>615</v>
      </c>
      <c r="BB2295" s="46"/>
      <c r="BD2295" s="46" t="s">
        <v>2339</v>
      </c>
      <c r="BE2295" s="46"/>
      <c r="BF2295" s="46" t="s">
        <v>2067</v>
      </c>
      <c r="BG2295" s="46" t="s">
        <v>2105</v>
      </c>
      <c r="BH2295" s="46"/>
      <c r="BI2295" s="46"/>
      <c r="BJ2295" s="46" t="s">
        <v>1980</v>
      </c>
      <c r="BK2295" s="46" t="s">
        <v>2105</v>
      </c>
      <c r="BL2295" s="46" t="s">
        <v>2067</v>
      </c>
      <c r="BM2295" s="65" t="s">
        <v>1353</v>
      </c>
      <c r="BN2295" t="str">
        <f t="shared" si="276"/>
        <v>simvastatine film-coated tablet 10mg/</v>
      </c>
      <c r="BO2295" s="65"/>
      <c r="BP2295" t="str">
        <f t="shared" si="271"/>
        <v>simvastatine film-coated tablet 10mg/</v>
      </c>
      <c r="BR2295" s="76">
        <v>10221000</v>
      </c>
      <c r="BS2295" s="72" t="s">
        <v>1220</v>
      </c>
      <c r="BT2295" s="72"/>
      <c r="BU2295" s="119"/>
      <c r="BV2295" s="119"/>
      <c r="BW2295" s="48" t="s">
        <v>2203</v>
      </c>
      <c r="CB2295" s="82" t="s">
        <v>173</v>
      </c>
      <c r="CC2295" s="82"/>
      <c r="CD2295" s="46" t="s">
        <v>2262</v>
      </c>
      <c r="CE2295" s="46" t="s">
        <v>173</v>
      </c>
      <c r="CG2295" s="46" t="s">
        <v>175</v>
      </c>
      <c r="CH2295" s="46"/>
      <c r="CI2295" s="119"/>
      <c r="CJ2295" s="119"/>
      <c r="CK2295" s="46" t="s">
        <v>1239</v>
      </c>
      <c r="CN2295" s="46" t="s">
        <v>3383</v>
      </c>
      <c r="CO2295" s="46" t="s">
        <v>2252</v>
      </c>
      <c r="CQ2295" s="46" t="s">
        <v>2252</v>
      </c>
      <c r="CR2295" s="46" t="s">
        <v>615</v>
      </c>
      <c r="CT2295" s="46" t="s">
        <v>2252</v>
      </c>
      <c r="CU2295" s="46" t="s">
        <v>615</v>
      </c>
      <c r="CV2295" s="119"/>
      <c r="CW2295" s="148"/>
      <c r="DG2295" s="119"/>
      <c r="DH2295" s="119"/>
      <c r="DI2295" s="119"/>
      <c r="DJ2295" s="119"/>
      <c r="DK2295" s="119"/>
      <c r="DL2295" s="74">
        <v>10</v>
      </c>
      <c r="DM2295" s="74" t="s">
        <v>164</v>
      </c>
      <c r="DN2295" s="74"/>
      <c r="DO2295" s="74"/>
      <c r="DP2295" s="74"/>
      <c r="DR2295" s="74">
        <v>10</v>
      </c>
      <c r="DS2295" s="74" t="s">
        <v>164</v>
      </c>
      <c r="DX2295" s="46" t="s">
        <v>210</v>
      </c>
      <c r="DY2295" s="46" t="s">
        <v>210</v>
      </c>
      <c r="DZ2295" s="46" t="s">
        <v>2242</v>
      </c>
      <c r="EA2295" s="75">
        <v>100000</v>
      </c>
      <c r="EB2295" s="46" t="s">
        <v>164</v>
      </c>
      <c r="EC2295" s="46"/>
      <c r="ET2295" s="46" t="s">
        <v>210</v>
      </c>
      <c r="EU2295" s="46" t="s">
        <v>210</v>
      </c>
      <c r="EY2295" s="70" t="str">
        <f t="shared" si="277"/>
        <v>simvastatine oral 10mg/</v>
      </c>
      <c r="FK2295" s="14" t="s">
        <v>163</v>
      </c>
      <c r="FL2295" s="70" t="str">
        <f t="shared" si="278"/>
        <v>simvastatine oral 10mg/</v>
      </c>
    </row>
    <row r="2296" spans="1:168" ht="15.75" customHeight="1">
      <c r="A2296" s="76">
        <f t="shared" si="272"/>
        <v>9877049</v>
      </c>
      <c r="C2296" s="119"/>
      <c r="D2296" s="119"/>
      <c r="E2296" s="119"/>
      <c r="F2296" s="119"/>
      <c r="G2296" s="46" t="s">
        <v>1786</v>
      </c>
      <c r="H2296" s="46" t="s">
        <v>1876</v>
      </c>
      <c r="J2296" s="5" t="str">
        <f t="shared" si="273"/>
        <v>NOR simvastatine Mylan AB film-coated tablet 250 x 20mg/</v>
      </c>
      <c r="K2296" s="5" t="str">
        <f t="shared" si="274"/>
        <v>NOR simvastatine Mylan AB film-coated tablet 250 x 20mg/</v>
      </c>
      <c r="N2296" s="46" t="s">
        <v>210</v>
      </c>
      <c r="O2296" s="46" t="s">
        <v>2237</v>
      </c>
      <c r="P2296" s="80">
        <v>250</v>
      </c>
      <c r="R2296" s="80">
        <v>250</v>
      </c>
      <c r="T2296" s="119"/>
      <c r="U2296" s="119"/>
      <c r="V2296" s="119"/>
      <c r="W2296" s="119"/>
      <c r="X2296" s="46" t="s">
        <v>210</v>
      </c>
      <c r="Y2296" s="46" t="s">
        <v>2188</v>
      </c>
      <c r="AA2296" s="46" t="s">
        <v>2303</v>
      </c>
      <c r="AC2296" s="46" t="s">
        <v>210</v>
      </c>
      <c r="AD2296" s="46" t="s">
        <v>210</v>
      </c>
      <c r="AE2296" s="46" t="s">
        <v>2237</v>
      </c>
      <c r="AF2296" s="48" t="s">
        <v>2203</v>
      </c>
      <c r="AG2296" s="46" t="s">
        <v>2339</v>
      </c>
      <c r="AH2296" s="46"/>
      <c r="AI2296" s="46" t="s">
        <v>3373</v>
      </c>
      <c r="AJ2296" s="46" t="s">
        <v>2221</v>
      </c>
      <c r="AT2296" s="25" t="str">
        <f t="shared" si="275"/>
        <v>NOR simvastatine Mylan AB film-coated tablet 20mg/</v>
      </c>
      <c r="AU2296" s="33"/>
      <c r="AV2296" s="46" t="s">
        <v>2369</v>
      </c>
      <c r="AW2296" s="46" t="s">
        <v>1876</v>
      </c>
      <c r="AX2296" s="46"/>
      <c r="AZ2296" s="46" t="s">
        <v>579</v>
      </c>
      <c r="BA2296" s="46" t="s">
        <v>615</v>
      </c>
      <c r="BB2296" s="46"/>
      <c r="BD2296" s="46" t="s">
        <v>2339</v>
      </c>
      <c r="BE2296" s="46"/>
      <c r="BF2296" s="46" t="s">
        <v>2080</v>
      </c>
      <c r="BG2296" s="46" t="s">
        <v>992</v>
      </c>
      <c r="BH2296" s="46"/>
      <c r="BI2296" s="46"/>
      <c r="BJ2296" s="46" t="s">
        <v>1993</v>
      </c>
      <c r="BK2296" s="46" t="s">
        <v>992</v>
      </c>
      <c r="BL2296" s="46" t="s">
        <v>2080</v>
      </c>
      <c r="BM2296" s="65" t="s">
        <v>1353</v>
      </c>
      <c r="BN2296" t="str">
        <f t="shared" si="276"/>
        <v>simvastatine film-coated tablet 20mg/</v>
      </c>
      <c r="BO2296" s="65"/>
      <c r="BP2296" t="str">
        <f t="shared" ref="BP2296:BP2309" si="279">CONCATENATE(CR2297," ",BS2296," ",DR2296,DS2296,"/",DU2296,DV2296)</f>
        <v>simvastatine film-coated tablet 20mg/</v>
      </c>
      <c r="BR2296" s="76">
        <v>10221000</v>
      </c>
      <c r="BS2296" s="72" t="s">
        <v>1220</v>
      </c>
      <c r="BT2296" s="72"/>
      <c r="BU2296" s="119"/>
      <c r="BV2296" s="119"/>
      <c r="BW2296" s="48" t="s">
        <v>2203</v>
      </c>
      <c r="CB2296" s="82" t="s">
        <v>173</v>
      </c>
      <c r="CC2296" s="82"/>
      <c r="CD2296" s="46" t="s">
        <v>2262</v>
      </c>
      <c r="CE2296" s="46" t="s">
        <v>173</v>
      </c>
      <c r="CG2296" s="46" t="s">
        <v>175</v>
      </c>
      <c r="CH2296" s="46"/>
      <c r="CI2296" s="119"/>
      <c r="CJ2296" s="119"/>
      <c r="CK2296" s="46" t="s">
        <v>1239</v>
      </c>
      <c r="CN2296" s="46" t="s">
        <v>3383</v>
      </c>
      <c r="CO2296" s="46" t="s">
        <v>2252</v>
      </c>
      <c r="CQ2296" s="46" t="s">
        <v>2252</v>
      </c>
      <c r="CR2296" s="46" t="s">
        <v>615</v>
      </c>
      <c r="CT2296" s="46" t="s">
        <v>2252</v>
      </c>
      <c r="CU2296" s="46" t="s">
        <v>615</v>
      </c>
      <c r="CV2296" s="119"/>
      <c r="CW2296" s="148"/>
      <c r="DG2296" s="119"/>
      <c r="DH2296" s="119"/>
      <c r="DI2296" s="119"/>
      <c r="DJ2296" s="119"/>
      <c r="DK2296" s="119"/>
      <c r="DL2296" s="74">
        <v>20</v>
      </c>
      <c r="DM2296" s="74" t="s">
        <v>164</v>
      </c>
      <c r="DN2296" s="74"/>
      <c r="DO2296" s="74"/>
      <c r="DP2296" s="74"/>
      <c r="DR2296" s="74">
        <v>20</v>
      </c>
      <c r="DS2296" s="74" t="s">
        <v>164</v>
      </c>
      <c r="DX2296" s="46" t="s">
        <v>210</v>
      </c>
      <c r="DY2296" s="46" t="s">
        <v>210</v>
      </c>
      <c r="DZ2296" s="46" t="s">
        <v>2242</v>
      </c>
      <c r="EA2296" s="75">
        <v>200000</v>
      </c>
      <c r="EB2296" s="46" t="s">
        <v>164</v>
      </c>
      <c r="EC2296" s="46"/>
      <c r="ET2296" s="46" t="s">
        <v>210</v>
      </c>
      <c r="EU2296" s="46" t="s">
        <v>210</v>
      </c>
      <c r="EY2296" s="70" t="str">
        <f t="shared" si="277"/>
        <v>simvastatine oral 20mg/</v>
      </c>
      <c r="FK2296" s="14" t="s">
        <v>163</v>
      </c>
      <c r="FL2296" s="70" t="str">
        <f t="shared" si="278"/>
        <v>simvastatine oral 20mg/</v>
      </c>
    </row>
    <row r="2297" spans="1:168" ht="15.75" customHeight="1">
      <c r="A2297" s="76">
        <f t="shared" si="272"/>
        <v>9877050</v>
      </c>
      <c r="C2297" s="119"/>
      <c r="D2297" s="119"/>
      <c r="E2297" s="119"/>
      <c r="F2297" s="119"/>
      <c r="G2297" s="46" t="s">
        <v>1787</v>
      </c>
      <c r="H2297" s="46" t="s">
        <v>1876</v>
      </c>
      <c r="J2297" s="5" t="str">
        <f t="shared" si="273"/>
        <v>NOR simvastatine Mylan AB film-coated tablet 90 x 20mg/</v>
      </c>
      <c r="K2297" s="5" t="str">
        <f t="shared" si="274"/>
        <v>NOR simvastatine Mylan AB film-coated tablet 90 x 20mg/</v>
      </c>
      <c r="N2297" s="46" t="s">
        <v>210</v>
      </c>
      <c r="O2297" s="46" t="s">
        <v>2279</v>
      </c>
      <c r="P2297" s="80">
        <v>90</v>
      </c>
      <c r="R2297" s="80">
        <v>90</v>
      </c>
      <c r="T2297" s="119"/>
      <c r="U2297" s="119"/>
      <c r="V2297" s="119"/>
      <c r="W2297" s="119"/>
      <c r="X2297" s="46" t="s">
        <v>210</v>
      </c>
      <c r="Y2297" s="46" t="s">
        <v>2188</v>
      </c>
      <c r="AA2297" s="46" t="s">
        <v>2303</v>
      </c>
      <c r="AC2297" s="46" t="s">
        <v>210</v>
      </c>
      <c r="AD2297" s="46" t="s">
        <v>210</v>
      </c>
      <c r="AE2297" s="46" t="s">
        <v>2279</v>
      </c>
      <c r="AF2297" s="48" t="s">
        <v>2203</v>
      </c>
      <c r="AG2297" s="46" t="s">
        <v>2339</v>
      </c>
      <c r="AH2297" s="46"/>
      <c r="AI2297" s="46" t="s">
        <v>3373</v>
      </c>
      <c r="AJ2297" s="46" t="s">
        <v>2221</v>
      </c>
      <c r="AT2297" s="25" t="str">
        <f t="shared" si="275"/>
        <v>NOR simvastatine Mylan AB film-coated tablet 20mg/</v>
      </c>
      <c r="AU2297" s="33"/>
      <c r="AV2297" s="46" t="s">
        <v>2369</v>
      </c>
      <c r="AW2297" s="46" t="s">
        <v>1876</v>
      </c>
      <c r="AX2297" s="46"/>
      <c r="AZ2297" s="46" t="s">
        <v>579</v>
      </c>
      <c r="BA2297" s="46" t="s">
        <v>615</v>
      </c>
      <c r="BB2297" s="46"/>
      <c r="BD2297" s="46" t="s">
        <v>2339</v>
      </c>
      <c r="BE2297" s="46"/>
      <c r="BF2297" s="46" t="s">
        <v>2080</v>
      </c>
      <c r="BG2297" s="46" t="s">
        <v>992</v>
      </c>
      <c r="BH2297" s="46"/>
      <c r="BI2297" s="46"/>
      <c r="BJ2297" s="46" t="s">
        <v>1993</v>
      </c>
      <c r="BK2297" s="46" t="s">
        <v>992</v>
      </c>
      <c r="BL2297" s="46" t="s">
        <v>2080</v>
      </c>
      <c r="BM2297" s="65" t="s">
        <v>1353</v>
      </c>
      <c r="BN2297" t="str">
        <f t="shared" si="276"/>
        <v>simvastatine film-coated tablet 20mg/</v>
      </c>
      <c r="BO2297" s="65"/>
      <c r="BP2297" t="str">
        <f t="shared" si="279"/>
        <v>simvastatine film-coated tablet 20mg/</v>
      </c>
      <c r="BR2297" s="76">
        <v>10221000</v>
      </c>
      <c r="BS2297" s="72" t="s">
        <v>1220</v>
      </c>
      <c r="BT2297" s="72"/>
      <c r="BU2297" s="119"/>
      <c r="BV2297" s="119"/>
      <c r="BW2297" s="48" t="s">
        <v>2203</v>
      </c>
      <c r="CB2297" s="82" t="s">
        <v>173</v>
      </c>
      <c r="CC2297" s="82"/>
      <c r="CD2297" s="46" t="s">
        <v>2262</v>
      </c>
      <c r="CE2297" s="46" t="s">
        <v>173</v>
      </c>
      <c r="CG2297" s="46" t="s">
        <v>175</v>
      </c>
      <c r="CH2297" s="46"/>
      <c r="CI2297" s="119"/>
      <c r="CJ2297" s="119"/>
      <c r="CK2297" s="46" t="s">
        <v>1239</v>
      </c>
      <c r="CN2297" s="46" t="s">
        <v>3383</v>
      </c>
      <c r="CO2297" s="46" t="s">
        <v>2252</v>
      </c>
      <c r="CQ2297" s="46" t="s">
        <v>2252</v>
      </c>
      <c r="CR2297" s="46" t="s">
        <v>615</v>
      </c>
      <c r="CT2297" s="46" t="s">
        <v>2252</v>
      </c>
      <c r="CU2297" s="46" t="s">
        <v>615</v>
      </c>
      <c r="CV2297" s="119"/>
      <c r="CW2297" s="148"/>
      <c r="DG2297" s="119"/>
      <c r="DH2297" s="119"/>
      <c r="DI2297" s="119"/>
      <c r="DJ2297" s="119"/>
      <c r="DK2297" s="119"/>
      <c r="DL2297" s="74">
        <v>20</v>
      </c>
      <c r="DM2297" s="74" t="s">
        <v>164</v>
      </c>
      <c r="DN2297" s="74"/>
      <c r="DO2297" s="74"/>
      <c r="DP2297" s="74"/>
      <c r="DR2297" s="74">
        <v>20</v>
      </c>
      <c r="DS2297" s="74" t="s">
        <v>164</v>
      </c>
      <c r="DX2297" s="46" t="s">
        <v>210</v>
      </c>
      <c r="DY2297" s="46" t="s">
        <v>210</v>
      </c>
      <c r="DZ2297" s="46" t="s">
        <v>2242</v>
      </c>
      <c r="EA2297" s="75">
        <v>200000</v>
      </c>
      <c r="EB2297" s="46" t="s">
        <v>164</v>
      </c>
      <c r="EC2297" s="46"/>
      <c r="ET2297" s="46" t="s">
        <v>210</v>
      </c>
      <c r="EU2297" s="46" t="s">
        <v>210</v>
      </c>
      <c r="EY2297" s="70" t="str">
        <f t="shared" si="277"/>
        <v>simvastatine oral 20mg/</v>
      </c>
      <c r="FK2297" s="14" t="s">
        <v>163</v>
      </c>
      <c r="FL2297" s="70" t="str">
        <f t="shared" si="278"/>
        <v>simvastatine oral 20mg/</v>
      </c>
    </row>
    <row r="2298" spans="1:168" ht="15.75" customHeight="1">
      <c r="A2298" s="76">
        <f t="shared" si="272"/>
        <v>9877051</v>
      </c>
      <c r="C2298" s="119"/>
      <c r="D2298" s="119"/>
      <c r="E2298" s="119"/>
      <c r="F2298" s="119"/>
      <c r="G2298" s="46" t="s">
        <v>1788</v>
      </c>
      <c r="H2298" s="46" t="s">
        <v>1880</v>
      </c>
      <c r="J2298" s="5" t="str">
        <f t="shared" si="273"/>
        <v>NOR simvastatine Orion Corporation - Espoo film-coated tablet 100 x 40mg/</v>
      </c>
      <c r="K2298" s="5" t="str">
        <f t="shared" si="274"/>
        <v>NOR simvastatine Orion Corporation - Espoo film-coated tablet 100 x 40mg/</v>
      </c>
      <c r="N2298" s="46" t="s">
        <v>210</v>
      </c>
      <c r="O2298" s="46" t="s">
        <v>2235</v>
      </c>
      <c r="P2298" s="80">
        <v>100</v>
      </c>
      <c r="R2298" s="80">
        <v>100</v>
      </c>
      <c r="T2298" s="119"/>
      <c r="U2298" s="119"/>
      <c r="V2298" s="119"/>
      <c r="W2298" s="119"/>
      <c r="X2298" s="46" t="s">
        <v>210</v>
      </c>
      <c r="Y2298" s="46" t="s">
        <v>2193</v>
      </c>
      <c r="AA2298" s="46" t="s">
        <v>2303</v>
      </c>
      <c r="AC2298" s="46" t="s">
        <v>210</v>
      </c>
      <c r="AD2298" s="46" t="s">
        <v>210</v>
      </c>
      <c r="AE2298" s="46" t="s">
        <v>2235</v>
      </c>
      <c r="AF2298" s="48" t="s">
        <v>2203</v>
      </c>
      <c r="AG2298" s="46" t="s">
        <v>2339</v>
      </c>
      <c r="AH2298" s="46"/>
      <c r="AI2298" s="46" t="s">
        <v>3373</v>
      </c>
      <c r="AJ2298" s="46" t="s">
        <v>2221</v>
      </c>
      <c r="AT2298" s="25" t="str">
        <f t="shared" si="275"/>
        <v>NOR simvastatine Orion Corporation - Espoo film-coated tablet 40mg/</v>
      </c>
      <c r="AU2298" s="33"/>
      <c r="AV2298" s="46" t="s">
        <v>2368</v>
      </c>
      <c r="AW2298" s="46" t="s">
        <v>1880</v>
      </c>
      <c r="AX2298" s="46"/>
      <c r="AZ2298" s="46" t="s">
        <v>579</v>
      </c>
      <c r="BA2298" s="46" t="s">
        <v>615</v>
      </c>
      <c r="BB2298" s="46"/>
      <c r="BD2298" s="46" t="s">
        <v>2339</v>
      </c>
      <c r="BE2298" s="46"/>
      <c r="BF2298" s="46" t="s">
        <v>2085</v>
      </c>
      <c r="BG2298" s="46" t="s">
        <v>2106</v>
      </c>
      <c r="BH2298" s="46"/>
      <c r="BI2298" s="46"/>
      <c r="BJ2298" s="46" t="s">
        <v>1998</v>
      </c>
      <c r="BK2298" s="46" t="s">
        <v>2106</v>
      </c>
      <c r="BL2298" s="46" t="s">
        <v>2085</v>
      </c>
      <c r="BM2298" s="65" t="s">
        <v>1353</v>
      </c>
      <c r="BN2298" t="str">
        <f t="shared" si="276"/>
        <v>simvastatine film-coated tablet 40mg/</v>
      </c>
      <c r="BO2298" s="65"/>
      <c r="BP2298" t="str">
        <f t="shared" si="279"/>
        <v>simvastatine film-coated tablet 40mg/</v>
      </c>
      <c r="BR2298" s="76">
        <v>10221000</v>
      </c>
      <c r="BS2298" s="72" t="s">
        <v>1220</v>
      </c>
      <c r="BT2298" s="72"/>
      <c r="BU2298" s="119"/>
      <c r="BV2298" s="119"/>
      <c r="BW2298" s="48" t="s">
        <v>2203</v>
      </c>
      <c r="CB2298" s="82" t="s">
        <v>173</v>
      </c>
      <c r="CC2298" s="82"/>
      <c r="CD2298" s="46" t="s">
        <v>2262</v>
      </c>
      <c r="CE2298" s="46" t="s">
        <v>173</v>
      </c>
      <c r="CG2298" s="46" t="s">
        <v>175</v>
      </c>
      <c r="CH2298" s="46"/>
      <c r="CI2298" s="119"/>
      <c r="CJ2298" s="119"/>
      <c r="CK2298" s="46" t="s">
        <v>1239</v>
      </c>
      <c r="CN2298" s="46" t="s">
        <v>3383</v>
      </c>
      <c r="CO2298" s="46" t="s">
        <v>2252</v>
      </c>
      <c r="CQ2298" s="46" t="s">
        <v>2252</v>
      </c>
      <c r="CR2298" s="46" t="s">
        <v>615</v>
      </c>
      <c r="CT2298" s="46" t="s">
        <v>2252</v>
      </c>
      <c r="CU2298" s="46" t="s">
        <v>615</v>
      </c>
      <c r="CV2298" s="119"/>
      <c r="CW2298" s="148"/>
      <c r="DG2298" s="119"/>
      <c r="DH2298" s="119"/>
      <c r="DI2298" s="119"/>
      <c r="DJ2298" s="119"/>
      <c r="DK2298" s="119"/>
      <c r="DL2298" s="74">
        <v>40</v>
      </c>
      <c r="DM2298" s="74" t="s">
        <v>164</v>
      </c>
      <c r="DN2298" s="74"/>
      <c r="DO2298" s="74"/>
      <c r="DP2298" s="74"/>
      <c r="DR2298" s="74">
        <v>40</v>
      </c>
      <c r="DS2298" s="74" t="s">
        <v>164</v>
      </c>
      <c r="DX2298" s="46" t="s">
        <v>210</v>
      </c>
      <c r="DY2298" s="46" t="s">
        <v>210</v>
      </c>
      <c r="DZ2298" s="46" t="s">
        <v>2242</v>
      </c>
      <c r="EA2298" s="75">
        <v>400000</v>
      </c>
      <c r="EB2298" s="46" t="s">
        <v>164</v>
      </c>
      <c r="EC2298" s="46"/>
      <c r="ET2298" s="46" t="s">
        <v>210</v>
      </c>
      <c r="EU2298" s="46" t="s">
        <v>210</v>
      </c>
      <c r="EY2298" s="70" t="str">
        <f t="shared" si="277"/>
        <v>simvastatine oral 40mg/</v>
      </c>
      <c r="FK2298" s="14" t="s">
        <v>163</v>
      </c>
      <c r="FL2298" s="70" t="str">
        <f t="shared" si="278"/>
        <v>simvastatine oral 40mg/</v>
      </c>
    </row>
    <row r="2299" spans="1:168" ht="15.75" customHeight="1">
      <c r="A2299" s="76">
        <f t="shared" si="272"/>
        <v>9877052</v>
      </c>
      <c r="C2299" s="119"/>
      <c r="D2299" s="119"/>
      <c r="E2299" s="119"/>
      <c r="F2299" s="119"/>
      <c r="G2299" s="46" t="s">
        <v>1789</v>
      </c>
      <c r="H2299" s="46" t="s">
        <v>1875</v>
      </c>
      <c r="J2299" s="5" t="str">
        <f t="shared" si="273"/>
        <v>NOR simvastatine Orion Corporation - Espoo film-coated tablet 98 x 20mg/</v>
      </c>
      <c r="K2299" s="5" t="str">
        <f t="shared" si="274"/>
        <v>NOR simvastatine Orion Corporation - Espoo film-coated tablet 98 x 20mg/</v>
      </c>
      <c r="N2299" s="46" t="s">
        <v>210</v>
      </c>
      <c r="O2299" s="46" t="s">
        <v>2281</v>
      </c>
      <c r="P2299" s="80">
        <v>98</v>
      </c>
      <c r="R2299" s="80">
        <v>98</v>
      </c>
      <c r="T2299" s="119"/>
      <c r="U2299" s="119"/>
      <c r="V2299" s="119"/>
      <c r="W2299" s="119"/>
      <c r="X2299" s="46" t="s">
        <v>210</v>
      </c>
      <c r="Y2299" s="46" t="s">
        <v>2187</v>
      </c>
      <c r="AA2299" s="46" t="s">
        <v>2303</v>
      </c>
      <c r="AC2299" s="46" t="s">
        <v>210</v>
      </c>
      <c r="AD2299" s="46" t="s">
        <v>210</v>
      </c>
      <c r="AE2299" s="46" t="s">
        <v>2281</v>
      </c>
      <c r="AF2299" s="48" t="s">
        <v>2203</v>
      </c>
      <c r="AG2299" s="46" t="s">
        <v>2339</v>
      </c>
      <c r="AH2299" s="46"/>
      <c r="AI2299" s="46" t="s">
        <v>3373</v>
      </c>
      <c r="AJ2299" s="46" t="s">
        <v>2221</v>
      </c>
      <c r="AT2299" s="25" t="str">
        <f t="shared" si="275"/>
        <v>NOR simvastatine Orion Corporation - Espoo film-coated tablet 20mg/</v>
      </c>
      <c r="AU2299" s="33"/>
      <c r="AV2299" s="46" t="s">
        <v>2368</v>
      </c>
      <c r="AW2299" s="46" t="s">
        <v>1875</v>
      </c>
      <c r="AX2299" s="46"/>
      <c r="AZ2299" s="46" t="s">
        <v>579</v>
      </c>
      <c r="BA2299" s="46" t="s">
        <v>615</v>
      </c>
      <c r="BB2299" s="46"/>
      <c r="BD2299" s="46" t="s">
        <v>2339</v>
      </c>
      <c r="BE2299" s="46"/>
      <c r="BF2299" s="46" t="s">
        <v>2079</v>
      </c>
      <c r="BG2299" s="46" t="s">
        <v>2106</v>
      </c>
      <c r="BH2299" s="46"/>
      <c r="BI2299" s="46"/>
      <c r="BJ2299" s="46" t="s">
        <v>1992</v>
      </c>
      <c r="BK2299" s="46" t="s">
        <v>2106</v>
      </c>
      <c r="BL2299" s="46" t="s">
        <v>2079</v>
      </c>
      <c r="BM2299" s="65" t="s">
        <v>1353</v>
      </c>
      <c r="BN2299" t="str">
        <f t="shared" si="276"/>
        <v>simvastatine film-coated tablet 20mg/</v>
      </c>
      <c r="BO2299" s="65"/>
      <c r="BP2299" t="str">
        <f t="shared" si="279"/>
        <v>simvastatine film-coated tablet 20mg/</v>
      </c>
      <c r="BR2299" s="76">
        <v>10221000</v>
      </c>
      <c r="BS2299" s="72" t="s">
        <v>1220</v>
      </c>
      <c r="BT2299" s="72"/>
      <c r="BU2299" s="119"/>
      <c r="BV2299" s="119"/>
      <c r="BW2299" s="48" t="s">
        <v>2203</v>
      </c>
      <c r="CB2299" s="82" t="s">
        <v>173</v>
      </c>
      <c r="CC2299" s="82"/>
      <c r="CD2299" s="46" t="s">
        <v>2262</v>
      </c>
      <c r="CE2299" s="46" t="s">
        <v>173</v>
      </c>
      <c r="CG2299" s="46" t="s">
        <v>175</v>
      </c>
      <c r="CH2299" s="46"/>
      <c r="CI2299" s="119"/>
      <c r="CJ2299" s="119"/>
      <c r="CK2299" s="46" t="s">
        <v>1239</v>
      </c>
      <c r="CN2299" s="46" t="s">
        <v>3383</v>
      </c>
      <c r="CO2299" s="46" t="s">
        <v>2252</v>
      </c>
      <c r="CQ2299" s="46" t="s">
        <v>2252</v>
      </c>
      <c r="CR2299" s="46" t="s">
        <v>615</v>
      </c>
      <c r="CT2299" s="46" t="s">
        <v>2252</v>
      </c>
      <c r="CU2299" s="46" t="s">
        <v>615</v>
      </c>
      <c r="CV2299" s="119"/>
      <c r="CW2299" s="148"/>
      <c r="DG2299" s="119"/>
      <c r="DH2299" s="119"/>
      <c r="DI2299" s="119"/>
      <c r="DJ2299" s="119"/>
      <c r="DK2299" s="119"/>
      <c r="DL2299" s="74">
        <v>20</v>
      </c>
      <c r="DM2299" s="74" t="s">
        <v>164</v>
      </c>
      <c r="DN2299" s="74"/>
      <c r="DO2299" s="74"/>
      <c r="DP2299" s="74"/>
      <c r="DR2299" s="74">
        <v>20</v>
      </c>
      <c r="DS2299" s="74" t="s">
        <v>164</v>
      </c>
      <c r="DX2299" s="46" t="s">
        <v>210</v>
      </c>
      <c r="DY2299" s="46" t="s">
        <v>210</v>
      </c>
      <c r="DZ2299" s="46" t="s">
        <v>2242</v>
      </c>
      <c r="EA2299" s="75">
        <v>200000</v>
      </c>
      <c r="EB2299" s="46" t="s">
        <v>164</v>
      </c>
      <c r="EC2299" s="46"/>
      <c r="ET2299" s="46" t="s">
        <v>210</v>
      </c>
      <c r="EU2299" s="46" t="s">
        <v>210</v>
      </c>
      <c r="EY2299" s="70" t="str">
        <f t="shared" si="277"/>
        <v>simvastatine oral 20mg/</v>
      </c>
      <c r="FK2299" s="14" t="s">
        <v>163</v>
      </c>
      <c r="FL2299" s="70" t="str">
        <f t="shared" si="278"/>
        <v>simvastatine oral 20mg/</v>
      </c>
    </row>
    <row r="2300" spans="1:168" ht="15.75" customHeight="1">
      <c r="A2300" s="76">
        <f t="shared" si="272"/>
        <v>9877053</v>
      </c>
      <c r="C2300" s="119"/>
      <c r="D2300" s="119"/>
      <c r="E2300" s="119"/>
      <c r="F2300" s="119"/>
      <c r="G2300" s="46" t="s">
        <v>1790</v>
      </c>
      <c r="H2300" s="46" t="s">
        <v>1855</v>
      </c>
      <c r="J2300" s="5" t="str">
        <f t="shared" si="273"/>
        <v>NOR simvastatine Teva Sweden AB film-coated tablet 50 x 40mg/</v>
      </c>
      <c r="K2300" s="5" t="str">
        <f t="shared" si="274"/>
        <v>NOR simvastatine Teva Sweden AB film-coated tablet 50 x 40mg/</v>
      </c>
      <c r="N2300" s="46" t="s">
        <v>210</v>
      </c>
      <c r="O2300" s="46" t="s">
        <v>2240</v>
      </c>
      <c r="P2300" s="80">
        <v>50</v>
      </c>
      <c r="R2300" s="80">
        <v>50</v>
      </c>
      <c r="T2300" s="119"/>
      <c r="U2300" s="119"/>
      <c r="V2300" s="119"/>
      <c r="W2300" s="119"/>
      <c r="X2300" s="46" t="s">
        <v>210</v>
      </c>
      <c r="Y2300" s="46" t="s">
        <v>2164</v>
      </c>
      <c r="AA2300" s="46" t="s">
        <v>2303</v>
      </c>
      <c r="AC2300" s="46" t="s">
        <v>210</v>
      </c>
      <c r="AD2300" s="46" t="s">
        <v>210</v>
      </c>
      <c r="AE2300" s="46" t="s">
        <v>2240</v>
      </c>
      <c r="AF2300" s="48" t="s">
        <v>2203</v>
      </c>
      <c r="AG2300" s="46" t="s">
        <v>2339</v>
      </c>
      <c r="AH2300" s="46"/>
      <c r="AI2300" s="46" t="s">
        <v>3373</v>
      </c>
      <c r="AJ2300" s="46" t="s">
        <v>2221</v>
      </c>
      <c r="AT2300" s="25" t="str">
        <f t="shared" si="275"/>
        <v>NOR simvastatine Teva Sweden AB film-coated tablet 40mg/</v>
      </c>
      <c r="AU2300" s="33"/>
      <c r="AV2300" s="46" t="s">
        <v>2363</v>
      </c>
      <c r="AW2300" s="46" t="s">
        <v>1855</v>
      </c>
      <c r="AX2300" s="46"/>
      <c r="AZ2300" s="46" t="s">
        <v>579</v>
      </c>
      <c r="BA2300" s="46" t="s">
        <v>615</v>
      </c>
      <c r="BB2300" s="46"/>
      <c r="BD2300" s="46" t="s">
        <v>2339</v>
      </c>
      <c r="BE2300" s="46"/>
      <c r="BF2300" s="46" t="s">
        <v>2056</v>
      </c>
      <c r="BG2300" s="46" t="s">
        <v>2101</v>
      </c>
      <c r="BH2300" s="46"/>
      <c r="BI2300" s="46"/>
      <c r="BJ2300" s="46" t="s">
        <v>1969</v>
      </c>
      <c r="BK2300" s="46" t="s">
        <v>2101</v>
      </c>
      <c r="BL2300" s="46" t="s">
        <v>2056</v>
      </c>
      <c r="BM2300" s="65" t="s">
        <v>1353</v>
      </c>
      <c r="BN2300" t="str">
        <f t="shared" si="276"/>
        <v>simvastatine film-coated tablet 40mg/</v>
      </c>
      <c r="BO2300" s="65"/>
      <c r="BP2300" t="str">
        <f t="shared" si="279"/>
        <v>simvastatine film-coated tablet 40mg/</v>
      </c>
      <c r="BR2300" s="76">
        <v>10221000</v>
      </c>
      <c r="BS2300" s="72" t="s">
        <v>1220</v>
      </c>
      <c r="BT2300" s="72"/>
      <c r="BU2300" s="119"/>
      <c r="BV2300" s="119"/>
      <c r="BW2300" s="48" t="s">
        <v>2203</v>
      </c>
      <c r="CB2300" s="82" t="s">
        <v>173</v>
      </c>
      <c r="CC2300" s="82"/>
      <c r="CD2300" s="46" t="s">
        <v>2262</v>
      </c>
      <c r="CE2300" s="46" t="s">
        <v>173</v>
      </c>
      <c r="CG2300" s="46" t="s">
        <v>175</v>
      </c>
      <c r="CH2300" s="46"/>
      <c r="CI2300" s="119"/>
      <c r="CJ2300" s="119"/>
      <c r="CK2300" s="46" t="s">
        <v>1239</v>
      </c>
      <c r="CN2300" s="46" t="s">
        <v>3383</v>
      </c>
      <c r="CO2300" s="46" t="s">
        <v>2252</v>
      </c>
      <c r="CQ2300" s="46" t="s">
        <v>2252</v>
      </c>
      <c r="CR2300" s="46" t="s">
        <v>615</v>
      </c>
      <c r="CT2300" s="46" t="s">
        <v>2252</v>
      </c>
      <c r="CU2300" s="46" t="s">
        <v>615</v>
      </c>
      <c r="CV2300" s="119"/>
      <c r="CW2300" s="148"/>
      <c r="DG2300" s="119"/>
      <c r="DH2300" s="119"/>
      <c r="DI2300" s="119"/>
      <c r="DJ2300" s="119"/>
      <c r="DK2300" s="119"/>
      <c r="DL2300" s="74">
        <v>40</v>
      </c>
      <c r="DM2300" s="74" t="s">
        <v>164</v>
      </c>
      <c r="DN2300" s="74"/>
      <c r="DO2300" s="74"/>
      <c r="DP2300" s="74"/>
      <c r="DR2300" s="74">
        <v>40</v>
      </c>
      <c r="DS2300" s="74" t="s">
        <v>164</v>
      </c>
      <c r="DX2300" s="46" t="s">
        <v>210</v>
      </c>
      <c r="DY2300" s="46" t="s">
        <v>210</v>
      </c>
      <c r="DZ2300" s="46" t="s">
        <v>2242</v>
      </c>
      <c r="EA2300" s="75">
        <v>400000</v>
      </c>
      <c r="EB2300" s="46" t="s">
        <v>164</v>
      </c>
      <c r="EC2300" s="46"/>
      <c r="ET2300" s="46" t="s">
        <v>210</v>
      </c>
      <c r="EU2300" s="46" t="s">
        <v>210</v>
      </c>
      <c r="EY2300" s="70" t="str">
        <f t="shared" si="277"/>
        <v>simvastatine oral 40mg/</v>
      </c>
      <c r="FK2300" s="14" t="s">
        <v>163</v>
      </c>
      <c r="FL2300" s="70" t="str">
        <f t="shared" si="278"/>
        <v>simvastatine oral 40mg/</v>
      </c>
    </row>
    <row r="2301" spans="1:168" ht="15.75" customHeight="1">
      <c r="A2301" s="76">
        <f t="shared" si="272"/>
        <v>9877054</v>
      </c>
      <c r="C2301" s="119"/>
      <c r="D2301" s="119"/>
      <c r="E2301" s="119"/>
      <c r="F2301" s="119"/>
      <c r="G2301" s="46" t="s">
        <v>1791</v>
      </c>
      <c r="H2301" s="46" t="s">
        <v>1870</v>
      </c>
      <c r="J2301" s="5" t="str">
        <f t="shared" si="273"/>
        <v>NOR simvastatine Sandoz - København film-coated tablet 10 x 20mg/</v>
      </c>
      <c r="K2301" s="5" t="str">
        <f t="shared" si="274"/>
        <v>NOR simvastatine Sandoz - København film-coated tablet 10 x 20mg/</v>
      </c>
      <c r="N2301" s="46" t="s">
        <v>210</v>
      </c>
      <c r="O2301" s="46" t="s">
        <v>2230</v>
      </c>
      <c r="P2301" s="80">
        <v>10</v>
      </c>
      <c r="R2301" s="80">
        <v>10</v>
      </c>
      <c r="T2301" s="119"/>
      <c r="U2301" s="119"/>
      <c r="V2301" s="119"/>
      <c r="W2301" s="119"/>
      <c r="X2301" s="46" t="s">
        <v>210</v>
      </c>
      <c r="Y2301" s="46" t="s">
        <v>2179</v>
      </c>
      <c r="AA2301" s="46" t="s">
        <v>2303</v>
      </c>
      <c r="AC2301" s="46" t="s">
        <v>210</v>
      </c>
      <c r="AD2301" s="46" t="s">
        <v>210</v>
      </c>
      <c r="AE2301" s="46" t="s">
        <v>2230</v>
      </c>
      <c r="AF2301" s="48" t="s">
        <v>2203</v>
      </c>
      <c r="AG2301" s="46" t="s">
        <v>2339</v>
      </c>
      <c r="AH2301" s="46"/>
      <c r="AI2301" s="46" t="s">
        <v>3373</v>
      </c>
      <c r="AJ2301" s="46" t="s">
        <v>2221</v>
      </c>
      <c r="AT2301" s="25" t="str">
        <f t="shared" si="275"/>
        <v>NOR simvastatine Sandoz - København film-coated tablet 20mg/</v>
      </c>
      <c r="AU2301" s="33"/>
      <c r="AV2301" s="46" t="s">
        <v>2367</v>
      </c>
      <c r="AW2301" s="46" t="s">
        <v>1870</v>
      </c>
      <c r="AX2301" s="46"/>
      <c r="AZ2301" s="46" t="s">
        <v>579</v>
      </c>
      <c r="BA2301" s="46" t="s">
        <v>615</v>
      </c>
      <c r="BB2301" s="46"/>
      <c r="BD2301" s="46" t="s">
        <v>2339</v>
      </c>
      <c r="BE2301" s="46"/>
      <c r="BF2301" s="46" t="s">
        <v>2071</v>
      </c>
      <c r="BG2301" s="46" t="s">
        <v>2105</v>
      </c>
      <c r="BH2301" s="46"/>
      <c r="BI2301" s="46"/>
      <c r="BJ2301" s="46" t="s">
        <v>1984</v>
      </c>
      <c r="BK2301" s="46" t="s">
        <v>2105</v>
      </c>
      <c r="BL2301" s="46" t="s">
        <v>2071</v>
      </c>
      <c r="BM2301" s="65" t="s">
        <v>1353</v>
      </c>
      <c r="BN2301" t="str">
        <f t="shared" si="276"/>
        <v>simvastatine film-coated tablet 20mg/</v>
      </c>
      <c r="BO2301" s="65"/>
      <c r="BP2301" t="str">
        <f t="shared" si="279"/>
        <v>simvastatine film-coated tablet 20mg/</v>
      </c>
      <c r="BR2301" s="76">
        <v>10221000</v>
      </c>
      <c r="BS2301" s="72" t="s">
        <v>1220</v>
      </c>
      <c r="BT2301" s="72"/>
      <c r="BU2301" s="119"/>
      <c r="BV2301" s="119"/>
      <c r="BW2301" s="48" t="s">
        <v>2203</v>
      </c>
      <c r="CB2301" s="82" t="s">
        <v>173</v>
      </c>
      <c r="CC2301" s="82"/>
      <c r="CD2301" s="46" t="s">
        <v>2262</v>
      </c>
      <c r="CE2301" s="46" t="s">
        <v>173</v>
      </c>
      <c r="CG2301" s="46" t="s">
        <v>175</v>
      </c>
      <c r="CH2301" s="46"/>
      <c r="CI2301" s="119"/>
      <c r="CJ2301" s="119"/>
      <c r="CK2301" s="46" t="s">
        <v>1239</v>
      </c>
      <c r="CN2301" s="46" t="s">
        <v>3383</v>
      </c>
      <c r="CO2301" s="46" t="s">
        <v>2252</v>
      </c>
      <c r="CQ2301" s="46" t="s">
        <v>2252</v>
      </c>
      <c r="CR2301" s="46" t="s">
        <v>615</v>
      </c>
      <c r="CT2301" s="46" t="s">
        <v>2252</v>
      </c>
      <c r="CU2301" s="46" t="s">
        <v>615</v>
      </c>
      <c r="CV2301" s="119"/>
      <c r="CW2301" s="148"/>
      <c r="DG2301" s="119"/>
      <c r="DH2301" s="119"/>
      <c r="DI2301" s="119"/>
      <c r="DJ2301" s="119"/>
      <c r="DK2301" s="119"/>
      <c r="DL2301" s="74">
        <v>20</v>
      </c>
      <c r="DM2301" s="74" t="s">
        <v>164</v>
      </c>
      <c r="DN2301" s="74"/>
      <c r="DO2301" s="74"/>
      <c r="DP2301" s="74"/>
      <c r="DR2301" s="74">
        <v>20</v>
      </c>
      <c r="DS2301" s="74" t="s">
        <v>164</v>
      </c>
      <c r="DX2301" s="46" t="s">
        <v>210</v>
      </c>
      <c r="DY2301" s="46" t="s">
        <v>210</v>
      </c>
      <c r="DZ2301" s="46" t="s">
        <v>2242</v>
      </c>
      <c r="EA2301" s="75">
        <v>200000</v>
      </c>
      <c r="EB2301" s="46" t="s">
        <v>164</v>
      </c>
      <c r="EC2301" s="46"/>
      <c r="ET2301" s="46" t="s">
        <v>210</v>
      </c>
      <c r="EU2301" s="46" t="s">
        <v>210</v>
      </c>
      <c r="EY2301" s="70" t="str">
        <f t="shared" si="277"/>
        <v>simvastatine oral 20mg/</v>
      </c>
      <c r="FK2301" s="14" t="s">
        <v>163</v>
      </c>
      <c r="FL2301" s="70" t="str">
        <f t="shared" si="278"/>
        <v>simvastatine oral 20mg/</v>
      </c>
    </row>
    <row r="2302" spans="1:168" ht="15.75" customHeight="1">
      <c r="A2302" s="76">
        <f t="shared" si="272"/>
        <v>9877055</v>
      </c>
      <c r="C2302" s="119"/>
      <c r="D2302" s="119"/>
      <c r="E2302" s="119"/>
      <c r="F2302" s="119"/>
      <c r="G2302" s="46" t="s">
        <v>1792</v>
      </c>
      <c r="H2302" s="46" t="s">
        <v>1870</v>
      </c>
      <c r="J2302" s="5" t="str">
        <f t="shared" si="273"/>
        <v>NOR simvastatine Sandoz - København film-coated tablet 49 x 20mg/</v>
      </c>
      <c r="K2302" s="5" t="str">
        <f t="shared" si="274"/>
        <v>NOR simvastatine Sandoz - København film-coated tablet 49 x 20mg/</v>
      </c>
      <c r="N2302" s="46" t="s">
        <v>210</v>
      </c>
      <c r="O2302" s="46" t="s">
        <v>2295</v>
      </c>
      <c r="P2302" s="80">
        <v>49</v>
      </c>
      <c r="R2302" s="80">
        <v>49</v>
      </c>
      <c r="T2302" s="119"/>
      <c r="U2302" s="119"/>
      <c r="V2302" s="119"/>
      <c r="W2302" s="119"/>
      <c r="X2302" s="46" t="s">
        <v>210</v>
      </c>
      <c r="Y2302" s="46" t="s">
        <v>2179</v>
      </c>
      <c r="AA2302" s="46" t="s">
        <v>2303</v>
      </c>
      <c r="AC2302" s="46" t="s">
        <v>210</v>
      </c>
      <c r="AD2302" s="46" t="s">
        <v>210</v>
      </c>
      <c r="AE2302" s="46" t="s">
        <v>2295</v>
      </c>
      <c r="AF2302" s="48" t="s">
        <v>2203</v>
      </c>
      <c r="AG2302" s="46" t="s">
        <v>2339</v>
      </c>
      <c r="AH2302" s="46"/>
      <c r="AI2302" s="46" t="s">
        <v>3373</v>
      </c>
      <c r="AJ2302" s="46" t="s">
        <v>2221</v>
      </c>
      <c r="AT2302" s="25" t="str">
        <f t="shared" si="275"/>
        <v>NOR simvastatine Sandoz - København film-coated tablet 20mg/</v>
      </c>
      <c r="AU2302" s="33"/>
      <c r="AV2302" s="46" t="s">
        <v>2367</v>
      </c>
      <c r="AW2302" s="46" t="s">
        <v>1870</v>
      </c>
      <c r="AX2302" s="46"/>
      <c r="AZ2302" s="46" t="s">
        <v>579</v>
      </c>
      <c r="BA2302" s="46" t="s">
        <v>615</v>
      </c>
      <c r="BB2302" s="46"/>
      <c r="BD2302" s="46" t="s">
        <v>2339</v>
      </c>
      <c r="BE2302" s="46"/>
      <c r="BF2302" s="46" t="s">
        <v>2071</v>
      </c>
      <c r="BG2302" s="46" t="s">
        <v>2105</v>
      </c>
      <c r="BH2302" s="46"/>
      <c r="BI2302" s="46"/>
      <c r="BJ2302" s="46" t="s">
        <v>1984</v>
      </c>
      <c r="BK2302" s="46" t="s">
        <v>2105</v>
      </c>
      <c r="BL2302" s="46" t="s">
        <v>2071</v>
      </c>
      <c r="BM2302" s="65" t="s">
        <v>1353</v>
      </c>
      <c r="BN2302" t="str">
        <f t="shared" si="276"/>
        <v>simvastatine film-coated tablet 20mg/</v>
      </c>
      <c r="BO2302" s="65"/>
      <c r="BP2302" t="str">
        <f t="shared" si="279"/>
        <v>simvastatine film-coated tablet 20mg/</v>
      </c>
      <c r="BR2302" s="76">
        <v>10221000</v>
      </c>
      <c r="BS2302" s="72" t="s">
        <v>1220</v>
      </c>
      <c r="BT2302" s="72"/>
      <c r="BU2302" s="119"/>
      <c r="BV2302" s="119"/>
      <c r="BW2302" s="48" t="s">
        <v>2203</v>
      </c>
      <c r="CB2302" s="82" t="s">
        <v>173</v>
      </c>
      <c r="CC2302" s="82"/>
      <c r="CD2302" s="46" t="s">
        <v>2262</v>
      </c>
      <c r="CE2302" s="46" t="s">
        <v>173</v>
      </c>
      <c r="CG2302" s="46" t="s">
        <v>175</v>
      </c>
      <c r="CH2302" s="46"/>
      <c r="CI2302" s="119"/>
      <c r="CJ2302" s="119"/>
      <c r="CK2302" s="46" t="s">
        <v>1239</v>
      </c>
      <c r="CN2302" s="46" t="s">
        <v>3383</v>
      </c>
      <c r="CO2302" s="46" t="s">
        <v>2252</v>
      </c>
      <c r="CQ2302" s="46" t="s">
        <v>2252</v>
      </c>
      <c r="CR2302" s="46" t="s">
        <v>615</v>
      </c>
      <c r="CT2302" s="46" t="s">
        <v>2252</v>
      </c>
      <c r="CU2302" s="46" t="s">
        <v>615</v>
      </c>
      <c r="CV2302" s="119"/>
      <c r="CW2302" s="148"/>
      <c r="DG2302" s="119"/>
      <c r="DH2302" s="119"/>
      <c r="DI2302" s="119"/>
      <c r="DJ2302" s="119"/>
      <c r="DK2302" s="119"/>
      <c r="DL2302" s="74">
        <v>20</v>
      </c>
      <c r="DM2302" s="74" t="s">
        <v>164</v>
      </c>
      <c r="DN2302" s="74"/>
      <c r="DO2302" s="74"/>
      <c r="DP2302" s="74"/>
      <c r="DR2302" s="74">
        <v>20</v>
      </c>
      <c r="DS2302" s="74" t="s">
        <v>164</v>
      </c>
      <c r="DX2302" s="46" t="s">
        <v>210</v>
      </c>
      <c r="DY2302" s="46" t="s">
        <v>210</v>
      </c>
      <c r="DZ2302" s="46" t="s">
        <v>2242</v>
      </c>
      <c r="EA2302" s="75">
        <v>200000</v>
      </c>
      <c r="EB2302" s="46" t="s">
        <v>164</v>
      </c>
      <c r="EC2302" s="46"/>
      <c r="ET2302" s="46" t="s">
        <v>210</v>
      </c>
      <c r="EU2302" s="46" t="s">
        <v>210</v>
      </c>
      <c r="EY2302" s="70" t="str">
        <f t="shared" si="277"/>
        <v>simvastatine oral 20mg/</v>
      </c>
      <c r="FK2302" s="14" t="s">
        <v>163</v>
      </c>
      <c r="FL2302" s="70" t="str">
        <f t="shared" si="278"/>
        <v>simvastatine oral 20mg/</v>
      </c>
    </row>
    <row r="2303" spans="1:168" ht="15.75" customHeight="1">
      <c r="A2303" s="76">
        <f t="shared" si="272"/>
        <v>9877056</v>
      </c>
      <c r="C2303" s="119"/>
      <c r="D2303" s="119"/>
      <c r="E2303" s="119"/>
      <c r="F2303" s="119"/>
      <c r="G2303" s="46" t="s">
        <v>1793</v>
      </c>
      <c r="H2303" s="46" t="s">
        <v>1870</v>
      </c>
      <c r="J2303" s="5" t="str">
        <f t="shared" si="273"/>
        <v>NOR simvastatine Sandoz - København film-coated tablet 50 x 20mg/</v>
      </c>
      <c r="K2303" s="5" t="str">
        <f t="shared" si="274"/>
        <v>NOR simvastatine Sandoz - København film-coated tablet 50 x 20mg/</v>
      </c>
      <c r="N2303" s="46" t="s">
        <v>210</v>
      </c>
      <c r="O2303" s="46" t="s">
        <v>2240</v>
      </c>
      <c r="P2303" s="80">
        <v>50</v>
      </c>
      <c r="R2303" s="80">
        <v>50</v>
      </c>
      <c r="T2303" s="119"/>
      <c r="U2303" s="119"/>
      <c r="V2303" s="119"/>
      <c r="W2303" s="119"/>
      <c r="X2303" s="46" t="s">
        <v>210</v>
      </c>
      <c r="Y2303" s="46" t="s">
        <v>2179</v>
      </c>
      <c r="AA2303" s="46" t="s">
        <v>2303</v>
      </c>
      <c r="AC2303" s="46" t="s">
        <v>210</v>
      </c>
      <c r="AD2303" s="46" t="s">
        <v>210</v>
      </c>
      <c r="AE2303" s="46" t="s">
        <v>2240</v>
      </c>
      <c r="AF2303" s="48" t="s">
        <v>2203</v>
      </c>
      <c r="AG2303" s="46" t="s">
        <v>2339</v>
      </c>
      <c r="AH2303" s="46"/>
      <c r="AI2303" s="46" t="s">
        <v>3373</v>
      </c>
      <c r="AJ2303" s="46" t="s">
        <v>2221</v>
      </c>
      <c r="AT2303" s="25" t="str">
        <f t="shared" si="275"/>
        <v>NOR simvastatine Sandoz - København film-coated tablet 20mg/</v>
      </c>
      <c r="AU2303" s="33"/>
      <c r="AV2303" s="46" t="s">
        <v>2367</v>
      </c>
      <c r="AW2303" s="46" t="s">
        <v>1870</v>
      </c>
      <c r="AX2303" s="46"/>
      <c r="AZ2303" s="46" t="s">
        <v>579</v>
      </c>
      <c r="BA2303" s="46" t="s">
        <v>615</v>
      </c>
      <c r="BB2303" s="46"/>
      <c r="BD2303" s="46" t="s">
        <v>2339</v>
      </c>
      <c r="BE2303" s="46"/>
      <c r="BF2303" s="46" t="s">
        <v>2071</v>
      </c>
      <c r="BG2303" s="46" t="s">
        <v>2105</v>
      </c>
      <c r="BH2303" s="46"/>
      <c r="BI2303" s="46"/>
      <c r="BJ2303" s="46" t="s">
        <v>1984</v>
      </c>
      <c r="BK2303" s="46" t="s">
        <v>2105</v>
      </c>
      <c r="BL2303" s="46" t="s">
        <v>2071</v>
      </c>
      <c r="BM2303" s="65" t="s">
        <v>1353</v>
      </c>
      <c r="BN2303" t="str">
        <f t="shared" si="276"/>
        <v>simvastatine film-coated tablet 20mg/</v>
      </c>
      <c r="BO2303" s="65"/>
      <c r="BP2303" t="str">
        <f t="shared" si="279"/>
        <v>simvastatine film-coated tablet 20mg/</v>
      </c>
      <c r="BR2303" s="76">
        <v>10221000</v>
      </c>
      <c r="BS2303" s="72" t="s">
        <v>1220</v>
      </c>
      <c r="BT2303" s="72"/>
      <c r="BU2303" s="119"/>
      <c r="BV2303" s="119"/>
      <c r="BW2303" s="48" t="s">
        <v>2203</v>
      </c>
      <c r="CB2303" s="82" t="s">
        <v>173</v>
      </c>
      <c r="CC2303" s="82"/>
      <c r="CD2303" s="46" t="s">
        <v>2262</v>
      </c>
      <c r="CE2303" s="46" t="s">
        <v>173</v>
      </c>
      <c r="CG2303" s="46" t="s">
        <v>175</v>
      </c>
      <c r="CH2303" s="46"/>
      <c r="CI2303" s="119"/>
      <c r="CJ2303" s="119"/>
      <c r="CK2303" s="46" t="s">
        <v>1239</v>
      </c>
      <c r="CN2303" s="46" t="s">
        <v>3383</v>
      </c>
      <c r="CO2303" s="46" t="s">
        <v>2252</v>
      </c>
      <c r="CQ2303" s="46" t="s">
        <v>2252</v>
      </c>
      <c r="CR2303" s="46" t="s">
        <v>615</v>
      </c>
      <c r="CT2303" s="46" t="s">
        <v>2252</v>
      </c>
      <c r="CU2303" s="46" t="s">
        <v>615</v>
      </c>
      <c r="CV2303" s="119"/>
      <c r="CW2303" s="148"/>
      <c r="DG2303" s="119"/>
      <c r="DH2303" s="119"/>
      <c r="DI2303" s="119"/>
      <c r="DJ2303" s="119"/>
      <c r="DK2303" s="119"/>
      <c r="DL2303" s="74">
        <v>20</v>
      </c>
      <c r="DM2303" s="74" t="s">
        <v>164</v>
      </c>
      <c r="DN2303" s="74"/>
      <c r="DO2303" s="74"/>
      <c r="DP2303" s="74"/>
      <c r="DR2303" s="74">
        <v>20</v>
      </c>
      <c r="DS2303" s="74" t="s">
        <v>164</v>
      </c>
      <c r="DX2303" s="46" t="s">
        <v>210</v>
      </c>
      <c r="DY2303" s="46" t="s">
        <v>210</v>
      </c>
      <c r="DZ2303" s="46" t="s">
        <v>2242</v>
      </c>
      <c r="EA2303" s="75">
        <v>200000</v>
      </c>
      <c r="EB2303" s="46" t="s">
        <v>164</v>
      </c>
      <c r="EC2303" s="46"/>
      <c r="ET2303" s="46" t="s">
        <v>210</v>
      </c>
      <c r="EU2303" s="46" t="s">
        <v>210</v>
      </c>
      <c r="EY2303" s="70" t="str">
        <f t="shared" si="277"/>
        <v>simvastatine oral 20mg/</v>
      </c>
      <c r="FK2303" s="14" t="s">
        <v>163</v>
      </c>
      <c r="FL2303" s="70" t="str">
        <f t="shared" si="278"/>
        <v>simvastatine oral 20mg/</v>
      </c>
    </row>
    <row r="2304" spans="1:168" ht="15.75" customHeight="1">
      <c r="A2304" s="76">
        <f t="shared" si="272"/>
        <v>9877057</v>
      </c>
      <c r="C2304" s="119"/>
      <c r="D2304" s="119"/>
      <c r="E2304" s="119"/>
      <c r="F2304" s="119"/>
      <c r="G2304" s="46" t="s">
        <v>1794</v>
      </c>
      <c r="H2304" s="46" t="s">
        <v>1879</v>
      </c>
      <c r="J2304" s="5" t="str">
        <f t="shared" si="273"/>
        <v>NOR simvastatine Mylan AB film-coated tablet 90 x 10mg/</v>
      </c>
      <c r="K2304" s="5" t="str">
        <f t="shared" si="274"/>
        <v>NOR simvastatine Mylan AB film-coated tablet 90 x 10mg/</v>
      </c>
      <c r="N2304" s="46" t="s">
        <v>210</v>
      </c>
      <c r="O2304" s="46" t="s">
        <v>2279</v>
      </c>
      <c r="P2304" s="80">
        <v>90</v>
      </c>
      <c r="R2304" s="80">
        <v>90</v>
      </c>
      <c r="T2304" s="119"/>
      <c r="U2304" s="119"/>
      <c r="V2304" s="119"/>
      <c r="W2304" s="119"/>
      <c r="X2304" s="46" t="s">
        <v>210</v>
      </c>
      <c r="Y2304" s="46" t="s">
        <v>2191</v>
      </c>
      <c r="AA2304" s="46" t="s">
        <v>2303</v>
      </c>
      <c r="AC2304" s="46" t="s">
        <v>210</v>
      </c>
      <c r="AD2304" s="46" t="s">
        <v>210</v>
      </c>
      <c r="AE2304" s="46" t="s">
        <v>2279</v>
      </c>
      <c r="AF2304" s="48" t="s">
        <v>2203</v>
      </c>
      <c r="AG2304" s="46" t="s">
        <v>2339</v>
      </c>
      <c r="AH2304" s="46"/>
      <c r="AI2304" s="46" t="s">
        <v>3373</v>
      </c>
      <c r="AJ2304" s="46" t="s">
        <v>2221</v>
      </c>
      <c r="AT2304" s="25" t="str">
        <f t="shared" si="275"/>
        <v>NOR simvastatine Mylan AB film-coated tablet 10mg/</v>
      </c>
      <c r="AU2304" s="33"/>
      <c r="AV2304" s="46" t="s">
        <v>2369</v>
      </c>
      <c r="AW2304" s="46" t="s">
        <v>1879</v>
      </c>
      <c r="AX2304" s="46"/>
      <c r="AZ2304" s="46" t="s">
        <v>579</v>
      </c>
      <c r="BA2304" s="46" t="s">
        <v>615</v>
      </c>
      <c r="BB2304" s="46"/>
      <c r="BD2304" s="46" t="s">
        <v>2339</v>
      </c>
      <c r="BE2304" s="46"/>
      <c r="BF2304" s="46" t="s">
        <v>2083</v>
      </c>
      <c r="BG2304" s="46" t="s">
        <v>992</v>
      </c>
      <c r="BH2304" s="46"/>
      <c r="BI2304" s="46"/>
      <c r="BJ2304" s="46" t="s">
        <v>1996</v>
      </c>
      <c r="BK2304" s="46" t="s">
        <v>992</v>
      </c>
      <c r="BL2304" s="46" t="s">
        <v>2083</v>
      </c>
      <c r="BM2304" s="65" t="s">
        <v>1353</v>
      </c>
      <c r="BN2304" t="str">
        <f t="shared" si="276"/>
        <v>simvastatine film-coated tablet 10mg/</v>
      </c>
      <c r="BO2304" s="65"/>
      <c r="BP2304" t="str">
        <f t="shared" si="279"/>
        <v>simvastatine film-coated tablet 10mg/</v>
      </c>
      <c r="BR2304" s="76">
        <v>10221000</v>
      </c>
      <c r="BS2304" s="72" t="s">
        <v>1220</v>
      </c>
      <c r="BT2304" s="72"/>
      <c r="BU2304" s="119"/>
      <c r="BV2304" s="119"/>
      <c r="BW2304" s="48" t="s">
        <v>2203</v>
      </c>
      <c r="CB2304" s="82" t="s">
        <v>173</v>
      </c>
      <c r="CC2304" s="82"/>
      <c r="CD2304" s="46" t="s">
        <v>2262</v>
      </c>
      <c r="CE2304" s="46" t="s">
        <v>173</v>
      </c>
      <c r="CG2304" s="46" t="s">
        <v>175</v>
      </c>
      <c r="CH2304" s="46"/>
      <c r="CI2304" s="119"/>
      <c r="CJ2304" s="119"/>
      <c r="CK2304" s="46" t="s">
        <v>1239</v>
      </c>
      <c r="CN2304" s="46" t="s">
        <v>3383</v>
      </c>
      <c r="CO2304" s="46" t="s">
        <v>2252</v>
      </c>
      <c r="CQ2304" s="46" t="s">
        <v>2252</v>
      </c>
      <c r="CR2304" s="46" t="s">
        <v>615</v>
      </c>
      <c r="CT2304" s="46" t="s">
        <v>2252</v>
      </c>
      <c r="CU2304" s="46" t="s">
        <v>615</v>
      </c>
      <c r="CV2304" s="119"/>
      <c r="CW2304" s="148"/>
      <c r="DG2304" s="119"/>
      <c r="DH2304" s="119"/>
      <c r="DI2304" s="119"/>
      <c r="DJ2304" s="119"/>
      <c r="DK2304" s="119"/>
      <c r="DL2304" s="74">
        <v>10</v>
      </c>
      <c r="DM2304" s="74" t="s">
        <v>164</v>
      </c>
      <c r="DN2304" s="74"/>
      <c r="DO2304" s="74"/>
      <c r="DP2304" s="74"/>
      <c r="DR2304" s="74">
        <v>10</v>
      </c>
      <c r="DS2304" s="74" t="s">
        <v>164</v>
      </c>
      <c r="DX2304" s="46" t="s">
        <v>210</v>
      </c>
      <c r="DY2304" s="46" t="s">
        <v>210</v>
      </c>
      <c r="DZ2304" s="46" t="s">
        <v>2242</v>
      </c>
      <c r="EA2304" s="75">
        <v>100000</v>
      </c>
      <c r="EB2304" s="46" t="s">
        <v>164</v>
      </c>
      <c r="EC2304" s="46"/>
      <c r="ET2304" s="46" t="s">
        <v>210</v>
      </c>
      <c r="EU2304" s="46" t="s">
        <v>210</v>
      </c>
      <c r="EY2304" s="70" t="str">
        <f t="shared" si="277"/>
        <v>simvastatine oral 10mg/</v>
      </c>
      <c r="FK2304" s="14" t="s">
        <v>163</v>
      </c>
      <c r="FL2304" s="70" t="str">
        <f t="shared" si="278"/>
        <v>simvastatine oral 10mg/</v>
      </c>
    </row>
    <row r="2305" spans="1:168" ht="15.75" customHeight="1">
      <c r="A2305" s="76">
        <f t="shared" ref="A2305:A2309" si="280">A2304+1</f>
        <v>9877058</v>
      </c>
      <c r="C2305" s="119"/>
      <c r="D2305" s="119"/>
      <c r="E2305" s="119"/>
      <c r="F2305" s="119"/>
      <c r="G2305" s="46" t="s">
        <v>1795</v>
      </c>
      <c r="H2305" s="46" t="s">
        <v>1867</v>
      </c>
      <c r="J2305" s="5" t="str">
        <f t="shared" si="273"/>
        <v>NOR simvastatine Bluefish Pharmaceuticals AB film-coated tablet 56 x 20mg/</v>
      </c>
      <c r="K2305" s="5" t="str">
        <f t="shared" si="274"/>
        <v>NOR simvastatine Bluefish Pharmaceuticals AB film-coated tablet 56 x 20mg/</v>
      </c>
      <c r="N2305" s="46" t="s">
        <v>210</v>
      </c>
      <c r="O2305" s="46" t="s">
        <v>2296</v>
      </c>
      <c r="P2305" s="80">
        <v>56</v>
      </c>
      <c r="R2305" s="80">
        <v>56</v>
      </c>
      <c r="T2305" s="119"/>
      <c r="U2305" s="119"/>
      <c r="V2305" s="119"/>
      <c r="W2305" s="119"/>
      <c r="X2305" s="46" t="s">
        <v>210</v>
      </c>
      <c r="Y2305" s="46" t="s">
        <v>2176</v>
      </c>
      <c r="AA2305" s="46" t="s">
        <v>2303</v>
      </c>
      <c r="AC2305" s="46" t="s">
        <v>210</v>
      </c>
      <c r="AD2305" s="46" t="s">
        <v>210</v>
      </c>
      <c r="AE2305" s="46" t="s">
        <v>2296</v>
      </c>
      <c r="AF2305" s="48" t="s">
        <v>2203</v>
      </c>
      <c r="AG2305" s="46" t="s">
        <v>2339</v>
      </c>
      <c r="AH2305" s="46"/>
      <c r="AI2305" s="46" t="s">
        <v>3373</v>
      </c>
      <c r="AJ2305" s="46" t="s">
        <v>2221</v>
      </c>
      <c r="AT2305" s="25" t="str">
        <f t="shared" si="275"/>
        <v>NOR simvastatine Bluefish Pharmaceuticals AB film-coated tablet 20mg/</v>
      </c>
      <c r="AU2305" s="33"/>
      <c r="AV2305" s="46" t="s">
        <v>2366</v>
      </c>
      <c r="AW2305" s="46" t="s">
        <v>1867</v>
      </c>
      <c r="AX2305" s="46"/>
      <c r="AZ2305" s="46" t="s">
        <v>579</v>
      </c>
      <c r="BA2305" s="46" t="s">
        <v>615</v>
      </c>
      <c r="BB2305" s="46"/>
      <c r="BD2305" s="46" t="s">
        <v>2339</v>
      </c>
      <c r="BE2305" s="46"/>
      <c r="BF2305" s="46" t="s">
        <v>2068</v>
      </c>
      <c r="BG2305" s="46" t="s">
        <v>2104</v>
      </c>
      <c r="BH2305" s="46"/>
      <c r="BI2305" s="46"/>
      <c r="BJ2305" s="46" t="s">
        <v>1981</v>
      </c>
      <c r="BK2305" s="46" t="s">
        <v>2104</v>
      </c>
      <c r="BL2305" s="46" t="s">
        <v>2068</v>
      </c>
      <c r="BM2305" s="65" t="s">
        <v>1353</v>
      </c>
      <c r="BN2305" t="str">
        <f t="shared" si="276"/>
        <v>simvastatine film-coated tablet 20mg/</v>
      </c>
      <c r="BO2305" s="65"/>
      <c r="BP2305" t="str">
        <f t="shared" si="279"/>
        <v>simvastatine film-coated tablet 20mg/</v>
      </c>
      <c r="BR2305" s="76">
        <v>10221000</v>
      </c>
      <c r="BS2305" s="72" t="s">
        <v>1220</v>
      </c>
      <c r="BT2305" s="72"/>
      <c r="BU2305" s="119"/>
      <c r="BV2305" s="119"/>
      <c r="BW2305" s="48" t="s">
        <v>2203</v>
      </c>
      <c r="CB2305" s="82" t="s">
        <v>173</v>
      </c>
      <c r="CC2305" s="82"/>
      <c r="CD2305" s="46" t="s">
        <v>2262</v>
      </c>
      <c r="CE2305" s="46" t="s">
        <v>173</v>
      </c>
      <c r="CG2305" s="46" t="s">
        <v>175</v>
      </c>
      <c r="CH2305" s="46"/>
      <c r="CI2305" s="119"/>
      <c r="CJ2305" s="119"/>
      <c r="CK2305" s="46" t="s">
        <v>1239</v>
      </c>
      <c r="CN2305" s="46" t="s">
        <v>3383</v>
      </c>
      <c r="CO2305" s="46" t="s">
        <v>2252</v>
      </c>
      <c r="CQ2305" s="46" t="s">
        <v>2252</v>
      </c>
      <c r="CR2305" s="46" t="s">
        <v>615</v>
      </c>
      <c r="CT2305" s="46" t="s">
        <v>2252</v>
      </c>
      <c r="CU2305" s="46" t="s">
        <v>615</v>
      </c>
      <c r="CV2305" s="119"/>
      <c r="CW2305" s="148"/>
      <c r="DG2305" s="119"/>
      <c r="DH2305" s="119"/>
      <c r="DI2305" s="119"/>
      <c r="DJ2305" s="119"/>
      <c r="DK2305" s="119"/>
      <c r="DL2305" s="74">
        <v>20</v>
      </c>
      <c r="DM2305" s="74" t="s">
        <v>164</v>
      </c>
      <c r="DN2305" s="74"/>
      <c r="DO2305" s="74"/>
      <c r="DP2305" s="74"/>
      <c r="DR2305" s="74">
        <v>20</v>
      </c>
      <c r="DS2305" s="74" t="s">
        <v>164</v>
      </c>
      <c r="DX2305" s="46" t="s">
        <v>210</v>
      </c>
      <c r="DY2305" s="46" t="s">
        <v>210</v>
      </c>
      <c r="DZ2305" s="46" t="s">
        <v>2242</v>
      </c>
      <c r="EA2305" s="75">
        <v>200000</v>
      </c>
      <c r="EB2305" s="46" t="s">
        <v>164</v>
      </c>
      <c r="EC2305" s="46"/>
      <c r="ET2305" s="46" t="s">
        <v>210</v>
      </c>
      <c r="EU2305" s="46" t="s">
        <v>210</v>
      </c>
      <c r="EY2305" s="70" t="str">
        <f t="shared" si="277"/>
        <v>simvastatine oral 20mg/</v>
      </c>
      <c r="FK2305" s="14" t="s">
        <v>163</v>
      </c>
      <c r="FL2305" s="70" t="str">
        <f t="shared" si="278"/>
        <v>simvastatine oral 20mg/</v>
      </c>
    </row>
    <row r="2306" spans="1:168" ht="15.75" customHeight="1">
      <c r="A2306" s="76">
        <f t="shared" si="280"/>
        <v>9877059</v>
      </c>
      <c r="C2306" s="119"/>
      <c r="D2306" s="119"/>
      <c r="E2306" s="119"/>
      <c r="F2306" s="119"/>
      <c r="G2306" s="46" t="s">
        <v>1796</v>
      </c>
      <c r="H2306" s="46" t="s">
        <v>1866</v>
      </c>
      <c r="J2306" s="5" t="str">
        <f t="shared" si="273"/>
        <v>NOR simvastatine Sandoz - København film-coated tablet 40 x 10mg/</v>
      </c>
      <c r="K2306" s="5" t="str">
        <f t="shared" si="274"/>
        <v>NOR simvastatine Sandoz - København film-coated tablet 40 x 10mg/</v>
      </c>
      <c r="N2306" s="46" t="s">
        <v>210</v>
      </c>
      <c r="O2306" s="46" t="s">
        <v>2239</v>
      </c>
      <c r="P2306" s="80">
        <v>40</v>
      </c>
      <c r="R2306" s="80">
        <v>40</v>
      </c>
      <c r="T2306" s="119"/>
      <c r="U2306" s="119"/>
      <c r="V2306" s="119"/>
      <c r="W2306" s="119"/>
      <c r="X2306" s="46" t="s">
        <v>210</v>
      </c>
      <c r="Y2306" s="46" t="s">
        <v>2175</v>
      </c>
      <c r="AA2306" s="46" t="s">
        <v>2303</v>
      </c>
      <c r="AC2306" s="46" t="s">
        <v>210</v>
      </c>
      <c r="AD2306" s="46" t="s">
        <v>210</v>
      </c>
      <c r="AE2306" s="46" t="s">
        <v>2239</v>
      </c>
      <c r="AF2306" s="48" t="s">
        <v>2203</v>
      </c>
      <c r="AG2306" s="46" t="s">
        <v>2339</v>
      </c>
      <c r="AH2306" s="46"/>
      <c r="AI2306" s="46" t="s">
        <v>3373</v>
      </c>
      <c r="AJ2306" s="46" t="s">
        <v>2221</v>
      </c>
      <c r="AT2306" s="25" t="str">
        <f t="shared" si="275"/>
        <v>NOR simvastatine Sandoz - København film-coated tablet 10mg/</v>
      </c>
      <c r="AU2306" s="33"/>
      <c r="AV2306" s="46" t="s">
        <v>2367</v>
      </c>
      <c r="AW2306" s="46" t="s">
        <v>1866</v>
      </c>
      <c r="AX2306" s="46"/>
      <c r="AZ2306" s="46" t="s">
        <v>579</v>
      </c>
      <c r="BA2306" s="46" t="s">
        <v>615</v>
      </c>
      <c r="BB2306" s="46"/>
      <c r="BD2306" s="46" t="s">
        <v>2339</v>
      </c>
      <c r="BE2306" s="46"/>
      <c r="BF2306" s="46" t="s">
        <v>2067</v>
      </c>
      <c r="BG2306" s="46" t="s">
        <v>2105</v>
      </c>
      <c r="BH2306" s="46"/>
      <c r="BI2306" s="46"/>
      <c r="BJ2306" s="46" t="s">
        <v>1980</v>
      </c>
      <c r="BK2306" s="46" t="s">
        <v>2105</v>
      </c>
      <c r="BL2306" s="46" t="s">
        <v>2067</v>
      </c>
      <c r="BM2306" s="65" t="s">
        <v>1353</v>
      </c>
      <c r="BN2306" t="str">
        <f t="shared" si="276"/>
        <v>simvastatine film-coated tablet 10mg/</v>
      </c>
      <c r="BO2306" s="65"/>
      <c r="BP2306" t="str">
        <f t="shared" si="279"/>
        <v>simvastatine film-coated tablet 10mg/</v>
      </c>
      <c r="BR2306" s="76">
        <v>10221000</v>
      </c>
      <c r="BS2306" s="72" t="s">
        <v>1220</v>
      </c>
      <c r="BT2306" s="72"/>
      <c r="BU2306" s="119"/>
      <c r="BV2306" s="119"/>
      <c r="BW2306" s="48" t="s">
        <v>2203</v>
      </c>
      <c r="CB2306" s="82" t="s">
        <v>173</v>
      </c>
      <c r="CC2306" s="82"/>
      <c r="CD2306" s="46" t="s">
        <v>2262</v>
      </c>
      <c r="CE2306" s="46" t="s">
        <v>173</v>
      </c>
      <c r="CG2306" s="46" t="s">
        <v>175</v>
      </c>
      <c r="CH2306" s="46"/>
      <c r="CI2306" s="119"/>
      <c r="CJ2306" s="119"/>
      <c r="CK2306" s="46" t="s">
        <v>1239</v>
      </c>
      <c r="CN2306" s="46" t="s">
        <v>3383</v>
      </c>
      <c r="CO2306" s="46" t="s">
        <v>2252</v>
      </c>
      <c r="CQ2306" s="46" t="s">
        <v>2252</v>
      </c>
      <c r="CR2306" s="46" t="s">
        <v>615</v>
      </c>
      <c r="CT2306" s="46" t="s">
        <v>2252</v>
      </c>
      <c r="CU2306" s="46" t="s">
        <v>615</v>
      </c>
      <c r="CV2306" s="119"/>
      <c r="CW2306" s="148"/>
      <c r="DG2306" s="119"/>
      <c r="DH2306" s="119"/>
      <c r="DI2306" s="119"/>
      <c r="DJ2306" s="119"/>
      <c r="DK2306" s="119"/>
      <c r="DL2306" s="74">
        <v>10</v>
      </c>
      <c r="DM2306" s="74" t="s">
        <v>164</v>
      </c>
      <c r="DN2306" s="74"/>
      <c r="DO2306" s="74"/>
      <c r="DP2306" s="74"/>
      <c r="DR2306" s="74">
        <v>10</v>
      </c>
      <c r="DS2306" s="74" t="s">
        <v>164</v>
      </c>
      <c r="DX2306" s="46" t="s">
        <v>210</v>
      </c>
      <c r="DY2306" s="46" t="s">
        <v>210</v>
      </c>
      <c r="DZ2306" s="46" t="s">
        <v>2242</v>
      </c>
      <c r="EA2306" s="75">
        <v>100000</v>
      </c>
      <c r="EB2306" s="46" t="s">
        <v>164</v>
      </c>
      <c r="EC2306" s="46"/>
      <c r="ET2306" s="46" t="s">
        <v>210</v>
      </c>
      <c r="EU2306" s="46" t="s">
        <v>210</v>
      </c>
      <c r="EY2306" s="70" t="str">
        <f t="shared" si="277"/>
        <v>simvastatine oral 10mg/</v>
      </c>
      <c r="FK2306" s="14" t="s">
        <v>163</v>
      </c>
      <c r="FL2306" s="70" t="str">
        <f t="shared" si="278"/>
        <v>simvastatine oral 10mg/</v>
      </c>
    </row>
    <row r="2307" spans="1:168" ht="15.75" customHeight="1">
      <c r="A2307" s="76">
        <f t="shared" si="280"/>
        <v>9877060</v>
      </c>
      <c r="C2307" s="119"/>
      <c r="D2307" s="119"/>
      <c r="E2307" s="119"/>
      <c r="F2307" s="119"/>
      <c r="G2307" s="46" t="s">
        <v>1797</v>
      </c>
      <c r="H2307" s="46" t="s">
        <v>1879</v>
      </c>
      <c r="J2307" s="5" t="str">
        <f t="shared" si="273"/>
        <v>NOR simvastatine Mylan AB film-coated tablet 60 x 10mg/</v>
      </c>
      <c r="K2307" s="5" t="str">
        <f t="shared" si="274"/>
        <v>NOR simvastatine Mylan AB film-coated tablet 60 x 10mg/</v>
      </c>
      <c r="N2307" s="46" t="s">
        <v>210</v>
      </c>
      <c r="O2307" s="46" t="s">
        <v>2274</v>
      </c>
      <c r="P2307" s="80">
        <v>60</v>
      </c>
      <c r="R2307" s="80">
        <v>60</v>
      </c>
      <c r="T2307" s="119"/>
      <c r="U2307" s="119"/>
      <c r="V2307" s="119"/>
      <c r="W2307" s="119"/>
      <c r="X2307" s="46" t="s">
        <v>210</v>
      </c>
      <c r="Y2307" s="46" t="s">
        <v>2191</v>
      </c>
      <c r="AA2307" s="46" t="s">
        <v>2303</v>
      </c>
      <c r="AC2307" s="46" t="s">
        <v>210</v>
      </c>
      <c r="AD2307" s="46" t="s">
        <v>210</v>
      </c>
      <c r="AE2307" s="46" t="s">
        <v>2274</v>
      </c>
      <c r="AF2307" s="48" t="s">
        <v>2203</v>
      </c>
      <c r="AG2307" s="46" t="s">
        <v>2339</v>
      </c>
      <c r="AH2307" s="46"/>
      <c r="AI2307" s="46" t="s">
        <v>3373</v>
      </c>
      <c r="AJ2307" s="46" t="s">
        <v>2221</v>
      </c>
      <c r="AT2307" s="25" t="str">
        <f t="shared" si="275"/>
        <v>NOR simvastatine Mylan AB film-coated tablet 10mg/</v>
      </c>
      <c r="AU2307" s="33"/>
      <c r="AV2307" s="46" t="s">
        <v>2369</v>
      </c>
      <c r="AW2307" s="46" t="s">
        <v>1879</v>
      </c>
      <c r="AX2307" s="46"/>
      <c r="AZ2307" s="46" t="s">
        <v>579</v>
      </c>
      <c r="BA2307" s="46" t="s">
        <v>615</v>
      </c>
      <c r="BB2307" s="46"/>
      <c r="BD2307" s="46" t="s">
        <v>2339</v>
      </c>
      <c r="BE2307" s="46"/>
      <c r="BF2307" s="46" t="s">
        <v>2083</v>
      </c>
      <c r="BG2307" s="46" t="s">
        <v>992</v>
      </c>
      <c r="BH2307" s="46"/>
      <c r="BI2307" s="46"/>
      <c r="BJ2307" s="46" t="s">
        <v>1996</v>
      </c>
      <c r="BK2307" s="46" t="s">
        <v>992</v>
      </c>
      <c r="BL2307" s="46" t="s">
        <v>2083</v>
      </c>
      <c r="BM2307" s="65" t="s">
        <v>1353</v>
      </c>
      <c r="BN2307" t="str">
        <f t="shared" si="276"/>
        <v>simvastatine film-coated tablet 10mg/</v>
      </c>
      <c r="BO2307" s="65"/>
      <c r="BP2307" t="str">
        <f t="shared" si="279"/>
        <v>simvastatine film-coated tablet 10mg/</v>
      </c>
      <c r="BR2307" s="76">
        <v>10221000</v>
      </c>
      <c r="BS2307" s="72" t="s">
        <v>1220</v>
      </c>
      <c r="BT2307" s="72"/>
      <c r="BU2307" s="119"/>
      <c r="BV2307" s="119"/>
      <c r="BW2307" s="48" t="s">
        <v>2203</v>
      </c>
      <c r="CB2307" s="82" t="s">
        <v>173</v>
      </c>
      <c r="CC2307" s="82"/>
      <c r="CD2307" s="46" t="s">
        <v>2262</v>
      </c>
      <c r="CE2307" s="46" t="s">
        <v>173</v>
      </c>
      <c r="CG2307" s="46" t="s">
        <v>175</v>
      </c>
      <c r="CH2307" s="46"/>
      <c r="CI2307" s="119"/>
      <c r="CJ2307" s="119"/>
      <c r="CK2307" s="46" t="s">
        <v>1239</v>
      </c>
      <c r="CN2307" s="46" t="s">
        <v>3383</v>
      </c>
      <c r="CO2307" s="46" t="s">
        <v>2252</v>
      </c>
      <c r="CQ2307" s="46" t="s">
        <v>2252</v>
      </c>
      <c r="CR2307" s="46" t="s">
        <v>615</v>
      </c>
      <c r="CT2307" s="46" t="s">
        <v>2252</v>
      </c>
      <c r="CU2307" s="46" t="s">
        <v>615</v>
      </c>
      <c r="CV2307" s="119"/>
      <c r="CW2307" s="148"/>
      <c r="DG2307" s="119"/>
      <c r="DH2307" s="119"/>
      <c r="DI2307" s="119"/>
      <c r="DJ2307" s="119"/>
      <c r="DK2307" s="119"/>
      <c r="DL2307" s="74">
        <v>10</v>
      </c>
      <c r="DM2307" s="74" t="s">
        <v>164</v>
      </c>
      <c r="DN2307" s="74"/>
      <c r="DO2307" s="74"/>
      <c r="DP2307" s="74"/>
      <c r="DR2307" s="74">
        <v>10</v>
      </c>
      <c r="DS2307" s="74" t="s">
        <v>164</v>
      </c>
      <c r="DX2307" s="46" t="s">
        <v>210</v>
      </c>
      <c r="DY2307" s="46" t="s">
        <v>210</v>
      </c>
      <c r="DZ2307" s="46" t="s">
        <v>2242</v>
      </c>
      <c r="EA2307" s="75">
        <v>100000</v>
      </c>
      <c r="EB2307" s="46" t="s">
        <v>164</v>
      </c>
      <c r="EC2307" s="46"/>
      <c r="ET2307" s="46" t="s">
        <v>210</v>
      </c>
      <c r="EU2307" s="46" t="s">
        <v>210</v>
      </c>
      <c r="EY2307" s="70" t="str">
        <f t="shared" si="277"/>
        <v>simvastatine oral 10mg/</v>
      </c>
      <c r="FK2307" s="14" t="s">
        <v>163</v>
      </c>
      <c r="FL2307" s="70" t="str">
        <f t="shared" si="278"/>
        <v>simvastatine oral 10mg/</v>
      </c>
    </row>
    <row r="2308" spans="1:168" ht="15.75" customHeight="1">
      <c r="A2308" s="76">
        <f t="shared" si="280"/>
        <v>9877061</v>
      </c>
      <c r="C2308" s="119"/>
      <c r="D2308" s="119"/>
      <c r="E2308" s="119"/>
      <c r="F2308" s="119"/>
      <c r="G2308" s="46" t="s">
        <v>1798</v>
      </c>
      <c r="H2308" s="46" t="s">
        <v>1861</v>
      </c>
      <c r="J2308" s="5" t="str">
        <f t="shared" si="273"/>
        <v>NOR simvastatine Orifarm AS film-coated tablet 105 x 10mg/</v>
      </c>
      <c r="K2308" s="5" t="str">
        <f t="shared" si="274"/>
        <v>NOR simvastatine Orifarm AS film-coated tablet 105 x 10mg/</v>
      </c>
      <c r="N2308" s="46" t="s">
        <v>210</v>
      </c>
      <c r="O2308" s="46" t="s">
        <v>2282</v>
      </c>
      <c r="P2308" s="80">
        <v>105</v>
      </c>
      <c r="R2308" s="80">
        <v>105</v>
      </c>
      <c r="T2308" s="119"/>
      <c r="U2308" s="119"/>
      <c r="V2308" s="119"/>
      <c r="W2308" s="119"/>
      <c r="X2308" s="46" t="s">
        <v>210</v>
      </c>
      <c r="Y2308" s="46" t="s">
        <v>2192</v>
      </c>
      <c r="AA2308" s="46" t="s">
        <v>2303</v>
      </c>
      <c r="AC2308" s="46" t="s">
        <v>210</v>
      </c>
      <c r="AD2308" s="46" t="s">
        <v>210</v>
      </c>
      <c r="AE2308" s="46" t="s">
        <v>2282</v>
      </c>
      <c r="AF2308" s="48" t="s">
        <v>2203</v>
      </c>
      <c r="AG2308" s="46" t="s">
        <v>2339</v>
      </c>
      <c r="AH2308" s="46"/>
      <c r="AI2308" s="46" t="s">
        <v>3373</v>
      </c>
      <c r="AJ2308" s="46" t="s">
        <v>2221</v>
      </c>
      <c r="AT2308" s="25" t="str">
        <f t="shared" si="275"/>
        <v>NOR simvastatine Orifarm AS film-coated tablet 10mg/</v>
      </c>
      <c r="AU2308" s="33"/>
      <c r="AV2308" s="46" t="s">
        <v>1903</v>
      </c>
      <c r="AW2308" s="46" t="s">
        <v>1861</v>
      </c>
      <c r="AX2308" s="46"/>
      <c r="AZ2308" s="46" t="s">
        <v>579</v>
      </c>
      <c r="BA2308" s="46" t="s">
        <v>615</v>
      </c>
      <c r="BB2308" s="46"/>
      <c r="BD2308" s="46" t="s">
        <v>2339</v>
      </c>
      <c r="BE2308" s="46"/>
      <c r="BF2308" s="46" t="s">
        <v>2084</v>
      </c>
      <c r="BG2308" s="46" t="s">
        <v>2088</v>
      </c>
      <c r="BH2308" s="46"/>
      <c r="BI2308" s="46"/>
      <c r="BJ2308" s="46" t="s">
        <v>1997</v>
      </c>
      <c r="BK2308" s="46" t="s">
        <v>2088</v>
      </c>
      <c r="BL2308" s="46" t="s">
        <v>2084</v>
      </c>
      <c r="BM2308" s="65" t="s">
        <v>1353</v>
      </c>
      <c r="BN2308" t="str">
        <f t="shared" si="276"/>
        <v>simvastatine film-coated tablet 10mg/</v>
      </c>
      <c r="BO2308" s="65"/>
      <c r="BP2308" t="str">
        <f t="shared" si="279"/>
        <v>simvastatine film-coated tablet 10mg/</v>
      </c>
      <c r="BR2308" s="76">
        <v>10221000</v>
      </c>
      <c r="BS2308" s="72" t="s">
        <v>1220</v>
      </c>
      <c r="BT2308" s="72"/>
      <c r="BU2308" s="119"/>
      <c r="BV2308" s="119"/>
      <c r="BW2308" s="48" t="s">
        <v>2203</v>
      </c>
      <c r="CB2308" s="82" t="s">
        <v>173</v>
      </c>
      <c r="CC2308" s="82"/>
      <c r="CD2308" s="46" t="s">
        <v>2262</v>
      </c>
      <c r="CE2308" s="46" t="s">
        <v>173</v>
      </c>
      <c r="CG2308" s="46" t="s">
        <v>175</v>
      </c>
      <c r="CH2308" s="46"/>
      <c r="CI2308" s="119"/>
      <c r="CJ2308" s="119"/>
      <c r="CK2308" s="46" t="s">
        <v>1239</v>
      </c>
      <c r="CN2308" s="46" t="s">
        <v>3383</v>
      </c>
      <c r="CO2308" s="46" t="s">
        <v>2252</v>
      </c>
      <c r="CQ2308" s="46" t="s">
        <v>2252</v>
      </c>
      <c r="CR2308" s="46" t="s">
        <v>615</v>
      </c>
      <c r="CT2308" s="46" t="s">
        <v>2252</v>
      </c>
      <c r="CU2308" s="46" t="s">
        <v>615</v>
      </c>
      <c r="CV2308" s="119"/>
      <c r="CW2308" s="148"/>
      <c r="DG2308" s="119"/>
      <c r="DH2308" s="119"/>
      <c r="DI2308" s="119"/>
      <c r="DJ2308" s="119"/>
      <c r="DK2308" s="119"/>
      <c r="DL2308" s="74">
        <v>10</v>
      </c>
      <c r="DM2308" s="74" t="s">
        <v>164</v>
      </c>
      <c r="DN2308" s="74"/>
      <c r="DO2308" s="74"/>
      <c r="DP2308" s="74"/>
      <c r="DR2308" s="74">
        <v>10</v>
      </c>
      <c r="DS2308" s="74" t="s">
        <v>164</v>
      </c>
      <c r="DX2308" s="46" t="s">
        <v>210</v>
      </c>
      <c r="DY2308" s="46" t="s">
        <v>210</v>
      </c>
      <c r="DZ2308" s="46" t="s">
        <v>2242</v>
      </c>
      <c r="EA2308" s="75">
        <v>100000</v>
      </c>
      <c r="EB2308" s="46" t="s">
        <v>164</v>
      </c>
      <c r="EC2308" s="46"/>
      <c r="ET2308" s="46" t="s">
        <v>210</v>
      </c>
      <c r="EU2308" s="46" t="s">
        <v>210</v>
      </c>
      <c r="EY2308" s="70" t="str">
        <f t="shared" si="277"/>
        <v>simvastatine oral 10mg/</v>
      </c>
      <c r="FK2308" s="14" t="s">
        <v>163</v>
      </c>
      <c r="FL2308" s="70" t="str">
        <f t="shared" si="278"/>
        <v>simvastatine oral 10mg/</v>
      </c>
    </row>
    <row r="2309" spans="1:168" ht="15.75" customHeight="1">
      <c r="A2309" s="76">
        <f t="shared" si="280"/>
        <v>9877062</v>
      </c>
      <c r="C2309" s="119"/>
      <c r="D2309" s="119"/>
      <c r="E2309" s="119"/>
      <c r="F2309" s="119"/>
      <c r="G2309" s="46" t="s">
        <v>1799</v>
      </c>
      <c r="H2309" s="46" t="s">
        <v>1873</v>
      </c>
      <c r="J2309" s="5" t="str">
        <f t="shared" si="273"/>
        <v>NOR simvastatine Teva Sweden AB film-coated tablet 50 x 80mg/</v>
      </c>
      <c r="K2309" s="5" t="str">
        <f t="shared" si="274"/>
        <v>NOR simvastatine Teva Sweden AB film-coated tablet 50 x 80mg/</v>
      </c>
      <c r="N2309" s="46" t="s">
        <v>210</v>
      </c>
      <c r="O2309" s="46" t="s">
        <v>2240</v>
      </c>
      <c r="P2309" s="80">
        <v>50</v>
      </c>
      <c r="R2309" s="80">
        <v>50</v>
      </c>
      <c r="T2309" s="119"/>
      <c r="U2309" s="119"/>
      <c r="V2309" s="119"/>
      <c r="W2309" s="119"/>
      <c r="X2309" s="46" t="s">
        <v>210</v>
      </c>
      <c r="Y2309" s="46" t="s">
        <v>2182</v>
      </c>
      <c r="AA2309" s="46" t="s">
        <v>2303</v>
      </c>
      <c r="AC2309" s="46" t="s">
        <v>210</v>
      </c>
      <c r="AD2309" s="46" t="s">
        <v>210</v>
      </c>
      <c r="AE2309" s="46" t="s">
        <v>2240</v>
      </c>
      <c r="AF2309" s="48" t="s">
        <v>2203</v>
      </c>
      <c r="AG2309" s="46" t="s">
        <v>2339</v>
      </c>
      <c r="AH2309" s="46"/>
      <c r="AI2309" s="46" t="s">
        <v>3373</v>
      </c>
      <c r="AJ2309" s="46" t="s">
        <v>2221</v>
      </c>
      <c r="AT2309" s="25" t="str">
        <f t="shared" si="275"/>
        <v>NOR simvastatine Teva Sweden AB film-coated tablet 80mg/</v>
      </c>
      <c r="AU2309" s="33"/>
      <c r="AV2309" s="46" t="s">
        <v>2363</v>
      </c>
      <c r="AW2309" s="46" t="s">
        <v>1873</v>
      </c>
      <c r="AX2309" s="46"/>
      <c r="AZ2309" s="46" t="s">
        <v>579</v>
      </c>
      <c r="BA2309" s="46" t="s">
        <v>615</v>
      </c>
      <c r="BB2309" s="46"/>
      <c r="BD2309" s="46" t="s">
        <v>2339</v>
      </c>
      <c r="BE2309" s="46"/>
      <c r="BF2309" s="46" t="s">
        <v>2074</v>
      </c>
      <c r="BG2309" s="46" t="s">
        <v>2101</v>
      </c>
      <c r="BH2309" s="46"/>
      <c r="BI2309" s="46"/>
      <c r="BJ2309" s="46" t="s">
        <v>1987</v>
      </c>
      <c r="BK2309" s="46" t="s">
        <v>2101</v>
      </c>
      <c r="BL2309" s="46" t="s">
        <v>2074</v>
      </c>
      <c r="BM2309" s="65" t="s">
        <v>1353</v>
      </c>
      <c r="BN2309" t="str">
        <f t="shared" si="276"/>
        <v>simvastatine film-coated tablet 80mg/</v>
      </c>
      <c r="BO2309" s="65"/>
      <c r="BP2309" t="str">
        <f t="shared" si="279"/>
        <v>simvastatine film-coated tablet 80mg/</v>
      </c>
      <c r="BR2309" s="76">
        <v>10221000</v>
      </c>
      <c r="BS2309" s="72" t="s">
        <v>1220</v>
      </c>
      <c r="BT2309" s="72"/>
      <c r="BU2309" s="119"/>
      <c r="BV2309" s="119"/>
      <c r="BW2309" s="48" t="s">
        <v>2203</v>
      </c>
      <c r="CB2309" s="82" t="s">
        <v>173</v>
      </c>
      <c r="CC2309" s="82"/>
      <c r="CD2309" s="46" t="s">
        <v>2262</v>
      </c>
      <c r="CE2309" s="46" t="s">
        <v>173</v>
      </c>
      <c r="CG2309" s="46" t="s">
        <v>175</v>
      </c>
      <c r="CH2309" s="46"/>
      <c r="CI2309" s="119"/>
      <c r="CJ2309" s="119"/>
      <c r="CK2309" s="46" t="s">
        <v>1239</v>
      </c>
      <c r="CN2309" s="46" t="s">
        <v>3383</v>
      </c>
      <c r="CO2309" s="46" t="s">
        <v>2252</v>
      </c>
      <c r="CQ2309" s="46" t="s">
        <v>2252</v>
      </c>
      <c r="CR2309" s="46" t="s">
        <v>615</v>
      </c>
      <c r="CT2309" s="46" t="s">
        <v>2252</v>
      </c>
      <c r="CU2309" s="46" t="s">
        <v>615</v>
      </c>
      <c r="CV2309" s="119"/>
      <c r="CW2309" s="148"/>
      <c r="DG2309" s="119"/>
      <c r="DH2309" s="119"/>
      <c r="DI2309" s="119"/>
      <c r="DJ2309" s="119"/>
      <c r="DK2309" s="119"/>
      <c r="DL2309" s="74">
        <v>80</v>
      </c>
      <c r="DM2309" s="74" t="s">
        <v>164</v>
      </c>
      <c r="DN2309" s="74"/>
      <c r="DO2309" s="74"/>
      <c r="DP2309" s="74"/>
      <c r="DR2309" s="74">
        <v>80</v>
      </c>
      <c r="DS2309" s="74" t="s">
        <v>164</v>
      </c>
      <c r="DX2309" s="46" t="s">
        <v>210</v>
      </c>
      <c r="DY2309" s="46" t="s">
        <v>210</v>
      </c>
      <c r="DZ2309" s="46" t="s">
        <v>2242</v>
      </c>
      <c r="EA2309" s="75">
        <v>800000</v>
      </c>
      <c r="EB2309" s="46" t="s">
        <v>164</v>
      </c>
      <c r="EC2309" s="46"/>
      <c r="ET2309" s="46" t="s">
        <v>210</v>
      </c>
      <c r="EU2309" s="46" t="s">
        <v>210</v>
      </c>
      <c r="EY2309" s="70" t="str">
        <f t="shared" si="277"/>
        <v>simvastatine oral 80mg/</v>
      </c>
      <c r="FK2309" s="14" t="s">
        <v>163</v>
      </c>
      <c r="FL2309" s="70" t="str">
        <f t="shared" si="278"/>
        <v>simvastatine oral 80mg/</v>
      </c>
    </row>
    <row r="2310" spans="1:168" ht="15.75" customHeight="1">
      <c r="CO2310" s="46" t="s">
        <v>2252</v>
      </c>
      <c r="CQ2310" s="46" t="s">
        <v>2252</v>
      </c>
      <c r="CR2310" s="46" t="s">
        <v>615</v>
      </c>
      <c r="CT2310" s="46" t="s">
        <v>2252</v>
      </c>
      <c r="CU2310" s="46" t="s">
        <v>615</v>
      </c>
    </row>
    <row r="2311" spans="1:168" ht="15.75" customHeight="1">
      <c r="CT2311" s="46" t="s">
        <v>2252</v>
      </c>
      <c r="CU2311" s="46" t="s">
        <v>615</v>
      </c>
    </row>
    <row r="2336" spans="98:99" ht="15.75" customHeight="1">
      <c r="CT2336" s="46"/>
      <c r="CU2336" s="46"/>
    </row>
    <row r="2337" spans="98:99" ht="15.75" customHeight="1">
      <c r="CT2337" s="46"/>
      <c r="CU2337" s="46"/>
    </row>
    <row r="2338" spans="98:99" ht="15.75" customHeight="1">
      <c r="CT2338" s="46"/>
      <c r="CU2338" s="46"/>
    </row>
    <row r="2339" spans="98:99" ht="15.75" customHeight="1">
      <c r="CT2339" s="46"/>
      <c r="CU2339" s="46"/>
    </row>
    <row r="2340" spans="98:99" ht="15.75" customHeight="1">
      <c r="CT2340" s="46"/>
      <c r="CU2340" s="46"/>
    </row>
    <row r="2341" spans="98:99" ht="15.75" customHeight="1">
      <c r="CT2341" s="46"/>
      <c r="CU2341" s="46"/>
    </row>
    <row r="2342" spans="98:99" ht="15.75" customHeight="1">
      <c r="CT2342" s="46"/>
      <c r="CU2342" s="46"/>
    </row>
    <row r="2343" spans="98:99" ht="15.75" customHeight="1">
      <c r="CT2343" s="46"/>
      <c r="CU2343" s="46"/>
    </row>
    <row r="2344" spans="98:99" ht="15.75" customHeight="1">
      <c r="CT2344" s="46"/>
      <c r="CU2344" s="46"/>
    </row>
    <row r="2345" spans="98:99" ht="15.75" customHeight="1">
      <c r="CT2345" s="46"/>
      <c r="CU2345" s="46"/>
    </row>
    <row r="2346" spans="98:99" ht="15.75" customHeight="1">
      <c r="CT2346" s="46"/>
      <c r="CU2346" s="46"/>
    </row>
    <row r="2347" spans="98:99" ht="15.75" customHeight="1">
      <c r="CT2347" s="46"/>
      <c r="CU2347" s="46"/>
    </row>
    <row r="2348" spans="98:99" ht="15.75" customHeight="1">
      <c r="CT2348" s="46"/>
      <c r="CU2348" s="46"/>
    </row>
    <row r="2349" spans="98:99" ht="15.75" customHeight="1">
      <c r="CT2349" s="46"/>
      <c r="CU2349" s="46"/>
    </row>
    <row r="2350" spans="98:99" ht="15.75" customHeight="1">
      <c r="CT2350" s="46"/>
      <c r="CU2350" s="46"/>
    </row>
    <row r="2351" spans="98:99" ht="15.75" customHeight="1">
      <c r="CT2351" s="46"/>
      <c r="CU2351" s="46"/>
    </row>
    <row r="2352" spans="98:99" ht="15.75" customHeight="1">
      <c r="CT2352" s="46"/>
      <c r="CU2352" s="46"/>
    </row>
    <row r="2353" spans="98:99" ht="15.75" customHeight="1">
      <c r="CT2353" s="46"/>
      <c r="CU2353" s="46"/>
    </row>
    <row r="2354" spans="98:99" ht="15.75" customHeight="1">
      <c r="CT2354" s="46"/>
      <c r="CU2354" s="46"/>
    </row>
    <row r="2355" spans="98:99" ht="15.75" customHeight="1">
      <c r="CT2355" s="46"/>
      <c r="CU2355" s="46"/>
    </row>
    <row r="2356" spans="98:99" ht="15.75" customHeight="1">
      <c r="CT2356" s="46"/>
      <c r="CU2356" s="46"/>
    </row>
    <row r="2357" spans="98:99" ht="15.75" customHeight="1">
      <c r="CT2357" s="46"/>
      <c r="CU2357" s="46"/>
    </row>
    <row r="2358" spans="98:99" ht="15.75" customHeight="1">
      <c r="CT2358" s="46"/>
      <c r="CU2358" s="46"/>
    </row>
    <row r="2359" spans="98:99" ht="15.75" customHeight="1">
      <c r="CT2359" s="46"/>
      <c r="CU2359" s="46"/>
    </row>
    <row r="2360" spans="98:99" ht="15.75" customHeight="1">
      <c r="CT2360" s="46"/>
      <c r="CU2360" s="46"/>
    </row>
    <row r="2361" spans="98:99" ht="15.75" customHeight="1">
      <c r="CT2361" s="46"/>
      <c r="CU2361" s="46"/>
    </row>
    <row r="2362" spans="98:99" ht="15.75" customHeight="1">
      <c r="CT2362" s="46"/>
      <c r="CU2362" s="46"/>
    </row>
    <row r="2363" spans="98:99" ht="15.75" customHeight="1">
      <c r="CT2363" s="46"/>
      <c r="CU2363" s="46"/>
    </row>
    <row r="2364" spans="98:99" ht="15.75" customHeight="1">
      <c r="CT2364" s="46"/>
      <c r="CU2364" s="46"/>
    </row>
    <row r="2365" spans="98:99" ht="15.75" customHeight="1">
      <c r="CT2365" s="46"/>
      <c r="CU2365" s="46"/>
    </row>
    <row r="2366" spans="98:99" ht="15.75" customHeight="1">
      <c r="CT2366" s="46"/>
      <c r="CU2366" s="46"/>
    </row>
    <row r="2367" spans="98:99" ht="15.75" customHeight="1">
      <c r="CT2367" s="46"/>
      <c r="CU2367" s="46"/>
    </row>
    <row r="2368" spans="98:99" ht="15.75" customHeight="1">
      <c r="CT2368" s="46"/>
      <c r="CU2368" s="46"/>
    </row>
    <row r="2369" spans="98:99" ht="15.75" customHeight="1">
      <c r="CT2369" s="46"/>
      <c r="CU2369" s="46"/>
    </row>
    <row r="2370" spans="98:99" ht="15.75" customHeight="1">
      <c r="CT2370" s="46"/>
      <c r="CU2370" s="46"/>
    </row>
    <row r="2371" spans="98:99" ht="15.75" customHeight="1">
      <c r="CT2371" s="46"/>
      <c r="CU2371" s="46"/>
    </row>
    <row r="2372" spans="98:99" ht="15.75" customHeight="1">
      <c r="CT2372" s="46"/>
      <c r="CU2372" s="46"/>
    </row>
    <row r="2373" spans="98:99" ht="15.75" customHeight="1">
      <c r="CT2373" s="46"/>
      <c r="CU2373" s="46"/>
    </row>
    <row r="2374" spans="98:99" ht="15.75" customHeight="1">
      <c r="CT2374" s="46"/>
      <c r="CU2374" s="46"/>
    </row>
    <row r="2375" spans="98:99" ht="15.75" customHeight="1">
      <c r="CT2375" s="46"/>
      <c r="CU2375" s="46"/>
    </row>
    <row r="2376" spans="98:99" ht="15.75" customHeight="1">
      <c r="CT2376" s="46"/>
      <c r="CU2376" s="46"/>
    </row>
    <row r="2377" spans="98:99" ht="15.75" customHeight="1">
      <c r="CT2377" s="46"/>
      <c r="CU2377" s="46"/>
    </row>
    <row r="2378" spans="98:99" ht="15.75" customHeight="1">
      <c r="CT2378" s="46"/>
      <c r="CU2378" s="46"/>
    </row>
    <row r="2379" spans="98:99" ht="15.75" customHeight="1">
      <c r="CT2379" s="46"/>
      <c r="CU2379" s="46"/>
    </row>
    <row r="2380" spans="98:99" ht="15.75" customHeight="1">
      <c r="CT2380" s="46"/>
      <c r="CU2380" s="46"/>
    </row>
    <row r="2381" spans="98:99" ht="15.75" customHeight="1">
      <c r="CT2381" s="46"/>
      <c r="CU2381" s="46"/>
    </row>
    <row r="2382" spans="98:99" ht="15.75" customHeight="1">
      <c r="CT2382" s="46"/>
      <c r="CU2382" s="46"/>
    </row>
    <row r="2383" spans="98:99" ht="15.75" customHeight="1">
      <c r="CT2383" s="46"/>
      <c r="CU2383" s="46"/>
    </row>
    <row r="2384" spans="98:99" ht="15.75" customHeight="1">
      <c r="CT2384" s="46"/>
      <c r="CU2384" s="46"/>
    </row>
    <row r="2385" spans="98:99" ht="15.75" customHeight="1">
      <c r="CT2385" s="46"/>
      <c r="CU2385" s="46"/>
    </row>
    <row r="2386" spans="98:99" ht="15.75" customHeight="1">
      <c r="CT2386" s="46"/>
      <c r="CU2386" s="46"/>
    </row>
    <row r="2387" spans="98:99" ht="15.75" customHeight="1">
      <c r="CT2387" s="46"/>
      <c r="CU2387" s="46"/>
    </row>
    <row r="2388" spans="98:99" ht="15.75" customHeight="1">
      <c r="CT2388" s="46"/>
      <c r="CU2388" s="46"/>
    </row>
    <row r="2389" spans="98:99" ht="15.75" customHeight="1">
      <c r="CT2389" s="46"/>
      <c r="CU2389" s="46"/>
    </row>
    <row r="2390" spans="98:99" ht="15.75" customHeight="1">
      <c r="CT2390" s="46"/>
      <c r="CU2390" s="46"/>
    </row>
    <row r="2391" spans="98:99" ht="15.75" customHeight="1">
      <c r="CT2391" s="46"/>
      <c r="CU2391" s="46"/>
    </row>
    <row r="2392" spans="98:99" ht="15.75" customHeight="1">
      <c r="CT2392" s="46"/>
      <c r="CU2392" s="46"/>
    </row>
    <row r="2393" spans="98:99" ht="15.75" customHeight="1">
      <c r="CT2393" s="46"/>
      <c r="CU2393" s="46"/>
    </row>
    <row r="2394" spans="98:99" ht="15.75" customHeight="1">
      <c r="CT2394" s="46"/>
      <c r="CU2394" s="46"/>
    </row>
    <row r="2395" spans="98:99" ht="15.75" customHeight="1">
      <c r="CT2395" s="46"/>
      <c r="CU2395" s="46"/>
    </row>
    <row r="2396" spans="98:99" ht="15.75" customHeight="1">
      <c r="CT2396" s="46"/>
      <c r="CU2396" s="46"/>
    </row>
    <row r="2397" spans="98:99" ht="15.75" customHeight="1">
      <c r="CT2397" s="46"/>
      <c r="CU2397" s="46"/>
    </row>
    <row r="2398" spans="98:99" ht="15.75" customHeight="1">
      <c r="CT2398" s="46"/>
      <c r="CU2398" s="46"/>
    </row>
    <row r="2399" spans="98:99" ht="15.75" customHeight="1">
      <c r="CT2399" s="46"/>
      <c r="CU2399" s="46"/>
    </row>
    <row r="2400" spans="98:99" ht="15.75" customHeight="1">
      <c r="CT2400" s="46"/>
      <c r="CU2400" s="46"/>
    </row>
    <row r="2401" spans="98:99" ht="15.75" customHeight="1">
      <c r="CT2401" s="46"/>
      <c r="CU2401" s="46"/>
    </row>
    <row r="2402" spans="98:99" ht="15.75" customHeight="1">
      <c r="CT2402" s="46"/>
      <c r="CU2402" s="46"/>
    </row>
    <row r="2403" spans="98:99" ht="15.75" customHeight="1">
      <c r="CT2403" s="46"/>
      <c r="CU2403" s="46"/>
    </row>
    <row r="2404" spans="98:99" ht="15.75" customHeight="1">
      <c r="CT2404" s="46"/>
      <c r="CU2404" s="46"/>
    </row>
    <row r="2405" spans="98:99" ht="15.75" customHeight="1">
      <c r="CT2405" s="46"/>
      <c r="CU2405" s="46"/>
    </row>
    <row r="2406" spans="98:99" ht="15.75" customHeight="1">
      <c r="CT2406" s="46"/>
      <c r="CU2406" s="46"/>
    </row>
    <row r="2407" spans="98:99" ht="15.75" customHeight="1">
      <c r="CT2407" s="46"/>
      <c r="CU2407" s="46"/>
    </row>
    <row r="2408" spans="98:99" ht="15.75" customHeight="1">
      <c r="CT2408" s="46"/>
      <c r="CU2408" s="46"/>
    </row>
    <row r="2409" spans="98:99" ht="15.75" customHeight="1">
      <c r="CT2409" s="46"/>
      <c r="CU2409" s="46"/>
    </row>
    <row r="2410" spans="98:99" ht="15.75" customHeight="1">
      <c r="CT2410" s="46"/>
      <c r="CU2410" s="46"/>
    </row>
    <row r="2411" spans="98:99" ht="15.75" customHeight="1">
      <c r="CT2411" s="46"/>
      <c r="CU2411" s="46"/>
    </row>
    <row r="2412" spans="98:99" ht="15.75" customHeight="1">
      <c r="CT2412" s="46"/>
      <c r="CU2412" s="46"/>
    </row>
    <row r="2413" spans="98:99" ht="15.75" customHeight="1">
      <c r="CT2413" s="46"/>
      <c r="CU2413" s="46"/>
    </row>
    <row r="2414" spans="98:99" ht="15.75" customHeight="1">
      <c r="CT2414" s="46"/>
      <c r="CU2414" s="46"/>
    </row>
    <row r="2415" spans="98:99" ht="15.75" customHeight="1">
      <c r="CT2415" s="46"/>
      <c r="CU2415" s="46"/>
    </row>
    <row r="2416" spans="98:99" ht="15.75" customHeight="1">
      <c r="CT2416" s="46"/>
      <c r="CU2416" s="46"/>
    </row>
    <row r="2417" spans="98:99" ht="15.75" customHeight="1">
      <c r="CT2417" s="46"/>
      <c r="CU2417" s="46"/>
    </row>
    <row r="2418" spans="98:99" ht="15.75" customHeight="1">
      <c r="CT2418" s="46"/>
      <c r="CU2418" s="46"/>
    </row>
    <row r="2419" spans="98:99" ht="15.75" customHeight="1">
      <c r="CT2419" s="46"/>
      <c r="CU2419" s="46"/>
    </row>
    <row r="2420" spans="98:99" ht="15.75" customHeight="1">
      <c r="CT2420" s="46"/>
      <c r="CU2420" s="46"/>
    </row>
    <row r="2421" spans="98:99" ht="15.75" customHeight="1">
      <c r="CT2421" s="46"/>
      <c r="CU2421" s="46"/>
    </row>
    <row r="2422" spans="98:99" ht="15.75" customHeight="1">
      <c r="CT2422" s="46"/>
      <c r="CU2422" s="46"/>
    </row>
    <row r="2423" spans="98:99" ht="15.75" customHeight="1">
      <c r="CT2423" s="46"/>
      <c r="CU2423" s="46"/>
    </row>
    <row r="2424" spans="98:99" ht="15.75" customHeight="1">
      <c r="CT2424" s="46"/>
      <c r="CU2424" s="46"/>
    </row>
    <row r="2425" spans="98:99" ht="15.75" customHeight="1">
      <c r="CT2425" s="46"/>
      <c r="CU2425" s="46"/>
    </row>
    <row r="2426" spans="98:99" ht="15.75" customHeight="1">
      <c r="CT2426" s="46"/>
      <c r="CU2426" s="46"/>
    </row>
    <row r="2427" spans="98:99" ht="15.75" customHeight="1">
      <c r="CT2427" s="46"/>
      <c r="CU2427" s="46"/>
    </row>
    <row r="2428" spans="98:99" ht="15.75" customHeight="1">
      <c r="CT2428" s="46"/>
      <c r="CU2428" s="46"/>
    </row>
    <row r="2429" spans="98:99" ht="15.75" customHeight="1">
      <c r="CT2429" s="46"/>
      <c r="CU2429" s="46"/>
    </row>
    <row r="2430" spans="98:99" ht="15.75" customHeight="1">
      <c r="CT2430" s="46"/>
      <c r="CU2430" s="46"/>
    </row>
    <row r="2431" spans="98:99" ht="15.75" customHeight="1">
      <c r="CT2431" s="46"/>
      <c r="CU2431" s="46"/>
    </row>
    <row r="2432" spans="98:99" ht="15.75" customHeight="1">
      <c r="CT2432" s="46"/>
      <c r="CU2432" s="46"/>
    </row>
    <row r="2433" spans="98:99" ht="15.75" customHeight="1">
      <c r="CT2433" s="46"/>
      <c r="CU2433" s="46"/>
    </row>
    <row r="2434" spans="98:99" ht="15.75" customHeight="1">
      <c r="CT2434" s="46"/>
      <c r="CU2434" s="46"/>
    </row>
    <row r="2435" spans="98:99" ht="15.75" customHeight="1">
      <c r="CT2435" s="46"/>
      <c r="CU2435" s="46"/>
    </row>
    <row r="2436" spans="98:99" ht="15.75" customHeight="1">
      <c r="CT2436" s="46"/>
      <c r="CU2436" s="46"/>
    </row>
    <row r="2437" spans="98:99" ht="15.75" customHeight="1">
      <c r="CT2437" s="46"/>
      <c r="CU2437" s="46"/>
    </row>
    <row r="2438" spans="98:99" ht="15.75" customHeight="1">
      <c r="CT2438" s="46"/>
      <c r="CU2438" s="46"/>
    </row>
    <row r="2439" spans="98:99" ht="15.75" customHeight="1">
      <c r="CT2439" s="46"/>
      <c r="CU2439" s="46"/>
    </row>
    <row r="2440" spans="98:99" ht="15.75" customHeight="1">
      <c r="CT2440" s="46"/>
      <c r="CU2440" s="46"/>
    </row>
    <row r="2441" spans="98:99" ht="15.75" customHeight="1">
      <c r="CT2441" s="46"/>
      <c r="CU2441" s="46"/>
    </row>
    <row r="2442" spans="98:99" ht="15.75" customHeight="1">
      <c r="CT2442" s="46"/>
      <c r="CU2442" s="46"/>
    </row>
    <row r="2443" spans="98:99" ht="15.75" customHeight="1">
      <c r="CT2443" s="46"/>
      <c r="CU2443" s="46"/>
    </row>
    <row r="2444" spans="98:99" ht="15.75" customHeight="1">
      <c r="CT2444" s="46"/>
      <c r="CU2444" s="46"/>
    </row>
    <row r="2445" spans="98:99" ht="15.75" customHeight="1">
      <c r="CT2445" s="46"/>
      <c r="CU2445" s="46"/>
    </row>
    <row r="2446" spans="98:99" ht="15.75" customHeight="1">
      <c r="CT2446" s="46"/>
      <c r="CU2446" s="46"/>
    </row>
    <row r="2447" spans="98:99" ht="15.75" customHeight="1">
      <c r="CT2447" s="46"/>
      <c r="CU2447" s="46"/>
    </row>
    <row r="2448" spans="98:99" ht="15.75" customHeight="1">
      <c r="CT2448" s="46"/>
      <c r="CU2448" s="46"/>
    </row>
    <row r="2449" spans="98:99" ht="15.75" customHeight="1">
      <c r="CT2449" s="46"/>
      <c r="CU2449" s="46"/>
    </row>
    <row r="2450" spans="98:99" ht="15.75" customHeight="1">
      <c r="CT2450" s="46"/>
      <c r="CU2450" s="46"/>
    </row>
    <row r="2451" spans="98:99" ht="15.75" customHeight="1">
      <c r="CT2451" s="46"/>
      <c r="CU2451" s="46"/>
    </row>
    <row r="2452" spans="98:99" ht="15.75" customHeight="1">
      <c r="CT2452" s="46"/>
      <c r="CU2452" s="46"/>
    </row>
    <row r="2453" spans="98:99" ht="15.75" customHeight="1">
      <c r="CT2453" s="46"/>
      <c r="CU2453" s="46"/>
    </row>
    <row r="2454" spans="98:99" ht="15.75" customHeight="1">
      <c r="CT2454" s="46"/>
      <c r="CU2454" s="46"/>
    </row>
    <row r="2455" spans="98:99" ht="15.75" customHeight="1">
      <c r="CT2455" s="46"/>
      <c r="CU2455" s="46"/>
    </row>
    <row r="2456" spans="98:99" ht="15.75" customHeight="1">
      <c r="CT2456" s="46"/>
      <c r="CU2456" s="46"/>
    </row>
    <row r="2457" spans="98:99" ht="15.75" customHeight="1">
      <c r="CT2457" s="46"/>
      <c r="CU2457" s="46"/>
    </row>
    <row r="2458" spans="98:99" ht="15.75" customHeight="1">
      <c r="CT2458" s="46"/>
      <c r="CU2458" s="46"/>
    </row>
    <row r="2459" spans="98:99" ht="15.75" customHeight="1">
      <c r="CT2459" s="46"/>
      <c r="CU2459" s="46"/>
    </row>
    <row r="2460" spans="98:99" ht="15.75" customHeight="1">
      <c r="CT2460" s="46"/>
      <c r="CU2460" s="46"/>
    </row>
    <row r="2461" spans="98:99" ht="15.75" customHeight="1">
      <c r="CT2461" s="46"/>
      <c r="CU2461" s="46"/>
    </row>
    <row r="2462" spans="98:99" ht="15.75" customHeight="1">
      <c r="CT2462" s="46"/>
      <c r="CU2462" s="46"/>
    </row>
    <row r="2463" spans="98:99" ht="15.75" customHeight="1">
      <c r="CT2463" s="46"/>
      <c r="CU2463" s="46"/>
    </row>
    <row r="2464" spans="98:99" ht="15.75" customHeight="1">
      <c r="CT2464" s="46"/>
      <c r="CU2464" s="46"/>
    </row>
    <row r="2465" spans="98:99" ht="15.75" customHeight="1">
      <c r="CT2465" s="46"/>
      <c r="CU2465" s="46"/>
    </row>
    <row r="2466" spans="98:99" ht="15.75" customHeight="1">
      <c r="CT2466" s="46"/>
      <c r="CU2466" s="46"/>
    </row>
    <row r="2467" spans="98:99" ht="15.75" customHeight="1">
      <c r="CT2467" s="46"/>
      <c r="CU2467" s="46"/>
    </row>
    <row r="2468" spans="98:99" ht="15.75" customHeight="1">
      <c r="CT2468" s="46"/>
      <c r="CU2468" s="46"/>
    </row>
    <row r="2469" spans="98:99" ht="15.75" customHeight="1">
      <c r="CT2469" s="46"/>
      <c r="CU2469" s="46"/>
    </row>
    <row r="2470" spans="98:99" ht="15.75" customHeight="1">
      <c r="CT2470" s="46"/>
      <c r="CU2470" s="46"/>
    </row>
    <row r="2471" spans="98:99" ht="15.75" customHeight="1">
      <c r="CT2471" s="46"/>
      <c r="CU2471" s="46"/>
    </row>
    <row r="2472" spans="98:99" ht="15.75" customHeight="1">
      <c r="CT2472" s="46"/>
      <c r="CU2472" s="46"/>
    </row>
    <row r="2473" spans="98:99" ht="15.75" customHeight="1">
      <c r="CT2473" s="46"/>
      <c r="CU2473" s="46"/>
    </row>
    <row r="2474" spans="98:99" ht="15.75" customHeight="1">
      <c r="CT2474" s="46"/>
      <c r="CU2474" s="46"/>
    </row>
    <row r="2475" spans="98:99" ht="15.75" customHeight="1">
      <c r="CT2475" s="46"/>
      <c r="CU2475" s="46"/>
    </row>
    <row r="2476" spans="98:99" ht="15.75" customHeight="1">
      <c r="CT2476" s="46"/>
      <c r="CU2476" s="46"/>
    </row>
    <row r="2477" spans="98:99" ht="15.75" customHeight="1">
      <c r="CT2477" s="46"/>
      <c r="CU2477" s="46"/>
    </row>
    <row r="2478" spans="98:99" ht="15.75" customHeight="1">
      <c r="CT2478" s="46"/>
      <c r="CU2478" s="46"/>
    </row>
    <row r="2479" spans="98:99" ht="15.75" customHeight="1">
      <c r="CT2479" s="46"/>
      <c r="CU2479" s="46"/>
    </row>
    <row r="2480" spans="98:99" ht="15.75" customHeight="1">
      <c r="CT2480" s="46"/>
      <c r="CU2480" s="46"/>
    </row>
    <row r="2481" spans="98:99" ht="15.75" customHeight="1">
      <c r="CT2481" s="46"/>
      <c r="CU2481" s="46"/>
    </row>
    <row r="2482" spans="98:99" ht="15.75" customHeight="1">
      <c r="CT2482" s="46"/>
      <c r="CU2482" s="46"/>
    </row>
    <row r="2483" spans="98:99" ht="15.75" customHeight="1">
      <c r="CT2483" s="46"/>
      <c r="CU2483" s="46"/>
    </row>
    <row r="2484" spans="98:99" ht="15.75" customHeight="1">
      <c r="CT2484" s="46"/>
      <c r="CU2484" s="46"/>
    </row>
    <row r="2485" spans="98:99" ht="15.75" customHeight="1">
      <c r="CT2485" s="46"/>
      <c r="CU2485" s="46"/>
    </row>
    <row r="2486" spans="98:99" ht="15.75" customHeight="1">
      <c r="CT2486" s="46"/>
      <c r="CU2486" s="46"/>
    </row>
    <row r="2487" spans="98:99" ht="15.75" customHeight="1">
      <c r="CT2487" s="46"/>
      <c r="CU2487" s="46"/>
    </row>
    <row r="2488" spans="98:99" ht="15.75" customHeight="1">
      <c r="CT2488" s="46"/>
      <c r="CU2488" s="46"/>
    </row>
    <row r="2489" spans="98:99" ht="15.75" customHeight="1">
      <c r="CT2489" s="46"/>
      <c r="CU2489" s="46"/>
    </row>
    <row r="2490" spans="98:99" ht="15.75" customHeight="1">
      <c r="CT2490" s="46"/>
      <c r="CU2490" s="46"/>
    </row>
    <row r="2491" spans="98:99" ht="15.75" customHeight="1">
      <c r="CT2491" s="46"/>
      <c r="CU2491" s="46"/>
    </row>
    <row r="2492" spans="98:99" ht="15.75" customHeight="1">
      <c r="CT2492" s="46"/>
      <c r="CU2492" s="46"/>
    </row>
    <row r="2493" spans="98:99" ht="15.75" customHeight="1">
      <c r="CT2493" s="46"/>
      <c r="CU2493" s="46"/>
    </row>
    <row r="2494" spans="98:99" ht="15.75" customHeight="1">
      <c r="CT2494" s="46"/>
      <c r="CU2494" s="46"/>
    </row>
    <row r="2495" spans="98:99" ht="15.75" customHeight="1">
      <c r="CT2495" s="46"/>
      <c r="CU2495" s="46"/>
    </row>
    <row r="2496" spans="98:99" ht="15.75" customHeight="1">
      <c r="CT2496" s="46"/>
      <c r="CU2496" s="46"/>
    </row>
    <row r="2497" spans="98:99" ht="15.75" customHeight="1">
      <c r="CT2497" s="46"/>
      <c r="CU2497" s="46"/>
    </row>
    <row r="2498" spans="98:99" ht="15.75" customHeight="1">
      <c r="CT2498" s="46"/>
      <c r="CU2498" s="46"/>
    </row>
    <row r="2499" spans="98:99" ht="15.75" customHeight="1">
      <c r="CT2499" s="46"/>
      <c r="CU2499" s="46"/>
    </row>
    <row r="2500" spans="98:99" ht="15.75" customHeight="1">
      <c r="CT2500" s="46"/>
      <c r="CU2500" s="46"/>
    </row>
    <row r="2501" spans="98:99" ht="15.75" customHeight="1">
      <c r="CT2501" s="46"/>
      <c r="CU2501" s="46"/>
    </row>
    <row r="2502" spans="98:99" ht="15.75" customHeight="1">
      <c r="CT2502" s="46"/>
      <c r="CU2502" s="46"/>
    </row>
    <row r="2503" spans="98:99" ht="15.75" customHeight="1">
      <c r="CT2503" s="46"/>
      <c r="CU2503" s="46"/>
    </row>
    <row r="2504" spans="98:99" ht="15.75" customHeight="1">
      <c r="CT2504" s="46"/>
      <c r="CU2504" s="46"/>
    </row>
    <row r="2505" spans="98:99" ht="15.75" customHeight="1">
      <c r="CT2505" s="46"/>
      <c r="CU2505" s="46"/>
    </row>
    <row r="2506" spans="98:99" ht="15.75" customHeight="1">
      <c r="CT2506" s="46"/>
      <c r="CU2506" s="46"/>
    </row>
    <row r="2507" spans="98:99" ht="15.75" customHeight="1">
      <c r="CT2507" s="46"/>
      <c r="CU2507" s="46"/>
    </row>
    <row r="2508" spans="98:99" ht="15.75" customHeight="1">
      <c r="CT2508" s="46"/>
      <c r="CU2508" s="46"/>
    </row>
    <row r="2509" spans="98:99" ht="15.75" customHeight="1">
      <c r="CT2509" s="46"/>
      <c r="CU2509" s="46"/>
    </row>
    <row r="2510" spans="98:99" ht="15.75" customHeight="1">
      <c r="CT2510" s="46"/>
      <c r="CU2510" s="46"/>
    </row>
    <row r="2511" spans="98:99" ht="15.75" customHeight="1">
      <c r="CT2511" s="46"/>
      <c r="CU2511" s="46"/>
    </row>
    <row r="2512" spans="98:99" ht="15.75" customHeight="1">
      <c r="CT2512" s="46"/>
      <c r="CU2512" s="46"/>
    </row>
    <row r="2513" spans="98:99" ht="15.75" customHeight="1">
      <c r="CT2513" s="46"/>
      <c r="CU2513" s="46"/>
    </row>
    <row r="2514" spans="98:99" ht="15.75" customHeight="1">
      <c r="CT2514" s="46"/>
      <c r="CU2514" s="46"/>
    </row>
    <row r="2515" spans="98:99" ht="15.75" customHeight="1">
      <c r="CT2515" s="46"/>
      <c r="CU2515" s="46"/>
    </row>
    <row r="2516" spans="98:99" ht="15.75" customHeight="1">
      <c r="CT2516" s="46"/>
      <c r="CU2516" s="46"/>
    </row>
    <row r="2517" spans="98:99" ht="15.75" customHeight="1">
      <c r="CT2517" s="46"/>
      <c r="CU2517" s="46"/>
    </row>
    <row r="2518" spans="98:99" ht="15.75" customHeight="1">
      <c r="CT2518" s="46"/>
      <c r="CU2518" s="46"/>
    </row>
    <row r="2519" spans="98:99" ht="15.75" customHeight="1">
      <c r="CT2519" s="46"/>
      <c r="CU2519" s="46"/>
    </row>
    <row r="2520" spans="98:99" ht="15.75" customHeight="1">
      <c r="CT2520" s="46"/>
      <c r="CU2520" s="46"/>
    </row>
    <row r="2521" spans="98:99" ht="15.75" customHeight="1">
      <c r="CT2521" s="46"/>
      <c r="CU2521" s="46"/>
    </row>
    <row r="2522" spans="98:99" ht="15.75" customHeight="1">
      <c r="CT2522" s="46"/>
      <c r="CU2522" s="46"/>
    </row>
    <row r="2523" spans="98:99" ht="15.75" customHeight="1">
      <c r="CT2523" s="46"/>
      <c r="CU2523" s="46"/>
    </row>
    <row r="2524" spans="98:99" ht="15.75" customHeight="1">
      <c r="CT2524" s="46"/>
      <c r="CU2524" s="46"/>
    </row>
    <row r="2525" spans="98:99" ht="15.75" customHeight="1">
      <c r="CT2525" s="46"/>
      <c r="CU2525" s="46"/>
    </row>
    <row r="2526" spans="98:99" ht="15.75" customHeight="1">
      <c r="CT2526" s="46"/>
      <c r="CU2526" s="46"/>
    </row>
    <row r="2527" spans="98:99" ht="15.75" customHeight="1">
      <c r="CT2527" s="46"/>
      <c r="CU2527" s="46"/>
    </row>
    <row r="2528" spans="98:99" ht="15.75" customHeight="1">
      <c r="CT2528" s="46"/>
      <c r="CU2528" s="46"/>
    </row>
    <row r="2529" spans="98:99" ht="15.75" customHeight="1">
      <c r="CT2529" s="46"/>
      <c r="CU2529" s="46"/>
    </row>
    <row r="2530" spans="98:99" ht="15.75" customHeight="1">
      <c r="CT2530" s="46"/>
      <c r="CU2530" s="46"/>
    </row>
    <row r="2531" spans="98:99" ht="15.75" customHeight="1">
      <c r="CT2531" s="46"/>
      <c r="CU2531" s="46"/>
    </row>
    <row r="2532" spans="98:99" ht="15.75" customHeight="1">
      <c r="CT2532" s="46"/>
      <c r="CU2532" s="46"/>
    </row>
    <row r="2533" spans="98:99" ht="15.75" customHeight="1">
      <c r="CT2533" s="46"/>
      <c r="CU2533" s="46"/>
    </row>
    <row r="2534" spans="98:99" ht="15.75" customHeight="1">
      <c r="CT2534" s="46"/>
      <c r="CU2534" s="46"/>
    </row>
    <row r="2535" spans="98:99" ht="15.75" customHeight="1">
      <c r="CT2535" s="46"/>
      <c r="CU2535" s="46"/>
    </row>
    <row r="2536" spans="98:99" ht="15.75" customHeight="1">
      <c r="CT2536" s="46"/>
      <c r="CU2536" s="46"/>
    </row>
    <row r="2537" spans="98:99" ht="15.75" customHeight="1">
      <c r="CT2537" s="46"/>
      <c r="CU2537" s="46"/>
    </row>
    <row r="2538" spans="98:99" ht="15.75" customHeight="1">
      <c r="CT2538" s="46"/>
      <c r="CU2538" s="46"/>
    </row>
    <row r="2539" spans="98:99" ht="15.75" customHeight="1">
      <c r="CT2539" s="46"/>
      <c r="CU2539" s="46"/>
    </row>
    <row r="2540" spans="98:99" ht="15.75" customHeight="1">
      <c r="CT2540" s="46"/>
      <c r="CU2540" s="46"/>
    </row>
    <row r="2541" spans="98:99" ht="15.75" customHeight="1">
      <c r="CT2541" s="46"/>
      <c r="CU2541" s="46"/>
    </row>
    <row r="2542" spans="98:99" ht="15.75" customHeight="1">
      <c r="CT2542" s="46"/>
      <c r="CU2542" s="46"/>
    </row>
    <row r="2543" spans="98:99" ht="15.75" customHeight="1">
      <c r="CT2543" s="46"/>
      <c r="CU2543" s="46"/>
    </row>
    <row r="2544" spans="98:99" ht="15.75" customHeight="1">
      <c r="CT2544" s="46"/>
      <c r="CU2544" s="46"/>
    </row>
    <row r="2545" spans="98:99" ht="15.75" customHeight="1">
      <c r="CT2545" s="46"/>
      <c r="CU2545" s="46"/>
    </row>
    <row r="2546" spans="98:99" ht="15.75" customHeight="1">
      <c r="CT2546" s="46"/>
      <c r="CU2546" s="46"/>
    </row>
    <row r="2547" spans="98:99" ht="15.75" customHeight="1">
      <c r="CT2547" s="46"/>
      <c r="CU2547" s="46"/>
    </row>
    <row r="2548" spans="98:99" ht="15.75" customHeight="1">
      <c r="CT2548" s="46"/>
      <c r="CU2548" s="46"/>
    </row>
    <row r="2549" spans="98:99" ht="15.75" customHeight="1">
      <c r="CT2549" s="46"/>
      <c r="CU2549" s="46"/>
    </row>
    <row r="2550" spans="98:99" ht="15.75" customHeight="1">
      <c r="CT2550" s="46"/>
      <c r="CU2550" s="46"/>
    </row>
    <row r="2551" spans="98:99" ht="15.75" customHeight="1">
      <c r="CT2551" s="46"/>
      <c r="CU2551" s="46"/>
    </row>
    <row r="2552" spans="98:99" ht="15.75" customHeight="1">
      <c r="CT2552" s="46"/>
      <c r="CU2552" s="46"/>
    </row>
    <row r="2553" spans="98:99" ht="15.75" customHeight="1">
      <c r="CT2553" s="46"/>
      <c r="CU2553" s="46"/>
    </row>
    <row r="2554" spans="98:99" ht="15.75" customHeight="1">
      <c r="CT2554" s="46"/>
      <c r="CU2554" s="46"/>
    </row>
    <row r="2555" spans="98:99" ht="15.75" customHeight="1">
      <c r="CT2555" s="46"/>
      <c r="CU2555" s="46"/>
    </row>
    <row r="2556" spans="98:99" ht="15.75" customHeight="1">
      <c r="CT2556" s="46"/>
      <c r="CU2556" s="46"/>
    </row>
    <row r="2557" spans="98:99" ht="15.75" customHeight="1">
      <c r="CT2557" s="46"/>
      <c r="CU2557" s="46"/>
    </row>
    <row r="2558" spans="98:99" ht="15.75" customHeight="1">
      <c r="CT2558" s="46"/>
      <c r="CU2558" s="46"/>
    </row>
    <row r="2559" spans="98:99" ht="15.75" customHeight="1">
      <c r="CT2559" s="46"/>
      <c r="CU2559" s="46"/>
    </row>
    <row r="2560" spans="98:99" ht="15.75" customHeight="1">
      <c r="CT2560" s="46"/>
      <c r="CU2560" s="46"/>
    </row>
    <row r="2561" spans="98:99" ht="15.75" customHeight="1">
      <c r="CT2561" s="46"/>
      <c r="CU2561" s="46"/>
    </row>
    <row r="2562" spans="98:99" ht="15.75" customHeight="1">
      <c r="CT2562" s="46"/>
      <c r="CU2562" s="46"/>
    </row>
    <row r="2563" spans="98:99" ht="15.75" customHeight="1">
      <c r="CT2563" s="46"/>
      <c r="CU2563" s="46"/>
    </row>
    <row r="2564" spans="98:99" ht="15.75" customHeight="1">
      <c r="CT2564" s="46"/>
      <c r="CU2564" s="46"/>
    </row>
    <row r="2565" spans="98:99" ht="15.75" customHeight="1">
      <c r="CT2565" s="46"/>
      <c r="CU2565" s="46"/>
    </row>
    <row r="2566" spans="98:99" ht="15.75" customHeight="1">
      <c r="CT2566" s="46"/>
      <c r="CU2566" s="46"/>
    </row>
    <row r="2567" spans="98:99" ht="15.75" customHeight="1">
      <c r="CT2567" s="46"/>
      <c r="CU2567" s="46"/>
    </row>
    <row r="2568" spans="98:99" ht="15.75" customHeight="1">
      <c r="CT2568" s="46"/>
      <c r="CU2568" s="46"/>
    </row>
    <row r="2569" spans="98:99" ht="15.75" customHeight="1">
      <c r="CT2569" s="46"/>
      <c r="CU2569" s="46"/>
    </row>
    <row r="2570" spans="98:99" ht="15.75" customHeight="1">
      <c r="CT2570" s="46"/>
      <c r="CU2570" s="46"/>
    </row>
    <row r="2571" spans="98:99" ht="15.75" customHeight="1">
      <c r="CT2571" s="46"/>
      <c r="CU2571" s="46"/>
    </row>
    <row r="2572" spans="98:99" ht="15.75" customHeight="1">
      <c r="CT2572" s="46"/>
      <c r="CU2572" s="46"/>
    </row>
    <row r="2573" spans="98:99" ht="15.75" customHeight="1">
      <c r="CT2573" s="46"/>
      <c r="CU2573" s="46"/>
    </row>
    <row r="2574" spans="98:99" ht="15.75" customHeight="1">
      <c r="CT2574" s="46"/>
      <c r="CU2574" s="46"/>
    </row>
    <row r="2575" spans="98:99" ht="15.75" customHeight="1">
      <c r="CT2575" s="46"/>
      <c r="CU2575" s="46"/>
    </row>
    <row r="2576" spans="98:99" ht="15.75" customHeight="1">
      <c r="CT2576" s="46"/>
      <c r="CU2576" s="46"/>
    </row>
    <row r="2577" spans="98:99" ht="15.75" customHeight="1">
      <c r="CT2577" s="46"/>
      <c r="CU2577" s="46"/>
    </row>
    <row r="2578" spans="98:99" ht="15.75" customHeight="1">
      <c r="CT2578" s="46"/>
      <c r="CU2578" s="46"/>
    </row>
    <row r="2579" spans="98:99" ht="15.75" customHeight="1">
      <c r="CT2579" s="46"/>
      <c r="CU2579" s="46"/>
    </row>
    <row r="2580" spans="98:99" ht="15.75" customHeight="1">
      <c r="CT2580" s="46"/>
      <c r="CU2580" s="46"/>
    </row>
    <row r="2581" spans="98:99" ht="15.75" customHeight="1">
      <c r="CT2581" s="46"/>
      <c r="CU2581" s="46"/>
    </row>
    <row r="2582" spans="98:99" ht="15.75" customHeight="1">
      <c r="CT2582" s="46"/>
      <c r="CU2582" s="46"/>
    </row>
    <row r="2583" spans="98:99" ht="15.75" customHeight="1">
      <c r="CT2583" s="46"/>
      <c r="CU2583" s="46"/>
    </row>
    <row r="2584" spans="98:99" ht="15.75" customHeight="1">
      <c r="CT2584" s="46"/>
      <c r="CU2584" s="46"/>
    </row>
    <row r="2585" spans="98:99" ht="15.75" customHeight="1">
      <c r="CT2585" s="46"/>
      <c r="CU2585" s="46"/>
    </row>
    <row r="2586" spans="98:99" ht="15.75" customHeight="1">
      <c r="CT2586" s="46"/>
      <c r="CU2586" s="46"/>
    </row>
    <row r="2587" spans="98:99" ht="15.75" customHeight="1">
      <c r="CT2587" s="46"/>
      <c r="CU2587" s="46"/>
    </row>
    <row r="2588" spans="98:99" ht="15.75" customHeight="1">
      <c r="CT2588" s="46"/>
      <c r="CU2588" s="46"/>
    </row>
    <row r="2589" spans="98:99" ht="15.75" customHeight="1">
      <c r="CT2589" s="46"/>
      <c r="CU2589" s="46"/>
    </row>
    <row r="2590" spans="98:99" ht="15.75" customHeight="1">
      <c r="CT2590" s="46"/>
      <c r="CU2590" s="46"/>
    </row>
    <row r="2591" spans="98:99" ht="15.75" customHeight="1">
      <c r="CT2591" s="46"/>
      <c r="CU2591" s="46"/>
    </row>
    <row r="2592" spans="98:99" ht="15.75" customHeight="1">
      <c r="CT2592" s="46"/>
      <c r="CU2592" s="46"/>
    </row>
    <row r="2593" spans="98:99" ht="15.75" customHeight="1">
      <c r="CT2593" s="46"/>
      <c r="CU2593" s="46"/>
    </row>
    <row r="2594" spans="98:99" ht="15.75" customHeight="1">
      <c r="CT2594" s="46"/>
      <c r="CU2594" s="46"/>
    </row>
    <row r="2595" spans="98:99" ht="15.75" customHeight="1">
      <c r="CT2595" s="46"/>
      <c r="CU2595" s="46"/>
    </row>
    <row r="2596" spans="98:99" ht="15.75" customHeight="1">
      <c r="CT2596" s="46"/>
      <c r="CU2596" s="46"/>
    </row>
    <row r="2597" spans="98:99" ht="15.75" customHeight="1">
      <c r="CT2597" s="46"/>
      <c r="CU2597" s="46"/>
    </row>
    <row r="2598" spans="98:99" ht="15.75" customHeight="1">
      <c r="CT2598" s="46"/>
      <c r="CU2598" s="46"/>
    </row>
    <row r="2599" spans="98:99" ht="15.75" customHeight="1">
      <c r="CT2599" s="46"/>
      <c r="CU2599" s="46"/>
    </row>
    <row r="2600" spans="98:99" ht="15.75" customHeight="1">
      <c r="CT2600" s="46"/>
      <c r="CU2600" s="46"/>
    </row>
    <row r="2601" spans="98:99" ht="15.75" customHeight="1">
      <c r="CT2601" s="46"/>
      <c r="CU2601" s="46"/>
    </row>
    <row r="2602" spans="98:99" ht="15.75" customHeight="1">
      <c r="CT2602" s="46"/>
      <c r="CU2602" s="46"/>
    </row>
    <row r="2603" spans="98:99" ht="15.75" customHeight="1">
      <c r="CT2603" s="46"/>
      <c r="CU2603" s="46"/>
    </row>
    <row r="2604" spans="98:99" ht="15.75" customHeight="1">
      <c r="CT2604" s="46"/>
      <c r="CU2604" s="46"/>
    </row>
    <row r="2605" spans="98:99" ht="15.75" customHeight="1">
      <c r="CT2605" s="46"/>
      <c r="CU2605" s="46"/>
    </row>
    <row r="2606" spans="98:99" ht="15.75" customHeight="1">
      <c r="CT2606" s="46"/>
      <c r="CU2606" s="46"/>
    </row>
    <row r="2607" spans="98:99" ht="15.75" customHeight="1">
      <c r="CT2607" s="46"/>
      <c r="CU2607" s="46"/>
    </row>
    <row r="2608" spans="98:99" ht="15.75" customHeight="1">
      <c r="CT2608" s="46"/>
      <c r="CU2608" s="46"/>
    </row>
    <row r="2609" spans="98:99" ht="15.75" customHeight="1">
      <c r="CT2609" s="46"/>
      <c r="CU2609" s="46"/>
    </row>
    <row r="2610" spans="98:99" ht="15.75" customHeight="1">
      <c r="CT2610" s="46"/>
      <c r="CU2610" s="46"/>
    </row>
    <row r="2611" spans="98:99" ht="15.75" customHeight="1">
      <c r="CT2611" s="46"/>
      <c r="CU2611" s="46"/>
    </row>
    <row r="2612" spans="98:99" ht="15.75" customHeight="1">
      <c r="CT2612" s="46"/>
      <c r="CU2612" s="46"/>
    </row>
    <row r="2613" spans="98:99" ht="15.75" customHeight="1">
      <c r="CT2613" s="46"/>
      <c r="CU2613" s="46"/>
    </row>
    <row r="2614" spans="98:99" ht="15.75" customHeight="1">
      <c r="CT2614" s="46"/>
      <c r="CU2614" s="46"/>
    </row>
    <row r="2615" spans="98:99" ht="15.75" customHeight="1">
      <c r="CT2615" s="46"/>
      <c r="CU2615" s="46"/>
    </row>
    <row r="2616" spans="98:99" ht="15.75" customHeight="1">
      <c r="CT2616" s="46"/>
      <c r="CU2616" s="46"/>
    </row>
    <row r="2617" spans="98:99" ht="15.75" customHeight="1">
      <c r="CT2617" s="46"/>
      <c r="CU2617" s="46"/>
    </row>
    <row r="2618" spans="98:99" ht="15.75" customHeight="1">
      <c r="CT2618" s="46"/>
      <c r="CU2618" s="46"/>
    </row>
    <row r="2619" spans="98:99" ht="15.75" customHeight="1">
      <c r="CT2619" s="46"/>
      <c r="CU2619" s="46"/>
    </row>
    <row r="2620" spans="98:99" ht="15.75" customHeight="1">
      <c r="CT2620" s="46"/>
      <c r="CU2620" s="46"/>
    </row>
    <row r="2621" spans="98:99" ht="15.75" customHeight="1">
      <c r="CT2621" s="46"/>
      <c r="CU2621" s="46"/>
    </row>
    <row r="2622" spans="98:99" ht="15.75" customHeight="1">
      <c r="CT2622" s="46"/>
      <c r="CU2622" s="46"/>
    </row>
    <row r="2623" spans="98:99" ht="15.75" customHeight="1">
      <c r="CT2623" s="46"/>
      <c r="CU2623" s="46"/>
    </row>
    <row r="2624" spans="98:99" ht="15.75" customHeight="1">
      <c r="CT2624" s="46"/>
      <c r="CU2624" s="46"/>
    </row>
    <row r="2625" spans="98:99" ht="15.75" customHeight="1">
      <c r="CT2625" s="46"/>
      <c r="CU2625" s="46"/>
    </row>
    <row r="2626" spans="98:99" ht="15.75" customHeight="1">
      <c r="CT2626" s="46"/>
      <c r="CU2626" s="46"/>
    </row>
    <row r="2627" spans="98:99" ht="15.75" customHeight="1">
      <c r="CT2627" s="46"/>
      <c r="CU2627" s="46"/>
    </row>
    <row r="2628" spans="98:99" ht="15.75" customHeight="1">
      <c r="CT2628" s="46"/>
      <c r="CU2628" s="46"/>
    </row>
    <row r="2629" spans="98:99" ht="15.75" customHeight="1">
      <c r="CT2629" s="46"/>
      <c r="CU2629" s="46"/>
    </row>
    <row r="2630" spans="98:99" ht="15.75" customHeight="1">
      <c r="CT2630" s="46"/>
      <c r="CU2630" s="46"/>
    </row>
    <row r="2631" spans="98:99" ht="15.75" customHeight="1">
      <c r="CT2631" s="46"/>
      <c r="CU2631" s="46"/>
    </row>
    <row r="2632" spans="98:99" ht="15.75" customHeight="1">
      <c r="CT2632" s="46"/>
      <c r="CU2632" s="46"/>
    </row>
    <row r="2633" spans="98:99" ht="15.75" customHeight="1">
      <c r="CT2633" s="46"/>
      <c r="CU2633" s="46"/>
    </row>
    <row r="2634" spans="98:99" ht="15.75" customHeight="1">
      <c r="CT2634" s="46"/>
      <c r="CU2634" s="46"/>
    </row>
    <row r="2635" spans="98:99" ht="15.75" customHeight="1">
      <c r="CT2635" s="46"/>
      <c r="CU2635" s="46"/>
    </row>
    <row r="2636" spans="98:99" ht="15.75" customHeight="1">
      <c r="CT2636" s="46"/>
      <c r="CU2636" s="46"/>
    </row>
    <row r="2637" spans="98:99" ht="15.75" customHeight="1">
      <c r="CT2637" s="46"/>
      <c r="CU2637" s="46"/>
    </row>
    <row r="2638" spans="98:99" ht="15.75" customHeight="1">
      <c r="CT2638" s="46"/>
      <c r="CU2638" s="46"/>
    </row>
    <row r="2639" spans="98:99" ht="15.75" customHeight="1">
      <c r="CT2639" s="46"/>
      <c r="CU2639" s="46"/>
    </row>
    <row r="2640" spans="98:99" ht="15.75" customHeight="1">
      <c r="CT2640" s="46"/>
      <c r="CU2640" s="46"/>
    </row>
    <row r="2641" spans="98:99" ht="15.75" customHeight="1">
      <c r="CT2641" s="46"/>
      <c r="CU2641" s="46"/>
    </row>
    <row r="2642" spans="98:99" ht="15.75" customHeight="1">
      <c r="CT2642" s="46"/>
      <c r="CU2642" s="46"/>
    </row>
    <row r="2643" spans="98:99" ht="15.75" customHeight="1">
      <c r="CT2643" s="46"/>
      <c r="CU2643" s="46"/>
    </row>
    <row r="2644" spans="98:99" ht="15.75" customHeight="1">
      <c r="CT2644" s="46"/>
      <c r="CU2644" s="46"/>
    </row>
    <row r="2645" spans="98:99" ht="15.75" customHeight="1">
      <c r="CT2645" s="46"/>
      <c r="CU2645" s="46"/>
    </row>
    <row r="2646" spans="98:99" ht="15.75" customHeight="1">
      <c r="CT2646" s="46"/>
      <c r="CU2646" s="46"/>
    </row>
    <row r="2647" spans="98:99" ht="15.75" customHeight="1">
      <c r="CT2647" s="46"/>
      <c r="CU2647" s="46"/>
    </row>
    <row r="2648" spans="98:99" ht="15.75" customHeight="1">
      <c r="CT2648" s="46"/>
      <c r="CU2648" s="46"/>
    </row>
    <row r="2649" spans="98:99" ht="15.75" customHeight="1">
      <c r="CT2649" s="46"/>
      <c r="CU2649" s="46"/>
    </row>
    <row r="2650" spans="98:99" ht="15.75" customHeight="1">
      <c r="CT2650" s="46"/>
      <c r="CU2650" s="46"/>
    </row>
    <row r="2651" spans="98:99" ht="15.75" customHeight="1">
      <c r="CT2651" s="46"/>
      <c r="CU2651" s="46"/>
    </row>
    <row r="2652" spans="98:99" ht="15.75" customHeight="1">
      <c r="CT2652" s="46"/>
      <c r="CU2652" s="46"/>
    </row>
    <row r="2653" spans="98:99" ht="15.75" customHeight="1">
      <c r="CT2653" s="46"/>
      <c r="CU2653" s="46"/>
    </row>
    <row r="2654" spans="98:99" ht="15.75" customHeight="1">
      <c r="CT2654" s="46"/>
      <c r="CU2654" s="46"/>
    </row>
    <row r="2655" spans="98:99" ht="15.75" customHeight="1">
      <c r="CT2655" s="46"/>
      <c r="CU2655" s="46"/>
    </row>
    <row r="2656" spans="98:99" ht="15.75" customHeight="1">
      <c r="CT2656" s="46"/>
      <c r="CU2656" s="46"/>
    </row>
    <row r="2657" spans="98:99" ht="15.75" customHeight="1">
      <c r="CT2657" s="46"/>
      <c r="CU2657" s="46"/>
    </row>
    <row r="2658" spans="98:99" ht="15.75" customHeight="1">
      <c r="CT2658" s="46"/>
      <c r="CU2658" s="46"/>
    </row>
    <row r="2659" spans="98:99" ht="15.75" customHeight="1">
      <c r="CT2659" s="46"/>
      <c r="CU2659" s="46"/>
    </row>
    <row r="2660" spans="98:99" ht="15.75" customHeight="1">
      <c r="CT2660" s="46"/>
      <c r="CU2660" s="46"/>
    </row>
    <row r="2661" spans="98:99" ht="15.75" customHeight="1">
      <c r="CT2661" s="46"/>
      <c r="CU2661" s="46"/>
    </row>
    <row r="2662" spans="98:99" ht="15.75" customHeight="1">
      <c r="CT2662" s="46"/>
      <c r="CU2662" s="46"/>
    </row>
    <row r="2663" spans="98:99" ht="15.75" customHeight="1">
      <c r="CT2663" s="46"/>
      <c r="CU2663" s="46"/>
    </row>
    <row r="2664" spans="98:99" ht="15.75" customHeight="1">
      <c r="CT2664" s="46"/>
      <c r="CU2664" s="46"/>
    </row>
    <row r="2665" spans="98:99" ht="15.75" customHeight="1">
      <c r="CT2665" s="46"/>
      <c r="CU2665" s="46"/>
    </row>
    <row r="2666" spans="98:99" ht="15.75" customHeight="1">
      <c r="CT2666" s="46"/>
      <c r="CU2666" s="46"/>
    </row>
    <row r="2667" spans="98:99" ht="15.75" customHeight="1">
      <c r="CT2667" s="46"/>
      <c r="CU2667" s="46"/>
    </row>
    <row r="2668" spans="98:99" ht="15.75" customHeight="1">
      <c r="CT2668" s="46"/>
      <c r="CU2668" s="46"/>
    </row>
    <row r="2669" spans="98:99" ht="15.75" customHeight="1">
      <c r="CT2669" s="46"/>
      <c r="CU2669" s="46"/>
    </row>
    <row r="2670" spans="98:99" ht="15.75" customHeight="1">
      <c r="CT2670" s="46"/>
      <c r="CU2670" s="46"/>
    </row>
    <row r="2671" spans="98:99" ht="15.75" customHeight="1">
      <c r="CT2671" s="46"/>
      <c r="CU2671" s="46"/>
    </row>
    <row r="2672" spans="98:99" ht="15.75" customHeight="1">
      <c r="CT2672" s="46"/>
      <c r="CU2672" s="46"/>
    </row>
    <row r="2673" spans="98:99" ht="15.75" customHeight="1">
      <c r="CT2673" s="46"/>
      <c r="CU2673" s="46"/>
    </row>
    <row r="2674" spans="98:99" ht="15.75" customHeight="1">
      <c r="CT2674" s="46"/>
      <c r="CU2674" s="46"/>
    </row>
    <row r="2675" spans="98:99" ht="15.75" customHeight="1">
      <c r="CT2675" s="46"/>
      <c r="CU2675" s="46"/>
    </row>
    <row r="2676" spans="98:99" ht="15.75" customHeight="1">
      <c r="CT2676" s="46"/>
      <c r="CU2676" s="46"/>
    </row>
    <row r="2677" spans="98:99" ht="15.75" customHeight="1">
      <c r="CT2677" s="46"/>
      <c r="CU2677" s="46"/>
    </row>
    <row r="2678" spans="98:99" ht="15.75" customHeight="1">
      <c r="CT2678" s="46"/>
      <c r="CU2678" s="46"/>
    </row>
    <row r="2679" spans="98:99" ht="15.75" customHeight="1">
      <c r="CT2679" s="46"/>
      <c r="CU2679" s="46"/>
    </row>
    <row r="2680" spans="98:99" ht="15.75" customHeight="1">
      <c r="CT2680" s="46"/>
      <c r="CU2680" s="46"/>
    </row>
    <row r="2681" spans="98:99" ht="15.75" customHeight="1">
      <c r="CT2681" s="46"/>
      <c r="CU2681" s="46"/>
    </row>
    <row r="2682" spans="98:99" ht="15.75" customHeight="1">
      <c r="CT2682" s="46"/>
      <c r="CU2682" s="46"/>
    </row>
    <row r="2683" spans="98:99" ht="15.75" customHeight="1">
      <c r="CT2683" s="46"/>
      <c r="CU2683" s="46"/>
    </row>
    <row r="2684" spans="98:99" ht="15.75" customHeight="1">
      <c r="CT2684" s="46"/>
      <c r="CU2684" s="46"/>
    </row>
    <row r="2685" spans="98:99" ht="15.75" customHeight="1">
      <c r="CT2685" s="46"/>
      <c r="CU2685" s="46"/>
    </row>
    <row r="2686" spans="98:99" ht="15.75" customHeight="1">
      <c r="CT2686" s="46"/>
      <c r="CU2686" s="46"/>
    </row>
    <row r="2687" spans="98:99" ht="15.75" customHeight="1">
      <c r="CT2687" s="46"/>
      <c r="CU2687" s="46"/>
    </row>
    <row r="2688" spans="98:99" ht="15.75" customHeight="1">
      <c r="CT2688" s="46"/>
      <c r="CU2688" s="46"/>
    </row>
    <row r="2689" spans="98:99" ht="15.75" customHeight="1">
      <c r="CT2689" s="46"/>
      <c r="CU2689" s="46"/>
    </row>
    <row r="2690" spans="98:99" ht="15.75" customHeight="1">
      <c r="CT2690" s="46"/>
      <c r="CU2690" s="46"/>
    </row>
    <row r="2691" spans="98:99" ht="15.75" customHeight="1">
      <c r="CT2691" s="46"/>
      <c r="CU2691" s="46"/>
    </row>
    <row r="2692" spans="98:99" ht="15.75" customHeight="1">
      <c r="CT2692" s="46"/>
      <c r="CU2692" s="46"/>
    </row>
    <row r="2693" spans="98:99" ht="15.75" customHeight="1">
      <c r="CT2693" s="46"/>
      <c r="CU2693" s="46"/>
    </row>
    <row r="2694" spans="98:99" ht="15.75" customHeight="1">
      <c r="CT2694" s="46"/>
      <c r="CU2694" s="46"/>
    </row>
    <row r="2695" spans="98:99" ht="15.75" customHeight="1">
      <c r="CT2695" s="46"/>
      <c r="CU2695" s="46"/>
    </row>
    <row r="2696" spans="98:99" ht="15.75" customHeight="1">
      <c r="CT2696" s="46"/>
      <c r="CU2696" s="46"/>
    </row>
    <row r="2697" spans="98:99" ht="15.75" customHeight="1">
      <c r="CT2697" s="46"/>
      <c r="CU2697" s="46"/>
    </row>
    <row r="2698" spans="98:99" ht="15.75" customHeight="1">
      <c r="CT2698" s="46"/>
      <c r="CU2698" s="46"/>
    </row>
    <row r="2699" spans="98:99" ht="15.75" customHeight="1">
      <c r="CT2699" s="46"/>
      <c r="CU2699" s="46"/>
    </row>
    <row r="2700" spans="98:99" ht="15.75" customHeight="1">
      <c r="CT2700" s="46"/>
      <c r="CU2700" s="46"/>
    </row>
    <row r="2701" spans="98:99" ht="15.75" customHeight="1">
      <c r="CT2701" s="46"/>
      <c r="CU2701" s="46"/>
    </row>
    <row r="2702" spans="98:99" ht="15.75" customHeight="1">
      <c r="CT2702" s="46"/>
      <c r="CU2702" s="46"/>
    </row>
    <row r="2703" spans="98:99" ht="15.75" customHeight="1">
      <c r="CT2703" s="46"/>
      <c r="CU2703" s="46"/>
    </row>
    <row r="2704" spans="98:99" ht="15.75" customHeight="1">
      <c r="CT2704" s="46"/>
      <c r="CU2704" s="46"/>
    </row>
    <row r="2705" spans="98:99" ht="15.75" customHeight="1">
      <c r="CT2705" s="46"/>
      <c r="CU2705" s="46"/>
    </row>
    <row r="2706" spans="98:99" ht="15.75" customHeight="1">
      <c r="CT2706" s="46"/>
      <c r="CU2706" s="46"/>
    </row>
    <row r="2707" spans="98:99" ht="15.75" customHeight="1">
      <c r="CT2707" s="46"/>
      <c r="CU2707" s="46"/>
    </row>
    <row r="2708" spans="98:99" ht="15.75" customHeight="1">
      <c r="CT2708" s="46"/>
      <c r="CU2708" s="46"/>
    </row>
    <row r="2709" spans="98:99" ht="15.75" customHeight="1">
      <c r="CT2709" s="46"/>
      <c r="CU2709" s="46"/>
    </row>
    <row r="2710" spans="98:99" ht="15.75" customHeight="1">
      <c r="CT2710" s="46"/>
      <c r="CU2710" s="46"/>
    </row>
    <row r="2711" spans="98:99" ht="15.75" customHeight="1">
      <c r="CT2711" s="46"/>
      <c r="CU2711" s="46"/>
    </row>
    <row r="2712" spans="98:99" ht="15.75" customHeight="1">
      <c r="CT2712" s="46"/>
      <c r="CU2712" s="46"/>
    </row>
    <row r="2713" spans="98:99" ht="15.75" customHeight="1">
      <c r="CT2713" s="46"/>
      <c r="CU2713" s="46"/>
    </row>
    <row r="2714" spans="98:99" ht="15.75" customHeight="1">
      <c r="CT2714" s="46"/>
      <c r="CU2714" s="46"/>
    </row>
    <row r="2715" spans="98:99" ht="15.75" customHeight="1">
      <c r="CT2715" s="46"/>
      <c r="CU2715" s="46"/>
    </row>
    <row r="2716" spans="98:99" ht="15.75" customHeight="1">
      <c r="CT2716" s="46"/>
      <c r="CU2716" s="46"/>
    </row>
    <row r="2717" spans="98:99" ht="15.75" customHeight="1">
      <c r="CT2717" s="46"/>
      <c r="CU2717" s="46"/>
    </row>
    <row r="2718" spans="98:99" ht="15.75" customHeight="1">
      <c r="CT2718" s="46"/>
      <c r="CU2718" s="46"/>
    </row>
    <row r="2719" spans="98:99" ht="15.75" customHeight="1">
      <c r="CT2719" s="46"/>
      <c r="CU2719" s="46"/>
    </row>
    <row r="2720" spans="98:99" ht="15.75" customHeight="1">
      <c r="CT2720" s="46"/>
      <c r="CU2720" s="46"/>
    </row>
    <row r="2721" spans="98:99" ht="15.75" customHeight="1">
      <c r="CT2721" s="46"/>
      <c r="CU2721" s="46"/>
    </row>
    <row r="2722" spans="98:99" ht="15.75" customHeight="1">
      <c r="CT2722" s="46"/>
      <c r="CU2722" s="46"/>
    </row>
    <row r="2723" spans="98:99" ht="15.75" customHeight="1">
      <c r="CT2723" s="46"/>
      <c r="CU2723" s="46"/>
    </row>
    <row r="2724" spans="98:99" ht="15.75" customHeight="1">
      <c r="CT2724" s="46"/>
      <c r="CU2724" s="46"/>
    </row>
    <row r="2725" spans="98:99" ht="15.75" customHeight="1">
      <c r="CT2725" s="46"/>
      <c r="CU2725" s="46"/>
    </row>
    <row r="2726" spans="98:99" ht="15.75" customHeight="1">
      <c r="CT2726" s="46"/>
      <c r="CU2726" s="46"/>
    </row>
    <row r="2727" spans="98:99" ht="15.75" customHeight="1">
      <c r="CT2727" s="46"/>
      <c r="CU2727" s="46"/>
    </row>
    <row r="2728" spans="98:99" ht="15.75" customHeight="1">
      <c r="CT2728" s="46"/>
      <c r="CU2728" s="46"/>
    </row>
    <row r="2729" spans="98:99" ht="15.75" customHeight="1">
      <c r="CT2729" s="46"/>
      <c r="CU2729" s="46"/>
    </row>
    <row r="2730" spans="98:99" ht="15.75" customHeight="1">
      <c r="CT2730" s="46"/>
      <c r="CU2730" s="46"/>
    </row>
    <row r="2731" spans="98:99" ht="15.75" customHeight="1">
      <c r="CT2731" s="46"/>
      <c r="CU2731" s="46"/>
    </row>
    <row r="2732" spans="98:99" ht="15.75" customHeight="1">
      <c r="CT2732" s="46"/>
      <c r="CU2732" s="46"/>
    </row>
    <row r="2733" spans="98:99" ht="15.75" customHeight="1">
      <c r="CT2733" s="46"/>
      <c r="CU2733" s="46"/>
    </row>
    <row r="2734" spans="98:99" ht="15.75" customHeight="1">
      <c r="CT2734" s="46"/>
      <c r="CU2734" s="46"/>
    </row>
    <row r="2735" spans="98:99" ht="15.75" customHeight="1">
      <c r="CT2735" s="46"/>
      <c r="CU2735" s="46"/>
    </row>
    <row r="2736" spans="98:99" ht="15.75" customHeight="1">
      <c r="CT2736" s="46"/>
      <c r="CU2736" s="46"/>
    </row>
    <row r="2737" spans="98:99" ht="15.75" customHeight="1">
      <c r="CT2737" s="46"/>
      <c r="CU2737" s="46"/>
    </row>
    <row r="2738" spans="98:99" ht="15.75" customHeight="1">
      <c r="CT2738" s="46"/>
      <c r="CU2738" s="46"/>
    </row>
    <row r="2739" spans="98:99" ht="15.75" customHeight="1">
      <c r="CT2739" s="46"/>
      <c r="CU2739" s="46"/>
    </row>
    <row r="2740" spans="98:99" ht="15.75" customHeight="1">
      <c r="CT2740" s="46"/>
      <c r="CU2740" s="46"/>
    </row>
    <row r="2741" spans="98:99" ht="15.75" customHeight="1">
      <c r="CT2741" s="46"/>
      <c r="CU2741" s="46"/>
    </row>
    <row r="2742" spans="98:99" ht="15.75" customHeight="1">
      <c r="CT2742" s="46"/>
      <c r="CU2742" s="46"/>
    </row>
    <row r="2743" spans="98:99" ht="15.75" customHeight="1">
      <c r="CT2743" s="46"/>
      <c r="CU2743" s="46"/>
    </row>
    <row r="2744" spans="98:99" ht="15.75" customHeight="1">
      <c r="CT2744" s="46"/>
      <c r="CU2744" s="46"/>
    </row>
    <row r="2745" spans="98:99" ht="15.75" customHeight="1">
      <c r="CT2745" s="46"/>
      <c r="CU2745" s="46"/>
    </row>
    <row r="2746" spans="98:99" ht="15.75" customHeight="1">
      <c r="CT2746" s="46"/>
      <c r="CU2746" s="46"/>
    </row>
    <row r="2747" spans="98:99" ht="15.75" customHeight="1">
      <c r="CT2747" s="46"/>
      <c r="CU2747" s="46"/>
    </row>
    <row r="2748" spans="98:99" ht="15.75" customHeight="1">
      <c r="CT2748" s="46"/>
      <c r="CU2748" s="46"/>
    </row>
    <row r="2749" spans="98:99" ht="15.75" customHeight="1">
      <c r="CT2749" s="46"/>
      <c r="CU2749" s="46"/>
    </row>
    <row r="2750" spans="98:99" ht="15.75" customHeight="1">
      <c r="CT2750" s="46"/>
      <c r="CU2750" s="46"/>
    </row>
    <row r="2751" spans="98:99" ht="15.75" customHeight="1">
      <c r="CT2751" s="46"/>
      <c r="CU2751" s="46"/>
    </row>
    <row r="2752" spans="98:99" ht="15.75" customHeight="1">
      <c r="CT2752" s="46"/>
      <c r="CU2752" s="46"/>
    </row>
    <row r="2753" spans="98:99" ht="15.75" customHeight="1">
      <c r="CT2753" s="46"/>
      <c r="CU2753" s="46"/>
    </row>
    <row r="2754" spans="98:99" ht="15.75" customHeight="1">
      <c r="CT2754" s="46"/>
      <c r="CU2754" s="46"/>
    </row>
    <row r="2755" spans="98:99" ht="15.75" customHeight="1">
      <c r="CT2755" s="46"/>
      <c r="CU2755" s="46"/>
    </row>
    <row r="2756" spans="98:99" ht="15.75" customHeight="1">
      <c r="CT2756" s="46"/>
      <c r="CU2756" s="46"/>
    </row>
    <row r="2757" spans="98:99" ht="15.75" customHeight="1">
      <c r="CT2757" s="46"/>
      <c r="CU2757" s="46"/>
    </row>
    <row r="2758" spans="98:99" ht="15.75" customHeight="1">
      <c r="CT2758" s="46"/>
      <c r="CU2758" s="46"/>
    </row>
    <row r="2759" spans="98:99" ht="15.75" customHeight="1">
      <c r="CT2759" s="46"/>
      <c r="CU2759" s="46"/>
    </row>
    <row r="2760" spans="98:99" ht="15.75" customHeight="1">
      <c r="CT2760" s="46"/>
      <c r="CU2760" s="46"/>
    </row>
    <row r="2761" spans="98:99" ht="15.75" customHeight="1">
      <c r="CT2761" s="46"/>
      <c r="CU2761" s="46"/>
    </row>
    <row r="2762" spans="98:99" ht="15.75" customHeight="1">
      <c r="CT2762" s="46"/>
      <c r="CU2762" s="46"/>
    </row>
    <row r="2763" spans="98:99" ht="15.75" customHeight="1">
      <c r="CT2763" s="46"/>
      <c r="CU2763" s="46"/>
    </row>
    <row r="2764" spans="98:99" ht="15.75" customHeight="1">
      <c r="CT2764" s="46"/>
      <c r="CU2764" s="46"/>
    </row>
    <row r="2765" spans="98:99" ht="15.75" customHeight="1">
      <c r="CT2765" s="46"/>
      <c r="CU2765" s="46"/>
    </row>
    <row r="2766" spans="98:99" ht="15.75" customHeight="1">
      <c r="CT2766" s="46"/>
      <c r="CU2766" s="46"/>
    </row>
    <row r="2767" spans="98:99" ht="15.75" customHeight="1">
      <c r="CT2767" s="46"/>
      <c r="CU2767" s="46"/>
    </row>
    <row r="2768" spans="98:99" ht="15.75" customHeight="1">
      <c r="CT2768" s="46"/>
      <c r="CU2768" s="46"/>
    </row>
    <row r="2769" spans="98:99" ht="15.75" customHeight="1">
      <c r="CT2769" s="46"/>
      <c r="CU2769" s="46"/>
    </row>
    <row r="2770" spans="98:99" ht="15.75" customHeight="1">
      <c r="CT2770" s="46"/>
      <c r="CU2770" s="46"/>
    </row>
    <row r="2771" spans="98:99" ht="15.75" customHeight="1">
      <c r="CT2771" s="46"/>
      <c r="CU2771" s="46"/>
    </row>
    <row r="2772" spans="98:99" ht="15.75" customHeight="1">
      <c r="CT2772" s="46"/>
      <c r="CU2772" s="46"/>
    </row>
    <row r="2773" spans="98:99" ht="15.75" customHeight="1">
      <c r="CT2773" s="46"/>
      <c r="CU2773" s="46"/>
    </row>
    <row r="2774" spans="98:99" ht="15.75" customHeight="1">
      <c r="CT2774" s="46"/>
      <c r="CU2774" s="46"/>
    </row>
    <row r="2775" spans="98:99" ht="15.75" customHeight="1">
      <c r="CT2775" s="46"/>
      <c r="CU2775" s="46"/>
    </row>
    <row r="2776" spans="98:99" ht="15.75" customHeight="1">
      <c r="CT2776" s="46"/>
      <c r="CU2776" s="46"/>
    </row>
    <row r="2777" spans="98:99" ht="15.75" customHeight="1">
      <c r="CT2777" s="46"/>
      <c r="CU2777" s="46"/>
    </row>
    <row r="2778" spans="98:99" ht="15.75" customHeight="1">
      <c r="CT2778" s="46"/>
      <c r="CU2778" s="46"/>
    </row>
    <row r="2779" spans="98:99" ht="15.75" customHeight="1">
      <c r="CT2779" s="46"/>
      <c r="CU2779" s="46"/>
    </row>
    <row r="2780" spans="98:99" ht="15.75" customHeight="1">
      <c r="CT2780" s="46"/>
      <c r="CU2780" s="46"/>
    </row>
    <row r="2781" spans="98:99" ht="15.75" customHeight="1">
      <c r="CT2781" s="46"/>
      <c r="CU2781" s="46"/>
    </row>
    <row r="2782" spans="98:99" ht="15.75" customHeight="1">
      <c r="CT2782" s="46"/>
      <c r="CU2782" s="46"/>
    </row>
    <row r="2783" spans="98:99" ht="15.75" customHeight="1">
      <c r="CT2783" s="46"/>
      <c r="CU2783" s="46"/>
    </row>
    <row r="2784" spans="98:99" ht="15.75" customHeight="1">
      <c r="CT2784" s="46"/>
      <c r="CU2784" s="46"/>
    </row>
    <row r="2785" spans="98:99" ht="15.75" customHeight="1">
      <c r="CT2785" s="46"/>
      <c r="CU2785" s="46"/>
    </row>
    <row r="2786" spans="98:99" ht="15.75" customHeight="1">
      <c r="CT2786" s="46"/>
      <c r="CU2786" s="46"/>
    </row>
    <row r="2787" spans="98:99" ht="15.75" customHeight="1">
      <c r="CT2787" s="46"/>
      <c r="CU2787" s="46"/>
    </row>
    <row r="2788" spans="98:99" ht="15.75" customHeight="1">
      <c r="CT2788" s="46"/>
      <c r="CU2788" s="46"/>
    </row>
    <row r="2789" spans="98:99" ht="15.75" customHeight="1">
      <c r="CT2789" s="46"/>
      <c r="CU2789" s="46"/>
    </row>
    <row r="2790" spans="98:99" ht="15.75" customHeight="1">
      <c r="CT2790" s="46"/>
      <c r="CU2790" s="46"/>
    </row>
    <row r="2791" spans="98:99" ht="15.75" customHeight="1">
      <c r="CT2791" s="46"/>
      <c r="CU2791" s="46"/>
    </row>
    <row r="2792" spans="98:99" ht="15.75" customHeight="1">
      <c r="CT2792" s="46"/>
      <c r="CU2792" s="46"/>
    </row>
    <row r="2793" spans="98:99" ht="15.75" customHeight="1">
      <c r="CT2793" s="46"/>
      <c r="CU2793" s="46"/>
    </row>
    <row r="2794" spans="98:99" ht="15.75" customHeight="1">
      <c r="CT2794" s="46"/>
      <c r="CU2794" s="46"/>
    </row>
    <row r="2795" spans="98:99" ht="15.75" customHeight="1">
      <c r="CT2795" s="46"/>
      <c r="CU2795" s="46"/>
    </row>
    <row r="2796" spans="98:99" ht="15.75" customHeight="1">
      <c r="CT2796" s="46"/>
      <c r="CU2796" s="46"/>
    </row>
    <row r="2797" spans="98:99" ht="15.75" customHeight="1">
      <c r="CT2797" s="46"/>
      <c r="CU2797" s="46"/>
    </row>
    <row r="2798" spans="98:99" ht="15.75" customHeight="1">
      <c r="CT2798" s="46"/>
      <c r="CU2798" s="46"/>
    </row>
    <row r="2799" spans="98:99" ht="15.75" customHeight="1">
      <c r="CT2799" s="46"/>
      <c r="CU2799" s="46"/>
    </row>
    <row r="2800" spans="98:99" ht="15.75" customHeight="1">
      <c r="CT2800" s="46"/>
      <c r="CU2800" s="46"/>
    </row>
    <row r="2801" spans="98:99" ht="15.75" customHeight="1">
      <c r="CT2801" s="46"/>
      <c r="CU2801" s="46"/>
    </row>
    <row r="2802" spans="98:99" ht="15.75" customHeight="1">
      <c r="CT2802" s="46"/>
      <c r="CU2802" s="46"/>
    </row>
    <row r="2803" spans="98:99" ht="15.75" customHeight="1">
      <c r="CT2803" s="46"/>
      <c r="CU2803" s="46"/>
    </row>
    <row r="2804" spans="98:99" ht="15.75" customHeight="1">
      <c r="CT2804" s="46"/>
      <c r="CU2804" s="46"/>
    </row>
    <row r="2805" spans="98:99" ht="15.75" customHeight="1">
      <c r="CT2805" s="46"/>
      <c r="CU2805" s="46"/>
    </row>
    <row r="2806" spans="98:99" ht="15.75" customHeight="1">
      <c r="CT2806" s="46"/>
      <c r="CU2806" s="46"/>
    </row>
    <row r="2807" spans="98:99" ht="15.75" customHeight="1">
      <c r="CT2807" s="46"/>
      <c r="CU2807" s="46"/>
    </row>
    <row r="2808" spans="98:99" ht="15.75" customHeight="1">
      <c r="CT2808" s="46"/>
      <c r="CU2808" s="46"/>
    </row>
    <row r="2809" spans="98:99" ht="15.75" customHeight="1">
      <c r="CT2809" s="46"/>
      <c r="CU2809" s="46"/>
    </row>
    <row r="2810" spans="98:99" ht="15.75" customHeight="1">
      <c r="CT2810" s="46"/>
      <c r="CU2810" s="46"/>
    </row>
    <row r="2811" spans="98:99" ht="15.75" customHeight="1">
      <c r="CT2811" s="46"/>
      <c r="CU2811" s="46"/>
    </row>
    <row r="2812" spans="98:99" ht="15.75" customHeight="1">
      <c r="CT2812" s="46"/>
      <c r="CU2812" s="46"/>
    </row>
    <row r="2813" spans="98:99" ht="15.75" customHeight="1">
      <c r="CT2813" s="46"/>
      <c r="CU2813" s="46"/>
    </row>
    <row r="2814" spans="98:99" ht="15.75" customHeight="1">
      <c r="CT2814" s="46"/>
      <c r="CU2814" s="46"/>
    </row>
    <row r="2815" spans="98:99" ht="15.75" customHeight="1">
      <c r="CT2815" s="46"/>
      <c r="CU2815" s="46"/>
    </row>
    <row r="2816" spans="98:99" ht="15.75" customHeight="1">
      <c r="CT2816" s="46"/>
      <c r="CU2816" s="46"/>
    </row>
    <row r="2817" spans="98:99" ht="15.75" customHeight="1">
      <c r="CT2817" s="46"/>
      <c r="CU2817" s="46"/>
    </row>
    <row r="2818" spans="98:99" ht="15.75" customHeight="1">
      <c r="CT2818" s="46"/>
      <c r="CU2818" s="46"/>
    </row>
    <row r="2819" spans="98:99" ht="15.75" customHeight="1">
      <c r="CT2819" s="46"/>
      <c r="CU2819" s="46"/>
    </row>
    <row r="2820" spans="98:99" ht="15.75" customHeight="1">
      <c r="CT2820" s="46"/>
      <c r="CU2820" s="46"/>
    </row>
    <row r="2821" spans="98:99" ht="15.75" customHeight="1">
      <c r="CT2821" s="46"/>
      <c r="CU2821" s="46"/>
    </row>
    <row r="2822" spans="98:99" ht="15.75" customHeight="1">
      <c r="CT2822" s="46"/>
      <c r="CU2822" s="46"/>
    </row>
    <row r="2823" spans="98:99" ht="15.75" customHeight="1">
      <c r="CT2823" s="46"/>
      <c r="CU2823" s="46"/>
    </row>
    <row r="2824" spans="98:99" ht="15.75" customHeight="1">
      <c r="CT2824" s="46"/>
      <c r="CU2824" s="46"/>
    </row>
    <row r="2825" spans="98:99" ht="15.75" customHeight="1">
      <c r="CT2825" s="46"/>
      <c r="CU2825" s="46"/>
    </row>
    <row r="2826" spans="98:99" ht="15.75" customHeight="1">
      <c r="CT2826" s="46"/>
      <c r="CU2826" s="46"/>
    </row>
    <row r="2827" spans="98:99" ht="15.75" customHeight="1">
      <c r="CT2827" s="46"/>
      <c r="CU2827" s="46"/>
    </row>
    <row r="2828" spans="98:99" ht="15.75" customHeight="1">
      <c r="CT2828" s="46"/>
      <c r="CU2828" s="46"/>
    </row>
    <row r="2829" spans="98:99" ht="15.75" customHeight="1">
      <c r="CT2829" s="46"/>
      <c r="CU2829" s="46"/>
    </row>
    <row r="2830" spans="98:99" ht="15.75" customHeight="1">
      <c r="CT2830" s="46"/>
      <c r="CU2830" s="46"/>
    </row>
    <row r="2831" spans="98:99" ht="15.75" customHeight="1">
      <c r="CT2831" s="46"/>
      <c r="CU2831" s="46"/>
    </row>
    <row r="2832" spans="98:99" ht="15.75" customHeight="1">
      <c r="CT2832" s="46"/>
      <c r="CU2832" s="46"/>
    </row>
    <row r="2833" spans="98:99" ht="15.75" customHeight="1">
      <c r="CT2833" s="46"/>
      <c r="CU2833" s="46"/>
    </row>
    <row r="2834" spans="98:99" ht="15.75" customHeight="1">
      <c r="CT2834" s="46"/>
      <c r="CU2834" s="46"/>
    </row>
    <row r="2835" spans="98:99" ht="15.75" customHeight="1">
      <c r="CT2835" s="46"/>
      <c r="CU2835" s="46"/>
    </row>
    <row r="2836" spans="98:99" ht="15.75" customHeight="1">
      <c r="CT2836" s="46"/>
      <c r="CU2836" s="46"/>
    </row>
    <row r="2837" spans="98:99" ht="15.75" customHeight="1">
      <c r="CT2837" s="46"/>
      <c r="CU2837" s="46"/>
    </row>
    <row r="2838" spans="98:99" ht="15.75" customHeight="1">
      <c r="CT2838" s="46"/>
      <c r="CU2838" s="46"/>
    </row>
    <row r="2839" spans="98:99" ht="15.75" customHeight="1">
      <c r="CT2839" s="46"/>
      <c r="CU2839" s="46"/>
    </row>
    <row r="2840" spans="98:99" ht="15.75" customHeight="1">
      <c r="CT2840" s="46"/>
      <c r="CU2840" s="46"/>
    </row>
    <row r="2841" spans="98:99" ht="15.75" customHeight="1">
      <c r="CT2841" s="46"/>
      <c r="CU2841" s="46"/>
    </row>
    <row r="2842" spans="98:99" ht="15.75" customHeight="1">
      <c r="CT2842" s="46"/>
      <c r="CU2842" s="46"/>
    </row>
    <row r="2843" spans="98:99" ht="15.75" customHeight="1">
      <c r="CT2843" s="46"/>
      <c r="CU2843" s="46"/>
    </row>
    <row r="2844" spans="98:99" ht="15.75" customHeight="1">
      <c r="CT2844" s="46"/>
      <c r="CU2844" s="46"/>
    </row>
    <row r="2845" spans="98:99" ht="15.75" customHeight="1">
      <c r="CT2845" s="46"/>
      <c r="CU2845" s="46"/>
    </row>
    <row r="2846" spans="98:99" ht="15.75" customHeight="1">
      <c r="CT2846" s="46"/>
      <c r="CU2846" s="46"/>
    </row>
    <row r="2847" spans="98:99" ht="15.75" customHeight="1">
      <c r="CT2847" s="46"/>
      <c r="CU2847" s="46"/>
    </row>
    <row r="2848" spans="98:99" ht="15.75" customHeight="1">
      <c r="CT2848" s="46"/>
      <c r="CU2848" s="46"/>
    </row>
    <row r="2849" spans="98:99" ht="15.75" customHeight="1">
      <c r="CT2849" s="46"/>
      <c r="CU2849" s="46"/>
    </row>
    <row r="2850" spans="98:99" ht="15.75" customHeight="1">
      <c r="CT2850" s="46"/>
      <c r="CU2850" s="46"/>
    </row>
    <row r="2851" spans="98:99" ht="15.75" customHeight="1">
      <c r="CT2851" s="46"/>
      <c r="CU2851" s="46"/>
    </row>
    <row r="2852" spans="98:99" ht="15.75" customHeight="1">
      <c r="CT2852" s="46"/>
      <c r="CU2852" s="46"/>
    </row>
    <row r="2853" spans="98:99" ht="15.75" customHeight="1">
      <c r="CT2853" s="46"/>
      <c r="CU2853" s="46"/>
    </row>
    <row r="2854" spans="98:99" ht="15.75" customHeight="1">
      <c r="CT2854" s="46"/>
      <c r="CU2854" s="46"/>
    </row>
    <row r="2855" spans="98:99" ht="15.75" customHeight="1">
      <c r="CT2855" s="46"/>
      <c r="CU2855" s="46"/>
    </row>
    <row r="2856" spans="98:99" ht="15.75" customHeight="1">
      <c r="CT2856" s="46"/>
      <c r="CU2856" s="46"/>
    </row>
    <row r="2857" spans="98:99" ht="15.75" customHeight="1">
      <c r="CT2857" s="46"/>
      <c r="CU2857" s="46"/>
    </row>
    <row r="2957" spans="56:57" ht="15.75" customHeight="1">
      <c r="BD2957" s="46"/>
      <c r="BE2957" s="46"/>
    </row>
    <row r="2958" spans="56:57" ht="15.75" customHeight="1">
      <c r="BD2958" s="46"/>
      <c r="BE2958" s="46"/>
    </row>
    <row r="2959" spans="56:57" ht="15.75" customHeight="1">
      <c r="BD2959" s="46"/>
      <c r="BE2959" s="46"/>
    </row>
    <row r="2960" spans="56:57" ht="15.75" customHeight="1">
      <c r="BD2960" s="46"/>
      <c r="BE2960" s="46"/>
    </row>
    <row r="2961" spans="56:57" ht="15.75" customHeight="1">
      <c r="BD2961" s="46"/>
      <c r="BE2961" s="46"/>
    </row>
    <row r="2962" spans="56:57" ht="15.75" customHeight="1">
      <c r="BD2962" s="46"/>
      <c r="BE2962" s="46"/>
    </row>
    <row r="2963" spans="56:57" ht="15.75" customHeight="1">
      <c r="BD2963" s="46"/>
      <c r="BE2963" s="46"/>
    </row>
    <row r="2964" spans="56:57" ht="15.75" customHeight="1">
      <c r="BD2964" s="46"/>
      <c r="BE2964" s="46"/>
    </row>
    <row r="2965" spans="56:57" ht="15.75" customHeight="1">
      <c r="BD2965" s="46"/>
      <c r="BE2965" s="46"/>
    </row>
    <row r="2966" spans="56:57" ht="15.75" customHeight="1">
      <c r="BD2966" s="46"/>
      <c r="BE2966" s="46"/>
    </row>
    <row r="2967" spans="56:57" ht="15.75" customHeight="1">
      <c r="BD2967" s="46"/>
      <c r="BE2967" s="46"/>
    </row>
    <row r="2968" spans="56:57" ht="15.75" customHeight="1">
      <c r="BD2968" s="46"/>
      <c r="BE2968" s="46"/>
    </row>
    <row r="2969" spans="56:57" ht="15.75" customHeight="1">
      <c r="BD2969" s="46"/>
      <c r="BE2969" s="46"/>
    </row>
    <row r="2970" spans="56:57" ht="15.75" customHeight="1">
      <c r="BD2970" s="46"/>
      <c r="BE2970" s="46"/>
    </row>
    <row r="2971" spans="56:57" ht="15.75" customHeight="1">
      <c r="BD2971" s="46"/>
      <c r="BE2971" s="46"/>
    </row>
    <row r="2972" spans="56:57" ht="15.75" customHeight="1">
      <c r="BD2972" s="46"/>
      <c r="BE2972" s="46"/>
    </row>
    <row r="2973" spans="56:57" ht="15.75" customHeight="1">
      <c r="BD2973" s="46"/>
      <c r="BE2973" s="46"/>
    </row>
    <row r="2974" spans="56:57" ht="15.75" customHeight="1">
      <c r="BD2974" s="46"/>
      <c r="BE2974" s="46"/>
    </row>
    <row r="2975" spans="56:57" ht="15.75" customHeight="1">
      <c r="BD2975" s="46"/>
      <c r="BE2975" s="46"/>
    </row>
    <row r="2976" spans="56:57" ht="15.75" customHeight="1">
      <c r="BD2976" s="46"/>
      <c r="BE2976" s="46"/>
    </row>
    <row r="2977" spans="56:57" ht="15.75" customHeight="1">
      <c r="BD2977" s="46"/>
      <c r="BE2977" s="46"/>
    </row>
    <row r="2978" spans="56:57" ht="15.75" customHeight="1">
      <c r="BD2978" s="46"/>
      <c r="BE2978" s="46"/>
    </row>
    <row r="2979" spans="56:57" ht="15.75" customHeight="1">
      <c r="BD2979" s="46"/>
      <c r="BE2979" s="46"/>
    </row>
    <row r="2980" spans="56:57" ht="15.75" customHeight="1">
      <c r="BD2980" s="46"/>
      <c r="BE2980" s="46"/>
    </row>
    <row r="2981" spans="56:57" ht="15.75" customHeight="1">
      <c r="BD2981" s="46"/>
      <c r="BE2981" s="46"/>
    </row>
    <row r="2982" spans="56:57" ht="15.75" customHeight="1">
      <c r="BD2982" s="46"/>
      <c r="BE2982" s="46"/>
    </row>
    <row r="2983" spans="56:57" ht="15.75" customHeight="1">
      <c r="BD2983" s="46"/>
      <c r="BE2983" s="46"/>
    </row>
    <row r="2984" spans="56:57" ht="15.75" customHeight="1">
      <c r="BD2984" s="46"/>
      <c r="BE2984" s="46"/>
    </row>
    <row r="2985" spans="56:57" ht="15.75" customHeight="1">
      <c r="BD2985" s="46"/>
      <c r="BE2985" s="46"/>
    </row>
    <row r="2986" spans="56:57" ht="15.75" customHeight="1">
      <c r="BD2986" s="46"/>
      <c r="BE2986" s="46"/>
    </row>
    <row r="2987" spans="56:57" ht="15.75" customHeight="1">
      <c r="BD2987" s="46"/>
      <c r="BE2987" s="46"/>
    </row>
    <row r="2988" spans="56:57" ht="15.75" customHeight="1">
      <c r="BD2988" s="46"/>
      <c r="BE2988" s="46"/>
    </row>
    <row r="2989" spans="56:57" ht="15.75" customHeight="1">
      <c r="BD2989" s="46"/>
      <c r="BE2989" s="46"/>
    </row>
    <row r="2990" spans="56:57" ht="15.75" customHeight="1">
      <c r="BD2990" s="46"/>
      <c r="BE2990" s="46"/>
    </row>
    <row r="2991" spans="56:57" ht="15.75" customHeight="1">
      <c r="BD2991" s="46"/>
      <c r="BE2991" s="46"/>
    </row>
    <row r="2992" spans="56:57" ht="15.75" customHeight="1">
      <c r="BD2992" s="46"/>
      <c r="BE2992" s="46"/>
    </row>
    <row r="2993" spans="56:57" ht="15.75" customHeight="1">
      <c r="BD2993" s="46"/>
      <c r="BE2993" s="46"/>
    </row>
    <row r="2994" spans="56:57" ht="15.75" customHeight="1">
      <c r="BD2994" s="46"/>
      <c r="BE2994" s="46"/>
    </row>
    <row r="2995" spans="56:57" ht="15.75" customHeight="1">
      <c r="BD2995" s="46"/>
      <c r="BE2995" s="46"/>
    </row>
    <row r="2996" spans="56:57" ht="15.75" customHeight="1">
      <c r="BD2996" s="46"/>
      <c r="BE2996" s="46"/>
    </row>
    <row r="2997" spans="56:57" ht="15.75" customHeight="1">
      <c r="BD2997" s="46"/>
      <c r="BE2997" s="46"/>
    </row>
    <row r="2998" spans="56:57" ht="15.75" customHeight="1">
      <c r="BD2998" s="46"/>
      <c r="BE2998" s="46"/>
    </row>
    <row r="2999" spans="56:57" ht="15.75" customHeight="1">
      <c r="BD2999" s="46"/>
      <c r="BE2999" s="46"/>
    </row>
    <row r="3000" spans="56:57" ht="15.75" customHeight="1">
      <c r="BD3000" s="46"/>
      <c r="BE3000" s="46"/>
    </row>
    <row r="3001" spans="56:57" ht="15.75" customHeight="1">
      <c r="BD3001" s="46"/>
      <c r="BE3001" s="46"/>
    </row>
    <row r="3002" spans="56:57" ht="15.75" customHeight="1">
      <c r="BD3002" s="46"/>
      <c r="BE3002" s="46"/>
    </row>
    <row r="3003" spans="56:57" ht="15.75" customHeight="1">
      <c r="BD3003" s="46"/>
      <c r="BE3003" s="46"/>
    </row>
    <row r="3004" spans="56:57" ht="15.75" customHeight="1">
      <c r="BD3004" s="46"/>
      <c r="BE3004" s="46"/>
    </row>
    <row r="3005" spans="56:57" ht="15.75" customHeight="1">
      <c r="BD3005" s="46"/>
      <c r="BE3005" s="46"/>
    </row>
    <row r="3006" spans="56:57" ht="15.75" customHeight="1">
      <c r="BD3006" s="46"/>
      <c r="BE3006" s="46"/>
    </row>
    <row r="3007" spans="56:57" ht="15.75" customHeight="1">
      <c r="BD3007" s="46"/>
      <c r="BE3007" s="46"/>
    </row>
    <row r="3008" spans="56:57" ht="15.75" customHeight="1">
      <c r="BD3008" s="46"/>
      <c r="BE3008" s="46"/>
    </row>
    <row r="3009" spans="56:57" ht="15.75" customHeight="1">
      <c r="BD3009" s="46"/>
      <c r="BE3009" s="46"/>
    </row>
    <row r="3010" spans="56:57" ht="15.75" customHeight="1">
      <c r="BD3010" s="46"/>
      <c r="BE3010" s="46"/>
    </row>
    <row r="3011" spans="56:57" ht="15.75" customHeight="1">
      <c r="BD3011" s="46"/>
      <c r="BE3011" s="46"/>
    </row>
    <row r="3012" spans="56:57" ht="15.75" customHeight="1">
      <c r="BD3012" s="46"/>
      <c r="BE3012" s="46"/>
    </row>
    <row r="3013" spans="56:57" ht="15.75" customHeight="1">
      <c r="BD3013" s="46"/>
      <c r="BE3013" s="46"/>
    </row>
    <row r="3014" spans="56:57" ht="15.75" customHeight="1">
      <c r="BD3014" s="46"/>
      <c r="BE3014" s="46"/>
    </row>
    <row r="3015" spans="56:57" ht="15.75" customHeight="1">
      <c r="BD3015" s="46"/>
      <c r="BE3015" s="46"/>
    </row>
    <row r="3016" spans="56:57" ht="15.75" customHeight="1">
      <c r="BD3016" s="46"/>
      <c r="BE3016" s="46"/>
    </row>
    <row r="3017" spans="56:57" ht="15.75" customHeight="1">
      <c r="BD3017" s="46"/>
      <c r="BE3017" s="46"/>
    </row>
    <row r="3018" spans="56:57" ht="15.75" customHeight="1">
      <c r="BD3018" s="46"/>
      <c r="BE3018" s="46"/>
    </row>
    <row r="3019" spans="56:57" ht="15.75" customHeight="1">
      <c r="BD3019" s="46"/>
      <c r="BE3019" s="46"/>
    </row>
    <row r="3020" spans="56:57" ht="15.75" customHeight="1">
      <c r="BD3020" s="46"/>
      <c r="BE3020" s="46"/>
    </row>
    <row r="3021" spans="56:57" ht="15.75" customHeight="1">
      <c r="BD3021" s="46"/>
      <c r="BE3021" s="46"/>
    </row>
    <row r="3022" spans="56:57" ht="15.75" customHeight="1">
      <c r="BD3022" s="46"/>
      <c r="BE3022" s="46"/>
    </row>
    <row r="3023" spans="56:57" ht="15.75" customHeight="1">
      <c r="BD3023" s="46"/>
      <c r="BE3023" s="46"/>
    </row>
    <row r="3024" spans="56:57" ht="15.75" customHeight="1">
      <c r="BD3024" s="46"/>
      <c r="BE3024" s="46"/>
    </row>
    <row r="3025" spans="56:57" ht="15.75" customHeight="1">
      <c r="BD3025" s="46"/>
      <c r="BE3025" s="46"/>
    </row>
    <row r="3026" spans="56:57" ht="15.75" customHeight="1">
      <c r="BD3026" s="46"/>
      <c r="BE3026" s="46"/>
    </row>
    <row r="3027" spans="56:57" ht="15.75" customHeight="1">
      <c r="BD3027" s="46"/>
      <c r="BE3027" s="46"/>
    </row>
    <row r="3028" spans="56:57" ht="15.75" customHeight="1">
      <c r="BD3028" s="46"/>
      <c r="BE3028" s="46"/>
    </row>
    <row r="3029" spans="56:57" ht="15.75" customHeight="1">
      <c r="BD3029" s="46"/>
      <c r="BE3029" s="46"/>
    </row>
    <row r="3030" spans="56:57" ht="15.75" customHeight="1">
      <c r="BD3030" s="46"/>
      <c r="BE3030" s="46"/>
    </row>
    <row r="3031" spans="56:57" ht="15.75" customHeight="1">
      <c r="BD3031" s="46"/>
      <c r="BE3031" s="46"/>
    </row>
    <row r="3032" spans="56:57" ht="15.75" customHeight="1">
      <c r="BD3032" s="46"/>
      <c r="BE3032" s="46"/>
    </row>
    <row r="3033" spans="56:57" ht="15.75" customHeight="1">
      <c r="BD3033" s="46"/>
      <c r="BE3033" s="46"/>
    </row>
    <row r="3034" spans="56:57" ht="15.75" customHeight="1">
      <c r="BD3034" s="46"/>
      <c r="BE3034" s="46"/>
    </row>
    <row r="3035" spans="56:57" ht="15.75" customHeight="1">
      <c r="BD3035" s="46"/>
      <c r="BE3035" s="46"/>
    </row>
    <row r="3036" spans="56:57" ht="15.75" customHeight="1">
      <c r="BD3036" s="46"/>
      <c r="BE3036" s="46"/>
    </row>
    <row r="3037" spans="56:57" ht="15.75" customHeight="1">
      <c r="BD3037" s="46"/>
      <c r="BE3037" s="46"/>
    </row>
    <row r="3038" spans="56:57" ht="15.75" customHeight="1">
      <c r="BD3038" s="46"/>
      <c r="BE3038" s="46"/>
    </row>
    <row r="3039" spans="56:57" ht="15.75" customHeight="1">
      <c r="BD3039" s="46"/>
      <c r="BE3039" s="46"/>
    </row>
    <row r="3040" spans="56:57" ht="15.75" customHeight="1">
      <c r="BD3040" s="46"/>
      <c r="BE3040" s="46"/>
    </row>
    <row r="3041" spans="56:57" ht="15.75" customHeight="1">
      <c r="BD3041" s="46"/>
      <c r="BE3041" s="46"/>
    </row>
    <row r="3042" spans="56:57" ht="15.75" customHeight="1">
      <c r="BD3042" s="46"/>
      <c r="BE3042" s="46"/>
    </row>
    <row r="3043" spans="56:57" ht="15.75" customHeight="1">
      <c r="BD3043" s="46"/>
      <c r="BE3043" s="46"/>
    </row>
    <row r="3044" spans="56:57" ht="15.75" customHeight="1">
      <c r="BD3044" s="46"/>
      <c r="BE3044" s="46"/>
    </row>
    <row r="3045" spans="56:57" ht="15.75" customHeight="1">
      <c r="BD3045" s="46"/>
      <c r="BE3045" s="46"/>
    </row>
    <row r="3046" spans="56:57" ht="15.75" customHeight="1">
      <c r="BD3046" s="46"/>
      <c r="BE3046" s="46"/>
    </row>
    <row r="3047" spans="56:57" ht="15.75" customHeight="1">
      <c r="BD3047" s="46"/>
      <c r="BE3047" s="46"/>
    </row>
    <row r="3048" spans="56:57" ht="15.75" customHeight="1">
      <c r="BD3048" s="46"/>
      <c r="BE3048" s="46"/>
    </row>
    <row r="3049" spans="56:57" ht="15.75" customHeight="1">
      <c r="BD3049" s="46"/>
      <c r="BE3049" s="46"/>
    </row>
    <row r="3050" spans="56:57" ht="15.75" customHeight="1">
      <c r="BD3050" s="46"/>
      <c r="BE3050" s="46"/>
    </row>
    <row r="3051" spans="56:57" ht="15.75" customHeight="1">
      <c r="BD3051" s="46"/>
      <c r="BE3051" s="46"/>
    </row>
    <row r="3052" spans="56:57" ht="15.75" customHeight="1">
      <c r="BD3052" s="46"/>
      <c r="BE3052" s="46"/>
    </row>
    <row r="3053" spans="56:57" ht="15.75" customHeight="1">
      <c r="BD3053" s="46"/>
      <c r="BE3053" s="46"/>
    </row>
    <row r="3054" spans="56:57" ht="15.75" customHeight="1">
      <c r="BD3054" s="46"/>
      <c r="BE3054" s="46"/>
    </row>
    <row r="3055" spans="56:57" ht="15.75" customHeight="1">
      <c r="BD3055" s="46"/>
      <c r="BE3055" s="46"/>
    </row>
    <row r="3056" spans="56:57" ht="15.75" customHeight="1">
      <c r="BD3056" s="46"/>
      <c r="BE3056" s="46"/>
    </row>
    <row r="3057" spans="56:57" ht="15.75" customHeight="1">
      <c r="BD3057" s="46"/>
      <c r="BE3057" s="46"/>
    </row>
    <row r="3058" spans="56:57" ht="15.75" customHeight="1">
      <c r="BD3058" s="46"/>
      <c r="BE3058" s="46"/>
    </row>
    <row r="3059" spans="56:57" ht="15.75" customHeight="1">
      <c r="BD3059" s="46"/>
      <c r="BE3059" s="46"/>
    </row>
    <row r="3060" spans="56:57" ht="15.75" customHeight="1">
      <c r="BD3060" s="46"/>
      <c r="BE3060" s="46"/>
    </row>
    <row r="3061" spans="56:57" ht="15.75" customHeight="1">
      <c r="BD3061" s="46"/>
      <c r="BE3061" s="46"/>
    </row>
    <row r="3062" spans="56:57" ht="15.75" customHeight="1">
      <c r="BD3062" s="46"/>
      <c r="BE3062" s="46"/>
    </row>
    <row r="3063" spans="56:57" ht="15.75" customHeight="1">
      <c r="BD3063" s="46"/>
      <c r="BE3063" s="46"/>
    </row>
    <row r="3064" spans="56:57" ht="15.75" customHeight="1">
      <c r="BD3064" s="46"/>
      <c r="BE3064" s="46"/>
    </row>
    <row r="3065" spans="56:57" ht="15.75" customHeight="1">
      <c r="BD3065" s="46"/>
      <c r="BE3065" s="46"/>
    </row>
    <row r="3066" spans="56:57" ht="15.75" customHeight="1">
      <c r="BD3066" s="46"/>
      <c r="BE3066" s="46"/>
    </row>
    <row r="3067" spans="56:57" ht="15.75" customHeight="1">
      <c r="BD3067" s="46"/>
      <c r="BE3067" s="46"/>
    </row>
    <row r="3068" spans="56:57" ht="15.75" customHeight="1">
      <c r="BD3068" s="46"/>
      <c r="BE3068" s="46"/>
    </row>
    <row r="3069" spans="56:57" ht="15.75" customHeight="1">
      <c r="BD3069" s="46"/>
      <c r="BE3069" s="46"/>
    </row>
    <row r="3070" spans="56:57" ht="15.75" customHeight="1">
      <c r="BD3070" s="46"/>
      <c r="BE3070" s="46"/>
    </row>
    <row r="3071" spans="56:57" ht="15.75" customHeight="1">
      <c r="BD3071" s="46"/>
      <c r="BE3071" s="46"/>
    </row>
    <row r="3072" spans="56:57" ht="15.75" customHeight="1">
      <c r="BD3072" s="46"/>
      <c r="BE3072" s="46"/>
    </row>
    <row r="3073" spans="56:57" ht="15.75" customHeight="1">
      <c r="BD3073" s="46"/>
      <c r="BE3073" s="46"/>
    </row>
    <row r="3074" spans="56:57" ht="15.75" customHeight="1">
      <c r="BD3074" s="46"/>
      <c r="BE3074" s="46"/>
    </row>
    <row r="3075" spans="56:57" ht="15.75" customHeight="1">
      <c r="BD3075" s="46"/>
      <c r="BE3075" s="46"/>
    </row>
    <row r="3076" spans="56:57" ht="15.75" customHeight="1">
      <c r="BD3076" s="46"/>
      <c r="BE3076" s="46"/>
    </row>
    <row r="3077" spans="56:57" ht="15.75" customHeight="1">
      <c r="BD3077" s="46"/>
      <c r="BE3077" s="46"/>
    </row>
    <row r="3078" spans="56:57" ht="15.75" customHeight="1">
      <c r="BD3078" s="46"/>
      <c r="BE3078" s="46"/>
    </row>
    <row r="3079" spans="56:57" ht="15.75" customHeight="1">
      <c r="BD3079" s="46"/>
      <c r="BE3079" s="46"/>
    </row>
    <row r="3080" spans="56:57" ht="15.75" customHeight="1">
      <c r="BD3080" s="46"/>
      <c r="BE3080" s="46"/>
    </row>
    <row r="3081" spans="56:57" ht="15.75" customHeight="1">
      <c r="BD3081" s="46"/>
      <c r="BE3081" s="46"/>
    </row>
    <row r="3082" spans="56:57" ht="15.75" customHeight="1">
      <c r="BD3082" s="46"/>
      <c r="BE3082" s="46"/>
    </row>
    <row r="3083" spans="56:57" ht="15.75" customHeight="1">
      <c r="BD3083" s="46"/>
      <c r="BE3083" s="46"/>
    </row>
    <row r="3084" spans="56:57" ht="15.75" customHeight="1">
      <c r="BD3084" s="46"/>
      <c r="BE3084" s="46"/>
    </row>
    <row r="3085" spans="56:57" ht="15.75" customHeight="1">
      <c r="BD3085" s="46"/>
      <c r="BE3085" s="46"/>
    </row>
    <row r="3086" spans="56:57" ht="15.75" customHeight="1">
      <c r="BD3086" s="46"/>
      <c r="BE3086" s="46"/>
    </row>
    <row r="3087" spans="56:57" ht="15.75" customHeight="1">
      <c r="BD3087" s="46"/>
      <c r="BE3087" s="46"/>
    </row>
    <row r="3088" spans="56:57" ht="15.75" customHeight="1">
      <c r="BD3088" s="46"/>
      <c r="BE3088" s="46"/>
    </row>
    <row r="3089" spans="56:57" ht="15.75" customHeight="1">
      <c r="BD3089" s="46"/>
      <c r="BE3089" s="46"/>
    </row>
    <row r="3090" spans="56:57" ht="15.75" customHeight="1">
      <c r="BD3090" s="46"/>
      <c r="BE3090" s="46"/>
    </row>
    <row r="3091" spans="56:57" ht="15.75" customHeight="1">
      <c r="BD3091" s="46"/>
      <c r="BE3091" s="46"/>
    </row>
    <row r="3092" spans="56:57" ht="15.75" customHeight="1">
      <c r="BD3092" s="46"/>
      <c r="BE3092" s="46"/>
    </row>
    <row r="3093" spans="56:57" ht="15.75" customHeight="1">
      <c r="BD3093" s="46"/>
      <c r="BE3093" s="46"/>
    </row>
    <row r="3094" spans="56:57" ht="15.75" customHeight="1">
      <c r="BD3094" s="46"/>
      <c r="BE3094" s="46"/>
    </row>
    <row r="3095" spans="56:57" ht="15.75" customHeight="1">
      <c r="BD3095" s="46"/>
      <c r="BE3095" s="46"/>
    </row>
    <row r="3096" spans="56:57" ht="15.75" customHeight="1">
      <c r="BD3096" s="46"/>
      <c r="BE3096" s="46"/>
    </row>
    <row r="3097" spans="56:57" ht="15.75" customHeight="1">
      <c r="BD3097" s="46"/>
      <c r="BE3097" s="46"/>
    </row>
    <row r="3098" spans="56:57" ht="15.75" customHeight="1">
      <c r="BD3098" s="46"/>
      <c r="BE3098" s="46"/>
    </row>
    <row r="3099" spans="56:57" ht="15.75" customHeight="1">
      <c r="BD3099" s="46"/>
      <c r="BE3099" s="46"/>
    </row>
    <row r="3100" spans="56:57" ht="15.75" customHeight="1">
      <c r="BD3100" s="46"/>
      <c r="BE3100" s="46"/>
    </row>
    <row r="3101" spans="56:57" ht="15.75" customHeight="1">
      <c r="BD3101" s="46"/>
      <c r="BE3101" s="46"/>
    </row>
    <row r="3102" spans="56:57" ht="15.75" customHeight="1">
      <c r="BD3102" s="46"/>
      <c r="BE3102" s="46"/>
    </row>
    <row r="3103" spans="56:57" ht="15.75" customHeight="1">
      <c r="BD3103" s="46"/>
      <c r="BE3103" s="46"/>
    </row>
    <row r="3104" spans="56:57" ht="15.75" customHeight="1">
      <c r="BD3104" s="46"/>
      <c r="BE3104" s="46"/>
    </row>
    <row r="3105" spans="56:57" ht="15.75" customHeight="1">
      <c r="BD3105" s="46"/>
      <c r="BE3105" s="46"/>
    </row>
    <row r="3106" spans="56:57" ht="15.75" customHeight="1">
      <c r="BD3106" s="46"/>
      <c r="BE3106" s="46"/>
    </row>
    <row r="3107" spans="56:57" ht="15.75" customHeight="1">
      <c r="BD3107" s="46"/>
      <c r="BE3107" s="46"/>
    </row>
    <row r="3108" spans="56:57" ht="15.75" customHeight="1">
      <c r="BD3108" s="46"/>
      <c r="BE3108" s="46"/>
    </row>
    <row r="3109" spans="56:57" ht="15.75" customHeight="1">
      <c r="BD3109" s="46"/>
      <c r="BE3109" s="46"/>
    </row>
    <row r="3110" spans="56:57" ht="15.75" customHeight="1">
      <c r="BD3110" s="46"/>
      <c r="BE3110" s="46"/>
    </row>
    <row r="3111" spans="56:57" ht="15.75" customHeight="1">
      <c r="BD3111" s="46"/>
      <c r="BE3111" s="46"/>
    </row>
    <row r="3112" spans="56:57" ht="15.75" customHeight="1">
      <c r="BD3112" s="46"/>
      <c r="BE3112" s="46"/>
    </row>
    <row r="3113" spans="56:57" ht="15.75" customHeight="1">
      <c r="BD3113" s="46"/>
      <c r="BE3113" s="46"/>
    </row>
    <row r="3114" spans="56:57" ht="15.75" customHeight="1">
      <c r="BD3114" s="46"/>
      <c r="BE3114" s="46"/>
    </row>
    <row r="3115" spans="56:57" ht="15.75" customHeight="1">
      <c r="BD3115" s="46"/>
      <c r="BE3115" s="46"/>
    </row>
    <row r="3116" spans="56:57" ht="15.75" customHeight="1">
      <c r="BD3116" s="46"/>
      <c r="BE3116" s="46"/>
    </row>
    <row r="3117" spans="56:57" ht="15.75" customHeight="1">
      <c r="BD3117" s="46"/>
      <c r="BE3117" s="46"/>
    </row>
    <row r="3118" spans="56:57" ht="15.75" customHeight="1">
      <c r="BD3118" s="46"/>
      <c r="BE3118" s="46"/>
    </row>
    <row r="3119" spans="56:57" ht="15.75" customHeight="1">
      <c r="BD3119" s="46"/>
      <c r="BE3119" s="46"/>
    </row>
    <row r="3120" spans="56:57" ht="15.75" customHeight="1">
      <c r="BD3120" s="46"/>
      <c r="BE3120" s="46"/>
    </row>
    <row r="3121" spans="56:57" ht="15.75" customHeight="1">
      <c r="BD3121" s="46"/>
      <c r="BE3121" s="46"/>
    </row>
    <row r="3122" spans="56:57" ht="15.75" customHeight="1">
      <c r="BD3122" s="46"/>
      <c r="BE3122" s="46"/>
    </row>
    <row r="3123" spans="56:57" ht="15.75" customHeight="1">
      <c r="BD3123" s="46"/>
      <c r="BE3123" s="46"/>
    </row>
    <row r="3124" spans="56:57" ht="15.75" customHeight="1">
      <c r="BD3124" s="46"/>
      <c r="BE3124" s="46"/>
    </row>
    <row r="3125" spans="56:57" ht="15.75" customHeight="1">
      <c r="BD3125" s="46"/>
      <c r="BE3125" s="46"/>
    </row>
    <row r="3126" spans="56:57" ht="15.75" customHeight="1">
      <c r="BD3126" s="46"/>
      <c r="BE3126" s="46"/>
    </row>
    <row r="3127" spans="56:57" ht="15.75" customHeight="1">
      <c r="BD3127" s="46"/>
      <c r="BE3127" s="46"/>
    </row>
    <row r="3128" spans="56:57" ht="15.75" customHeight="1">
      <c r="BD3128" s="46"/>
      <c r="BE3128" s="46"/>
    </row>
    <row r="3129" spans="56:57" ht="15.75" customHeight="1">
      <c r="BD3129" s="46"/>
      <c r="BE3129" s="46"/>
    </row>
    <row r="3130" spans="56:57" ht="15.75" customHeight="1">
      <c r="BD3130" s="46"/>
      <c r="BE3130" s="46"/>
    </row>
    <row r="3131" spans="56:57" ht="15.75" customHeight="1">
      <c r="BD3131" s="46"/>
      <c r="BE3131" s="46"/>
    </row>
    <row r="3132" spans="56:57" ht="15.75" customHeight="1">
      <c r="BD3132" s="46"/>
      <c r="BE3132" s="46"/>
    </row>
    <row r="3133" spans="56:57" ht="15.75" customHeight="1">
      <c r="BD3133" s="46"/>
      <c r="BE3133" s="46"/>
    </row>
    <row r="3134" spans="56:57" ht="15.75" customHeight="1">
      <c r="BD3134" s="46"/>
      <c r="BE3134" s="46"/>
    </row>
    <row r="3135" spans="56:57" ht="15.75" customHeight="1">
      <c r="BD3135" s="46"/>
      <c r="BE3135" s="46"/>
    </row>
    <row r="3136" spans="56:57" ht="15.75" customHeight="1">
      <c r="BD3136" s="46"/>
      <c r="BE3136" s="46"/>
    </row>
    <row r="3137" spans="56:57" ht="15.75" customHeight="1">
      <c r="BD3137" s="46"/>
      <c r="BE3137" s="46"/>
    </row>
    <row r="3138" spans="56:57" ht="15.75" customHeight="1">
      <c r="BD3138" s="46"/>
      <c r="BE3138" s="46"/>
    </row>
    <row r="3139" spans="56:57" ht="15.75" customHeight="1">
      <c r="BD3139" s="46"/>
      <c r="BE3139" s="46"/>
    </row>
    <row r="3140" spans="56:57" ht="15.75" customHeight="1">
      <c r="BD3140" s="46"/>
      <c r="BE3140" s="46"/>
    </row>
    <row r="3141" spans="56:57" ht="15.75" customHeight="1">
      <c r="BD3141" s="46"/>
      <c r="BE3141" s="46"/>
    </row>
    <row r="3142" spans="56:57" ht="15.75" customHeight="1">
      <c r="BD3142" s="46"/>
      <c r="BE3142" s="46"/>
    </row>
    <row r="3143" spans="56:57" ht="15.75" customHeight="1">
      <c r="BD3143" s="46"/>
      <c r="BE3143" s="46"/>
    </row>
    <row r="3144" spans="56:57" ht="15.75" customHeight="1">
      <c r="BD3144" s="46"/>
      <c r="BE3144" s="46"/>
    </row>
    <row r="3145" spans="56:57" ht="15.75" customHeight="1">
      <c r="BD3145" s="46"/>
      <c r="BE3145" s="46"/>
    </row>
    <row r="3146" spans="56:57" ht="15.75" customHeight="1">
      <c r="BD3146" s="46"/>
      <c r="BE3146" s="46"/>
    </row>
    <row r="3147" spans="56:57" ht="15.75" customHeight="1">
      <c r="BD3147" s="46"/>
      <c r="BE3147" s="46"/>
    </row>
    <row r="3148" spans="56:57" ht="15.75" customHeight="1">
      <c r="BD3148" s="46"/>
      <c r="BE3148" s="46"/>
    </row>
    <row r="3149" spans="56:57" ht="15.75" customHeight="1">
      <c r="BD3149" s="46"/>
      <c r="BE3149" s="46"/>
    </row>
    <row r="3150" spans="56:57" ht="15.75" customHeight="1">
      <c r="BD3150" s="46"/>
      <c r="BE3150" s="46"/>
    </row>
    <row r="3151" spans="56:57" ht="15.75" customHeight="1">
      <c r="BD3151" s="46"/>
      <c r="BE3151" s="46"/>
    </row>
    <row r="3152" spans="56:57" ht="15.75" customHeight="1">
      <c r="BD3152" s="46"/>
      <c r="BE3152" s="46"/>
    </row>
    <row r="3153" spans="56:57" ht="15.75" customHeight="1">
      <c r="BD3153" s="46"/>
      <c r="BE3153" s="46"/>
    </row>
    <row r="3154" spans="56:57" ht="15.75" customHeight="1">
      <c r="BD3154" s="46"/>
      <c r="BE3154" s="46"/>
    </row>
    <row r="3155" spans="56:57" ht="15.75" customHeight="1">
      <c r="BD3155" s="46"/>
      <c r="BE3155" s="46"/>
    </row>
    <row r="3156" spans="56:57" ht="15.75" customHeight="1">
      <c r="BD3156" s="46"/>
      <c r="BE3156" s="46"/>
    </row>
    <row r="3157" spans="56:57" ht="15.75" customHeight="1">
      <c r="BD3157" s="46"/>
      <c r="BE3157" s="46"/>
    </row>
    <row r="3158" spans="56:57" ht="15.75" customHeight="1">
      <c r="BD3158" s="46"/>
      <c r="BE3158" s="46"/>
    </row>
    <row r="3159" spans="56:57" ht="15.75" customHeight="1">
      <c r="BD3159" s="46"/>
      <c r="BE3159" s="46"/>
    </row>
    <row r="3160" spans="56:57" ht="15.75" customHeight="1">
      <c r="BD3160" s="46"/>
      <c r="BE3160" s="46"/>
    </row>
    <row r="3161" spans="56:57" ht="15.75" customHeight="1">
      <c r="BD3161" s="46"/>
      <c r="BE3161" s="46"/>
    </row>
    <row r="3162" spans="56:57" ht="15.75" customHeight="1">
      <c r="BD3162" s="46"/>
      <c r="BE3162" s="46"/>
    </row>
    <row r="3163" spans="56:57" ht="15.75" customHeight="1">
      <c r="BD3163" s="46"/>
      <c r="BE3163" s="46"/>
    </row>
    <row r="3164" spans="56:57" ht="15.75" customHeight="1">
      <c r="BD3164" s="46"/>
      <c r="BE3164" s="46"/>
    </row>
    <row r="3165" spans="56:57" ht="15.75" customHeight="1">
      <c r="BD3165" s="46"/>
      <c r="BE3165" s="46"/>
    </row>
    <row r="3166" spans="56:57" ht="15.75" customHeight="1">
      <c r="BD3166" s="46"/>
      <c r="BE3166" s="46"/>
    </row>
    <row r="3167" spans="56:57" ht="15.75" customHeight="1">
      <c r="BD3167" s="46"/>
      <c r="BE3167" s="46"/>
    </row>
    <row r="3168" spans="56:57" ht="15.75" customHeight="1">
      <c r="BD3168" s="46"/>
      <c r="BE3168" s="46"/>
    </row>
    <row r="3169" spans="56:57" ht="15.75" customHeight="1">
      <c r="BD3169" s="46"/>
      <c r="BE3169" s="46"/>
    </row>
    <row r="3170" spans="56:57" ht="15.75" customHeight="1">
      <c r="BD3170" s="46"/>
      <c r="BE3170" s="46"/>
    </row>
    <row r="3171" spans="56:57" ht="15.75" customHeight="1">
      <c r="BD3171" s="46"/>
      <c r="BE3171" s="46"/>
    </row>
    <row r="3172" spans="56:57" ht="15.75" customHeight="1">
      <c r="BD3172" s="46"/>
      <c r="BE3172" s="46"/>
    </row>
    <row r="3173" spans="56:57" ht="15.75" customHeight="1">
      <c r="BD3173" s="46"/>
      <c r="BE3173" s="46"/>
    </row>
    <row r="3174" spans="56:57" ht="15.75" customHeight="1">
      <c r="BD3174" s="46"/>
      <c r="BE3174" s="46"/>
    </row>
    <row r="3175" spans="56:57" ht="15.75" customHeight="1">
      <c r="BD3175" s="46"/>
      <c r="BE3175" s="46"/>
    </row>
    <row r="3176" spans="56:57" ht="15.75" customHeight="1">
      <c r="BD3176" s="46"/>
      <c r="BE3176" s="46"/>
    </row>
    <row r="3177" spans="56:57" ht="15.75" customHeight="1">
      <c r="BD3177" s="46"/>
      <c r="BE3177" s="46"/>
    </row>
    <row r="3178" spans="56:57" ht="15.75" customHeight="1">
      <c r="BD3178" s="46"/>
      <c r="BE3178" s="46"/>
    </row>
    <row r="3179" spans="56:57" ht="15.75" customHeight="1">
      <c r="BD3179" s="46"/>
      <c r="BE3179" s="46"/>
    </row>
    <row r="3180" spans="56:57" ht="15.75" customHeight="1">
      <c r="BD3180" s="46"/>
      <c r="BE3180" s="46"/>
    </row>
    <row r="3181" spans="56:57" ht="15.75" customHeight="1">
      <c r="BD3181" s="46"/>
      <c r="BE3181" s="46"/>
    </row>
    <row r="3182" spans="56:57" ht="15.75" customHeight="1">
      <c r="BD3182" s="46"/>
      <c r="BE3182" s="46"/>
    </row>
    <row r="3183" spans="56:57" ht="15.75" customHeight="1">
      <c r="BD3183" s="46"/>
      <c r="BE3183" s="46"/>
    </row>
    <row r="3184" spans="56:57" ht="15.75" customHeight="1">
      <c r="BD3184" s="46"/>
      <c r="BE3184" s="46"/>
    </row>
    <row r="3185" spans="56:57" ht="15.75" customHeight="1">
      <c r="BD3185" s="46"/>
      <c r="BE3185" s="46"/>
    </row>
    <row r="3186" spans="56:57" ht="15.75" customHeight="1">
      <c r="BD3186" s="46"/>
      <c r="BE3186" s="46"/>
    </row>
    <row r="3187" spans="56:57" ht="15.75" customHeight="1">
      <c r="BD3187" s="46"/>
      <c r="BE3187" s="46"/>
    </row>
    <row r="3188" spans="56:57" ht="15.75" customHeight="1">
      <c r="BD3188" s="46"/>
      <c r="BE3188" s="46"/>
    </row>
    <row r="3189" spans="56:57" ht="15.75" customHeight="1">
      <c r="BD3189" s="46"/>
      <c r="BE3189" s="46"/>
    </row>
    <row r="3190" spans="56:57" ht="15.75" customHeight="1">
      <c r="BD3190" s="46"/>
      <c r="BE3190" s="46"/>
    </row>
    <row r="3191" spans="56:57" ht="15.75" customHeight="1">
      <c r="BD3191" s="46"/>
      <c r="BE3191" s="46"/>
    </row>
    <row r="3192" spans="56:57" ht="15.75" customHeight="1">
      <c r="BD3192" s="46"/>
      <c r="BE3192" s="46"/>
    </row>
    <row r="3193" spans="56:57" ht="15.75" customHeight="1">
      <c r="BD3193" s="46"/>
      <c r="BE3193" s="46"/>
    </row>
    <row r="3194" spans="56:57" ht="15.75" customHeight="1">
      <c r="BD3194" s="46"/>
      <c r="BE3194" s="46"/>
    </row>
    <row r="3195" spans="56:57" ht="15.75" customHeight="1">
      <c r="BD3195" s="46"/>
      <c r="BE3195" s="46"/>
    </row>
    <row r="3196" spans="56:57" ht="15.75" customHeight="1">
      <c r="BD3196" s="46"/>
      <c r="BE3196" s="46"/>
    </row>
    <row r="3197" spans="56:57" ht="15.75" customHeight="1">
      <c r="BD3197" s="46"/>
      <c r="BE3197" s="46"/>
    </row>
    <row r="3198" spans="56:57" ht="15.75" customHeight="1">
      <c r="BD3198" s="46"/>
      <c r="BE3198" s="46"/>
    </row>
    <row r="3199" spans="56:57" ht="15.75" customHeight="1">
      <c r="BD3199" s="46"/>
      <c r="BE3199" s="46"/>
    </row>
    <row r="3200" spans="56:57" ht="15.75" customHeight="1">
      <c r="BD3200" s="46"/>
      <c r="BE3200" s="46"/>
    </row>
    <row r="3201" spans="56:57" ht="15.75" customHeight="1">
      <c r="BD3201" s="46"/>
      <c r="BE3201" s="46"/>
    </row>
    <row r="3202" spans="56:57" ht="15.75" customHeight="1">
      <c r="BD3202" s="46"/>
      <c r="BE3202" s="46"/>
    </row>
    <row r="3203" spans="56:57" ht="15.75" customHeight="1">
      <c r="BD3203" s="46"/>
      <c r="BE3203" s="46"/>
    </row>
    <row r="3204" spans="56:57" ht="15.75" customHeight="1">
      <c r="BD3204" s="46"/>
      <c r="BE3204" s="46"/>
    </row>
    <row r="3205" spans="56:57" ht="15.75" customHeight="1">
      <c r="BD3205" s="46"/>
      <c r="BE3205" s="46"/>
    </row>
    <row r="3206" spans="56:57" ht="15.75" customHeight="1">
      <c r="BD3206" s="46"/>
      <c r="BE3206" s="46"/>
    </row>
    <row r="3207" spans="56:57" ht="15.75" customHeight="1">
      <c r="BD3207" s="46"/>
      <c r="BE3207" s="46"/>
    </row>
    <row r="3208" spans="56:57" ht="15.75" customHeight="1">
      <c r="BD3208" s="46"/>
      <c r="BE3208" s="46"/>
    </row>
    <row r="3209" spans="56:57" ht="15.75" customHeight="1">
      <c r="BD3209" s="46"/>
      <c r="BE3209" s="46"/>
    </row>
    <row r="3210" spans="56:57" ht="15.75" customHeight="1">
      <c r="BD3210" s="46"/>
      <c r="BE3210" s="46"/>
    </row>
    <row r="3211" spans="56:57" ht="15.75" customHeight="1">
      <c r="BD3211" s="46"/>
      <c r="BE3211" s="46"/>
    </row>
    <row r="3212" spans="56:57" ht="15.75" customHeight="1">
      <c r="BD3212" s="46"/>
      <c r="BE3212" s="46"/>
    </row>
    <row r="3213" spans="56:57" ht="15.75" customHeight="1">
      <c r="BD3213" s="46"/>
      <c r="BE3213" s="46"/>
    </row>
    <row r="3214" spans="56:57" ht="15.75" customHeight="1">
      <c r="BD3214" s="46"/>
      <c r="BE3214" s="46"/>
    </row>
    <row r="3215" spans="56:57" ht="15.75" customHeight="1">
      <c r="BD3215" s="46"/>
      <c r="BE3215" s="46"/>
    </row>
    <row r="3216" spans="56:57" ht="15.75" customHeight="1">
      <c r="BD3216" s="46"/>
      <c r="BE3216" s="46"/>
    </row>
    <row r="3217" spans="56:57" ht="15.75" customHeight="1">
      <c r="BD3217" s="46"/>
      <c r="BE3217" s="46"/>
    </row>
    <row r="3218" spans="56:57" ht="15.75" customHeight="1">
      <c r="BD3218" s="46"/>
      <c r="BE3218" s="46"/>
    </row>
    <row r="3219" spans="56:57" ht="15.75" customHeight="1">
      <c r="BD3219" s="46"/>
      <c r="BE3219" s="46"/>
    </row>
    <row r="3220" spans="56:57" ht="15.75" customHeight="1">
      <c r="BD3220" s="46"/>
      <c r="BE3220" s="46"/>
    </row>
    <row r="3221" spans="56:57" ht="15.75" customHeight="1">
      <c r="BD3221" s="46"/>
      <c r="BE3221" s="46"/>
    </row>
    <row r="3222" spans="56:57" ht="15.75" customHeight="1">
      <c r="BD3222" s="46"/>
      <c r="BE3222" s="46"/>
    </row>
    <row r="3223" spans="56:57" ht="15.75" customHeight="1">
      <c r="BD3223" s="46"/>
      <c r="BE3223" s="46"/>
    </row>
    <row r="3224" spans="56:57" ht="15.75" customHeight="1">
      <c r="BD3224" s="46"/>
      <c r="BE3224" s="46"/>
    </row>
    <row r="3225" spans="56:57" ht="15.75" customHeight="1">
      <c r="BD3225" s="46"/>
      <c r="BE3225" s="46"/>
    </row>
    <row r="3226" spans="56:57" ht="15.75" customHeight="1">
      <c r="BD3226" s="46"/>
      <c r="BE3226" s="46"/>
    </row>
    <row r="3227" spans="56:57" ht="15.75" customHeight="1">
      <c r="BD3227" s="46"/>
      <c r="BE3227" s="46"/>
    </row>
    <row r="3228" spans="56:57" ht="15.75" customHeight="1">
      <c r="BD3228" s="46"/>
      <c r="BE3228" s="46"/>
    </row>
    <row r="3229" spans="56:57" ht="15.75" customHeight="1">
      <c r="BD3229" s="46"/>
      <c r="BE3229" s="46"/>
    </row>
    <row r="3230" spans="56:57" ht="15.75" customHeight="1">
      <c r="BD3230" s="46"/>
      <c r="BE3230" s="46"/>
    </row>
    <row r="3231" spans="56:57" ht="15.75" customHeight="1">
      <c r="BD3231" s="46"/>
      <c r="BE3231" s="46"/>
    </row>
    <row r="3232" spans="56:57" ht="15.75" customHeight="1">
      <c r="BD3232" s="46"/>
      <c r="BE3232" s="46"/>
    </row>
    <row r="3233" spans="56:57" ht="15.75" customHeight="1">
      <c r="BD3233" s="46"/>
      <c r="BE3233" s="46"/>
    </row>
    <row r="3234" spans="56:57" ht="15.75" customHeight="1">
      <c r="BD3234" s="46"/>
      <c r="BE3234" s="46"/>
    </row>
    <row r="3235" spans="56:57" ht="15.75" customHeight="1">
      <c r="BD3235" s="46"/>
      <c r="BE3235" s="46"/>
    </row>
    <row r="3236" spans="56:57" ht="15.75" customHeight="1">
      <c r="BD3236" s="46"/>
      <c r="BE3236" s="46"/>
    </row>
    <row r="3237" spans="56:57" ht="15.75" customHeight="1">
      <c r="BD3237" s="46"/>
      <c r="BE3237" s="46"/>
    </row>
    <row r="3238" spans="56:57" ht="15.75" customHeight="1">
      <c r="BD3238" s="46"/>
      <c r="BE3238" s="46"/>
    </row>
    <row r="3239" spans="56:57" ht="15.75" customHeight="1">
      <c r="BD3239" s="46"/>
      <c r="BE3239" s="46"/>
    </row>
    <row r="3240" spans="56:57" ht="15.75" customHeight="1">
      <c r="BD3240" s="46"/>
      <c r="BE3240" s="46"/>
    </row>
    <row r="3241" spans="56:57" ht="15.75" customHeight="1">
      <c r="BD3241" s="46"/>
      <c r="BE3241" s="46"/>
    </row>
    <row r="3242" spans="56:57" ht="15.75" customHeight="1">
      <c r="BD3242" s="46"/>
      <c r="BE3242" s="46"/>
    </row>
    <row r="3243" spans="56:57" ht="15.75" customHeight="1">
      <c r="BD3243" s="46"/>
      <c r="BE3243" s="46"/>
    </row>
    <row r="3244" spans="56:57" ht="15.75" customHeight="1">
      <c r="BD3244" s="46"/>
      <c r="BE3244" s="46"/>
    </row>
    <row r="3245" spans="56:57" ht="15.75" customHeight="1">
      <c r="BD3245" s="46"/>
      <c r="BE3245" s="46"/>
    </row>
    <row r="3246" spans="56:57" ht="15.75" customHeight="1">
      <c r="BD3246" s="46"/>
      <c r="BE3246" s="46"/>
    </row>
    <row r="3247" spans="56:57" ht="15.75" customHeight="1">
      <c r="BD3247" s="46"/>
      <c r="BE3247" s="46"/>
    </row>
    <row r="3248" spans="56:57" ht="15.75" customHeight="1">
      <c r="BD3248" s="46"/>
      <c r="BE3248" s="46"/>
    </row>
    <row r="3249" spans="56:57" ht="15.75" customHeight="1">
      <c r="BD3249" s="46"/>
      <c r="BE3249" s="46"/>
    </row>
    <row r="3250" spans="56:57" ht="15.75" customHeight="1">
      <c r="BD3250" s="46"/>
      <c r="BE3250" s="46"/>
    </row>
    <row r="3251" spans="56:57" ht="15.75" customHeight="1">
      <c r="BD3251" s="46"/>
      <c r="BE3251" s="46"/>
    </row>
    <row r="3252" spans="56:57" ht="15.75" customHeight="1">
      <c r="BD3252" s="46"/>
      <c r="BE3252" s="46"/>
    </row>
    <row r="3253" spans="56:57" ht="15.75" customHeight="1">
      <c r="BD3253" s="46"/>
      <c r="BE3253" s="46"/>
    </row>
    <row r="3254" spans="56:57" ht="15.75" customHeight="1">
      <c r="BD3254" s="46"/>
      <c r="BE3254" s="46"/>
    </row>
    <row r="3255" spans="56:57" ht="15.75" customHeight="1">
      <c r="BD3255" s="46"/>
      <c r="BE3255" s="46"/>
    </row>
    <row r="3256" spans="56:57" ht="15.75" customHeight="1">
      <c r="BD3256" s="46"/>
      <c r="BE3256" s="46"/>
    </row>
    <row r="3257" spans="56:57" ht="15.75" customHeight="1">
      <c r="BD3257" s="46"/>
      <c r="BE3257" s="46"/>
    </row>
    <row r="3258" spans="56:57" ht="15.75" customHeight="1">
      <c r="BD3258" s="46"/>
      <c r="BE3258" s="46"/>
    </row>
    <row r="3259" spans="56:57" ht="15.75" customHeight="1">
      <c r="BD3259" s="46"/>
      <c r="BE3259" s="46"/>
    </row>
    <row r="3260" spans="56:57" ht="15.75" customHeight="1">
      <c r="BD3260" s="46"/>
      <c r="BE3260" s="46"/>
    </row>
    <row r="3261" spans="56:57" ht="15.75" customHeight="1">
      <c r="BD3261" s="46"/>
      <c r="BE3261" s="46"/>
    </row>
    <row r="3262" spans="56:57" ht="15.75" customHeight="1">
      <c r="BD3262" s="46"/>
      <c r="BE3262" s="46"/>
    </row>
    <row r="3263" spans="56:57" ht="15.75" customHeight="1">
      <c r="BD3263" s="46"/>
      <c r="BE3263" s="46"/>
    </row>
    <row r="3264" spans="56:57" ht="15.75" customHeight="1">
      <c r="BD3264" s="46"/>
      <c r="BE3264" s="46"/>
    </row>
    <row r="3265" spans="56:57" ht="15.75" customHeight="1">
      <c r="BD3265" s="46"/>
      <c r="BE3265" s="46"/>
    </row>
    <row r="3266" spans="56:57" ht="15.75" customHeight="1">
      <c r="BD3266" s="46"/>
      <c r="BE3266" s="46"/>
    </row>
    <row r="3267" spans="56:57" ht="15.75" customHeight="1">
      <c r="BD3267" s="46"/>
      <c r="BE3267" s="46"/>
    </row>
    <row r="3268" spans="56:57" ht="15.75" customHeight="1">
      <c r="BD3268" s="46"/>
      <c r="BE3268" s="46"/>
    </row>
    <row r="3269" spans="56:57" ht="15.75" customHeight="1">
      <c r="BD3269" s="46"/>
      <c r="BE3269" s="46"/>
    </row>
    <row r="3270" spans="56:57" ht="15.75" customHeight="1">
      <c r="BD3270" s="46"/>
      <c r="BE3270" s="46"/>
    </row>
    <row r="3271" spans="56:57" ht="15.75" customHeight="1">
      <c r="BD3271" s="46"/>
      <c r="BE3271" s="46"/>
    </row>
    <row r="3272" spans="56:57" ht="15.75" customHeight="1">
      <c r="BD3272" s="46"/>
      <c r="BE3272" s="46"/>
    </row>
    <row r="3273" spans="56:57" ht="15.75" customHeight="1">
      <c r="BD3273" s="46"/>
      <c r="BE3273" s="46"/>
    </row>
    <row r="3274" spans="56:57" ht="15.75" customHeight="1">
      <c r="BD3274" s="46"/>
      <c r="BE3274" s="46"/>
    </row>
    <row r="3275" spans="56:57" ht="15.75" customHeight="1">
      <c r="BD3275" s="46"/>
      <c r="BE3275" s="46"/>
    </row>
    <row r="3276" spans="56:57" ht="15.75" customHeight="1">
      <c r="BD3276" s="46"/>
      <c r="BE3276" s="46"/>
    </row>
    <row r="3277" spans="56:57" ht="15.75" customHeight="1">
      <c r="BD3277" s="46"/>
      <c r="BE3277" s="46"/>
    </row>
    <row r="3278" spans="56:57" ht="15.75" customHeight="1">
      <c r="BD3278" s="46"/>
      <c r="BE3278" s="46"/>
    </row>
    <row r="3279" spans="56:57" ht="15.75" customHeight="1">
      <c r="BD3279" s="46"/>
      <c r="BE3279" s="46"/>
    </row>
    <row r="3280" spans="56:57" ht="15.75" customHeight="1">
      <c r="BD3280" s="46"/>
      <c r="BE3280" s="46"/>
    </row>
    <row r="3281" spans="56:57" ht="15.75" customHeight="1">
      <c r="BD3281" s="46"/>
      <c r="BE3281" s="46"/>
    </row>
    <row r="3282" spans="56:57" ht="15.75" customHeight="1">
      <c r="BD3282" s="46"/>
      <c r="BE3282" s="46"/>
    </row>
    <row r="3283" spans="56:57" ht="15.75" customHeight="1">
      <c r="BD3283" s="46"/>
      <c r="BE3283" s="46"/>
    </row>
    <row r="3284" spans="56:57" ht="15.75" customHeight="1">
      <c r="BD3284" s="46"/>
      <c r="BE3284" s="46"/>
    </row>
    <row r="3285" spans="56:57" ht="15.75" customHeight="1">
      <c r="BD3285" s="46"/>
      <c r="BE3285" s="46"/>
    </row>
    <row r="3286" spans="56:57" ht="15.75" customHeight="1">
      <c r="BD3286" s="46"/>
      <c r="BE3286" s="46"/>
    </row>
    <row r="3287" spans="56:57" ht="15.75" customHeight="1">
      <c r="BD3287" s="46"/>
      <c r="BE3287" s="46"/>
    </row>
    <row r="3288" spans="56:57" ht="15.75" customHeight="1">
      <c r="BD3288" s="46"/>
      <c r="BE3288" s="46"/>
    </row>
    <row r="3289" spans="56:57" ht="15.75" customHeight="1">
      <c r="BD3289" s="46"/>
      <c r="BE3289" s="46"/>
    </row>
    <row r="3290" spans="56:57" ht="15.75" customHeight="1">
      <c r="BD3290" s="46"/>
      <c r="BE3290" s="46"/>
    </row>
    <row r="3291" spans="56:57" ht="15.75" customHeight="1">
      <c r="BD3291" s="46"/>
      <c r="BE3291" s="46"/>
    </row>
    <row r="3292" spans="56:57" ht="15.75" customHeight="1">
      <c r="BD3292" s="46"/>
      <c r="BE3292" s="46"/>
    </row>
    <row r="3293" spans="56:57" ht="15.75" customHeight="1">
      <c r="BD3293" s="46"/>
      <c r="BE3293" s="46"/>
    </row>
    <row r="3294" spans="56:57" ht="15.75" customHeight="1">
      <c r="BD3294" s="46"/>
      <c r="BE3294" s="46"/>
    </row>
    <row r="3295" spans="56:57" ht="15.75" customHeight="1">
      <c r="BD3295" s="46"/>
      <c r="BE3295" s="46"/>
    </row>
    <row r="3296" spans="56:57" ht="15.75" customHeight="1">
      <c r="BD3296" s="46"/>
      <c r="BE3296" s="46"/>
    </row>
    <row r="3297" spans="56:57" ht="15.75" customHeight="1">
      <c r="BD3297" s="46"/>
      <c r="BE3297" s="46"/>
    </row>
    <row r="3298" spans="56:57" ht="15.75" customHeight="1">
      <c r="BD3298" s="46"/>
      <c r="BE3298" s="46"/>
    </row>
    <row r="3299" spans="56:57" ht="15.75" customHeight="1">
      <c r="BD3299" s="46"/>
      <c r="BE3299" s="46"/>
    </row>
    <row r="3300" spans="56:57" ht="15.75" customHeight="1">
      <c r="BD3300" s="46"/>
      <c r="BE3300" s="46"/>
    </row>
    <row r="3301" spans="56:57" ht="15.75" customHeight="1">
      <c r="BD3301" s="46"/>
      <c r="BE3301" s="46"/>
    </row>
    <row r="3302" spans="56:57" ht="15.75" customHeight="1">
      <c r="BD3302" s="46"/>
      <c r="BE3302" s="46"/>
    </row>
    <row r="3303" spans="56:57" ht="15.75" customHeight="1">
      <c r="BD3303" s="46"/>
      <c r="BE3303" s="46"/>
    </row>
    <row r="3304" spans="56:57" ht="15.75" customHeight="1">
      <c r="BD3304" s="46"/>
      <c r="BE3304" s="46"/>
    </row>
    <row r="3305" spans="56:57" ht="15.75" customHeight="1">
      <c r="BD3305" s="46"/>
      <c r="BE3305" s="46"/>
    </row>
    <row r="3306" spans="56:57" ht="15.75" customHeight="1">
      <c r="BD3306" s="46"/>
      <c r="BE3306" s="46"/>
    </row>
    <row r="3307" spans="56:57" ht="15.75" customHeight="1">
      <c r="BD3307" s="46"/>
      <c r="BE3307" s="46"/>
    </row>
    <row r="3308" spans="56:57" ht="15.75" customHeight="1">
      <c r="BD3308" s="46"/>
      <c r="BE3308" s="46"/>
    </row>
    <row r="3309" spans="56:57" ht="15.75" customHeight="1">
      <c r="BD3309" s="46"/>
      <c r="BE3309" s="46"/>
    </row>
    <row r="3310" spans="56:57" ht="15.75" customHeight="1">
      <c r="BD3310" s="46"/>
      <c r="BE3310" s="46"/>
    </row>
    <row r="3311" spans="56:57" ht="15.75" customHeight="1">
      <c r="BD3311" s="46"/>
      <c r="BE3311" s="46"/>
    </row>
    <row r="3312" spans="56:57" ht="15.75" customHeight="1">
      <c r="BD3312" s="46"/>
      <c r="BE3312" s="46"/>
    </row>
    <row r="3313" spans="56:57" ht="15.75" customHeight="1">
      <c r="BD3313" s="46"/>
      <c r="BE3313" s="46"/>
    </row>
    <row r="3314" spans="56:57" ht="15.75" customHeight="1">
      <c r="BD3314" s="46"/>
      <c r="BE3314" s="46"/>
    </row>
    <row r="3315" spans="56:57" ht="15.75" customHeight="1">
      <c r="BD3315" s="46"/>
      <c r="BE3315" s="46"/>
    </row>
    <row r="3316" spans="56:57" ht="15.75" customHeight="1">
      <c r="BD3316" s="46"/>
      <c r="BE3316" s="46"/>
    </row>
    <row r="3317" spans="56:57" ht="15.75" customHeight="1">
      <c r="BD3317" s="46"/>
      <c r="BE3317" s="46"/>
    </row>
    <row r="3318" spans="56:57" ht="15.75" customHeight="1">
      <c r="BD3318" s="46"/>
      <c r="BE3318" s="46"/>
    </row>
    <row r="3319" spans="56:57" ht="15.75" customHeight="1">
      <c r="BD3319" s="46"/>
      <c r="BE3319" s="46"/>
    </row>
    <row r="3320" spans="56:57" ht="15.75" customHeight="1">
      <c r="BD3320" s="46"/>
      <c r="BE3320" s="46"/>
    </row>
    <row r="3321" spans="56:57" ht="15.75" customHeight="1">
      <c r="BD3321" s="46"/>
      <c r="BE3321" s="46"/>
    </row>
    <row r="3322" spans="56:57" ht="15.75" customHeight="1">
      <c r="BD3322" s="46"/>
      <c r="BE3322" s="46"/>
    </row>
    <row r="3323" spans="56:57" ht="15.75" customHeight="1">
      <c r="BD3323" s="46"/>
      <c r="BE3323" s="46"/>
    </row>
    <row r="3324" spans="56:57" ht="15.75" customHeight="1">
      <c r="BD3324" s="46"/>
      <c r="BE3324" s="46"/>
    </row>
    <row r="3325" spans="56:57" ht="15.75" customHeight="1">
      <c r="BD3325" s="46"/>
      <c r="BE3325" s="46"/>
    </row>
    <row r="3326" spans="56:57" ht="15.75" customHeight="1">
      <c r="BD3326" s="46"/>
      <c r="BE3326" s="46"/>
    </row>
    <row r="3327" spans="56:57" ht="15.75" customHeight="1">
      <c r="BD3327" s="46"/>
      <c r="BE3327" s="46"/>
    </row>
    <row r="3328" spans="56:57" ht="15.75" customHeight="1">
      <c r="BD3328" s="46"/>
      <c r="BE3328" s="46"/>
    </row>
    <row r="3329" spans="56:57" ht="15.75" customHeight="1">
      <c r="BD3329" s="46"/>
      <c r="BE3329" s="46"/>
    </row>
    <row r="3330" spans="56:57" ht="15.75" customHeight="1">
      <c r="BD3330" s="46"/>
      <c r="BE3330" s="46"/>
    </row>
    <row r="3331" spans="56:57" ht="15.75" customHeight="1">
      <c r="BD3331" s="46"/>
      <c r="BE3331" s="46"/>
    </row>
    <row r="3332" spans="56:57" ht="15.75" customHeight="1">
      <c r="BD3332" s="46"/>
      <c r="BE3332" s="46"/>
    </row>
    <row r="3333" spans="56:57" ht="15.75" customHeight="1">
      <c r="BD3333" s="46"/>
      <c r="BE3333" s="46"/>
    </row>
    <row r="3334" spans="56:57" ht="15.75" customHeight="1">
      <c r="BD3334" s="46"/>
      <c r="BE3334" s="46"/>
    </row>
    <row r="3335" spans="56:57" ht="15.75" customHeight="1">
      <c r="BD3335" s="46"/>
      <c r="BE3335" s="46"/>
    </row>
    <row r="3336" spans="56:57" ht="15.75" customHeight="1">
      <c r="BD3336" s="46"/>
      <c r="BE3336" s="46"/>
    </row>
    <row r="3337" spans="56:57" ht="15.75" customHeight="1">
      <c r="BD3337" s="46"/>
      <c r="BE3337" s="46"/>
    </row>
    <row r="3338" spans="56:57" ht="15.75" customHeight="1">
      <c r="BD3338" s="46"/>
      <c r="BE3338" s="46"/>
    </row>
    <row r="3339" spans="56:57" ht="15.75" customHeight="1">
      <c r="BD3339" s="46"/>
      <c r="BE3339" s="46"/>
    </row>
    <row r="3340" spans="56:57" ht="15.75" customHeight="1">
      <c r="BD3340" s="46"/>
      <c r="BE3340" s="46"/>
    </row>
    <row r="3341" spans="56:57" ht="15.75" customHeight="1">
      <c r="BD3341" s="46"/>
      <c r="BE3341" s="46"/>
    </row>
    <row r="3342" spans="56:57" ht="15.75" customHeight="1">
      <c r="BD3342" s="46"/>
      <c r="BE3342" s="46"/>
    </row>
    <row r="3343" spans="56:57" ht="15.75" customHeight="1">
      <c r="BD3343" s="46"/>
      <c r="BE3343" s="46"/>
    </row>
    <row r="3344" spans="56:57" ht="15.75" customHeight="1">
      <c r="BD3344" s="46"/>
      <c r="BE3344" s="46"/>
    </row>
    <row r="3345" spans="56:57" ht="15.75" customHeight="1">
      <c r="BD3345" s="46"/>
      <c r="BE3345" s="46"/>
    </row>
    <row r="3346" spans="56:57" ht="15.75" customHeight="1">
      <c r="BD3346" s="46"/>
      <c r="BE3346" s="46"/>
    </row>
    <row r="3347" spans="56:57" ht="15.75" customHeight="1">
      <c r="BD3347" s="46"/>
      <c r="BE3347" s="46"/>
    </row>
    <row r="3348" spans="56:57" ht="15.75" customHeight="1">
      <c r="BD3348" s="46"/>
      <c r="BE3348" s="46"/>
    </row>
    <row r="3349" spans="56:57" ht="15.75" customHeight="1">
      <c r="BD3349" s="46"/>
      <c r="BE3349" s="46"/>
    </row>
    <row r="3350" spans="56:57" ht="15.75" customHeight="1">
      <c r="BD3350" s="46"/>
      <c r="BE3350" s="46"/>
    </row>
    <row r="3351" spans="56:57" ht="15.75" customHeight="1">
      <c r="BD3351" s="46"/>
      <c r="BE3351" s="46"/>
    </row>
    <row r="3352" spans="56:57" ht="15.75" customHeight="1">
      <c r="BD3352" s="46"/>
      <c r="BE3352" s="46"/>
    </row>
    <row r="3353" spans="56:57" ht="15.75" customHeight="1">
      <c r="BD3353" s="46"/>
      <c r="BE3353" s="46"/>
    </row>
    <row r="3354" spans="56:57" ht="15.75" customHeight="1">
      <c r="BD3354" s="46"/>
      <c r="BE3354" s="46"/>
    </row>
    <row r="3355" spans="56:57" ht="15.75" customHeight="1">
      <c r="BD3355" s="46"/>
      <c r="BE3355" s="46"/>
    </row>
    <row r="3356" spans="56:57" ht="15.75" customHeight="1">
      <c r="BD3356" s="46"/>
      <c r="BE3356" s="46"/>
    </row>
    <row r="3357" spans="56:57" ht="15.75" customHeight="1">
      <c r="BD3357" s="46"/>
      <c r="BE3357" s="46"/>
    </row>
    <row r="3358" spans="56:57" ht="15.75" customHeight="1">
      <c r="BD3358" s="46"/>
      <c r="BE3358" s="46"/>
    </row>
    <row r="3359" spans="56:57" ht="15.75" customHeight="1">
      <c r="BD3359" s="46"/>
      <c r="BE3359" s="46"/>
    </row>
    <row r="3360" spans="56:57" ht="15.75" customHeight="1">
      <c r="BD3360" s="46"/>
      <c r="BE3360" s="46"/>
    </row>
    <row r="3361" spans="56:57" ht="15.75" customHeight="1">
      <c r="BD3361" s="46"/>
      <c r="BE3361" s="46"/>
    </row>
    <row r="3362" spans="56:57" ht="15.75" customHeight="1">
      <c r="BD3362" s="46"/>
      <c r="BE3362" s="46"/>
    </row>
    <row r="3363" spans="56:57" ht="15.75" customHeight="1">
      <c r="BD3363" s="46"/>
      <c r="BE3363" s="46"/>
    </row>
    <row r="3364" spans="56:57" ht="15.75" customHeight="1">
      <c r="BD3364" s="46"/>
      <c r="BE3364" s="46"/>
    </row>
    <row r="3365" spans="56:57" ht="15.75" customHeight="1">
      <c r="BD3365" s="46"/>
      <c r="BE3365" s="46"/>
    </row>
    <row r="3366" spans="56:57" ht="15.75" customHeight="1">
      <c r="BD3366" s="46"/>
      <c r="BE3366" s="46"/>
    </row>
    <row r="3367" spans="56:57" ht="15.75" customHeight="1">
      <c r="BD3367" s="46"/>
      <c r="BE3367" s="46"/>
    </row>
    <row r="3368" spans="56:57" ht="15.75" customHeight="1">
      <c r="BD3368" s="46"/>
      <c r="BE3368" s="46"/>
    </row>
    <row r="3369" spans="56:57" ht="15.75" customHeight="1">
      <c r="BD3369" s="46"/>
      <c r="BE3369" s="46"/>
    </row>
    <row r="3370" spans="56:57" ht="15.75" customHeight="1">
      <c r="BD3370" s="46"/>
      <c r="BE3370" s="46"/>
    </row>
    <row r="3371" spans="56:57" ht="15.75" customHeight="1">
      <c r="BD3371" s="46"/>
      <c r="BE3371" s="46"/>
    </row>
    <row r="3372" spans="56:57" ht="15.75" customHeight="1">
      <c r="BD3372" s="46"/>
      <c r="BE3372" s="46"/>
    </row>
    <row r="3373" spans="56:57" ht="15.75" customHeight="1">
      <c r="BD3373" s="46"/>
      <c r="BE3373" s="46"/>
    </row>
    <row r="3374" spans="56:57" ht="15.75" customHeight="1">
      <c r="BD3374" s="46"/>
      <c r="BE3374" s="46"/>
    </row>
    <row r="3375" spans="56:57" ht="15.75" customHeight="1">
      <c r="BD3375" s="46"/>
      <c r="BE3375" s="46"/>
    </row>
    <row r="3376" spans="56:57" ht="15.75" customHeight="1">
      <c r="BD3376" s="46"/>
      <c r="BE3376" s="46"/>
    </row>
    <row r="3377" spans="56:57" ht="15.75" customHeight="1">
      <c r="BD3377" s="46"/>
      <c r="BE3377" s="46"/>
    </row>
    <row r="3378" spans="56:57" ht="15.75" customHeight="1">
      <c r="BD3378" s="46"/>
      <c r="BE3378" s="46"/>
    </row>
    <row r="3379" spans="56:57" ht="15.75" customHeight="1">
      <c r="BD3379" s="46"/>
      <c r="BE3379" s="46"/>
    </row>
    <row r="3380" spans="56:57" ht="15.75" customHeight="1">
      <c r="BD3380" s="46"/>
      <c r="BE3380" s="46"/>
    </row>
    <row r="3381" spans="56:57" ht="15.75" customHeight="1">
      <c r="BD3381" s="46"/>
      <c r="BE3381" s="46"/>
    </row>
    <row r="3382" spans="56:57" ht="15.75" customHeight="1">
      <c r="BD3382" s="46"/>
      <c r="BE3382" s="46"/>
    </row>
    <row r="3383" spans="56:57" ht="15.75" customHeight="1">
      <c r="BD3383" s="46"/>
      <c r="BE3383" s="46"/>
    </row>
    <row r="3384" spans="56:57" ht="15.75" customHeight="1">
      <c r="BD3384" s="46"/>
      <c r="BE3384" s="46"/>
    </row>
    <row r="3385" spans="56:57" ht="15.75" customHeight="1">
      <c r="BD3385" s="46"/>
      <c r="BE3385" s="46"/>
    </row>
    <row r="3386" spans="56:57" ht="15.75" customHeight="1">
      <c r="BD3386" s="46"/>
      <c r="BE3386" s="46"/>
    </row>
    <row r="3387" spans="56:57" ht="15.75" customHeight="1">
      <c r="BD3387" s="46"/>
      <c r="BE3387" s="46"/>
    </row>
    <row r="3388" spans="56:57" ht="15.75" customHeight="1">
      <c r="BD3388" s="46"/>
      <c r="BE3388" s="46"/>
    </row>
    <row r="3389" spans="56:57" ht="15.75" customHeight="1">
      <c r="BD3389" s="46"/>
      <c r="BE3389" s="46"/>
    </row>
    <row r="3390" spans="56:57" ht="15.75" customHeight="1">
      <c r="BD3390" s="46"/>
      <c r="BE3390" s="46"/>
    </row>
    <row r="3391" spans="56:57" ht="15.75" customHeight="1">
      <c r="BD3391" s="46"/>
      <c r="BE3391" s="46"/>
    </row>
    <row r="3392" spans="56:57" ht="15.75" customHeight="1">
      <c r="BD3392" s="46"/>
      <c r="BE3392" s="46"/>
    </row>
    <row r="3393" spans="56:57" ht="15.75" customHeight="1">
      <c r="BD3393" s="46"/>
      <c r="BE3393" s="46"/>
    </row>
    <row r="3394" spans="56:57" ht="15.75" customHeight="1">
      <c r="BD3394" s="46"/>
      <c r="BE3394" s="46"/>
    </row>
    <row r="3395" spans="56:57" ht="15.75" customHeight="1">
      <c r="BD3395" s="46"/>
      <c r="BE3395" s="46"/>
    </row>
    <row r="3396" spans="56:57" ht="15.75" customHeight="1">
      <c r="BD3396" s="46"/>
      <c r="BE3396" s="46"/>
    </row>
    <row r="3397" spans="56:57" ht="15.75" customHeight="1">
      <c r="BD3397" s="46"/>
      <c r="BE3397" s="46"/>
    </row>
    <row r="3398" spans="56:57" ht="15.75" customHeight="1">
      <c r="BD3398" s="46"/>
      <c r="BE3398" s="46"/>
    </row>
    <row r="3399" spans="56:57" ht="15.75" customHeight="1">
      <c r="BD3399" s="46"/>
      <c r="BE3399" s="46"/>
    </row>
    <row r="3400" spans="56:57" ht="15.75" customHeight="1">
      <c r="BD3400" s="46"/>
      <c r="BE3400" s="46"/>
    </row>
    <row r="3401" spans="56:57" ht="15.75" customHeight="1">
      <c r="BD3401" s="46"/>
      <c r="BE3401" s="46"/>
    </row>
    <row r="3402" spans="56:57" ht="15.75" customHeight="1">
      <c r="BD3402" s="46"/>
      <c r="BE3402" s="46"/>
    </row>
    <row r="3403" spans="56:57" ht="15.75" customHeight="1">
      <c r="BD3403" s="46"/>
      <c r="BE3403" s="46"/>
    </row>
    <row r="3404" spans="56:57" ht="15.75" customHeight="1">
      <c r="BD3404" s="46"/>
      <c r="BE3404" s="46"/>
    </row>
    <row r="3405" spans="56:57" ht="15.75" customHeight="1">
      <c r="BD3405" s="46"/>
      <c r="BE3405" s="46"/>
    </row>
    <row r="3406" spans="56:57" ht="15.75" customHeight="1">
      <c r="BD3406" s="46"/>
      <c r="BE3406" s="46"/>
    </row>
    <row r="3407" spans="56:57" ht="15.75" customHeight="1">
      <c r="BD3407" s="46"/>
      <c r="BE3407" s="46"/>
    </row>
    <row r="3408" spans="56:57" ht="15.75" customHeight="1">
      <c r="BD3408" s="46"/>
      <c r="BE3408" s="46"/>
    </row>
    <row r="3409" spans="56:57" ht="15.75" customHeight="1">
      <c r="BD3409" s="46"/>
      <c r="BE3409" s="46"/>
    </row>
    <row r="3410" spans="56:57" ht="15.75" customHeight="1">
      <c r="BD3410" s="46"/>
      <c r="BE3410" s="46"/>
    </row>
    <row r="3411" spans="56:57" ht="15.75" customHeight="1">
      <c r="BD3411" s="46"/>
      <c r="BE3411" s="46"/>
    </row>
    <row r="3412" spans="56:57" ht="15.75" customHeight="1">
      <c r="BD3412" s="46"/>
      <c r="BE3412" s="46"/>
    </row>
    <row r="3413" spans="56:57" ht="15.75" customHeight="1">
      <c r="BD3413" s="46"/>
      <c r="BE3413" s="46"/>
    </row>
    <row r="3414" spans="56:57" ht="15.75" customHeight="1">
      <c r="BD3414" s="46"/>
      <c r="BE3414" s="46"/>
    </row>
    <row r="3415" spans="56:57" ht="15.75" customHeight="1">
      <c r="BD3415" s="46"/>
      <c r="BE3415" s="46"/>
    </row>
    <row r="3416" spans="56:57" ht="15.75" customHeight="1">
      <c r="BD3416" s="46"/>
      <c r="BE3416" s="46"/>
    </row>
    <row r="3417" spans="56:57" ht="15.75" customHeight="1">
      <c r="BD3417" s="46"/>
      <c r="BE3417" s="46"/>
    </row>
    <row r="3418" spans="56:57" ht="15.75" customHeight="1">
      <c r="BD3418" s="46"/>
      <c r="BE3418" s="46"/>
    </row>
    <row r="3419" spans="56:57" ht="15.75" customHeight="1">
      <c r="BD3419" s="46"/>
      <c r="BE3419" s="46"/>
    </row>
    <row r="3420" spans="56:57" ht="15.75" customHeight="1">
      <c r="BD3420" s="46"/>
      <c r="BE3420" s="46"/>
    </row>
    <row r="3421" spans="56:57" ht="15.75" customHeight="1">
      <c r="BD3421" s="46"/>
      <c r="BE3421" s="46"/>
    </row>
    <row r="3422" spans="56:57" ht="15.75" customHeight="1">
      <c r="BD3422" s="46"/>
      <c r="BE3422" s="46"/>
    </row>
    <row r="3423" spans="56:57" ht="15.75" customHeight="1">
      <c r="BD3423" s="46"/>
      <c r="BE3423" s="46"/>
    </row>
    <row r="3424" spans="56:57" ht="15.75" customHeight="1">
      <c r="BD3424" s="46"/>
      <c r="BE3424" s="46"/>
    </row>
    <row r="3425" spans="56:57" ht="15.75" customHeight="1">
      <c r="BD3425" s="46"/>
      <c r="BE3425" s="46"/>
    </row>
    <row r="3426" spans="56:57" ht="15.75" customHeight="1">
      <c r="BD3426" s="46"/>
      <c r="BE3426" s="46"/>
    </row>
    <row r="3427" spans="56:57" ht="15.75" customHeight="1">
      <c r="BD3427" s="46"/>
      <c r="BE3427" s="46"/>
    </row>
    <row r="3428" spans="56:57" ht="15.75" customHeight="1">
      <c r="BD3428" s="46"/>
      <c r="BE3428" s="46"/>
    </row>
    <row r="3429" spans="56:57" ht="15.75" customHeight="1">
      <c r="BD3429" s="46"/>
      <c r="BE3429" s="46"/>
    </row>
    <row r="3430" spans="56:57" ht="15.75" customHeight="1">
      <c r="BD3430" s="46"/>
      <c r="BE3430" s="46"/>
    </row>
    <row r="3431" spans="56:57" ht="15.75" customHeight="1">
      <c r="BD3431" s="46"/>
      <c r="BE3431" s="46"/>
    </row>
    <row r="3432" spans="56:57" ht="15.75" customHeight="1">
      <c r="BD3432" s="46"/>
      <c r="BE3432" s="46"/>
    </row>
    <row r="3433" spans="56:57" ht="15.75" customHeight="1">
      <c r="BD3433" s="46"/>
      <c r="BE3433" s="46"/>
    </row>
    <row r="3434" spans="56:57" ht="15.75" customHeight="1">
      <c r="BD3434" s="46"/>
      <c r="BE3434" s="46"/>
    </row>
    <row r="3435" spans="56:57" ht="15.75" customHeight="1">
      <c r="BD3435" s="46"/>
      <c r="BE3435" s="46"/>
    </row>
    <row r="3436" spans="56:57" ht="15.75" customHeight="1">
      <c r="BD3436" s="46"/>
      <c r="BE3436" s="46"/>
    </row>
    <row r="3437" spans="56:57" ht="15.75" customHeight="1">
      <c r="BD3437" s="46"/>
      <c r="BE3437" s="46"/>
    </row>
    <row r="3438" spans="56:57" ht="15.75" customHeight="1">
      <c r="BD3438" s="46"/>
      <c r="BE3438" s="46"/>
    </row>
    <row r="3439" spans="56:57" ht="15.75" customHeight="1">
      <c r="BD3439" s="46"/>
      <c r="BE3439" s="46"/>
    </row>
    <row r="3440" spans="56:57" ht="15.75" customHeight="1">
      <c r="BD3440" s="46"/>
      <c r="BE3440" s="46"/>
    </row>
    <row r="3441" spans="56:57" ht="15.75" customHeight="1">
      <c r="BD3441" s="46"/>
      <c r="BE3441" s="46"/>
    </row>
    <row r="3442" spans="56:57" ht="15.75" customHeight="1">
      <c r="BD3442" s="46"/>
      <c r="BE3442" s="46"/>
    </row>
    <row r="3443" spans="56:57" ht="15.75" customHeight="1">
      <c r="BD3443" s="46"/>
      <c r="BE3443" s="46"/>
    </row>
    <row r="3444" spans="56:57" ht="15.75" customHeight="1">
      <c r="BD3444" s="46"/>
      <c r="BE3444" s="46"/>
    </row>
    <row r="3445" spans="56:57" ht="15.75" customHeight="1">
      <c r="BD3445" s="46"/>
      <c r="BE3445" s="46"/>
    </row>
    <row r="3446" spans="56:57" ht="15.75" customHeight="1">
      <c r="BD3446" s="46"/>
      <c r="BE3446" s="46"/>
    </row>
    <row r="3447" spans="56:57" ht="15.75" customHeight="1">
      <c r="BD3447" s="46"/>
      <c r="BE3447" s="46"/>
    </row>
    <row r="3448" spans="56:57" ht="15.75" customHeight="1">
      <c r="BD3448" s="46"/>
      <c r="BE3448" s="46"/>
    </row>
    <row r="3449" spans="56:57" ht="15.75" customHeight="1">
      <c r="BD3449" s="46"/>
      <c r="BE3449" s="46"/>
    </row>
    <row r="3450" spans="56:57" ht="15.75" customHeight="1">
      <c r="BD3450" s="46"/>
      <c r="BE3450" s="46"/>
    </row>
    <row r="3451" spans="56:57" ht="15.75" customHeight="1">
      <c r="BD3451" s="46"/>
      <c r="BE3451" s="46"/>
    </row>
    <row r="3452" spans="56:57" ht="15.75" customHeight="1">
      <c r="BD3452" s="46"/>
      <c r="BE3452" s="46"/>
    </row>
    <row r="3453" spans="56:57" ht="15.75" customHeight="1">
      <c r="BD3453" s="46"/>
      <c r="BE3453" s="46"/>
    </row>
    <row r="3454" spans="56:57" ht="15.75" customHeight="1">
      <c r="BD3454" s="46"/>
      <c r="BE3454" s="46"/>
    </row>
    <row r="3455" spans="56:57" ht="15.75" customHeight="1">
      <c r="BD3455" s="46"/>
      <c r="BE3455" s="46"/>
    </row>
    <row r="3456" spans="56:57" ht="15.75" customHeight="1">
      <c r="BD3456" s="46"/>
      <c r="BE3456" s="46"/>
    </row>
    <row r="3457" spans="56:57" ht="15.75" customHeight="1">
      <c r="BD3457" s="46"/>
      <c r="BE3457" s="46"/>
    </row>
    <row r="3458" spans="56:57" ht="15.75" customHeight="1">
      <c r="BD3458" s="46"/>
      <c r="BE3458" s="46"/>
    </row>
    <row r="3459" spans="56:57" ht="15.75" customHeight="1">
      <c r="BD3459" s="46"/>
      <c r="BE3459" s="46"/>
    </row>
    <row r="3460" spans="56:57" ht="15.75" customHeight="1">
      <c r="BD3460" s="46"/>
      <c r="BE3460" s="46"/>
    </row>
    <row r="3461" spans="56:57" ht="15.75" customHeight="1">
      <c r="BD3461" s="46"/>
      <c r="BE3461" s="46"/>
    </row>
    <row r="3462" spans="56:57" ht="15.75" customHeight="1">
      <c r="BD3462" s="46"/>
      <c r="BE3462" s="46"/>
    </row>
    <row r="3463" spans="56:57" ht="15.75" customHeight="1">
      <c r="BD3463" s="46"/>
      <c r="BE3463" s="46"/>
    </row>
    <row r="3464" spans="56:57" ht="15.75" customHeight="1">
      <c r="BD3464" s="46"/>
      <c r="BE3464" s="46"/>
    </row>
    <row r="3465" spans="56:57" ht="15.75" customHeight="1">
      <c r="BD3465" s="46"/>
      <c r="BE3465" s="46"/>
    </row>
    <row r="3466" spans="56:57" ht="15.75" customHeight="1">
      <c r="BD3466" s="46"/>
      <c r="BE3466" s="46"/>
    </row>
    <row r="3467" spans="56:57" ht="15.75" customHeight="1">
      <c r="BD3467" s="46"/>
      <c r="BE3467" s="46"/>
    </row>
    <row r="3468" spans="56:57" ht="15.75" customHeight="1">
      <c r="BD3468" s="46"/>
      <c r="BE3468" s="46"/>
    </row>
    <row r="3469" spans="56:57" ht="15.75" customHeight="1">
      <c r="BD3469" s="46"/>
      <c r="BE3469" s="46"/>
    </row>
    <row r="3470" spans="56:57" ht="15.75" customHeight="1">
      <c r="BD3470" s="46"/>
      <c r="BE3470" s="46"/>
    </row>
    <row r="3471" spans="56:57" ht="15.75" customHeight="1">
      <c r="BD3471" s="46"/>
      <c r="BE3471" s="46"/>
    </row>
    <row r="3472" spans="56:57" ht="15.75" customHeight="1">
      <c r="BD3472" s="46"/>
      <c r="BE3472" s="46"/>
    </row>
    <row r="3473" spans="56:57" ht="15.75" customHeight="1">
      <c r="BD3473" s="46"/>
      <c r="BE3473" s="46"/>
    </row>
    <row r="3474" spans="56:57" ht="15.75" customHeight="1">
      <c r="BD3474" s="46"/>
      <c r="BE3474" s="46"/>
    </row>
    <row r="3475" spans="56:57" ht="15.75" customHeight="1">
      <c r="BD3475" s="46"/>
      <c r="BE3475" s="46"/>
    </row>
    <row r="3476" spans="56:57" ht="15.75" customHeight="1">
      <c r="BD3476" s="46"/>
      <c r="BE3476" s="46"/>
    </row>
    <row r="3477" spans="56:57" ht="15.75" customHeight="1">
      <c r="BD3477" s="46"/>
      <c r="BE3477" s="46"/>
    </row>
    <row r="3478" spans="56:57" ht="15.75" customHeight="1">
      <c r="BD3478" s="46"/>
      <c r="BE3478" s="46"/>
    </row>
  </sheetData>
  <mergeCells count="3">
    <mergeCell ref="ES2:EW2"/>
    <mergeCell ref="FM2:FR2"/>
    <mergeCell ref="AF2:BM2"/>
  </mergeCells>
  <hyperlinks>
    <hyperlink ref="Y101" r:id="rId1" xr:uid="{F1124C14-0974-47C4-8793-D282CBF89177}"/>
    <hyperlink ref="Y385" r:id="rId2" xr:uid="{E4B7435E-EA73-4A13-AC22-9832AE8DBB46}"/>
  </hyperlinks>
  <pageMargins left="0.7" right="0.7" top="0.75" bottom="0.75" header="0.3" footer="0.3"/>
  <pageSetup paperSize="9" orientation="portrait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E83DD-7929-48CD-BAC0-DE6406BCB40B}">
  <dimension ref="A1:BJ1899"/>
  <sheetViews>
    <sheetView topLeftCell="A393" zoomScale="88" zoomScaleNormal="88" workbookViewId="0">
      <selection activeCell="B408" sqref="B408"/>
    </sheetView>
  </sheetViews>
  <sheetFormatPr defaultRowHeight="13.2"/>
  <cols>
    <col min="1" max="2" width="21.33203125" customWidth="1"/>
    <col min="3" max="3" width="64.5546875" customWidth="1"/>
    <col min="4" max="5" width="73.5546875" customWidth="1"/>
    <col min="6" max="6" width="41" customWidth="1"/>
    <col min="7" max="7" width="29" customWidth="1"/>
    <col min="8" max="8" width="5" style="103" customWidth="1"/>
    <col min="9" max="9" width="18" customWidth="1"/>
    <col min="10" max="10" width="55.21875" customWidth="1"/>
    <col min="12" max="12" width="58.6640625" customWidth="1"/>
    <col min="14" max="14" width="8.88671875" style="104"/>
    <col min="15" max="15" width="42.5546875" customWidth="1"/>
    <col min="17" max="17" width="18.33203125" customWidth="1"/>
    <col min="18" max="18" width="25.44140625" customWidth="1"/>
    <col min="21" max="21" width="8.88671875" style="104"/>
  </cols>
  <sheetData>
    <row r="1" spans="1:56" ht="17.399999999999999">
      <c r="A1" t="s">
        <v>2437</v>
      </c>
      <c r="B1" t="s">
        <v>2446</v>
      </c>
      <c r="C1" s="15" t="s">
        <v>2438</v>
      </c>
      <c r="D1" s="15" t="s">
        <v>4776</v>
      </c>
      <c r="E1" s="15" t="s">
        <v>4777</v>
      </c>
      <c r="F1" s="15" t="s">
        <v>2439</v>
      </c>
      <c r="G1" s="15" t="s">
        <v>2447</v>
      </c>
      <c r="H1" s="102"/>
      <c r="I1" s="15" t="s">
        <v>5171</v>
      </c>
      <c r="K1" s="15"/>
      <c r="L1" s="189" t="s">
        <v>5172</v>
      </c>
      <c r="M1" s="15" t="s">
        <v>2431</v>
      </c>
      <c r="N1" s="14"/>
      <c r="P1" s="104"/>
      <c r="Q1" s="15" t="s">
        <v>2448</v>
      </c>
      <c r="T1" s="15" t="s">
        <v>241</v>
      </c>
      <c r="U1" s="15" t="s">
        <v>2449</v>
      </c>
      <c r="W1" s="104"/>
      <c r="X1" s="20"/>
      <c r="Y1" s="70" t="s">
        <v>173</v>
      </c>
      <c r="AA1" s="70" t="s">
        <v>173</v>
      </c>
      <c r="AE1" s="20"/>
      <c r="BA1" s="46" t="s">
        <v>981</v>
      </c>
      <c r="BD1" s="46" t="s">
        <v>981</v>
      </c>
    </row>
    <row r="2" spans="1:56" ht="13.8">
      <c r="A2" t="s">
        <v>105</v>
      </c>
      <c r="B2" t="s">
        <v>182</v>
      </c>
      <c r="C2" s="5"/>
      <c r="D2" s="5" t="s">
        <v>4412</v>
      </c>
      <c r="E2" s="25" t="s">
        <v>3003</v>
      </c>
      <c r="F2" t="s">
        <v>3390</v>
      </c>
      <c r="G2" s="70" t="s">
        <v>3391</v>
      </c>
      <c r="I2" t="s">
        <v>105</v>
      </c>
      <c r="J2" t="s">
        <v>182</v>
      </c>
      <c r="L2" s="25" t="s">
        <v>3003</v>
      </c>
      <c r="M2" t="s">
        <v>3390</v>
      </c>
      <c r="N2"/>
      <c r="P2" s="104"/>
      <c r="Q2" s="70" t="s">
        <v>3391</v>
      </c>
      <c r="U2"/>
      <c r="W2" s="104"/>
      <c r="X2" s="84"/>
      <c r="Y2" s="70" t="s">
        <v>173</v>
      </c>
      <c r="AA2" s="70" t="s">
        <v>174</v>
      </c>
      <c r="AE2" s="84"/>
      <c r="BA2" s="46"/>
      <c r="BD2" s="46"/>
    </row>
    <row r="3" spans="1:56" ht="13.8">
      <c r="A3" t="s">
        <v>106</v>
      </c>
      <c r="B3" t="s">
        <v>183</v>
      </c>
      <c r="C3" s="5"/>
      <c r="D3" s="5" t="s">
        <v>4413</v>
      </c>
      <c r="E3" s="25" t="s">
        <v>3003</v>
      </c>
      <c r="F3" t="s">
        <v>3390</v>
      </c>
      <c r="G3" s="70" t="s">
        <v>3391</v>
      </c>
      <c r="I3" t="s">
        <v>106</v>
      </c>
      <c r="J3" t="s">
        <v>183</v>
      </c>
      <c r="L3" s="25" t="s">
        <v>3004</v>
      </c>
      <c r="M3" t="s">
        <v>3392</v>
      </c>
      <c r="N3"/>
      <c r="P3" s="104"/>
      <c r="Q3" s="70" t="s">
        <v>3394</v>
      </c>
      <c r="U3"/>
      <c r="W3" s="104"/>
      <c r="X3" s="20"/>
      <c r="Y3" s="70" t="s">
        <v>173</v>
      </c>
      <c r="AA3" s="139" t="s">
        <v>2326</v>
      </c>
      <c r="AE3" s="20"/>
      <c r="BA3" s="46"/>
      <c r="BD3" s="46"/>
    </row>
    <row r="4" spans="1:56" ht="13.8">
      <c r="A4" t="s">
        <v>107</v>
      </c>
      <c r="B4" t="s">
        <v>184</v>
      </c>
      <c r="C4" s="5"/>
      <c r="D4" s="5" t="s">
        <v>4414</v>
      </c>
      <c r="E4" s="25" t="s">
        <v>3004</v>
      </c>
      <c r="F4" t="s">
        <v>3390</v>
      </c>
      <c r="G4" s="70" t="s">
        <v>3391</v>
      </c>
      <c r="I4" t="s">
        <v>107</v>
      </c>
      <c r="J4" t="s">
        <v>184</v>
      </c>
      <c r="L4" s="25" t="s">
        <v>3005</v>
      </c>
      <c r="M4" t="s">
        <v>3393</v>
      </c>
      <c r="N4"/>
      <c r="P4" s="104"/>
      <c r="Q4" s="70" t="s">
        <v>3723</v>
      </c>
      <c r="U4"/>
      <c r="W4" s="104"/>
      <c r="X4" s="20"/>
      <c r="Y4" s="70" t="s">
        <v>173</v>
      </c>
      <c r="AA4" s="51" t="s">
        <v>1219</v>
      </c>
      <c r="AE4" s="20"/>
      <c r="BA4" s="46"/>
      <c r="BD4" s="46"/>
    </row>
    <row r="5" spans="1:56" ht="13.8">
      <c r="A5" t="s">
        <v>108</v>
      </c>
      <c r="B5" t="s">
        <v>185</v>
      </c>
      <c r="C5" s="5"/>
      <c r="D5" s="5" t="s">
        <v>4415</v>
      </c>
      <c r="E5" s="25" t="s">
        <v>3005</v>
      </c>
      <c r="F5" t="s">
        <v>3390</v>
      </c>
      <c r="G5" s="70" t="s">
        <v>3391</v>
      </c>
      <c r="I5" t="s">
        <v>108</v>
      </c>
      <c r="J5" t="s">
        <v>185</v>
      </c>
      <c r="L5" s="25" t="s">
        <v>3006</v>
      </c>
      <c r="M5" t="s">
        <v>3395</v>
      </c>
      <c r="N5"/>
      <c r="P5" s="104"/>
      <c r="Q5" s="70" t="s">
        <v>3724</v>
      </c>
      <c r="U5"/>
      <c r="W5" s="104"/>
      <c r="X5" s="20"/>
      <c r="Y5" s="70" t="s">
        <v>173</v>
      </c>
      <c r="AA5" s="70" t="s">
        <v>302</v>
      </c>
      <c r="AE5" s="20"/>
      <c r="BA5" s="46"/>
      <c r="BD5" s="46"/>
    </row>
    <row r="6" spans="1:56" ht="13.8">
      <c r="A6" t="s">
        <v>109</v>
      </c>
      <c r="B6" t="s">
        <v>186</v>
      </c>
      <c r="C6" s="5"/>
      <c r="D6" s="5" t="s">
        <v>4415</v>
      </c>
      <c r="E6" s="25" t="s">
        <v>3005</v>
      </c>
      <c r="F6" t="s">
        <v>3390</v>
      </c>
      <c r="G6" s="70" t="s">
        <v>3391</v>
      </c>
      <c r="I6" t="s">
        <v>109</v>
      </c>
      <c r="J6" t="s">
        <v>186</v>
      </c>
      <c r="L6" s="25" t="s">
        <v>3007</v>
      </c>
      <c r="M6" t="s">
        <v>3396</v>
      </c>
      <c r="N6" s="64"/>
      <c r="O6" s="64"/>
      <c r="P6" s="104"/>
      <c r="Q6" s="70" t="s">
        <v>3399</v>
      </c>
      <c r="U6"/>
      <c r="W6" s="104"/>
      <c r="X6" s="20"/>
      <c r="Y6" s="70" t="s">
        <v>173</v>
      </c>
      <c r="AA6" s="70" t="s">
        <v>2341</v>
      </c>
      <c r="AE6" s="20"/>
      <c r="BA6" s="46"/>
      <c r="BD6" s="46"/>
    </row>
    <row r="7" spans="1:56" ht="13.8">
      <c r="A7" t="s">
        <v>110</v>
      </c>
      <c r="B7" t="s">
        <v>187</v>
      </c>
      <c r="C7" s="5"/>
      <c r="D7" s="5" t="s">
        <v>4416</v>
      </c>
      <c r="E7" s="25" t="s">
        <v>3005</v>
      </c>
      <c r="F7" t="s">
        <v>3390</v>
      </c>
      <c r="G7" s="70" t="s">
        <v>3391</v>
      </c>
      <c r="I7" t="s">
        <v>110</v>
      </c>
      <c r="J7" t="s">
        <v>187</v>
      </c>
      <c r="L7" s="25" t="s">
        <v>3008</v>
      </c>
      <c r="M7" s="14" t="s">
        <v>3397</v>
      </c>
      <c r="N7"/>
      <c r="P7" s="104"/>
      <c r="Q7" s="70" t="s">
        <v>3400</v>
      </c>
      <c r="U7" s="46"/>
      <c r="W7" s="104"/>
      <c r="X7" s="20"/>
      <c r="Y7" s="70" t="s">
        <v>173</v>
      </c>
      <c r="AA7" s="70" t="s">
        <v>2340</v>
      </c>
      <c r="AE7" s="20"/>
      <c r="BA7" s="46"/>
      <c r="BD7" s="46"/>
    </row>
    <row r="8" spans="1:56" ht="13.8">
      <c r="A8" t="s">
        <v>111</v>
      </c>
      <c r="B8" t="s">
        <v>188</v>
      </c>
      <c r="C8" s="5"/>
      <c r="D8" s="5" t="s">
        <v>4417</v>
      </c>
      <c r="E8" s="25" t="s">
        <v>3006</v>
      </c>
      <c r="F8" t="s">
        <v>3390</v>
      </c>
      <c r="G8" s="70" t="s">
        <v>3391</v>
      </c>
      <c r="I8" t="s">
        <v>111</v>
      </c>
      <c r="J8" t="s">
        <v>188</v>
      </c>
      <c r="L8" s="25" t="s">
        <v>3009</v>
      </c>
      <c r="M8" t="s">
        <v>3398</v>
      </c>
      <c r="N8"/>
      <c r="P8" s="104"/>
      <c r="Q8" s="70" t="s">
        <v>3725</v>
      </c>
      <c r="U8"/>
      <c r="W8" s="104"/>
      <c r="X8" s="20"/>
      <c r="Y8" s="70" t="s">
        <v>173</v>
      </c>
      <c r="AA8" s="70" t="s">
        <v>1221</v>
      </c>
      <c r="AE8" s="20"/>
      <c r="BA8" s="46"/>
      <c r="BD8" s="46"/>
    </row>
    <row r="9" spans="1:56" ht="13.8">
      <c r="A9" t="s">
        <v>112</v>
      </c>
      <c r="B9" t="s">
        <v>189</v>
      </c>
      <c r="C9" s="5"/>
      <c r="D9" s="5" t="s">
        <v>4418</v>
      </c>
      <c r="E9" s="25" t="s">
        <v>3007</v>
      </c>
      <c r="F9" t="s">
        <v>3390</v>
      </c>
      <c r="G9" s="70" t="s">
        <v>3391</v>
      </c>
      <c r="I9" t="s">
        <v>112</v>
      </c>
      <c r="J9" t="s">
        <v>189</v>
      </c>
      <c r="L9" s="25" t="s">
        <v>3010</v>
      </c>
      <c r="M9" t="s">
        <v>2385</v>
      </c>
      <c r="N9"/>
      <c r="P9" s="104"/>
      <c r="Q9" s="70" t="s">
        <v>3726</v>
      </c>
      <c r="U9"/>
      <c r="W9" s="104"/>
      <c r="X9" s="20"/>
      <c r="Y9" s="70" t="s">
        <v>173</v>
      </c>
      <c r="AA9" s="70" t="s">
        <v>2342</v>
      </c>
      <c r="AE9" s="20"/>
      <c r="BA9" s="46"/>
      <c r="BD9" s="46"/>
    </row>
    <row r="10" spans="1:56" ht="13.8">
      <c r="A10" t="s">
        <v>113</v>
      </c>
      <c r="B10" t="s">
        <v>190</v>
      </c>
      <c r="C10" s="5"/>
      <c r="D10" s="5" t="s">
        <v>4419</v>
      </c>
      <c r="E10" s="25" t="s">
        <v>3007</v>
      </c>
      <c r="F10" t="s">
        <v>3390</v>
      </c>
      <c r="G10" s="70" t="s">
        <v>3391</v>
      </c>
      <c r="I10" t="s">
        <v>113</v>
      </c>
      <c r="J10" t="s">
        <v>190</v>
      </c>
      <c r="L10" s="25" t="s">
        <v>3011</v>
      </c>
      <c r="M10" t="s">
        <v>2391</v>
      </c>
      <c r="N10"/>
      <c r="P10" s="104"/>
      <c r="Q10" s="70" t="s">
        <v>3727</v>
      </c>
      <c r="U10"/>
      <c r="W10" s="104"/>
      <c r="X10" s="20"/>
      <c r="Y10" s="70" t="s">
        <v>173</v>
      </c>
      <c r="AA10" s="70" t="s">
        <v>1220</v>
      </c>
      <c r="BA10" s="46"/>
      <c r="BD10" s="46"/>
    </row>
    <row r="11" spans="1:56" ht="13.8">
      <c r="A11" t="s">
        <v>114</v>
      </c>
      <c r="B11" t="s">
        <v>191</v>
      </c>
      <c r="C11" s="5"/>
      <c r="D11" s="5" t="s">
        <v>4420</v>
      </c>
      <c r="E11" s="25" t="s">
        <v>3008</v>
      </c>
      <c r="F11" t="s">
        <v>3390</v>
      </c>
      <c r="G11" s="70" t="s">
        <v>3391</v>
      </c>
      <c r="I11" t="s">
        <v>114</v>
      </c>
      <c r="J11" t="s">
        <v>191</v>
      </c>
      <c r="L11" s="25" t="s">
        <v>3012</v>
      </c>
      <c r="M11" t="s">
        <v>2390</v>
      </c>
      <c r="N11"/>
      <c r="P11" s="104"/>
      <c r="Q11" s="70" t="s">
        <v>3728</v>
      </c>
      <c r="U11"/>
      <c r="W11" s="104"/>
      <c r="X11" s="20"/>
      <c r="Y11" s="70" t="s">
        <v>173</v>
      </c>
      <c r="AA11" s="70" t="s">
        <v>1222</v>
      </c>
      <c r="BA11" s="46"/>
      <c r="BD11" s="46"/>
    </row>
    <row r="12" spans="1:56" ht="13.8">
      <c r="A12" t="s">
        <v>115</v>
      </c>
      <c r="B12" t="s">
        <v>82</v>
      </c>
      <c r="C12" s="5"/>
      <c r="D12" s="5" t="s">
        <v>4421</v>
      </c>
      <c r="E12" s="25" t="s">
        <v>3009</v>
      </c>
      <c r="F12" t="s">
        <v>3390</v>
      </c>
      <c r="G12" s="70" t="s">
        <v>3391</v>
      </c>
      <c r="I12" t="s">
        <v>115</v>
      </c>
      <c r="J12" t="s">
        <v>82</v>
      </c>
      <c r="L12" s="25" t="s">
        <v>3013</v>
      </c>
      <c r="M12" t="s">
        <v>2386</v>
      </c>
      <c r="N12"/>
      <c r="P12" s="104"/>
      <c r="Q12" s="70" t="s">
        <v>3729</v>
      </c>
      <c r="U12"/>
      <c r="W12" s="104"/>
      <c r="X12" s="20"/>
      <c r="Y12" s="70" t="s">
        <v>173</v>
      </c>
      <c r="AA12" s="70" t="s">
        <v>2343</v>
      </c>
      <c r="BA12" s="46"/>
      <c r="BD12" s="46"/>
    </row>
    <row r="13" spans="1:56" ht="13.8">
      <c r="A13" t="s">
        <v>116</v>
      </c>
      <c r="B13" t="s">
        <v>83</v>
      </c>
      <c r="C13" s="5"/>
      <c r="D13" s="5" t="s">
        <v>4422</v>
      </c>
      <c r="E13" s="25" t="s">
        <v>3009</v>
      </c>
      <c r="F13" t="s">
        <v>3390</v>
      </c>
      <c r="G13" s="70" t="s">
        <v>3391</v>
      </c>
      <c r="I13" t="s">
        <v>116</v>
      </c>
      <c r="J13" t="s">
        <v>83</v>
      </c>
      <c r="L13" s="25" t="s">
        <v>3014</v>
      </c>
      <c r="M13" t="s">
        <v>3401</v>
      </c>
      <c r="N13"/>
      <c r="P13" s="104"/>
      <c r="Q13" s="70" t="s">
        <v>3407</v>
      </c>
      <c r="U13"/>
      <c r="W13" s="104"/>
      <c r="X13" s="20"/>
      <c r="Y13" s="70" t="s">
        <v>174</v>
      </c>
      <c r="AA13" s="70" t="s">
        <v>2344</v>
      </c>
      <c r="BA13" s="46"/>
      <c r="BD13" s="46"/>
    </row>
    <row r="14" spans="1:56" ht="13.8">
      <c r="A14" t="s">
        <v>117</v>
      </c>
      <c r="B14" t="s">
        <v>84</v>
      </c>
      <c r="C14" s="5"/>
      <c r="D14" s="5" t="s">
        <v>4423</v>
      </c>
      <c r="E14" s="25" t="s">
        <v>3010</v>
      </c>
      <c r="F14" t="s">
        <v>3392</v>
      </c>
      <c r="G14" s="70" t="s">
        <v>3391</v>
      </c>
      <c r="I14" t="s">
        <v>117</v>
      </c>
      <c r="J14" t="s">
        <v>84</v>
      </c>
      <c r="L14" s="25" t="s">
        <v>3015</v>
      </c>
      <c r="M14" t="s">
        <v>3402</v>
      </c>
      <c r="N14"/>
      <c r="P14" s="104"/>
      <c r="Q14" s="70" t="s">
        <v>3409</v>
      </c>
      <c r="U14"/>
      <c r="W14" s="104"/>
      <c r="X14" s="20"/>
      <c r="Y14" s="70" t="s">
        <v>174</v>
      </c>
      <c r="AA14" s="70" t="s">
        <v>667</v>
      </c>
      <c r="BA14" s="46"/>
      <c r="BD14" s="46"/>
    </row>
    <row r="15" spans="1:56" ht="13.8" customHeight="1">
      <c r="A15" t="s">
        <v>118</v>
      </c>
      <c r="B15" t="s">
        <v>85</v>
      </c>
      <c r="C15" s="5"/>
      <c r="D15" s="5" t="s">
        <v>4424</v>
      </c>
      <c r="E15" s="25" t="s">
        <v>3010</v>
      </c>
      <c r="F15" t="s">
        <v>3392</v>
      </c>
      <c r="G15" s="70" t="s">
        <v>3391</v>
      </c>
      <c r="I15" t="s">
        <v>118</v>
      </c>
      <c r="J15" t="s">
        <v>85</v>
      </c>
      <c r="L15" s="25" t="s">
        <v>3016</v>
      </c>
      <c r="M15" t="s">
        <v>3403</v>
      </c>
      <c r="N15"/>
      <c r="P15" s="104"/>
      <c r="Q15" s="70" t="s">
        <v>3411</v>
      </c>
      <c r="U15"/>
      <c r="W15" s="104"/>
      <c r="X15" s="20"/>
      <c r="Y15" s="70" t="s">
        <v>174</v>
      </c>
      <c r="AA15" s="14" t="s">
        <v>1209</v>
      </c>
      <c r="BA15" s="46"/>
      <c r="BD15" s="46"/>
    </row>
    <row r="16" spans="1:56" ht="13.8" customHeight="1">
      <c r="A16" t="s">
        <v>119</v>
      </c>
      <c r="B16" t="s">
        <v>86</v>
      </c>
      <c r="C16" s="5"/>
      <c r="D16" s="5" t="s">
        <v>4424</v>
      </c>
      <c r="E16" s="25" t="s">
        <v>3010</v>
      </c>
      <c r="F16" t="s">
        <v>3392</v>
      </c>
      <c r="G16" s="70" t="s">
        <v>3391</v>
      </c>
      <c r="I16" t="s">
        <v>119</v>
      </c>
      <c r="J16" t="s">
        <v>86</v>
      </c>
      <c r="L16" s="25" t="s">
        <v>3017</v>
      </c>
      <c r="M16" t="s">
        <v>3404</v>
      </c>
      <c r="N16"/>
      <c r="P16" s="104"/>
      <c r="Q16" s="70" t="s">
        <v>3412</v>
      </c>
      <c r="U16"/>
      <c r="W16" s="104"/>
      <c r="X16" s="20"/>
      <c r="Y16" s="70" t="s">
        <v>173</v>
      </c>
      <c r="AA16" s="14" t="s">
        <v>1223</v>
      </c>
      <c r="BA16" s="46"/>
      <c r="BD16" s="46"/>
    </row>
    <row r="17" spans="1:56" ht="13.8">
      <c r="A17" t="s">
        <v>120</v>
      </c>
      <c r="B17" t="s">
        <v>87</v>
      </c>
      <c r="C17" s="5"/>
      <c r="D17" s="5" t="s">
        <v>4425</v>
      </c>
      <c r="E17" s="25" t="s">
        <v>3011</v>
      </c>
      <c r="F17" t="s">
        <v>3393</v>
      </c>
      <c r="G17" s="70" t="s">
        <v>3394</v>
      </c>
      <c r="I17" t="s">
        <v>120</v>
      </c>
      <c r="J17" t="s">
        <v>87</v>
      </c>
      <c r="L17" s="25" t="s">
        <v>3018</v>
      </c>
      <c r="M17" t="s">
        <v>3405</v>
      </c>
      <c r="N17"/>
      <c r="P17" s="104"/>
      <c r="Q17" s="70" t="s">
        <v>3730</v>
      </c>
      <c r="U17"/>
      <c r="W17" s="104"/>
      <c r="X17" s="20"/>
      <c r="Y17" s="70" t="s">
        <v>173</v>
      </c>
      <c r="BA17" s="46"/>
      <c r="BD17" s="46"/>
    </row>
    <row r="18" spans="1:56" ht="13.8">
      <c r="A18" t="s">
        <v>121</v>
      </c>
      <c r="B18" t="s">
        <v>88</v>
      </c>
      <c r="C18" s="5"/>
      <c r="D18" s="5" t="s">
        <v>4426</v>
      </c>
      <c r="E18" s="25" t="s">
        <v>3011</v>
      </c>
      <c r="F18" t="s">
        <v>3393</v>
      </c>
      <c r="G18" s="70" t="s">
        <v>3394</v>
      </c>
      <c r="I18" t="s">
        <v>121</v>
      </c>
      <c r="J18" t="s">
        <v>88</v>
      </c>
      <c r="L18" s="25" t="s">
        <v>3019</v>
      </c>
      <c r="M18" t="s">
        <v>3406</v>
      </c>
      <c r="N18"/>
      <c r="P18" s="104"/>
      <c r="Q18" s="70" t="s">
        <v>3416</v>
      </c>
      <c r="U18"/>
      <c r="W18" s="104"/>
      <c r="X18" s="20"/>
      <c r="Y18" s="70" t="s">
        <v>173</v>
      </c>
      <c r="BA18" s="46"/>
      <c r="BD18" s="46"/>
    </row>
    <row r="19" spans="1:56" ht="13.8">
      <c r="A19" t="s">
        <v>122</v>
      </c>
      <c r="B19" t="s">
        <v>89</v>
      </c>
      <c r="C19" s="5"/>
      <c r="D19" s="5" t="s">
        <v>4427</v>
      </c>
      <c r="E19" s="25" t="s">
        <v>3012</v>
      </c>
      <c r="F19" t="s">
        <v>3393</v>
      </c>
      <c r="G19" s="70" t="s">
        <v>3394</v>
      </c>
      <c r="I19" t="s">
        <v>122</v>
      </c>
      <c r="J19" t="s">
        <v>89</v>
      </c>
      <c r="L19" s="25" t="s">
        <v>3020</v>
      </c>
      <c r="M19" t="s">
        <v>3408</v>
      </c>
      <c r="N19"/>
      <c r="P19" s="104"/>
      <c r="Q19" s="70" t="s">
        <v>3417</v>
      </c>
      <c r="U19"/>
      <c r="W19" s="104"/>
      <c r="X19" s="20"/>
      <c r="Y19" s="70" t="s">
        <v>173</v>
      </c>
      <c r="BA19" s="46"/>
      <c r="BD19" s="46"/>
    </row>
    <row r="20" spans="1:56" ht="27.6">
      <c r="A20" t="s">
        <v>123</v>
      </c>
      <c r="B20" t="s">
        <v>90</v>
      </c>
      <c r="C20" s="5"/>
      <c r="D20" s="5" t="s">
        <v>4427</v>
      </c>
      <c r="E20" s="25" t="s">
        <v>3012</v>
      </c>
      <c r="F20" t="s">
        <v>3393</v>
      </c>
      <c r="G20" s="70" t="s">
        <v>3394</v>
      </c>
      <c r="I20" t="s">
        <v>123</v>
      </c>
      <c r="J20" t="s">
        <v>90</v>
      </c>
      <c r="L20" s="25" t="s">
        <v>2410</v>
      </c>
      <c r="M20" t="s">
        <v>3410</v>
      </c>
      <c r="N20"/>
      <c r="P20" s="104"/>
      <c r="Q20" s="70" t="s">
        <v>3421</v>
      </c>
      <c r="U20"/>
      <c r="W20" s="104"/>
      <c r="X20" s="20"/>
      <c r="Y20" s="70" t="s">
        <v>173</v>
      </c>
      <c r="BA20" s="46"/>
      <c r="BD20" s="46"/>
    </row>
    <row r="21" spans="1:56" ht="27.6">
      <c r="A21" t="s">
        <v>124</v>
      </c>
      <c r="B21" t="s">
        <v>91</v>
      </c>
      <c r="C21" s="5"/>
      <c r="D21" s="5" t="s">
        <v>4428</v>
      </c>
      <c r="E21" s="25" t="s">
        <v>3012</v>
      </c>
      <c r="F21" t="s">
        <v>3393</v>
      </c>
      <c r="G21" s="70" t="s">
        <v>3394</v>
      </c>
      <c r="I21" t="s">
        <v>124</v>
      </c>
      <c r="J21" t="s">
        <v>91</v>
      </c>
      <c r="L21" s="25" t="s">
        <v>2435</v>
      </c>
      <c r="M21" t="s">
        <v>2396</v>
      </c>
      <c r="N21"/>
      <c r="P21" s="104"/>
      <c r="Q21" s="70" t="s">
        <v>3424</v>
      </c>
      <c r="U21"/>
      <c r="W21" s="104"/>
      <c r="X21" s="20"/>
      <c r="Y21" s="70" t="s">
        <v>173</v>
      </c>
      <c r="BA21" s="46"/>
      <c r="BD21" s="46"/>
    </row>
    <row r="22" spans="1:56" ht="13.8">
      <c r="A22" t="s">
        <v>125</v>
      </c>
      <c r="B22" t="s">
        <v>92</v>
      </c>
      <c r="C22" s="5"/>
      <c r="D22" s="5" t="s">
        <v>4429</v>
      </c>
      <c r="E22" s="25" t="s">
        <v>3012</v>
      </c>
      <c r="F22" t="s">
        <v>3393</v>
      </c>
      <c r="G22" s="70" t="s">
        <v>3394</v>
      </c>
      <c r="I22" t="s">
        <v>125</v>
      </c>
      <c r="J22" t="s">
        <v>92</v>
      </c>
      <c r="L22" s="25" t="s">
        <v>2436</v>
      </c>
      <c r="M22" t="s">
        <v>2393</v>
      </c>
      <c r="N22"/>
      <c r="P22" s="104"/>
      <c r="Q22" s="70" t="s">
        <v>3731</v>
      </c>
      <c r="U22"/>
      <c r="W22" s="104"/>
      <c r="X22" s="20"/>
      <c r="Y22" s="70" t="s">
        <v>173</v>
      </c>
      <c r="BA22" s="46"/>
      <c r="BD22" s="46"/>
    </row>
    <row r="23" spans="1:56" ht="13.8">
      <c r="A23" t="s">
        <v>126</v>
      </c>
      <c r="B23" t="s">
        <v>93</v>
      </c>
      <c r="C23" s="5"/>
      <c r="D23" s="5" t="s">
        <v>4430</v>
      </c>
      <c r="E23" s="25" t="s">
        <v>3013</v>
      </c>
      <c r="F23" t="s">
        <v>3393</v>
      </c>
      <c r="G23" s="70" t="s">
        <v>3394</v>
      </c>
      <c r="I23" t="s">
        <v>126</v>
      </c>
      <c r="J23" t="s">
        <v>93</v>
      </c>
      <c r="L23" s="25" t="s">
        <v>2411</v>
      </c>
      <c r="M23" t="s">
        <v>3413</v>
      </c>
      <c r="N23"/>
      <c r="P23" s="104"/>
      <c r="Q23" s="70" t="s">
        <v>3732</v>
      </c>
      <c r="U23"/>
      <c r="W23" s="104"/>
      <c r="X23" s="20"/>
      <c r="Y23" s="70" t="s">
        <v>173</v>
      </c>
      <c r="BA23" s="46"/>
      <c r="BD23" s="46"/>
    </row>
    <row r="24" spans="1:56" ht="13.8">
      <c r="A24" t="s">
        <v>127</v>
      </c>
      <c r="B24" t="s">
        <v>94</v>
      </c>
      <c r="C24" s="5"/>
      <c r="D24" s="5" t="s">
        <v>4431</v>
      </c>
      <c r="E24" s="25" t="s">
        <v>3013</v>
      </c>
      <c r="F24" t="s">
        <v>3393</v>
      </c>
      <c r="G24" s="70" t="s">
        <v>3394</v>
      </c>
      <c r="I24" t="s">
        <v>127</v>
      </c>
      <c r="J24" t="s">
        <v>94</v>
      </c>
      <c r="L24" s="25" t="s">
        <v>3021</v>
      </c>
      <c r="M24" t="s">
        <v>3414</v>
      </c>
      <c r="N24"/>
      <c r="P24" s="104"/>
      <c r="Q24" s="70" t="s">
        <v>3733</v>
      </c>
      <c r="U24"/>
      <c r="W24" s="104"/>
      <c r="X24" s="20"/>
      <c r="Y24" s="70" t="s">
        <v>173</v>
      </c>
      <c r="BA24" s="46"/>
      <c r="BD24" s="46"/>
    </row>
    <row r="25" spans="1:56" ht="13.8">
      <c r="A25" t="s">
        <v>128</v>
      </c>
      <c r="B25" t="s">
        <v>95</v>
      </c>
      <c r="C25" s="5"/>
      <c r="D25" s="5" t="s">
        <v>4432</v>
      </c>
      <c r="E25" s="25" t="s">
        <v>3014</v>
      </c>
      <c r="F25" t="s">
        <v>3393</v>
      </c>
      <c r="G25" s="70" t="s">
        <v>3394</v>
      </c>
      <c r="I25" t="s">
        <v>128</v>
      </c>
      <c r="J25" t="s">
        <v>95</v>
      </c>
      <c r="L25" s="25" t="s">
        <v>3022</v>
      </c>
      <c r="M25" t="s">
        <v>3415</v>
      </c>
      <c r="N25"/>
      <c r="P25" s="104"/>
      <c r="Q25" s="70" t="s">
        <v>3428</v>
      </c>
      <c r="T25" s="46"/>
      <c r="U25"/>
      <c r="W25" s="104"/>
      <c r="X25" s="20"/>
      <c r="Y25" s="70" t="s">
        <v>173</v>
      </c>
      <c r="BA25" s="46"/>
      <c r="BD25" s="46"/>
    </row>
    <row r="26" spans="1:56" ht="13.8">
      <c r="A26" t="s">
        <v>129</v>
      </c>
      <c r="B26" t="s">
        <v>96</v>
      </c>
      <c r="C26" s="5"/>
      <c r="D26" s="5" t="s">
        <v>4433</v>
      </c>
      <c r="E26" s="25" t="s">
        <v>3014</v>
      </c>
      <c r="F26" t="s">
        <v>3393</v>
      </c>
      <c r="G26" s="70" t="s">
        <v>3394</v>
      </c>
      <c r="I26" t="s">
        <v>129</v>
      </c>
      <c r="J26" t="s">
        <v>96</v>
      </c>
      <c r="L26" s="25" t="s">
        <v>3023</v>
      </c>
      <c r="M26" t="s">
        <v>2398</v>
      </c>
      <c r="N26"/>
      <c r="P26" s="104"/>
      <c r="Q26" s="70" t="s">
        <v>3429</v>
      </c>
      <c r="T26" s="46"/>
      <c r="U26"/>
      <c r="W26" s="104"/>
      <c r="X26" s="20"/>
      <c r="Y26" s="70" t="s">
        <v>173</v>
      </c>
      <c r="BA26" s="46"/>
      <c r="BD26" s="46"/>
    </row>
    <row r="27" spans="1:56" ht="13.8">
      <c r="A27" t="s">
        <v>130</v>
      </c>
      <c r="B27" t="s">
        <v>97</v>
      </c>
      <c r="C27" s="5"/>
      <c r="D27" s="5" t="s">
        <v>4434</v>
      </c>
      <c r="E27" s="25" t="s">
        <v>3015</v>
      </c>
      <c r="F27" t="s">
        <v>3393</v>
      </c>
      <c r="G27" s="70" t="s">
        <v>3394</v>
      </c>
      <c r="I27" t="s">
        <v>130</v>
      </c>
      <c r="J27" t="s">
        <v>97</v>
      </c>
      <c r="L27" s="25" t="s">
        <v>3024</v>
      </c>
      <c r="M27" t="s">
        <v>2394</v>
      </c>
      <c r="N27"/>
      <c r="P27" s="104"/>
      <c r="Q27" s="70" t="s">
        <v>3430</v>
      </c>
      <c r="T27" s="46"/>
      <c r="U27"/>
      <c r="W27" s="104"/>
      <c r="X27" s="20"/>
      <c r="Y27" s="70" t="s">
        <v>173</v>
      </c>
      <c r="BA27" s="46"/>
      <c r="BD27" s="46"/>
    </row>
    <row r="28" spans="1:56" ht="13.8">
      <c r="A28" t="s">
        <v>131</v>
      </c>
      <c r="B28" t="s">
        <v>98</v>
      </c>
      <c r="C28" s="5"/>
      <c r="D28" s="5" t="s">
        <v>4435</v>
      </c>
      <c r="E28" s="25" t="s">
        <v>3015</v>
      </c>
      <c r="F28" t="s">
        <v>3393</v>
      </c>
      <c r="G28" s="70" t="s">
        <v>3394</v>
      </c>
      <c r="I28" t="s">
        <v>131</v>
      </c>
      <c r="J28" t="s">
        <v>98</v>
      </c>
      <c r="L28" s="25" t="s">
        <v>3025</v>
      </c>
      <c r="M28" t="s">
        <v>3418</v>
      </c>
      <c r="N28"/>
      <c r="P28" s="104"/>
      <c r="Q28" s="70" t="s">
        <v>3459</v>
      </c>
      <c r="U28"/>
      <c r="W28" s="104"/>
      <c r="X28" s="20"/>
      <c r="Y28" s="70" t="s">
        <v>173</v>
      </c>
      <c r="BA28" s="46"/>
      <c r="BD28" s="46"/>
    </row>
    <row r="29" spans="1:56" ht="13.8">
      <c r="A29" t="s">
        <v>132</v>
      </c>
      <c r="B29" t="s">
        <v>99</v>
      </c>
      <c r="C29" s="5"/>
      <c r="D29" s="5" t="s">
        <v>4436</v>
      </c>
      <c r="E29" s="25" t="s">
        <v>3015</v>
      </c>
      <c r="F29" t="s">
        <v>3393</v>
      </c>
      <c r="G29" s="70" t="s">
        <v>3394</v>
      </c>
      <c r="I29" t="s">
        <v>132</v>
      </c>
      <c r="J29" t="s">
        <v>99</v>
      </c>
      <c r="L29" s="25" t="s">
        <v>3026</v>
      </c>
      <c r="M29" t="s">
        <v>3419</v>
      </c>
      <c r="N29"/>
      <c r="P29" s="104"/>
      <c r="Q29" s="70" t="s">
        <v>3734</v>
      </c>
      <c r="U29"/>
      <c r="W29" s="104"/>
      <c r="X29" s="20"/>
      <c r="Y29" s="70" t="s">
        <v>174</v>
      </c>
      <c r="BA29" s="46"/>
    </row>
    <row r="30" spans="1:56" ht="13.8">
      <c r="A30" t="s">
        <v>133</v>
      </c>
      <c r="B30" t="s">
        <v>100</v>
      </c>
      <c r="C30" s="5"/>
      <c r="D30" s="5" t="s">
        <v>4437</v>
      </c>
      <c r="E30" s="25" t="s">
        <v>3016</v>
      </c>
      <c r="F30" t="s">
        <v>3395</v>
      </c>
      <c r="G30" s="70" t="s">
        <v>3394</v>
      </c>
      <c r="I30" t="s">
        <v>133</v>
      </c>
      <c r="J30" t="s">
        <v>100</v>
      </c>
      <c r="L30" s="25" t="s">
        <v>3027</v>
      </c>
      <c r="M30" t="s">
        <v>3420</v>
      </c>
      <c r="N30"/>
      <c r="P30" s="104"/>
      <c r="Q30" s="70" t="s">
        <v>3735</v>
      </c>
      <c r="U30"/>
      <c r="W30" s="104"/>
      <c r="X30" s="20"/>
      <c r="Y30" s="70" t="s">
        <v>174</v>
      </c>
      <c r="BA30" s="46"/>
    </row>
    <row r="31" spans="1:56" ht="13.8">
      <c r="A31" t="s">
        <v>134</v>
      </c>
      <c r="B31" t="s">
        <v>101</v>
      </c>
      <c r="C31" s="5"/>
      <c r="D31" s="5" t="s">
        <v>4438</v>
      </c>
      <c r="E31" s="25" t="s">
        <v>3016</v>
      </c>
      <c r="F31" t="s">
        <v>3395</v>
      </c>
      <c r="G31" s="70" t="s">
        <v>3394</v>
      </c>
      <c r="I31" t="s">
        <v>134</v>
      </c>
      <c r="J31" t="s">
        <v>101</v>
      </c>
      <c r="L31" s="25" t="s">
        <v>3028</v>
      </c>
      <c r="M31" t="s">
        <v>5124</v>
      </c>
      <c r="N31"/>
      <c r="P31" s="104"/>
      <c r="Q31" s="70" t="s">
        <v>3460</v>
      </c>
      <c r="U31"/>
      <c r="W31" s="104"/>
      <c r="X31" s="20"/>
      <c r="Y31" s="70" t="s">
        <v>174</v>
      </c>
      <c r="BA31" s="46"/>
    </row>
    <row r="32" spans="1:56" ht="13.8">
      <c r="A32" t="s">
        <v>135</v>
      </c>
      <c r="B32" t="s">
        <v>102</v>
      </c>
      <c r="C32" s="5"/>
      <c r="D32" s="5" t="s">
        <v>4439</v>
      </c>
      <c r="E32" s="25" t="s">
        <v>3016</v>
      </c>
      <c r="F32" t="s">
        <v>3395</v>
      </c>
      <c r="G32" s="70" t="s">
        <v>3394</v>
      </c>
      <c r="I32" t="s">
        <v>135</v>
      </c>
      <c r="J32" t="s">
        <v>102</v>
      </c>
      <c r="L32" s="25" t="s">
        <v>3029</v>
      </c>
      <c r="M32" t="s">
        <v>2392</v>
      </c>
      <c r="N32"/>
      <c r="P32" s="104"/>
      <c r="Q32" s="70" t="s">
        <v>3452</v>
      </c>
      <c r="U32"/>
      <c r="W32" s="104"/>
      <c r="X32" s="20"/>
      <c r="Y32" s="70" t="s">
        <v>174</v>
      </c>
      <c r="BA32" s="46"/>
    </row>
    <row r="33" spans="1:62" ht="28.8" customHeight="1">
      <c r="A33" t="s">
        <v>136</v>
      </c>
      <c r="B33" t="s">
        <v>103</v>
      </c>
      <c r="C33" s="5"/>
      <c r="D33" s="5" t="s">
        <v>4440</v>
      </c>
      <c r="E33" s="25" t="s">
        <v>3016</v>
      </c>
      <c r="F33" t="s">
        <v>3395</v>
      </c>
      <c r="G33" s="70" t="s">
        <v>3394</v>
      </c>
      <c r="I33" t="s">
        <v>136</v>
      </c>
      <c r="J33" t="s">
        <v>103</v>
      </c>
      <c r="L33" s="25" t="s">
        <v>3030</v>
      </c>
      <c r="M33" t="s">
        <v>3422</v>
      </c>
      <c r="N33"/>
      <c r="P33" s="104"/>
      <c r="Q33" s="70" t="s">
        <v>3713</v>
      </c>
      <c r="U33"/>
      <c r="W33" s="104"/>
      <c r="X33" s="20"/>
      <c r="Y33" s="139" t="s">
        <v>173</v>
      </c>
      <c r="BA33" s="46"/>
      <c r="BJ33" s="149"/>
    </row>
    <row r="34" spans="1:62" ht="28.8" customHeight="1">
      <c r="A34" s="121" t="s">
        <v>2794</v>
      </c>
      <c r="B34" s="139" t="s">
        <v>2796</v>
      </c>
      <c r="C34" s="5"/>
      <c r="D34" s="5" t="s">
        <v>4441</v>
      </c>
      <c r="E34" s="25" t="s">
        <v>3017</v>
      </c>
      <c r="F34" t="s">
        <v>3393</v>
      </c>
      <c r="G34" s="70" t="s">
        <v>3394</v>
      </c>
      <c r="I34" s="121" t="s">
        <v>2794</v>
      </c>
      <c r="J34" s="139" t="s">
        <v>2796</v>
      </c>
      <c r="L34" s="25" t="s">
        <v>3031</v>
      </c>
      <c r="M34" t="s">
        <v>3423</v>
      </c>
      <c r="N34"/>
      <c r="P34" s="104"/>
      <c r="Q34" s="70" t="s">
        <v>3451</v>
      </c>
      <c r="U34"/>
      <c r="W34" s="104"/>
      <c r="Y34" s="139" t="s">
        <v>2326</v>
      </c>
      <c r="BA34" s="46"/>
      <c r="BJ34" s="149"/>
    </row>
    <row r="35" spans="1:62" ht="15" customHeight="1">
      <c r="A35" s="121" t="s">
        <v>2703</v>
      </c>
      <c r="B35" s="139" t="s">
        <v>2975</v>
      </c>
      <c r="C35" s="5"/>
      <c r="D35" s="5" t="s">
        <v>4442</v>
      </c>
      <c r="E35" s="25" t="s">
        <v>3018</v>
      </c>
      <c r="F35" t="s">
        <v>3396</v>
      </c>
      <c r="G35" s="70" t="s">
        <v>3391</v>
      </c>
      <c r="I35" s="121" t="s">
        <v>2703</v>
      </c>
      <c r="J35" s="139" t="s">
        <v>2975</v>
      </c>
      <c r="L35" s="25" t="s">
        <v>3032</v>
      </c>
      <c r="M35" t="s">
        <v>3425</v>
      </c>
      <c r="N35"/>
      <c r="P35" s="104"/>
      <c r="Q35" s="70" t="s">
        <v>3736</v>
      </c>
      <c r="U35"/>
      <c r="W35" s="104"/>
      <c r="Y35" s="139" t="s">
        <v>2326</v>
      </c>
      <c r="BA35" s="46"/>
      <c r="BJ35" s="149"/>
    </row>
    <row r="36" spans="1:62" ht="27.6">
      <c r="A36" s="121" t="s">
        <v>2705</v>
      </c>
      <c r="B36" s="139" t="s">
        <v>2976</v>
      </c>
      <c r="C36" s="5"/>
      <c r="D36" s="5" t="s">
        <v>4443</v>
      </c>
      <c r="E36" s="25" t="s">
        <v>3018</v>
      </c>
      <c r="F36" t="s">
        <v>3396</v>
      </c>
      <c r="G36" s="70" t="s">
        <v>3391</v>
      </c>
      <c r="I36" s="121" t="s">
        <v>2705</v>
      </c>
      <c r="J36" s="139" t="s">
        <v>2976</v>
      </c>
      <c r="L36" s="25" t="s">
        <v>3033</v>
      </c>
      <c r="M36" t="s">
        <v>3426</v>
      </c>
      <c r="N36"/>
      <c r="P36" s="104"/>
      <c r="Q36" s="70" t="s">
        <v>3737</v>
      </c>
      <c r="R36" s="56"/>
      <c r="S36" s="56"/>
      <c r="U36"/>
      <c r="W36" s="104"/>
      <c r="Y36" s="139" t="s">
        <v>173</v>
      </c>
      <c r="BA36" s="46"/>
      <c r="BJ36" s="121"/>
    </row>
    <row r="37" spans="1:62" ht="13.8">
      <c r="A37" s="121" t="s">
        <v>2675</v>
      </c>
      <c r="B37" s="139" t="s">
        <v>2677</v>
      </c>
      <c r="C37" s="5"/>
      <c r="D37" s="5" t="s">
        <v>4444</v>
      </c>
      <c r="E37" s="25" t="s">
        <v>3019</v>
      </c>
      <c r="F37" t="s">
        <v>3397</v>
      </c>
      <c r="G37" s="70" t="s">
        <v>3391</v>
      </c>
      <c r="I37" s="121" t="s">
        <v>2675</v>
      </c>
      <c r="J37" s="139" t="s">
        <v>2677</v>
      </c>
      <c r="L37" s="25" t="s">
        <v>3034</v>
      </c>
      <c r="M37" t="s">
        <v>3427</v>
      </c>
      <c r="N37"/>
      <c r="P37" s="104"/>
      <c r="Q37" s="70" t="s">
        <v>3714</v>
      </c>
      <c r="U37"/>
      <c r="W37" s="104"/>
      <c r="Y37" s="139" t="s">
        <v>173</v>
      </c>
      <c r="BA37" s="46"/>
      <c r="BJ37" s="121"/>
    </row>
    <row r="38" spans="1:62" ht="13.8">
      <c r="A38" s="121" t="s">
        <v>2680</v>
      </c>
      <c r="B38" s="139" t="s">
        <v>2682</v>
      </c>
      <c r="C38" s="5"/>
      <c r="D38" s="5" t="s">
        <v>4445</v>
      </c>
      <c r="E38" s="25" t="s">
        <v>3019</v>
      </c>
      <c r="F38" t="s">
        <v>3397</v>
      </c>
      <c r="G38" s="70" t="s">
        <v>3391</v>
      </c>
      <c r="I38" s="121" t="s">
        <v>2680</v>
      </c>
      <c r="J38" s="139" t="s">
        <v>2682</v>
      </c>
      <c r="L38" s="25" t="s">
        <v>3035</v>
      </c>
      <c r="M38" t="s">
        <v>2395</v>
      </c>
      <c r="N38"/>
      <c r="P38" s="104"/>
      <c r="Q38" s="70" t="s">
        <v>3715</v>
      </c>
      <c r="U38"/>
      <c r="W38" s="104"/>
      <c r="Y38" s="139" t="s">
        <v>173</v>
      </c>
      <c r="BA38" s="46"/>
      <c r="BJ38" s="121"/>
    </row>
    <row r="39" spans="1:62" ht="13.8">
      <c r="A39" s="121" t="s">
        <v>2683</v>
      </c>
      <c r="B39" s="139" t="s">
        <v>2685</v>
      </c>
      <c r="C39" s="5"/>
      <c r="D39" s="5" t="s">
        <v>4446</v>
      </c>
      <c r="E39" s="25" t="s">
        <v>3020</v>
      </c>
      <c r="F39" t="s">
        <v>3398</v>
      </c>
      <c r="G39" s="70" t="s">
        <v>3394</v>
      </c>
      <c r="I39" s="121" t="s">
        <v>2683</v>
      </c>
      <c r="J39" s="139" t="s">
        <v>2685</v>
      </c>
      <c r="L39" s="25" t="s">
        <v>3036</v>
      </c>
      <c r="M39" t="s">
        <v>2397</v>
      </c>
      <c r="N39"/>
      <c r="P39" s="104"/>
      <c r="Q39" s="70" t="s">
        <v>3716</v>
      </c>
      <c r="U39"/>
      <c r="W39" s="104"/>
      <c r="Y39" s="139" t="s">
        <v>173</v>
      </c>
      <c r="BA39" s="46"/>
      <c r="BJ39" s="121"/>
    </row>
    <row r="40" spans="1:62" ht="27.6">
      <c r="A40" s="121" t="s">
        <v>2687</v>
      </c>
      <c r="B40" s="139" t="s">
        <v>2689</v>
      </c>
      <c r="C40" s="5"/>
      <c r="D40" s="5" t="s">
        <v>4447</v>
      </c>
      <c r="E40" s="25" t="s">
        <v>3020</v>
      </c>
      <c r="F40" t="s">
        <v>3398</v>
      </c>
      <c r="G40" s="70" t="s">
        <v>3394</v>
      </c>
      <c r="I40" s="121" t="s">
        <v>2687</v>
      </c>
      <c r="J40" s="139" t="s">
        <v>2689</v>
      </c>
      <c r="L40" s="25" t="s">
        <v>3037</v>
      </c>
      <c r="M40" t="s">
        <v>2387</v>
      </c>
      <c r="N40"/>
      <c r="P40" s="104"/>
      <c r="Q40" s="70" t="s">
        <v>3717</v>
      </c>
      <c r="U40"/>
      <c r="W40" s="104"/>
      <c r="Y40" s="139" t="s">
        <v>173</v>
      </c>
      <c r="BA40" s="46"/>
      <c r="BJ40" s="121"/>
    </row>
    <row r="41" spans="1:62" ht="13.8">
      <c r="A41" s="121" t="s">
        <v>2690</v>
      </c>
      <c r="B41" s="139" t="s">
        <v>2692</v>
      </c>
      <c r="C41" s="5"/>
      <c r="D41" s="5" t="s">
        <v>4448</v>
      </c>
      <c r="E41" s="25" t="s">
        <v>3020</v>
      </c>
      <c r="F41" t="s">
        <v>3398</v>
      </c>
      <c r="G41" s="70" t="s">
        <v>3394</v>
      </c>
      <c r="I41" s="121" t="s">
        <v>2690</v>
      </c>
      <c r="J41" s="139" t="s">
        <v>2692</v>
      </c>
      <c r="L41" s="25" t="s">
        <v>3038</v>
      </c>
      <c r="M41" t="s">
        <v>2388</v>
      </c>
      <c r="N41"/>
      <c r="P41" s="104"/>
      <c r="Q41" s="70" t="s">
        <v>3458</v>
      </c>
      <c r="U41"/>
      <c r="W41" s="104"/>
      <c r="Y41" s="51" t="s">
        <v>1219</v>
      </c>
      <c r="BA41" s="46"/>
    </row>
    <row r="42" spans="1:62" ht="13.8">
      <c r="A42" t="s">
        <v>250</v>
      </c>
      <c r="B42" t="s">
        <v>246</v>
      </c>
      <c r="C42" s="5"/>
      <c r="D42" s="5" t="s">
        <v>4449</v>
      </c>
      <c r="E42" s="25" t="s">
        <v>2410</v>
      </c>
      <c r="F42" t="s">
        <v>2385</v>
      </c>
      <c r="G42" s="70" t="s">
        <v>3723</v>
      </c>
      <c r="I42" t="s">
        <v>250</v>
      </c>
      <c r="J42" t="s">
        <v>246</v>
      </c>
      <c r="L42" s="25" t="s">
        <v>3039</v>
      </c>
      <c r="M42" t="s">
        <v>2389</v>
      </c>
      <c r="N42"/>
      <c r="P42" s="104"/>
      <c r="Q42" s="70" t="s">
        <v>5102</v>
      </c>
      <c r="U42"/>
      <c r="W42" s="104"/>
      <c r="Y42" s="51" t="s">
        <v>1219</v>
      </c>
      <c r="BA42" s="46"/>
    </row>
    <row r="43" spans="1:62" ht="13.8">
      <c r="A43" t="s">
        <v>251</v>
      </c>
      <c r="B43" t="s">
        <v>247</v>
      </c>
      <c r="C43" s="5"/>
      <c r="D43" s="5" t="s">
        <v>4450</v>
      </c>
      <c r="E43" s="25" t="s">
        <v>2435</v>
      </c>
      <c r="F43" t="s">
        <v>2391</v>
      </c>
      <c r="G43" s="70" t="s">
        <v>3724</v>
      </c>
      <c r="I43" t="s">
        <v>251</v>
      </c>
      <c r="J43" t="s">
        <v>247</v>
      </c>
      <c r="L43" s="25" t="s">
        <v>3040</v>
      </c>
      <c r="M43" t="s">
        <v>5125</v>
      </c>
      <c r="N43"/>
      <c r="P43" s="104"/>
      <c r="Q43" s="70" t="s">
        <v>5103</v>
      </c>
      <c r="U43"/>
      <c r="W43" s="104"/>
      <c r="Y43" s="70" t="s">
        <v>302</v>
      </c>
      <c r="BA43" s="46"/>
      <c r="BJ43" s="56"/>
    </row>
    <row r="44" spans="1:62" ht="13.8">
      <c r="A44" t="s">
        <v>252</v>
      </c>
      <c r="B44" s="56" t="s">
        <v>248</v>
      </c>
      <c r="C44" s="5"/>
      <c r="D44" s="5" t="s">
        <v>4451</v>
      </c>
      <c r="E44" s="25" t="s">
        <v>2436</v>
      </c>
      <c r="F44" t="s">
        <v>2390</v>
      </c>
      <c r="G44" s="70" t="s">
        <v>3399</v>
      </c>
      <c r="I44" t="s">
        <v>252</v>
      </c>
      <c r="J44" s="56" t="s">
        <v>248</v>
      </c>
      <c r="L44" s="25" t="s">
        <v>3041</v>
      </c>
      <c r="M44" t="s">
        <v>5126</v>
      </c>
      <c r="N44"/>
      <c r="P44" s="104"/>
      <c r="Q44" s="70" t="s">
        <v>5104</v>
      </c>
      <c r="U44"/>
      <c r="W44" s="104"/>
      <c r="Y44" s="70" t="s">
        <v>173</v>
      </c>
      <c r="BA44" s="46"/>
    </row>
    <row r="45" spans="1:62" ht="13.8">
      <c r="A45" t="s">
        <v>253</v>
      </c>
      <c r="B45" t="s">
        <v>249</v>
      </c>
      <c r="C45" s="5"/>
      <c r="D45" s="5" t="s">
        <v>4452</v>
      </c>
      <c r="E45" s="25" t="s">
        <v>2411</v>
      </c>
      <c r="F45" t="s">
        <v>2386</v>
      </c>
      <c r="G45" s="70" t="s">
        <v>3400</v>
      </c>
      <c r="I45" t="s">
        <v>253</v>
      </c>
      <c r="J45" t="s">
        <v>249</v>
      </c>
      <c r="L45" s="25" t="s">
        <v>3042</v>
      </c>
      <c r="M45" t="s">
        <v>3691</v>
      </c>
      <c r="N45"/>
      <c r="P45" s="104"/>
      <c r="Q45" s="70" t="s">
        <v>5105</v>
      </c>
      <c r="U45"/>
      <c r="W45" s="104"/>
      <c r="Y45" s="70" t="s">
        <v>2341</v>
      </c>
      <c r="BA45" s="46"/>
    </row>
    <row r="46" spans="1:62" ht="13.8">
      <c r="A46" t="s">
        <v>365</v>
      </c>
      <c r="B46" t="s">
        <v>304</v>
      </c>
      <c r="C46" s="5"/>
      <c r="D46" s="5" t="s">
        <v>4453</v>
      </c>
      <c r="E46" s="25" t="s">
        <v>3021</v>
      </c>
      <c r="F46" t="s">
        <v>3401</v>
      </c>
      <c r="G46" s="70" t="s">
        <v>3725</v>
      </c>
      <c r="I46" t="s">
        <v>365</v>
      </c>
      <c r="J46" t="s">
        <v>304</v>
      </c>
      <c r="L46" s="25" t="s">
        <v>3043</v>
      </c>
      <c r="M46" t="s">
        <v>3692</v>
      </c>
      <c r="N46"/>
      <c r="P46" s="104"/>
      <c r="Q46" s="70" t="s">
        <v>5106</v>
      </c>
      <c r="U46"/>
      <c r="W46" s="104"/>
      <c r="Y46" s="70" t="s">
        <v>2341</v>
      </c>
      <c r="BA46" s="46"/>
    </row>
    <row r="47" spans="1:62" ht="13.8">
      <c r="A47" t="s">
        <v>366</v>
      </c>
      <c r="B47" t="s">
        <v>305</v>
      </c>
      <c r="C47" s="5"/>
      <c r="D47" s="5" t="s">
        <v>4454</v>
      </c>
      <c r="E47" s="25" t="s">
        <v>3022</v>
      </c>
      <c r="F47" t="s">
        <v>3401</v>
      </c>
      <c r="G47" s="70" t="s">
        <v>3725</v>
      </c>
      <c r="I47" t="s">
        <v>366</v>
      </c>
      <c r="J47" t="s">
        <v>305</v>
      </c>
      <c r="L47" s="25" t="s">
        <v>3044</v>
      </c>
      <c r="M47" t="s">
        <v>2402</v>
      </c>
      <c r="N47"/>
      <c r="P47" s="104"/>
      <c r="Q47" s="70" t="s">
        <v>5107</v>
      </c>
      <c r="U47"/>
      <c r="W47" s="104"/>
      <c r="Y47" s="70" t="s">
        <v>2341</v>
      </c>
      <c r="BA47" s="46"/>
    </row>
    <row r="48" spans="1:62" ht="27.6">
      <c r="A48" t="s">
        <v>367</v>
      </c>
      <c r="B48" t="s">
        <v>306</v>
      </c>
      <c r="C48" s="5"/>
      <c r="D48" s="5" t="s">
        <v>4455</v>
      </c>
      <c r="E48" s="25" t="s">
        <v>3023</v>
      </c>
      <c r="F48" t="s">
        <v>3401</v>
      </c>
      <c r="G48" s="70" t="s">
        <v>3725</v>
      </c>
      <c r="I48" t="s">
        <v>367</v>
      </c>
      <c r="J48" t="s">
        <v>306</v>
      </c>
      <c r="L48" s="25" t="s">
        <v>3045</v>
      </c>
      <c r="M48" t="s">
        <v>2401</v>
      </c>
      <c r="N48"/>
      <c r="P48" s="104"/>
      <c r="Q48" s="70" t="s">
        <v>5108</v>
      </c>
      <c r="U48"/>
      <c r="W48" s="104"/>
      <c r="Y48" s="70" t="s">
        <v>2341</v>
      </c>
      <c r="BA48" s="46"/>
    </row>
    <row r="49" spans="1:62" ht="13.8">
      <c r="A49" t="s">
        <v>368</v>
      </c>
      <c r="B49" t="s">
        <v>307</v>
      </c>
      <c r="C49" s="5"/>
      <c r="D49" s="5" t="s">
        <v>4456</v>
      </c>
      <c r="E49" s="25" t="s">
        <v>3023</v>
      </c>
      <c r="F49" t="s">
        <v>3401</v>
      </c>
      <c r="G49" s="70" t="s">
        <v>3725</v>
      </c>
      <c r="I49" t="s">
        <v>368</v>
      </c>
      <c r="J49" t="s">
        <v>307</v>
      </c>
      <c r="L49" s="25" t="s">
        <v>3046</v>
      </c>
      <c r="M49" t="s">
        <v>3455</v>
      </c>
      <c r="N49"/>
      <c r="P49" s="104"/>
      <c r="Q49" s="70" t="s">
        <v>5109</v>
      </c>
      <c r="U49"/>
      <c r="W49" s="104"/>
      <c r="Y49" s="70" t="s">
        <v>2340</v>
      </c>
      <c r="BA49" s="46"/>
      <c r="BJ49" s="70"/>
    </row>
    <row r="50" spans="1:62" ht="13.8">
      <c r="A50" t="s">
        <v>369</v>
      </c>
      <c r="B50" t="s">
        <v>308</v>
      </c>
      <c r="C50" s="5"/>
      <c r="D50" s="5" t="s">
        <v>4457</v>
      </c>
      <c r="E50" s="25" t="s">
        <v>3024</v>
      </c>
      <c r="F50" t="s">
        <v>3402</v>
      </c>
      <c r="G50" s="70" t="s">
        <v>3726</v>
      </c>
      <c r="I50" t="s">
        <v>369</v>
      </c>
      <c r="J50" t="s">
        <v>308</v>
      </c>
      <c r="L50" s="25" t="s">
        <v>3047</v>
      </c>
      <c r="M50" t="s">
        <v>3457</v>
      </c>
      <c r="N50"/>
      <c r="P50" s="104"/>
      <c r="Q50" s="70" t="s">
        <v>5110</v>
      </c>
      <c r="U50"/>
      <c r="W50" s="104"/>
      <c r="Y50" s="70" t="s">
        <v>2340</v>
      </c>
      <c r="BA50" s="46"/>
      <c r="BJ50" s="70"/>
    </row>
    <row r="51" spans="1:62" ht="27.6">
      <c r="A51" t="s">
        <v>370</v>
      </c>
      <c r="B51" t="s">
        <v>309</v>
      </c>
      <c r="C51" s="5"/>
      <c r="D51" s="5" t="s">
        <v>4458</v>
      </c>
      <c r="E51" s="25" t="s">
        <v>3025</v>
      </c>
      <c r="F51" t="s">
        <v>3403</v>
      </c>
      <c r="G51" s="70" t="s">
        <v>3727</v>
      </c>
      <c r="I51" t="s">
        <v>370</v>
      </c>
      <c r="J51" t="s">
        <v>309</v>
      </c>
      <c r="L51" s="25" t="s">
        <v>3048</v>
      </c>
      <c r="M51" t="s">
        <v>3693</v>
      </c>
      <c r="N51"/>
      <c r="P51" s="104"/>
      <c r="Q51" s="70" t="s">
        <v>5111</v>
      </c>
      <c r="U51"/>
      <c r="W51" s="104"/>
      <c r="Y51" s="70" t="s">
        <v>2340</v>
      </c>
      <c r="BA51" s="46"/>
      <c r="BJ51" s="70"/>
    </row>
    <row r="52" spans="1:62" ht="13.8">
      <c r="A52" t="s">
        <v>371</v>
      </c>
      <c r="B52" t="s">
        <v>310</v>
      </c>
      <c r="C52" s="5"/>
      <c r="D52" s="5" t="s">
        <v>4459</v>
      </c>
      <c r="E52" s="25" t="s">
        <v>3026</v>
      </c>
      <c r="F52" t="s">
        <v>3404</v>
      </c>
      <c r="G52" s="70" t="s">
        <v>3728</v>
      </c>
      <c r="I52" t="s">
        <v>371</v>
      </c>
      <c r="J52" t="s">
        <v>310</v>
      </c>
      <c r="L52" s="25" t="s">
        <v>3049</v>
      </c>
      <c r="M52" t="s">
        <v>3694</v>
      </c>
      <c r="N52"/>
      <c r="P52" s="104"/>
      <c r="Q52" s="70" t="s">
        <v>5112</v>
      </c>
      <c r="U52"/>
      <c r="W52" s="104"/>
      <c r="Y52" s="70" t="s">
        <v>2340</v>
      </c>
      <c r="BA52" s="46"/>
      <c r="BJ52" s="70"/>
    </row>
    <row r="53" spans="1:62" ht="13.8">
      <c r="A53" t="s">
        <v>372</v>
      </c>
      <c r="B53" t="s">
        <v>311</v>
      </c>
      <c r="C53" s="5"/>
      <c r="D53" s="5" t="s">
        <v>4460</v>
      </c>
      <c r="E53" s="25" t="s">
        <v>3027</v>
      </c>
      <c r="F53" t="s">
        <v>3405</v>
      </c>
      <c r="G53" s="70" t="s">
        <v>3729</v>
      </c>
      <c r="I53" t="s">
        <v>372</v>
      </c>
      <c r="J53" t="s">
        <v>311</v>
      </c>
      <c r="L53" s="25" t="s">
        <v>4778</v>
      </c>
      <c r="M53" t="s">
        <v>3695</v>
      </c>
      <c r="N53"/>
      <c r="P53" s="104"/>
      <c r="Q53" s="70" t="s">
        <v>5113</v>
      </c>
      <c r="U53"/>
      <c r="W53" s="104"/>
      <c r="Y53" s="51" t="s">
        <v>1219</v>
      </c>
      <c r="BA53" s="46"/>
    </row>
    <row r="54" spans="1:62" ht="13.8">
      <c r="A54" t="s">
        <v>373</v>
      </c>
      <c r="B54" t="s">
        <v>312</v>
      </c>
      <c r="C54" s="5"/>
      <c r="D54" s="5" t="s">
        <v>4461</v>
      </c>
      <c r="E54" s="25" t="s">
        <v>3028</v>
      </c>
      <c r="F54" t="s">
        <v>3406</v>
      </c>
      <c r="G54" s="70" t="s">
        <v>3407</v>
      </c>
      <c r="I54" t="s">
        <v>373</v>
      </c>
      <c r="J54" t="s">
        <v>312</v>
      </c>
      <c r="L54" s="25" t="s">
        <v>3050</v>
      </c>
      <c r="M54" t="s">
        <v>2399</v>
      </c>
      <c r="N54"/>
      <c r="P54" s="104"/>
      <c r="Q54" s="70" t="s">
        <v>5114</v>
      </c>
      <c r="U54"/>
      <c r="W54" s="104"/>
      <c r="Y54" s="51" t="s">
        <v>1219</v>
      </c>
      <c r="BA54" s="46"/>
    </row>
    <row r="55" spans="1:62" ht="13.8">
      <c r="A55" t="s">
        <v>374</v>
      </c>
      <c r="B55" t="s">
        <v>313</v>
      </c>
      <c r="C55" s="5"/>
      <c r="D55" s="5" t="s">
        <v>4462</v>
      </c>
      <c r="E55" s="25" t="s">
        <v>3028</v>
      </c>
      <c r="F55" t="s">
        <v>3406</v>
      </c>
      <c r="G55" s="70" t="s">
        <v>3407</v>
      </c>
      <c r="I55" t="s">
        <v>374</v>
      </c>
      <c r="J55" t="s">
        <v>313</v>
      </c>
      <c r="L55" s="25" t="s">
        <v>3051</v>
      </c>
      <c r="M55" t="s">
        <v>2400</v>
      </c>
      <c r="N55"/>
      <c r="P55" s="104"/>
      <c r="Q55" s="70" t="s">
        <v>5115</v>
      </c>
      <c r="U55"/>
      <c r="W55" s="104"/>
      <c r="Y55" s="51" t="s">
        <v>1219</v>
      </c>
      <c r="BA55" s="46"/>
    </row>
    <row r="56" spans="1:62" ht="13.8">
      <c r="A56" t="s">
        <v>375</v>
      </c>
      <c r="B56" t="s">
        <v>314</v>
      </c>
      <c r="C56" s="5"/>
      <c r="D56" s="5" t="s">
        <v>4463</v>
      </c>
      <c r="E56" s="25" t="s">
        <v>3029</v>
      </c>
      <c r="F56" t="s">
        <v>3406</v>
      </c>
      <c r="G56" s="70" t="s">
        <v>3407</v>
      </c>
      <c r="I56" t="s">
        <v>375</v>
      </c>
      <c r="J56" t="s">
        <v>314</v>
      </c>
      <c r="L56" s="25" t="s">
        <v>3052</v>
      </c>
      <c r="M56" t="s">
        <v>3696</v>
      </c>
      <c r="N56"/>
      <c r="P56" s="104"/>
      <c r="Q56" s="70" t="s">
        <v>5116</v>
      </c>
      <c r="T56" s="46"/>
      <c r="U56" s="46"/>
      <c r="W56" s="104"/>
      <c r="Y56" s="51" t="s">
        <v>1219</v>
      </c>
      <c r="BA56" s="46"/>
    </row>
    <row r="57" spans="1:62" ht="13.8">
      <c r="A57" t="s">
        <v>376</v>
      </c>
      <c r="B57" t="s">
        <v>315</v>
      </c>
      <c r="C57" s="5"/>
      <c r="D57" s="5" t="s">
        <v>4464</v>
      </c>
      <c r="E57" s="25" t="s">
        <v>3029</v>
      </c>
      <c r="F57" t="s">
        <v>3406</v>
      </c>
      <c r="G57" s="70" t="s">
        <v>3407</v>
      </c>
      <c r="I57" t="s">
        <v>376</v>
      </c>
      <c r="J57" t="s">
        <v>315</v>
      </c>
      <c r="L57" s="25" t="s">
        <v>3053</v>
      </c>
      <c r="M57" t="s">
        <v>3697</v>
      </c>
      <c r="N57"/>
      <c r="P57" s="104"/>
      <c r="Q57" s="70" t="s">
        <v>5117</v>
      </c>
      <c r="T57" s="46"/>
      <c r="U57" s="46"/>
      <c r="W57" s="104"/>
      <c r="Y57" s="70" t="s">
        <v>1221</v>
      </c>
      <c r="BA57" s="46"/>
    </row>
    <row r="58" spans="1:62" ht="13.8">
      <c r="A58" t="s">
        <v>377</v>
      </c>
      <c r="B58" t="s">
        <v>316</v>
      </c>
      <c r="C58" s="5"/>
      <c r="D58" s="5" t="s">
        <v>4465</v>
      </c>
      <c r="E58" s="25" t="s">
        <v>3030</v>
      </c>
      <c r="F58" t="s">
        <v>3408</v>
      </c>
      <c r="G58" s="70" t="s">
        <v>3409</v>
      </c>
      <c r="I58" t="s">
        <v>377</v>
      </c>
      <c r="J58" t="s">
        <v>316</v>
      </c>
      <c r="L58" s="25" t="s">
        <v>3054</v>
      </c>
      <c r="M58" t="s">
        <v>5127</v>
      </c>
      <c r="N58"/>
      <c r="P58" s="104"/>
      <c r="Q58" s="70" t="s">
        <v>5118</v>
      </c>
      <c r="T58" s="46"/>
      <c r="U58" s="46"/>
      <c r="W58" s="104"/>
      <c r="Y58" s="70" t="s">
        <v>302</v>
      </c>
      <c r="BA58" s="46"/>
    </row>
    <row r="59" spans="1:62" ht="13.8">
      <c r="A59" t="s">
        <v>378</v>
      </c>
      <c r="B59" t="s">
        <v>317</v>
      </c>
      <c r="C59" s="5"/>
      <c r="D59" s="5" t="s">
        <v>4466</v>
      </c>
      <c r="E59" s="25" t="s">
        <v>3031</v>
      </c>
      <c r="F59" t="s">
        <v>3410</v>
      </c>
      <c r="G59" s="70" t="s">
        <v>3411</v>
      </c>
      <c r="I59" t="s">
        <v>378</v>
      </c>
      <c r="J59" t="s">
        <v>317</v>
      </c>
      <c r="L59" s="25" t="s">
        <v>3055</v>
      </c>
      <c r="M59" t="s">
        <v>5128</v>
      </c>
      <c r="N59"/>
      <c r="P59" s="104"/>
      <c r="Q59" s="70" t="s">
        <v>5119</v>
      </c>
      <c r="U59"/>
      <c r="W59" s="104"/>
      <c r="Y59" s="70" t="s">
        <v>302</v>
      </c>
      <c r="BA59" s="46"/>
    </row>
    <row r="60" spans="1:62" ht="13.8">
      <c r="A60" t="s">
        <v>379</v>
      </c>
      <c r="B60" t="s">
        <v>318</v>
      </c>
      <c r="C60" s="5"/>
      <c r="D60" s="5" t="s">
        <v>4467</v>
      </c>
      <c r="E60" s="25" t="s">
        <v>3032</v>
      </c>
      <c r="F60" t="s">
        <v>2396</v>
      </c>
      <c r="G60" s="70" t="s">
        <v>3411</v>
      </c>
      <c r="I60" t="s">
        <v>379</v>
      </c>
      <c r="J60" t="s">
        <v>318</v>
      </c>
      <c r="L60" s="25" t="s">
        <v>3056</v>
      </c>
      <c r="M60" t="s">
        <v>5129</v>
      </c>
      <c r="N60"/>
      <c r="P60" s="104"/>
      <c r="Q60" s="70" t="s">
        <v>5120</v>
      </c>
      <c r="U60"/>
      <c r="W60" s="104"/>
      <c r="Y60" s="70" t="s">
        <v>302</v>
      </c>
      <c r="AE60" s="46"/>
      <c r="BA60" s="46"/>
    </row>
    <row r="61" spans="1:62" ht="13.8">
      <c r="A61" t="s">
        <v>380</v>
      </c>
      <c r="B61" t="s">
        <v>319</v>
      </c>
      <c r="C61" s="5"/>
      <c r="D61" s="5" t="s">
        <v>4467</v>
      </c>
      <c r="E61" s="25" t="s">
        <v>3032</v>
      </c>
      <c r="F61" t="s">
        <v>2396</v>
      </c>
      <c r="G61" s="70" t="s">
        <v>3411</v>
      </c>
      <c r="I61" t="s">
        <v>380</v>
      </c>
      <c r="J61" t="s">
        <v>319</v>
      </c>
      <c r="L61" s="25" t="s">
        <v>3057</v>
      </c>
      <c r="M61" t="s">
        <v>5130</v>
      </c>
      <c r="N61"/>
      <c r="P61" s="104"/>
      <c r="Q61" s="70" t="s">
        <v>5121</v>
      </c>
      <c r="U61"/>
      <c r="W61" s="104"/>
      <c r="Y61" s="70" t="s">
        <v>302</v>
      </c>
      <c r="BA61" s="46"/>
    </row>
    <row r="62" spans="1:62" ht="13.8">
      <c r="A62" t="s">
        <v>381</v>
      </c>
      <c r="B62" t="s">
        <v>320</v>
      </c>
      <c r="C62" s="5"/>
      <c r="D62" s="5" t="s">
        <v>4468</v>
      </c>
      <c r="E62" s="25" t="s">
        <v>3033</v>
      </c>
      <c r="F62" t="s">
        <v>2396</v>
      </c>
      <c r="G62" s="70" t="s">
        <v>3411</v>
      </c>
      <c r="I62" t="s">
        <v>381</v>
      </c>
      <c r="J62" t="s">
        <v>320</v>
      </c>
      <c r="L62" s="25" t="s">
        <v>3058</v>
      </c>
      <c r="M62" t="e">
        <v>#REF!</v>
      </c>
      <c r="N62"/>
      <c r="P62" s="104"/>
      <c r="Q62" s="70" t="s">
        <v>5122</v>
      </c>
      <c r="U62"/>
      <c r="W62" s="104"/>
      <c r="Y62" s="70" t="s">
        <v>2326</v>
      </c>
      <c r="BA62" s="46"/>
    </row>
    <row r="63" spans="1:62" ht="13.8">
      <c r="A63" t="s">
        <v>382</v>
      </c>
      <c r="B63" t="s">
        <v>321</v>
      </c>
      <c r="C63" s="5"/>
      <c r="D63" s="5" t="s">
        <v>4469</v>
      </c>
      <c r="E63" s="25" t="s">
        <v>3034</v>
      </c>
      <c r="F63" t="s">
        <v>2393</v>
      </c>
      <c r="G63" s="70" t="s">
        <v>3412</v>
      </c>
      <c r="I63" t="s">
        <v>382</v>
      </c>
      <c r="J63" t="s">
        <v>321</v>
      </c>
      <c r="L63" s="25" t="s">
        <v>3059</v>
      </c>
      <c r="M63" t="s">
        <v>5131</v>
      </c>
      <c r="N63"/>
      <c r="P63" s="104"/>
      <c r="Q63" s="70" t="s">
        <v>5123</v>
      </c>
      <c r="U63"/>
      <c r="W63" s="104"/>
      <c r="Y63" s="51" t="s">
        <v>1219</v>
      </c>
      <c r="BA63" s="46"/>
    </row>
    <row r="64" spans="1:62" ht="13.8">
      <c r="A64" t="s">
        <v>383</v>
      </c>
      <c r="B64" t="s">
        <v>322</v>
      </c>
      <c r="C64" s="5"/>
      <c r="D64" s="5" t="s">
        <v>4470</v>
      </c>
      <c r="E64" s="25" t="s">
        <v>3035</v>
      </c>
      <c r="F64" t="s">
        <v>3413</v>
      </c>
      <c r="G64" s="70" t="s">
        <v>3730</v>
      </c>
      <c r="I64" t="s">
        <v>383</v>
      </c>
      <c r="J64" t="s">
        <v>322</v>
      </c>
      <c r="L64" s="25" t="s">
        <v>3060</v>
      </c>
      <c r="M64" t="s">
        <v>5132</v>
      </c>
      <c r="N64"/>
      <c r="P64" s="104"/>
      <c r="U64"/>
      <c r="W64" s="104"/>
      <c r="Y64" s="70" t="s">
        <v>2326</v>
      </c>
      <c r="BA64" s="46"/>
    </row>
    <row r="65" spans="1:62" ht="13.8">
      <c r="A65" t="s">
        <v>384</v>
      </c>
      <c r="B65" t="s">
        <v>323</v>
      </c>
      <c r="C65" s="5"/>
      <c r="D65" s="5" t="s">
        <v>4471</v>
      </c>
      <c r="E65" s="25" t="s">
        <v>3036</v>
      </c>
      <c r="F65" t="s">
        <v>2393</v>
      </c>
      <c r="G65" s="70" t="s">
        <v>3412</v>
      </c>
      <c r="I65" t="s">
        <v>384</v>
      </c>
      <c r="J65" t="s">
        <v>323</v>
      </c>
      <c r="L65" s="25" t="s">
        <v>2412</v>
      </c>
      <c r="M65" t="s">
        <v>5133</v>
      </c>
      <c r="N65"/>
      <c r="P65" s="104"/>
      <c r="U65"/>
      <c r="W65" s="104"/>
      <c r="Y65" s="70" t="s">
        <v>2326</v>
      </c>
      <c r="BA65" s="46"/>
    </row>
    <row r="66" spans="1:62" ht="13.8">
      <c r="A66" t="s">
        <v>385</v>
      </c>
      <c r="B66" t="s">
        <v>324</v>
      </c>
      <c r="C66" s="5"/>
      <c r="D66" s="5" t="s">
        <v>4472</v>
      </c>
      <c r="E66" s="25" t="s">
        <v>3036</v>
      </c>
      <c r="F66" t="s">
        <v>2393</v>
      </c>
      <c r="G66" s="70" t="s">
        <v>3412</v>
      </c>
      <c r="I66" t="s">
        <v>385</v>
      </c>
      <c r="J66" t="s">
        <v>324</v>
      </c>
      <c r="L66" s="25" t="s">
        <v>2413</v>
      </c>
      <c r="M66" t="s">
        <v>5134</v>
      </c>
      <c r="N66"/>
      <c r="P66" s="104"/>
      <c r="U66"/>
      <c r="W66" s="104"/>
      <c r="Y66" s="70" t="s">
        <v>2326</v>
      </c>
      <c r="BA66" s="46"/>
    </row>
    <row r="67" spans="1:62" ht="13.8">
      <c r="A67" t="s">
        <v>386</v>
      </c>
      <c r="B67" t="s">
        <v>325</v>
      </c>
      <c r="C67" s="5"/>
      <c r="D67" s="5" t="s">
        <v>4473</v>
      </c>
      <c r="E67" s="25" t="s">
        <v>3036</v>
      </c>
      <c r="F67" t="s">
        <v>2393</v>
      </c>
      <c r="G67" s="70" t="s">
        <v>3412</v>
      </c>
      <c r="I67" t="s">
        <v>386</v>
      </c>
      <c r="J67" t="s">
        <v>325</v>
      </c>
      <c r="L67" s="25" t="s">
        <v>2414</v>
      </c>
      <c r="M67" t="s">
        <v>5135</v>
      </c>
      <c r="N67"/>
      <c r="P67" s="104"/>
      <c r="U67"/>
      <c r="W67" s="104"/>
      <c r="Y67" s="70" t="s">
        <v>2342</v>
      </c>
      <c r="BA67" s="46"/>
      <c r="BJ67" s="70"/>
    </row>
    <row r="68" spans="1:62" ht="13.8">
      <c r="A68" t="s">
        <v>387</v>
      </c>
      <c r="B68" t="s">
        <v>326</v>
      </c>
      <c r="C68" s="5"/>
      <c r="D68" s="5" t="s">
        <v>4474</v>
      </c>
      <c r="E68" s="25" t="s">
        <v>3037</v>
      </c>
      <c r="F68" t="s">
        <v>3414</v>
      </c>
      <c r="G68" s="70" t="s">
        <v>3412</v>
      </c>
      <c r="I68" t="s">
        <v>387</v>
      </c>
      <c r="J68" t="s">
        <v>326</v>
      </c>
      <c r="L68" s="25" t="s">
        <v>2415</v>
      </c>
      <c r="M68" t="s">
        <v>5136</v>
      </c>
      <c r="N68"/>
      <c r="P68" s="104"/>
      <c r="U68"/>
      <c r="W68" s="104"/>
      <c r="Y68" s="70" t="s">
        <v>302</v>
      </c>
      <c r="BA68" s="46"/>
    </row>
    <row r="69" spans="1:62" ht="13.8">
      <c r="A69" t="s">
        <v>388</v>
      </c>
      <c r="B69" t="s">
        <v>327</v>
      </c>
      <c r="C69" s="5"/>
      <c r="D69" s="5" t="s">
        <v>4475</v>
      </c>
      <c r="E69" s="25" t="s">
        <v>3038</v>
      </c>
      <c r="F69" t="s">
        <v>3415</v>
      </c>
      <c r="G69" s="70" t="s">
        <v>3416</v>
      </c>
      <c r="I69" t="s">
        <v>388</v>
      </c>
      <c r="J69" t="s">
        <v>327</v>
      </c>
      <c r="L69" s="25" t="s">
        <v>2416</v>
      </c>
      <c r="M69" t="s">
        <v>5137</v>
      </c>
      <c r="N69"/>
      <c r="P69" s="104"/>
      <c r="U69"/>
      <c r="W69" s="104"/>
      <c r="Y69" s="70" t="s">
        <v>302</v>
      </c>
      <c r="BA69" s="46"/>
    </row>
    <row r="70" spans="1:62" ht="13.8">
      <c r="A70" t="s">
        <v>389</v>
      </c>
      <c r="B70" t="s">
        <v>328</v>
      </c>
      <c r="C70" s="5"/>
      <c r="D70" s="5" t="s">
        <v>4476</v>
      </c>
      <c r="E70" s="25" t="s">
        <v>3039</v>
      </c>
      <c r="F70" t="s">
        <v>3415</v>
      </c>
      <c r="G70" s="70" t="s">
        <v>3416</v>
      </c>
      <c r="I70" t="s">
        <v>389</v>
      </c>
      <c r="J70" t="s">
        <v>328</v>
      </c>
      <c r="L70" s="25" t="s">
        <v>2417</v>
      </c>
      <c r="M70" t="s">
        <v>5138</v>
      </c>
      <c r="N70"/>
      <c r="P70" s="104"/>
      <c r="U70"/>
      <c r="W70" s="104"/>
      <c r="Y70" s="70" t="s">
        <v>302</v>
      </c>
      <c r="BA70" s="46"/>
    </row>
    <row r="71" spans="1:62" ht="13.8">
      <c r="A71" t="s">
        <v>390</v>
      </c>
      <c r="B71" t="s">
        <v>329</v>
      </c>
      <c r="C71" s="5"/>
      <c r="D71" s="5" t="s">
        <v>4477</v>
      </c>
      <c r="E71" s="25" t="s">
        <v>3040</v>
      </c>
      <c r="F71" t="s">
        <v>3415</v>
      </c>
      <c r="G71" s="70" t="s">
        <v>3416</v>
      </c>
      <c r="I71" t="s">
        <v>390</v>
      </c>
      <c r="J71" t="s">
        <v>329</v>
      </c>
      <c r="L71" s="25" t="s">
        <v>2418</v>
      </c>
      <c r="M71" t="s">
        <v>5139</v>
      </c>
      <c r="N71"/>
      <c r="P71" s="104"/>
      <c r="U71"/>
      <c r="W71" s="104"/>
      <c r="Y71" s="70" t="s">
        <v>302</v>
      </c>
      <c r="BA71" s="46"/>
    </row>
    <row r="72" spans="1:62" ht="13.8">
      <c r="A72" t="s">
        <v>391</v>
      </c>
      <c r="B72" t="s">
        <v>330</v>
      </c>
      <c r="C72" s="5"/>
      <c r="D72" s="5" t="s">
        <v>4477</v>
      </c>
      <c r="E72" s="25" t="s">
        <v>3040</v>
      </c>
      <c r="F72" t="s">
        <v>3415</v>
      </c>
      <c r="G72" s="70" t="s">
        <v>3416</v>
      </c>
      <c r="I72" t="s">
        <v>391</v>
      </c>
      <c r="J72" t="s">
        <v>330</v>
      </c>
      <c r="L72" s="25" t="s">
        <v>2419</v>
      </c>
      <c r="M72" t="s">
        <v>5140</v>
      </c>
      <c r="N72"/>
      <c r="P72" s="104"/>
      <c r="U72"/>
      <c r="W72" s="104"/>
      <c r="Y72" s="70" t="s">
        <v>1220</v>
      </c>
      <c r="BA72" s="46"/>
    </row>
    <row r="73" spans="1:62" ht="13.8">
      <c r="A73" t="s">
        <v>392</v>
      </c>
      <c r="B73" t="s">
        <v>331</v>
      </c>
      <c r="C73" s="5"/>
      <c r="D73" s="5" t="s">
        <v>4478</v>
      </c>
      <c r="E73" s="25" t="s">
        <v>3041</v>
      </c>
      <c r="F73" t="s">
        <v>2398</v>
      </c>
      <c r="G73" s="70" t="s">
        <v>3417</v>
      </c>
      <c r="I73" t="s">
        <v>392</v>
      </c>
      <c r="J73" t="s">
        <v>331</v>
      </c>
      <c r="L73" s="25" t="s">
        <v>2420</v>
      </c>
      <c r="M73" t="s">
        <v>5141</v>
      </c>
      <c r="N73"/>
      <c r="P73" s="104"/>
      <c r="U73"/>
      <c r="W73" s="104"/>
      <c r="Y73" s="70" t="s">
        <v>1220</v>
      </c>
      <c r="BA73" s="46"/>
    </row>
    <row r="74" spans="1:62" ht="13.8">
      <c r="A74" t="s">
        <v>393</v>
      </c>
      <c r="B74" t="s">
        <v>332</v>
      </c>
      <c r="C74" s="5"/>
      <c r="D74" s="5" t="s">
        <v>4479</v>
      </c>
      <c r="E74" s="25" t="s">
        <v>3041</v>
      </c>
      <c r="F74" t="s">
        <v>2398</v>
      </c>
      <c r="G74" s="70" t="s">
        <v>3417</v>
      </c>
      <c r="I74" t="s">
        <v>393</v>
      </c>
      <c r="J74" t="s">
        <v>332</v>
      </c>
      <c r="L74" s="25" t="s">
        <v>2421</v>
      </c>
      <c r="M74" t="s">
        <v>5142</v>
      </c>
      <c r="N74"/>
      <c r="P74" s="104"/>
      <c r="U74"/>
      <c r="W74" s="104"/>
      <c r="Y74" s="70" t="s">
        <v>1220</v>
      </c>
      <c r="BA74" s="46"/>
    </row>
    <row r="75" spans="1:62" ht="13.8">
      <c r="A75" t="s">
        <v>394</v>
      </c>
      <c r="B75" t="s">
        <v>333</v>
      </c>
      <c r="C75" s="5"/>
      <c r="D75" s="5" t="s">
        <v>4480</v>
      </c>
      <c r="E75" s="25" t="s">
        <v>3041</v>
      </c>
      <c r="F75" t="s">
        <v>2398</v>
      </c>
      <c r="G75" s="70" t="s">
        <v>3417</v>
      </c>
      <c r="I75" t="s">
        <v>394</v>
      </c>
      <c r="J75" t="s">
        <v>333</v>
      </c>
      <c r="L75" s="25" t="s">
        <v>2422</v>
      </c>
      <c r="M75" t="s">
        <v>5143</v>
      </c>
      <c r="N75"/>
      <c r="P75" s="104"/>
      <c r="U75"/>
      <c r="W75" s="104"/>
      <c r="Y75" s="70" t="s">
        <v>2326</v>
      </c>
      <c r="BA75" s="46"/>
    </row>
    <row r="76" spans="1:62" ht="13.8">
      <c r="A76" t="s">
        <v>395</v>
      </c>
      <c r="B76" t="s">
        <v>334</v>
      </c>
      <c r="C76" s="5"/>
      <c r="D76" s="5" t="s">
        <v>4481</v>
      </c>
      <c r="E76" s="25" t="s">
        <v>3042</v>
      </c>
      <c r="F76" t="s">
        <v>2394</v>
      </c>
      <c r="G76" s="70" t="s">
        <v>3417</v>
      </c>
      <c r="I76" t="s">
        <v>395</v>
      </c>
      <c r="J76" t="s">
        <v>334</v>
      </c>
      <c r="L76" s="25" t="s">
        <v>2423</v>
      </c>
      <c r="M76" t="s">
        <v>5144</v>
      </c>
      <c r="N76"/>
      <c r="P76" s="104"/>
      <c r="U76"/>
      <c r="W76" s="104"/>
      <c r="Y76" s="70" t="s">
        <v>2326</v>
      </c>
      <c r="BA76" s="46"/>
    </row>
    <row r="77" spans="1:62" ht="13.8">
      <c r="A77" t="s">
        <v>396</v>
      </c>
      <c r="B77" t="s">
        <v>335</v>
      </c>
      <c r="C77" s="5"/>
      <c r="D77" s="5" t="s">
        <v>4482</v>
      </c>
      <c r="E77" s="25" t="s">
        <v>3042</v>
      </c>
      <c r="F77" t="s">
        <v>2394</v>
      </c>
      <c r="G77" s="70" t="s">
        <v>3417</v>
      </c>
      <c r="I77" t="s">
        <v>396</v>
      </c>
      <c r="J77" t="s">
        <v>335</v>
      </c>
      <c r="L77" s="25" t="s">
        <v>2424</v>
      </c>
      <c r="M77" t="s">
        <v>5145</v>
      </c>
      <c r="N77"/>
      <c r="P77" s="104"/>
      <c r="U77"/>
      <c r="W77" s="104"/>
      <c r="Y77" s="70" t="s">
        <v>1220</v>
      </c>
      <c r="BA77" s="46"/>
    </row>
    <row r="78" spans="1:62" ht="13.8">
      <c r="A78" t="s">
        <v>397</v>
      </c>
      <c r="B78" t="s">
        <v>336</v>
      </c>
      <c r="C78" s="5"/>
      <c r="D78" s="5" t="s">
        <v>4483</v>
      </c>
      <c r="E78" s="25" t="s">
        <v>3043</v>
      </c>
      <c r="F78" t="s">
        <v>2398</v>
      </c>
      <c r="G78" s="70" t="s">
        <v>3417</v>
      </c>
      <c r="I78" t="s">
        <v>397</v>
      </c>
      <c r="J78" t="s">
        <v>336</v>
      </c>
      <c r="L78" s="25" t="s">
        <v>2425</v>
      </c>
      <c r="M78" t="s">
        <v>5146</v>
      </c>
      <c r="N78"/>
      <c r="P78" s="104"/>
      <c r="U78"/>
      <c r="W78" s="104"/>
      <c r="Y78" s="70" t="s">
        <v>1220</v>
      </c>
      <c r="BA78" s="46"/>
    </row>
    <row r="79" spans="1:62" ht="13.8">
      <c r="A79" t="s">
        <v>398</v>
      </c>
      <c r="B79" t="s">
        <v>337</v>
      </c>
      <c r="C79" s="5"/>
      <c r="D79" s="5" t="s">
        <v>4484</v>
      </c>
      <c r="E79" s="25" t="s">
        <v>3043</v>
      </c>
      <c r="F79" t="s">
        <v>2398</v>
      </c>
      <c r="G79" s="70" t="s">
        <v>3417</v>
      </c>
      <c r="I79" t="s">
        <v>398</v>
      </c>
      <c r="J79" t="s">
        <v>337</v>
      </c>
      <c r="L79" s="25" t="s">
        <v>2426</v>
      </c>
      <c r="M79" t="s">
        <v>5147</v>
      </c>
      <c r="N79"/>
      <c r="P79" s="104"/>
      <c r="U79"/>
      <c r="W79" s="104"/>
      <c r="Y79" s="70" t="s">
        <v>1222</v>
      </c>
      <c r="BA79" s="46"/>
    </row>
    <row r="80" spans="1:62" ht="13.8">
      <c r="A80" t="s">
        <v>399</v>
      </c>
      <c r="B80" t="s">
        <v>338</v>
      </c>
      <c r="C80" s="5"/>
      <c r="D80" s="5" t="s">
        <v>4485</v>
      </c>
      <c r="E80" s="25" t="s">
        <v>3044</v>
      </c>
      <c r="F80" t="s">
        <v>3418</v>
      </c>
      <c r="G80" s="70" t="s">
        <v>3417</v>
      </c>
      <c r="I80" t="s">
        <v>399</v>
      </c>
      <c r="J80" t="s">
        <v>338</v>
      </c>
      <c r="L80" s="25" t="s">
        <v>2427</v>
      </c>
      <c r="M80" t="s">
        <v>5148</v>
      </c>
      <c r="N80"/>
      <c r="P80" s="104"/>
      <c r="U80"/>
      <c r="W80" s="104"/>
      <c r="Y80" s="70" t="s">
        <v>1222</v>
      </c>
      <c r="BA80" s="46"/>
    </row>
    <row r="81" spans="1:62" ht="13.8">
      <c r="A81" t="s">
        <v>400</v>
      </c>
      <c r="B81" t="s">
        <v>339</v>
      </c>
      <c r="C81" s="5"/>
      <c r="D81" s="5" t="s">
        <v>4486</v>
      </c>
      <c r="E81" s="25" t="s">
        <v>3044</v>
      </c>
      <c r="F81" t="s">
        <v>3418</v>
      </c>
      <c r="G81" s="70" t="s">
        <v>3417</v>
      </c>
      <c r="I81" t="s">
        <v>400</v>
      </c>
      <c r="J81" t="s">
        <v>339</v>
      </c>
      <c r="L81" s="25" t="s">
        <v>2428</v>
      </c>
      <c r="M81" t="s">
        <v>5149</v>
      </c>
      <c r="N81"/>
      <c r="P81" s="104"/>
      <c r="U81"/>
      <c r="W81" s="104"/>
      <c r="Y81" s="70" t="s">
        <v>1220</v>
      </c>
      <c r="BA81" s="46"/>
    </row>
    <row r="82" spans="1:62" ht="13.8">
      <c r="A82" t="s">
        <v>401</v>
      </c>
      <c r="B82" t="s">
        <v>340</v>
      </c>
      <c r="C82" s="5"/>
      <c r="D82" s="5" t="s">
        <v>4487</v>
      </c>
      <c r="E82" s="25" t="s">
        <v>3045</v>
      </c>
      <c r="F82" t="s">
        <v>3419</v>
      </c>
      <c r="G82" s="70" t="s">
        <v>3417</v>
      </c>
      <c r="I82" t="s">
        <v>401</v>
      </c>
      <c r="J82" t="s">
        <v>340</v>
      </c>
      <c r="L82" s="25" t="s">
        <v>2429</v>
      </c>
      <c r="M82" t="s">
        <v>5150</v>
      </c>
      <c r="N82"/>
      <c r="P82" s="104"/>
      <c r="U82"/>
      <c r="W82" s="104"/>
      <c r="Y82" s="70" t="s">
        <v>2326</v>
      </c>
      <c r="BA82" s="46"/>
    </row>
    <row r="83" spans="1:62" ht="13.8">
      <c r="A83" t="s">
        <v>402</v>
      </c>
      <c r="B83" t="s">
        <v>341</v>
      </c>
      <c r="C83" s="5"/>
      <c r="D83" s="5" t="s">
        <v>4488</v>
      </c>
      <c r="E83" s="25" t="s">
        <v>3046</v>
      </c>
      <c r="F83" t="s">
        <v>2394</v>
      </c>
      <c r="G83" s="70" t="s">
        <v>3417</v>
      </c>
      <c r="I83" t="s">
        <v>402</v>
      </c>
      <c r="J83" t="s">
        <v>341</v>
      </c>
      <c r="L83" s="25" t="s">
        <v>2430</v>
      </c>
      <c r="M83" t="s">
        <v>5151</v>
      </c>
      <c r="N83"/>
      <c r="P83" s="104"/>
      <c r="U83"/>
      <c r="W83" s="104"/>
      <c r="Y83" s="70" t="s">
        <v>1222</v>
      </c>
      <c r="BA83" s="46"/>
    </row>
    <row r="84" spans="1:62" ht="27.6">
      <c r="A84" t="s">
        <v>403</v>
      </c>
      <c r="B84" t="s">
        <v>342</v>
      </c>
      <c r="C84" s="5"/>
      <c r="D84" s="5" t="s">
        <v>4489</v>
      </c>
      <c r="E84" s="25" t="s">
        <v>3047</v>
      </c>
      <c r="F84" t="s">
        <v>3418</v>
      </c>
      <c r="G84" s="70" t="s">
        <v>3417</v>
      </c>
      <c r="I84" t="s">
        <v>403</v>
      </c>
      <c r="J84" t="s">
        <v>342</v>
      </c>
      <c r="L84" s="25" t="s">
        <v>3431</v>
      </c>
      <c r="M84" t="s">
        <v>5152</v>
      </c>
      <c r="N84"/>
      <c r="P84" s="104"/>
      <c r="U84"/>
      <c r="W84" s="104"/>
      <c r="Y84" s="70" t="s">
        <v>1222</v>
      </c>
      <c r="BA84" s="46"/>
    </row>
    <row r="85" spans="1:62" ht="27.6">
      <c r="A85" t="s">
        <v>404</v>
      </c>
      <c r="B85" t="s">
        <v>343</v>
      </c>
      <c r="C85" s="5"/>
      <c r="D85" s="5" t="s">
        <v>4490</v>
      </c>
      <c r="E85" s="25" t="s">
        <v>3047</v>
      </c>
      <c r="F85" t="s">
        <v>3418</v>
      </c>
      <c r="G85" s="70" t="s">
        <v>3417</v>
      </c>
      <c r="I85" t="s">
        <v>404</v>
      </c>
      <c r="J85" t="s">
        <v>343</v>
      </c>
      <c r="L85" s="25" t="s">
        <v>3432</v>
      </c>
      <c r="M85" t="s">
        <v>5153</v>
      </c>
      <c r="N85"/>
      <c r="P85" s="104"/>
      <c r="U85"/>
      <c r="W85" s="104"/>
      <c r="Y85" s="70" t="s">
        <v>1220</v>
      </c>
      <c r="BA85" s="46"/>
    </row>
    <row r="86" spans="1:62" ht="27.6">
      <c r="A86" t="s">
        <v>405</v>
      </c>
      <c r="B86" t="s">
        <v>344</v>
      </c>
      <c r="C86" s="5"/>
      <c r="D86" s="5" t="s">
        <v>4491</v>
      </c>
      <c r="E86" s="25" t="s">
        <v>3048</v>
      </c>
      <c r="F86" t="s">
        <v>3419</v>
      </c>
      <c r="G86" s="70" t="s">
        <v>3417</v>
      </c>
      <c r="I86" t="s">
        <v>405</v>
      </c>
      <c r="J86" t="s">
        <v>344</v>
      </c>
      <c r="L86" s="25" t="s">
        <v>3061</v>
      </c>
      <c r="M86" t="s">
        <v>5154</v>
      </c>
      <c r="N86"/>
      <c r="P86" s="104"/>
      <c r="U86"/>
      <c r="W86" s="104"/>
      <c r="Y86" s="70" t="s">
        <v>1220</v>
      </c>
      <c r="BA86" s="46"/>
      <c r="BJ86" s="70"/>
    </row>
    <row r="87" spans="1:62" ht="27.6">
      <c r="A87" t="s">
        <v>406</v>
      </c>
      <c r="B87" t="s">
        <v>345</v>
      </c>
      <c r="C87" s="5"/>
      <c r="D87" s="5" t="s">
        <v>4492</v>
      </c>
      <c r="E87" s="25" t="s">
        <v>3049</v>
      </c>
      <c r="F87" t="s">
        <v>3420</v>
      </c>
      <c r="G87" s="70" t="s">
        <v>3417</v>
      </c>
      <c r="I87" t="s">
        <v>406</v>
      </c>
      <c r="J87" t="s">
        <v>345</v>
      </c>
      <c r="L87" s="25" t="s">
        <v>3062</v>
      </c>
      <c r="M87" t="s">
        <v>5155</v>
      </c>
      <c r="N87"/>
      <c r="P87" s="104"/>
      <c r="U87"/>
      <c r="W87" s="104"/>
      <c r="Y87" s="70" t="s">
        <v>2343</v>
      </c>
      <c r="BA87" s="46"/>
    </row>
    <row r="88" spans="1:62" ht="27.6">
      <c r="A88" t="s">
        <v>407</v>
      </c>
      <c r="B88" s="56" t="s">
        <v>346</v>
      </c>
      <c r="C88" s="5"/>
      <c r="D88" s="5" t="s">
        <v>4493</v>
      </c>
      <c r="E88" s="25" t="s">
        <v>4778</v>
      </c>
      <c r="F88" t="s">
        <v>5124</v>
      </c>
      <c r="G88" s="70" t="s">
        <v>3421</v>
      </c>
      <c r="I88" t="s">
        <v>407</v>
      </c>
      <c r="J88" s="56" t="s">
        <v>346</v>
      </c>
      <c r="L88" s="25" t="s">
        <v>3063</v>
      </c>
      <c r="M88" t="s">
        <v>5156</v>
      </c>
      <c r="N88"/>
      <c r="P88" s="104"/>
      <c r="U88"/>
      <c r="W88" s="104"/>
      <c r="Y88" s="70" t="s">
        <v>1220</v>
      </c>
      <c r="BA88" s="46"/>
    </row>
    <row r="89" spans="1:62" ht="27.6">
      <c r="A89" t="s">
        <v>408</v>
      </c>
      <c r="B89" t="s">
        <v>347</v>
      </c>
      <c r="C89" s="5"/>
      <c r="D89" s="5" t="s">
        <v>4494</v>
      </c>
      <c r="E89" s="25" t="s">
        <v>3050</v>
      </c>
      <c r="F89" t="s">
        <v>2392</v>
      </c>
      <c r="G89" s="70" t="s">
        <v>3421</v>
      </c>
      <c r="I89" t="s">
        <v>408</v>
      </c>
      <c r="J89" t="s">
        <v>347</v>
      </c>
      <c r="L89" s="25" t="s">
        <v>3064</v>
      </c>
      <c r="M89" t="s">
        <v>5159</v>
      </c>
      <c r="N89"/>
      <c r="P89" s="104"/>
      <c r="U89"/>
      <c r="W89" s="104"/>
      <c r="Y89" s="70" t="s">
        <v>1220</v>
      </c>
      <c r="BA89" s="46"/>
    </row>
    <row r="90" spans="1:62" ht="27.6">
      <c r="A90" t="s">
        <v>409</v>
      </c>
      <c r="B90" t="s">
        <v>348</v>
      </c>
      <c r="C90" s="5"/>
      <c r="D90" s="5" t="s">
        <v>4495</v>
      </c>
      <c r="E90" s="25" t="s">
        <v>3050</v>
      </c>
      <c r="F90" t="s">
        <v>2392</v>
      </c>
      <c r="G90" s="70" t="s">
        <v>3421</v>
      </c>
      <c r="I90" t="s">
        <v>409</v>
      </c>
      <c r="J90" t="s">
        <v>348</v>
      </c>
      <c r="L90" s="25" t="s">
        <v>3075</v>
      </c>
      <c r="M90" t="s">
        <v>5160</v>
      </c>
      <c r="N90"/>
      <c r="P90" s="104"/>
      <c r="U90"/>
      <c r="W90" s="104"/>
      <c r="Y90" s="70" t="s">
        <v>1220</v>
      </c>
      <c r="BA90" s="46"/>
    </row>
    <row r="91" spans="1:62" ht="27.6">
      <c r="A91" t="s">
        <v>410</v>
      </c>
      <c r="B91" t="s">
        <v>349</v>
      </c>
      <c r="C91" s="5"/>
      <c r="D91" s="5" t="s">
        <v>4496</v>
      </c>
      <c r="E91" s="25" t="s">
        <v>3051</v>
      </c>
      <c r="F91" t="s">
        <v>2392</v>
      </c>
      <c r="G91" s="70" t="s">
        <v>3421</v>
      </c>
      <c r="I91" t="s">
        <v>410</v>
      </c>
      <c r="J91" t="s">
        <v>349</v>
      </c>
      <c r="L91" s="25" t="s">
        <v>3076</v>
      </c>
      <c r="M91" t="s">
        <v>5161</v>
      </c>
      <c r="N91"/>
      <c r="P91" s="104"/>
      <c r="U91"/>
      <c r="W91" s="104"/>
      <c r="Y91" s="70" t="s">
        <v>1220</v>
      </c>
      <c r="BA91" s="46"/>
    </row>
    <row r="92" spans="1:62" ht="27.6">
      <c r="A92" t="s">
        <v>411</v>
      </c>
      <c r="B92" t="s">
        <v>350</v>
      </c>
      <c r="C92" s="5"/>
      <c r="D92" s="5" t="s">
        <v>4497</v>
      </c>
      <c r="E92" s="25" t="s">
        <v>3051</v>
      </c>
      <c r="F92" t="s">
        <v>2392</v>
      </c>
      <c r="G92" s="70" t="s">
        <v>3421</v>
      </c>
      <c r="I92" t="s">
        <v>411</v>
      </c>
      <c r="J92" t="s">
        <v>350</v>
      </c>
      <c r="L92" s="25" t="s">
        <v>3065</v>
      </c>
      <c r="M92" t="s">
        <v>5162</v>
      </c>
      <c r="N92"/>
      <c r="P92" s="104"/>
      <c r="U92"/>
      <c r="W92" s="104"/>
      <c r="Y92" s="70" t="s">
        <v>2326</v>
      </c>
      <c r="BA92" s="46"/>
    </row>
    <row r="93" spans="1:62" ht="27.6">
      <c r="A93" t="s">
        <v>412</v>
      </c>
      <c r="B93" t="s">
        <v>351</v>
      </c>
      <c r="C93" s="5"/>
      <c r="D93" s="5" t="s">
        <v>4498</v>
      </c>
      <c r="E93" s="25" t="s">
        <v>3052</v>
      </c>
      <c r="F93" t="s">
        <v>3422</v>
      </c>
      <c r="G93" s="70" t="s">
        <v>3421</v>
      </c>
      <c r="I93" t="s">
        <v>412</v>
      </c>
      <c r="J93" t="s">
        <v>351</v>
      </c>
      <c r="L93" s="25" t="s">
        <v>3066</v>
      </c>
      <c r="M93" t="s">
        <v>5163</v>
      </c>
      <c r="N93"/>
      <c r="P93" s="104"/>
      <c r="U93"/>
      <c r="W93" s="104"/>
      <c r="Y93" s="70" t="s">
        <v>2326</v>
      </c>
      <c r="BA93" s="46"/>
    </row>
    <row r="94" spans="1:62" ht="13.8">
      <c r="A94" t="s">
        <v>413</v>
      </c>
      <c r="B94" t="s">
        <v>352</v>
      </c>
      <c r="C94" s="5"/>
      <c r="D94" s="5" t="s">
        <v>4499</v>
      </c>
      <c r="E94" s="25" t="s">
        <v>3052</v>
      </c>
      <c r="F94" t="s">
        <v>3422</v>
      </c>
      <c r="G94" s="70" t="s">
        <v>3421</v>
      </c>
      <c r="I94" t="s">
        <v>413</v>
      </c>
      <c r="J94" t="s">
        <v>352</v>
      </c>
      <c r="L94" s="25" t="s">
        <v>3067</v>
      </c>
      <c r="M94" t="s">
        <v>5164</v>
      </c>
      <c r="N94"/>
      <c r="P94" s="104"/>
      <c r="U94"/>
      <c r="W94" s="104"/>
      <c r="Y94" s="70" t="s">
        <v>1220</v>
      </c>
      <c r="BA94" s="46"/>
    </row>
    <row r="95" spans="1:62" ht="13.8">
      <c r="A95" t="s">
        <v>414</v>
      </c>
      <c r="B95" t="s">
        <v>353</v>
      </c>
      <c r="C95" s="5"/>
      <c r="D95" s="5" t="s">
        <v>4500</v>
      </c>
      <c r="E95" s="25" t="s">
        <v>3053</v>
      </c>
      <c r="F95" t="s">
        <v>2392</v>
      </c>
      <c r="G95" s="70" t="s">
        <v>3421</v>
      </c>
      <c r="I95" t="s">
        <v>414</v>
      </c>
      <c r="J95" t="s">
        <v>353</v>
      </c>
      <c r="L95" s="25" t="s">
        <v>3068</v>
      </c>
      <c r="M95" t="s">
        <v>5165</v>
      </c>
      <c r="N95"/>
      <c r="P95" s="104"/>
      <c r="U95"/>
      <c r="W95" s="104"/>
      <c r="Y95" s="70" t="s">
        <v>1220</v>
      </c>
      <c r="BA95" s="46"/>
    </row>
    <row r="96" spans="1:62" ht="27.6">
      <c r="A96" t="s">
        <v>415</v>
      </c>
      <c r="B96" t="s">
        <v>354</v>
      </c>
      <c r="C96" s="5"/>
      <c r="D96" s="5" t="s">
        <v>4501</v>
      </c>
      <c r="E96" s="25" t="s">
        <v>3053</v>
      </c>
      <c r="F96" t="s">
        <v>2392</v>
      </c>
      <c r="G96" s="70" t="s">
        <v>3421</v>
      </c>
      <c r="I96" t="s">
        <v>415</v>
      </c>
      <c r="J96" t="s">
        <v>354</v>
      </c>
      <c r="L96" s="25" t="s">
        <v>3069</v>
      </c>
      <c r="M96" t="s">
        <v>5166</v>
      </c>
      <c r="N96"/>
      <c r="P96" s="104"/>
      <c r="U96"/>
      <c r="W96" s="104"/>
      <c r="Y96" s="70" t="s">
        <v>1220</v>
      </c>
      <c r="BA96" s="46"/>
    </row>
    <row r="97" spans="1:62" ht="27.6">
      <c r="A97" t="s">
        <v>416</v>
      </c>
      <c r="B97" t="s">
        <v>355</v>
      </c>
      <c r="C97" s="5"/>
      <c r="D97" s="5" t="s">
        <v>4502</v>
      </c>
      <c r="E97" s="25" t="s">
        <v>3054</v>
      </c>
      <c r="F97" t="s">
        <v>3423</v>
      </c>
      <c r="G97" s="70" t="s">
        <v>3424</v>
      </c>
      <c r="I97" t="s">
        <v>416</v>
      </c>
      <c r="J97" t="s">
        <v>355</v>
      </c>
      <c r="L97" s="25" t="s">
        <v>3070</v>
      </c>
      <c r="M97" t="s">
        <v>5167</v>
      </c>
      <c r="N97"/>
      <c r="P97" s="104"/>
      <c r="U97"/>
      <c r="W97" s="104"/>
      <c r="Y97" s="70" t="s">
        <v>1220</v>
      </c>
      <c r="BA97" s="46"/>
    </row>
    <row r="98" spans="1:62" ht="13.8">
      <c r="A98" t="s">
        <v>417</v>
      </c>
      <c r="B98" t="s">
        <v>356</v>
      </c>
      <c r="C98" s="5"/>
      <c r="D98" s="5" t="s">
        <v>4503</v>
      </c>
      <c r="E98" s="25" t="s">
        <v>3054</v>
      </c>
      <c r="F98" t="s">
        <v>3423</v>
      </c>
      <c r="G98" s="70" t="s">
        <v>3424</v>
      </c>
      <c r="I98" t="s">
        <v>417</v>
      </c>
      <c r="J98" t="s">
        <v>356</v>
      </c>
      <c r="L98" s="25" t="s">
        <v>3071</v>
      </c>
      <c r="M98" t="s">
        <v>5168</v>
      </c>
      <c r="N98"/>
      <c r="P98" s="104"/>
      <c r="U98"/>
      <c r="W98" s="104"/>
      <c r="Y98" s="70" t="s">
        <v>1220</v>
      </c>
      <c r="BA98" s="46"/>
    </row>
    <row r="99" spans="1:62" ht="13.8">
      <c r="A99" t="s">
        <v>418</v>
      </c>
      <c r="B99" t="s">
        <v>357</v>
      </c>
      <c r="C99" s="5"/>
      <c r="D99" s="5" t="s">
        <v>4504</v>
      </c>
      <c r="E99" s="25" t="s">
        <v>3054</v>
      </c>
      <c r="F99" t="s">
        <v>3423</v>
      </c>
      <c r="G99" s="70" t="s">
        <v>3424</v>
      </c>
      <c r="I99" t="s">
        <v>418</v>
      </c>
      <c r="J99" t="s">
        <v>357</v>
      </c>
      <c r="L99" s="25" t="s">
        <v>3072</v>
      </c>
      <c r="M99" t="s">
        <v>5169</v>
      </c>
      <c r="N99"/>
      <c r="P99" s="104"/>
      <c r="U99"/>
      <c r="W99" s="104"/>
      <c r="Y99" s="70" t="s">
        <v>2344</v>
      </c>
      <c r="BA99" s="46"/>
    </row>
    <row r="100" spans="1:62" ht="13.8">
      <c r="A100" t="s">
        <v>419</v>
      </c>
      <c r="B100" t="s">
        <v>358</v>
      </c>
      <c r="C100" s="5"/>
      <c r="D100" s="5" t="s">
        <v>4505</v>
      </c>
      <c r="E100" s="25" t="s">
        <v>3055</v>
      </c>
      <c r="F100" t="s">
        <v>3425</v>
      </c>
      <c r="G100" s="70" t="s">
        <v>3731</v>
      </c>
      <c r="I100" t="s">
        <v>419</v>
      </c>
      <c r="J100" t="s">
        <v>358</v>
      </c>
      <c r="L100" s="25" t="s">
        <v>3073</v>
      </c>
      <c r="M100" t="s">
        <v>5170</v>
      </c>
      <c r="N100"/>
      <c r="P100" s="104"/>
      <c r="U100"/>
      <c r="W100" s="104"/>
      <c r="Y100" s="70" t="s">
        <v>667</v>
      </c>
      <c r="BA100" s="46"/>
    </row>
    <row r="101" spans="1:62" ht="13.8">
      <c r="A101" t="s">
        <v>420</v>
      </c>
      <c r="B101" t="s">
        <v>359</v>
      </c>
      <c r="C101" s="5"/>
      <c r="D101" s="5" t="s">
        <v>4506</v>
      </c>
      <c r="E101" s="25" t="s">
        <v>3056</v>
      </c>
      <c r="F101" t="s">
        <v>3426</v>
      </c>
      <c r="G101" s="70" t="s">
        <v>3732</v>
      </c>
      <c r="I101" t="s">
        <v>420</v>
      </c>
      <c r="J101" t="s">
        <v>359</v>
      </c>
      <c r="L101" s="25" t="s">
        <v>3074</v>
      </c>
      <c r="N101"/>
      <c r="P101" s="104"/>
      <c r="U101"/>
      <c r="W101" s="104"/>
      <c r="Y101" s="70" t="s">
        <v>667</v>
      </c>
      <c r="BA101" s="46"/>
    </row>
    <row r="102" spans="1:62" ht="27.6">
      <c r="A102" t="s">
        <v>421</v>
      </c>
      <c r="B102" t="s">
        <v>360</v>
      </c>
      <c r="C102" s="5"/>
      <c r="D102" s="5" t="s">
        <v>4507</v>
      </c>
      <c r="E102" s="25" t="s">
        <v>3057</v>
      </c>
      <c r="F102" t="s">
        <v>3427</v>
      </c>
      <c r="G102" s="70" t="s">
        <v>3733</v>
      </c>
      <c r="I102" t="s">
        <v>421</v>
      </c>
      <c r="J102" t="s">
        <v>360</v>
      </c>
      <c r="L102" s="25" t="s">
        <v>3077</v>
      </c>
      <c r="N102"/>
      <c r="P102" s="104"/>
      <c r="U102"/>
      <c r="W102" s="104"/>
      <c r="Y102" s="70" t="s">
        <v>1222</v>
      </c>
      <c r="BA102" s="46"/>
      <c r="BJ102" s="121"/>
    </row>
    <row r="103" spans="1:62" ht="27.6">
      <c r="A103" s="121" t="s">
        <v>2832</v>
      </c>
      <c r="B103" s="139" t="s">
        <v>2834</v>
      </c>
      <c r="C103" s="5"/>
      <c r="D103" s="5" t="s">
        <v>4508</v>
      </c>
      <c r="E103" s="25" t="s">
        <v>3058</v>
      </c>
      <c r="F103" t="s">
        <v>2395</v>
      </c>
      <c r="G103" s="70" t="s">
        <v>3412</v>
      </c>
      <c r="I103" s="121" t="s">
        <v>2832</v>
      </c>
      <c r="J103" s="139" t="s">
        <v>2834</v>
      </c>
      <c r="L103" s="25" t="s">
        <v>3434</v>
      </c>
      <c r="N103"/>
      <c r="P103" s="104"/>
      <c r="U103"/>
      <c r="W103" s="104"/>
      <c r="Y103" s="70" t="s">
        <v>1220</v>
      </c>
      <c r="BA103" s="46"/>
      <c r="BJ103" s="121"/>
    </row>
    <row r="104" spans="1:62" ht="27.6" customHeight="1">
      <c r="A104" s="121" t="s">
        <v>2931</v>
      </c>
      <c r="B104" s="139" t="s">
        <v>2933</v>
      </c>
      <c r="C104" s="5"/>
      <c r="D104" s="5" t="s">
        <v>4509</v>
      </c>
      <c r="E104" s="25" t="s">
        <v>3059</v>
      </c>
      <c r="F104" t="s">
        <v>2397</v>
      </c>
      <c r="G104" s="70" t="s">
        <v>3412</v>
      </c>
      <c r="I104" s="121" t="s">
        <v>2931</v>
      </c>
      <c r="J104" s="139" t="s">
        <v>2933</v>
      </c>
      <c r="L104" s="25" t="s">
        <v>3433</v>
      </c>
      <c r="N104"/>
      <c r="P104" s="104"/>
      <c r="U104"/>
      <c r="W104" s="104"/>
      <c r="Y104" s="70" t="s">
        <v>1220</v>
      </c>
      <c r="BA104" s="46"/>
      <c r="BJ104" s="121"/>
    </row>
    <row r="105" spans="1:62" ht="13.8">
      <c r="A105" s="121" t="s">
        <v>2935</v>
      </c>
      <c r="B105" s="139" t="s">
        <v>2937</v>
      </c>
      <c r="C105" s="5"/>
      <c r="D105" s="5" t="s">
        <v>4510</v>
      </c>
      <c r="E105" s="25" t="s">
        <v>3059</v>
      </c>
      <c r="F105" t="s">
        <v>2397</v>
      </c>
      <c r="G105" s="70" t="s">
        <v>3412</v>
      </c>
      <c r="I105" s="121" t="s">
        <v>2935</v>
      </c>
      <c r="J105" s="139" t="s">
        <v>2937</v>
      </c>
      <c r="L105" s="25" t="s">
        <v>3436</v>
      </c>
      <c r="N105"/>
      <c r="P105" s="104"/>
      <c r="U105"/>
      <c r="W105" s="104"/>
      <c r="Y105" s="70" t="s">
        <v>1220</v>
      </c>
      <c r="BA105" s="46"/>
      <c r="BJ105" s="121"/>
    </row>
    <row r="106" spans="1:62" ht="13.8">
      <c r="A106" s="121" t="s">
        <v>2939</v>
      </c>
      <c r="B106" s="139" t="s">
        <v>2941</v>
      </c>
      <c r="C106" s="5"/>
      <c r="D106" s="5" t="s">
        <v>4511</v>
      </c>
      <c r="E106" s="25" t="s">
        <v>3060</v>
      </c>
      <c r="F106" t="s">
        <v>2398</v>
      </c>
      <c r="G106" s="70" t="s">
        <v>3417</v>
      </c>
      <c r="I106" s="121" t="s">
        <v>2939</v>
      </c>
      <c r="J106" s="139" t="s">
        <v>2941</v>
      </c>
      <c r="L106" s="25" t="s">
        <v>3435</v>
      </c>
      <c r="N106"/>
      <c r="P106" s="104"/>
      <c r="U106"/>
      <c r="W106" s="104"/>
      <c r="Y106" s="70" t="s">
        <v>1220</v>
      </c>
      <c r="BA106" s="46"/>
      <c r="BJ106" s="121"/>
    </row>
    <row r="107" spans="1:62" ht="27.6">
      <c r="A107" s="121" t="s">
        <v>2943</v>
      </c>
      <c r="B107" s="139" t="s">
        <v>2945</v>
      </c>
      <c r="C107" s="5"/>
      <c r="D107" s="5" t="s">
        <v>4512</v>
      </c>
      <c r="E107" s="25" t="s">
        <v>3060</v>
      </c>
      <c r="F107" t="s">
        <v>2398</v>
      </c>
      <c r="G107" s="70" t="s">
        <v>3417</v>
      </c>
      <c r="I107" s="121" t="s">
        <v>2943</v>
      </c>
      <c r="J107" s="139" t="s">
        <v>2945</v>
      </c>
      <c r="L107" s="25" t="s">
        <v>3078</v>
      </c>
      <c r="N107"/>
      <c r="P107" s="104"/>
      <c r="U107"/>
      <c r="W107" s="104"/>
      <c r="Y107" s="70" t="s">
        <v>1220</v>
      </c>
      <c r="BA107" s="46"/>
    </row>
    <row r="108" spans="1:62" ht="27.6">
      <c r="A108" t="s">
        <v>422</v>
      </c>
      <c r="B108" t="s">
        <v>361</v>
      </c>
      <c r="C108" s="5"/>
      <c r="D108" s="5" t="s">
        <v>4513</v>
      </c>
      <c r="E108" s="25" t="s">
        <v>2412</v>
      </c>
      <c r="F108" t="s">
        <v>2387</v>
      </c>
      <c r="G108" s="70" t="s">
        <v>3428</v>
      </c>
      <c r="I108" t="s">
        <v>422</v>
      </c>
      <c r="J108" t="s">
        <v>361</v>
      </c>
      <c r="L108" s="25" t="s">
        <v>3079</v>
      </c>
      <c r="N108"/>
      <c r="P108" s="104"/>
      <c r="U108"/>
      <c r="W108" s="104"/>
      <c r="Y108" s="70" t="s">
        <v>1220</v>
      </c>
      <c r="BA108" s="46"/>
    </row>
    <row r="109" spans="1:62" ht="13.8">
      <c r="A109" t="s">
        <v>423</v>
      </c>
      <c r="B109" t="s">
        <v>2350</v>
      </c>
      <c r="C109" s="5"/>
      <c r="D109" s="5" t="s">
        <v>4514</v>
      </c>
      <c r="E109" s="25" t="s">
        <v>2413</v>
      </c>
      <c r="F109" t="s">
        <v>2387</v>
      </c>
      <c r="G109" s="70" t="s">
        <v>3428</v>
      </c>
      <c r="I109" t="s">
        <v>423</v>
      </c>
      <c r="J109" t="s">
        <v>2350</v>
      </c>
      <c r="L109" s="25" t="s">
        <v>3080</v>
      </c>
      <c r="N109"/>
      <c r="P109" s="104"/>
      <c r="U109"/>
      <c r="W109" s="104"/>
      <c r="Y109" s="70" t="s">
        <v>1220</v>
      </c>
      <c r="BA109" s="46"/>
    </row>
    <row r="110" spans="1:62" ht="13.8">
      <c r="A110" t="s">
        <v>424</v>
      </c>
      <c r="B110" t="s">
        <v>2351</v>
      </c>
      <c r="C110" s="5"/>
      <c r="D110" s="5" t="s">
        <v>4515</v>
      </c>
      <c r="E110" s="25" t="s">
        <v>2413</v>
      </c>
      <c r="F110" t="s">
        <v>2387</v>
      </c>
      <c r="G110" s="70" t="s">
        <v>3428</v>
      </c>
      <c r="I110" t="s">
        <v>424</v>
      </c>
      <c r="J110" t="s">
        <v>2351</v>
      </c>
      <c r="L110" s="25" t="s">
        <v>3081</v>
      </c>
      <c r="N110"/>
      <c r="P110" s="104"/>
      <c r="U110"/>
      <c r="W110" s="104"/>
      <c r="Y110" s="70" t="s">
        <v>1220</v>
      </c>
      <c r="BA110" s="46"/>
    </row>
    <row r="111" spans="1:62" ht="27.6">
      <c r="A111" t="s">
        <v>425</v>
      </c>
      <c r="B111" t="s">
        <v>2352</v>
      </c>
      <c r="C111" s="5"/>
      <c r="D111" s="5" t="s">
        <v>4516</v>
      </c>
      <c r="E111" s="25" t="s">
        <v>2414</v>
      </c>
      <c r="F111" t="s">
        <v>2387</v>
      </c>
      <c r="G111" s="70" t="s">
        <v>3428</v>
      </c>
      <c r="I111" t="s">
        <v>425</v>
      </c>
      <c r="J111" t="s">
        <v>2352</v>
      </c>
      <c r="L111" s="25" t="s">
        <v>3437</v>
      </c>
      <c r="N111"/>
      <c r="P111" s="104"/>
      <c r="U111"/>
      <c r="W111" s="104"/>
      <c r="Y111" s="70" t="s">
        <v>1220</v>
      </c>
      <c r="BA111" s="46"/>
    </row>
    <row r="112" spans="1:62" ht="27.6">
      <c r="A112" t="s">
        <v>426</v>
      </c>
      <c r="B112" t="s">
        <v>2353</v>
      </c>
      <c r="C112" s="5"/>
      <c r="D112" s="5" t="s">
        <v>4517</v>
      </c>
      <c r="E112" s="25" t="s">
        <v>2415</v>
      </c>
      <c r="F112" t="s">
        <v>2387</v>
      </c>
      <c r="G112" s="70" t="s">
        <v>3428</v>
      </c>
      <c r="I112" t="s">
        <v>426</v>
      </c>
      <c r="J112" t="s">
        <v>2353</v>
      </c>
      <c r="L112" s="25" t="s">
        <v>3438</v>
      </c>
      <c r="N112"/>
      <c r="P112" s="104"/>
      <c r="U112"/>
      <c r="W112" s="104"/>
      <c r="Y112" s="70" t="s">
        <v>1220</v>
      </c>
      <c r="BA112" s="46"/>
    </row>
    <row r="113" spans="1:53" ht="13.8">
      <c r="A113" t="s">
        <v>427</v>
      </c>
      <c r="B113" t="s">
        <v>2354</v>
      </c>
      <c r="C113" s="5"/>
      <c r="D113" s="5" t="s">
        <v>4517</v>
      </c>
      <c r="E113" s="25" t="s">
        <v>2415</v>
      </c>
      <c r="F113" t="s">
        <v>2387</v>
      </c>
      <c r="G113" s="70" t="s">
        <v>3428</v>
      </c>
      <c r="I113" t="s">
        <v>427</v>
      </c>
      <c r="J113" t="s">
        <v>2354</v>
      </c>
      <c r="L113" s="25" t="s">
        <v>3090</v>
      </c>
      <c r="N113"/>
      <c r="P113" s="104"/>
      <c r="U113"/>
      <c r="W113" s="104"/>
      <c r="Y113" s="70" t="s">
        <v>1220</v>
      </c>
      <c r="BA113" s="46"/>
    </row>
    <row r="114" spans="1:53" ht="27.6">
      <c r="A114" t="s">
        <v>428</v>
      </c>
      <c r="B114" t="s">
        <v>2355</v>
      </c>
      <c r="C114" s="5"/>
      <c r="D114" s="5" t="s">
        <v>4518</v>
      </c>
      <c r="E114" s="25" t="s">
        <v>2415</v>
      </c>
      <c r="F114" t="s">
        <v>2387</v>
      </c>
      <c r="G114" s="70" t="s">
        <v>3428</v>
      </c>
      <c r="I114" t="s">
        <v>428</v>
      </c>
      <c r="J114" t="s">
        <v>2355</v>
      </c>
      <c r="L114" s="25" t="s">
        <v>3082</v>
      </c>
      <c r="N114"/>
      <c r="P114" s="104"/>
      <c r="U114"/>
      <c r="W114" s="104"/>
      <c r="Y114" s="70" t="s">
        <v>1220</v>
      </c>
      <c r="BA114" s="46"/>
    </row>
    <row r="115" spans="1:53" ht="27.6">
      <c r="A115" t="s">
        <v>429</v>
      </c>
      <c r="B115" t="s">
        <v>3463</v>
      </c>
      <c r="C115" s="5"/>
      <c r="D115" s="5" t="s">
        <v>4519</v>
      </c>
      <c r="E115" s="25" t="s">
        <v>2416</v>
      </c>
      <c r="F115" t="s">
        <v>2387</v>
      </c>
      <c r="G115" s="70" t="s">
        <v>3428</v>
      </c>
      <c r="I115" t="s">
        <v>429</v>
      </c>
      <c r="J115" t="s">
        <v>3463</v>
      </c>
      <c r="L115" s="25" t="s">
        <v>4779</v>
      </c>
      <c r="N115"/>
      <c r="P115" s="104"/>
      <c r="U115"/>
      <c r="W115" s="104"/>
      <c r="Y115" s="70" t="s">
        <v>1220</v>
      </c>
      <c r="BA115" s="46"/>
    </row>
    <row r="116" spans="1:53" ht="13.8">
      <c r="A116" t="s">
        <v>430</v>
      </c>
      <c r="B116" t="s">
        <v>3465</v>
      </c>
      <c r="C116" s="5"/>
      <c r="D116" s="5" t="s">
        <v>4519</v>
      </c>
      <c r="E116" s="25" t="s">
        <v>2416</v>
      </c>
      <c r="F116" t="s">
        <v>2387</v>
      </c>
      <c r="G116" s="70" t="s">
        <v>3428</v>
      </c>
      <c r="I116" t="s">
        <v>430</v>
      </c>
      <c r="J116" t="s">
        <v>3465</v>
      </c>
      <c r="L116" s="25" t="s">
        <v>3439</v>
      </c>
      <c r="N116"/>
      <c r="P116" s="104"/>
      <c r="U116"/>
      <c r="W116" s="104"/>
      <c r="Y116" s="70" t="s">
        <v>1220</v>
      </c>
      <c r="BA116" s="46"/>
    </row>
    <row r="117" spans="1:53" ht="27.6">
      <c r="A117" t="s">
        <v>431</v>
      </c>
      <c r="B117" t="s">
        <v>3466</v>
      </c>
      <c r="C117" s="5"/>
      <c r="D117" s="5" t="s">
        <v>4520</v>
      </c>
      <c r="E117" s="25" t="s">
        <v>2416</v>
      </c>
      <c r="F117" t="s">
        <v>2387</v>
      </c>
      <c r="G117" s="70" t="s">
        <v>3428</v>
      </c>
      <c r="I117" t="s">
        <v>431</v>
      </c>
      <c r="J117" t="s">
        <v>3466</v>
      </c>
      <c r="L117" s="25" t="s">
        <v>3083</v>
      </c>
      <c r="N117"/>
      <c r="P117" s="104"/>
      <c r="U117"/>
      <c r="W117" s="104"/>
      <c r="Y117" s="70" t="s">
        <v>1220</v>
      </c>
      <c r="BA117" s="46"/>
    </row>
    <row r="118" spans="1:53" ht="27.6">
      <c r="A118" t="s">
        <v>432</v>
      </c>
      <c r="B118" t="s">
        <v>3467</v>
      </c>
      <c r="C118" s="5"/>
      <c r="D118" s="5" t="s">
        <v>4521</v>
      </c>
      <c r="E118" s="25" t="s">
        <v>2417</v>
      </c>
      <c r="F118" t="s">
        <v>2387</v>
      </c>
      <c r="G118" s="70" t="s">
        <v>3428</v>
      </c>
      <c r="I118" t="s">
        <v>432</v>
      </c>
      <c r="J118" t="s">
        <v>3467</v>
      </c>
      <c r="L118" s="25" t="s">
        <v>3440</v>
      </c>
      <c r="N118"/>
      <c r="P118" s="104"/>
      <c r="U118"/>
      <c r="W118" s="104"/>
      <c r="Y118" s="70" t="s">
        <v>1220</v>
      </c>
      <c r="BA118" s="46"/>
    </row>
    <row r="119" spans="1:53" ht="27.6">
      <c r="A119" t="s">
        <v>433</v>
      </c>
      <c r="B119" t="s">
        <v>3469</v>
      </c>
      <c r="C119" s="5"/>
      <c r="D119" s="5" t="s">
        <v>4522</v>
      </c>
      <c r="E119" s="25" t="s">
        <v>2417</v>
      </c>
      <c r="F119" t="s">
        <v>2387</v>
      </c>
      <c r="G119" s="70" t="s">
        <v>3428</v>
      </c>
      <c r="I119" t="s">
        <v>433</v>
      </c>
      <c r="J119" t="s">
        <v>3469</v>
      </c>
      <c r="L119" s="25" t="s">
        <v>3084</v>
      </c>
      <c r="N119"/>
      <c r="P119" s="104"/>
      <c r="U119"/>
      <c r="W119" s="104"/>
      <c r="Y119" s="70" t="s">
        <v>1220</v>
      </c>
      <c r="BA119" s="46"/>
    </row>
    <row r="120" spans="1:53" ht="27.6">
      <c r="A120" t="s">
        <v>434</v>
      </c>
      <c r="B120" t="s">
        <v>3470</v>
      </c>
      <c r="C120" s="5"/>
      <c r="D120" s="5" t="s">
        <v>4523</v>
      </c>
      <c r="E120" s="25" t="s">
        <v>2417</v>
      </c>
      <c r="F120" t="s">
        <v>2387</v>
      </c>
      <c r="G120" s="70" t="s">
        <v>3428</v>
      </c>
      <c r="I120" t="s">
        <v>434</v>
      </c>
      <c r="J120" t="s">
        <v>3470</v>
      </c>
      <c r="L120" s="25" t="s">
        <v>3085</v>
      </c>
      <c r="N120"/>
      <c r="P120" s="104"/>
      <c r="U120"/>
      <c r="W120" s="104"/>
      <c r="Y120" s="70" t="s">
        <v>1220</v>
      </c>
      <c r="BA120" s="46"/>
    </row>
    <row r="121" spans="1:53" ht="27.6">
      <c r="A121" t="s">
        <v>435</v>
      </c>
      <c r="B121" t="s">
        <v>3471</v>
      </c>
      <c r="C121" s="5"/>
      <c r="D121" s="5" t="s">
        <v>4524</v>
      </c>
      <c r="E121" s="25" t="s">
        <v>2418</v>
      </c>
      <c r="F121" t="s">
        <v>2387</v>
      </c>
      <c r="G121" s="70" t="s">
        <v>3428</v>
      </c>
      <c r="I121" t="s">
        <v>435</v>
      </c>
      <c r="J121" t="s">
        <v>3471</v>
      </c>
      <c r="L121" s="25" t="s">
        <v>3441</v>
      </c>
      <c r="N121"/>
      <c r="P121" s="104"/>
      <c r="U121"/>
      <c r="W121" s="104"/>
      <c r="Y121" s="70" t="s">
        <v>1220</v>
      </c>
      <c r="BA121" s="46"/>
    </row>
    <row r="122" spans="1:53" ht="27.6">
      <c r="A122" t="s">
        <v>436</v>
      </c>
      <c r="B122" t="s">
        <v>3473</v>
      </c>
      <c r="C122" s="5"/>
      <c r="D122" s="5" t="s">
        <v>4525</v>
      </c>
      <c r="E122" s="25" t="s">
        <v>2418</v>
      </c>
      <c r="F122" t="s">
        <v>2387</v>
      </c>
      <c r="G122" s="70" t="s">
        <v>3428</v>
      </c>
      <c r="I122" t="s">
        <v>436</v>
      </c>
      <c r="J122" t="s">
        <v>3473</v>
      </c>
      <c r="L122" s="25" t="s">
        <v>4780</v>
      </c>
      <c r="N122"/>
      <c r="P122" s="104"/>
      <c r="U122"/>
      <c r="W122" s="104"/>
      <c r="Y122" s="70" t="s">
        <v>1220</v>
      </c>
      <c r="BA122" s="46"/>
    </row>
    <row r="123" spans="1:53" ht="27.6">
      <c r="A123" t="s">
        <v>437</v>
      </c>
      <c r="B123" t="s">
        <v>362</v>
      </c>
      <c r="C123" s="5"/>
      <c r="D123" s="5" t="s">
        <v>4526</v>
      </c>
      <c r="E123" s="25" t="s">
        <v>2419</v>
      </c>
      <c r="F123" t="s">
        <v>2387</v>
      </c>
      <c r="G123" s="70" t="s">
        <v>3428</v>
      </c>
      <c r="I123" t="s">
        <v>437</v>
      </c>
      <c r="J123" t="s">
        <v>362</v>
      </c>
      <c r="L123" s="25" t="s">
        <v>3442</v>
      </c>
      <c r="N123"/>
      <c r="P123" s="104"/>
      <c r="U123"/>
      <c r="W123" s="104"/>
      <c r="Y123" s="70" t="s">
        <v>1220</v>
      </c>
      <c r="BA123" s="46"/>
    </row>
    <row r="124" spans="1:53" ht="27.6">
      <c r="A124" t="s">
        <v>438</v>
      </c>
      <c r="B124" t="s">
        <v>363</v>
      </c>
      <c r="C124" s="5"/>
      <c r="D124" s="5" t="s">
        <v>4527</v>
      </c>
      <c r="E124" s="25" t="s">
        <v>2420</v>
      </c>
      <c r="F124" t="s">
        <v>2388</v>
      </c>
      <c r="G124" s="70" t="s">
        <v>3429</v>
      </c>
      <c r="I124" t="s">
        <v>438</v>
      </c>
      <c r="J124" t="s">
        <v>363</v>
      </c>
      <c r="L124" s="25" t="s">
        <v>3443</v>
      </c>
      <c r="N124"/>
      <c r="P124" s="104"/>
      <c r="U124"/>
      <c r="W124" s="104"/>
      <c r="Y124" s="70" t="s">
        <v>1220</v>
      </c>
      <c r="BA124" s="46"/>
    </row>
    <row r="125" spans="1:53" ht="13.8">
      <c r="A125" t="s">
        <v>439</v>
      </c>
      <c r="B125" t="s">
        <v>2356</v>
      </c>
      <c r="C125" s="5"/>
      <c r="D125" s="5" t="s">
        <v>4528</v>
      </c>
      <c r="E125" s="25" t="s">
        <v>2421</v>
      </c>
      <c r="F125" t="s">
        <v>2388</v>
      </c>
      <c r="G125" s="70" t="s">
        <v>3429</v>
      </c>
      <c r="I125" t="s">
        <v>439</v>
      </c>
      <c r="J125" t="s">
        <v>2356</v>
      </c>
      <c r="L125" s="25" t="s">
        <v>3086</v>
      </c>
      <c r="N125"/>
      <c r="P125" s="104"/>
      <c r="U125"/>
      <c r="W125" s="104"/>
      <c r="Y125" s="70" t="s">
        <v>1220</v>
      </c>
      <c r="BA125" s="46"/>
    </row>
    <row r="126" spans="1:53" ht="13.8">
      <c r="A126" t="s">
        <v>440</v>
      </c>
      <c r="B126" t="s">
        <v>2357</v>
      </c>
      <c r="C126" s="5"/>
      <c r="D126" s="5" t="s">
        <v>4529</v>
      </c>
      <c r="E126" s="25" t="s">
        <v>2421</v>
      </c>
      <c r="F126" t="s">
        <v>2388</v>
      </c>
      <c r="G126" s="70" t="s">
        <v>3429</v>
      </c>
      <c r="I126" t="s">
        <v>440</v>
      </c>
      <c r="J126" t="s">
        <v>2357</v>
      </c>
      <c r="L126" s="25" t="s">
        <v>3087</v>
      </c>
      <c r="N126"/>
      <c r="P126" s="104"/>
      <c r="U126"/>
      <c r="W126" s="104"/>
      <c r="Y126" s="70" t="s">
        <v>1220</v>
      </c>
      <c r="BA126" s="46"/>
    </row>
    <row r="127" spans="1:53" ht="27.6">
      <c r="A127" t="s">
        <v>441</v>
      </c>
      <c r="B127" t="s">
        <v>2358</v>
      </c>
      <c r="C127" s="5"/>
      <c r="D127" s="5" t="s">
        <v>4530</v>
      </c>
      <c r="E127" s="25" t="s">
        <v>2422</v>
      </c>
      <c r="F127" t="s">
        <v>2388</v>
      </c>
      <c r="G127" s="70" t="s">
        <v>3429</v>
      </c>
      <c r="I127" t="s">
        <v>441</v>
      </c>
      <c r="J127" t="s">
        <v>2358</v>
      </c>
      <c r="L127" s="25" t="s">
        <v>3088</v>
      </c>
      <c r="N127"/>
      <c r="P127" s="104"/>
      <c r="U127"/>
      <c r="W127" s="104"/>
      <c r="Y127" s="70" t="s">
        <v>1220</v>
      </c>
      <c r="BA127" s="46"/>
    </row>
    <row r="128" spans="1:53" ht="27.6">
      <c r="A128" t="s">
        <v>442</v>
      </c>
      <c r="B128" t="s">
        <v>2359</v>
      </c>
      <c r="C128" s="5"/>
      <c r="D128" s="5" t="s">
        <v>4531</v>
      </c>
      <c r="E128" s="25" t="s">
        <v>2423</v>
      </c>
      <c r="F128" t="s">
        <v>2388</v>
      </c>
      <c r="G128" s="70" t="s">
        <v>3429</v>
      </c>
      <c r="I128" t="s">
        <v>442</v>
      </c>
      <c r="J128" t="s">
        <v>2359</v>
      </c>
      <c r="L128" s="25" t="s">
        <v>3089</v>
      </c>
      <c r="N128"/>
      <c r="P128" s="104"/>
      <c r="U128"/>
      <c r="W128" s="104"/>
      <c r="Y128" s="70" t="s">
        <v>1220</v>
      </c>
      <c r="BA128" s="46"/>
    </row>
    <row r="129" spans="1:53" ht="27.6">
      <c r="A129" t="s">
        <v>443</v>
      </c>
      <c r="B129" t="s">
        <v>2360</v>
      </c>
      <c r="C129" s="5"/>
      <c r="D129" s="5" t="s">
        <v>4531</v>
      </c>
      <c r="E129" s="25" t="s">
        <v>2423</v>
      </c>
      <c r="F129" t="s">
        <v>2388</v>
      </c>
      <c r="G129" s="70" t="s">
        <v>3429</v>
      </c>
      <c r="I129" t="s">
        <v>443</v>
      </c>
      <c r="J129" t="s">
        <v>2360</v>
      </c>
      <c r="L129" s="25" t="s">
        <v>3091</v>
      </c>
      <c r="N129"/>
      <c r="P129" s="104"/>
      <c r="U129"/>
      <c r="W129" s="104"/>
      <c r="Y129" s="70" t="s">
        <v>1220</v>
      </c>
      <c r="BA129" s="46"/>
    </row>
    <row r="130" spans="1:53" ht="27.6">
      <c r="A130" t="s">
        <v>444</v>
      </c>
      <c r="B130" t="s">
        <v>2361</v>
      </c>
      <c r="C130" s="5"/>
      <c r="D130" s="5" t="s">
        <v>4532</v>
      </c>
      <c r="E130" s="25" t="s">
        <v>2423</v>
      </c>
      <c r="F130" t="s">
        <v>2388</v>
      </c>
      <c r="G130" s="70" t="s">
        <v>3429</v>
      </c>
      <c r="I130" t="s">
        <v>444</v>
      </c>
      <c r="J130" t="s">
        <v>2361</v>
      </c>
      <c r="L130" s="25" t="s">
        <v>3092</v>
      </c>
      <c r="N130"/>
      <c r="P130" s="104"/>
      <c r="U130"/>
      <c r="W130" s="104"/>
      <c r="Y130" s="70" t="s">
        <v>1220</v>
      </c>
      <c r="BA130" s="46"/>
    </row>
    <row r="131" spans="1:53" ht="27.6">
      <c r="A131" t="s">
        <v>445</v>
      </c>
      <c r="B131" t="s">
        <v>3474</v>
      </c>
      <c r="C131" s="5"/>
      <c r="D131" s="5" t="s">
        <v>4533</v>
      </c>
      <c r="E131" s="25" t="s">
        <v>2424</v>
      </c>
      <c r="F131" t="s">
        <v>2388</v>
      </c>
      <c r="G131" s="70" t="s">
        <v>3429</v>
      </c>
      <c r="I131" t="s">
        <v>445</v>
      </c>
      <c r="J131" t="s">
        <v>3474</v>
      </c>
      <c r="L131" s="25" t="s">
        <v>3093</v>
      </c>
      <c r="N131"/>
      <c r="P131" s="104"/>
      <c r="U131"/>
      <c r="W131" s="104"/>
      <c r="Y131" s="70" t="s">
        <v>1220</v>
      </c>
      <c r="BA131" s="46"/>
    </row>
    <row r="132" spans="1:53" ht="27.6">
      <c r="A132" t="s">
        <v>446</v>
      </c>
      <c r="B132" t="s">
        <v>3476</v>
      </c>
      <c r="C132" s="5"/>
      <c r="D132" s="5" t="s">
        <v>4534</v>
      </c>
      <c r="E132" s="25" t="s">
        <v>2425</v>
      </c>
      <c r="F132" t="s">
        <v>2388</v>
      </c>
      <c r="G132" s="70" t="s">
        <v>3429</v>
      </c>
      <c r="I132" t="s">
        <v>446</v>
      </c>
      <c r="J132" t="s">
        <v>3476</v>
      </c>
      <c r="L132" s="25" t="s">
        <v>3444</v>
      </c>
      <c r="N132"/>
      <c r="P132" s="104"/>
      <c r="U132"/>
      <c r="W132" s="104"/>
      <c r="Y132" s="70" t="s">
        <v>1220</v>
      </c>
      <c r="BA132" s="46"/>
    </row>
    <row r="133" spans="1:53" ht="27.6">
      <c r="A133" t="s">
        <v>447</v>
      </c>
      <c r="B133" t="s">
        <v>3478</v>
      </c>
      <c r="C133" s="5"/>
      <c r="D133" s="5" t="s">
        <v>4534</v>
      </c>
      <c r="E133" s="25" t="s">
        <v>2425</v>
      </c>
      <c r="F133" t="s">
        <v>2388</v>
      </c>
      <c r="G133" s="70" t="s">
        <v>3429</v>
      </c>
      <c r="I133" t="s">
        <v>447</v>
      </c>
      <c r="J133" t="s">
        <v>3478</v>
      </c>
      <c r="L133" s="25" t="s">
        <v>3445</v>
      </c>
      <c r="N133"/>
      <c r="P133" s="104"/>
      <c r="U133"/>
      <c r="W133" s="104"/>
      <c r="Y133" s="70" t="s">
        <v>1220</v>
      </c>
      <c r="BA133" s="46"/>
    </row>
    <row r="134" spans="1:53" ht="27.6">
      <c r="A134" t="s">
        <v>448</v>
      </c>
      <c r="B134" t="s">
        <v>3479</v>
      </c>
      <c r="C134" s="5"/>
      <c r="D134" s="5" t="s">
        <v>4535</v>
      </c>
      <c r="E134" s="25" t="s">
        <v>2425</v>
      </c>
      <c r="F134" t="s">
        <v>2388</v>
      </c>
      <c r="G134" s="70" t="s">
        <v>3429</v>
      </c>
      <c r="I134" t="s">
        <v>448</v>
      </c>
      <c r="J134" t="s">
        <v>3479</v>
      </c>
      <c r="L134" s="25" t="s">
        <v>3447</v>
      </c>
      <c r="N134"/>
      <c r="P134" s="104"/>
      <c r="U134"/>
      <c r="W134" s="104"/>
      <c r="Y134" s="70" t="s">
        <v>1220</v>
      </c>
      <c r="BA134" s="46"/>
    </row>
    <row r="135" spans="1:53" ht="27.6">
      <c r="A135" t="s">
        <v>449</v>
      </c>
      <c r="B135" t="s">
        <v>3480</v>
      </c>
      <c r="C135" s="5"/>
      <c r="D135" s="5" t="s">
        <v>4536</v>
      </c>
      <c r="E135" s="25" t="s">
        <v>2426</v>
      </c>
      <c r="F135" t="s">
        <v>2388</v>
      </c>
      <c r="G135" s="70" t="s">
        <v>3429</v>
      </c>
      <c r="I135" t="s">
        <v>449</v>
      </c>
      <c r="J135" t="s">
        <v>3480</v>
      </c>
      <c r="L135" s="25" t="s">
        <v>3446</v>
      </c>
      <c r="N135"/>
      <c r="P135" s="104"/>
      <c r="U135"/>
      <c r="W135" s="104"/>
      <c r="Y135" s="70" t="s">
        <v>1220</v>
      </c>
      <c r="BA135" s="46"/>
    </row>
    <row r="136" spans="1:53" ht="27.6">
      <c r="A136" t="s">
        <v>450</v>
      </c>
      <c r="B136" t="s">
        <v>3482</v>
      </c>
      <c r="C136" s="5"/>
      <c r="D136" s="5" t="s">
        <v>4537</v>
      </c>
      <c r="E136" s="25" t="s">
        <v>2426</v>
      </c>
      <c r="F136" t="s">
        <v>2388</v>
      </c>
      <c r="G136" s="70" t="s">
        <v>3429</v>
      </c>
      <c r="I136" t="s">
        <v>450</v>
      </c>
      <c r="J136" t="s">
        <v>3482</v>
      </c>
      <c r="L136" s="25" t="s">
        <v>3094</v>
      </c>
      <c r="N136"/>
      <c r="P136" s="104"/>
      <c r="U136"/>
      <c r="W136" s="104"/>
      <c r="Y136" s="70" t="s">
        <v>1220</v>
      </c>
      <c r="BA136" s="46"/>
    </row>
    <row r="137" spans="1:53" ht="27.6">
      <c r="A137" t="s">
        <v>451</v>
      </c>
      <c r="B137" t="s">
        <v>3483</v>
      </c>
      <c r="C137" s="5"/>
      <c r="D137" s="5" t="s">
        <v>4538</v>
      </c>
      <c r="E137" s="25" t="s">
        <v>2426</v>
      </c>
      <c r="F137" t="s">
        <v>2388</v>
      </c>
      <c r="G137" s="70" t="s">
        <v>3429</v>
      </c>
      <c r="I137" t="s">
        <v>451</v>
      </c>
      <c r="J137" t="s">
        <v>3483</v>
      </c>
      <c r="L137" s="25" t="s">
        <v>3095</v>
      </c>
      <c r="N137"/>
      <c r="P137" s="104"/>
      <c r="U137"/>
      <c r="W137" s="104"/>
      <c r="Y137" s="70" t="s">
        <v>1220</v>
      </c>
      <c r="BA137" s="46"/>
    </row>
    <row r="138" spans="1:53" ht="13.8">
      <c r="A138" t="s">
        <v>452</v>
      </c>
      <c r="B138" t="s">
        <v>3484</v>
      </c>
      <c r="C138" s="5"/>
      <c r="D138" s="5" t="s">
        <v>4539</v>
      </c>
      <c r="E138" s="25" t="s">
        <v>2427</v>
      </c>
      <c r="F138" t="s">
        <v>2388</v>
      </c>
      <c r="G138" s="70" t="s">
        <v>3429</v>
      </c>
      <c r="I138" t="s">
        <v>452</v>
      </c>
      <c r="J138" t="s">
        <v>3484</v>
      </c>
      <c r="L138" s="25" t="s">
        <v>3096</v>
      </c>
      <c r="N138"/>
      <c r="P138" s="104"/>
      <c r="U138"/>
      <c r="W138" s="104"/>
      <c r="Y138" s="70" t="s">
        <v>1220</v>
      </c>
      <c r="BA138" s="46"/>
    </row>
    <row r="139" spans="1:53" ht="27.6">
      <c r="A139" t="s">
        <v>453</v>
      </c>
      <c r="B139" t="s">
        <v>3486</v>
      </c>
      <c r="C139" s="5"/>
      <c r="D139" s="5" t="s">
        <v>4540</v>
      </c>
      <c r="E139" s="25" t="s">
        <v>2427</v>
      </c>
      <c r="F139" t="s">
        <v>2388</v>
      </c>
      <c r="G139" s="70" t="s">
        <v>3429</v>
      </c>
      <c r="I139" t="s">
        <v>453</v>
      </c>
      <c r="J139" t="s">
        <v>3486</v>
      </c>
      <c r="L139" s="25" t="s">
        <v>3448</v>
      </c>
      <c r="N139"/>
      <c r="P139" s="104"/>
      <c r="U139"/>
      <c r="W139" s="104"/>
      <c r="Y139" s="70" t="s">
        <v>1220</v>
      </c>
      <c r="BA139" s="46"/>
    </row>
    <row r="140" spans="1:53" ht="27.6">
      <c r="A140" t="s">
        <v>454</v>
      </c>
      <c r="B140" t="s">
        <v>364</v>
      </c>
      <c r="C140" s="5"/>
      <c r="D140" s="5" t="s">
        <v>4541</v>
      </c>
      <c r="E140" s="25" t="s">
        <v>2428</v>
      </c>
      <c r="F140" t="s">
        <v>2388</v>
      </c>
      <c r="G140" s="70" t="s">
        <v>3429</v>
      </c>
      <c r="I140" t="s">
        <v>454</v>
      </c>
      <c r="J140" t="s">
        <v>364</v>
      </c>
      <c r="L140" s="25" t="s">
        <v>3449</v>
      </c>
      <c r="N140"/>
      <c r="P140" s="104"/>
      <c r="U140"/>
      <c r="W140" s="104"/>
      <c r="Y140" s="70" t="s">
        <v>1220</v>
      </c>
      <c r="AE140" s="46"/>
      <c r="BA140" s="46"/>
    </row>
    <row r="141" spans="1:53" ht="13.8">
      <c r="A141" t="s">
        <v>455</v>
      </c>
      <c r="B141" t="s">
        <v>2362</v>
      </c>
      <c r="C141" s="5"/>
      <c r="D141" s="5" t="s">
        <v>4542</v>
      </c>
      <c r="E141" s="25" t="s">
        <v>2429</v>
      </c>
      <c r="F141" t="s">
        <v>2389</v>
      </c>
      <c r="G141" s="70" t="s">
        <v>3430</v>
      </c>
      <c r="I141" t="s">
        <v>455</v>
      </c>
      <c r="J141" t="s">
        <v>2362</v>
      </c>
      <c r="L141" s="25" t="s">
        <v>3097</v>
      </c>
      <c r="N141"/>
      <c r="P141" s="104"/>
      <c r="U141"/>
      <c r="W141" s="104"/>
      <c r="Y141" s="70" t="s">
        <v>1220</v>
      </c>
      <c r="AE141" s="46"/>
      <c r="BA141" s="46"/>
    </row>
    <row r="142" spans="1:53" ht="13.8">
      <c r="A142" t="s">
        <v>456</v>
      </c>
      <c r="B142" s="14" t="s">
        <v>3487</v>
      </c>
      <c r="C142" s="5"/>
      <c r="D142" s="5" t="s">
        <v>4543</v>
      </c>
      <c r="E142" s="25" t="s">
        <v>2430</v>
      </c>
      <c r="F142" t="s">
        <v>2389</v>
      </c>
      <c r="G142" s="70" t="s">
        <v>3430</v>
      </c>
      <c r="I142" t="s">
        <v>456</v>
      </c>
      <c r="J142" s="14" t="s">
        <v>3487</v>
      </c>
      <c r="L142" s="25" t="s">
        <v>3098</v>
      </c>
      <c r="N142"/>
      <c r="P142" s="104"/>
      <c r="U142"/>
      <c r="W142" s="104"/>
      <c r="Y142" s="158" t="s">
        <v>174</v>
      </c>
      <c r="AE142" s="46"/>
      <c r="BA142" s="46"/>
    </row>
    <row r="143" spans="1:53" ht="27.6">
      <c r="A143" s="47">
        <v>5149</v>
      </c>
      <c r="B143" t="s">
        <v>3100</v>
      </c>
      <c r="C143" s="5"/>
      <c r="D143" s="5" t="s">
        <v>4544</v>
      </c>
      <c r="E143" s="25" t="s">
        <v>3431</v>
      </c>
      <c r="F143" t="s">
        <v>3395</v>
      </c>
      <c r="G143" s="70" t="s">
        <v>3394</v>
      </c>
      <c r="I143" s="47">
        <v>5149</v>
      </c>
      <c r="J143" t="s">
        <v>3100</v>
      </c>
      <c r="L143" s="25" t="s">
        <v>4781</v>
      </c>
      <c r="N143"/>
      <c r="P143" s="104"/>
      <c r="U143"/>
      <c r="W143" s="104"/>
      <c r="Y143" s="158" t="s">
        <v>174</v>
      </c>
      <c r="AE143" s="46"/>
      <c r="BA143" s="46"/>
    </row>
    <row r="144" spans="1:53" ht="27.6">
      <c r="A144" s="47">
        <v>5150</v>
      </c>
      <c r="B144" t="s">
        <v>3101</v>
      </c>
      <c r="C144" s="5"/>
      <c r="D144" s="5" t="s">
        <v>4545</v>
      </c>
      <c r="E144" s="25" t="s">
        <v>3432</v>
      </c>
      <c r="F144" t="s">
        <v>3392</v>
      </c>
      <c r="G144" s="70" t="s">
        <v>3391</v>
      </c>
      <c r="I144" s="47">
        <v>5150</v>
      </c>
      <c r="J144" t="s">
        <v>3101</v>
      </c>
      <c r="L144" s="25" t="s">
        <v>4782</v>
      </c>
      <c r="N144"/>
      <c r="P144" s="104"/>
      <c r="U144"/>
      <c r="W144" s="104"/>
      <c r="Y144" s="158" t="s">
        <v>174</v>
      </c>
      <c r="AE144" s="46"/>
      <c r="BA144" s="46"/>
    </row>
    <row r="145" spans="1:53" ht="13.8">
      <c r="A145" s="47">
        <v>4356</v>
      </c>
      <c r="B145" t="s">
        <v>3102</v>
      </c>
      <c r="C145" s="5"/>
      <c r="D145" s="5" t="s">
        <v>4546</v>
      </c>
      <c r="E145" s="25" t="s">
        <v>3061</v>
      </c>
      <c r="F145" t="s">
        <v>3395</v>
      </c>
      <c r="G145" s="70" t="s">
        <v>3394</v>
      </c>
      <c r="I145" s="47">
        <v>4356</v>
      </c>
      <c r="J145" t="s">
        <v>3102</v>
      </c>
      <c r="L145" s="25" t="s">
        <v>3698</v>
      </c>
      <c r="N145"/>
      <c r="P145" s="104"/>
      <c r="U145"/>
      <c r="W145" s="104"/>
      <c r="Y145" s="158" t="s">
        <v>174</v>
      </c>
      <c r="AE145" s="46"/>
      <c r="BA145" s="46"/>
    </row>
    <row r="146" spans="1:53" ht="13.8">
      <c r="A146" s="47">
        <v>4358</v>
      </c>
      <c r="B146" t="s">
        <v>3103</v>
      </c>
      <c r="C146" s="5"/>
      <c r="D146" s="5" t="s">
        <v>4547</v>
      </c>
      <c r="E146" s="25" t="s">
        <v>3062</v>
      </c>
      <c r="F146" t="s">
        <v>3392</v>
      </c>
      <c r="G146" s="70" t="s">
        <v>3391</v>
      </c>
      <c r="I146" s="47">
        <v>4358</v>
      </c>
      <c r="J146" t="s">
        <v>3103</v>
      </c>
      <c r="L146" s="25" t="s">
        <v>3699</v>
      </c>
      <c r="N146"/>
      <c r="P146" s="104"/>
      <c r="U146"/>
      <c r="W146" s="104"/>
      <c r="Y146" s="158" t="s">
        <v>174</v>
      </c>
      <c r="AE146" s="46"/>
      <c r="BA146" s="46"/>
    </row>
    <row r="147" spans="1:53" ht="13.8">
      <c r="A147" s="47">
        <v>2719</v>
      </c>
      <c r="B147" t="s">
        <v>3104</v>
      </c>
      <c r="C147" s="5"/>
      <c r="D147" s="5" t="s">
        <v>4548</v>
      </c>
      <c r="E147" s="25" t="s">
        <v>3063</v>
      </c>
      <c r="F147" t="s">
        <v>3395</v>
      </c>
      <c r="G147" s="70" t="s">
        <v>3394</v>
      </c>
      <c r="I147" s="47">
        <v>2719</v>
      </c>
      <c r="J147" t="s">
        <v>3104</v>
      </c>
      <c r="L147" s="25" t="s">
        <v>3450</v>
      </c>
      <c r="N147"/>
      <c r="P147" s="104"/>
      <c r="U147"/>
      <c r="W147" s="104"/>
      <c r="Y147" s="158" t="s">
        <v>174</v>
      </c>
      <c r="AE147" s="46"/>
      <c r="BA147" s="46"/>
    </row>
    <row r="148" spans="1:53" ht="27.6">
      <c r="A148" s="47">
        <v>2720</v>
      </c>
      <c r="B148" t="s">
        <v>3105</v>
      </c>
      <c r="C148" s="5"/>
      <c r="D148" s="5" t="s">
        <v>4549</v>
      </c>
      <c r="E148" s="25" t="s">
        <v>3064</v>
      </c>
      <c r="F148" t="s">
        <v>3392</v>
      </c>
      <c r="G148" s="70" t="s">
        <v>3391</v>
      </c>
      <c r="I148" s="47">
        <v>2720</v>
      </c>
      <c r="J148" t="s">
        <v>3105</v>
      </c>
      <c r="L148" s="25" t="s">
        <v>3700</v>
      </c>
      <c r="N148"/>
      <c r="P148" s="104"/>
      <c r="U148"/>
      <c r="W148" s="104"/>
      <c r="Y148" t="s">
        <v>173</v>
      </c>
      <c r="AE148" s="46"/>
      <c r="BA148" s="46"/>
    </row>
    <row r="149" spans="1:53" ht="27.6">
      <c r="A149" s="47">
        <v>4515</v>
      </c>
      <c r="B149" t="s">
        <v>3106</v>
      </c>
      <c r="C149" s="5"/>
      <c r="D149" s="5" t="s">
        <v>4550</v>
      </c>
      <c r="E149" s="25" t="s">
        <v>3075</v>
      </c>
      <c r="F149" t="s">
        <v>3393</v>
      </c>
      <c r="G149" s="70" t="s">
        <v>3394</v>
      </c>
      <c r="I149" s="47">
        <v>4515</v>
      </c>
      <c r="J149" t="s">
        <v>3106</v>
      </c>
      <c r="L149" s="25" t="s">
        <v>3099</v>
      </c>
      <c r="N149"/>
      <c r="P149" s="104"/>
      <c r="U149"/>
      <c r="W149" s="104"/>
      <c r="Y149" t="s">
        <v>173</v>
      </c>
      <c r="AE149" s="46"/>
      <c r="BA149" s="46"/>
    </row>
    <row r="150" spans="1:53" ht="27.6">
      <c r="A150" s="47">
        <v>4516</v>
      </c>
      <c r="B150" t="s">
        <v>3107</v>
      </c>
      <c r="C150" s="5"/>
      <c r="D150" s="5" t="s">
        <v>4551</v>
      </c>
      <c r="E150" s="25" t="s">
        <v>3076</v>
      </c>
      <c r="F150" t="s">
        <v>3390</v>
      </c>
      <c r="G150" s="70" t="s">
        <v>3391</v>
      </c>
      <c r="I150" s="47">
        <v>4516</v>
      </c>
      <c r="J150" t="s">
        <v>3107</v>
      </c>
      <c r="L150" s="25" t="s">
        <v>3701</v>
      </c>
      <c r="N150"/>
      <c r="P150" s="104"/>
      <c r="U150"/>
      <c r="W150" s="104"/>
      <c r="Y150" s="158" t="s">
        <v>174</v>
      </c>
      <c r="AE150" s="46"/>
      <c r="BA150" s="46"/>
    </row>
    <row r="151" spans="1:53" ht="27.6">
      <c r="A151" s="47">
        <v>4303</v>
      </c>
      <c r="B151" t="s">
        <v>3108</v>
      </c>
      <c r="C151" s="5"/>
      <c r="D151" s="5" t="s">
        <v>4552</v>
      </c>
      <c r="E151" s="25" t="s">
        <v>3065</v>
      </c>
      <c r="F151" t="s">
        <v>3392</v>
      </c>
      <c r="G151" s="70" t="s">
        <v>3391</v>
      </c>
      <c r="I151" s="47">
        <v>4303</v>
      </c>
      <c r="J151" t="s">
        <v>3108</v>
      </c>
      <c r="L151" s="25" t="s">
        <v>2404</v>
      </c>
      <c r="N151"/>
      <c r="P151" s="104"/>
      <c r="U151"/>
      <c r="W151" s="104"/>
      <c r="Y151" s="158" t="s">
        <v>174</v>
      </c>
      <c r="AE151" s="46"/>
      <c r="BA151" s="46"/>
    </row>
    <row r="152" spans="1:53" ht="27.6">
      <c r="A152" s="47">
        <v>4304</v>
      </c>
      <c r="B152" t="s">
        <v>3109</v>
      </c>
      <c r="C152" s="5"/>
      <c r="D152" s="5" t="s">
        <v>4553</v>
      </c>
      <c r="E152" s="25" t="s">
        <v>3066</v>
      </c>
      <c r="F152" t="s">
        <v>3395</v>
      </c>
      <c r="G152" s="70" t="s">
        <v>3394</v>
      </c>
      <c r="I152" s="47">
        <v>4304</v>
      </c>
      <c r="J152" t="s">
        <v>3109</v>
      </c>
      <c r="L152" s="25" t="s">
        <v>2405</v>
      </c>
      <c r="N152"/>
      <c r="P152" s="104"/>
      <c r="U152"/>
      <c r="W152" s="104"/>
      <c r="Y152" s="158" t="s">
        <v>174</v>
      </c>
      <c r="AE152" s="46"/>
      <c r="BA152" s="46"/>
    </row>
    <row r="153" spans="1:53" ht="27.6">
      <c r="A153" s="47">
        <v>6236</v>
      </c>
      <c r="B153" t="s">
        <v>3110</v>
      </c>
      <c r="C153" s="5"/>
      <c r="D153" s="5" t="s">
        <v>4554</v>
      </c>
      <c r="E153" s="25" t="s">
        <v>3067</v>
      </c>
      <c r="F153" t="s">
        <v>3395</v>
      </c>
      <c r="G153" s="70" t="s">
        <v>3394</v>
      </c>
      <c r="I153" s="47">
        <v>6236</v>
      </c>
      <c r="J153" t="s">
        <v>3110</v>
      </c>
      <c r="L153" s="25" t="s">
        <v>2406</v>
      </c>
      <c r="N153"/>
      <c r="P153" s="104"/>
      <c r="U153"/>
      <c r="W153" s="104"/>
      <c r="Y153" s="158" t="s">
        <v>174</v>
      </c>
      <c r="AE153" s="46"/>
      <c r="BA153" s="46"/>
    </row>
    <row r="154" spans="1:53" ht="27.6">
      <c r="A154" s="47">
        <v>6237</v>
      </c>
      <c r="B154" t="s">
        <v>3111</v>
      </c>
      <c r="C154" s="5"/>
      <c r="D154" s="5" t="s">
        <v>4555</v>
      </c>
      <c r="E154" s="25" t="s">
        <v>3068</v>
      </c>
      <c r="F154" t="s">
        <v>3392</v>
      </c>
      <c r="G154" s="70" t="s">
        <v>3391</v>
      </c>
      <c r="I154" s="47">
        <v>6237</v>
      </c>
      <c r="J154" t="s">
        <v>3111</v>
      </c>
      <c r="L154" s="25" t="s">
        <v>2407</v>
      </c>
      <c r="N154"/>
      <c r="P154" s="104"/>
      <c r="U154"/>
      <c r="W154" s="104"/>
      <c r="Y154" s="158" t="s">
        <v>174</v>
      </c>
      <c r="AE154" s="46"/>
      <c r="BA154" s="46"/>
    </row>
    <row r="155" spans="1:53" ht="27.6">
      <c r="A155" s="47">
        <v>4305</v>
      </c>
      <c r="B155" t="s">
        <v>3112</v>
      </c>
      <c r="C155" s="5"/>
      <c r="D155" s="5" t="s">
        <v>4556</v>
      </c>
      <c r="E155" s="25" t="s">
        <v>3069</v>
      </c>
      <c r="F155" t="s">
        <v>3395</v>
      </c>
      <c r="G155" s="70" t="s">
        <v>3394</v>
      </c>
      <c r="I155" s="47">
        <v>4305</v>
      </c>
      <c r="J155" t="s">
        <v>3112</v>
      </c>
      <c r="L155" s="25" t="s">
        <v>3453</v>
      </c>
      <c r="N155"/>
      <c r="P155" s="104"/>
      <c r="U155"/>
      <c r="W155" s="104"/>
      <c r="Y155" s="158" t="s">
        <v>174</v>
      </c>
      <c r="AE155" s="46"/>
      <c r="BA155" s="46"/>
    </row>
    <row r="156" spans="1:53" ht="27.6">
      <c r="A156" s="47">
        <v>4306</v>
      </c>
      <c r="B156" t="s">
        <v>3113</v>
      </c>
      <c r="C156" s="5"/>
      <c r="D156" s="5" t="s">
        <v>4557</v>
      </c>
      <c r="E156" s="25" t="s">
        <v>3070</v>
      </c>
      <c r="F156" t="s">
        <v>3392</v>
      </c>
      <c r="G156" s="70" t="s">
        <v>3391</v>
      </c>
      <c r="I156" s="47">
        <v>4306</v>
      </c>
      <c r="J156" t="s">
        <v>3113</v>
      </c>
      <c r="L156" s="25" t="s">
        <v>3702</v>
      </c>
      <c r="N156"/>
      <c r="P156" s="104"/>
      <c r="U156"/>
      <c r="W156" s="104"/>
      <c r="Y156" s="158" t="s">
        <v>174</v>
      </c>
      <c r="AE156" s="46"/>
      <c r="BA156" s="46"/>
    </row>
    <row r="157" spans="1:53" ht="27.6">
      <c r="A157" s="47">
        <v>4307</v>
      </c>
      <c r="B157" t="s">
        <v>3114</v>
      </c>
      <c r="C157" s="5"/>
      <c r="D157" s="5" t="s">
        <v>4558</v>
      </c>
      <c r="E157" s="25" t="s">
        <v>3071</v>
      </c>
      <c r="F157" t="s">
        <v>3395</v>
      </c>
      <c r="G157" s="70" t="s">
        <v>3394</v>
      </c>
      <c r="I157" s="47">
        <v>4307</v>
      </c>
      <c r="J157" t="s">
        <v>3114</v>
      </c>
      <c r="L157" s="25" t="s">
        <v>3454</v>
      </c>
      <c r="N157"/>
      <c r="P157" s="104"/>
      <c r="U157"/>
      <c r="W157" s="104"/>
      <c r="Y157" s="158" t="s">
        <v>174</v>
      </c>
      <c r="AE157" s="46"/>
      <c r="BA157" s="46"/>
    </row>
    <row r="158" spans="1:53" ht="27.6">
      <c r="A158" s="47">
        <v>4308</v>
      </c>
      <c r="B158" t="s">
        <v>3115</v>
      </c>
      <c r="C158" s="5"/>
      <c r="D158" s="5" t="s">
        <v>4559</v>
      </c>
      <c r="E158" s="25" t="s">
        <v>3072</v>
      </c>
      <c r="F158" t="s">
        <v>3392</v>
      </c>
      <c r="G158" s="70" t="s">
        <v>3391</v>
      </c>
      <c r="I158" s="47">
        <v>4308</v>
      </c>
      <c r="J158" t="s">
        <v>3115</v>
      </c>
      <c r="L158" s="25" t="s">
        <v>3456</v>
      </c>
      <c r="N158"/>
      <c r="P158" s="104"/>
      <c r="U158"/>
      <c r="W158" s="104"/>
      <c r="Y158" s="158" t="s">
        <v>174</v>
      </c>
      <c r="BA158" s="46"/>
    </row>
    <row r="159" spans="1:53" ht="13.8">
      <c r="A159" s="47">
        <v>4309</v>
      </c>
      <c r="B159" t="s">
        <v>3116</v>
      </c>
      <c r="C159" s="5"/>
      <c r="D159" s="5" t="s">
        <v>4560</v>
      </c>
      <c r="E159" s="25" t="s">
        <v>3072</v>
      </c>
      <c r="F159" t="s">
        <v>3392</v>
      </c>
      <c r="G159" s="70" t="s">
        <v>3391</v>
      </c>
      <c r="I159" s="47">
        <v>4309</v>
      </c>
      <c r="J159" t="s">
        <v>3116</v>
      </c>
      <c r="L159" s="25" t="s">
        <v>3703</v>
      </c>
      <c r="N159"/>
      <c r="P159" s="104"/>
      <c r="U159"/>
      <c r="W159" s="104"/>
      <c r="Y159" t="s">
        <v>173</v>
      </c>
      <c r="BA159" s="46"/>
    </row>
    <row r="160" spans="1:53" ht="27.6">
      <c r="A160" s="47">
        <v>4319</v>
      </c>
      <c r="B160" t="s">
        <v>3117</v>
      </c>
      <c r="C160" s="5"/>
      <c r="D160" s="5" t="s">
        <v>4561</v>
      </c>
      <c r="E160" s="25" t="s">
        <v>3073</v>
      </c>
      <c r="F160" t="s">
        <v>3393</v>
      </c>
      <c r="G160" s="70" t="s">
        <v>3394</v>
      </c>
      <c r="I160" s="47">
        <v>4319</v>
      </c>
      <c r="J160" t="s">
        <v>3117</v>
      </c>
      <c r="L160" s="25" t="s">
        <v>3704</v>
      </c>
      <c r="N160"/>
      <c r="P160" s="104"/>
      <c r="U160"/>
      <c r="W160" s="104"/>
      <c r="Y160" t="s">
        <v>173</v>
      </c>
      <c r="BA160" s="46"/>
    </row>
    <row r="161" spans="1:53" ht="27.6">
      <c r="A161" s="47">
        <v>4320</v>
      </c>
      <c r="B161" t="s">
        <v>3118</v>
      </c>
      <c r="C161" s="5"/>
      <c r="D161" s="5" t="s">
        <v>4562</v>
      </c>
      <c r="E161" s="25" t="s">
        <v>3074</v>
      </c>
      <c r="F161" t="s">
        <v>3390</v>
      </c>
      <c r="G161" s="70" t="s">
        <v>3391</v>
      </c>
      <c r="I161" s="47">
        <v>4320</v>
      </c>
      <c r="J161" t="s">
        <v>3118</v>
      </c>
      <c r="L161" s="25" t="s">
        <v>3705</v>
      </c>
      <c r="N161"/>
      <c r="P161" s="104"/>
      <c r="U161"/>
      <c r="W161" s="104"/>
      <c r="Y161" t="s">
        <v>173</v>
      </c>
      <c r="BA161" s="46"/>
    </row>
    <row r="162" spans="1:53" ht="13.8">
      <c r="A162" s="47">
        <v>6179</v>
      </c>
      <c r="B162" t="s">
        <v>3119</v>
      </c>
      <c r="C162" s="5"/>
      <c r="D162" s="5" t="s">
        <v>4563</v>
      </c>
      <c r="E162" s="25" t="s">
        <v>3075</v>
      </c>
      <c r="F162" t="s">
        <v>3393</v>
      </c>
      <c r="G162" s="70" t="s">
        <v>3394</v>
      </c>
      <c r="I162" s="47">
        <v>6179</v>
      </c>
      <c r="J162" t="s">
        <v>3119</v>
      </c>
      <c r="L162" s="25" t="s">
        <v>3706</v>
      </c>
      <c r="N162"/>
      <c r="P162" s="104"/>
      <c r="U162"/>
      <c r="W162" s="104"/>
      <c r="Y162" t="s">
        <v>173</v>
      </c>
      <c r="BA162" s="46"/>
    </row>
    <row r="163" spans="1:53" ht="13.8">
      <c r="A163" s="47">
        <v>6180</v>
      </c>
      <c r="B163" t="s">
        <v>3120</v>
      </c>
      <c r="C163" s="5"/>
      <c r="D163" s="5" t="s">
        <v>4551</v>
      </c>
      <c r="E163" s="25" t="s">
        <v>3076</v>
      </c>
      <c r="F163" t="s">
        <v>3390</v>
      </c>
      <c r="G163" s="70" t="s">
        <v>3391</v>
      </c>
      <c r="I163" s="47">
        <v>6180</v>
      </c>
      <c r="J163" t="s">
        <v>3120</v>
      </c>
      <c r="L163" s="25" t="s">
        <v>3707</v>
      </c>
      <c r="N163"/>
      <c r="P163" s="104"/>
      <c r="U163"/>
      <c r="W163" s="104"/>
      <c r="Y163" s="158" t="s">
        <v>174</v>
      </c>
      <c r="BA163" s="46"/>
    </row>
    <row r="164" spans="1:53" ht="13.8">
      <c r="A164" s="47">
        <v>4269</v>
      </c>
      <c r="B164" t="s">
        <v>3121</v>
      </c>
      <c r="C164" s="5"/>
      <c r="D164" s="5" t="s">
        <v>4564</v>
      </c>
      <c r="E164" s="25" t="s">
        <v>3077</v>
      </c>
      <c r="F164" t="s">
        <v>3392</v>
      </c>
      <c r="G164" s="70" t="s">
        <v>3391</v>
      </c>
      <c r="I164" s="47">
        <v>4269</v>
      </c>
      <c r="J164" t="s">
        <v>3121</v>
      </c>
      <c r="L164" s="25" t="s">
        <v>3708</v>
      </c>
      <c r="N164"/>
      <c r="P164" s="104"/>
      <c r="U164"/>
      <c r="W164" s="104"/>
      <c r="Y164" s="158" t="s">
        <v>174</v>
      </c>
      <c r="BA164" s="46"/>
    </row>
    <row r="165" spans="1:53" ht="13.8">
      <c r="A165" s="47">
        <v>4270</v>
      </c>
      <c r="B165" t="s">
        <v>3122</v>
      </c>
      <c r="C165" s="5"/>
      <c r="D165" s="5" t="s">
        <v>4565</v>
      </c>
      <c r="E165" s="25" t="s">
        <v>3077</v>
      </c>
      <c r="F165" t="s">
        <v>3392</v>
      </c>
      <c r="G165" s="70" t="s">
        <v>3391</v>
      </c>
      <c r="I165" s="47">
        <v>4270</v>
      </c>
      <c r="J165" t="s">
        <v>3122</v>
      </c>
      <c r="L165" s="25" t="s">
        <v>3709</v>
      </c>
      <c r="N165"/>
      <c r="P165" s="104"/>
      <c r="U165"/>
      <c r="W165" s="104"/>
      <c r="Y165" t="s">
        <v>173</v>
      </c>
      <c r="BA165" s="46"/>
    </row>
    <row r="166" spans="1:53" ht="52.8">
      <c r="A166" s="47">
        <v>7812</v>
      </c>
      <c r="B166" s="157" t="s">
        <v>3123</v>
      </c>
      <c r="C166" s="5"/>
      <c r="D166" s="5" t="s">
        <v>4566</v>
      </c>
      <c r="E166" s="25" t="s">
        <v>3434</v>
      </c>
      <c r="F166" t="s">
        <v>3393</v>
      </c>
      <c r="G166" s="70" t="s">
        <v>3394</v>
      </c>
      <c r="I166" s="47">
        <v>7812</v>
      </c>
      <c r="J166" s="157" t="s">
        <v>3123</v>
      </c>
      <c r="L166" s="25" t="s">
        <v>3710</v>
      </c>
      <c r="N166"/>
      <c r="P166" s="104"/>
      <c r="U166"/>
      <c r="W166" s="104"/>
      <c r="Y166" t="s">
        <v>173</v>
      </c>
      <c r="BA166" s="46"/>
    </row>
    <row r="167" spans="1:53" ht="52.8">
      <c r="A167" s="47">
        <v>7813</v>
      </c>
      <c r="B167" s="157" t="s">
        <v>3124</v>
      </c>
      <c r="C167" s="5"/>
      <c r="D167" s="5" t="s">
        <v>4567</v>
      </c>
      <c r="E167" s="25" t="s">
        <v>3433</v>
      </c>
      <c r="F167" t="s">
        <v>3390</v>
      </c>
      <c r="G167" s="70" t="s">
        <v>3391</v>
      </c>
      <c r="I167" s="47">
        <v>7813</v>
      </c>
      <c r="J167" s="157" t="s">
        <v>3124</v>
      </c>
      <c r="L167" s="25" t="s">
        <v>3711</v>
      </c>
      <c r="N167"/>
      <c r="P167" s="104"/>
      <c r="U167"/>
      <c r="W167" s="104"/>
      <c r="Y167" s="158" t="s">
        <v>174</v>
      </c>
      <c r="BA167" s="46"/>
    </row>
    <row r="168" spans="1:53" ht="13.8">
      <c r="A168" s="47">
        <v>8145</v>
      </c>
      <c r="B168" t="s">
        <v>3125</v>
      </c>
      <c r="C168" s="5"/>
      <c r="D168" s="5" t="s">
        <v>4568</v>
      </c>
      <c r="E168" s="25" t="s">
        <v>3436</v>
      </c>
      <c r="F168" t="s">
        <v>3392</v>
      </c>
      <c r="G168" s="70" t="s">
        <v>3391</v>
      </c>
      <c r="I168" s="47">
        <v>8145</v>
      </c>
      <c r="J168" t="s">
        <v>3125</v>
      </c>
      <c r="L168" s="25" t="s">
        <v>3712</v>
      </c>
      <c r="N168"/>
      <c r="P168" s="104"/>
      <c r="U168"/>
      <c r="W168" s="104"/>
      <c r="Y168" s="158" t="s">
        <v>174</v>
      </c>
      <c r="BA168" s="46"/>
    </row>
    <row r="169" spans="1:53" ht="27.6">
      <c r="A169" s="47">
        <v>8144</v>
      </c>
      <c r="B169" t="s">
        <v>3126</v>
      </c>
      <c r="C169" s="5"/>
      <c r="D169" s="5" t="s">
        <v>4569</v>
      </c>
      <c r="E169" s="25" t="s">
        <v>3435</v>
      </c>
      <c r="F169" t="s">
        <v>3395</v>
      </c>
      <c r="G169" s="70" t="s">
        <v>3394</v>
      </c>
      <c r="I169" s="47">
        <v>8144</v>
      </c>
      <c r="J169" t="s">
        <v>3126</v>
      </c>
      <c r="L169" s="25" t="s">
        <v>4783</v>
      </c>
      <c r="N169"/>
      <c r="P169" s="104"/>
      <c r="U169"/>
      <c r="W169" s="104"/>
      <c r="Y169" s="158" t="s">
        <v>174</v>
      </c>
      <c r="BA169" s="46"/>
    </row>
    <row r="170" spans="1:53" ht="27.6">
      <c r="A170" s="47">
        <v>1912</v>
      </c>
      <c r="B170" t="s">
        <v>3127</v>
      </c>
      <c r="C170" s="5"/>
      <c r="D170" s="5" t="s">
        <v>4570</v>
      </c>
      <c r="E170" s="25" t="s">
        <v>3078</v>
      </c>
      <c r="F170" t="s">
        <v>3395</v>
      </c>
      <c r="G170" s="70" t="s">
        <v>3394</v>
      </c>
      <c r="I170" s="47">
        <v>1912</v>
      </c>
      <c r="J170" t="s">
        <v>3127</v>
      </c>
      <c r="L170" s="25" t="s">
        <v>4784</v>
      </c>
      <c r="N170"/>
      <c r="P170" s="104"/>
      <c r="U170"/>
      <c r="W170" s="104"/>
      <c r="Y170" s="158" t="s">
        <v>174</v>
      </c>
      <c r="BA170" s="46"/>
    </row>
    <row r="171" spans="1:53" ht="13.8">
      <c r="A171" s="47">
        <v>1913</v>
      </c>
      <c r="B171" t="s">
        <v>3128</v>
      </c>
      <c r="C171" s="5"/>
      <c r="D171" s="5" t="s">
        <v>4571</v>
      </c>
      <c r="E171" s="25" t="s">
        <v>3079</v>
      </c>
      <c r="F171" t="s">
        <v>3392</v>
      </c>
      <c r="G171" s="70" t="s">
        <v>3391</v>
      </c>
      <c r="I171" s="47">
        <v>1913</v>
      </c>
      <c r="J171" t="s">
        <v>3128</v>
      </c>
      <c r="L171" s="25" t="s">
        <v>4785</v>
      </c>
      <c r="N171"/>
      <c r="P171" s="104"/>
      <c r="U171"/>
      <c r="W171" s="104"/>
      <c r="Y171" s="158" t="s">
        <v>174</v>
      </c>
      <c r="BA171" s="46"/>
    </row>
    <row r="172" spans="1:53" ht="13.8">
      <c r="A172" s="47">
        <v>5842</v>
      </c>
      <c r="B172" t="s">
        <v>3129</v>
      </c>
      <c r="C172" s="5"/>
      <c r="D172" s="5" t="s">
        <v>4572</v>
      </c>
      <c r="E172" s="25" t="s">
        <v>3080</v>
      </c>
      <c r="F172" t="s">
        <v>3395</v>
      </c>
      <c r="G172" s="70" t="s">
        <v>3394</v>
      </c>
      <c r="I172" s="47">
        <v>5842</v>
      </c>
      <c r="J172" t="s">
        <v>3129</v>
      </c>
      <c r="L172" s="25" t="s">
        <v>4786</v>
      </c>
      <c r="N172"/>
      <c r="P172" s="104"/>
      <c r="U172"/>
      <c r="W172" s="104"/>
      <c r="Y172" s="158" t="s">
        <v>174</v>
      </c>
      <c r="BA172" s="46"/>
    </row>
    <row r="173" spans="1:53" ht="13.8">
      <c r="A173" s="47">
        <v>5843</v>
      </c>
      <c r="B173" t="s">
        <v>3130</v>
      </c>
      <c r="C173" s="5"/>
      <c r="D173" s="5" t="s">
        <v>4573</v>
      </c>
      <c r="E173" s="25" t="s">
        <v>3081</v>
      </c>
      <c r="F173" t="s">
        <v>3392</v>
      </c>
      <c r="G173" s="70" t="s">
        <v>3391</v>
      </c>
      <c r="I173" s="47">
        <v>5843</v>
      </c>
      <c r="J173" t="s">
        <v>3130</v>
      </c>
      <c r="L173" s="25" t="s">
        <v>4787</v>
      </c>
      <c r="N173"/>
      <c r="P173" s="104"/>
      <c r="U173"/>
      <c r="W173" s="104"/>
      <c r="Y173" t="s">
        <v>173</v>
      </c>
      <c r="BA173" s="46"/>
    </row>
    <row r="174" spans="1:53" ht="13.8">
      <c r="A174" s="47">
        <v>4574</v>
      </c>
      <c r="B174" t="s">
        <v>3131</v>
      </c>
      <c r="C174" s="5"/>
      <c r="D174" s="5" t="s">
        <v>4574</v>
      </c>
      <c r="E174" s="25" t="s">
        <v>3437</v>
      </c>
      <c r="F174" t="s">
        <v>3398</v>
      </c>
      <c r="G174" s="70" t="s">
        <v>3394</v>
      </c>
      <c r="I174" s="47">
        <v>4574</v>
      </c>
      <c r="J174" t="s">
        <v>3131</v>
      </c>
      <c r="L174" s="25" t="s">
        <v>4788</v>
      </c>
      <c r="N174"/>
      <c r="P174" s="104"/>
      <c r="U174"/>
      <c r="W174" s="104"/>
      <c r="Y174" t="s">
        <v>173</v>
      </c>
      <c r="BA174" s="46"/>
    </row>
    <row r="175" spans="1:53" ht="13.8">
      <c r="A175" s="47">
        <v>4575</v>
      </c>
      <c r="B175" t="s">
        <v>3387</v>
      </c>
      <c r="C175" s="5"/>
      <c r="D175" s="5" t="s">
        <v>4575</v>
      </c>
      <c r="E175" s="25" t="s">
        <v>3437</v>
      </c>
      <c r="F175" t="s">
        <v>3398</v>
      </c>
      <c r="G175" s="70" t="s">
        <v>3394</v>
      </c>
      <c r="I175" s="47">
        <v>4575</v>
      </c>
      <c r="J175" t="s">
        <v>3387</v>
      </c>
      <c r="L175" s="25" t="s">
        <v>4789</v>
      </c>
      <c r="N175"/>
      <c r="P175" s="104"/>
      <c r="U175"/>
      <c r="W175" s="104"/>
      <c r="Y175" t="s">
        <v>173</v>
      </c>
      <c r="BA175" s="46"/>
    </row>
    <row r="176" spans="1:53" ht="13.8">
      <c r="A176" s="47">
        <v>4576</v>
      </c>
      <c r="B176" t="s">
        <v>3388</v>
      </c>
      <c r="C176" s="5"/>
      <c r="D176" s="5" t="s">
        <v>4576</v>
      </c>
      <c r="E176" s="25" t="s">
        <v>3438</v>
      </c>
      <c r="F176" t="s">
        <v>3397</v>
      </c>
      <c r="G176" s="70" t="s">
        <v>3391</v>
      </c>
      <c r="I176" s="47">
        <v>4576</v>
      </c>
      <c r="J176" t="s">
        <v>3388</v>
      </c>
      <c r="L176" s="25" t="s">
        <v>4790</v>
      </c>
      <c r="N176"/>
      <c r="P176" s="104"/>
      <c r="U176"/>
      <c r="W176" s="104"/>
      <c r="Y176" t="s">
        <v>173</v>
      </c>
      <c r="BA176" s="46"/>
    </row>
    <row r="177" spans="1:53" ht="27.6">
      <c r="A177" s="47">
        <v>4577</v>
      </c>
      <c r="B177" t="s">
        <v>3389</v>
      </c>
      <c r="C177" s="5"/>
      <c r="D177" s="5" t="s">
        <v>4577</v>
      </c>
      <c r="E177" s="25" t="s">
        <v>3438</v>
      </c>
      <c r="F177" t="s">
        <v>3397</v>
      </c>
      <c r="G177" s="70" t="s">
        <v>3391</v>
      </c>
      <c r="I177" s="47">
        <v>4577</v>
      </c>
      <c r="J177" t="s">
        <v>3389</v>
      </c>
      <c r="L177" s="25" t="s">
        <v>4791</v>
      </c>
      <c r="N177"/>
      <c r="P177" s="104"/>
      <c r="U177"/>
      <c r="W177" s="104"/>
      <c r="Y177" s="158" t="s">
        <v>174</v>
      </c>
      <c r="BA177" s="46"/>
    </row>
    <row r="178" spans="1:53" ht="27.6">
      <c r="A178" s="47">
        <v>4749</v>
      </c>
      <c r="B178" t="s">
        <v>3132</v>
      </c>
      <c r="C178" s="5"/>
      <c r="D178" s="5" t="s">
        <v>4578</v>
      </c>
      <c r="E178" s="25" t="s">
        <v>3090</v>
      </c>
      <c r="F178" t="s">
        <v>3395</v>
      </c>
      <c r="G178" s="70" t="s">
        <v>3394</v>
      </c>
      <c r="I178" s="47">
        <v>4749</v>
      </c>
      <c r="J178" t="s">
        <v>3132</v>
      </c>
      <c r="L178" s="25" t="s">
        <v>4792</v>
      </c>
      <c r="N178"/>
      <c r="P178" s="104"/>
      <c r="U178"/>
      <c r="W178" s="104"/>
      <c r="Y178" s="158" t="s">
        <v>174</v>
      </c>
      <c r="BA178" s="46"/>
    </row>
    <row r="179" spans="1:53" ht="27.6">
      <c r="A179" s="47">
        <v>4229</v>
      </c>
      <c r="B179" t="s">
        <v>3133</v>
      </c>
      <c r="C179" s="5"/>
      <c r="D179" s="5" t="s">
        <v>4579</v>
      </c>
      <c r="E179" s="25" t="s">
        <v>3082</v>
      </c>
      <c r="F179" t="s">
        <v>3395</v>
      </c>
      <c r="G179" s="70" t="s">
        <v>3394</v>
      </c>
      <c r="I179" s="47">
        <v>4229</v>
      </c>
      <c r="J179" t="s">
        <v>3133</v>
      </c>
      <c r="L179" s="25" t="s">
        <v>4793</v>
      </c>
      <c r="N179"/>
      <c r="P179" s="104"/>
      <c r="U179"/>
      <c r="W179" s="104"/>
      <c r="Y179" s="158" t="s">
        <v>174</v>
      </c>
      <c r="BA179" s="46"/>
    </row>
    <row r="180" spans="1:53" ht="13.8">
      <c r="A180" s="47">
        <v>4230</v>
      </c>
      <c r="B180" t="s">
        <v>3134</v>
      </c>
      <c r="C180" s="5"/>
      <c r="D180" s="5" t="s">
        <v>4580</v>
      </c>
      <c r="E180" s="25" t="s">
        <v>4779</v>
      </c>
      <c r="F180" t="s">
        <v>3392</v>
      </c>
      <c r="G180" s="70" t="s">
        <v>3391</v>
      </c>
      <c r="I180" s="47">
        <v>4230</v>
      </c>
      <c r="J180" t="s">
        <v>3134</v>
      </c>
      <c r="L180" s="25" t="s">
        <v>4794</v>
      </c>
      <c r="N180"/>
      <c r="P180" s="104"/>
      <c r="U180"/>
      <c r="W180" s="104"/>
      <c r="Y180" s="158" t="s">
        <v>174</v>
      </c>
      <c r="BA180" s="46"/>
    </row>
    <row r="181" spans="1:53" ht="27.6">
      <c r="A181" s="47">
        <v>4233</v>
      </c>
      <c r="B181" t="s">
        <v>3135</v>
      </c>
      <c r="C181" s="5"/>
      <c r="D181" s="5" t="s">
        <v>4581</v>
      </c>
      <c r="E181" s="25" t="s">
        <v>3439</v>
      </c>
      <c r="F181" t="s">
        <v>3392</v>
      </c>
      <c r="G181" s="70" t="s">
        <v>3391</v>
      </c>
      <c r="I181" s="47">
        <v>4233</v>
      </c>
      <c r="J181" t="s">
        <v>3135</v>
      </c>
      <c r="L181" s="25" t="s">
        <v>4795</v>
      </c>
      <c r="N181"/>
      <c r="P181" s="104"/>
      <c r="U181"/>
      <c r="W181" s="104"/>
      <c r="Y181" s="158" t="s">
        <v>174</v>
      </c>
      <c r="BA181" s="46"/>
    </row>
    <row r="182" spans="1:53" ht="27.6">
      <c r="A182" s="47">
        <v>5392</v>
      </c>
      <c r="B182" t="s">
        <v>3136</v>
      </c>
      <c r="C182" s="5"/>
      <c r="D182" s="5" t="s">
        <v>4582</v>
      </c>
      <c r="E182" s="25" t="s">
        <v>3083</v>
      </c>
      <c r="F182" t="s">
        <v>3395</v>
      </c>
      <c r="G182" s="70" t="s">
        <v>3394</v>
      </c>
      <c r="I182" s="47">
        <v>5392</v>
      </c>
      <c r="J182" t="s">
        <v>3136</v>
      </c>
      <c r="L182" s="25" t="s">
        <v>4796</v>
      </c>
      <c r="N182"/>
      <c r="P182" s="104"/>
      <c r="U182"/>
      <c r="W182" s="104"/>
      <c r="Y182" s="158" t="s">
        <v>174</v>
      </c>
      <c r="BA182" s="46"/>
    </row>
    <row r="183" spans="1:53" ht="27.6">
      <c r="A183" s="47">
        <v>5393</v>
      </c>
      <c r="B183" t="s">
        <v>3137</v>
      </c>
      <c r="C183" s="5"/>
      <c r="D183" s="5" t="s">
        <v>4582</v>
      </c>
      <c r="E183" s="25" t="s">
        <v>3083</v>
      </c>
      <c r="F183" t="s">
        <v>3395</v>
      </c>
      <c r="G183" s="70" t="s">
        <v>3394</v>
      </c>
      <c r="I183" s="47">
        <v>5393</v>
      </c>
      <c r="J183" t="s">
        <v>3137</v>
      </c>
      <c r="L183" s="25" t="s">
        <v>4797</v>
      </c>
      <c r="N183"/>
      <c r="P183" s="104"/>
      <c r="U183"/>
      <c r="W183" s="104"/>
      <c r="Y183" s="158" t="s">
        <v>174</v>
      </c>
      <c r="BA183" s="46"/>
    </row>
    <row r="184" spans="1:53" ht="13.8">
      <c r="A184" s="47">
        <v>5394</v>
      </c>
      <c r="B184" t="s">
        <v>3138</v>
      </c>
      <c r="C184" s="5"/>
      <c r="D184" s="5" t="s">
        <v>4583</v>
      </c>
      <c r="E184" s="25" t="s">
        <v>3440</v>
      </c>
      <c r="F184" t="s">
        <v>3392</v>
      </c>
      <c r="G184" s="70" t="s">
        <v>3391</v>
      </c>
      <c r="I184" s="47">
        <v>5394</v>
      </c>
      <c r="J184" t="s">
        <v>3138</v>
      </c>
      <c r="L184" s="25" t="s">
        <v>4798</v>
      </c>
      <c r="N184"/>
      <c r="P184" s="104"/>
      <c r="U184"/>
      <c r="W184" s="104"/>
      <c r="Y184" s="158" t="s">
        <v>174</v>
      </c>
      <c r="BA184" s="46"/>
    </row>
    <row r="185" spans="1:53" ht="13.8">
      <c r="A185" s="47">
        <v>5397</v>
      </c>
      <c r="B185" t="s">
        <v>3139</v>
      </c>
      <c r="C185" s="5"/>
      <c r="D185" s="5" t="s">
        <v>4584</v>
      </c>
      <c r="E185" s="25" t="s">
        <v>3084</v>
      </c>
      <c r="F185" t="s">
        <v>3395</v>
      </c>
      <c r="G185" s="70" t="s">
        <v>3394</v>
      </c>
      <c r="I185" s="47">
        <v>5397</v>
      </c>
      <c r="J185" t="s">
        <v>3139</v>
      </c>
      <c r="L185" s="25" t="s">
        <v>4799</v>
      </c>
      <c r="N185"/>
      <c r="P185" s="104"/>
      <c r="U185"/>
      <c r="W185" s="104"/>
      <c r="Y185" s="158" t="s">
        <v>174</v>
      </c>
      <c r="BA185" s="46"/>
    </row>
    <row r="186" spans="1:53" ht="27.6">
      <c r="A186" s="47">
        <v>5398</v>
      </c>
      <c r="B186" t="s">
        <v>3140</v>
      </c>
      <c r="C186" s="5"/>
      <c r="D186" s="5" t="s">
        <v>4585</v>
      </c>
      <c r="E186" s="25" t="s">
        <v>3085</v>
      </c>
      <c r="F186" t="s">
        <v>3392</v>
      </c>
      <c r="G186" s="70" t="s">
        <v>3391</v>
      </c>
      <c r="I186" s="47">
        <v>5398</v>
      </c>
      <c r="J186" t="s">
        <v>3140</v>
      </c>
      <c r="L186" s="25" t="s">
        <v>4800</v>
      </c>
      <c r="N186"/>
      <c r="P186" s="104"/>
      <c r="U186"/>
      <c r="W186" s="104"/>
      <c r="Y186" s="158" t="s">
        <v>174</v>
      </c>
      <c r="BA186" s="46"/>
    </row>
    <row r="187" spans="1:53" ht="27.6">
      <c r="A187" s="47">
        <v>5047</v>
      </c>
      <c r="B187" t="s">
        <v>3141</v>
      </c>
      <c r="C187" s="5"/>
      <c r="D187" s="5" t="s">
        <v>4586</v>
      </c>
      <c r="E187" s="25" t="s">
        <v>3441</v>
      </c>
      <c r="F187" t="s">
        <v>3395</v>
      </c>
      <c r="G187" s="70" t="s">
        <v>3394</v>
      </c>
      <c r="I187" s="47">
        <v>5047</v>
      </c>
      <c r="J187" t="s">
        <v>3141</v>
      </c>
      <c r="L187" s="25" t="s">
        <v>4801</v>
      </c>
      <c r="N187"/>
      <c r="P187" s="104"/>
      <c r="U187"/>
      <c r="W187" s="104"/>
      <c r="Y187" s="158" t="s">
        <v>174</v>
      </c>
      <c r="BA187" s="46"/>
    </row>
    <row r="188" spans="1:53" ht="27.6">
      <c r="A188" s="47">
        <v>5048</v>
      </c>
      <c r="B188" t="s">
        <v>3142</v>
      </c>
      <c r="C188" s="5"/>
      <c r="D188" s="5" t="s">
        <v>4586</v>
      </c>
      <c r="E188" s="25" t="s">
        <v>3441</v>
      </c>
      <c r="F188" t="s">
        <v>3395</v>
      </c>
      <c r="G188" s="70" t="s">
        <v>3394</v>
      </c>
      <c r="I188" s="47">
        <v>5048</v>
      </c>
      <c r="J188" t="s">
        <v>3142</v>
      </c>
      <c r="L188" s="25" t="s">
        <v>4802</v>
      </c>
      <c r="N188"/>
      <c r="P188" s="104"/>
      <c r="U188"/>
      <c r="W188" s="104"/>
      <c r="Y188" s="158" t="s">
        <v>174</v>
      </c>
      <c r="BA188" s="46"/>
    </row>
    <row r="189" spans="1:53" ht="27.6">
      <c r="A189" s="47">
        <v>5049</v>
      </c>
      <c r="B189" t="s">
        <v>3143</v>
      </c>
      <c r="C189" s="5"/>
      <c r="D189" s="5" t="s">
        <v>4587</v>
      </c>
      <c r="E189" s="25" t="s">
        <v>4780</v>
      </c>
      <c r="F189" t="s">
        <v>3392</v>
      </c>
      <c r="G189" s="70" t="s">
        <v>3391</v>
      </c>
      <c r="I189" s="47">
        <v>5049</v>
      </c>
      <c r="J189" t="s">
        <v>3143</v>
      </c>
      <c r="L189" s="25" t="s">
        <v>4803</v>
      </c>
      <c r="N189"/>
      <c r="P189" s="104"/>
      <c r="U189"/>
      <c r="W189" s="104"/>
      <c r="Y189" s="158" t="s">
        <v>174</v>
      </c>
      <c r="BA189" s="46"/>
    </row>
    <row r="190" spans="1:53" ht="27.6">
      <c r="A190" s="47">
        <v>4462</v>
      </c>
      <c r="B190" t="s">
        <v>3144</v>
      </c>
      <c r="C190" s="5"/>
      <c r="D190" s="5" t="s">
        <v>4588</v>
      </c>
      <c r="E190" s="25" t="s">
        <v>3442</v>
      </c>
      <c r="F190" t="s">
        <v>3395</v>
      </c>
      <c r="G190" s="70" t="s">
        <v>3394</v>
      </c>
      <c r="I190" s="47">
        <v>4462</v>
      </c>
      <c r="J190" t="s">
        <v>3144</v>
      </c>
      <c r="L190" s="25" t="s">
        <v>4804</v>
      </c>
      <c r="N190"/>
      <c r="P190" s="104"/>
      <c r="U190"/>
      <c r="W190" s="104"/>
      <c r="Y190" s="158" t="s">
        <v>174</v>
      </c>
      <c r="BA190" s="46"/>
    </row>
    <row r="191" spans="1:53" ht="27.6">
      <c r="A191" s="47">
        <v>4463</v>
      </c>
      <c r="B191" t="s">
        <v>3145</v>
      </c>
      <c r="C191" s="5"/>
      <c r="D191" s="5" t="s">
        <v>4589</v>
      </c>
      <c r="E191" s="25" t="s">
        <v>3442</v>
      </c>
      <c r="F191" t="s">
        <v>3395</v>
      </c>
      <c r="G191" s="70" t="s">
        <v>3394</v>
      </c>
      <c r="I191" s="47">
        <v>4463</v>
      </c>
      <c r="J191" t="s">
        <v>3145</v>
      </c>
      <c r="L191" s="25" t="s">
        <v>4805</v>
      </c>
      <c r="N191"/>
      <c r="P191" s="104"/>
      <c r="U191"/>
      <c r="W191" s="104"/>
      <c r="Y191" s="158" t="s">
        <v>174</v>
      </c>
      <c r="BA191" s="46"/>
    </row>
    <row r="192" spans="1:53" ht="27.6">
      <c r="A192" s="47">
        <v>4464</v>
      </c>
      <c r="B192" t="s">
        <v>3146</v>
      </c>
      <c r="C192" s="5"/>
      <c r="D192" s="5" t="s">
        <v>4590</v>
      </c>
      <c r="E192" s="25" t="s">
        <v>3443</v>
      </c>
      <c r="F192" t="s">
        <v>3392</v>
      </c>
      <c r="G192" s="70" t="s">
        <v>3391</v>
      </c>
      <c r="I192" s="47">
        <v>4464</v>
      </c>
      <c r="J192" t="s">
        <v>3146</v>
      </c>
      <c r="L192" s="25" t="s">
        <v>4806</v>
      </c>
      <c r="N192"/>
      <c r="P192" s="104"/>
      <c r="U192"/>
      <c r="W192" s="104"/>
      <c r="Y192" s="158" t="s">
        <v>174</v>
      </c>
      <c r="BA192" s="46"/>
    </row>
    <row r="193" spans="1:53" ht="27.6">
      <c r="A193" s="47">
        <v>4465</v>
      </c>
      <c r="B193" t="s">
        <v>3147</v>
      </c>
      <c r="C193" s="5"/>
      <c r="D193" s="5" t="s">
        <v>4591</v>
      </c>
      <c r="E193" s="25" t="s">
        <v>3443</v>
      </c>
      <c r="F193" t="s">
        <v>3392</v>
      </c>
      <c r="G193" s="70" t="s">
        <v>3391</v>
      </c>
      <c r="I193" s="47">
        <v>4465</v>
      </c>
      <c r="J193" t="s">
        <v>3147</v>
      </c>
      <c r="L193" s="25" t="s">
        <v>4807</v>
      </c>
      <c r="N193"/>
      <c r="P193" s="104"/>
      <c r="U193"/>
      <c r="W193" s="104"/>
      <c r="Y193" s="158" t="s">
        <v>174</v>
      </c>
      <c r="BA193" s="46"/>
    </row>
    <row r="194" spans="1:53" ht="13.8">
      <c r="A194" s="47">
        <v>4470</v>
      </c>
      <c r="B194" t="s">
        <v>3148</v>
      </c>
      <c r="C194" s="5"/>
      <c r="D194" s="5" t="s">
        <v>4592</v>
      </c>
      <c r="E194" s="25" t="s">
        <v>3086</v>
      </c>
      <c r="F194" t="s">
        <v>3395</v>
      </c>
      <c r="G194" s="70" t="s">
        <v>3394</v>
      </c>
      <c r="I194" s="47">
        <v>4470</v>
      </c>
      <c r="J194" t="s">
        <v>3148</v>
      </c>
      <c r="L194" s="25" t="s">
        <v>4808</v>
      </c>
      <c r="N194"/>
      <c r="P194" s="104"/>
      <c r="U194"/>
      <c r="W194" s="104"/>
      <c r="Y194" s="158" t="s">
        <v>174</v>
      </c>
      <c r="BA194" s="46"/>
    </row>
    <row r="195" spans="1:53" ht="13.8">
      <c r="A195" s="47">
        <v>4471</v>
      </c>
      <c r="B195" t="s">
        <v>3149</v>
      </c>
      <c r="C195" s="5"/>
      <c r="D195" s="5" t="s">
        <v>4593</v>
      </c>
      <c r="E195" s="25" t="s">
        <v>3086</v>
      </c>
      <c r="F195" t="s">
        <v>3395</v>
      </c>
      <c r="G195" s="70" t="s">
        <v>3394</v>
      </c>
      <c r="I195" s="47">
        <v>4471</v>
      </c>
      <c r="J195" t="s">
        <v>3149</v>
      </c>
      <c r="L195" s="25" t="s">
        <v>4809</v>
      </c>
      <c r="N195"/>
      <c r="P195" s="104"/>
      <c r="U195"/>
      <c r="W195" s="104"/>
      <c r="Y195" s="158" t="s">
        <v>174</v>
      </c>
      <c r="BA195" s="46"/>
    </row>
    <row r="196" spans="1:53" ht="13.8">
      <c r="A196" s="47">
        <v>4472</v>
      </c>
      <c r="B196" t="s">
        <v>3150</v>
      </c>
      <c r="C196" s="5"/>
      <c r="D196" s="5" t="s">
        <v>4594</v>
      </c>
      <c r="E196" s="25" t="s">
        <v>3087</v>
      </c>
      <c r="F196" t="s">
        <v>3392</v>
      </c>
      <c r="G196" s="70" t="s">
        <v>3391</v>
      </c>
      <c r="I196" s="47">
        <v>4472</v>
      </c>
      <c r="J196" t="s">
        <v>3150</v>
      </c>
      <c r="L196" s="25" t="s">
        <v>4810</v>
      </c>
      <c r="N196"/>
      <c r="P196" s="104"/>
      <c r="U196"/>
      <c r="W196" s="104"/>
      <c r="Y196" s="158" t="s">
        <v>174</v>
      </c>
      <c r="BA196" s="46"/>
    </row>
    <row r="197" spans="1:53" ht="27.6">
      <c r="A197" s="47">
        <v>4473</v>
      </c>
      <c r="B197" t="s">
        <v>3151</v>
      </c>
      <c r="C197" s="5"/>
      <c r="D197" s="5" t="s">
        <v>4595</v>
      </c>
      <c r="E197" s="25" t="s">
        <v>3087</v>
      </c>
      <c r="F197" t="s">
        <v>3392</v>
      </c>
      <c r="G197" s="70" t="s">
        <v>3391</v>
      </c>
      <c r="I197" s="47">
        <v>4473</v>
      </c>
      <c r="J197" t="s">
        <v>3151</v>
      </c>
      <c r="L197" s="25" t="s">
        <v>4811</v>
      </c>
      <c r="N197"/>
      <c r="P197" s="104"/>
      <c r="U197"/>
      <c r="W197" s="104"/>
      <c r="Y197" s="158" t="s">
        <v>174</v>
      </c>
      <c r="BA197" s="46"/>
    </row>
    <row r="198" spans="1:53" ht="27.6">
      <c r="A198" s="47">
        <v>4476</v>
      </c>
      <c r="B198" t="s">
        <v>3152</v>
      </c>
      <c r="C198" s="5"/>
      <c r="D198" s="5" t="s">
        <v>4596</v>
      </c>
      <c r="E198" s="25" t="s">
        <v>3088</v>
      </c>
      <c r="F198" t="s">
        <v>3395</v>
      </c>
      <c r="G198" s="70" t="s">
        <v>3394</v>
      </c>
      <c r="I198" s="47">
        <v>4476</v>
      </c>
      <c r="J198" t="s">
        <v>3152</v>
      </c>
      <c r="L198" s="25" t="s">
        <v>4812</v>
      </c>
      <c r="N198"/>
      <c r="P198" s="104"/>
      <c r="U198"/>
      <c r="W198" s="104"/>
      <c r="Y198" s="158" t="s">
        <v>174</v>
      </c>
      <c r="BA198" s="46"/>
    </row>
    <row r="199" spans="1:53" ht="13.8">
      <c r="A199" s="47">
        <v>4477</v>
      </c>
      <c r="B199" t="s">
        <v>3153</v>
      </c>
      <c r="C199" s="5"/>
      <c r="D199" s="5" t="s">
        <v>4597</v>
      </c>
      <c r="E199" s="25" t="s">
        <v>3089</v>
      </c>
      <c r="F199" t="s">
        <v>3392</v>
      </c>
      <c r="G199" s="70" t="s">
        <v>3391</v>
      </c>
      <c r="I199" s="47">
        <v>4477</v>
      </c>
      <c r="J199" t="s">
        <v>3153</v>
      </c>
      <c r="L199" s="25" t="s">
        <v>4813</v>
      </c>
      <c r="N199"/>
      <c r="P199" s="104"/>
      <c r="U199"/>
      <c r="W199" s="104"/>
      <c r="Y199" s="158" t="s">
        <v>174</v>
      </c>
      <c r="BA199" s="46"/>
    </row>
    <row r="200" spans="1:53" ht="27.6">
      <c r="A200" s="47">
        <v>4750</v>
      </c>
      <c r="B200" t="s">
        <v>3154</v>
      </c>
      <c r="C200" s="5"/>
      <c r="D200" s="5" t="s">
        <v>4598</v>
      </c>
      <c r="E200" s="25" t="s">
        <v>3090</v>
      </c>
      <c r="F200" t="s">
        <v>3395</v>
      </c>
      <c r="G200" s="70" t="s">
        <v>3394</v>
      </c>
      <c r="I200" s="47">
        <v>4750</v>
      </c>
      <c r="J200" t="s">
        <v>3154</v>
      </c>
      <c r="L200" s="25" t="s">
        <v>4814</v>
      </c>
      <c r="N200"/>
      <c r="P200" s="104"/>
      <c r="U200"/>
      <c r="W200" s="104"/>
      <c r="Y200" s="158" t="s">
        <v>174</v>
      </c>
      <c r="BA200" s="46"/>
    </row>
    <row r="201" spans="1:53" ht="13.8">
      <c r="A201" s="47">
        <v>4751</v>
      </c>
      <c r="B201" t="s">
        <v>3155</v>
      </c>
      <c r="C201" s="5"/>
      <c r="D201" s="5" t="s">
        <v>4599</v>
      </c>
      <c r="E201" s="25" t="s">
        <v>3091</v>
      </c>
      <c r="F201" t="s">
        <v>3392</v>
      </c>
      <c r="G201" s="70" t="s">
        <v>3391</v>
      </c>
      <c r="I201" s="47">
        <v>4751</v>
      </c>
      <c r="J201" t="s">
        <v>3155</v>
      </c>
      <c r="L201" s="25" t="s">
        <v>4815</v>
      </c>
      <c r="N201"/>
      <c r="P201" s="104"/>
      <c r="U201"/>
      <c r="W201" s="104"/>
      <c r="Y201" s="158" t="s">
        <v>174</v>
      </c>
      <c r="BA201" s="46"/>
    </row>
    <row r="202" spans="1:53" ht="13.8">
      <c r="A202" s="47">
        <v>4752</v>
      </c>
      <c r="B202" t="s">
        <v>3156</v>
      </c>
      <c r="C202" s="5"/>
      <c r="D202" s="5" t="s">
        <v>4600</v>
      </c>
      <c r="E202" s="25" t="s">
        <v>3091</v>
      </c>
      <c r="F202" t="s">
        <v>3392</v>
      </c>
      <c r="G202" s="70" t="s">
        <v>3391</v>
      </c>
      <c r="I202" s="47">
        <v>4752</v>
      </c>
      <c r="J202" t="s">
        <v>3156</v>
      </c>
      <c r="L202" s="25" t="s">
        <v>4816</v>
      </c>
      <c r="N202"/>
      <c r="P202" s="104"/>
      <c r="U202"/>
      <c r="W202" s="104"/>
      <c r="Y202" t="s">
        <v>173</v>
      </c>
      <c r="BA202" s="46"/>
    </row>
    <row r="203" spans="1:53" ht="27.6">
      <c r="A203" s="47">
        <v>7732</v>
      </c>
      <c r="B203" t="s">
        <v>3157</v>
      </c>
      <c r="C203" s="5"/>
      <c r="D203" s="5" t="s">
        <v>4601</v>
      </c>
      <c r="E203" s="25" t="s">
        <v>3092</v>
      </c>
      <c r="F203" t="s">
        <v>3390</v>
      </c>
      <c r="G203" s="70" t="s">
        <v>3391</v>
      </c>
      <c r="I203" s="47">
        <v>7732</v>
      </c>
      <c r="J203" t="s">
        <v>3157</v>
      </c>
      <c r="L203" s="25" t="s">
        <v>4817</v>
      </c>
      <c r="N203"/>
      <c r="P203" s="104"/>
      <c r="U203"/>
      <c r="W203" s="104"/>
      <c r="Y203" t="s">
        <v>173</v>
      </c>
      <c r="BA203" s="46"/>
    </row>
    <row r="204" spans="1:53" ht="27.6">
      <c r="A204" s="47">
        <v>7755</v>
      </c>
      <c r="B204" t="s">
        <v>3158</v>
      </c>
      <c r="C204" s="5"/>
      <c r="D204" s="5" t="s">
        <v>4602</v>
      </c>
      <c r="E204" s="25" t="s">
        <v>3093</v>
      </c>
      <c r="F204" t="s">
        <v>3393</v>
      </c>
      <c r="G204" s="70" t="s">
        <v>3394</v>
      </c>
      <c r="I204" s="47">
        <v>7755</v>
      </c>
      <c r="J204" t="s">
        <v>3158</v>
      </c>
      <c r="L204" s="25" t="s">
        <v>4818</v>
      </c>
      <c r="N204"/>
      <c r="P204" s="104"/>
      <c r="U204"/>
      <c r="W204" s="104"/>
      <c r="Y204" t="s">
        <v>173</v>
      </c>
      <c r="BA204" s="46"/>
    </row>
    <row r="205" spans="1:53" ht="13.8">
      <c r="A205" s="47">
        <v>4715</v>
      </c>
      <c r="B205" t="s">
        <v>3159</v>
      </c>
      <c r="C205" s="5"/>
      <c r="D205" s="5" t="s">
        <v>4603</v>
      </c>
      <c r="E205" s="25" t="s">
        <v>3444</v>
      </c>
      <c r="F205" t="s">
        <v>3397</v>
      </c>
      <c r="G205" s="70" t="s">
        <v>3391</v>
      </c>
      <c r="I205" s="47">
        <v>4715</v>
      </c>
      <c r="J205" t="s">
        <v>3159</v>
      </c>
      <c r="L205" s="25" t="s">
        <v>4819</v>
      </c>
      <c r="N205"/>
      <c r="P205" s="104"/>
      <c r="U205"/>
      <c r="W205" s="104"/>
      <c r="Y205" t="s">
        <v>173</v>
      </c>
      <c r="BA205" s="46"/>
    </row>
    <row r="206" spans="1:53" ht="27.6">
      <c r="A206" s="47">
        <v>4716</v>
      </c>
      <c r="B206" t="s">
        <v>3160</v>
      </c>
      <c r="C206" s="5"/>
      <c r="D206" s="5" t="s">
        <v>4604</v>
      </c>
      <c r="E206" s="25" t="s">
        <v>3445</v>
      </c>
      <c r="F206" t="s">
        <v>3397</v>
      </c>
      <c r="G206" s="70" t="s">
        <v>3391</v>
      </c>
      <c r="I206" s="47">
        <v>4716</v>
      </c>
      <c r="J206" t="s">
        <v>3160</v>
      </c>
      <c r="L206" s="25" t="s">
        <v>4820</v>
      </c>
      <c r="N206"/>
      <c r="P206" s="104"/>
      <c r="U206"/>
      <c r="W206" s="104"/>
      <c r="Y206" s="158" t="s">
        <v>174</v>
      </c>
      <c r="BA206" s="46"/>
    </row>
    <row r="207" spans="1:53" ht="13.8">
      <c r="A207" s="47">
        <v>5433</v>
      </c>
      <c r="B207" t="s">
        <v>3161</v>
      </c>
      <c r="C207" s="5"/>
      <c r="D207" s="5" t="s">
        <v>4605</v>
      </c>
      <c r="E207" s="25" t="s">
        <v>3447</v>
      </c>
      <c r="F207" t="s">
        <v>3395</v>
      </c>
      <c r="G207" s="70" t="s">
        <v>3394</v>
      </c>
      <c r="I207" s="47">
        <v>5433</v>
      </c>
      <c r="J207" t="s">
        <v>3161</v>
      </c>
      <c r="L207" s="25" t="s">
        <v>4821</v>
      </c>
      <c r="N207"/>
      <c r="P207" s="104"/>
      <c r="U207"/>
      <c r="W207" s="104"/>
      <c r="Y207" s="158" t="s">
        <v>174</v>
      </c>
      <c r="BA207" s="46"/>
    </row>
    <row r="208" spans="1:53" ht="13.8">
      <c r="A208" s="47">
        <v>5434</v>
      </c>
      <c r="B208" t="s">
        <v>3162</v>
      </c>
      <c r="C208" s="5"/>
      <c r="D208" s="5" t="s">
        <v>4606</v>
      </c>
      <c r="E208" s="25" t="s">
        <v>3446</v>
      </c>
      <c r="F208" t="s">
        <v>3392</v>
      </c>
      <c r="G208" s="70" t="s">
        <v>3391</v>
      </c>
      <c r="I208" s="47">
        <v>5434</v>
      </c>
      <c r="J208" t="s">
        <v>3162</v>
      </c>
      <c r="L208" s="25" t="s">
        <v>4822</v>
      </c>
      <c r="N208"/>
      <c r="P208" s="104"/>
      <c r="U208"/>
      <c r="W208" s="104"/>
      <c r="Y208" s="158" t="s">
        <v>174</v>
      </c>
      <c r="BA208" s="46"/>
    </row>
    <row r="209" spans="1:53" ht="27.6">
      <c r="A209" s="47">
        <v>5478</v>
      </c>
      <c r="B209" t="s">
        <v>3163</v>
      </c>
      <c r="C209" s="5"/>
      <c r="D209" s="5" t="s">
        <v>4607</v>
      </c>
      <c r="E209" s="25" t="s">
        <v>3094</v>
      </c>
      <c r="F209" t="s">
        <v>3395</v>
      </c>
      <c r="G209" s="70" t="s">
        <v>3394</v>
      </c>
      <c r="I209" s="47">
        <v>5478</v>
      </c>
      <c r="J209" t="s">
        <v>3163</v>
      </c>
      <c r="L209" s="25" t="s">
        <v>4823</v>
      </c>
      <c r="N209"/>
      <c r="P209" s="104"/>
      <c r="U209"/>
      <c r="W209" s="104"/>
      <c r="Y209" s="158" t="s">
        <v>174</v>
      </c>
      <c r="BA209" s="46"/>
    </row>
    <row r="210" spans="1:53" ht="27.6">
      <c r="A210" s="47">
        <v>5479</v>
      </c>
      <c r="B210" t="s">
        <v>3164</v>
      </c>
      <c r="C210" s="5"/>
      <c r="D210" s="5" t="s">
        <v>4608</v>
      </c>
      <c r="E210" s="25" t="s">
        <v>3095</v>
      </c>
      <c r="F210" t="s">
        <v>3392</v>
      </c>
      <c r="G210" s="70" t="s">
        <v>3391</v>
      </c>
      <c r="I210" s="47">
        <v>5479</v>
      </c>
      <c r="J210" t="s">
        <v>3164</v>
      </c>
      <c r="L210" s="25" t="s">
        <v>4824</v>
      </c>
      <c r="N210"/>
      <c r="P210" s="104"/>
      <c r="U210"/>
      <c r="W210" s="104"/>
      <c r="Y210" s="158" t="s">
        <v>174</v>
      </c>
      <c r="BA210" s="46"/>
    </row>
    <row r="211" spans="1:53" ht="27.6">
      <c r="A211" s="47">
        <v>4618</v>
      </c>
      <c r="B211" t="s">
        <v>3165</v>
      </c>
      <c r="C211" s="5"/>
      <c r="D211" s="5" t="s">
        <v>4609</v>
      </c>
      <c r="E211" s="25" t="s">
        <v>3096</v>
      </c>
      <c r="F211" t="s">
        <v>3392</v>
      </c>
      <c r="G211" s="70" t="s">
        <v>3391</v>
      </c>
      <c r="I211" s="47">
        <v>4618</v>
      </c>
      <c r="J211" t="s">
        <v>3165</v>
      </c>
      <c r="L211" s="25" t="s">
        <v>4825</v>
      </c>
      <c r="N211"/>
      <c r="P211" s="104"/>
      <c r="U211"/>
      <c r="W211" s="104"/>
      <c r="Y211" s="158" t="s">
        <v>174</v>
      </c>
      <c r="BA211" s="46"/>
    </row>
    <row r="212" spans="1:53" ht="27.6">
      <c r="A212" s="47">
        <v>4619</v>
      </c>
      <c r="B212" t="s">
        <v>3166</v>
      </c>
      <c r="C212" s="5"/>
      <c r="D212" s="5" t="s">
        <v>4610</v>
      </c>
      <c r="E212" s="25" t="s">
        <v>3096</v>
      </c>
      <c r="F212" t="s">
        <v>3392</v>
      </c>
      <c r="G212" s="70" t="s">
        <v>3391</v>
      </c>
      <c r="I212" s="47">
        <v>4619</v>
      </c>
      <c r="J212" t="s">
        <v>3166</v>
      </c>
      <c r="L212" s="25" t="s">
        <v>4826</v>
      </c>
      <c r="N212"/>
      <c r="P212" s="104"/>
      <c r="U212"/>
      <c r="W212" s="104"/>
      <c r="X212" s="46"/>
      <c r="Y212" t="s">
        <v>173</v>
      </c>
      <c r="BA212" s="46"/>
    </row>
    <row r="213" spans="1:53" ht="27.6">
      <c r="A213" s="47">
        <v>8816</v>
      </c>
      <c r="B213" t="s">
        <v>3167</v>
      </c>
      <c r="C213" s="5"/>
      <c r="D213" s="5" t="s">
        <v>4611</v>
      </c>
      <c r="E213" s="25" t="s">
        <v>3448</v>
      </c>
      <c r="F213" t="s">
        <v>3393</v>
      </c>
      <c r="G213" s="70" t="s">
        <v>3394</v>
      </c>
      <c r="I213" s="47">
        <v>8816</v>
      </c>
      <c r="J213" t="s">
        <v>3167</v>
      </c>
      <c r="L213" s="25" t="s">
        <v>4827</v>
      </c>
      <c r="N213"/>
      <c r="P213" s="104"/>
      <c r="U213"/>
      <c r="W213" s="104"/>
      <c r="X213" s="46"/>
      <c r="Y213" t="s">
        <v>173</v>
      </c>
      <c r="BA213" s="46"/>
    </row>
    <row r="214" spans="1:53" ht="27.6">
      <c r="A214" s="47">
        <v>8817</v>
      </c>
      <c r="B214" t="s">
        <v>3168</v>
      </c>
      <c r="C214" s="5"/>
      <c r="D214" s="5" t="s">
        <v>4612</v>
      </c>
      <c r="E214" s="25" t="s">
        <v>3449</v>
      </c>
      <c r="F214" t="s">
        <v>3390</v>
      </c>
      <c r="G214" s="70" t="s">
        <v>3391</v>
      </c>
      <c r="I214" s="47">
        <v>8817</v>
      </c>
      <c r="J214" t="s">
        <v>3168</v>
      </c>
      <c r="L214" s="25" t="s">
        <v>4828</v>
      </c>
      <c r="N214"/>
      <c r="P214" s="104"/>
      <c r="U214"/>
      <c r="W214" s="104"/>
      <c r="X214" s="46"/>
      <c r="Y214" s="158" t="s">
        <v>174</v>
      </c>
      <c r="BA214" s="46"/>
    </row>
    <row r="215" spans="1:53" ht="27.6">
      <c r="A215" s="47">
        <v>4823</v>
      </c>
      <c r="B215" t="s">
        <v>3169</v>
      </c>
      <c r="C215" s="5"/>
      <c r="D215" s="5" t="s">
        <v>4613</v>
      </c>
      <c r="E215" s="25" t="s">
        <v>3097</v>
      </c>
      <c r="F215" t="s">
        <v>3395</v>
      </c>
      <c r="G215" s="70" t="s">
        <v>3394</v>
      </c>
      <c r="I215" s="47">
        <v>4823</v>
      </c>
      <c r="J215" t="s">
        <v>3169</v>
      </c>
      <c r="L215" s="25" t="s">
        <v>4829</v>
      </c>
      <c r="N215"/>
      <c r="P215" s="104"/>
      <c r="U215"/>
      <c r="W215" s="104"/>
      <c r="X215" s="46"/>
      <c r="Y215" s="158" t="s">
        <v>174</v>
      </c>
      <c r="BA215" s="46"/>
    </row>
    <row r="216" spans="1:53" ht="13.8">
      <c r="A216" s="47">
        <v>4824</v>
      </c>
      <c r="B216" t="s">
        <v>3170</v>
      </c>
      <c r="C216" s="5"/>
      <c r="D216" s="5" t="s">
        <v>4614</v>
      </c>
      <c r="E216" s="25" t="s">
        <v>3098</v>
      </c>
      <c r="F216" t="s">
        <v>3392</v>
      </c>
      <c r="G216" s="70" t="s">
        <v>3391</v>
      </c>
      <c r="I216" s="47">
        <v>4824</v>
      </c>
      <c r="J216" t="s">
        <v>3170</v>
      </c>
      <c r="L216" s="25" t="s">
        <v>4830</v>
      </c>
      <c r="N216"/>
      <c r="P216" s="104"/>
      <c r="U216"/>
      <c r="W216" s="104"/>
      <c r="Y216" s="158" t="s">
        <v>174</v>
      </c>
      <c r="BA216" s="46"/>
    </row>
    <row r="217" spans="1:53" ht="27.6">
      <c r="A217" s="47">
        <v>4689</v>
      </c>
      <c r="B217" t="s">
        <v>3171</v>
      </c>
      <c r="C217" s="5"/>
      <c r="D217" s="5" t="s">
        <v>4615</v>
      </c>
      <c r="E217" s="25" t="s">
        <v>3090</v>
      </c>
      <c r="F217" t="s">
        <v>3395</v>
      </c>
      <c r="G217" s="70" t="s">
        <v>3394</v>
      </c>
      <c r="I217" s="47">
        <v>4689</v>
      </c>
      <c r="J217" t="s">
        <v>3171</v>
      </c>
      <c r="L217" s="25" t="s">
        <v>4831</v>
      </c>
      <c r="N217"/>
      <c r="P217" s="104"/>
      <c r="U217"/>
      <c r="W217" s="104"/>
      <c r="Y217" s="158" t="s">
        <v>174</v>
      </c>
      <c r="BA217" s="46"/>
    </row>
    <row r="218" spans="1:53" ht="27.6">
      <c r="A218" s="47">
        <v>4690</v>
      </c>
      <c r="B218" t="s">
        <v>3172</v>
      </c>
      <c r="C218" s="5"/>
      <c r="D218" s="5" t="s">
        <v>4599</v>
      </c>
      <c r="E218" s="25" t="s">
        <v>3091</v>
      </c>
      <c r="F218" t="s">
        <v>3392</v>
      </c>
      <c r="G218" s="70" t="s">
        <v>3391</v>
      </c>
      <c r="I218" s="47">
        <v>4690</v>
      </c>
      <c r="J218" t="s">
        <v>3172</v>
      </c>
      <c r="L218" s="25" t="s">
        <v>4832</v>
      </c>
      <c r="N218"/>
      <c r="P218" s="104"/>
      <c r="U218"/>
      <c r="W218" s="104"/>
      <c r="Y218" s="158" t="s">
        <v>174</v>
      </c>
      <c r="BA218" s="46"/>
    </row>
    <row r="219" spans="1:53" ht="27.6">
      <c r="A219" s="47">
        <v>4691</v>
      </c>
      <c r="B219" t="s">
        <v>3173</v>
      </c>
      <c r="C219" s="5"/>
      <c r="D219" s="5" t="s">
        <v>4616</v>
      </c>
      <c r="E219" s="25" t="s">
        <v>3091</v>
      </c>
      <c r="F219" t="s">
        <v>3392</v>
      </c>
      <c r="G219" s="70" t="s">
        <v>3391</v>
      </c>
      <c r="I219" s="47">
        <v>4691</v>
      </c>
      <c r="J219" t="s">
        <v>3173</v>
      </c>
      <c r="L219" s="25" t="s">
        <v>4833</v>
      </c>
      <c r="N219"/>
      <c r="P219" s="104"/>
      <c r="U219"/>
      <c r="W219" s="104"/>
      <c r="Y219" t="s">
        <v>173</v>
      </c>
      <c r="BA219" s="46"/>
    </row>
    <row r="220" spans="1:53" ht="13.8">
      <c r="A220" s="47">
        <v>4635</v>
      </c>
      <c r="B220" t="s">
        <v>3174</v>
      </c>
      <c r="C220" s="5"/>
      <c r="D220" s="5" t="s">
        <v>4617</v>
      </c>
      <c r="E220" s="25" t="s">
        <v>4781</v>
      </c>
      <c r="F220" t="s">
        <v>5125</v>
      </c>
      <c r="G220" s="70" t="s">
        <v>3394</v>
      </c>
      <c r="I220" s="47">
        <v>4635</v>
      </c>
      <c r="J220" t="s">
        <v>3174</v>
      </c>
      <c r="L220" s="25" t="s">
        <v>4834</v>
      </c>
      <c r="N220"/>
      <c r="P220" s="104"/>
      <c r="U220"/>
      <c r="W220" s="104"/>
      <c r="Y220" t="s">
        <v>173</v>
      </c>
      <c r="BA220" s="46"/>
    </row>
    <row r="221" spans="1:53" ht="13.8">
      <c r="A221" s="47">
        <v>4636</v>
      </c>
      <c r="B221" t="s">
        <v>3175</v>
      </c>
      <c r="C221" s="5"/>
      <c r="D221" s="5" t="s">
        <v>4618</v>
      </c>
      <c r="E221" s="25" t="s">
        <v>4782</v>
      </c>
      <c r="F221" t="s">
        <v>5126</v>
      </c>
      <c r="G221" s="70" t="s">
        <v>3391</v>
      </c>
      <c r="I221" s="47">
        <v>4636</v>
      </c>
      <c r="J221" t="s">
        <v>3175</v>
      </c>
      <c r="L221" s="25" t="s">
        <v>4835</v>
      </c>
      <c r="N221"/>
      <c r="P221" s="104"/>
      <c r="U221"/>
      <c r="W221" s="104"/>
      <c r="Y221" t="s">
        <v>173</v>
      </c>
      <c r="BA221" s="46"/>
    </row>
    <row r="222" spans="1:53" ht="13.8">
      <c r="A222" s="47">
        <v>5976</v>
      </c>
      <c r="B222" t="s">
        <v>3176</v>
      </c>
      <c r="C222" s="5"/>
      <c r="D222" s="5" t="s">
        <v>4619</v>
      </c>
      <c r="E222" s="25" t="s">
        <v>3698</v>
      </c>
      <c r="F222" t="s">
        <v>3390</v>
      </c>
      <c r="G222" s="70" t="s">
        <v>3391</v>
      </c>
      <c r="I222" s="47">
        <v>5976</v>
      </c>
      <c r="J222" t="s">
        <v>3176</v>
      </c>
      <c r="L222" s="25" t="s">
        <v>4836</v>
      </c>
      <c r="N222"/>
      <c r="P222" s="104"/>
      <c r="U222"/>
      <c r="W222" s="104"/>
      <c r="Y222" s="158" t="s">
        <v>174</v>
      </c>
      <c r="BA222" s="46"/>
    </row>
    <row r="223" spans="1:53" ht="13.8">
      <c r="A223" s="47">
        <v>5467</v>
      </c>
      <c r="B223" t="s">
        <v>3177</v>
      </c>
      <c r="C223" s="5"/>
      <c r="D223" s="5" t="s">
        <v>4620</v>
      </c>
      <c r="E223" s="25" t="s">
        <v>3699</v>
      </c>
      <c r="F223" t="s">
        <v>3395</v>
      </c>
      <c r="G223" s="70" t="s">
        <v>3394</v>
      </c>
      <c r="I223" s="47">
        <v>5467</v>
      </c>
      <c r="J223" t="s">
        <v>3177</v>
      </c>
      <c r="L223" s="25" t="s">
        <v>4837</v>
      </c>
      <c r="N223"/>
      <c r="P223" s="104"/>
      <c r="U223"/>
      <c r="W223" s="104"/>
      <c r="Y223" s="158" t="s">
        <v>174</v>
      </c>
      <c r="BA223" s="46"/>
    </row>
    <row r="224" spans="1:53" ht="13.8">
      <c r="A224" s="47">
        <v>5468</v>
      </c>
      <c r="B224" t="s">
        <v>3178</v>
      </c>
      <c r="C224" s="5"/>
      <c r="D224" s="5" t="s">
        <v>4621</v>
      </c>
      <c r="E224" s="25" t="s">
        <v>3450</v>
      </c>
      <c r="F224" t="s">
        <v>3392</v>
      </c>
      <c r="G224" s="70" t="s">
        <v>3391</v>
      </c>
      <c r="I224" s="47">
        <v>5468</v>
      </c>
      <c r="J224" t="s">
        <v>3178</v>
      </c>
      <c r="L224" s="25" t="s">
        <v>4838</v>
      </c>
      <c r="N224"/>
      <c r="P224" s="104"/>
      <c r="U224"/>
      <c r="W224" s="104"/>
      <c r="Y224" s="158" t="s">
        <v>174</v>
      </c>
      <c r="BA224" s="46"/>
    </row>
    <row r="225" spans="1:53" ht="27.6">
      <c r="A225" s="47">
        <v>4154</v>
      </c>
      <c r="B225" t="s">
        <v>3179</v>
      </c>
      <c r="C225" s="5"/>
      <c r="D225" s="5" t="s">
        <v>4622</v>
      </c>
      <c r="E225" s="25" t="s">
        <v>3700</v>
      </c>
      <c r="F225" t="s">
        <v>3691</v>
      </c>
      <c r="G225" s="70" t="s">
        <v>3459</v>
      </c>
      <c r="I225" s="47">
        <v>4154</v>
      </c>
      <c r="J225" t="s">
        <v>3179</v>
      </c>
      <c r="L225" s="25" t="s">
        <v>4839</v>
      </c>
      <c r="N225"/>
      <c r="P225" s="104"/>
      <c r="U225"/>
      <c r="W225" s="104"/>
      <c r="Y225" s="158" t="s">
        <v>174</v>
      </c>
      <c r="BA225" s="46"/>
    </row>
    <row r="226" spans="1:53" ht="27.6">
      <c r="A226" s="47">
        <v>4155</v>
      </c>
      <c r="B226" t="s">
        <v>3180</v>
      </c>
      <c r="C226" s="5"/>
      <c r="D226" s="5" t="s">
        <v>4623</v>
      </c>
      <c r="E226" s="25" t="s">
        <v>3099</v>
      </c>
      <c r="F226" t="s">
        <v>3392</v>
      </c>
      <c r="G226" s="70" t="s">
        <v>3734</v>
      </c>
      <c r="I226" s="47">
        <v>4155</v>
      </c>
      <c r="J226" t="s">
        <v>3180</v>
      </c>
      <c r="L226" s="25" t="s">
        <v>4840</v>
      </c>
      <c r="N226"/>
      <c r="P226" s="104"/>
      <c r="U226"/>
      <c r="W226" s="104"/>
      <c r="Y226" s="158" t="s">
        <v>174</v>
      </c>
      <c r="BA226" s="46"/>
    </row>
    <row r="227" spans="1:53" ht="27.6">
      <c r="A227" s="47">
        <v>4156</v>
      </c>
      <c r="B227" t="s">
        <v>3181</v>
      </c>
      <c r="C227" s="5"/>
      <c r="D227" s="5" t="s">
        <v>4624</v>
      </c>
      <c r="E227" s="25" t="s">
        <v>3435</v>
      </c>
      <c r="F227" t="s">
        <v>3395</v>
      </c>
      <c r="G227" s="70" t="s">
        <v>3735</v>
      </c>
      <c r="I227" s="47">
        <v>4156</v>
      </c>
      <c r="J227" t="s">
        <v>3181</v>
      </c>
      <c r="L227" s="25" t="s">
        <v>4841</v>
      </c>
      <c r="N227"/>
      <c r="P227" s="104"/>
      <c r="U227"/>
      <c r="W227" s="104"/>
      <c r="Y227" s="158" t="s">
        <v>174</v>
      </c>
      <c r="BA227" s="46"/>
    </row>
    <row r="228" spans="1:53" ht="27.6">
      <c r="A228" s="47">
        <v>4157</v>
      </c>
      <c r="B228" t="s">
        <v>3182</v>
      </c>
      <c r="C228" s="5"/>
      <c r="D228" s="5" t="s">
        <v>4625</v>
      </c>
      <c r="E228" s="25" t="s">
        <v>3701</v>
      </c>
      <c r="F228" t="s">
        <v>3692</v>
      </c>
      <c r="G228" s="70" t="s">
        <v>3460</v>
      </c>
      <c r="I228" s="47">
        <v>4157</v>
      </c>
      <c r="J228" t="s">
        <v>3182</v>
      </c>
      <c r="L228" s="25" t="s">
        <v>4842</v>
      </c>
      <c r="N228"/>
      <c r="P228" s="104"/>
      <c r="U228"/>
      <c r="W228" s="104"/>
      <c r="Y228" t="s">
        <v>173</v>
      </c>
      <c r="BA228" s="46"/>
    </row>
    <row r="229" spans="1:53" ht="13.8">
      <c r="A229" s="47">
        <v>9062</v>
      </c>
      <c r="B229" t="s">
        <v>3183</v>
      </c>
      <c r="C229" s="5"/>
      <c r="D229" s="5" t="s">
        <v>4626</v>
      </c>
      <c r="E229" s="25" t="s">
        <v>3073</v>
      </c>
      <c r="F229" t="s">
        <v>3393</v>
      </c>
      <c r="G229" s="70" t="s">
        <v>3394</v>
      </c>
      <c r="I229" s="47">
        <v>9062</v>
      </c>
      <c r="J229" t="s">
        <v>3183</v>
      </c>
      <c r="L229" s="25" t="s">
        <v>4843</v>
      </c>
      <c r="N229"/>
      <c r="P229" s="104"/>
      <c r="U229"/>
      <c r="W229" s="104"/>
      <c r="Y229" t="s">
        <v>173</v>
      </c>
      <c r="BA229" s="46"/>
    </row>
    <row r="230" spans="1:53" ht="13.8">
      <c r="A230" s="47">
        <v>9063</v>
      </c>
      <c r="B230" t="s">
        <v>3184</v>
      </c>
      <c r="C230" s="5"/>
      <c r="D230" s="5" t="s">
        <v>4627</v>
      </c>
      <c r="E230" s="25" t="s">
        <v>3074</v>
      </c>
      <c r="F230" t="s">
        <v>3390</v>
      </c>
      <c r="G230" s="70" t="s">
        <v>3391</v>
      </c>
      <c r="I230" s="47">
        <v>9063</v>
      </c>
      <c r="J230" t="s">
        <v>3184</v>
      </c>
      <c r="L230" s="25" t="s">
        <v>4844</v>
      </c>
      <c r="N230"/>
      <c r="P230" s="104"/>
      <c r="U230"/>
      <c r="W230" s="104"/>
      <c r="Y230" t="s">
        <v>173</v>
      </c>
      <c r="BA230" s="46"/>
    </row>
    <row r="231" spans="1:53" ht="27.6">
      <c r="A231" s="48">
        <v>267</v>
      </c>
      <c r="B231" s="46" t="s">
        <v>3185</v>
      </c>
      <c r="C231" s="5"/>
      <c r="D231" s="5" t="s">
        <v>4628</v>
      </c>
      <c r="E231" s="25" t="s">
        <v>2404</v>
      </c>
      <c r="F231" t="s">
        <v>2386</v>
      </c>
      <c r="G231" s="70" t="s">
        <v>3452</v>
      </c>
      <c r="I231" s="48">
        <v>267</v>
      </c>
      <c r="J231" s="46" t="s">
        <v>3185</v>
      </c>
      <c r="L231" s="25" t="s">
        <v>4845</v>
      </c>
      <c r="N231"/>
      <c r="P231" s="104"/>
      <c r="U231"/>
      <c r="W231" s="104"/>
      <c r="Y231" s="14" t="s">
        <v>302</v>
      </c>
      <c r="BA231" s="46"/>
    </row>
    <row r="232" spans="1:53" ht="27.6">
      <c r="A232" s="48">
        <v>268</v>
      </c>
      <c r="B232" s="46" t="s">
        <v>3186</v>
      </c>
      <c r="C232" s="5"/>
      <c r="D232" s="5" t="s">
        <v>4629</v>
      </c>
      <c r="E232" s="25" t="s">
        <v>2405</v>
      </c>
      <c r="F232" t="s">
        <v>2390</v>
      </c>
      <c r="G232" s="70" t="s">
        <v>3713</v>
      </c>
      <c r="I232" s="48">
        <v>268</v>
      </c>
      <c r="J232" s="46" t="s">
        <v>3186</v>
      </c>
      <c r="L232" s="25" t="s">
        <v>4846</v>
      </c>
      <c r="N232"/>
      <c r="P232" s="104"/>
      <c r="U232"/>
      <c r="W232" s="104"/>
      <c r="Y232" s="51" t="s">
        <v>1219</v>
      </c>
      <c r="BA232" s="46"/>
    </row>
    <row r="233" spans="1:53" ht="27.6">
      <c r="A233" s="48">
        <v>269</v>
      </c>
      <c r="B233" s="46" t="s">
        <v>3187</v>
      </c>
      <c r="C233" s="5"/>
      <c r="D233" s="5" t="s">
        <v>4630</v>
      </c>
      <c r="E233" s="25" t="s">
        <v>2406</v>
      </c>
      <c r="F233" t="s">
        <v>2385</v>
      </c>
      <c r="G233" s="70" t="s">
        <v>3452</v>
      </c>
      <c r="I233" s="48">
        <v>269</v>
      </c>
      <c r="J233" s="46" t="s">
        <v>3187</v>
      </c>
      <c r="L233" s="25" t="s">
        <v>4847</v>
      </c>
      <c r="N233"/>
      <c r="P233" s="104"/>
      <c r="U233"/>
      <c r="W233" s="104"/>
      <c r="Y233" s="51" t="s">
        <v>1219</v>
      </c>
      <c r="BA233" s="46"/>
    </row>
    <row r="234" spans="1:53" ht="27.6">
      <c r="A234" s="48">
        <v>270</v>
      </c>
      <c r="B234" s="46" t="s">
        <v>3188</v>
      </c>
      <c r="C234" s="5"/>
      <c r="D234" s="5" t="s">
        <v>4631</v>
      </c>
      <c r="E234" s="25" t="s">
        <v>2407</v>
      </c>
      <c r="F234" t="s">
        <v>2391</v>
      </c>
      <c r="G234" s="70" t="s">
        <v>3451</v>
      </c>
      <c r="I234" s="48">
        <v>270</v>
      </c>
      <c r="J234" s="46" t="s">
        <v>3188</v>
      </c>
      <c r="L234" s="25" t="s">
        <v>4848</v>
      </c>
      <c r="N234"/>
      <c r="P234" s="104"/>
      <c r="U234"/>
      <c r="W234" s="104"/>
      <c r="Y234" s="14" t="s">
        <v>1209</v>
      </c>
      <c r="BA234" s="46"/>
    </row>
    <row r="235" spans="1:53" ht="13.8">
      <c r="A235" s="47">
        <v>7666</v>
      </c>
      <c r="B235" t="s">
        <v>3381</v>
      </c>
      <c r="C235" s="5"/>
      <c r="D235" s="5" t="s">
        <v>4632</v>
      </c>
      <c r="E235" s="25" t="s">
        <v>3453</v>
      </c>
      <c r="F235" t="s">
        <v>2402</v>
      </c>
      <c r="G235" s="70" t="s">
        <v>3411</v>
      </c>
      <c r="I235" s="47">
        <v>7666</v>
      </c>
      <c r="J235" t="s">
        <v>3381</v>
      </c>
      <c r="L235" s="25" t="s">
        <v>4849</v>
      </c>
      <c r="N235"/>
      <c r="P235" s="104"/>
      <c r="U235"/>
      <c r="W235" s="104"/>
      <c r="Y235" t="s">
        <v>1220</v>
      </c>
      <c r="BA235" s="46"/>
    </row>
    <row r="236" spans="1:53" ht="13.8">
      <c r="A236" s="47">
        <v>105</v>
      </c>
      <c r="B236" t="s">
        <v>3189</v>
      </c>
      <c r="C236" s="5"/>
      <c r="D236" s="5" t="s">
        <v>4633</v>
      </c>
      <c r="E236" s="25" t="s">
        <v>3702</v>
      </c>
      <c r="F236" t="s">
        <v>2401</v>
      </c>
      <c r="G236" s="70" t="s">
        <v>3736</v>
      </c>
      <c r="I236" s="47">
        <v>105</v>
      </c>
      <c r="J236" t="s">
        <v>3189</v>
      </c>
      <c r="L236" s="25" t="s">
        <v>4850</v>
      </c>
      <c r="N236"/>
      <c r="P236" s="104"/>
      <c r="U236"/>
      <c r="W236" s="104"/>
      <c r="Y236" t="s">
        <v>2326</v>
      </c>
      <c r="BA236" s="46"/>
    </row>
    <row r="237" spans="1:53" ht="13.8">
      <c r="A237" s="47">
        <v>106</v>
      </c>
      <c r="B237" t="s">
        <v>3190</v>
      </c>
      <c r="C237" s="5"/>
      <c r="D237" s="5" t="s">
        <v>4634</v>
      </c>
      <c r="E237" s="25" t="s">
        <v>3454</v>
      </c>
      <c r="F237" t="s">
        <v>3455</v>
      </c>
      <c r="G237" s="70" t="s">
        <v>3412</v>
      </c>
      <c r="I237" s="47">
        <v>106</v>
      </c>
      <c r="J237" t="s">
        <v>3190</v>
      </c>
      <c r="L237" s="25" t="s">
        <v>4851</v>
      </c>
      <c r="N237"/>
      <c r="P237" s="104"/>
      <c r="U237"/>
      <c r="W237" s="104"/>
      <c r="Y237" t="s">
        <v>2326</v>
      </c>
      <c r="BA237" s="46"/>
    </row>
    <row r="238" spans="1:53" ht="27.6">
      <c r="A238" s="47">
        <v>107</v>
      </c>
      <c r="B238" t="s">
        <v>3191</v>
      </c>
      <c r="C238" s="5"/>
      <c r="D238" s="5" t="s">
        <v>4635</v>
      </c>
      <c r="E238" s="25" t="s">
        <v>3456</v>
      </c>
      <c r="F238" t="s">
        <v>3457</v>
      </c>
      <c r="G238" s="70" t="s">
        <v>3417</v>
      </c>
      <c r="I238" s="47">
        <v>107</v>
      </c>
      <c r="J238" t="s">
        <v>3191</v>
      </c>
      <c r="L238" s="25" t="s">
        <v>4852</v>
      </c>
      <c r="N238"/>
      <c r="P238" s="104"/>
      <c r="U238"/>
      <c r="W238" s="104"/>
      <c r="Y238" t="s">
        <v>2326</v>
      </c>
      <c r="BA238" s="46"/>
    </row>
    <row r="239" spans="1:53" ht="27.6">
      <c r="A239" s="47">
        <v>3444</v>
      </c>
      <c r="B239" t="s">
        <v>3192</v>
      </c>
      <c r="C239" s="5"/>
      <c r="D239" s="5" t="s">
        <v>4636</v>
      </c>
      <c r="E239" s="25" t="s">
        <v>3703</v>
      </c>
      <c r="F239" t="s">
        <v>3455</v>
      </c>
      <c r="G239" s="70" t="s">
        <v>3412</v>
      </c>
      <c r="I239" s="47">
        <v>3444</v>
      </c>
      <c r="J239" t="s">
        <v>3192</v>
      </c>
      <c r="L239" s="25" t="s">
        <v>4853</v>
      </c>
      <c r="N239"/>
      <c r="P239" s="104"/>
      <c r="U239"/>
      <c r="W239" s="104"/>
      <c r="Y239" t="s">
        <v>2326</v>
      </c>
      <c r="BA239" s="46"/>
    </row>
    <row r="240" spans="1:53" ht="27.6">
      <c r="A240" s="47">
        <v>2103</v>
      </c>
      <c r="B240" t="s">
        <v>3193</v>
      </c>
      <c r="C240" s="5"/>
      <c r="D240" s="5" t="s">
        <v>4637</v>
      </c>
      <c r="E240" s="25" t="s">
        <v>3704</v>
      </c>
      <c r="F240" t="s">
        <v>3455</v>
      </c>
      <c r="G240" s="70" t="s">
        <v>3737</v>
      </c>
      <c r="I240" s="47">
        <v>2103</v>
      </c>
      <c r="J240" t="s">
        <v>3193</v>
      </c>
      <c r="L240" s="25" t="s">
        <v>4854</v>
      </c>
      <c r="N240"/>
      <c r="P240" s="104"/>
      <c r="U240"/>
      <c r="W240" s="104"/>
      <c r="Y240" t="s">
        <v>1222</v>
      </c>
      <c r="BA240" s="46"/>
    </row>
    <row r="241" spans="1:53" ht="27.6">
      <c r="A241" s="47">
        <v>2104</v>
      </c>
      <c r="B241" t="s">
        <v>3194</v>
      </c>
      <c r="C241" s="5"/>
      <c r="D241" s="5" t="s">
        <v>4638</v>
      </c>
      <c r="E241" s="25" t="s">
        <v>3705</v>
      </c>
      <c r="F241" t="s">
        <v>3693</v>
      </c>
      <c r="G241" s="70" t="s">
        <v>3737</v>
      </c>
      <c r="I241" s="47">
        <v>2104</v>
      </c>
      <c r="J241" t="s">
        <v>3194</v>
      </c>
      <c r="L241" s="25" t="s">
        <v>4855</v>
      </c>
      <c r="N241"/>
      <c r="P241" s="104"/>
      <c r="U241"/>
      <c r="W241" s="104"/>
      <c r="Y241" t="s">
        <v>302</v>
      </c>
      <c r="BA241" s="46"/>
    </row>
    <row r="242" spans="1:53" ht="27.6">
      <c r="A242" s="47">
        <v>2109</v>
      </c>
      <c r="B242" t="s">
        <v>3195</v>
      </c>
      <c r="C242" s="5"/>
      <c r="D242" s="5" t="s">
        <v>4639</v>
      </c>
      <c r="E242" s="25" t="s">
        <v>3706</v>
      </c>
      <c r="F242" t="s">
        <v>3694</v>
      </c>
      <c r="G242" s="70" t="s">
        <v>3714</v>
      </c>
      <c r="I242" s="47">
        <v>2109</v>
      </c>
      <c r="J242" t="s">
        <v>3195</v>
      </c>
      <c r="L242" s="25" t="s">
        <v>4856</v>
      </c>
      <c r="N242"/>
      <c r="P242" s="104"/>
      <c r="U242"/>
      <c r="W242" s="104"/>
      <c r="Y242" t="s">
        <v>667</v>
      </c>
      <c r="BA242" s="46"/>
    </row>
    <row r="243" spans="1:53" ht="13.8">
      <c r="A243" s="47">
        <v>2110</v>
      </c>
      <c r="B243" t="s">
        <v>3196</v>
      </c>
      <c r="C243" s="5"/>
      <c r="D243" s="5" t="s">
        <v>4640</v>
      </c>
      <c r="E243" s="25" t="s">
        <v>3707</v>
      </c>
      <c r="F243" t="s">
        <v>3695</v>
      </c>
      <c r="G243" s="70" t="s">
        <v>3715</v>
      </c>
      <c r="I243" s="47">
        <v>2110</v>
      </c>
      <c r="J243" t="s">
        <v>3196</v>
      </c>
      <c r="L243" s="25" t="s">
        <v>4857</v>
      </c>
      <c r="N243"/>
      <c r="P243" s="104"/>
      <c r="U243"/>
      <c r="W243" s="104"/>
      <c r="Y243" t="s">
        <v>1220</v>
      </c>
      <c r="BA243" s="46"/>
    </row>
    <row r="244" spans="1:53" ht="13.8">
      <c r="A244" s="47">
        <v>2111</v>
      </c>
      <c r="B244" t="s">
        <v>3197</v>
      </c>
      <c r="C244" s="5"/>
      <c r="D244" s="5" t="s">
        <v>4641</v>
      </c>
      <c r="E244" s="25" t="s">
        <v>3708</v>
      </c>
      <c r="F244" t="s">
        <v>2399</v>
      </c>
      <c r="G244" s="70" t="s">
        <v>3412</v>
      </c>
      <c r="I244" s="47">
        <v>2111</v>
      </c>
      <c r="J244" t="s">
        <v>3197</v>
      </c>
      <c r="L244" s="25" t="s">
        <v>4858</v>
      </c>
      <c r="N244"/>
      <c r="P244" s="104"/>
      <c r="U244"/>
      <c r="W244" s="104"/>
      <c r="Y244" t="s">
        <v>1220</v>
      </c>
      <c r="BA244" s="46"/>
    </row>
    <row r="245" spans="1:53" ht="13.8">
      <c r="A245" s="47">
        <v>2112</v>
      </c>
      <c r="B245" t="s">
        <v>3198</v>
      </c>
      <c r="C245" s="5"/>
      <c r="D245" s="5" t="s">
        <v>4642</v>
      </c>
      <c r="E245" s="25" t="s">
        <v>3709</v>
      </c>
      <c r="F245" t="s">
        <v>2400</v>
      </c>
      <c r="G245" s="70" t="s">
        <v>3417</v>
      </c>
      <c r="I245" s="47">
        <v>2112</v>
      </c>
      <c r="J245" t="s">
        <v>3198</v>
      </c>
      <c r="L245" s="25" t="s">
        <v>4859</v>
      </c>
      <c r="N245"/>
      <c r="P245" s="104"/>
      <c r="U245"/>
      <c r="W245" s="104"/>
      <c r="Y245" t="s">
        <v>1220</v>
      </c>
      <c r="BA245" s="46"/>
    </row>
    <row r="246" spans="1:53" ht="27.6">
      <c r="A246" s="47">
        <v>2113</v>
      </c>
      <c r="B246" t="s">
        <v>3199</v>
      </c>
      <c r="C246" s="5"/>
      <c r="D246" s="5" t="s">
        <v>4643</v>
      </c>
      <c r="E246" s="25" t="s">
        <v>3710</v>
      </c>
      <c r="F246" t="s">
        <v>2401</v>
      </c>
      <c r="G246" s="70" t="s">
        <v>3421</v>
      </c>
      <c r="I246" s="47">
        <v>2113</v>
      </c>
      <c r="J246" t="s">
        <v>3199</v>
      </c>
      <c r="L246" s="25" t="s">
        <v>4860</v>
      </c>
      <c r="N246"/>
      <c r="P246" s="104"/>
      <c r="U246"/>
      <c r="W246" s="104"/>
      <c r="Y246" s="14" t="s">
        <v>1223</v>
      </c>
      <c r="BA246" s="46"/>
    </row>
    <row r="247" spans="1:53" ht="27.6">
      <c r="A247" s="47">
        <v>6667</v>
      </c>
      <c r="B247" t="s">
        <v>3200</v>
      </c>
      <c r="C247" s="5"/>
      <c r="D247" s="5" t="s">
        <v>4644</v>
      </c>
      <c r="E247" s="25" t="s">
        <v>3711</v>
      </c>
      <c r="F247" t="s">
        <v>3696</v>
      </c>
      <c r="G247" s="70" t="s">
        <v>3716</v>
      </c>
      <c r="I247" s="47">
        <v>6667</v>
      </c>
      <c r="J247" t="s">
        <v>3200</v>
      </c>
      <c r="L247" s="25" t="s">
        <v>4861</v>
      </c>
      <c r="N247"/>
      <c r="P247" s="104"/>
      <c r="U247"/>
      <c r="W247" s="104"/>
      <c r="Y247" s="14" t="s">
        <v>1223</v>
      </c>
      <c r="BA247" s="46"/>
    </row>
    <row r="248" spans="1:53" ht="27.6">
      <c r="A248" s="47">
        <v>20073</v>
      </c>
      <c r="B248" t="s">
        <v>3201</v>
      </c>
      <c r="C248" s="5"/>
      <c r="D248" s="5" t="s">
        <v>4645</v>
      </c>
      <c r="E248" s="25" t="s">
        <v>3712</v>
      </c>
      <c r="F248" t="s">
        <v>3697</v>
      </c>
      <c r="G248" s="70" t="s">
        <v>3717</v>
      </c>
      <c r="I248" s="47">
        <v>20073</v>
      </c>
      <c r="J248" t="s">
        <v>3201</v>
      </c>
      <c r="L248" s="25" t="s">
        <v>4862</v>
      </c>
      <c r="N248"/>
      <c r="P248" s="104"/>
      <c r="U248"/>
      <c r="W248" s="104"/>
      <c r="Y248" t="s">
        <v>1220</v>
      </c>
      <c r="BA248" s="46"/>
    </row>
    <row r="249" spans="1:53" ht="13.8">
      <c r="A249" s="47">
        <v>7661</v>
      </c>
      <c r="B249" t="s">
        <v>3202</v>
      </c>
      <c r="C249" s="5"/>
      <c r="D249" s="5" t="s">
        <v>4646</v>
      </c>
      <c r="E249" s="25" t="s">
        <v>4783</v>
      </c>
      <c r="F249" t="s">
        <v>5127</v>
      </c>
      <c r="G249" s="70" t="s">
        <v>3428</v>
      </c>
      <c r="I249" s="47">
        <v>7661</v>
      </c>
      <c r="J249" t="s">
        <v>3202</v>
      </c>
      <c r="L249" s="25" t="s">
        <v>4863</v>
      </c>
      <c r="N249"/>
      <c r="P249" s="104"/>
      <c r="U249"/>
      <c r="W249" s="104"/>
      <c r="Y249" t="s">
        <v>1220</v>
      </c>
      <c r="BA249" s="46"/>
    </row>
    <row r="250" spans="1:53" ht="13.8">
      <c r="A250" s="47">
        <v>7662</v>
      </c>
      <c r="B250" t="s">
        <v>3203</v>
      </c>
      <c r="C250" s="5"/>
      <c r="D250" s="5" t="s">
        <v>4647</v>
      </c>
      <c r="E250" s="25" t="s">
        <v>4784</v>
      </c>
      <c r="F250" t="s">
        <v>5128</v>
      </c>
      <c r="G250" s="70" t="s">
        <v>3429</v>
      </c>
      <c r="I250" s="47">
        <v>7662</v>
      </c>
      <c r="J250" t="s">
        <v>3203</v>
      </c>
      <c r="L250" s="25" t="s">
        <v>4864</v>
      </c>
      <c r="N250"/>
      <c r="P250" s="104"/>
      <c r="U250"/>
      <c r="W250" s="104"/>
      <c r="Y250" t="s">
        <v>1220</v>
      </c>
      <c r="BA250" s="46"/>
    </row>
    <row r="251" spans="1:53" ht="27.6">
      <c r="A251" s="47">
        <v>3975</v>
      </c>
      <c r="B251" t="s">
        <v>3204</v>
      </c>
      <c r="C251" s="5"/>
      <c r="D251" s="5" t="s">
        <v>4648</v>
      </c>
      <c r="E251" s="25" t="s">
        <v>4785</v>
      </c>
      <c r="F251" t="s">
        <v>5127</v>
      </c>
      <c r="G251" s="70" t="s">
        <v>3428</v>
      </c>
      <c r="I251" s="47">
        <v>3975</v>
      </c>
      <c r="J251" t="s">
        <v>3204</v>
      </c>
      <c r="L251" s="25" t="s">
        <v>4865</v>
      </c>
      <c r="N251"/>
      <c r="P251" s="104"/>
      <c r="U251"/>
      <c r="W251" s="104"/>
      <c r="Y251" t="s">
        <v>1220</v>
      </c>
      <c r="BA251" s="46"/>
    </row>
    <row r="252" spans="1:53" ht="27.6">
      <c r="A252" s="47">
        <v>3976</v>
      </c>
      <c r="B252" t="s">
        <v>3205</v>
      </c>
      <c r="C252" s="5"/>
      <c r="D252" s="5" t="s">
        <v>4649</v>
      </c>
      <c r="E252" s="25" t="s">
        <v>4786</v>
      </c>
      <c r="F252" t="s">
        <v>5128</v>
      </c>
      <c r="G252" s="70" t="s">
        <v>3429</v>
      </c>
      <c r="I252" s="47">
        <v>3976</v>
      </c>
      <c r="J252" t="s">
        <v>3205</v>
      </c>
      <c r="L252" s="25" t="s">
        <v>4866</v>
      </c>
      <c r="N252"/>
      <c r="P252" s="104"/>
      <c r="U252"/>
      <c r="W252" s="104"/>
      <c r="Y252" t="s">
        <v>1220</v>
      </c>
      <c r="BA252" s="46"/>
    </row>
    <row r="253" spans="1:53" ht="27.6">
      <c r="A253" s="47">
        <v>3977</v>
      </c>
      <c r="B253" t="s">
        <v>3206</v>
      </c>
      <c r="C253" s="5"/>
      <c r="D253" s="5" t="s">
        <v>4650</v>
      </c>
      <c r="E253" s="25" t="s">
        <v>4787</v>
      </c>
      <c r="F253" t="s">
        <v>5128</v>
      </c>
      <c r="G253" s="70" t="s">
        <v>3429</v>
      </c>
      <c r="I253" s="47">
        <v>3977</v>
      </c>
      <c r="J253" t="s">
        <v>3206</v>
      </c>
      <c r="L253" s="25" t="s">
        <v>4867</v>
      </c>
      <c r="N253"/>
      <c r="P253" s="104"/>
      <c r="U253"/>
      <c r="W253" s="104"/>
      <c r="Y253" t="s">
        <v>1220</v>
      </c>
      <c r="BA253" s="46"/>
    </row>
    <row r="254" spans="1:53" ht="27.6">
      <c r="A254" s="47">
        <v>4513</v>
      </c>
      <c r="B254" t="s">
        <v>3207</v>
      </c>
      <c r="C254" s="5"/>
      <c r="D254" s="5" t="s">
        <v>4651</v>
      </c>
      <c r="E254" s="25" t="s">
        <v>4788</v>
      </c>
      <c r="F254" t="s">
        <v>5127</v>
      </c>
      <c r="G254" s="70" t="s">
        <v>3428</v>
      </c>
      <c r="I254" s="47">
        <v>4513</v>
      </c>
      <c r="J254" t="s">
        <v>3207</v>
      </c>
      <c r="L254" s="25" t="s">
        <v>4868</v>
      </c>
      <c r="N254"/>
      <c r="P254" s="104"/>
      <c r="U254"/>
      <c r="W254" s="104"/>
      <c r="Y254" t="s">
        <v>1220</v>
      </c>
      <c r="BA254" s="46"/>
    </row>
    <row r="255" spans="1:53" ht="13.8">
      <c r="A255" s="47">
        <v>4514</v>
      </c>
      <c r="B255" t="s">
        <v>3208</v>
      </c>
      <c r="C255" s="5"/>
      <c r="D255" s="5" t="s">
        <v>4652</v>
      </c>
      <c r="E255" s="25" t="s">
        <v>4789</v>
      </c>
      <c r="F255" t="s">
        <v>5128</v>
      </c>
      <c r="G255" s="70" t="s">
        <v>3429</v>
      </c>
      <c r="I255" s="47">
        <v>4514</v>
      </c>
      <c r="J255" t="s">
        <v>3208</v>
      </c>
      <c r="L255" s="25" t="s">
        <v>4869</v>
      </c>
      <c r="N255"/>
      <c r="P255" s="104"/>
      <c r="U255"/>
      <c r="W255" s="104"/>
      <c r="Y255" t="s">
        <v>1220</v>
      </c>
      <c r="BA255" s="46"/>
    </row>
    <row r="256" spans="1:53" ht="27.6">
      <c r="A256" s="47">
        <v>5547</v>
      </c>
      <c r="B256" t="s">
        <v>3209</v>
      </c>
      <c r="C256" s="5"/>
      <c r="D256" s="5" t="s">
        <v>4653</v>
      </c>
      <c r="E256" s="25" t="s">
        <v>4790</v>
      </c>
      <c r="F256" t="s">
        <v>5128</v>
      </c>
      <c r="G256" s="70" t="s">
        <v>3429</v>
      </c>
      <c r="I256" s="47">
        <v>5547</v>
      </c>
      <c r="J256" t="s">
        <v>3209</v>
      </c>
      <c r="L256" s="25" t="s">
        <v>4870</v>
      </c>
      <c r="N256"/>
      <c r="P256" s="104"/>
      <c r="U256"/>
      <c r="W256" s="104"/>
      <c r="Y256" t="s">
        <v>1220</v>
      </c>
      <c r="BA256" s="46"/>
    </row>
    <row r="257" spans="1:53" ht="27.6">
      <c r="A257" s="47">
        <v>4370</v>
      </c>
      <c r="B257" t="s">
        <v>3210</v>
      </c>
      <c r="C257" s="5"/>
      <c r="D257" s="5" t="s">
        <v>4654</v>
      </c>
      <c r="E257" s="25" t="s">
        <v>4791</v>
      </c>
      <c r="F257" t="s">
        <v>5128</v>
      </c>
      <c r="G257" s="70" t="s">
        <v>3429</v>
      </c>
      <c r="I257" s="47">
        <v>4370</v>
      </c>
      <c r="J257" t="s">
        <v>3210</v>
      </c>
      <c r="L257" s="25" t="s">
        <v>4871</v>
      </c>
      <c r="N257"/>
      <c r="P257" s="104"/>
      <c r="U257"/>
      <c r="W257" s="104"/>
      <c r="Y257" t="s">
        <v>1220</v>
      </c>
      <c r="BA257" s="46"/>
    </row>
    <row r="258" spans="1:53" ht="27.6">
      <c r="A258" s="47">
        <v>4371</v>
      </c>
      <c r="B258" t="s">
        <v>3211</v>
      </c>
      <c r="C258" s="5"/>
      <c r="D258" s="5" t="s">
        <v>4655</v>
      </c>
      <c r="E258" s="25" t="s">
        <v>4791</v>
      </c>
      <c r="F258" t="s">
        <v>5128</v>
      </c>
      <c r="G258" s="70" t="s">
        <v>3429</v>
      </c>
      <c r="I258" s="47">
        <v>4371</v>
      </c>
      <c r="J258" t="s">
        <v>3211</v>
      </c>
      <c r="L258" s="25" t="s">
        <v>4872</v>
      </c>
      <c r="N258"/>
      <c r="P258" s="104"/>
      <c r="U258"/>
      <c r="W258" s="104"/>
      <c r="Y258" t="s">
        <v>1220</v>
      </c>
      <c r="BA258" s="46"/>
    </row>
    <row r="259" spans="1:53" ht="27.6">
      <c r="A259" s="47">
        <v>4272</v>
      </c>
      <c r="B259" t="s">
        <v>3212</v>
      </c>
      <c r="C259" s="5"/>
      <c r="D259" s="5" t="s">
        <v>4656</v>
      </c>
      <c r="E259" s="25" t="s">
        <v>4792</v>
      </c>
      <c r="F259" t="s">
        <v>5127</v>
      </c>
      <c r="G259" s="70" t="s">
        <v>3428</v>
      </c>
      <c r="I259" s="47">
        <v>4272</v>
      </c>
      <c r="J259" t="s">
        <v>3212</v>
      </c>
      <c r="L259" s="25" t="s">
        <v>4873</v>
      </c>
      <c r="N259"/>
      <c r="P259" s="104"/>
      <c r="U259"/>
      <c r="W259" s="104"/>
      <c r="Y259" t="s">
        <v>1220</v>
      </c>
      <c r="BA259" s="46"/>
    </row>
    <row r="260" spans="1:53" ht="13.8">
      <c r="A260" s="47">
        <v>7983</v>
      </c>
      <c r="B260" t="s">
        <v>3213</v>
      </c>
      <c r="C260" s="5"/>
      <c r="D260" s="5" t="s">
        <v>4657</v>
      </c>
      <c r="E260" s="25" t="s">
        <v>4783</v>
      </c>
      <c r="F260" t="s">
        <v>5127</v>
      </c>
      <c r="G260" s="70" t="s">
        <v>3428</v>
      </c>
      <c r="I260" s="47">
        <v>7983</v>
      </c>
      <c r="J260" t="s">
        <v>3213</v>
      </c>
      <c r="L260" s="25" t="s">
        <v>4874</v>
      </c>
      <c r="N260"/>
      <c r="P260" s="104"/>
      <c r="U260"/>
      <c r="W260" s="104"/>
      <c r="Y260" t="s">
        <v>1220</v>
      </c>
      <c r="BA260" s="46"/>
    </row>
    <row r="261" spans="1:53" ht="13.8">
      <c r="A261" s="47">
        <v>7984</v>
      </c>
      <c r="B261" t="s">
        <v>3214</v>
      </c>
      <c r="C261" s="5"/>
      <c r="D261" s="5" t="s">
        <v>4658</v>
      </c>
      <c r="E261" s="25" t="s">
        <v>4784</v>
      </c>
      <c r="F261" t="s">
        <v>5128</v>
      </c>
      <c r="G261" s="70" t="s">
        <v>3429</v>
      </c>
      <c r="I261" s="47">
        <v>7984</v>
      </c>
      <c r="J261" t="s">
        <v>3214</v>
      </c>
      <c r="L261" s="25" t="s">
        <v>4875</v>
      </c>
      <c r="N261"/>
      <c r="P261" s="104"/>
      <c r="U261"/>
      <c r="W261" s="104"/>
      <c r="Y261" t="s">
        <v>1220</v>
      </c>
      <c r="BA261" s="46"/>
    </row>
    <row r="262" spans="1:53" ht="27.6">
      <c r="A262" s="47">
        <v>8147</v>
      </c>
      <c r="B262" t="s">
        <v>3215</v>
      </c>
      <c r="C262" s="5"/>
      <c r="D262" s="5" t="s">
        <v>4659</v>
      </c>
      <c r="E262" s="25" t="s">
        <v>4793</v>
      </c>
      <c r="F262" t="s">
        <v>5129</v>
      </c>
      <c r="G262" s="70" t="s">
        <v>3458</v>
      </c>
      <c r="I262" s="47">
        <v>8147</v>
      </c>
      <c r="J262" t="s">
        <v>3215</v>
      </c>
      <c r="L262" s="25" t="s">
        <v>4876</v>
      </c>
      <c r="N262"/>
      <c r="P262" s="104"/>
      <c r="U262"/>
      <c r="W262" s="104"/>
      <c r="Y262" t="s">
        <v>1220</v>
      </c>
      <c r="BA262" s="46"/>
    </row>
    <row r="263" spans="1:53" ht="27.6">
      <c r="A263" s="47">
        <v>3771</v>
      </c>
      <c r="B263" t="s">
        <v>3216</v>
      </c>
      <c r="C263" s="5"/>
      <c r="D263" s="5" t="s">
        <v>4660</v>
      </c>
      <c r="E263" s="25" t="s">
        <v>4794</v>
      </c>
      <c r="F263" t="s">
        <v>5128</v>
      </c>
      <c r="G263" s="70" t="s">
        <v>3429</v>
      </c>
      <c r="I263" s="47">
        <v>3771</v>
      </c>
      <c r="J263" t="s">
        <v>3216</v>
      </c>
      <c r="L263" s="25" t="s">
        <v>4877</v>
      </c>
      <c r="N263"/>
      <c r="P263" s="104"/>
      <c r="U263"/>
      <c r="W263" s="104"/>
      <c r="Y263" t="s">
        <v>1220</v>
      </c>
      <c r="BA263" s="46"/>
    </row>
    <row r="264" spans="1:53" ht="27.6">
      <c r="A264" s="47">
        <v>3772</v>
      </c>
      <c r="B264" t="s">
        <v>3217</v>
      </c>
      <c r="C264" s="5"/>
      <c r="D264" s="5" t="s">
        <v>4661</v>
      </c>
      <c r="E264" s="25" t="s">
        <v>4795</v>
      </c>
      <c r="F264" t="s">
        <v>5128</v>
      </c>
      <c r="G264" s="70" t="s">
        <v>3429</v>
      </c>
      <c r="I264" s="47">
        <v>3772</v>
      </c>
      <c r="J264" t="s">
        <v>3217</v>
      </c>
      <c r="L264" s="25" t="s">
        <v>4878</v>
      </c>
      <c r="N264"/>
      <c r="P264" s="104"/>
      <c r="U264"/>
      <c r="W264" s="104"/>
      <c r="Y264" t="s">
        <v>1220</v>
      </c>
      <c r="BA264" s="46"/>
    </row>
    <row r="265" spans="1:53" ht="27.6">
      <c r="A265" s="47">
        <v>3773</v>
      </c>
      <c r="B265" t="s">
        <v>3218</v>
      </c>
      <c r="C265" s="5"/>
      <c r="D265" s="5" t="s">
        <v>4662</v>
      </c>
      <c r="E265" s="25" t="s">
        <v>4794</v>
      </c>
      <c r="F265" t="s">
        <v>5128</v>
      </c>
      <c r="G265" s="70" t="s">
        <v>3429</v>
      </c>
      <c r="I265" s="47">
        <v>3773</v>
      </c>
      <c r="J265" t="s">
        <v>3218</v>
      </c>
      <c r="L265" s="25" t="s">
        <v>4879</v>
      </c>
      <c r="N265"/>
      <c r="P265" s="104"/>
      <c r="U265"/>
      <c r="W265" s="104"/>
      <c r="Y265" t="s">
        <v>1220</v>
      </c>
      <c r="BA265" s="46"/>
    </row>
    <row r="266" spans="1:53" ht="13.8">
      <c r="A266" s="47">
        <v>3775</v>
      </c>
      <c r="B266" t="s">
        <v>3219</v>
      </c>
      <c r="C266" s="5"/>
      <c r="D266" s="5" t="s">
        <v>4663</v>
      </c>
      <c r="E266" s="25" t="s">
        <v>4796</v>
      </c>
      <c r="F266" t="s">
        <v>5127</v>
      </c>
      <c r="G266" s="70" t="s">
        <v>3428</v>
      </c>
      <c r="I266" s="47">
        <v>3775</v>
      </c>
      <c r="J266" t="s">
        <v>3219</v>
      </c>
      <c r="L266" s="25" t="s">
        <v>4880</v>
      </c>
      <c r="N266"/>
      <c r="P266" s="104"/>
      <c r="U266"/>
      <c r="W266" s="104"/>
      <c r="Y266" t="s">
        <v>1220</v>
      </c>
      <c r="BA266" s="46"/>
    </row>
    <row r="267" spans="1:53" ht="13.8">
      <c r="A267" s="47">
        <v>3776</v>
      </c>
      <c r="B267" t="s">
        <v>3220</v>
      </c>
      <c r="C267" s="5"/>
      <c r="D267" s="5" t="s">
        <v>4664</v>
      </c>
      <c r="E267" s="25" t="s">
        <v>4797</v>
      </c>
      <c r="F267" t="s">
        <v>5128</v>
      </c>
      <c r="G267" s="70" t="s">
        <v>3429</v>
      </c>
      <c r="I267" s="47">
        <v>3776</v>
      </c>
      <c r="J267" t="s">
        <v>3220</v>
      </c>
      <c r="L267" s="25" t="s">
        <v>4881</v>
      </c>
      <c r="N267"/>
      <c r="P267" s="104"/>
      <c r="U267"/>
      <c r="W267" s="104"/>
      <c r="Y267" t="s">
        <v>1220</v>
      </c>
      <c r="BA267" s="46"/>
    </row>
    <row r="268" spans="1:53" ht="13.8">
      <c r="A268" s="47">
        <v>3777</v>
      </c>
      <c r="B268" t="s">
        <v>3221</v>
      </c>
      <c r="C268" s="5"/>
      <c r="D268" s="5" t="s">
        <v>4665</v>
      </c>
      <c r="E268" s="25" t="s">
        <v>4798</v>
      </c>
      <c r="F268" t="s">
        <v>5127</v>
      </c>
      <c r="G268" s="70" t="s">
        <v>3428</v>
      </c>
      <c r="I268" s="47">
        <v>3777</v>
      </c>
      <c r="J268" t="s">
        <v>3221</v>
      </c>
      <c r="L268" s="25" t="s">
        <v>4882</v>
      </c>
      <c r="N268"/>
      <c r="P268" s="104"/>
      <c r="U268"/>
      <c r="W268" s="104"/>
      <c r="Y268" t="s">
        <v>1220</v>
      </c>
      <c r="BA268" s="46"/>
    </row>
    <row r="269" spans="1:53" ht="27.6">
      <c r="A269" s="47">
        <v>3778</v>
      </c>
      <c r="B269" t="s">
        <v>3222</v>
      </c>
      <c r="C269" s="5"/>
      <c r="D269" s="5" t="s">
        <v>4666</v>
      </c>
      <c r="E269" s="25" t="s">
        <v>4799</v>
      </c>
      <c r="F269" t="s">
        <v>5128</v>
      </c>
      <c r="G269" s="70" t="s">
        <v>3429</v>
      </c>
      <c r="I269" s="47">
        <v>3778</v>
      </c>
      <c r="J269" t="s">
        <v>3222</v>
      </c>
      <c r="L269" s="25" t="s">
        <v>4883</v>
      </c>
      <c r="N269"/>
      <c r="P269" s="104"/>
      <c r="U269"/>
      <c r="W269" s="104"/>
      <c r="Y269" t="s">
        <v>1220</v>
      </c>
      <c r="BA269" s="46"/>
    </row>
    <row r="270" spans="1:53" ht="27.6">
      <c r="A270" s="47">
        <v>7095</v>
      </c>
      <c r="B270" t="s">
        <v>3223</v>
      </c>
      <c r="C270" s="5"/>
      <c r="D270" s="5" t="s">
        <v>4667</v>
      </c>
      <c r="E270" s="25" t="s">
        <v>4800</v>
      </c>
      <c r="F270" t="s">
        <v>5128</v>
      </c>
      <c r="G270" s="70" t="s">
        <v>3429</v>
      </c>
      <c r="I270" s="47">
        <v>7095</v>
      </c>
      <c r="J270" t="s">
        <v>3223</v>
      </c>
      <c r="L270" s="25" t="s">
        <v>4884</v>
      </c>
      <c r="N270"/>
      <c r="P270" s="104"/>
      <c r="U270"/>
      <c r="W270" s="104"/>
      <c r="Y270" t="s">
        <v>1220</v>
      </c>
      <c r="BA270" s="46"/>
    </row>
    <row r="271" spans="1:53" ht="27.6">
      <c r="A271" s="47">
        <v>7106</v>
      </c>
      <c r="B271" t="s">
        <v>3224</v>
      </c>
      <c r="C271" s="5"/>
      <c r="D271" s="5" t="s">
        <v>4668</v>
      </c>
      <c r="E271" s="25" t="s">
        <v>4801</v>
      </c>
      <c r="F271" t="s">
        <v>5127</v>
      </c>
      <c r="G271" s="70" t="s">
        <v>3428</v>
      </c>
      <c r="I271" s="47">
        <v>7106</v>
      </c>
      <c r="J271" t="s">
        <v>3224</v>
      </c>
      <c r="L271" s="25" t="s">
        <v>4885</v>
      </c>
      <c r="N271"/>
      <c r="P271" s="104"/>
      <c r="U271"/>
      <c r="W271" s="104"/>
      <c r="Y271" t="s">
        <v>1220</v>
      </c>
      <c r="BA271" s="46"/>
    </row>
    <row r="272" spans="1:53" ht="27.6">
      <c r="A272" s="47">
        <v>3864</v>
      </c>
      <c r="B272" t="s">
        <v>3225</v>
      </c>
      <c r="C272" s="5"/>
      <c r="D272" s="5" t="s">
        <v>4669</v>
      </c>
      <c r="E272" s="25" t="s">
        <v>4802</v>
      </c>
      <c r="F272" t="s">
        <v>5127</v>
      </c>
      <c r="G272" s="70" t="s">
        <v>3428</v>
      </c>
      <c r="I272" s="47">
        <v>3864</v>
      </c>
      <c r="J272" t="s">
        <v>3225</v>
      </c>
      <c r="L272" s="25" t="s">
        <v>4886</v>
      </c>
      <c r="N272"/>
      <c r="P272" s="104"/>
      <c r="U272"/>
      <c r="W272" s="104"/>
      <c r="Y272" t="s">
        <v>1220</v>
      </c>
      <c r="BA272" s="46"/>
    </row>
    <row r="273" spans="1:53" ht="27.6">
      <c r="A273" s="47">
        <v>3866</v>
      </c>
      <c r="B273" t="s">
        <v>3226</v>
      </c>
      <c r="C273" s="5"/>
      <c r="D273" s="5" t="s">
        <v>4670</v>
      </c>
      <c r="E273" s="25" t="s">
        <v>4803</v>
      </c>
      <c r="F273" t="s">
        <v>5128</v>
      </c>
      <c r="G273" s="70" t="s">
        <v>3429</v>
      </c>
      <c r="I273" s="47">
        <v>3866</v>
      </c>
      <c r="J273" t="s">
        <v>3226</v>
      </c>
      <c r="L273" s="25" t="s">
        <v>4887</v>
      </c>
      <c r="N273"/>
      <c r="P273" s="104"/>
      <c r="U273"/>
      <c r="W273" s="104"/>
      <c r="Y273" t="s">
        <v>1220</v>
      </c>
      <c r="BA273" s="46"/>
    </row>
    <row r="274" spans="1:53" ht="27.6">
      <c r="A274" s="47">
        <v>3820</v>
      </c>
      <c r="B274" t="s">
        <v>3227</v>
      </c>
      <c r="C274" s="5"/>
      <c r="D274" s="5" t="s">
        <v>4671</v>
      </c>
      <c r="E274" s="25" t="s">
        <v>4804</v>
      </c>
      <c r="F274" t="s">
        <v>5127</v>
      </c>
      <c r="G274" s="70" t="s">
        <v>3428</v>
      </c>
      <c r="I274" s="47">
        <v>3820</v>
      </c>
      <c r="J274" t="s">
        <v>3227</v>
      </c>
      <c r="L274" s="25" t="s">
        <v>4888</v>
      </c>
      <c r="N274"/>
      <c r="P274" s="104"/>
      <c r="U274"/>
      <c r="W274" s="104"/>
      <c r="Y274" t="s">
        <v>1220</v>
      </c>
      <c r="BA274" s="46"/>
    </row>
    <row r="275" spans="1:53" ht="13.8">
      <c r="A275" s="47">
        <v>3821</v>
      </c>
      <c r="B275" t="s">
        <v>3228</v>
      </c>
      <c r="C275" s="5"/>
      <c r="D275" s="5" t="s">
        <v>4672</v>
      </c>
      <c r="E275" s="25" t="s">
        <v>4805</v>
      </c>
      <c r="F275" t="s">
        <v>5128</v>
      </c>
      <c r="G275" s="70" t="s">
        <v>3429</v>
      </c>
      <c r="I275" s="47">
        <v>3821</v>
      </c>
      <c r="J275" t="s">
        <v>3228</v>
      </c>
      <c r="L275" s="25" t="s">
        <v>4889</v>
      </c>
      <c r="N275"/>
      <c r="P275" s="104"/>
      <c r="U275"/>
      <c r="W275" s="104"/>
      <c r="Y275" t="s">
        <v>1220</v>
      </c>
      <c r="BA275" s="46"/>
    </row>
    <row r="276" spans="1:53" ht="27.6">
      <c r="A276" s="47">
        <v>3827</v>
      </c>
      <c r="B276" t="s">
        <v>3229</v>
      </c>
      <c r="C276" s="5"/>
      <c r="D276" s="5" t="s">
        <v>4673</v>
      </c>
      <c r="E276" s="25" t="s">
        <v>4806</v>
      </c>
      <c r="F276" t="s">
        <v>5127</v>
      </c>
      <c r="G276" s="70" t="s">
        <v>3428</v>
      </c>
      <c r="I276" s="47">
        <v>3827</v>
      </c>
      <c r="J276" t="s">
        <v>3229</v>
      </c>
      <c r="L276" s="25" t="s">
        <v>4890</v>
      </c>
      <c r="N276"/>
      <c r="P276" s="104"/>
      <c r="U276"/>
      <c r="W276" s="104"/>
      <c r="Y276" t="s">
        <v>1220</v>
      </c>
      <c r="BA276" s="46"/>
    </row>
    <row r="277" spans="1:53" ht="27.6">
      <c r="A277" s="47">
        <v>3829</v>
      </c>
      <c r="B277" t="s">
        <v>3230</v>
      </c>
      <c r="C277" s="5"/>
      <c r="D277" s="5" t="s">
        <v>4674</v>
      </c>
      <c r="E277" s="25" t="s">
        <v>4807</v>
      </c>
      <c r="F277" t="s">
        <v>5128</v>
      </c>
      <c r="G277" s="70" t="s">
        <v>3429</v>
      </c>
      <c r="I277" s="47">
        <v>3829</v>
      </c>
      <c r="J277" t="s">
        <v>3230</v>
      </c>
      <c r="L277" s="25" t="s">
        <v>4891</v>
      </c>
      <c r="N277"/>
      <c r="P277" s="104"/>
      <c r="U277"/>
      <c r="W277" s="104"/>
      <c r="Y277" t="s">
        <v>1220</v>
      </c>
      <c r="BA277" s="46"/>
    </row>
    <row r="278" spans="1:53" ht="27.6">
      <c r="A278" s="47">
        <v>2166</v>
      </c>
      <c r="B278" t="s">
        <v>3231</v>
      </c>
      <c r="C278" s="5"/>
      <c r="D278" s="5" t="s">
        <v>4675</v>
      </c>
      <c r="E278" s="25" t="s">
        <v>4808</v>
      </c>
      <c r="F278" t="s">
        <v>5128</v>
      </c>
      <c r="G278" s="70" t="s">
        <v>3429</v>
      </c>
      <c r="I278" s="47">
        <v>2166</v>
      </c>
      <c r="J278" t="s">
        <v>3231</v>
      </c>
      <c r="L278" s="25" t="s">
        <v>4892</v>
      </c>
      <c r="N278"/>
      <c r="P278" s="104"/>
      <c r="U278"/>
      <c r="W278" s="104"/>
      <c r="Y278" t="s">
        <v>1220</v>
      </c>
      <c r="BA278" s="46"/>
    </row>
    <row r="279" spans="1:53" ht="27.6">
      <c r="A279" s="47">
        <v>3426</v>
      </c>
      <c r="B279" t="s">
        <v>3232</v>
      </c>
      <c r="C279" s="5"/>
      <c r="D279" s="5" t="s">
        <v>4676</v>
      </c>
      <c r="E279" s="25" t="s">
        <v>4809</v>
      </c>
      <c r="F279" t="s">
        <v>5127</v>
      </c>
      <c r="G279" s="70" t="s">
        <v>3428</v>
      </c>
      <c r="I279" s="47">
        <v>3426</v>
      </c>
      <c r="J279" t="s">
        <v>3232</v>
      </c>
      <c r="L279" s="25" t="s">
        <v>4893</v>
      </c>
      <c r="N279"/>
      <c r="P279" s="104"/>
      <c r="U279"/>
      <c r="W279" s="104"/>
      <c r="Y279" t="s">
        <v>1220</v>
      </c>
      <c r="BA279" s="46"/>
    </row>
    <row r="280" spans="1:53" ht="13.8">
      <c r="A280" s="47">
        <v>3427</v>
      </c>
      <c r="B280" t="s">
        <v>3233</v>
      </c>
      <c r="C280" s="5"/>
      <c r="D280" s="5" t="s">
        <v>4677</v>
      </c>
      <c r="E280" s="25" t="s">
        <v>4809</v>
      </c>
      <c r="F280" t="s">
        <v>5127</v>
      </c>
      <c r="G280" s="70" t="s">
        <v>3428</v>
      </c>
      <c r="I280" s="47">
        <v>3427</v>
      </c>
      <c r="J280" t="s">
        <v>3233</v>
      </c>
      <c r="L280" s="25" t="s">
        <v>4894</v>
      </c>
      <c r="N280"/>
      <c r="P280" s="104"/>
      <c r="U280"/>
      <c r="W280" s="104"/>
      <c r="Y280" t="s">
        <v>1220</v>
      </c>
      <c r="BA280" s="46"/>
    </row>
    <row r="281" spans="1:53" ht="13.8">
      <c r="A281" s="47">
        <v>3428</v>
      </c>
      <c r="B281" t="s">
        <v>3234</v>
      </c>
      <c r="C281" s="5"/>
      <c r="D281" s="5" t="s">
        <v>4678</v>
      </c>
      <c r="E281" s="25" t="s">
        <v>4810</v>
      </c>
      <c r="F281" t="s">
        <v>5128</v>
      </c>
      <c r="G281" s="70" t="s">
        <v>3429</v>
      </c>
      <c r="I281" s="47">
        <v>3428</v>
      </c>
      <c r="J281" t="s">
        <v>3234</v>
      </c>
      <c r="L281" s="25" t="s">
        <v>4895</v>
      </c>
      <c r="N281"/>
      <c r="P281" s="104"/>
      <c r="U281"/>
      <c r="W281" s="104"/>
      <c r="Y281" t="s">
        <v>1220</v>
      </c>
      <c r="BA281" s="46"/>
    </row>
    <row r="282" spans="1:53" ht="27.6">
      <c r="A282" s="47">
        <v>3441</v>
      </c>
      <c r="B282" t="s">
        <v>3235</v>
      </c>
      <c r="C282" s="5"/>
      <c r="D282" s="5" t="s">
        <v>4679</v>
      </c>
      <c r="E282" s="25" t="s">
        <v>4811</v>
      </c>
      <c r="F282" t="s">
        <v>5127</v>
      </c>
      <c r="G282" s="70" t="s">
        <v>3428</v>
      </c>
      <c r="I282" s="47">
        <v>3441</v>
      </c>
      <c r="J282" t="s">
        <v>3235</v>
      </c>
      <c r="L282" s="25" t="s">
        <v>4896</v>
      </c>
      <c r="N282"/>
      <c r="P282" s="104"/>
      <c r="U282"/>
      <c r="W282" s="104"/>
      <c r="Y282" t="s">
        <v>1220</v>
      </c>
      <c r="BA282" s="46"/>
    </row>
    <row r="283" spans="1:53" ht="27.6">
      <c r="A283" s="47">
        <v>3442</v>
      </c>
      <c r="B283" t="s">
        <v>3236</v>
      </c>
      <c r="C283" s="5"/>
      <c r="D283" s="5" t="s">
        <v>4680</v>
      </c>
      <c r="E283" s="25" t="s">
        <v>4812</v>
      </c>
      <c r="F283" t="s">
        <v>5128</v>
      </c>
      <c r="G283" s="70" t="s">
        <v>3429</v>
      </c>
      <c r="I283" s="47">
        <v>3442</v>
      </c>
      <c r="J283" t="s">
        <v>3236</v>
      </c>
      <c r="L283" s="25" t="s">
        <v>4897</v>
      </c>
      <c r="N283"/>
      <c r="P283" s="104"/>
      <c r="U283"/>
      <c r="W283" s="104"/>
      <c r="Y283" t="s">
        <v>1220</v>
      </c>
      <c r="BA283" s="46"/>
    </row>
    <row r="284" spans="1:53" ht="13.8">
      <c r="A284" s="47">
        <v>3447</v>
      </c>
      <c r="B284" t="s">
        <v>3237</v>
      </c>
      <c r="C284" s="5"/>
      <c r="D284" s="5" t="s">
        <v>4668</v>
      </c>
      <c r="E284" s="25" t="s">
        <v>4801</v>
      </c>
      <c r="F284" t="s">
        <v>5127</v>
      </c>
      <c r="G284" s="70" t="s">
        <v>3428</v>
      </c>
      <c r="I284" s="47">
        <v>3447</v>
      </c>
      <c r="J284" t="s">
        <v>3237</v>
      </c>
      <c r="L284" s="25" t="s">
        <v>4898</v>
      </c>
      <c r="N284"/>
      <c r="P284" s="104"/>
      <c r="U284"/>
      <c r="W284" s="104"/>
      <c r="Y284" t="s">
        <v>1220</v>
      </c>
      <c r="BA284" s="46"/>
    </row>
    <row r="285" spans="1:53" ht="13.8">
      <c r="A285" s="47">
        <v>3448</v>
      </c>
      <c r="B285" t="s">
        <v>3238</v>
      </c>
      <c r="C285" s="5"/>
      <c r="D285" s="5" t="s">
        <v>4681</v>
      </c>
      <c r="E285" s="25" t="s">
        <v>4813</v>
      </c>
      <c r="F285" t="s">
        <v>5128</v>
      </c>
      <c r="G285" s="70" t="s">
        <v>3429</v>
      </c>
      <c r="I285" s="47">
        <v>3448</v>
      </c>
      <c r="J285" t="s">
        <v>3238</v>
      </c>
      <c r="L285" s="25" t="s">
        <v>4899</v>
      </c>
      <c r="N285"/>
      <c r="P285" s="104"/>
      <c r="U285"/>
      <c r="W285" s="104"/>
      <c r="Y285" t="s">
        <v>1220</v>
      </c>
      <c r="BA285" s="46"/>
    </row>
    <row r="286" spans="1:53" ht="13.8">
      <c r="A286" s="47">
        <v>3449</v>
      </c>
      <c r="B286" t="s">
        <v>3239</v>
      </c>
      <c r="C286" s="5"/>
      <c r="D286" s="5" t="s">
        <v>4682</v>
      </c>
      <c r="E286" s="25" t="s">
        <v>4813</v>
      </c>
      <c r="F286" t="s">
        <v>5128</v>
      </c>
      <c r="G286" s="70" t="s">
        <v>3429</v>
      </c>
      <c r="I286" s="47">
        <v>3449</v>
      </c>
      <c r="J286" t="s">
        <v>3239</v>
      </c>
      <c r="L286" s="25" t="s">
        <v>4900</v>
      </c>
      <c r="N286"/>
      <c r="P286" s="104"/>
      <c r="U286"/>
      <c r="W286" s="104"/>
      <c r="Y286" t="s">
        <v>2326</v>
      </c>
      <c r="BA286" s="46"/>
    </row>
    <row r="287" spans="1:53" ht="27.6">
      <c r="A287" s="47">
        <v>3542</v>
      </c>
      <c r="B287" t="s">
        <v>3240</v>
      </c>
      <c r="C287" s="5"/>
      <c r="D287" s="5" t="s">
        <v>4683</v>
      </c>
      <c r="E287" s="25" t="s">
        <v>4814</v>
      </c>
      <c r="F287" t="s">
        <v>5130</v>
      </c>
      <c r="G287" s="70" t="s">
        <v>3428</v>
      </c>
      <c r="I287" s="47">
        <v>3542</v>
      </c>
      <c r="J287" t="s">
        <v>3240</v>
      </c>
      <c r="L287" s="25" t="s">
        <v>4901</v>
      </c>
      <c r="N287"/>
      <c r="P287" s="104"/>
      <c r="U287"/>
      <c r="W287" s="104"/>
      <c r="Y287" t="s">
        <v>2326</v>
      </c>
      <c r="BA287" s="46"/>
    </row>
    <row r="288" spans="1:53" ht="27.6">
      <c r="A288" s="47">
        <v>3543</v>
      </c>
      <c r="B288" t="s">
        <v>3241</v>
      </c>
      <c r="C288" s="5"/>
      <c r="D288" s="5" t="s">
        <v>4684</v>
      </c>
      <c r="E288" s="25" t="s">
        <v>4815</v>
      </c>
      <c r="F288" t="s">
        <v>5130</v>
      </c>
      <c r="G288" s="70" t="s">
        <v>3428</v>
      </c>
      <c r="I288" s="47">
        <v>3543</v>
      </c>
      <c r="J288" t="s">
        <v>3241</v>
      </c>
      <c r="L288" s="25" t="s">
        <v>4902</v>
      </c>
      <c r="N288"/>
      <c r="P288" s="104"/>
      <c r="U288"/>
      <c r="W288" s="104"/>
      <c r="Y288" t="s">
        <v>1220</v>
      </c>
      <c r="BA288" s="46"/>
    </row>
    <row r="289" spans="1:53" ht="27.6">
      <c r="A289" s="47">
        <v>3544</v>
      </c>
      <c r="B289" t="s">
        <v>3242</v>
      </c>
      <c r="C289" s="5"/>
      <c r="D289" s="5" t="s">
        <v>4685</v>
      </c>
      <c r="E289" s="25" t="s">
        <v>4816</v>
      </c>
      <c r="F289" t="s">
        <v>5128</v>
      </c>
      <c r="G289" s="70" t="s">
        <v>3429</v>
      </c>
      <c r="I289" s="47">
        <v>3544</v>
      </c>
      <c r="J289" t="s">
        <v>3242</v>
      </c>
      <c r="L289" s="25" t="s">
        <v>4903</v>
      </c>
      <c r="N289"/>
      <c r="P289" s="104"/>
      <c r="U289"/>
      <c r="W289" s="104"/>
      <c r="Y289" t="s">
        <v>1220</v>
      </c>
      <c r="BA289" s="46"/>
    </row>
    <row r="290" spans="1:53" ht="13.8">
      <c r="A290" s="47">
        <v>3622</v>
      </c>
      <c r="B290" t="s">
        <v>3243</v>
      </c>
      <c r="C290" s="5"/>
      <c r="D290" s="5" t="s">
        <v>4686</v>
      </c>
      <c r="E290" s="25" t="s">
        <v>4817</v>
      </c>
      <c r="F290" t="s">
        <v>5127</v>
      </c>
      <c r="G290" s="70" t="s">
        <v>3428</v>
      </c>
      <c r="I290" s="47">
        <v>3622</v>
      </c>
      <c r="J290" t="s">
        <v>3243</v>
      </c>
      <c r="L290" s="25" t="s">
        <v>4904</v>
      </c>
      <c r="N290"/>
      <c r="P290" s="104"/>
      <c r="U290"/>
      <c r="W290" s="104"/>
      <c r="Y290" t="s">
        <v>1220</v>
      </c>
      <c r="BA290" s="46"/>
    </row>
    <row r="291" spans="1:53" ht="27.6">
      <c r="A291" s="47">
        <v>3623</v>
      </c>
      <c r="B291" t="s">
        <v>3244</v>
      </c>
      <c r="C291" s="5"/>
      <c r="D291" s="5" t="s">
        <v>4687</v>
      </c>
      <c r="E291" s="25" t="s">
        <v>4817</v>
      </c>
      <c r="F291" t="s">
        <v>5127</v>
      </c>
      <c r="G291" s="70" t="s">
        <v>3428</v>
      </c>
      <c r="I291" s="47">
        <v>3623</v>
      </c>
      <c r="J291" t="s">
        <v>3244</v>
      </c>
      <c r="L291" s="25" t="s">
        <v>4905</v>
      </c>
      <c r="N291"/>
      <c r="P291" s="104"/>
      <c r="U291"/>
      <c r="W291" s="104"/>
      <c r="Y291" t="s">
        <v>1220</v>
      </c>
      <c r="BA291" s="46"/>
    </row>
    <row r="292" spans="1:53" ht="27.6">
      <c r="A292" s="47">
        <v>3624</v>
      </c>
      <c r="B292" t="s">
        <v>3245</v>
      </c>
      <c r="C292" s="5"/>
      <c r="D292" s="5" t="s">
        <v>4688</v>
      </c>
      <c r="E292" s="25" t="s">
        <v>4818</v>
      </c>
      <c r="F292" t="s">
        <v>5127</v>
      </c>
      <c r="G292" s="70" t="s">
        <v>3428</v>
      </c>
      <c r="I292" s="47">
        <v>3624</v>
      </c>
      <c r="J292" t="s">
        <v>3245</v>
      </c>
      <c r="L292" s="25" t="s">
        <v>4906</v>
      </c>
      <c r="N292"/>
      <c r="P292" s="104"/>
      <c r="U292"/>
      <c r="W292" s="104"/>
      <c r="Y292" t="s">
        <v>1220</v>
      </c>
      <c r="BA292" s="46"/>
    </row>
    <row r="293" spans="1:53" ht="27.6">
      <c r="A293" s="47">
        <v>3625</v>
      </c>
      <c r="B293" t="s">
        <v>3246</v>
      </c>
      <c r="C293" s="5"/>
      <c r="D293" s="5" t="s">
        <v>4689</v>
      </c>
      <c r="E293" s="25" t="s">
        <v>4819</v>
      </c>
      <c r="F293" t="s">
        <v>5128</v>
      </c>
      <c r="G293" s="70" t="s">
        <v>3429</v>
      </c>
      <c r="I293" s="47">
        <v>3625</v>
      </c>
      <c r="J293" t="s">
        <v>3246</v>
      </c>
      <c r="L293" s="25" t="s">
        <v>4907</v>
      </c>
      <c r="N293"/>
      <c r="P293" s="104"/>
      <c r="U293"/>
      <c r="W293" s="104"/>
      <c r="Y293" t="s">
        <v>1220</v>
      </c>
      <c r="BA293" s="46"/>
    </row>
    <row r="294" spans="1:53" ht="27.6">
      <c r="A294" s="47">
        <v>3626</v>
      </c>
      <c r="B294" t="s">
        <v>3247</v>
      </c>
      <c r="C294" s="5"/>
      <c r="D294" s="5" t="s">
        <v>4690</v>
      </c>
      <c r="E294" s="25" t="s">
        <v>4820</v>
      </c>
      <c r="F294" t="s">
        <v>5128</v>
      </c>
      <c r="G294" s="70" t="s">
        <v>3429</v>
      </c>
      <c r="I294" s="47">
        <v>3626</v>
      </c>
      <c r="J294" t="s">
        <v>3247</v>
      </c>
      <c r="L294" s="25" t="s">
        <v>4908</v>
      </c>
      <c r="N294"/>
      <c r="P294" s="104"/>
      <c r="U294"/>
      <c r="W294" s="104"/>
      <c r="Y294" t="s">
        <v>1220</v>
      </c>
      <c r="BA294" s="46"/>
    </row>
    <row r="295" spans="1:53" ht="13.8">
      <c r="A295" s="47">
        <v>3627</v>
      </c>
      <c r="B295" t="s">
        <v>3248</v>
      </c>
      <c r="C295" s="5"/>
      <c r="D295" s="5" t="s">
        <v>4691</v>
      </c>
      <c r="E295" s="25" t="s">
        <v>4821</v>
      </c>
      <c r="F295" t="s">
        <v>5127</v>
      </c>
      <c r="G295" s="70" t="s">
        <v>3428</v>
      </c>
      <c r="I295" s="47">
        <v>3627</v>
      </c>
      <c r="J295" t="s">
        <v>3248</v>
      </c>
      <c r="L295" s="25" t="s">
        <v>4909</v>
      </c>
      <c r="N295"/>
      <c r="P295" s="104"/>
      <c r="U295"/>
      <c r="W295" s="104"/>
      <c r="Y295" t="s">
        <v>1220</v>
      </c>
      <c r="BA295" s="46"/>
    </row>
    <row r="296" spans="1:53" ht="27.6">
      <c r="A296" s="47">
        <v>3628</v>
      </c>
      <c r="B296" t="s">
        <v>3249</v>
      </c>
      <c r="C296" s="5"/>
      <c r="D296" s="5" t="s">
        <v>4692</v>
      </c>
      <c r="E296" s="25" t="s">
        <v>4822</v>
      </c>
      <c r="F296" t="s">
        <v>5128</v>
      </c>
      <c r="G296" s="70" t="s">
        <v>3429</v>
      </c>
      <c r="I296" s="47">
        <v>3628</v>
      </c>
      <c r="J296" t="s">
        <v>3249</v>
      </c>
      <c r="L296" s="25" t="s">
        <v>4910</v>
      </c>
      <c r="N296"/>
      <c r="P296" s="104"/>
      <c r="U296"/>
      <c r="W296" s="104"/>
      <c r="Y296" t="s">
        <v>1220</v>
      </c>
      <c r="BA296" s="46"/>
    </row>
    <row r="297" spans="1:53" ht="27.6">
      <c r="A297" s="47">
        <v>3629</v>
      </c>
      <c r="B297" t="s">
        <v>3250</v>
      </c>
      <c r="C297" s="5"/>
      <c r="D297" s="5" t="s">
        <v>4693</v>
      </c>
      <c r="E297" s="25" t="s">
        <v>4822</v>
      </c>
      <c r="F297" t="s">
        <v>5128</v>
      </c>
      <c r="G297" s="70" t="s">
        <v>3429</v>
      </c>
      <c r="I297" s="47">
        <v>3629</v>
      </c>
      <c r="J297" t="s">
        <v>3250</v>
      </c>
      <c r="L297" s="25" t="s">
        <v>4911</v>
      </c>
      <c r="N297"/>
      <c r="P297" s="104"/>
      <c r="U297"/>
      <c r="W297" s="104"/>
      <c r="Y297" t="s">
        <v>1220</v>
      </c>
      <c r="BA297" s="46"/>
    </row>
    <row r="298" spans="1:53" ht="13.8">
      <c r="A298" s="47">
        <v>3632</v>
      </c>
      <c r="B298" t="s">
        <v>3251</v>
      </c>
      <c r="C298" s="5"/>
      <c r="D298" s="5" t="s">
        <v>4694</v>
      </c>
      <c r="E298" s="25" t="s">
        <v>4823</v>
      </c>
      <c r="F298" t="s">
        <v>5128</v>
      </c>
      <c r="G298" s="70" t="s">
        <v>3429</v>
      </c>
      <c r="I298" s="47">
        <v>3632</v>
      </c>
      <c r="J298" t="s">
        <v>3251</v>
      </c>
      <c r="L298" s="25" t="s">
        <v>4912</v>
      </c>
      <c r="N298"/>
      <c r="P298" s="104"/>
      <c r="U298"/>
      <c r="W298" s="104"/>
      <c r="Y298" t="s">
        <v>1220</v>
      </c>
      <c r="BA298" s="46"/>
    </row>
    <row r="299" spans="1:53" ht="13.8">
      <c r="A299" s="47">
        <v>3697</v>
      </c>
      <c r="B299" t="s">
        <v>3252</v>
      </c>
      <c r="C299" s="5"/>
      <c r="D299" s="5" t="s">
        <v>4695</v>
      </c>
      <c r="E299" s="25" t="s">
        <v>4824</v>
      </c>
      <c r="F299" t="s">
        <v>5128</v>
      </c>
      <c r="G299" s="70" t="s">
        <v>3429</v>
      </c>
      <c r="I299" s="47">
        <v>3697</v>
      </c>
      <c r="J299" t="s">
        <v>3252</v>
      </c>
      <c r="L299" s="25" t="s">
        <v>4913</v>
      </c>
      <c r="N299"/>
      <c r="P299" s="104"/>
      <c r="U299"/>
      <c r="W299" s="104"/>
      <c r="Y299" t="s">
        <v>1220</v>
      </c>
      <c r="BA299" s="46"/>
    </row>
    <row r="300" spans="1:53" ht="27.6">
      <c r="A300" s="47">
        <v>3698</v>
      </c>
      <c r="B300" t="s">
        <v>3253</v>
      </c>
      <c r="C300" s="5"/>
      <c r="D300" s="5" t="s">
        <v>4696</v>
      </c>
      <c r="E300" s="25" t="s">
        <v>4825</v>
      </c>
      <c r="F300" t="s">
        <v>5128</v>
      </c>
      <c r="G300" s="70" t="s">
        <v>3429</v>
      </c>
      <c r="I300" s="47">
        <v>3698</v>
      </c>
      <c r="J300" t="s">
        <v>3253</v>
      </c>
      <c r="L300" s="25" t="s">
        <v>4914</v>
      </c>
      <c r="N300"/>
      <c r="P300" s="104"/>
      <c r="U300"/>
      <c r="W300" s="104"/>
      <c r="Y300" t="s">
        <v>1220</v>
      </c>
      <c r="BA300" s="46"/>
    </row>
    <row r="301" spans="1:53" ht="27.6">
      <c r="A301" s="47">
        <v>2076</v>
      </c>
      <c r="B301" t="s">
        <v>3254</v>
      </c>
      <c r="C301" s="5"/>
      <c r="D301" s="5" t="s">
        <v>4697</v>
      </c>
      <c r="E301" s="25" t="s">
        <v>4826</v>
      </c>
      <c r="F301" t="s">
        <v>5127</v>
      </c>
      <c r="G301" s="70" t="s">
        <v>3428</v>
      </c>
      <c r="I301" s="47">
        <v>2076</v>
      </c>
      <c r="J301" t="s">
        <v>3254</v>
      </c>
      <c r="L301" s="25" t="s">
        <v>4915</v>
      </c>
      <c r="N301"/>
      <c r="P301" s="104"/>
      <c r="U301"/>
      <c r="W301" s="104"/>
      <c r="Y301" t="s">
        <v>1220</v>
      </c>
      <c r="BA301" s="46"/>
    </row>
    <row r="302" spans="1:53" ht="27.6">
      <c r="A302" s="47">
        <v>2077</v>
      </c>
      <c r="B302" t="s">
        <v>3255</v>
      </c>
      <c r="C302" s="5"/>
      <c r="D302" s="5" t="s">
        <v>4698</v>
      </c>
      <c r="E302" s="25" t="s">
        <v>4827</v>
      </c>
      <c r="F302" t="s">
        <v>5128</v>
      </c>
      <c r="G302" s="70" t="s">
        <v>3429</v>
      </c>
      <c r="I302" s="47">
        <v>2077</v>
      </c>
      <c r="J302" t="s">
        <v>3255</v>
      </c>
      <c r="L302" s="25" t="s">
        <v>4916</v>
      </c>
      <c r="N302"/>
      <c r="P302" s="104"/>
      <c r="U302"/>
      <c r="W302" s="104"/>
      <c r="Y302" t="s">
        <v>1220</v>
      </c>
      <c r="BA302" s="46"/>
    </row>
    <row r="303" spans="1:53" ht="13.8">
      <c r="A303" s="47">
        <v>6790</v>
      </c>
      <c r="B303" t="s">
        <v>3256</v>
      </c>
      <c r="C303" s="5"/>
      <c r="D303" s="5" t="s">
        <v>4699</v>
      </c>
      <c r="E303" s="25" t="s">
        <v>4828</v>
      </c>
      <c r="F303" t="s">
        <v>5127</v>
      </c>
      <c r="G303" s="70" t="s">
        <v>3428</v>
      </c>
      <c r="I303" s="47">
        <v>6790</v>
      </c>
      <c r="J303" t="s">
        <v>3256</v>
      </c>
      <c r="L303" s="25" t="s">
        <v>4917</v>
      </c>
      <c r="N303"/>
      <c r="P303" s="104"/>
      <c r="U303"/>
      <c r="W303" s="104"/>
      <c r="Y303" t="s">
        <v>1220</v>
      </c>
      <c r="BA303" s="46"/>
    </row>
    <row r="304" spans="1:53" ht="27.6">
      <c r="A304" s="47">
        <v>6814</v>
      </c>
      <c r="B304" t="s">
        <v>3257</v>
      </c>
      <c r="C304" s="5"/>
      <c r="D304" s="5" t="s">
        <v>4700</v>
      </c>
      <c r="E304" s="25" t="s">
        <v>4829</v>
      </c>
      <c r="F304" t="s">
        <v>5128</v>
      </c>
      <c r="G304" s="70" t="s">
        <v>3429</v>
      </c>
      <c r="I304" s="47">
        <v>6814</v>
      </c>
      <c r="J304" t="s">
        <v>3257</v>
      </c>
      <c r="L304" s="25" t="s">
        <v>4918</v>
      </c>
      <c r="N304"/>
      <c r="P304" s="104"/>
      <c r="U304"/>
      <c r="W304" s="104"/>
      <c r="Y304" t="s">
        <v>1220</v>
      </c>
      <c r="BA304" s="46"/>
    </row>
    <row r="305" spans="1:53" ht="27.6">
      <c r="A305" s="47">
        <v>11233</v>
      </c>
      <c r="B305" t="s">
        <v>3258</v>
      </c>
      <c r="C305" s="5"/>
      <c r="D305" s="5" t="s">
        <v>4701</v>
      </c>
      <c r="E305" s="25" t="s">
        <v>4830</v>
      </c>
      <c r="F305" t="s">
        <v>5127</v>
      </c>
      <c r="G305" s="70" t="s">
        <v>3428</v>
      </c>
      <c r="I305" s="47">
        <v>11233</v>
      </c>
      <c r="J305" t="s">
        <v>3258</v>
      </c>
      <c r="L305" s="25" t="s">
        <v>4919</v>
      </c>
      <c r="N305"/>
      <c r="P305" s="104"/>
      <c r="U305"/>
      <c r="W305" s="104"/>
      <c r="Y305" t="s">
        <v>1220</v>
      </c>
      <c r="BA305" s="46"/>
    </row>
    <row r="306" spans="1:53" ht="27.6">
      <c r="A306" s="47">
        <v>8267</v>
      </c>
      <c r="B306" t="s">
        <v>3259</v>
      </c>
      <c r="C306" s="5"/>
      <c r="D306" s="5" t="s">
        <v>4702</v>
      </c>
      <c r="E306" s="25" t="s">
        <v>4831</v>
      </c>
      <c r="F306" t="s">
        <v>5129</v>
      </c>
      <c r="G306" s="70" t="s">
        <v>3458</v>
      </c>
      <c r="I306" s="47">
        <v>8267</v>
      </c>
      <c r="J306" t="s">
        <v>3259</v>
      </c>
      <c r="L306" s="25" t="s">
        <v>4920</v>
      </c>
      <c r="N306"/>
      <c r="P306" s="104"/>
      <c r="U306"/>
      <c r="W306" s="104"/>
      <c r="Y306" t="s">
        <v>1220</v>
      </c>
      <c r="BA306" s="46"/>
    </row>
    <row r="307" spans="1:53" ht="27.6">
      <c r="A307" s="47">
        <v>8268</v>
      </c>
      <c r="B307" t="s">
        <v>3260</v>
      </c>
      <c r="C307" s="5"/>
      <c r="D307" s="5" t="s">
        <v>4703</v>
      </c>
      <c r="E307" s="25" t="s">
        <v>4832</v>
      </c>
      <c r="F307" t="s">
        <v>5127</v>
      </c>
      <c r="G307" s="70" t="s">
        <v>3428</v>
      </c>
      <c r="I307" s="47">
        <v>8268</v>
      </c>
      <c r="J307" t="s">
        <v>3260</v>
      </c>
      <c r="L307" s="25" t="s">
        <v>4921</v>
      </c>
      <c r="N307"/>
      <c r="P307" s="104"/>
      <c r="U307"/>
      <c r="W307" s="104"/>
      <c r="Y307" t="s">
        <v>1220</v>
      </c>
      <c r="BA307" s="46"/>
    </row>
    <row r="308" spans="1:53" ht="27.6">
      <c r="A308" s="47">
        <v>8269</v>
      </c>
      <c r="B308" t="s">
        <v>3261</v>
      </c>
      <c r="C308" s="5"/>
      <c r="D308" s="5" t="s">
        <v>4704</v>
      </c>
      <c r="E308" s="25" t="s">
        <v>4833</v>
      </c>
      <c r="F308" t="s">
        <v>5128</v>
      </c>
      <c r="G308" s="70" t="s">
        <v>3429</v>
      </c>
      <c r="I308" s="47">
        <v>8269</v>
      </c>
      <c r="J308" t="s">
        <v>3261</v>
      </c>
      <c r="L308" s="25" t="s">
        <v>4922</v>
      </c>
      <c r="N308"/>
      <c r="P308" s="104"/>
      <c r="U308"/>
      <c r="W308" s="104"/>
      <c r="Y308" t="s">
        <v>1220</v>
      </c>
      <c r="BA308" s="46"/>
    </row>
    <row r="309" spans="1:53" ht="13.8">
      <c r="A309" s="47">
        <v>4572</v>
      </c>
      <c r="B309" t="s">
        <v>3262</v>
      </c>
      <c r="C309" s="5"/>
      <c r="D309" s="5" t="s">
        <v>4705</v>
      </c>
      <c r="E309" s="25" t="s">
        <v>4834</v>
      </c>
      <c r="F309" t="s">
        <v>5127</v>
      </c>
      <c r="G309" s="70" t="s">
        <v>3428</v>
      </c>
      <c r="I309" s="47">
        <v>4572</v>
      </c>
      <c r="J309" t="s">
        <v>3262</v>
      </c>
      <c r="L309" s="25" t="s">
        <v>4923</v>
      </c>
      <c r="N309"/>
      <c r="P309" s="104"/>
      <c r="U309"/>
      <c r="W309" s="104"/>
      <c r="Y309" t="s">
        <v>1220</v>
      </c>
      <c r="BA309" s="46"/>
    </row>
    <row r="310" spans="1:53" ht="13.8">
      <c r="A310" s="47">
        <v>4573</v>
      </c>
      <c r="B310" t="s">
        <v>3263</v>
      </c>
      <c r="C310" s="5"/>
      <c r="D310" s="5" t="s">
        <v>4706</v>
      </c>
      <c r="E310" s="25" t="s">
        <v>4835</v>
      </c>
      <c r="F310" t="s">
        <v>5128</v>
      </c>
      <c r="G310" s="70" t="s">
        <v>3429</v>
      </c>
      <c r="I310" s="47">
        <v>4573</v>
      </c>
      <c r="J310" t="s">
        <v>3263</v>
      </c>
      <c r="L310" s="25" t="s">
        <v>4924</v>
      </c>
      <c r="N310"/>
      <c r="P310" s="104"/>
      <c r="U310"/>
      <c r="W310" s="104"/>
      <c r="Y310" t="s">
        <v>1220</v>
      </c>
      <c r="BA310" s="46"/>
    </row>
    <row r="311" spans="1:53" ht="27.6">
      <c r="A311" s="47">
        <v>4066</v>
      </c>
      <c r="B311" t="s">
        <v>3264</v>
      </c>
      <c r="C311" s="5"/>
      <c r="D311" s="5" t="s">
        <v>4707</v>
      </c>
      <c r="E311" s="25" t="s">
        <v>4836</v>
      </c>
      <c r="F311" t="s">
        <v>5127</v>
      </c>
      <c r="G311" s="70" t="s">
        <v>3428</v>
      </c>
      <c r="I311" s="47">
        <v>4066</v>
      </c>
      <c r="J311" t="s">
        <v>3264</v>
      </c>
      <c r="L311" s="25" t="s">
        <v>4925</v>
      </c>
      <c r="N311"/>
      <c r="P311" s="104"/>
      <c r="U311"/>
      <c r="W311" s="104"/>
      <c r="Y311" t="s">
        <v>1220</v>
      </c>
      <c r="BA311" s="46"/>
    </row>
    <row r="312" spans="1:53" ht="27.6">
      <c r="A312" s="47">
        <v>4067</v>
      </c>
      <c r="B312" t="s">
        <v>3265</v>
      </c>
      <c r="C312" s="5"/>
      <c r="D312" s="5" t="s">
        <v>4708</v>
      </c>
      <c r="E312" s="25" t="s">
        <v>4836</v>
      </c>
      <c r="F312" t="s">
        <v>5127</v>
      </c>
      <c r="G312" s="70" t="s">
        <v>3428</v>
      </c>
      <c r="I312" s="47">
        <v>4067</v>
      </c>
      <c r="J312" t="s">
        <v>3265</v>
      </c>
      <c r="L312" s="25" t="s">
        <v>4926</v>
      </c>
      <c r="N312"/>
      <c r="P312" s="104"/>
      <c r="U312"/>
      <c r="W312" s="104"/>
      <c r="Y312" t="s">
        <v>1220</v>
      </c>
      <c r="BA312" s="46"/>
    </row>
    <row r="313" spans="1:53" ht="27.6">
      <c r="A313" s="47">
        <v>4068</v>
      </c>
      <c r="B313" t="s">
        <v>3266</v>
      </c>
      <c r="C313" s="5"/>
      <c r="D313" s="5" t="s">
        <v>4709</v>
      </c>
      <c r="E313" s="25" t="s">
        <v>4837</v>
      </c>
      <c r="F313" t="s">
        <v>5128</v>
      </c>
      <c r="G313" s="70" t="s">
        <v>3429</v>
      </c>
      <c r="I313" s="47">
        <v>4068</v>
      </c>
      <c r="J313" t="s">
        <v>3266</v>
      </c>
      <c r="L313" s="25" t="s">
        <v>4927</v>
      </c>
      <c r="N313"/>
      <c r="P313" s="104"/>
      <c r="U313"/>
      <c r="W313" s="104"/>
      <c r="Y313" t="s">
        <v>1220</v>
      </c>
      <c r="BA313" s="46"/>
    </row>
    <row r="314" spans="1:53" ht="27.6">
      <c r="A314" s="47">
        <v>4069</v>
      </c>
      <c r="B314" t="s">
        <v>3267</v>
      </c>
      <c r="C314" s="5"/>
      <c r="D314" s="5" t="s">
        <v>4710</v>
      </c>
      <c r="E314" s="25" t="s">
        <v>4837</v>
      </c>
      <c r="F314" t="s">
        <v>5128</v>
      </c>
      <c r="G314" s="70" t="s">
        <v>3429</v>
      </c>
      <c r="I314" s="47">
        <v>4069</v>
      </c>
      <c r="J314" t="s">
        <v>3267</v>
      </c>
      <c r="L314" s="25" t="s">
        <v>4928</v>
      </c>
      <c r="N314"/>
      <c r="P314" s="104"/>
      <c r="U314"/>
      <c r="W314" s="104"/>
      <c r="Y314" t="s">
        <v>1220</v>
      </c>
      <c r="BA314" s="46"/>
    </row>
    <row r="315" spans="1:53" ht="27.6">
      <c r="A315" s="47">
        <v>4214</v>
      </c>
      <c r="B315" t="s">
        <v>3268</v>
      </c>
      <c r="C315" s="5"/>
      <c r="D315" s="5" t="s">
        <v>4711</v>
      </c>
      <c r="E315" s="25" t="s">
        <v>4838</v>
      </c>
      <c r="F315" t="s">
        <v>5127</v>
      </c>
      <c r="G315" s="70" t="s">
        <v>3428</v>
      </c>
      <c r="I315" s="47">
        <v>4214</v>
      </c>
      <c r="J315" t="s">
        <v>3268</v>
      </c>
      <c r="L315" s="25" t="s">
        <v>4929</v>
      </c>
      <c r="N315"/>
      <c r="P315" s="104"/>
      <c r="U315"/>
      <c r="W315" s="104"/>
      <c r="Y315" t="s">
        <v>1220</v>
      </c>
      <c r="BA315" s="46"/>
    </row>
    <row r="316" spans="1:53" ht="13.8">
      <c r="A316" s="47">
        <v>4215</v>
      </c>
      <c r="B316" t="s">
        <v>3269</v>
      </c>
      <c r="C316" s="5"/>
      <c r="D316" s="5" t="s">
        <v>4712</v>
      </c>
      <c r="E316" s="25" t="s">
        <v>4839</v>
      </c>
      <c r="F316" t="s">
        <v>5128</v>
      </c>
      <c r="G316" s="70" t="s">
        <v>3429</v>
      </c>
      <c r="I316" s="47">
        <v>4215</v>
      </c>
      <c r="J316" t="s">
        <v>3269</v>
      </c>
      <c r="L316" s="25" t="s">
        <v>4930</v>
      </c>
      <c r="N316"/>
      <c r="P316" s="104"/>
      <c r="U316"/>
      <c r="W316" s="104"/>
      <c r="Y316" t="s">
        <v>1220</v>
      </c>
      <c r="BA316" s="46"/>
    </row>
    <row r="317" spans="1:53" ht="13.8">
      <c r="A317" s="47">
        <v>4226</v>
      </c>
      <c r="B317" t="s">
        <v>3270</v>
      </c>
      <c r="C317" s="5"/>
      <c r="D317" s="5" t="s">
        <v>4649</v>
      </c>
      <c r="E317" s="25" t="s">
        <v>4786</v>
      </c>
      <c r="F317" t="s">
        <v>5128</v>
      </c>
      <c r="G317" s="70" t="s">
        <v>3429</v>
      </c>
      <c r="I317" s="47">
        <v>4226</v>
      </c>
      <c r="J317" t="s">
        <v>3270</v>
      </c>
      <c r="L317" s="25" t="s">
        <v>4931</v>
      </c>
      <c r="N317"/>
      <c r="P317" s="104"/>
      <c r="U317"/>
      <c r="W317" s="104"/>
      <c r="Y317" t="s">
        <v>1220</v>
      </c>
      <c r="BA317" s="46"/>
    </row>
    <row r="318" spans="1:53" ht="13.8">
      <c r="A318" s="47">
        <v>4227</v>
      </c>
      <c r="B318" t="s">
        <v>3271</v>
      </c>
      <c r="C318" s="5"/>
      <c r="D318" s="5" t="s">
        <v>4713</v>
      </c>
      <c r="E318" s="25" t="s">
        <v>4840</v>
      </c>
      <c r="F318" t="s">
        <v>5128</v>
      </c>
      <c r="G318" s="70" t="s">
        <v>3429</v>
      </c>
      <c r="I318" s="47">
        <v>4227</v>
      </c>
      <c r="J318" t="s">
        <v>3271</v>
      </c>
      <c r="L318" s="25" t="s">
        <v>4932</v>
      </c>
      <c r="N318"/>
      <c r="P318" s="104"/>
      <c r="U318"/>
      <c r="W318" s="104"/>
      <c r="Y318" t="s">
        <v>1220</v>
      </c>
      <c r="BA318" s="46"/>
    </row>
    <row r="319" spans="1:53" ht="13.8">
      <c r="A319" s="47">
        <v>4207</v>
      </c>
      <c r="B319" t="s">
        <v>3272</v>
      </c>
      <c r="C319" s="5"/>
      <c r="D319" s="5" t="s">
        <v>4714</v>
      </c>
      <c r="E319" s="25" t="s">
        <v>4841</v>
      </c>
      <c r="F319" t="s">
        <v>5127</v>
      </c>
      <c r="G319" s="70" t="s">
        <v>3428</v>
      </c>
      <c r="I319" s="47">
        <v>4207</v>
      </c>
      <c r="J319" t="s">
        <v>3272</v>
      </c>
      <c r="L319" s="25" t="s">
        <v>4933</v>
      </c>
      <c r="N319"/>
      <c r="P319" s="104"/>
      <c r="U319"/>
      <c r="W319" s="104"/>
      <c r="Y319" t="s">
        <v>1220</v>
      </c>
      <c r="BA319" s="46"/>
    </row>
    <row r="320" spans="1:53" ht="27.6">
      <c r="A320" s="47">
        <v>4208</v>
      </c>
      <c r="B320" t="s">
        <v>3273</v>
      </c>
      <c r="C320" s="5"/>
      <c r="D320" s="5" t="s">
        <v>4715</v>
      </c>
      <c r="E320" s="25" t="s">
        <v>4842</v>
      </c>
      <c r="F320" t="s">
        <v>5128</v>
      </c>
      <c r="G320" s="70" t="s">
        <v>3429</v>
      </c>
      <c r="I320" s="47">
        <v>4208</v>
      </c>
      <c r="J320" t="s">
        <v>3273</v>
      </c>
      <c r="L320" s="25" t="s">
        <v>4934</v>
      </c>
      <c r="N320"/>
      <c r="P320" s="104"/>
      <c r="U320"/>
      <c r="W320" s="104"/>
      <c r="Y320" t="s">
        <v>1220</v>
      </c>
      <c r="BA320" s="46"/>
    </row>
    <row r="321" spans="1:53" ht="13.8">
      <c r="A321" s="47">
        <v>4080</v>
      </c>
      <c r="B321" t="s">
        <v>3274</v>
      </c>
      <c r="C321" s="5"/>
      <c r="D321" s="5" t="s">
        <v>4716</v>
      </c>
      <c r="E321" s="25" t="s">
        <v>4843</v>
      </c>
      <c r="F321" t="s">
        <v>5127</v>
      </c>
      <c r="G321" s="70" t="s">
        <v>3428</v>
      </c>
      <c r="I321" s="47">
        <v>4080</v>
      </c>
      <c r="J321" t="s">
        <v>3274</v>
      </c>
      <c r="L321" s="25" t="s">
        <v>4935</v>
      </c>
      <c r="N321"/>
      <c r="P321" s="104"/>
      <c r="U321"/>
      <c r="W321" s="104"/>
      <c r="Y321" t="s">
        <v>1220</v>
      </c>
      <c r="BA321" s="46"/>
    </row>
    <row r="322" spans="1:53" ht="27.6">
      <c r="A322" s="47">
        <v>4081</v>
      </c>
      <c r="B322" t="s">
        <v>3275</v>
      </c>
      <c r="C322" s="5"/>
      <c r="D322" s="5" t="s">
        <v>4717</v>
      </c>
      <c r="E322" s="25" t="s">
        <v>4844</v>
      </c>
      <c r="F322" t="s">
        <v>5128</v>
      </c>
      <c r="G322" s="70" t="s">
        <v>3429</v>
      </c>
      <c r="I322" s="47">
        <v>4081</v>
      </c>
      <c r="J322" t="s">
        <v>3275</v>
      </c>
      <c r="L322" s="25" t="s">
        <v>4936</v>
      </c>
      <c r="N322"/>
      <c r="P322" s="104"/>
      <c r="U322"/>
      <c r="W322" s="104"/>
      <c r="Y322" t="s">
        <v>1220</v>
      </c>
      <c r="BA322" s="46"/>
    </row>
    <row r="323" spans="1:53" ht="27.6">
      <c r="A323" s="47">
        <v>5160</v>
      </c>
      <c r="B323" t="s">
        <v>3276</v>
      </c>
      <c r="C323" s="5"/>
      <c r="D323" s="5" t="s">
        <v>4718</v>
      </c>
      <c r="E323" s="25" t="s">
        <v>4845</v>
      </c>
      <c r="F323" t="s">
        <v>5127</v>
      </c>
      <c r="G323" s="70" t="s">
        <v>3428</v>
      </c>
      <c r="I323" s="47">
        <v>5160</v>
      </c>
      <c r="J323" t="s">
        <v>3276</v>
      </c>
      <c r="L323" s="25" t="s">
        <v>4937</v>
      </c>
      <c r="N323"/>
      <c r="P323" s="104"/>
      <c r="U323"/>
      <c r="W323" s="104"/>
      <c r="Y323" t="s">
        <v>1220</v>
      </c>
      <c r="BA323" s="46"/>
    </row>
    <row r="324" spans="1:53" ht="13.8">
      <c r="A324" s="47">
        <v>5161</v>
      </c>
      <c r="B324" t="s">
        <v>3277</v>
      </c>
      <c r="C324" s="5"/>
      <c r="D324" s="5" t="s">
        <v>4719</v>
      </c>
      <c r="E324" s="25" t="s">
        <v>4846</v>
      </c>
      <c r="F324" t="s">
        <v>5128</v>
      </c>
      <c r="G324" s="70" t="s">
        <v>3429</v>
      </c>
      <c r="I324" s="47">
        <v>5161</v>
      </c>
      <c r="J324" t="s">
        <v>3277</v>
      </c>
      <c r="L324" s="25" t="s">
        <v>4938</v>
      </c>
      <c r="N324"/>
      <c r="P324" s="104"/>
      <c r="U324"/>
      <c r="W324" s="104"/>
      <c r="Y324" t="s">
        <v>1220</v>
      </c>
      <c r="BA324" s="46"/>
    </row>
    <row r="325" spans="1:53" ht="27.6">
      <c r="A325" s="47">
        <v>4954</v>
      </c>
      <c r="B325" t="s">
        <v>3278</v>
      </c>
      <c r="C325" s="5"/>
      <c r="D325" s="5" t="s">
        <v>4720</v>
      </c>
      <c r="E325" s="25" t="s">
        <v>4847</v>
      </c>
      <c r="F325" t="s">
        <v>5128</v>
      </c>
      <c r="G325" s="70" t="s">
        <v>3429</v>
      </c>
      <c r="I325" s="47">
        <v>4954</v>
      </c>
      <c r="J325" t="s">
        <v>3278</v>
      </c>
      <c r="L325" s="25" t="s">
        <v>4939</v>
      </c>
      <c r="N325"/>
      <c r="P325" s="104"/>
      <c r="U325"/>
      <c r="W325" s="104"/>
      <c r="Y325" t="s">
        <v>1220</v>
      </c>
      <c r="BA325" s="46"/>
    </row>
    <row r="326" spans="1:53" ht="13.8">
      <c r="A326" s="47">
        <v>4519</v>
      </c>
      <c r="B326" t="s">
        <v>3279</v>
      </c>
      <c r="C326" s="5"/>
      <c r="D326" s="5" t="s">
        <v>4721</v>
      </c>
      <c r="E326" s="25" t="s">
        <v>4848</v>
      </c>
      <c r="F326" t="s">
        <v>5128</v>
      </c>
      <c r="G326" s="70" t="s">
        <v>3429</v>
      </c>
      <c r="I326" s="47">
        <v>4519</v>
      </c>
      <c r="J326" t="s">
        <v>3279</v>
      </c>
      <c r="L326" s="25" t="s">
        <v>4940</v>
      </c>
      <c r="N326"/>
      <c r="P326" s="104"/>
      <c r="U326"/>
      <c r="W326" s="104"/>
      <c r="Y326" t="s">
        <v>1220</v>
      </c>
      <c r="BA326" s="46"/>
    </row>
    <row r="327" spans="1:53" ht="27.6">
      <c r="A327" s="47">
        <v>4520</v>
      </c>
      <c r="B327" t="s">
        <v>3280</v>
      </c>
      <c r="C327" s="5"/>
      <c r="D327" s="5" t="s">
        <v>4722</v>
      </c>
      <c r="E327" s="25" t="s">
        <v>4848</v>
      </c>
      <c r="F327" t="s">
        <v>5128</v>
      </c>
      <c r="G327" s="70" t="s">
        <v>3429</v>
      </c>
      <c r="I327" s="47">
        <v>4520</v>
      </c>
      <c r="J327" t="s">
        <v>3280</v>
      </c>
      <c r="L327" s="25" t="s">
        <v>4941</v>
      </c>
      <c r="N327"/>
      <c r="P327" s="104"/>
      <c r="U327"/>
      <c r="W327" s="104"/>
      <c r="Y327" t="s">
        <v>1220</v>
      </c>
      <c r="BA327" s="46"/>
    </row>
    <row r="328" spans="1:53" ht="13.8">
      <c r="A328" s="47">
        <v>7520</v>
      </c>
      <c r="B328" t="s">
        <v>3281</v>
      </c>
      <c r="C328" s="5"/>
      <c r="D328" s="5" t="s">
        <v>4723</v>
      </c>
      <c r="E328" s="25" t="s">
        <v>4849</v>
      </c>
      <c r="F328" t="s">
        <v>5129</v>
      </c>
      <c r="G328" s="70" t="s">
        <v>3458</v>
      </c>
      <c r="I328" s="47">
        <v>7520</v>
      </c>
      <c r="J328" t="s">
        <v>3281</v>
      </c>
      <c r="L328" s="25" t="s">
        <v>4942</v>
      </c>
      <c r="N328"/>
      <c r="P328" s="104"/>
      <c r="U328"/>
      <c r="W328" s="104"/>
      <c r="Y328" t="s">
        <v>1220</v>
      </c>
      <c r="BA328" s="46"/>
    </row>
    <row r="329" spans="1:53" ht="13.8">
      <c r="A329" s="47">
        <v>5045</v>
      </c>
      <c r="B329" t="s">
        <v>3282</v>
      </c>
      <c r="C329" s="5"/>
      <c r="D329" s="5" t="s">
        <v>4724</v>
      </c>
      <c r="E329" s="25" t="s">
        <v>4850</v>
      </c>
      <c r="F329" t="s">
        <v>5128</v>
      </c>
      <c r="G329" s="70" t="s">
        <v>3429</v>
      </c>
      <c r="I329" s="47">
        <v>5045</v>
      </c>
      <c r="J329" t="s">
        <v>3282</v>
      </c>
      <c r="L329" s="25" t="s">
        <v>4943</v>
      </c>
      <c r="N329"/>
      <c r="P329" s="104"/>
      <c r="U329"/>
      <c r="W329" s="104"/>
      <c r="Y329" t="s">
        <v>1220</v>
      </c>
      <c r="BA329" s="46"/>
    </row>
    <row r="330" spans="1:53" ht="13.8">
      <c r="A330" s="47">
        <v>5046</v>
      </c>
      <c r="B330" t="s">
        <v>3283</v>
      </c>
      <c r="C330" s="5"/>
      <c r="D330" s="5" t="s">
        <v>4725</v>
      </c>
      <c r="E330" s="25" t="s">
        <v>4851</v>
      </c>
      <c r="F330" t="s">
        <v>5128</v>
      </c>
      <c r="G330" s="70" t="s">
        <v>3429</v>
      </c>
      <c r="I330" s="47">
        <v>5046</v>
      </c>
      <c r="J330" t="s">
        <v>3283</v>
      </c>
      <c r="L330" s="25" t="s">
        <v>4944</v>
      </c>
      <c r="N330"/>
      <c r="P330" s="104"/>
      <c r="U330"/>
      <c r="W330" s="104"/>
      <c r="Y330" t="s">
        <v>1220</v>
      </c>
      <c r="BA330" s="46"/>
    </row>
    <row r="331" spans="1:53" ht="27.6">
      <c r="A331" s="47">
        <v>5052</v>
      </c>
      <c r="B331" t="s">
        <v>3284</v>
      </c>
      <c r="C331" s="5"/>
      <c r="D331" s="5" t="s">
        <v>4726</v>
      </c>
      <c r="E331" s="25" t="s">
        <v>4852</v>
      </c>
      <c r="F331" t="s">
        <v>5127</v>
      </c>
      <c r="G331" s="70" t="s">
        <v>3428</v>
      </c>
      <c r="I331" s="47">
        <v>5052</v>
      </c>
      <c r="J331" t="s">
        <v>3284</v>
      </c>
      <c r="L331" s="25" t="s">
        <v>4945</v>
      </c>
      <c r="N331"/>
      <c r="P331" s="104"/>
      <c r="U331"/>
      <c r="W331" s="104"/>
      <c r="Y331" t="s">
        <v>1220</v>
      </c>
      <c r="BA331" s="46"/>
    </row>
    <row r="332" spans="1:53" ht="27.6">
      <c r="A332" s="47">
        <v>5053</v>
      </c>
      <c r="B332" t="s">
        <v>3285</v>
      </c>
      <c r="C332" s="5"/>
      <c r="D332" s="5" t="s">
        <v>4727</v>
      </c>
      <c r="E332" s="25" t="s">
        <v>4852</v>
      </c>
      <c r="F332" t="s">
        <v>5127</v>
      </c>
      <c r="G332" s="70" t="s">
        <v>3428</v>
      </c>
      <c r="I332" s="47">
        <v>5053</v>
      </c>
      <c r="J332" t="s">
        <v>3285</v>
      </c>
      <c r="L332" s="25" t="s">
        <v>4946</v>
      </c>
      <c r="N332"/>
      <c r="P332" s="104"/>
      <c r="U332"/>
      <c r="W332" s="104"/>
      <c r="Y332" t="s">
        <v>1220</v>
      </c>
      <c r="BA332" s="46"/>
    </row>
    <row r="333" spans="1:53" ht="27.6">
      <c r="A333" s="47">
        <v>5054</v>
      </c>
      <c r="B333" t="s">
        <v>3286</v>
      </c>
      <c r="C333" s="5"/>
      <c r="D333" s="5" t="s">
        <v>4728</v>
      </c>
      <c r="E333" s="25" t="s">
        <v>4853</v>
      </c>
      <c r="F333" t="s">
        <v>5128</v>
      </c>
      <c r="G333" s="70" t="s">
        <v>3429</v>
      </c>
      <c r="I333" s="47">
        <v>5054</v>
      </c>
      <c r="J333" t="s">
        <v>3286</v>
      </c>
      <c r="L333" s="25" t="s">
        <v>4947</v>
      </c>
      <c r="N333"/>
      <c r="P333" s="104"/>
      <c r="U333"/>
      <c r="W333" s="104"/>
      <c r="Y333" t="s">
        <v>1220</v>
      </c>
      <c r="BA333" s="46"/>
    </row>
    <row r="334" spans="1:53" ht="27.6">
      <c r="A334" s="47">
        <v>5055</v>
      </c>
      <c r="B334" t="s">
        <v>3287</v>
      </c>
      <c r="C334" s="5"/>
      <c r="D334" s="5" t="s">
        <v>4729</v>
      </c>
      <c r="E334" s="25" t="s">
        <v>4853</v>
      </c>
      <c r="F334" t="s">
        <v>5128</v>
      </c>
      <c r="G334" s="70" t="s">
        <v>3429</v>
      </c>
      <c r="I334" s="47">
        <v>5055</v>
      </c>
      <c r="J334" t="s">
        <v>3287</v>
      </c>
      <c r="L334" s="25" t="s">
        <v>4948</v>
      </c>
      <c r="N334"/>
      <c r="P334" s="104"/>
      <c r="U334"/>
      <c r="W334" s="104"/>
      <c r="Y334" t="s">
        <v>1220</v>
      </c>
      <c r="BA334" s="46"/>
    </row>
    <row r="335" spans="1:53" ht="27.6">
      <c r="A335" s="47">
        <v>5056</v>
      </c>
      <c r="B335" t="s">
        <v>3288</v>
      </c>
      <c r="C335" s="5"/>
      <c r="D335" s="5" t="s">
        <v>4730</v>
      </c>
      <c r="E335" s="25" t="s">
        <v>4853</v>
      </c>
      <c r="F335" t="s">
        <v>5128</v>
      </c>
      <c r="G335" s="70" t="s">
        <v>3429</v>
      </c>
      <c r="I335" s="47">
        <v>5056</v>
      </c>
      <c r="J335" t="s">
        <v>3288</v>
      </c>
      <c r="L335" s="25" t="s">
        <v>4949</v>
      </c>
      <c r="N335"/>
      <c r="P335" s="104"/>
      <c r="U335"/>
      <c r="W335" s="104"/>
      <c r="Y335" t="s">
        <v>1220</v>
      </c>
      <c r="BA335" s="46"/>
    </row>
    <row r="336" spans="1:53" ht="27.6">
      <c r="A336" s="47">
        <v>4391</v>
      </c>
      <c r="B336" t="s">
        <v>3289</v>
      </c>
      <c r="C336" s="5"/>
      <c r="D336" s="5" t="s">
        <v>4731</v>
      </c>
      <c r="E336" s="25" t="s">
        <v>4854</v>
      </c>
      <c r="F336" t="s">
        <v>5128</v>
      </c>
      <c r="G336" s="70" t="s">
        <v>3429</v>
      </c>
      <c r="I336" s="47">
        <v>4391</v>
      </c>
      <c r="J336" t="s">
        <v>3289</v>
      </c>
      <c r="L336" s="25" t="s">
        <v>4950</v>
      </c>
      <c r="N336"/>
      <c r="P336" s="104"/>
      <c r="U336"/>
      <c r="W336" s="104"/>
      <c r="Y336" t="s">
        <v>1220</v>
      </c>
      <c r="BA336" s="46"/>
    </row>
    <row r="337" spans="1:53" ht="13.8">
      <c r="A337" s="47">
        <v>7620</v>
      </c>
      <c r="B337" t="s">
        <v>3290</v>
      </c>
      <c r="C337" s="5"/>
      <c r="D337" s="5" t="s">
        <v>4732</v>
      </c>
      <c r="E337" s="25" t="s">
        <v>4837</v>
      </c>
      <c r="F337" t="s">
        <v>5128</v>
      </c>
      <c r="G337" s="70" t="s">
        <v>3429</v>
      </c>
      <c r="I337" s="47">
        <v>7620</v>
      </c>
      <c r="J337" t="s">
        <v>3290</v>
      </c>
      <c r="L337" s="25" t="s">
        <v>4951</v>
      </c>
      <c r="N337"/>
      <c r="P337" s="104"/>
      <c r="U337"/>
      <c r="W337" s="104"/>
      <c r="Y337" t="s">
        <v>1220</v>
      </c>
      <c r="BA337" s="46"/>
    </row>
    <row r="338" spans="1:53" ht="13.8">
      <c r="A338" s="47">
        <v>7621</v>
      </c>
      <c r="B338" t="s">
        <v>3291</v>
      </c>
      <c r="C338" s="5"/>
      <c r="D338" s="5" t="s">
        <v>4733</v>
      </c>
      <c r="E338" s="25" t="s">
        <v>4836</v>
      </c>
      <c r="F338" t="s">
        <v>5127</v>
      </c>
      <c r="G338" s="70" t="s">
        <v>3428</v>
      </c>
      <c r="I338" s="47">
        <v>7621</v>
      </c>
      <c r="J338" t="s">
        <v>3291</v>
      </c>
      <c r="L338" s="25" t="s">
        <v>4952</v>
      </c>
      <c r="N338"/>
      <c r="P338" s="104"/>
      <c r="U338"/>
      <c r="W338" s="104"/>
      <c r="Y338" t="s">
        <v>1220</v>
      </c>
      <c r="BA338" s="46"/>
    </row>
    <row r="339" spans="1:53" ht="13.8">
      <c r="A339" s="47">
        <v>5783</v>
      </c>
      <c r="B339" t="s">
        <v>3292</v>
      </c>
      <c r="C339" s="5"/>
      <c r="D339" s="5" t="s">
        <v>4734</v>
      </c>
      <c r="E339" s="25" t="s">
        <v>4855</v>
      </c>
      <c r="F339" t="s">
        <v>5127</v>
      </c>
      <c r="G339" s="70" t="s">
        <v>3428</v>
      </c>
      <c r="I339" s="47">
        <v>5783</v>
      </c>
      <c r="J339" t="s">
        <v>3292</v>
      </c>
      <c r="L339" s="25" t="s">
        <v>4953</v>
      </c>
      <c r="N339"/>
      <c r="P339" s="104"/>
      <c r="U339"/>
      <c r="W339" s="104"/>
      <c r="Y339" t="s">
        <v>1220</v>
      </c>
      <c r="BA339" s="46"/>
    </row>
    <row r="340" spans="1:53" ht="13.8">
      <c r="A340" s="47">
        <v>5784</v>
      </c>
      <c r="B340" t="s">
        <v>3293</v>
      </c>
      <c r="C340" s="5"/>
      <c r="D340" s="5" t="s">
        <v>4735</v>
      </c>
      <c r="E340" s="25" t="s">
        <v>4856</v>
      </c>
      <c r="F340" t="s">
        <v>5128</v>
      </c>
      <c r="G340" s="70" t="s">
        <v>3429</v>
      </c>
      <c r="I340" s="47">
        <v>5784</v>
      </c>
      <c r="J340" t="s">
        <v>3293</v>
      </c>
      <c r="L340" s="25" t="s">
        <v>4954</v>
      </c>
      <c r="N340"/>
      <c r="P340" s="104"/>
      <c r="U340"/>
      <c r="W340" s="104"/>
      <c r="Y340" t="s">
        <v>1220</v>
      </c>
      <c r="BA340" s="46"/>
    </row>
    <row r="341" spans="1:53" ht="13.8">
      <c r="A341" s="47">
        <v>3405</v>
      </c>
      <c r="B341" t="s">
        <v>3294</v>
      </c>
      <c r="C341" s="5"/>
      <c r="D341" s="5" t="s">
        <v>4736</v>
      </c>
      <c r="E341" s="25" t="s">
        <v>4857</v>
      </c>
      <c r="F341" t="s">
        <v>5127</v>
      </c>
      <c r="G341" s="70" t="s">
        <v>3428</v>
      </c>
      <c r="I341" s="47">
        <v>3405</v>
      </c>
      <c r="J341" t="s">
        <v>3294</v>
      </c>
      <c r="L341" s="25" t="s">
        <v>4955</v>
      </c>
      <c r="N341"/>
      <c r="P341" s="104"/>
      <c r="U341"/>
      <c r="W341" s="104"/>
      <c r="Y341" t="s">
        <v>1220</v>
      </c>
      <c r="BA341" s="46"/>
    </row>
    <row r="342" spans="1:53" ht="13.8">
      <c r="A342" s="47">
        <v>3406</v>
      </c>
      <c r="B342" t="s">
        <v>3295</v>
      </c>
      <c r="C342" s="5"/>
      <c r="D342" s="5" t="s">
        <v>4737</v>
      </c>
      <c r="E342" s="25" t="s">
        <v>4858</v>
      </c>
      <c r="F342" t="s">
        <v>5128</v>
      </c>
      <c r="G342" s="70" t="s">
        <v>3429</v>
      </c>
      <c r="I342" s="47">
        <v>3406</v>
      </c>
      <c r="J342" t="s">
        <v>3295</v>
      </c>
      <c r="L342" s="25" t="s">
        <v>4956</v>
      </c>
      <c r="N342"/>
      <c r="P342" s="104"/>
      <c r="U342"/>
      <c r="W342" s="104"/>
      <c r="Y342" t="s">
        <v>1220</v>
      </c>
      <c r="BA342" s="46"/>
    </row>
    <row r="343" spans="1:53" ht="13.8">
      <c r="A343" s="47">
        <v>3408</v>
      </c>
      <c r="B343" t="s">
        <v>3296</v>
      </c>
      <c r="C343" s="5"/>
      <c r="D343" s="5" t="s">
        <v>4738</v>
      </c>
      <c r="E343" s="25" t="s">
        <v>4859</v>
      </c>
      <c r="F343" t="s">
        <v>5127</v>
      </c>
      <c r="G343" s="70" t="s">
        <v>3428</v>
      </c>
      <c r="I343" s="47">
        <v>3408</v>
      </c>
      <c r="J343" t="s">
        <v>3296</v>
      </c>
      <c r="L343" s="25" t="s">
        <v>4957</v>
      </c>
      <c r="N343"/>
      <c r="P343" s="104"/>
      <c r="U343"/>
      <c r="W343" s="104"/>
      <c r="Y343" t="s">
        <v>1220</v>
      </c>
      <c r="BA343" s="46"/>
    </row>
    <row r="344" spans="1:53" ht="13.8">
      <c r="A344" s="47">
        <v>3409</v>
      </c>
      <c r="B344" t="s">
        <v>3297</v>
      </c>
      <c r="C344" s="5"/>
      <c r="D344" s="5" t="s">
        <v>4739</v>
      </c>
      <c r="E344" s="25" t="s">
        <v>4860</v>
      </c>
      <c r="F344" t="s">
        <v>5128</v>
      </c>
      <c r="G344" s="70" t="s">
        <v>3429</v>
      </c>
      <c r="I344" s="47">
        <v>3409</v>
      </c>
      <c r="J344" t="s">
        <v>3297</v>
      </c>
      <c r="L344" s="25" t="s">
        <v>4958</v>
      </c>
      <c r="N344"/>
      <c r="P344" s="104"/>
      <c r="U344"/>
      <c r="W344" s="104"/>
      <c r="Y344" t="s">
        <v>1220</v>
      </c>
      <c r="BA344" s="46"/>
    </row>
    <row r="345" spans="1:53" ht="27.6">
      <c r="A345" s="47">
        <v>4273</v>
      </c>
      <c r="B345" t="s">
        <v>3298</v>
      </c>
      <c r="C345" s="5"/>
      <c r="D345" s="5" t="s">
        <v>4740</v>
      </c>
      <c r="E345" s="25" t="s">
        <v>4861</v>
      </c>
      <c r="F345" t="s">
        <v>5128</v>
      </c>
      <c r="G345" s="70" t="s">
        <v>3429</v>
      </c>
      <c r="I345" s="47">
        <v>4273</v>
      </c>
      <c r="J345" t="s">
        <v>3298</v>
      </c>
      <c r="L345" s="25" t="s">
        <v>4959</v>
      </c>
      <c r="N345"/>
      <c r="P345" s="104"/>
      <c r="U345"/>
      <c r="W345" s="104"/>
      <c r="Y345" t="s">
        <v>1220</v>
      </c>
      <c r="BA345" s="46"/>
    </row>
    <row r="346" spans="1:53" ht="13.8">
      <c r="A346" s="47">
        <v>4274</v>
      </c>
      <c r="B346" t="s">
        <v>3299</v>
      </c>
      <c r="C346" s="5"/>
      <c r="D346" s="5" t="s">
        <v>4741</v>
      </c>
      <c r="E346" s="25" t="s">
        <v>4862</v>
      </c>
      <c r="F346" t="s">
        <v>5128</v>
      </c>
      <c r="G346" s="70" t="s">
        <v>3429</v>
      </c>
      <c r="I346" s="47">
        <v>4274</v>
      </c>
      <c r="J346" t="s">
        <v>3299</v>
      </c>
      <c r="L346" s="25" t="s">
        <v>4960</v>
      </c>
      <c r="N346"/>
      <c r="P346" s="104"/>
      <c r="U346"/>
      <c r="W346" s="104"/>
      <c r="Y346" t="s">
        <v>1220</v>
      </c>
      <c r="BA346" s="46"/>
    </row>
    <row r="347" spans="1:53" ht="13.8">
      <c r="A347" s="47">
        <v>4282</v>
      </c>
      <c r="B347" t="s">
        <v>3300</v>
      </c>
      <c r="C347" s="5"/>
      <c r="D347" s="5" t="s">
        <v>4742</v>
      </c>
      <c r="E347" s="25" t="s">
        <v>4863</v>
      </c>
      <c r="F347" t="s">
        <v>5127</v>
      </c>
      <c r="G347" s="70" t="s">
        <v>3428</v>
      </c>
      <c r="I347" s="47">
        <v>4282</v>
      </c>
      <c r="J347" t="s">
        <v>3300</v>
      </c>
      <c r="L347" s="25" t="s">
        <v>4961</v>
      </c>
      <c r="N347"/>
      <c r="P347" s="104"/>
      <c r="U347"/>
      <c r="W347" s="104"/>
      <c r="Y347" t="s">
        <v>1220</v>
      </c>
      <c r="BA347" s="46"/>
    </row>
    <row r="348" spans="1:53" ht="13.8">
      <c r="A348" s="47">
        <v>4283</v>
      </c>
      <c r="B348" t="s">
        <v>3301</v>
      </c>
      <c r="C348" s="5"/>
      <c r="D348" s="5" t="s">
        <v>4743</v>
      </c>
      <c r="E348" s="25" t="s">
        <v>4864</v>
      </c>
      <c r="F348" t="s">
        <v>5128</v>
      </c>
      <c r="G348" s="70" t="s">
        <v>3429</v>
      </c>
      <c r="I348" s="47">
        <v>4283</v>
      </c>
      <c r="J348" t="s">
        <v>3301</v>
      </c>
      <c r="L348" s="25" t="s">
        <v>4962</v>
      </c>
      <c r="N348"/>
      <c r="P348" s="104"/>
      <c r="U348"/>
      <c r="W348" s="104"/>
      <c r="Y348" t="s">
        <v>1220</v>
      </c>
      <c r="BA348" s="46"/>
    </row>
    <row r="349" spans="1:53" ht="27.6">
      <c r="A349" s="47">
        <v>4194</v>
      </c>
      <c r="B349" t="s">
        <v>3302</v>
      </c>
      <c r="C349" s="5"/>
      <c r="D349" s="5" t="s">
        <v>4744</v>
      </c>
      <c r="E349" s="25" t="s">
        <v>4865</v>
      </c>
      <c r="F349" t="s">
        <v>5127</v>
      </c>
      <c r="G349" s="70" t="s">
        <v>3428</v>
      </c>
      <c r="I349" s="47">
        <v>4194</v>
      </c>
      <c r="J349" t="s">
        <v>3302</v>
      </c>
      <c r="L349" s="25" t="s">
        <v>4963</v>
      </c>
      <c r="N349"/>
      <c r="P349" s="104"/>
      <c r="U349"/>
      <c r="W349" s="104"/>
      <c r="Y349" t="s">
        <v>1220</v>
      </c>
      <c r="BA349" s="46"/>
    </row>
    <row r="350" spans="1:53" ht="27.6">
      <c r="A350" s="47">
        <v>4195</v>
      </c>
      <c r="B350" t="s">
        <v>3303</v>
      </c>
      <c r="C350" s="5"/>
      <c r="D350" s="5" t="s">
        <v>4745</v>
      </c>
      <c r="E350" s="25" t="s">
        <v>4866</v>
      </c>
      <c r="F350" t="s">
        <v>5128</v>
      </c>
      <c r="G350" s="70" t="s">
        <v>3429</v>
      </c>
      <c r="I350" s="47">
        <v>4195</v>
      </c>
      <c r="J350" t="s">
        <v>3303</v>
      </c>
      <c r="L350" s="25" t="s">
        <v>4964</v>
      </c>
      <c r="N350"/>
      <c r="P350" s="104"/>
      <c r="U350"/>
      <c r="W350" s="104"/>
      <c r="Y350" t="s">
        <v>1220</v>
      </c>
      <c r="BA350" s="46"/>
    </row>
    <row r="351" spans="1:53" ht="13.8">
      <c r="A351" s="47">
        <v>8351</v>
      </c>
      <c r="B351" t="s">
        <v>3304</v>
      </c>
      <c r="C351" s="5"/>
      <c r="D351" s="5" t="s">
        <v>4746</v>
      </c>
      <c r="E351" s="25" t="s">
        <v>4828</v>
      </c>
      <c r="F351" t="s">
        <v>5127</v>
      </c>
      <c r="G351" s="70" t="s">
        <v>3428</v>
      </c>
      <c r="I351" s="47">
        <v>8351</v>
      </c>
      <c r="J351" t="s">
        <v>3304</v>
      </c>
      <c r="L351" s="25" t="s">
        <v>4965</v>
      </c>
      <c r="N351"/>
      <c r="P351" s="104"/>
      <c r="U351"/>
      <c r="W351" s="104"/>
      <c r="Y351" t="s">
        <v>1220</v>
      </c>
      <c r="BA351" s="46"/>
    </row>
    <row r="352" spans="1:53" ht="27.6">
      <c r="A352" s="47">
        <v>4602</v>
      </c>
      <c r="B352" t="s">
        <v>3305</v>
      </c>
      <c r="C352" s="5"/>
      <c r="D352" s="5" t="s">
        <v>4747</v>
      </c>
      <c r="E352" s="25" t="s">
        <v>4867</v>
      </c>
      <c r="F352" t="s">
        <v>5127</v>
      </c>
      <c r="G352" s="70" t="s">
        <v>3428</v>
      </c>
      <c r="I352" s="47">
        <v>4602</v>
      </c>
      <c r="J352" t="s">
        <v>3305</v>
      </c>
      <c r="L352" s="25" t="s">
        <v>4966</v>
      </c>
      <c r="N352"/>
      <c r="P352" s="104"/>
      <c r="U352"/>
      <c r="W352" s="104"/>
      <c r="Y352" t="s">
        <v>1220</v>
      </c>
      <c r="BA352" s="46"/>
    </row>
    <row r="353" spans="1:53" ht="13.8">
      <c r="A353" s="47">
        <v>4603</v>
      </c>
      <c r="B353" t="s">
        <v>3306</v>
      </c>
      <c r="C353" s="5"/>
      <c r="D353" s="5" t="s">
        <v>4748</v>
      </c>
      <c r="E353" s="25" t="s">
        <v>4868</v>
      </c>
      <c r="F353" t="s">
        <v>5128</v>
      </c>
      <c r="G353" s="70" t="s">
        <v>3429</v>
      </c>
      <c r="I353" s="47">
        <v>4603</v>
      </c>
      <c r="J353" t="s">
        <v>3306</v>
      </c>
      <c r="L353" s="25" t="s">
        <v>4967</v>
      </c>
      <c r="N353"/>
      <c r="P353" s="104"/>
      <c r="U353"/>
      <c r="W353" s="104"/>
      <c r="Y353" t="s">
        <v>1220</v>
      </c>
      <c r="BA353" s="46"/>
    </row>
    <row r="354" spans="1:53" ht="13.8">
      <c r="A354" s="47">
        <v>5196</v>
      </c>
      <c r="B354" t="s">
        <v>3307</v>
      </c>
      <c r="C354" s="5"/>
      <c r="D354" s="5" t="s">
        <v>4749</v>
      </c>
      <c r="E354" s="25" t="s">
        <v>4869</v>
      </c>
      <c r="F354" t="s">
        <v>5128</v>
      </c>
      <c r="G354" s="70" t="s">
        <v>3429</v>
      </c>
      <c r="I354" s="47">
        <v>5196</v>
      </c>
      <c r="J354" t="s">
        <v>3307</v>
      </c>
      <c r="L354" s="25" t="s">
        <v>4968</v>
      </c>
      <c r="N354"/>
      <c r="P354" s="104"/>
      <c r="U354"/>
      <c r="W354" s="104"/>
      <c r="Y354" t="s">
        <v>1220</v>
      </c>
      <c r="BA354" s="46"/>
    </row>
    <row r="355" spans="1:53" ht="13.8">
      <c r="A355" s="47">
        <v>4825</v>
      </c>
      <c r="B355" t="s">
        <v>3308</v>
      </c>
      <c r="C355" s="5"/>
      <c r="D355" s="5" t="s">
        <v>4750</v>
      </c>
      <c r="E355" s="25" t="s">
        <v>4870</v>
      </c>
      <c r="F355" t="s">
        <v>5128</v>
      </c>
      <c r="G355" s="70" t="s">
        <v>3429</v>
      </c>
      <c r="I355" s="47">
        <v>4825</v>
      </c>
      <c r="J355" t="s">
        <v>3308</v>
      </c>
      <c r="L355" s="25" t="s">
        <v>4969</v>
      </c>
      <c r="N355"/>
      <c r="P355" s="104"/>
      <c r="U355"/>
      <c r="W355" s="104"/>
      <c r="Y355" t="s">
        <v>1220</v>
      </c>
      <c r="BA355" s="46"/>
    </row>
    <row r="356" spans="1:53" ht="27.6">
      <c r="A356" s="47">
        <v>1556</v>
      </c>
      <c r="B356" t="s">
        <v>3309</v>
      </c>
      <c r="C356" s="5"/>
      <c r="D356" s="5" t="s">
        <v>4751</v>
      </c>
      <c r="E356" s="25" t="s">
        <v>4871</v>
      </c>
      <c r="F356" t="s">
        <v>5127</v>
      </c>
      <c r="G356" s="70" t="s">
        <v>3428</v>
      </c>
      <c r="I356" s="47">
        <v>1556</v>
      </c>
      <c r="J356" t="s">
        <v>3309</v>
      </c>
      <c r="L356" s="25" t="s">
        <v>4970</v>
      </c>
      <c r="N356"/>
      <c r="P356" s="104"/>
      <c r="U356"/>
      <c r="W356" s="104"/>
      <c r="Y356" t="s">
        <v>1220</v>
      </c>
      <c r="BA356" s="46"/>
    </row>
    <row r="357" spans="1:53" ht="13.8">
      <c r="A357" s="47">
        <v>1557</v>
      </c>
      <c r="B357" t="s">
        <v>3310</v>
      </c>
      <c r="C357" s="5"/>
      <c r="D357" s="5" t="s">
        <v>4752</v>
      </c>
      <c r="E357" s="25" t="s">
        <v>4872</v>
      </c>
      <c r="F357" t="s">
        <v>5128</v>
      </c>
      <c r="G357" s="70" t="s">
        <v>3429</v>
      </c>
      <c r="I357" s="47">
        <v>1557</v>
      </c>
      <c r="J357" t="s">
        <v>3310</v>
      </c>
      <c r="L357" s="25" t="s">
        <v>4971</v>
      </c>
      <c r="N357"/>
      <c r="P357" s="104"/>
      <c r="U357"/>
      <c r="W357" s="104"/>
      <c r="Y357" t="s">
        <v>1220</v>
      </c>
      <c r="BA357" s="46"/>
    </row>
    <row r="358" spans="1:53" ht="13.8">
      <c r="A358" s="47">
        <v>4677</v>
      </c>
      <c r="B358" t="s">
        <v>3311</v>
      </c>
      <c r="C358" s="5"/>
      <c r="D358" s="5" t="s">
        <v>4753</v>
      </c>
      <c r="E358" s="25" t="s">
        <v>4873</v>
      </c>
      <c r="F358" t="s">
        <v>5128</v>
      </c>
      <c r="G358" s="70" t="s">
        <v>3429</v>
      </c>
      <c r="I358" s="47">
        <v>4677</v>
      </c>
      <c r="J358" t="s">
        <v>3311</v>
      </c>
      <c r="L358" s="25" t="s">
        <v>4972</v>
      </c>
      <c r="N358"/>
      <c r="P358" s="104"/>
      <c r="U358"/>
      <c r="W358" s="104"/>
      <c r="Y358" t="s">
        <v>1220</v>
      </c>
      <c r="BA358" s="46"/>
    </row>
    <row r="359" spans="1:53" ht="13.8">
      <c r="A359" s="47">
        <v>4109</v>
      </c>
      <c r="B359" t="s">
        <v>3312</v>
      </c>
      <c r="C359" s="5"/>
      <c r="D359" s="5" t="s">
        <v>4754</v>
      </c>
      <c r="E359" s="25" t="s">
        <v>4874</v>
      </c>
      <c r="F359" t="s">
        <v>5127</v>
      </c>
      <c r="G359" s="70" t="s">
        <v>3428</v>
      </c>
      <c r="I359" s="47">
        <v>4109</v>
      </c>
      <c r="J359" t="s">
        <v>3312</v>
      </c>
      <c r="L359" s="25" t="s">
        <v>4973</v>
      </c>
      <c r="N359"/>
      <c r="P359" s="104"/>
      <c r="U359"/>
      <c r="W359" s="104"/>
      <c r="Y359" t="s">
        <v>1220</v>
      </c>
      <c r="BA359" s="46"/>
    </row>
    <row r="360" spans="1:53" ht="27.6">
      <c r="A360" s="47">
        <v>4110</v>
      </c>
      <c r="B360" t="s">
        <v>3313</v>
      </c>
      <c r="C360" s="5"/>
      <c r="D360" s="5" t="s">
        <v>4755</v>
      </c>
      <c r="E360" s="25" t="s">
        <v>4875</v>
      </c>
      <c r="F360" t="s">
        <v>5128</v>
      </c>
      <c r="G360" s="70" t="s">
        <v>3429</v>
      </c>
      <c r="I360" s="47">
        <v>4110</v>
      </c>
      <c r="J360" t="s">
        <v>3313</v>
      </c>
      <c r="L360" s="25" t="s">
        <v>4974</v>
      </c>
      <c r="N360"/>
      <c r="P360" s="104"/>
      <c r="U360"/>
      <c r="W360" s="104"/>
      <c r="Y360" t="s">
        <v>1220</v>
      </c>
      <c r="BA360" s="46"/>
    </row>
    <row r="361" spans="1:53" ht="13.8">
      <c r="A361" s="47">
        <v>4644</v>
      </c>
      <c r="B361" t="s">
        <v>3314</v>
      </c>
      <c r="C361" s="5"/>
      <c r="D361" s="5" t="s">
        <v>4756</v>
      </c>
      <c r="E361" s="25" t="s">
        <v>4876</v>
      </c>
      <c r="F361" t="s">
        <v>5128</v>
      </c>
      <c r="G361" s="70" t="s">
        <v>3429</v>
      </c>
      <c r="I361" s="47">
        <v>4644</v>
      </c>
      <c r="J361" t="s">
        <v>3314</v>
      </c>
      <c r="L361" s="25" t="s">
        <v>4975</v>
      </c>
      <c r="N361"/>
      <c r="P361" s="104"/>
      <c r="U361"/>
      <c r="W361" s="104"/>
      <c r="Y361" t="s">
        <v>1220</v>
      </c>
      <c r="BA361" s="46"/>
    </row>
    <row r="362" spans="1:53" ht="13.8">
      <c r="A362" s="47">
        <v>4645</v>
      </c>
      <c r="B362" t="s">
        <v>3315</v>
      </c>
      <c r="C362" s="5"/>
      <c r="D362" s="5" t="s">
        <v>4757</v>
      </c>
      <c r="E362" s="25" t="s">
        <v>4835</v>
      </c>
      <c r="F362" t="s">
        <v>5128</v>
      </c>
      <c r="G362" s="70" t="s">
        <v>3429</v>
      </c>
      <c r="I362" s="47">
        <v>4645</v>
      </c>
      <c r="J362" t="s">
        <v>3315</v>
      </c>
      <c r="L362" s="25" t="s">
        <v>4976</v>
      </c>
      <c r="N362"/>
      <c r="P362" s="104"/>
      <c r="U362"/>
      <c r="W362" s="104"/>
      <c r="Y362" t="s">
        <v>1220</v>
      </c>
      <c r="BA362" s="46"/>
    </row>
    <row r="363" spans="1:53" ht="13.8">
      <c r="A363" s="47">
        <v>4687</v>
      </c>
      <c r="B363" t="s">
        <v>3316</v>
      </c>
      <c r="C363" s="5"/>
      <c r="D363" s="5" t="s">
        <v>4758</v>
      </c>
      <c r="E363" s="25" t="s">
        <v>4877</v>
      </c>
      <c r="F363" t="s">
        <v>5127</v>
      </c>
      <c r="G363" s="70" t="s">
        <v>3428</v>
      </c>
      <c r="I363" s="47">
        <v>4687</v>
      </c>
      <c r="J363" t="s">
        <v>3316</v>
      </c>
      <c r="L363" s="25" t="s">
        <v>4977</v>
      </c>
      <c r="N363"/>
      <c r="P363" s="104"/>
      <c r="U363"/>
      <c r="W363" s="104"/>
      <c r="Y363" t="s">
        <v>1220</v>
      </c>
      <c r="BA363" s="46"/>
    </row>
    <row r="364" spans="1:53" ht="13.8">
      <c r="A364" s="47">
        <v>4688</v>
      </c>
      <c r="B364" t="s">
        <v>3317</v>
      </c>
      <c r="C364" s="5"/>
      <c r="D364" s="5" t="s">
        <v>4759</v>
      </c>
      <c r="E364" s="25" t="s">
        <v>4878</v>
      </c>
      <c r="F364" t="s">
        <v>5128</v>
      </c>
      <c r="G364" s="70" t="s">
        <v>3429</v>
      </c>
      <c r="I364" s="47">
        <v>4688</v>
      </c>
      <c r="J364" t="s">
        <v>3317</v>
      </c>
      <c r="L364" s="25" t="s">
        <v>4978</v>
      </c>
      <c r="N364"/>
      <c r="P364" s="104"/>
      <c r="U364"/>
      <c r="W364" s="104"/>
      <c r="Y364" t="s">
        <v>1220</v>
      </c>
      <c r="BA364" s="46"/>
    </row>
    <row r="365" spans="1:53" ht="27.6">
      <c r="A365" s="47">
        <v>5216</v>
      </c>
      <c r="B365" t="s">
        <v>3318</v>
      </c>
      <c r="C365" s="5"/>
      <c r="D365" s="5" t="s">
        <v>4760</v>
      </c>
      <c r="E365" s="25" t="s">
        <v>4879</v>
      </c>
      <c r="F365" t="s">
        <v>5127</v>
      </c>
      <c r="G365" s="70" t="s">
        <v>3428</v>
      </c>
      <c r="I365" s="47">
        <v>5216</v>
      </c>
      <c r="J365" t="s">
        <v>3318</v>
      </c>
      <c r="L365" s="25" t="s">
        <v>4979</v>
      </c>
      <c r="N365"/>
      <c r="P365" s="104"/>
      <c r="U365"/>
      <c r="W365" s="104"/>
      <c r="Y365" t="s">
        <v>1220</v>
      </c>
      <c r="BA365" s="46"/>
    </row>
    <row r="366" spans="1:53" ht="13.8">
      <c r="A366" s="47">
        <v>5217</v>
      </c>
      <c r="B366" t="s">
        <v>3319</v>
      </c>
      <c r="C366" s="5"/>
      <c r="D366" s="5" t="s">
        <v>4761</v>
      </c>
      <c r="E366" s="25" t="s">
        <v>4880</v>
      </c>
      <c r="F366" t="s">
        <v>5128</v>
      </c>
      <c r="G366" s="70" t="s">
        <v>3429</v>
      </c>
      <c r="I366" s="47">
        <v>5217</v>
      </c>
      <c r="J366" t="s">
        <v>3319</v>
      </c>
      <c r="L366" s="25" t="s">
        <v>4980</v>
      </c>
      <c r="N366"/>
      <c r="P366" s="104"/>
      <c r="U366"/>
      <c r="W366" s="104"/>
      <c r="Y366" t="s">
        <v>1220</v>
      </c>
      <c r="BA366" s="46"/>
    </row>
    <row r="367" spans="1:53" ht="13.8">
      <c r="A367" s="47">
        <v>3453</v>
      </c>
      <c r="B367" t="s">
        <v>3320</v>
      </c>
      <c r="C367" s="5"/>
      <c r="D367" s="5" t="s">
        <v>4762</v>
      </c>
      <c r="E367" s="25" t="s">
        <v>4881</v>
      </c>
      <c r="F367" t="s">
        <v>5127</v>
      </c>
      <c r="G367" s="70" t="s">
        <v>3428</v>
      </c>
      <c r="I367" s="47">
        <v>3453</v>
      </c>
      <c r="J367" t="s">
        <v>3320</v>
      </c>
      <c r="L367" s="25" t="s">
        <v>4981</v>
      </c>
      <c r="N367"/>
      <c r="P367" s="104"/>
      <c r="U367"/>
      <c r="W367" s="104"/>
      <c r="Y367" t="s">
        <v>1220</v>
      </c>
      <c r="BA367" s="46"/>
    </row>
    <row r="368" spans="1:53" ht="13.8">
      <c r="A368" s="47">
        <v>3454</v>
      </c>
      <c r="B368" t="s">
        <v>3321</v>
      </c>
      <c r="C368" s="5"/>
      <c r="D368" s="5" t="s">
        <v>4761</v>
      </c>
      <c r="E368" s="25" t="s">
        <v>4880</v>
      </c>
      <c r="F368" t="s">
        <v>5128</v>
      </c>
      <c r="G368" s="70" t="s">
        <v>3429</v>
      </c>
      <c r="I368" s="47">
        <v>3454</v>
      </c>
      <c r="J368" t="s">
        <v>3321</v>
      </c>
      <c r="L368" s="25" t="s">
        <v>4982</v>
      </c>
      <c r="N368"/>
      <c r="P368" s="104"/>
      <c r="U368"/>
      <c r="W368" s="104"/>
      <c r="Y368" t="s">
        <v>1220</v>
      </c>
      <c r="BA368" s="46"/>
    </row>
    <row r="369" spans="1:53" ht="13.8">
      <c r="A369" s="47">
        <v>1555</v>
      </c>
      <c r="B369" t="s">
        <v>3322</v>
      </c>
      <c r="C369" s="5"/>
      <c r="D369" s="5" t="s">
        <v>4763</v>
      </c>
      <c r="E369" s="25" t="s">
        <v>4882</v>
      </c>
      <c r="F369" t="s">
        <v>5129</v>
      </c>
      <c r="G369" s="70" t="s">
        <v>3458</v>
      </c>
      <c r="I369" s="47">
        <v>1555</v>
      </c>
      <c r="J369" t="s">
        <v>3322</v>
      </c>
      <c r="L369" s="25" t="s">
        <v>4983</v>
      </c>
      <c r="N369"/>
      <c r="P369" s="104"/>
      <c r="U369"/>
      <c r="W369" s="104"/>
      <c r="Y369" t="s">
        <v>1220</v>
      </c>
      <c r="BA369" s="46"/>
    </row>
    <row r="370" spans="1:53" ht="13.8">
      <c r="A370" s="47">
        <v>4673</v>
      </c>
      <c r="B370" t="s">
        <v>3323</v>
      </c>
      <c r="C370" s="5"/>
      <c r="D370" s="5" t="s">
        <v>4764</v>
      </c>
      <c r="E370" s="25" t="s">
        <v>4883</v>
      </c>
      <c r="F370" t="s">
        <v>5129</v>
      </c>
      <c r="G370" s="70" t="s">
        <v>3458</v>
      </c>
      <c r="I370" s="47">
        <v>4673</v>
      </c>
      <c r="J370" t="s">
        <v>3323</v>
      </c>
      <c r="L370" s="25" t="s">
        <v>4984</v>
      </c>
      <c r="N370"/>
      <c r="P370" s="104"/>
      <c r="U370"/>
      <c r="W370" s="104"/>
      <c r="Y370" t="s">
        <v>1220</v>
      </c>
      <c r="BA370" s="46"/>
    </row>
    <row r="371" spans="1:53" ht="13.8">
      <c r="A371" s="47">
        <v>4674</v>
      </c>
      <c r="B371" t="s">
        <v>3324</v>
      </c>
      <c r="C371" s="5"/>
      <c r="D371" s="5" t="s">
        <v>4765</v>
      </c>
      <c r="E371" s="25" t="s">
        <v>4884</v>
      </c>
      <c r="F371" t="s">
        <v>5127</v>
      </c>
      <c r="G371" s="70" t="s">
        <v>3428</v>
      </c>
      <c r="I371" s="47">
        <v>4674</v>
      </c>
      <c r="J371" t="s">
        <v>3324</v>
      </c>
      <c r="L371" s="25" t="s">
        <v>4985</v>
      </c>
      <c r="N371"/>
      <c r="P371" s="104"/>
      <c r="U371"/>
      <c r="W371" s="104"/>
      <c r="Y371" t="s">
        <v>1220</v>
      </c>
      <c r="BA371" s="46"/>
    </row>
    <row r="372" spans="1:53" ht="13.8">
      <c r="A372" s="47">
        <v>4675</v>
      </c>
      <c r="B372" t="s">
        <v>3325</v>
      </c>
      <c r="C372" s="5"/>
      <c r="D372" s="5" t="s">
        <v>4766</v>
      </c>
      <c r="E372" s="25" t="s">
        <v>4885</v>
      </c>
      <c r="F372" t="s">
        <v>5128</v>
      </c>
      <c r="G372" s="70" t="s">
        <v>3429</v>
      </c>
      <c r="I372" s="47">
        <v>4675</v>
      </c>
      <c r="J372" t="s">
        <v>3325</v>
      </c>
      <c r="L372" s="25" t="s">
        <v>4986</v>
      </c>
      <c r="N372"/>
      <c r="P372" s="104"/>
      <c r="U372"/>
      <c r="W372" s="104"/>
      <c r="Y372" t="s">
        <v>1220</v>
      </c>
      <c r="BA372" s="46"/>
    </row>
    <row r="373" spans="1:53" ht="13.8">
      <c r="A373" s="47">
        <v>4147</v>
      </c>
      <c r="B373" t="s">
        <v>3326</v>
      </c>
      <c r="C373" s="5"/>
      <c r="D373" s="5" t="s">
        <v>4767</v>
      </c>
      <c r="E373" s="25" t="s">
        <v>4886</v>
      </c>
      <c r="F373" t="s">
        <v>5127</v>
      </c>
      <c r="G373" s="70" t="s">
        <v>3428</v>
      </c>
      <c r="I373" s="47">
        <v>4147</v>
      </c>
      <c r="J373" t="s">
        <v>3326</v>
      </c>
      <c r="L373" s="25" t="s">
        <v>4987</v>
      </c>
      <c r="N373"/>
      <c r="P373" s="104"/>
      <c r="U373"/>
      <c r="W373" s="104"/>
      <c r="Y373" t="s">
        <v>1220</v>
      </c>
      <c r="BA373" s="46"/>
    </row>
    <row r="374" spans="1:53" ht="13.8">
      <c r="A374" s="47">
        <v>4161</v>
      </c>
      <c r="B374" t="s">
        <v>3327</v>
      </c>
      <c r="C374" s="5"/>
      <c r="D374" s="5" t="s">
        <v>4768</v>
      </c>
      <c r="E374" s="25" t="s">
        <v>4887</v>
      </c>
      <c r="F374" t="s">
        <v>5129</v>
      </c>
      <c r="G374" s="70" t="s">
        <v>3458</v>
      </c>
      <c r="I374" s="47">
        <v>4161</v>
      </c>
      <c r="J374" t="s">
        <v>3327</v>
      </c>
      <c r="L374" s="25" t="s">
        <v>4988</v>
      </c>
      <c r="N374"/>
      <c r="P374" s="104"/>
      <c r="U374"/>
      <c r="W374" s="104"/>
      <c r="Y374" t="s">
        <v>1220</v>
      </c>
      <c r="BA374" s="46"/>
    </row>
    <row r="375" spans="1:53" ht="13.8">
      <c r="A375" s="47">
        <v>4162</v>
      </c>
      <c r="B375" t="s">
        <v>3328</v>
      </c>
      <c r="C375" s="5"/>
      <c r="D375" s="5" t="s">
        <v>4769</v>
      </c>
      <c r="E375" s="25" t="s">
        <v>4888</v>
      </c>
      <c r="F375" t="s">
        <v>5128</v>
      </c>
      <c r="G375" s="70" t="s">
        <v>3429</v>
      </c>
      <c r="I375" s="47">
        <v>4162</v>
      </c>
      <c r="J375" t="s">
        <v>3328</v>
      </c>
      <c r="L375" s="25" t="s">
        <v>4989</v>
      </c>
      <c r="N375"/>
      <c r="P375" s="104"/>
      <c r="U375"/>
      <c r="W375" s="104"/>
      <c r="Y375" t="s">
        <v>1220</v>
      </c>
      <c r="BA375" s="46"/>
    </row>
    <row r="376" spans="1:53" ht="13.8">
      <c r="A376" s="47">
        <v>9166</v>
      </c>
      <c r="B376" t="s">
        <v>3329</v>
      </c>
      <c r="C376" s="5"/>
      <c r="D376" s="5" t="s">
        <v>4770</v>
      </c>
      <c r="E376" s="25" t="s">
        <v>4889</v>
      </c>
      <c r="F376" t="s">
        <v>5128</v>
      </c>
      <c r="G376" s="70" t="s">
        <v>3429</v>
      </c>
      <c r="I376" s="47">
        <v>9166</v>
      </c>
      <c r="J376" t="s">
        <v>3329</v>
      </c>
      <c r="L376" s="25" t="s">
        <v>4990</v>
      </c>
      <c r="N376"/>
      <c r="P376" s="104"/>
      <c r="U376"/>
      <c r="W376" s="104"/>
      <c r="Y376" t="s">
        <v>1220</v>
      </c>
      <c r="BA376" s="46"/>
    </row>
    <row r="377" spans="1:53" ht="13.8">
      <c r="A377" s="47">
        <v>9164</v>
      </c>
      <c r="B377" t="s">
        <v>3330</v>
      </c>
      <c r="C377" s="5"/>
      <c r="D377" s="5" t="s">
        <v>4771</v>
      </c>
      <c r="E377" s="25" t="s">
        <v>4890</v>
      </c>
      <c r="F377" t="s">
        <v>5127</v>
      </c>
      <c r="G377" s="70" t="s">
        <v>3428</v>
      </c>
      <c r="I377" s="47">
        <v>9164</v>
      </c>
      <c r="J377" t="s">
        <v>3330</v>
      </c>
      <c r="L377" s="25" t="s">
        <v>4991</v>
      </c>
      <c r="N377"/>
      <c r="P377" s="104"/>
      <c r="U377"/>
      <c r="W377" s="104"/>
      <c r="Y377" t="s">
        <v>1220</v>
      </c>
      <c r="BA377" s="46"/>
    </row>
    <row r="378" spans="1:53" ht="13.8">
      <c r="A378" s="47">
        <v>9328</v>
      </c>
      <c r="B378" t="s">
        <v>3331</v>
      </c>
      <c r="C378" s="5"/>
      <c r="D378" s="5" t="s">
        <v>4772</v>
      </c>
      <c r="E378" s="25" t="s">
        <v>4830</v>
      </c>
      <c r="F378" t="s">
        <v>5127</v>
      </c>
      <c r="G378" s="70" t="s">
        <v>3428</v>
      </c>
      <c r="I378" s="47">
        <v>9328</v>
      </c>
      <c r="J378" t="s">
        <v>3331</v>
      </c>
      <c r="L378" s="25" t="s">
        <v>4992</v>
      </c>
      <c r="N378"/>
      <c r="P378" s="104"/>
      <c r="U378"/>
      <c r="W378" s="104"/>
      <c r="Y378" t="s">
        <v>1220</v>
      </c>
      <c r="BA378" s="46"/>
    </row>
    <row r="379" spans="1:53" ht="27.6">
      <c r="A379" s="47">
        <v>9892</v>
      </c>
      <c r="B379" t="s">
        <v>3332</v>
      </c>
      <c r="C379" s="5"/>
      <c r="D379" s="5" t="s">
        <v>4773</v>
      </c>
      <c r="E379" s="25" t="s">
        <v>4891</v>
      </c>
      <c r="F379" t="s">
        <v>5129</v>
      </c>
      <c r="G379" s="70" t="s">
        <v>3458</v>
      </c>
      <c r="I379" s="47">
        <v>9892</v>
      </c>
      <c r="J379" t="s">
        <v>3332</v>
      </c>
      <c r="L379" s="25" t="s">
        <v>4993</v>
      </c>
      <c r="N379"/>
      <c r="P379" s="104"/>
      <c r="U379"/>
      <c r="W379" s="104"/>
      <c r="Y379" t="s">
        <v>1220</v>
      </c>
      <c r="BA379" s="46"/>
    </row>
    <row r="380" spans="1:53" ht="27.6">
      <c r="A380" s="47">
        <v>9893</v>
      </c>
      <c r="B380" t="s">
        <v>3333</v>
      </c>
      <c r="C380" s="5"/>
      <c r="D380" s="5" t="s">
        <v>4774</v>
      </c>
      <c r="E380" s="25" t="s">
        <v>4892</v>
      </c>
      <c r="F380" t="s">
        <v>5127</v>
      </c>
      <c r="G380" s="70" t="s">
        <v>3428</v>
      </c>
      <c r="I380" s="47">
        <v>9893</v>
      </c>
      <c r="J380" t="s">
        <v>3333</v>
      </c>
      <c r="L380" s="25" t="s">
        <v>4994</v>
      </c>
      <c r="N380"/>
      <c r="P380" s="104"/>
      <c r="U380"/>
      <c r="W380" s="104"/>
      <c r="Y380" t="s">
        <v>1220</v>
      </c>
      <c r="BA380" s="46"/>
    </row>
    <row r="381" spans="1:53" ht="27.6">
      <c r="A381" s="47">
        <v>9894</v>
      </c>
      <c r="B381" t="s">
        <v>3334</v>
      </c>
      <c r="C381" s="5"/>
      <c r="D381" s="5" t="s">
        <v>4775</v>
      </c>
      <c r="E381" s="25" t="s">
        <v>4893</v>
      </c>
      <c r="F381" t="s">
        <v>5128</v>
      </c>
      <c r="G381" s="70" t="s">
        <v>3429</v>
      </c>
      <c r="I381" s="47">
        <v>9894</v>
      </c>
      <c r="J381" t="s">
        <v>3334</v>
      </c>
      <c r="L381" s="25" t="s">
        <v>4995</v>
      </c>
      <c r="N381"/>
      <c r="P381" s="104"/>
      <c r="U381"/>
      <c r="W381" s="104"/>
      <c r="BA381" s="46"/>
    </row>
    <row r="382" spans="1:53" ht="27.6">
      <c r="A382" s="48" t="s">
        <v>3746</v>
      </c>
      <c r="B382" t="s">
        <v>4170</v>
      </c>
      <c r="C382" s="5"/>
      <c r="D382" s="5" t="s">
        <v>4346</v>
      </c>
      <c r="E382" s="25" t="s">
        <v>4894</v>
      </c>
      <c r="F382" t="s">
        <v>3393</v>
      </c>
      <c r="G382" s="70" t="s">
        <v>5102</v>
      </c>
      <c r="I382" s="48" t="s">
        <v>3746</v>
      </c>
      <c r="J382" t="s">
        <v>4170</v>
      </c>
      <c r="L382" s="25" t="s">
        <v>4996</v>
      </c>
      <c r="N382"/>
      <c r="P382" s="104"/>
      <c r="U382"/>
      <c r="W382" s="104"/>
      <c r="BA382" s="46"/>
    </row>
    <row r="383" spans="1:53" ht="13.8">
      <c r="A383" s="48" t="s">
        <v>3747</v>
      </c>
      <c r="B383" t="s">
        <v>4171</v>
      </c>
      <c r="C383" s="5"/>
      <c r="D383" s="5" t="s">
        <v>4347</v>
      </c>
      <c r="E383" s="25" t="s">
        <v>4895</v>
      </c>
      <c r="F383" t="s">
        <v>3393</v>
      </c>
      <c r="G383" s="70" t="s">
        <v>5103</v>
      </c>
      <c r="I383" s="48" t="s">
        <v>3747</v>
      </c>
      <c r="J383" t="s">
        <v>4171</v>
      </c>
      <c r="L383" s="25" t="s">
        <v>4997</v>
      </c>
      <c r="N383"/>
      <c r="P383" s="104"/>
      <c r="U383"/>
      <c r="W383" s="104"/>
      <c r="BA383" s="46"/>
    </row>
    <row r="384" spans="1:53" ht="13.8">
      <c r="A384" s="48" t="s">
        <v>3748</v>
      </c>
      <c r="B384" t="s">
        <v>4172</v>
      </c>
      <c r="C384" s="5"/>
      <c r="D384" s="5" t="s">
        <v>4348</v>
      </c>
      <c r="E384" s="25" t="s">
        <v>4896</v>
      </c>
      <c r="F384" t="s">
        <v>3390</v>
      </c>
      <c r="G384" s="70" t="s">
        <v>5102</v>
      </c>
      <c r="I384" s="48" t="s">
        <v>3748</v>
      </c>
      <c r="J384" t="s">
        <v>4172</v>
      </c>
      <c r="L384" s="25" t="s">
        <v>4998</v>
      </c>
      <c r="N384"/>
      <c r="P384" s="104"/>
      <c r="U384"/>
      <c r="W384" s="104"/>
      <c r="BA384" s="46"/>
    </row>
    <row r="385" spans="1:53" ht="13.8">
      <c r="A385" s="48" t="s">
        <v>3749</v>
      </c>
      <c r="B385" t="s">
        <v>4173</v>
      </c>
      <c r="C385" s="5"/>
      <c r="D385" s="5" t="s">
        <v>4349</v>
      </c>
      <c r="E385" s="25" t="s">
        <v>4897</v>
      </c>
      <c r="F385" t="s">
        <v>3390</v>
      </c>
      <c r="G385" s="70" t="s">
        <v>5102</v>
      </c>
      <c r="I385" s="48" t="s">
        <v>3749</v>
      </c>
      <c r="J385" t="s">
        <v>4173</v>
      </c>
      <c r="L385" s="25" t="s">
        <v>4999</v>
      </c>
      <c r="N385"/>
      <c r="P385" s="104"/>
      <c r="U385"/>
      <c r="W385" s="104"/>
      <c r="BA385" s="46"/>
    </row>
    <row r="386" spans="1:53" ht="13.8">
      <c r="A386" s="48" t="s">
        <v>3750</v>
      </c>
      <c r="B386" t="s">
        <v>4174</v>
      </c>
      <c r="C386" s="5"/>
      <c r="D386" s="5" t="s">
        <v>4350</v>
      </c>
      <c r="E386" s="25" t="s">
        <v>4898</v>
      </c>
      <c r="F386" t="s">
        <v>3393</v>
      </c>
      <c r="G386" s="70" t="s">
        <v>5103</v>
      </c>
      <c r="I386" s="48" t="s">
        <v>3750</v>
      </c>
      <c r="J386" t="s">
        <v>4174</v>
      </c>
      <c r="L386" s="25" t="s">
        <v>5000</v>
      </c>
      <c r="N386"/>
      <c r="P386" s="104"/>
      <c r="U386"/>
      <c r="W386" s="104"/>
      <c r="BA386" s="46"/>
    </row>
    <row r="387" spans="1:53" ht="27.6">
      <c r="A387" s="48" t="s">
        <v>3751</v>
      </c>
      <c r="B387" t="s">
        <v>4175</v>
      </c>
      <c r="C387" s="5"/>
      <c r="D387" s="5" t="s">
        <v>4351</v>
      </c>
      <c r="E387" s="25" t="s">
        <v>4897</v>
      </c>
      <c r="F387" t="s">
        <v>3390</v>
      </c>
      <c r="G387" s="70" t="s">
        <v>5102</v>
      </c>
      <c r="I387" s="48" t="s">
        <v>3751</v>
      </c>
      <c r="J387" t="s">
        <v>4175</v>
      </c>
      <c r="L387" s="25" t="s">
        <v>5001</v>
      </c>
      <c r="N387"/>
      <c r="P387" s="104"/>
      <c r="U387"/>
      <c r="W387" s="104"/>
      <c r="BA387" s="46"/>
    </row>
    <row r="388" spans="1:53" ht="13.8">
      <c r="A388" s="48" t="s">
        <v>3752</v>
      </c>
      <c r="B388" t="s">
        <v>4176</v>
      </c>
      <c r="C388" s="5"/>
      <c r="D388" s="5" t="s">
        <v>4352</v>
      </c>
      <c r="E388" s="25" t="s">
        <v>4898</v>
      </c>
      <c r="F388" t="s">
        <v>3393</v>
      </c>
      <c r="G388" s="70" t="s">
        <v>5103</v>
      </c>
      <c r="I388" s="48" t="s">
        <v>3752</v>
      </c>
      <c r="J388" t="s">
        <v>4176</v>
      </c>
      <c r="L388" s="25" t="s">
        <v>5002</v>
      </c>
      <c r="N388"/>
      <c r="P388" s="104"/>
      <c r="U388"/>
      <c r="W388" s="104"/>
      <c r="BA388" s="46"/>
    </row>
    <row r="389" spans="1:53" ht="27.6">
      <c r="A389" s="48" t="s">
        <v>3753</v>
      </c>
      <c r="B389" t="s">
        <v>4177</v>
      </c>
      <c r="C389" s="5"/>
      <c r="D389" s="5" t="s">
        <v>4353</v>
      </c>
      <c r="E389" s="25" t="s">
        <v>4897</v>
      </c>
      <c r="F389" t="s">
        <v>3390</v>
      </c>
      <c r="G389" s="70" t="s">
        <v>5102</v>
      </c>
      <c r="I389" s="48" t="s">
        <v>3753</v>
      </c>
      <c r="J389" t="s">
        <v>4177</v>
      </c>
      <c r="L389" s="25" t="s">
        <v>5003</v>
      </c>
      <c r="N389"/>
      <c r="P389" s="104"/>
      <c r="U389"/>
      <c r="W389" s="104"/>
      <c r="BA389" s="46"/>
    </row>
    <row r="390" spans="1:53" ht="13.8">
      <c r="A390" s="48" t="s">
        <v>3754</v>
      </c>
      <c r="B390" t="s">
        <v>4178</v>
      </c>
      <c r="C390" s="5"/>
      <c r="D390" s="5" t="s">
        <v>4354</v>
      </c>
      <c r="E390" s="25" t="s">
        <v>4897</v>
      </c>
      <c r="F390" t="s">
        <v>3390</v>
      </c>
      <c r="G390" s="70" t="s">
        <v>5102</v>
      </c>
      <c r="I390" s="48" t="s">
        <v>3754</v>
      </c>
      <c r="J390" t="s">
        <v>4178</v>
      </c>
      <c r="L390" s="25" t="s">
        <v>5004</v>
      </c>
      <c r="N390"/>
      <c r="P390" s="104"/>
      <c r="U390"/>
      <c r="W390" s="104"/>
      <c r="BA390" s="46"/>
    </row>
    <row r="391" spans="1:53" ht="27.6">
      <c r="A391" s="48" t="s">
        <v>3755</v>
      </c>
      <c r="B391" t="s">
        <v>4179</v>
      </c>
      <c r="C391" s="5"/>
      <c r="D391" s="5" t="s">
        <v>4355</v>
      </c>
      <c r="E391" s="25" t="s">
        <v>4896</v>
      </c>
      <c r="F391" t="s">
        <v>3390</v>
      </c>
      <c r="G391" s="70" t="s">
        <v>5102</v>
      </c>
      <c r="I391" s="48" t="s">
        <v>3755</v>
      </c>
      <c r="J391" t="s">
        <v>4179</v>
      </c>
      <c r="L391" s="25" t="s">
        <v>5005</v>
      </c>
      <c r="N391"/>
      <c r="P391" s="104"/>
      <c r="U391"/>
      <c r="W391" s="104"/>
      <c r="BA391" s="46"/>
    </row>
    <row r="392" spans="1:53" ht="13.8">
      <c r="A392" s="48" t="s">
        <v>3756</v>
      </c>
      <c r="B392" t="s">
        <v>4180</v>
      </c>
      <c r="C392" s="5"/>
      <c r="D392" s="5" t="s">
        <v>4356</v>
      </c>
      <c r="E392" s="25" t="s">
        <v>4899</v>
      </c>
      <c r="F392" t="s">
        <v>3393</v>
      </c>
      <c r="G392" s="70" t="s">
        <v>5103</v>
      </c>
      <c r="I392" s="48" t="s">
        <v>3756</v>
      </c>
      <c r="J392" t="s">
        <v>4180</v>
      </c>
      <c r="L392" s="25" t="s">
        <v>5006</v>
      </c>
      <c r="N392"/>
      <c r="P392" s="104"/>
      <c r="U392"/>
      <c r="W392" s="104"/>
      <c r="BA392" s="46"/>
    </row>
    <row r="393" spans="1:53" ht="13.8">
      <c r="A393" s="48" t="s">
        <v>3757</v>
      </c>
      <c r="B393" t="s">
        <v>4181</v>
      </c>
      <c r="C393" s="5"/>
      <c r="D393" s="5" t="s">
        <v>4357</v>
      </c>
      <c r="E393" s="25" t="s">
        <v>4899</v>
      </c>
      <c r="F393" t="s">
        <v>3393</v>
      </c>
      <c r="G393" s="70" t="s">
        <v>5103</v>
      </c>
      <c r="I393" s="48" t="s">
        <v>3757</v>
      </c>
      <c r="J393" t="s">
        <v>4181</v>
      </c>
      <c r="L393" s="25" t="s">
        <v>5007</v>
      </c>
      <c r="N393"/>
      <c r="P393" s="104"/>
      <c r="U393"/>
      <c r="W393" s="104"/>
      <c r="BA393" s="46"/>
    </row>
    <row r="394" spans="1:53" ht="13.8">
      <c r="A394" s="48" t="s">
        <v>3758</v>
      </c>
      <c r="B394" t="s">
        <v>4182</v>
      </c>
      <c r="C394" s="5"/>
      <c r="D394" s="5" t="s">
        <v>4358</v>
      </c>
      <c r="E394" s="25" t="s">
        <v>4895</v>
      </c>
      <c r="F394" t="s">
        <v>3393</v>
      </c>
      <c r="G394" s="70" t="s">
        <v>5103</v>
      </c>
      <c r="I394" s="48" t="s">
        <v>3758</v>
      </c>
      <c r="J394" t="s">
        <v>4182</v>
      </c>
      <c r="L394" s="25" t="s">
        <v>5008</v>
      </c>
      <c r="N394"/>
      <c r="P394" s="104"/>
      <c r="U394"/>
      <c r="W394" s="104"/>
      <c r="BA394" s="46"/>
    </row>
    <row r="395" spans="1:53" ht="13.8">
      <c r="A395" s="204" t="s">
        <v>3759</v>
      </c>
      <c r="B395" s="56" t="s">
        <v>4172</v>
      </c>
      <c r="C395" s="5"/>
      <c r="D395" s="5" t="s">
        <v>4359</v>
      </c>
      <c r="E395" s="25" t="s">
        <v>4900</v>
      </c>
      <c r="F395" t="s">
        <v>3390</v>
      </c>
      <c r="G395" s="70" t="s">
        <v>5102</v>
      </c>
      <c r="I395" s="48" t="s">
        <v>3759</v>
      </c>
      <c r="J395" t="s">
        <v>4172</v>
      </c>
      <c r="L395" s="25" t="s">
        <v>5009</v>
      </c>
      <c r="N395"/>
      <c r="P395" s="104"/>
      <c r="U395"/>
      <c r="W395" s="104"/>
      <c r="BA395" s="46"/>
    </row>
    <row r="396" spans="1:53" ht="13.8">
      <c r="A396" s="204" t="s">
        <v>3759</v>
      </c>
      <c r="B396" s="56" t="s">
        <v>4172</v>
      </c>
      <c r="C396" s="5"/>
      <c r="D396" s="5" t="s">
        <v>4359</v>
      </c>
      <c r="E396" s="25" t="s">
        <v>4900</v>
      </c>
      <c r="F396" t="s">
        <v>3390</v>
      </c>
      <c r="G396" s="70" t="s">
        <v>5102</v>
      </c>
      <c r="I396" s="48" t="s">
        <v>3760</v>
      </c>
      <c r="J396" t="s">
        <v>4183</v>
      </c>
      <c r="L396" s="25" t="s">
        <v>5010</v>
      </c>
      <c r="N396"/>
      <c r="P396" s="104"/>
      <c r="U396"/>
      <c r="W396" s="104"/>
      <c r="BA396" s="46"/>
    </row>
    <row r="397" spans="1:53" ht="13.8">
      <c r="A397" s="48" t="s">
        <v>3760</v>
      </c>
      <c r="B397" t="s">
        <v>4183</v>
      </c>
      <c r="C397" s="5"/>
      <c r="D397" s="5" t="s">
        <v>4360</v>
      </c>
      <c r="E397" s="25" t="s">
        <v>4897</v>
      </c>
      <c r="F397" t="s">
        <v>3390</v>
      </c>
      <c r="G397" s="70" t="s">
        <v>5102</v>
      </c>
      <c r="I397" s="48" t="s">
        <v>3761</v>
      </c>
      <c r="J397" t="s">
        <v>4184</v>
      </c>
      <c r="L397" s="25" t="s">
        <v>5011</v>
      </c>
      <c r="N397"/>
      <c r="P397" s="104"/>
      <c r="U397"/>
      <c r="W397" s="104"/>
      <c r="BA397" s="46"/>
    </row>
    <row r="398" spans="1:53" ht="13.8">
      <c r="A398" s="48" t="s">
        <v>3761</v>
      </c>
      <c r="B398" t="s">
        <v>4184</v>
      </c>
      <c r="C398" s="5"/>
      <c r="D398" s="5" t="s">
        <v>4361</v>
      </c>
      <c r="E398" s="25" t="s">
        <v>4898</v>
      </c>
      <c r="F398" t="s">
        <v>3393</v>
      </c>
      <c r="G398" s="70" t="s">
        <v>5103</v>
      </c>
      <c r="I398" s="48" t="s">
        <v>3762</v>
      </c>
      <c r="J398" t="s">
        <v>4185</v>
      </c>
      <c r="L398" s="25" t="s">
        <v>5012</v>
      </c>
      <c r="N398"/>
      <c r="P398" s="104"/>
      <c r="U398"/>
      <c r="W398" s="104"/>
      <c r="BA398" s="46"/>
    </row>
    <row r="399" spans="1:53" ht="13.8">
      <c r="A399" s="48" t="s">
        <v>3762</v>
      </c>
      <c r="B399" t="s">
        <v>4185</v>
      </c>
      <c r="C399" s="5"/>
      <c r="D399" s="5" t="s">
        <v>4362</v>
      </c>
      <c r="E399" s="25" t="s">
        <v>4897</v>
      </c>
      <c r="F399" t="s">
        <v>3390</v>
      </c>
      <c r="G399" s="70" t="s">
        <v>5102</v>
      </c>
      <c r="I399" s="48" t="s">
        <v>3763</v>
      </c>
      <c r="J399" t="s">
        <v>4186</v>
      </c>
      <c r="L399" s="25" t="s">
        <v>5013</v>
      </c>
      <c r="N399"/>
      <c r="P399" s="104"/>
      <c r="U399"/>
      <c r="W399" s="104"/>
      <c r="BA399" s="46"/>
    </row>
    <row r="400" spans="1:53" ht="27.6">
      <c r="A400" s="48" t="s">
        <v>3763</v>
      </c>
      <c r="B400" t="s">
        <v>4186</v>
      </c>
      <c r="C400" s="5"/>
      <c r="D400" s="5" t="s">
        <v>4363</v>
      </c>
      <c r="E400" s="25" t="s">
        <v>4898</v>
      </c>
      <c r="F400" t="s">
        <v>3393</v>
      </c>
      <c r="G400" s="70" t="s">
        <v>5103</v>
      </c>
      <c r="I400" s="48" t="s">
        <v>3764</v>
      </c>
      <c r="J400" t="s">
        <v>4187</v>
      </c>
      <c r="L400" s="25" t="s">
        <v>5014</v>
      </c>
      <c r="N400"/>
      <c r="P400" s="104"/>
      <c r="U400"/>
      <c r="W400" s="104"/>
      <c r="BA400" s="46"/>
    </row>
    <row r="401" spans="1:53" ht="13.8">
      <c r="A401" s="48" t="s">
        <v>3764</v>
      </c>
      <c r="B401" t="s">
        <v>4187</v>
      </c>
      <c r="C401" s="5"/>
      <c r="D401" s="5" t="s">
        <v>4364</v>
      </c>
      <c r="E401" s="25" t="s">
        <v>4901</v>
      </c>
      <c r="F401" t="s">
        <v>5131</v>
      </c>
      <c r="G401" s="70" t="s">
        <v>5104</v>
      </c>
      <c r="I401" s="48" t="s">
        <v>3765</v>
      </c>
      <c r="J401" t="s">
        <v>4188</v>
      </c>
      <c r="L401" s="25" t="s">
        <v>5015</v>
      </c>
      <c r="N401"/>
      <c r="P401" s="104"/>
      <c r="U401"/>
      <c r="W401" s="104"/>
      <c r="BA401" s="46"/>
    </row>
    <row r="402" spans="1:53" ht="27.6">
      <c r="A402" s="204" t="s">
        <v>3765</v>
      </c>
      <c r="B402" s="56" t="s">
        <v>4188</v>
      </c>
      <c r="C402" s="5"/>
      <c r="D402" s="5" t="s">
        <v>4365</v>
      </c>
      <c r="E402" s="25" t="s">
        <v>4902</v>
      </c>
      <c r="F402" t="s">
        <v>5132</v>
      </c>
      <c r="G402" s="70" t="s">
        <v>5105</v>
      </c>
      <c r="I402" s="48" t="s">
        <v>3766</v>
      </c>
      <c r="J402" t="s">
        <v>4189</v>
      </c>
      <c r="L402" s="25" t="s">
        <v>5016</v>
      </c>
      <c r="N402"/>
      <c r="P402" s="104"/>
      <c r="U402"/>
      <c r="W402" s="104"/>
      <c r="BA402" s="46"/>
    </row>
    <row r="403" spans="1:53" ht="27.6">
      <c r="A403" s="48" t="s">
        <v>3766</v>
      </c>
      <c r="B403" t="s">
        <v>4189</v>
      </c>
      <c r="C403" s="5"/>
      <c r="D403" s="5" t="s">
        <v>4366</v>
      </c>
      <c r="E403" s="25" t="s">
        <v>4903</v>
      </c>
      <c r="F403" t="s">
        <v>5131</v>
      </c>
      <c r="G403" s="70" t="s">
        <v>5104</v>
      </c>
      <c r="I403" s="48" t="s">
        <v>3767</v>
      </c>
      <c r="J403" t="s">
        <v>4190</v>
      </c>
      <c r="L403" s="25" t="s">
        <v>5017</v>
      </c>
      <c r="N403"/>
      <c r="P403" s="104"/>
      <c r="U403"/>
      <c r="W403" s="104"/>
      <c r="BA403" s="46"/>
    </row>
    <row r="404" spans="1:53" ht="27.6">
      <c r="A404" s="48" t="s">
        <v>3767</v>
      </c>
      <c r="B404" t="s">
        <v>4190</v>
      </c>
      <c r="C404" s="5"/>
      <c r="D404" s="5" t="s">
        <v>4367</v>
      </c>
      <c r="E404" s="25" t="s">
        <v>4904</v>
      </c>
      <c r="F404" t="s">
        <v>5133</v>
      </c>
      <c r="G404" s="70" t="s">
        <v>5106</v>
      </c>
      <c r="I404" s="48" t="s">
        <v>3768</v>
      </c>
      <c r="J404" t="s">
        <v>4191</v>
      </c>
      <c r="L404" s="25" t="s">
        <v>5018</v>
      </c>
      <c r="N404"/>
      <c r="P404" s="104"/>
      <c r="U404"/>
      <c r="W404" s="104"/>
      <c r="BA404" s="46"/>
    </row>
    <row r="405" spans="1:53" ht="13.8">
      <c r="A405" s="48" t="s">
        <v>3768</v>
      </c>
      <c r="B405" t="s">
        <v>4191</v>
      </c>
      <c r="C405" s="5"/>
      <c r="D405" s="5" t="s">
        <v>4368</v>
      </c>
      <c r="E405" s="25" t="s">
        <v>4905</v>
      </c>
      <c r="F405" t="s">
        <v>2385</v>
      </c>
      <c r="G405" s="70" t="s">
        <v>3452</v>
      </c>
      <c r="I405" s="48" t="s">
        <v>3769</v>
      </c>
      <c r="J405" t="s">
        <v>4192</v>
      </c>
      <c r="L405" s="25" t="s">
        <v>5019</v>
      </c>
      <c r="N405"/>
      <c r="P405" s="104"/>
      <c r="U405"/>
      <c r="W405" s="104"/>
      <c r="BA405" s="46"/>
    </row>
    <row r="406" spans="1:53" ht="27.6">
      <c r="A406" s="48" t="s">
        <v>3769</v>
      </c>
      <c r="B406" t="s">
        <v>4192</v>
      </c>
      <c r="C406" s="5"/>
      <c r="D406" s="5" t="s">
        <v>4369</v>
      </c>
      <c r="E406" s="25" t="s">
        <v>4905</v>
      </c>
      <c r="F406" t="s">
        <v>2385</v>
      </c>
      <c r="G406" s="70" t="s">
        <v>3452</v>
      </c>
      <c r="I406" s="48" t="s">
        <v>3770</v>
      </c>
      <c r="J406" t="s">
        <v>4193</v>
      </c>
      <c r="L406" s="25" t="s">
        <v>5020</v>
      </c>
      <c r="N406"/>
      <c r="P406" s="104"/>
      <c r="U406"/>
      <c r="W406" s="104"/>
      <c r="BA406" s="46"/>
    </row>
    <row r="407" spans="1:53" ht="27.6">
      <c r="A407" s="48" t="s">
        <v>3770</v>
      </c>
      <c r="B407" t="s">
        <v>4193</v>
      </c>
      <c r="C407" s="5"/>
      <c r="D407" s="5" t="s">
        <v>4370</v>
      </c>
      <c r="E407" s="25" t="s">
        <v>4906</v>
      </c>
      <c r="F407" t="s">
        <v>5134</v>
      </c>
      <c r="G407" s="70" t="s">
        <v>5107</v>
      </c>
      <c r="I407" s="48" t="s">
        <v>3771</v>
      </c>
      <c r="J407" t="s">
        <v>4194</v>
      </c>
      <c r="L407" s="25" t="s">
        <v>5021</v>
      </c>
      <c r="N407"/>
      <c r="P407" s="104"/>
      <c r="U407"/>
      <c r="W407" s="104"/>
      <c r="BA407" s="46"/>
    </row>
    <row r="408" spans="1:53" ht="13.8">
      <c r="A408" s="204" t="s">
        <v>3771</v>
      </c>
      <c r="B408" s="78" t="s">
        <v>4194</v>
      </c>
      <c r="C408" s="5"/>
      <c r="D408" s="5" t="s">
        <v>4371</v>
      </c>
      <c r="E408" s="25" t="s">
        <v>4907</v>
      </c>
      <c r="F408" t="s">
        <v>2391</v>
      </c>
      <c r="G408" s="70" t="s">
        <v>3451</v>
      </c>
      <c r="I408" s="48" t="s">
        <v>3772</v>
      </c>
      <c r="J408" t="s">
        <v>4195</v>
      </c>
      <c r="L408" s="25" t="s">
        <v>5022</v>
      </c>
      <c r="N408"/>
      <c r="P408" s="104"/>
      <c r="U408"/>
      <c r="W408" s="104"/>
      <c r="BA408" s="46"/>
    </row>
    <row r="409" spans="1:53" ht="27.6">
      <c r="A409" s="48" t="s">
        <v>3772</v>
      </c>
      <c r="B409" t="s">
        <v>4195</v>
      </c>
      <c r="C409" s="5"/>
      <c r="D409" s="5" t="s">
        <v>4372</v>
      </c>
      <c r="E409" s="25" t="s">
        <v>4906</v>
      </c>
      <c r="F409" t="s">
        <v>5134</v>
      </c>
      <c r="G409" s="70" t="s">
        <v>5107</v>
      </c>
      <c r="I409" s="48" t="s">
        <v>3773</v>
      </c>
      <c r="J409" t="s">
        <v>4194</v>
      </c>
      <c r="L409" s="25" t="s">
        <v>5023</v>
      </c>
      <c r="N409"/>
      <c r="P409" s="104"/>
      <c r="U409"/>
      <c r="W409" s="104"/>
      <c r="BA409" s="46"/>
    </row>
    <row r="410" spans="1:53" ht="27.6">
      <c r="A410" s="204" t="s">
        <v>3765</v>
      </c>
      <c r="B410" s="56" t="s">
        <v>4188</v>
      </c>
      <c r="C410" s="5"/>
      <c r="D410" s="5" t="s">
        <v>4365</v>
      </c>
      <c r="E410" s="25" t="s">
        <v>4902</v>
      </c>
      <c r="F410" t="s">
        <v>5132</v>
      </c>
      <c r="G410" s="70" t="s">
        <v>5105</v>
      </c>
      <c r="I410" s="48" t="s">
        <v>3774</v>
      </c>
      <c r="J410" t="s">
        <v>4196</v>
      </c>
      <c r="L410" s="25" t="s">
        <v>5024</v>
      </c>
      <c r="N410"/>
      <c r="P410" s="104"/>
      <c r="U410"/>
      <c r="W410" s="104"/>
      <c r="BA410" s="46"/>
    </row>
    <row r="411" spans="1:53" ht="27.6">
      <c r="A411" s="204" t="s">
        <v>3773</v>
      </c>
      <c r="B411" s="56" t="s">
        <v>4194</v>
      </c>
      <c r="C411" s="56"/>
      <c r="D411" s="5" t="s">
        <v>4371</v>
      </c>
      <c r="E411" s="25" t="s">
        <v>4907</v>
      </c>
      <c r="F411" t="s">
        <v>2391</v>
      </c>
      <c r="G411" s="70" t="s">
        <v>3451</v>
      </c>
      <c r="I411" s="48" t="s">
        <v>3775</v>
      </c>
      <c r="J411" t="s">
        <v>4197</v>
      </c>
      <c r="L411" s="25" t="s">
        <v>5025</v>
      </c>
      <c r="N411"/>
      <c r="P411" s="104"/>
      <c r="U411"/>
      <c r="W411" s="104"/>
      <c r="BA411" s="46"/>
    </row>
    <row r="412" spans="1:53" ht="27.6">
      <c r="A412" s="48" t="s">
        <v>3772</v>
      </c>
      <c r="B412" t="s">
        <v>4195</v>
      </c>
      <c r="C412" s="5"/>
      <c r="D412" s="5" t="s">
        <v>4372</v>
      </c>
      <c r="E412" s="25" t="s">
        <v>4906</v>
      </c>
      <c r="F412" t="s">
        <v>5134</v>
      </c>
      <c r="G412" s="70" t="s">
        <v>5107</v>
      </c>
      <c r="I412" s="48" t="s">
        <v>3776</v>
      </c>
      <c r="J412" t="s">
        <v>4198</v>
      </c>
      <c r="L412" s="25" t="s">
        <v>5026</v>
      </c>
      <c r="N412"/>
      <c r="P412" s="104"/>
      <c r="U412"/>
      <c r="W412" s="104"/>
      <c r="BA412" s="46"/>
    </row>
    <row r="413" spans="1:53" ht="13.8">
      <c r="A413" s="48" t="s">
        <v>3774</v>
      </c>
      <c r="B413" t="s">
        <v>4196</v>
      </c>
      <c r="C413" s="5"/>
      <c r="D413" s="5" t="s">
        <v>4373</v>
      </c>
      <c r="E413" s="25" t="s">
        <v>4908</v>
      </c>
      <c r="F413" t="s">
        <v>5135</v>
      </c>
      <c r="G413" s="70" t="s">
        <v>5108</v>
      </c>
      <c r="I413" s="48" t="s">
        <v>3777</v>
      </c>
      <c r="J413" t="s">
        <v>4199</v>
      </c>
      <c r="L413" s="25" t="s">
        <v>5027</v>
      </c>
      <c r="N413"/>
      <c r="P413" s="104"/>
      <c r="U413"/>
      <c r="W413" s="104"/>
      <c r="BA413" s="46"/>
    </row>
    <row r="414" spans="1:53" ht="13.8">
      <c r="A414" s="48" t="s">
        <v>3775</v>
      </c>
      <c r="B414" t="s">
        <v>4197</v>
      </c>
      <c r="C414" s="5"/>
      <c r="D414" s="5" t="s">
        <v>4374</v>
      </c>
      <c r="E414" s="25" t="s">
        <v>4909</v>
      </c>
      <c r="F414" t="s">
        <v>2386</v>
      </c>
      <c r="G414" s="70" t="s">
        <v>3452</v>
      </c>
      <c r="I414" s="48" t="s">
        <v>3778</v>
      </c>
      <c r="J414" t="s">
        <v>4200</v>
      </c>
      <c r="L414" s="25" t="s">
        <v>5028</v>
      </c>
      <c r="N414"/>
      <c r="P414" s="104"/>
      <c r="U414"/>
      <c r="W414" s="104"/>
      <c r="BA414" s="46"/>
    </row>
    <row r="415" spans="1:53" ht="27.6">
      <c r="A415" s="48" t="s">
        <v>3776</v>
      </c>
      <c r="B415" t="s">
        <v>4198</v>
      </c>
      <c r="C415" s="5"/>
      <c r="D415" s="5" t="s">
        <v>4375</v>
      </c>
      <c r="E415" s="25" t="s">
        <v>4909</v>
      </c>
      <c r="F415" t="s">
        <v>2386</v>
      </c>
      <c r="G415" s="70" t="s">
        <v>3452</v>
      </c>
      <c r="I415" s="48" t="s">
        <v>3779</v>
      </c>
      <c r="J415" t="s">
        <v>4201</v>
      </c>
      <c r="L415" s="25" t="s">
        <v>5029</v>
      </c>
      <c r="N415"/>
      <c r="P415" s="104"/>
      <c r="U415"/>
      <c r="W415" s="104"/>
      <c r="BA415" s="46"/>
    </row>
    <row r="416" spans="1:53" ht="27.6">
      <c r="A416" s="48" t="s">
        <v>3775</v>
      </c>
      <c r="B416" t="s">
        <v>4197</v>
      </c>
      <c r="C416" s="5"/>
      <c r="D416" s="5" t="s">
        <v>4374</v>
      </c>
      <c r="E416" s="25" t="s">
        <v>4909</v>
      </c>
      <c r="F416" t="s">
        <v>2386</v>
      </c>
      <c r="G416" s="70" t="s">
        <v>3452</v>
      </c>
      <c r="I416" s="48" t="s">
        <v>3780</v>
      </c>
      <c r="J416" t="s">
        <v>4202</v>
      </c>
      <c r="L416" s="25" t="s">
        <v>5030</v>
      </c>
      <c r="N416"/>
      <c r="P416" s="104"/>
      <c r="U416"/>
      <c r="W416" s="104"/>
      <c r="BA416" s="46"/>
    </row>
    <row r="417" spans="1:53" ht="27.6">
      <c r="A417" s="48" t="s">
        <v>3777</v>
      </c>
      <c r="B417" t="s">
        <v>4199</v>
      </c>
      <c r="C417" s="5"/>
      <c r="D417" s="5" t="s">
        <v>4376</v>
      </c>
      <c r="E417" s="25" t="s">
        <v>4910</v>
      </c>
      <c r="F417" t="s">
        <v>5136</v>
      </c>
      <c r="G417" s="70" t="s">
        <v>3713</v>
      </c>
      <c r="I417" s="48" t="s">
        <v>3781</v>
      </c>
      <c r="J417" t="s">
        <v>4203</v>
      </c>
      <c r="L417" s="25" t="s">
        <v>5031</v>
      </c>
      <c r="N417"/>
      <c r="P417" s="104"/>
      <c r="U417"/>
      <c r="W417" s="104"/>
      <c r="BA417" s="46"/>
    </row>
    <row r="418" spans="1:53" ht="13.8">
      <c r="A418" s="48" t="s">
        <v>3778</v>
      </c>
      <c r="B418" t="s">
        <v>4200</v>
      </c>
      <c r="C418" s="5"/>
      <c r="D418" s="5" t="s">
        <v>4377</v>
      </c>
      <c r="E418" s="25" t="s">
        <v>4911</v>
      </c>
      <c r="F418" t="s">
        <v>5137</v>
      </c>
      <c r="G418" s="70" t="s">
        <v>5109</v>
      </c>
      <c r="I418" s="48" t="s">
        <v>3782</v>
      </c>
      <c r="J418" t="s">
        <v>4204</v>
      </c>
      <c r="L418" s="25" t="s">
        <v>5032</v>
      </c>
      <c r="N418"/>
      <c r="P418" s="104"/>
      <c r="U418"/>
      <c r="W418" s="104"/>
      <c r="BA418" s="46"/>
    </row>
    <row r="419" spans="1:53" ht="13.8">
      <c r="A419" s="48" t="s">
        <v>3779</v>
      </c>
      <c r="B419" t="s">
        <v>4201</v>
      </c>
      <c r="C419" s="5"/>
      <c r="D419" s="5" t="s">
        <v>4378</v>
      </c>
      <c r="E419" s="25" t="s">
        <v>4912</v>
      </c>
      <c r="F419" t="s">
        <v>5138</v>
      </c>
      <c r="G419" s="70" t="s">
        <v>5110</v>
      </c>
      <c r="I419" s="48" t="s">
        <v>3783</v>
      </c>
      <c r="J419" t="s">
        <v>4205</v>
      </c>
      <c r="L419" s="25" t="s">
        <v>5033</v>
      </c>
      <c r="N419"/>
      <c r="P419" s="104"/>
      <c r="U419"/>
      <c r="W419" s="104"/>
      <c r="BA419" s="46"/>
    </row>
    <row r="420" spans="1:53" ht="13.8">
      <c r="A420" s="48" t="s">
        <v>3780</v>
      </c>
      <c r="B420" t="s">
        <v>4202</v>
      </c>
      <c r="C420" s="5"/>
      <c r="D420" s="5" t="s">
        <v>4379</v>
      </c>
      <c r="E420" s="25" t="s">
        <v>4913</v>
      </c>
      <c r="F420" t="s">
        <v>2402</v>
      </c>
      <c r="G420" s="70" t="s">
        <v>5111</v>
      </c>
      <c r="I420" s="48" t="s">
        <v>3784</v>
      </c>
      <c r="J420" t="s">
        <v>4206</v>
      </c>
      <c r="L420" s="25" t="s">
        <v>5034</v>
      </c>
      <c r="N420"/>
      <c r="P420" s="104"/>
      <c r="U420"/>
      <c r="W420" s="104"/>
      <c r="BA420" s="46"/>
    </row>
    <row r="421" spans="1:53" ht="27.6">
      <c r="A421" s="48" t="s">
        <v>3781</v>
      </c>
      <c r="B421" t="s">
        <v>4203</v>
      </c>
      <c r="C421" s="5"/>
      <c r="D421" s="5" t="s">
        <v>4380</v>
      </c>
      <c r="E421" s="25" t="s">
        <v>4914</v>
      </c>
      <c r="F421" t="s">
        <v>5139</v>
      </c>
      <c r="G421" s="70" t="s">
        <v>5112</v>
      </c>
      <c r="I421" s="48" t="s">
        <v>3785</v>
      </c>
      <c r="J421" t="s">
        <v>4207</v>
      </c>
      <c r="L421" s="25" t="s">
        <v>5035</v>
      </c>
      <c r="N421"/>
      <c r="P421" s="104"/>
      <c r="U421"/>
      <c r="W421" s="104"/>
      <c r="BA421" s="46"/>
    </row>
    <row r="422" spans="1:53" ht="27.6">
      <c r="A422" s="48" t="s">
        <v>3782</v>
      </c>
      <c r="B422" t="s">
        <v>4204</v>
      </c>
      <c r="C422" s="5"/>
      <c r="D422" s="5" t="s">
        <v>4381</v>
      </c>
      <c r="E422" s="25" t="s">
        <v>4912</v>
      </c>
      <c r="F422" t="s">
        <v>5138</v>
      </c>
      <c r="G422" s="70" t="s">
        <v>5110</v>
      </c>
      <c r="I422" s="48" t="s">
        <v>3786</v>
      </c>
      <c r="J422" t="s">
        <v>4208</v>
      </c>
      <c r="L422" s="25" t="s">
        <v>5036</v>
      </c>
      <c r="N422"/>
      <c r="P422" s="104"/>
      <c r="U422"/>
      <c r="W422" s="104"/>
      <c r="BA422" s="46"/>
    </row>
    <row r="423" spans="1:53" ht="13.8">
      <c r="A423" s="48" t="s">
        <v>3783</v>
      </c>
      <c r="B423" t="s">
        <v>4205</v>
      </c>
      <c r="C423" s="5"/>
      <c r="D423" s="5" t="s">
        <v>4382</v>
      </c>
      <c r="E423" s="25" t="s">
        <v>4915</v>
      </c>
      <c r="F423" t="s">
        <v>5140</v>
      </c>
      <c r="G423" s="70" t="s">
        <v>5113</v>
      </c>
      <c r="I423" s="48" t="s">
        <v>3787</v>
      </c>
      <c r="J423" t="s">
        <v>4209</v>
      </c>
      <c r="L423" s="25" t="s">
        <v>5037</v>
      </c>
      <c r="N423"/>
      <c r="P423" s="104"/>
      <c r="U423"/>
      <c r="W423" s="104"/>
      <c r="BA423" s="46"/>
    </row>
    <row r="424" spans="1:53" ht="13.8">
      <c r="A424" s="48" t="s">
        <v>3784</v>
      </c>
      <c r="B424" t="s">
        <v>4206</v>
      </c>
      <c r="C424" s="5"/>
      <c r="D424" s="5" t="s">
        <v>4383</v>
      </c>
      <c r="E424" s="25" t="s">
        <v>4912</v>
      </c>
      <c r="F424" t="s">
        <v>5140</v>
      </c>
      <c r="G424" s="70" t="s">
        <v>5113</v>
      </c>
      <c r="I424" s="48" t="s">
        <v>3788</v>
      </c>
      <c r="J424" t="s">
        <v>4210</v>
      </c>
      <c r="L424" s="25" t="s">
        <v>5038</v>
      </c>
      <c r="N424"/>
      <c r="P424" s="104"/>
      <c r="U424"/>
      <c r="W424" s="104"/>
      <c r="BA424" s="46"/>
    </row>
    <row r="425" spans="1:53" ht="13.8">
      <c r="A425" s="48" t="s">
        <v>3785</v>
      </c>
      <c r="B425" t="s">
        <v>4207</v>
      </c>
      <c r="C425" s="5"/>
      <c r="D425" s="5" t="s">
        <v>4378</v>
      </c>
      <c r="E425" s="25" t="s">
        <v>4912</v>
      </c>
      <c r="F425" t="s">
        <v>5138</v>
      </c>
      <c r="G425" s="70" t="s">
        <v>5110</v>
      </c>
      <c r="I425" s="48" t="s">
        <v>3789</v>
      </c>
      <c r="J425" t="s">
        <v>4211</v>
      </c>
      <c r="L425" s="25" t="s">
        <v>5039</v>
      </c>
      <c r="N425"/>
      <c r="P425" s="104"/>
      <c r="U425"/>
      <c r="W425" s="104"/>
      <c r="BA425" s="46"/>
    </row>
    <row r="426" spans="1:53" ht="27.6">
      <c r="A426" s="48" t="s">
        <v>3786</v>
      </c>
      <c r="B426" t="s">
        <v>4208</v>
      </c>
      <c r="C426" s="5"/>
      <c r="D426" s="5" t="s">
        <v>4384</v>
      </c>
      <c r="E426" s="25" t="s">
        <v>4916</v>
      </c>
      <c r="F426" t="s">
        <v>5141</v>
      </c>
      <c r="G426" s="70" t="s">
        <v>5113</v>
      </c>
      <c r="I426" s="48" t="s">
        <v>3790</v>
      </c>
      <c r="J426" t="s">
        <v>4212</v>
      </c>
      <c r="L426" s="25" t="s">
        <v>5040</v>
      </c>
      <c r="N426"/>
      <c r="P426" s="104"/>
      <c r="U426"/>
      <c r="W426" s="104"/>
      <c r="BA426" s="46"/>
    </row>
    <row r="427" spans="1:53" ht="13.8">
      <c r="A427" s="48" t="s">
        <v>3787</v>
      </c>
      <c r="B427" t="s">
        <v>4209</v>
      </c>
      <c r="C427" s="5"/>
      <c r="D427" s="5" t="s">
        <v>4385</v>
      </c>
      <c r="E427" s="25" t="s">
        <v>4917</v>
      </c>
      <c r="F427" t="s">
        <v>5142</v>
      </c>
      <c r="G427" s="70" t="s">
        <v>5110</v>
      </c>
      <c r="I427" s="48" t="s">
        <v>3791</v>
      </c>
      <c r="J427" t="s">
        <v>4213</v>
      </c>
      <c r="L427" s="25" t="s">
        <v>5041</v>
      </c>
      <c r="N427"/>
      <c r="P427" s="104"/>
      <c r="U427"/>
      <c r="W427" s="104"/>
      <c r="BA427" s="46"/>
    </row>
    <row r="428" spans="1:53" ht="13.8">
      <c r="A428" s="48" t="s">
        <v>3788</v>
      </c>
      <c r="B428" t="s">
        <v>4210</v>
      </c>
      <c r="C428" s="5"/>
      <c r="D428" s="5" t="s">
        <v>4386</v>
      </c>
      <c r="E428" s="25" t="s">
        <v>4918</v>
      </c>
      <c r="F428" t="s">
        <v>3693</v>
      </c>
      <c r="G428" s="70" t="s">
        <v>5114</v>
      </c>
      <c r="I428" s="48" t="s">
        <v>3792</v>
      </c>
      <c r="J428" t="s">
        <v>4214</v>
      </c>
      <c r="L428" s="25" t="s">
        <v>5042</v>
      </c>
      <c r="N428"/>
      <c r="P428" s="104"/>
      <c r="U428"/>
      <c r="W428" s="104"/>
      <c r="BA428" s="46"/>
    </row>
    <row r="429" spans="1:53" ht="27.6">
      <c r="A429" s="48" t="s">
        <v>3789</v>
      </c>
      <c r="B429" t="s">
        <v>4211</v>
      </c>
      <c r="C429" s="5"/>
      <c r="D429" s="5" t="s">
        <v>4387</v>
      </c>
      <c r="E429" s="25" t="s">
        <v>4919</v>
      </c>
      <c r="F429" t="s">
        <v>5143</v>
      </c>
      <c r="G429" s="70" t="s">
        <v>5115</v>
      </c>
      <c r="I429" s="48" t="s">
        <v>3793</v>
      </c>
      <c r="J429" t="s">
        <v>4215</v>
      </c>
      <c r="L429" s="25" t="s">
        <v>5043</v>
      </c>
      <c r="N429"/>
      <c r="P429" s="104"/>
      <c r="U429"/>
      <c r="W429" s="104"/>
      <c r="BA429" s="46"/>
    </row>
    <row r="430" spans="1:53" ht="27.6">
      <c r="A430" s="48" t="s">
        <v>3790</v>
      </c>
      <c r="B430" t="s">
        <v>4212</v>
      </c>
      <c r="C430" s="5"/>
      <c r="D430" s="5" t="s">
        <v>4388</v>
      </c>
      <c r="E430" s="25" t="s">
        <v>4920</v>
      </c>
      <c r="F430" t="s">
        <v>5143</v>
      </c>
      <c r="G430" s="70" t="s">
        <v>5115</v>
      </c>
      <c r="I430" s="48" t="s">
        <v>3794</v>
      </c>
      <c r="J430" t="s">
        <v>4216</v>
      </c>
      <c r="L430" s="25" t="s">
        <v>5044</v>
      </c>
      <c r="N430"/>
      <c r="P430" s="104"/>
      <c r="U430"/>
      <c r="W430" s="104"/>
      <c r="BA430" s="46"/>
    </row>
    <row r="431" spans="1:53" ht="13.8">
      <c r="A431" s="48" t="s">
        <v>3791</v>
      </c>
      <c r="B431" t="s">
        <v>4213</v>
      </c>
      <c r="C431" s="5"/>
      <c r="D431" s="5" t="s">
        <v>4389</v>
      </c>
      <c r="E431" s="25" t="s">
        <v>4921</v>
      </c>
      <c r="F431" t="s">
        <v>5144</v>
      </c>
      <c r="G431" s="70" t="s">
        <v>5114</v>
      </c>
      <c r="I431" s="48" t="s">
        <v>3795</v>
      </c>
      <c r="J431" t="s">
        <v>4217</v>
      </c>
      <c r="L431" s="25" t="s">
        <v>5045</v>
      </c>
      <c r="N431"/>
      <c r="P431" s="104"/>
      <c r="U431"/>
      <c r="W431" s="104"/>
      <c r="BA431" s="46"/>
    </row>
    <row r="432" spans="1:53" ht="27.6">
      <c r="A432" s="48" t="s">
        <v>3792</v>
      </c>
      <c r="B432" t="s">
        <v>4214</v>
      </c>
      <c r="C432" s="5"/>
      <c r="D432" s="5" t="s">
        <v>4390</v>
      </c>
      <c r="E432" s="25" t="s">
        <v>4912</v>
      </c>
      <c r="F432" t="s">
        <v>5138</v>
      </c>
      <c r="G432" s="70" t="s">
        <v>5110</v>
      </c>
      <c r="I432" s="48" t="s">
        <v>3796</v>
      </c>
      <c r="J432" t="s">
        <v>4218</v>
      </c>
      <c r="L432" s="25" t="s">
        <v>5046</v>
      </c>
      <c r="N432"/>
      <c r="P432" s="104"/>
      <c r="U432"/>
      <c r="W432" s="104"/>
      <c r="BA432" s="46"/>
    </row>
    <row r="433" spans="1:53" ht="13.8">
      <c r="A433" s="48" t="s">
        <v>3793</v>
      </c>
      <c r="B433" t="s">
        <v>4215</v>
      </c>
      <c r="C433" s="5"/>
      <c r="D433" s="5" t="s">
        <v>4391</v>
      </c>
      <c r="E433" s="25" t="s">
        <v>4912</v>
      </c>
      <c r="F433" t="s">
        <v>5138</v>
      </c>
      <c r="G433" s="70" t="s">
        <v>5110</v>
      </c>
      <c r="I433" s="48" t="s">
        <v>3797</v>
      </c>
      <c r="J433" t="s">
        <v>4219</v>
      </c>
      <c r="L433" s="25" t="s">
        <v>5047</v>
      </c>
      <c r="N433"/>
      <c r="P433" s="104"/>
      <c r="U433"/>
      <c r="W433" s="104"/>
      <c r="BA433" s="46"/>
    </row>
    <row r="434" spans="1:53" ht="27.6">
      <c r="A434" s="48" t="s">
        <v>3782</v>
      </c>
      <c r="B434" t="s">
        <v>4204</v>
      </c>
      <c r="C434" s="5"/>
      <c r="D434" s="5" t="s">
        <v>4381</v>
      </c>
      <c r="E434" s="25" t="s">
        <v>4912</v>
      </c>
      <c r="F434" t="s">
        <v>5138</v>
      </c>
      <c r="G434" s="70" t="s">
        <v>5110</v>
      </c>
      <c r="I434" s="48" t="s">
        <v>3798</v>
      </c>
      <c r="J434" t="s">
        <v>4220</v>
      </c>
      <c r="L434" s="25" t="s">
        <v>5048</v>
      </c>
      <c r="N434"/>
      <c r="P434" s="104"/>
      <c r="U434"/>
      <c r="W434" s="104"/>
      <c r="BA434" s="46"/>
    </row>
    <row r="435" spans="1:53" ht="27.6">
      <c r="A435" s="48" t="s">
        <v>3794</v>
      </c>
      <c r="B435" t="s">
        <v>4216</v>
      </c>
      <c r="C435" s="5"/>
      <c r="D435" s="5" t="s">
        <v>4392</v>
      </c>
      <c r="E435" s="25" t="s">
        <v>4921</v>
      </c>
      <c r="F435" t="s">
        <v>5144</v>
      </c>
      <c r="G435" s="70" t="s">
        <v>5114</v>
      </c>
      <c r="I435" s="48" t="s">
        <v>3799</v>
      </c>
      <c r="J435" t="s">
        <v>4221</v>
      </c>
      <c r="L435" s="25" t="s">
        <v>5049</v>
      </c>
      <c r="N435"/>
      <c r="P435" s="104"/>
      <c r="U435"/>
      <c r="W435" s="104"/>
      <c r="BA435" s="46"/>
    </row>
    <row r="436" spans="1:53" ht="27.6">
      <c r="A436" s="48" t="s">
        <v>3779</v>
      </c>
      <c r="B436" t="s">
        <v>4201</v>
      </c>
      <c r="C436" s="5"/>
      <c r="D436" s="5" t="s">
        <v>4378</v>
      </c>
      <c r="E436" s="25" t="s">
        <v>4912</v>
      </c>
      <c r="F436" t="s">
        <v>5138</v>
      </c>
      <c r="G436" s="70" t="s">
        <v>5110</v>
      </c>
      <c r="I436" s="48" t="s">
        <v>3800</v>
      </c>
      <c r="J436" t="s">
        <v>4222</v>
      </c>
      <c r="L436" s="25" t="s">
        <v>5050</v>
      </c>
      <c r="N436"/>
      <c r="P436" s="104"/>
      <c r="U436"/>
      <c r="W436" s="104"/>
      <c r="BA436" s="46"/>
    </row>
    <row r="437" spans="1:53" ht="27.6">
      <c r="A437" s="48" t="s">
        <v>3795</v>
      </c>
      <c r="B437" t="s">
        <v>4217</v>
      </c>
      <c r="C437" s="5"/>
      <c r="D437" s="5" t="s">
        <v>4393</v>
      </c>
      <c r="E437" s="25" t="s">
        <v>4922</v>
      </c>
      <c r="F437" t="s">
        <v>5138</v>
      </c>
      <c r="G437" s="70" t="s">
        <v>5110</v>
      </c>
      <c r="I437" s="48" t="s">
        <v>3801</v>
      </c>
      <c r="J437" t="s">
        <v>4223</v>
      </c>
      <c r="L437" s="25" t="s">
        <v>5051</v>
      </c>
      <c r="N437"/>
      <c r="P437" s="104"/>
      <c r="U437"/>
      <c r="W437" s="104"/>
      <c r="BA437" s="46"/>
    </row>
    <row r="438" spans="1:53" ht="13.8">
      <c r="A438" s="48" t="s">
        <v>3796</v>
      </c>
      <c r="B438" t="s">
        <v>4218</v>
      </c>
      <c r="C438" s="5"/>
      <c r="D438" s="5" t="s">
        <v>4394</v>
      </c>
      <c r="E438" s="25" t="s">
        <v>4921</v>
      </c>
      <c r="F438" t="s">
        <v>5144</v>
      </c>
      <c r="G438" s="70" t="s">
        <v>5114</v>
      </c>
      <c r="I438" s="48" t="s">
        <v>3802</v>
      </c>
      <c r="J438" t="s">
        <v>4224</v>
      </c>
      <c r="L438" s="25" t="s">
        <v>5052</v>
      </c>
      <c r="N438"/>
      <c r="P438" s="104"/>
      <c r="U438"/>
      <c r="W438" s="104"/>
      <c r="BA438" s="46"/>
    </row>
    <row r="439" spans="1:53" ht="27.6">
      <c r="A439" s="48" t="s">
        <v>3785</v>
      </c>
      <c r="B439" t="s">
        <v>4207</v>
      </c>
      <c r="C439" s="5"/>
      <c r="D439" s="5" t="s">
        <v>4378</v>
      </c>
      <c r="E439" s="25" t="s">
        <v>4912</v>
      </c>
      <c r="F439" t="s">
        <v>5138</v>
      </c>
      <c r="G439" s="70" t="s">
        <v>5110</v>
      </c>
      <c r="I439" s="48" t="s">
        <v>3803</v>
      </c>
      <c r="J439" t="s">
        <v>4225</v>
      </c>
      <c r="L439" s="25" t="s">
        <v>5053</v>
      </c>
      <c r="N439"/>
      <c r="P439" s="104"/>
      <c r="U439"/>
      <c r="W439" s="104"/>
      <c r="BA439" s="46"/>
    </row>
    <row r="440" spans="1:53" ht="13.8">
      <c r="A440" s="48" t="s">
        <v>3797</v>
      </c>
      <c r="B440" t="s">
        <v>4219</v>
      </c>
      <c r="C440" s="5"/>
      <c r="D440" s="5" t="s">
        <v>4395</v>
      </c>
      <c r="E440" s="25" t="s">
        <v>4915</v>
      </c>
      <c r="F440" t="s">
        <v>5140</v>
      </c>
      <c r="G440" s="70" t="s">
        <v>5113</v>
      </c>
      <c r="I440" s="48" t="s">
        <v>3804</v>
      </c>
      <c r="J440" t="s">
        <v>4226</v>
      </c>
      <c r="L440" s="25" t="s">
        <v>5054</v>
      </c>
      <c r="N440"/>
      <c r="P440" s="104"/>
      <c r="U440"/>
      <c r="W440" s="104"/>
      <c r="BA440" s="46"/>
    </row>
    <row r="441" spans="1:53" ht="13.8">
      <c r="A441" s="48" t="s">
        <v>3791</v>
      </c>
      <c r="B441" t="s">
        <v>4213</v>
      </c>
      <c r="C441" s="5"/>
      <c r="D441" s="5" t="s">
        <v>4389</v>
      </c>
      <c r="E441" s="25" t="s">
        <v>4921</v>
      </c>
      <c r="F441" t="s">
        <v>5144</v>
      </c>
      <c r="G441" s="70" t="s">
        <v>5114</v>
      </c>
      <c r="I441" s="48" t="s">
        <v>3805</v>
      </c>
      <c r="J441" t="s">
        <v>4227</v>
      </c>
      <c r="L441" s="25" t="s">
        <v>5055</v>
      </c>
      <c r="N441"/>
      <c r="P441" s="104"/>
      <c r="U441"/>
      <c r="W441" s="104"/>
      <c r="BA441" s="46"/>
    </row>
    <row r="442" spans="1:53" ht="13.8">
      <c r="A442" s="48" t="s">
        <v>3787</v>
      </c>
      <c r="B442" t="s">
        <v>4209</v>
      </c>
      <c r="C442" s="5"/>
      <c r="D442" s="5" t="s">
        <v>4385</v>
      </c>
      <c r="E442" s="25" t="s">
        <v>4917</v>
      </c>
      <c r="F442" t="s">
        <v>5142</v>
      </c>
      <c r="G442" s="70" t="s">
        <v>5110</v>
      </c>
      <c r="I442" s="48" t="s">
        <v>3806</v>
      </c>
      <c r="J442" t="s">
        <v>4228</v>
      </c>
      <c r="L442" s="25" t="s">
        <v>5056</v>
      </c>
      <c r="N442"/>
      <c r="P442" s="104"/>
      <c r="U442"/>
      <c r="W442" s="104"/>
      <c r="BA442" s="46"/>
    </row>
    <row r="443" spans="1:53" ht="27.6">
      <c r="A443" s="48" t="s">
        <v>3783</v>
      </c>
      <c r="B443" t="s">
        <v>4205</v>
      </c>
      <c r="C443" s="5"/>
      <c r="D443" s="5" t="s">
        <v>4382</v>
      </c>
      <c r="E443" s="25" t="s">
        <v>4915</v>
      </c>
      <c r="F443" t="s">
        <v>5140</v>
      </c>
      <c r="G443" s="70" t="s">
        <v>5113</v>
      </c>
      <c r="I443" s="48" t="s">
        <v>3807</v>
      </c>
      <c r="J443" t="s">
        <v>4229</v>
      </c>
      <c r="L443" s="25" t="s">
        <v>5057</v>
      </c>
      <c r="N443"/>
      <c r="P443" s="104"/>
      <c r="U443"/>
      <c r="W443" s="104"/>
      <c r="BA443" s="46"/>
    </row>
    <row r="444" spans="1:53" ht="13.8">
      <c r="A444" s="48" t="s">
        <v>3784</v>
      </c>
      <c r="B444" t="s">
        <v>4206</v>
      </c>
      <c r="C444" s="5"/>
      <c r="D444" s="5" t="s">
        <v>4383</v>
      </c>
      <c r="E444" s="25" t="s">
        <v>4915</v>
      </c>
      <c r="F444" t="s">
        <v>5140</v>
      </c>
      <c r="G444" s="70" t="s">
        <v>5113</v>
      </c>
      <c r="I444" s="48" t="s">
        <v>3808</v>
      </c>
      <c r="J444" t="s">
        <v>4230</v>
      </c>
      <c r="L444" s="25" t="s">
        <v>5058</v>
      </c>
      <c r="N444"/>
      <c r="P444" s="104"/>
      <c r="U444"/>
      <c r="W444" s="104"/>
      <c r="BA444" s="46"/>
    </row>
    <row r="445" spans="1:53" ht="27.6">
      <c r="A445" s="48" t="s">
        <v>3795</v>
      </c>
      <c r="B445" t="s">
        <v>4217</v>
      </c>
      <c r="C445" s="5"/>
      <c r="D445" s="5" t="s">
        <v>4393</v>
      </c>
      <c r="E445" s="25" t="s">
        <v>4922</v>
      </c>
      <c r="F445" t="s">
        <v>5138</v>
      </c>
      <c r="G445" s="70" t="s">
        <v>5110</v>
      </c>
      <c r="I445" s="48" t="s">
        <v>3809</v>
      </c>
      <c r="J445" t="s">
        <v>4231</v>
      </c>
      <c r="L445" s="25" t="s">
        <v>5059</v>
      </c>
      <c r="N445"/>
      <c r="P445" s="104"/>
      <c r="U445"/>
      <c r="W445" s="104"/>
      <c r="BA445" s="46"/>
    </row>
    <row r="446" spans="1:53" ht="13.8">
      <c r="A446" s="48" t="s">
        <v>3785</v>
      </c>
      <c r="B446" t="s">
        <v>4207</v>
      </c>
      <c r="C446" s="5"/>
      <c r="D446" s="5" t="s">
        <v>4378</v>
      </c>
      <c r="E446" s="25" t="s">
        <v>4912</v>
      </c>
      <c r="F446" t="s">
        <v>5138</v>
      </c>
      <c r="G446" s="70" t="s">
        <v>5110</v>
      </c>
      <c r="I446" s="48" t="s">
        <v>3810</v>
      </c>
      <c r="J446" t="s">
        <v>4232</v>
      </c>
      <c r="L446" s="25" t="s">
        <v>5060</v>
      </c>
      <c r="N446"/>
      <c r="P446" s="104"/>
      <c r="U446"/>
      <c r="W446" s="104"/>
      <c r="BA446" s="46"/>
    </row>
    <row r="447" spans="1:53" ht="13.8">
      <c r="A447" s="48" t="s">
        <v>3782</v>
      </c>
      <c r="B447" t="s">
        <v>4204</v>
      </c>
      <c r="C447" s="5"/>
      <c r="D447" s="5" t="s">
        <v>4381</v>
      </c>
      <c r="E447" s="25" t="s">
        <v>4912</v>
      </c>
      <c r="F447" t="s">
        <v>5138</v>
      </c>
      <c r="G447" s="70" t="s">
        <v>5110</v>
      </c>
      <c r="I447" s="48" t="s">
        <v>3811</v>
      </c>
      <c r="J447" t="s">
        <v>4233</v>
      </c>
      <c r="L447" s="25" t="s">
        <v>5061</v>
      </c>
      <c r="N447"/>
      <c r="P447" s="104"/>
      <c r="U447"/>
      <c r="W447" s="104"/>
      <c r="BA447" s="46"/>
    </row>
    <row r="448" spans="1:53" ht="13.8">
      <c r="A448" s="48" t="s">
        <v>3794</v>
      </c>
      <c r="B448" t="s">
        <v>4216</v>
      </c>
      <c r="C448" s="5"/>
      <c r="D448" s="5" t="s">
        <v>4392</v>
      </c>
      <c r="E448" s="25" t="s">
        <v>4921</v>
      </c>
      <c r="F448" t="s">
        <v>5144</v>
      </c>
      <c r="G448" s="70" t="s">
        <v>5114</v>
      </c>
      <c r="I448" s="48" t="s">
        <v>3812</v>
      </c>
      <c r="J448" t="s">
        <v>4234</v>
      </c>
      <c r="L448" s="25" t="s">
        <v>5062</v>
      </c>
      <c r="N448"/>
      <c r="P448" s="104"/>
      <c r="U448"/>
      <c r="W448" s="104"/>
      <c r="BA448" s="46"/>
    </row>
    <row r="449" spans="1:53" ht="27.6">
      <c r="A449" s="48" t="s">
        <v>3779</v>
      </c>
      <c r="B449" t="s">
        <v>4201</v>
      </c>
      <c r="C449" s="5"/>
      <c r="D449" s="5" t="s">
        <v>4378</v>
      </c>
      <c r="E449" s="25" t="s">
        <v>4912</v>
      </c>
      <c r="F449" t="s">
        <v>5138</v>
      </c>
      <c r="G449" s="70" t="s">
        <v>5110</v>
      </c>
      <c r="I449" s="48" t="s">
        <v>3813</v>
      </c>
      <c r="J449" t="s">
        <v>4228</v>
      </c>
      <c r="L449" s="25" t="s">
        <v>5063</v>
      </c>
      <c r="N449"/>
      <c r="P449" s="104"/>
      <c r="U449"/>
      <c r="W449" s="104"/>
      <c r="BA449" s="46"/>
    </row>
    <row r="450" spans="1:53" ht="14.4">
      <c r="A450" s="48" t="s">
        <v>3796</v>
      </c>
      <c r="B450" t="s">
        <v>4218</v>
      </c>
      <c r="C450" s="5"/>
      <c r="D450" s="5" t="s">
        <v>4394</v>
      </c>
      <c r="E450" s="25" t="s">
        <v>4921</v>
      </c>
      <c r="F450" t="s">
        <v>5144</v>
      </c>
      <c r="G450" s="70" t="s">
        <v>5114</v>
      </c>
      <c r="I450" s="190">
        <v>38038028</v>
      </c>
      <c r="J450" s="188" t="s">
        <v>3901</v>
      </c>
      <c r="L450" s="25" t="s">
        <v>5064</v>
      </c>
      <c r="N450"/>
      <c r="P450" s="104"/>
      <c r="U450"/>
      <c r="W450" s="104"/>
      <c r="BA450" s="46"/>
    </row>
    <row r="451" spans="1:53" ht="14.4">
      <c r="A451" s="48" t="s">
        <v>3798</v>
      </c>
      <c r="B451" t="s">
        <v>4220</v>
      </c>
      <c r="C451" s="5"/>
      <c r="D451" s="5" t="s">
        <v>4396</v>
      </c>
      <c r="E451" s="25" t="s">
        <v>4915</v>
      </c>
      <c r="F451" t="s">
        <v>5140</v>
      </c>
      <c r="G451" s="70" t="s">
        <v>5113</v>
      </c>
      <c r="I451" s="190">
        <v>37674025</v>
      </c>
      <c r="J451" s="188" t="s">
        <v>3902</v>
      </c>
      <c r="L451" s="25" t="s">
        <v>5065</v>
      </c>
      <c r="N451"/>
      <c r="P451" s="104"/>
      <c r="U451"/>
      <c r="W451" s="104"/>
      <c r="BA451" s="46"/>
    </row>
    <row r="452" spans="1:53" ht="14.4">
      <c r="A452" s="48" t="s">
        <v>3792</v>
      </c>
      <c r="B452" t="s">
        <v>4214</v>
      </c>
      <c r="C452" s="5"/>
      <c r="D452" s="5" t="s">
        <v>4390</v>
      </c>
      <c r="E452" s="25" t="s">
        <v>4912</v>
      </c>
      <c r="F452" t="s">
        <v>5138</v>
      </c>
      <c r="G452" s="70" t="s">
        <v>5110</v>
      </c>
      <c r="I452" s="190">
        <v>37701238</v>
      </c>
      <c r="J452" s="188" t="s">
        <v>3903</v>
      </c>
      <c r="L452" s="25" t="s">
        <v>5066</v>
      </c>
      <c r="N452"/>
      <c r="P452" s="104"/>
      <c r="U452"/>
      <c r="W452" s="104"/>
      <c r="BA452" s="46"/>
    </row>
    <row r="453" spans="1:53" ht="27.6">
      <c r="A453" s="48" t="s">
        <v>3793</v>
      </c>
      <c r="B453" t="s">
        <v>4215</v>
      </c>
      <c r="C453" s="5"/>
      <c r="D453" s="5" t="s">
        <v>4391</v>
      </c>
      <c r="E453" s="25" t="s">
        <v>4912</v>
      </c>
      <c r="F453" t="s">
        <v>5138</v>
      </c>
      <c r="G453" s="70" t="s">
        <v>5110</v>
      </c>
      <c r="I453" s="190">
        <v>41408194</v>
      </c>
      <c r="J453" s="188" t="s">
        <v>3903</v>
      </c>
      <c r="L453" s="25" t="s">
        <v>5067</v>
      </c>
      <c r="N453"/>
      <c r="P453" s="104"/>
      <c r="U453"/>
      <c r="W453" s="104"/>
      <c r="BA453" s="46"/>
    </row>
    <row r="454" spans="1:53" ht="14.4">
      <c r="A454" s="48" t="s">
        <v>3788</v>
      </c>
      <c r="B454" t="s">
        <v>4210</v>
      </c>
      <c r="C454" s="5"/>
      <c r="D454" s="5" t="s">
        <v>4386</v>
      </c>
      <c r="E454" s="25" t="s">
        <v>4918</v>
      </c>
      <c r="F454" t="s">
        <v>3693</v>
      </c>
      <c r="G454" s="70" t="s">
        <v>5114</v>
      </c>
      <c r="I454" s="190">
        <v>39389212</v>
      </c>
      <c r="J454" s="188" t="s">
        <v>3903</v>
      </c>
      <c r="L454" s="25" t="s">
        <v>5068</v>
      </c>
      <c r="N454"/>
      <c r="P454" s="104"/>
      <c r="U454"/>
      <c r="W454" s="104"/>
      <c r="BA454" s="46"/>
    </row>
    <row r="455" spans="1:53" ht="27.6">
      <c r="A455" s="48" t="s">
        <v>3791</v>
      </c>
      <c r="B455" t="s">
        <v>4213</v>
      </c>
      <c r="C455" s="5"/>
      <c r="D455" s="5" t="s">
        <v>4389</v>
      </c>
      <c r="E455" s="25" t="s">
        <v>4921</v>
      </c>
      <c r="F455" t="s">
        <v>5144</v>
      </c>
      <c r="G455" s="70" t="s">
        <v>5114</v>
      </c>
      <c r="I455" s="190">
        <v>37329024</v>
      </c>
      <c r="J455" s="188" t="s">
        <v>3903</v>
      </c>
      <c r="L455" s="25" t="s">
        <v>5069</v>
      </c>
      <c r="N455"/>
      <c r="P455" s="104"/>
      <c r="U455"/>
      <c r="W455" s="104"/>
      <c r="BA455" s="46"/>
    </row>
    <row r="456" spans="1:53" ht="14.4">
      <c r="A456" s="48" t="s">
        <v>3799</v>
      </c>
      <c r="B456" t="s">
        <v>4221</v>
      </c>
      <c r="C456" s="5"/>
      <c r="D456" s="5" t="s">
        <v>4397</v>
      </c>
      <c r="E456" s="25" t="s">
        <v>4923</v>
      </c>
      <c r="F456" t="s">
        <v>5145</v>
      </c>
      <c r="G456" s="70" t="s">
        <v>5116</v>
      </c>
      <c r="I456" s="190">
        <v>38096309</v>
      </c>
      <c r="J456" s="188" t="s">
        <v>3903</v>
      </c>
      <c r="L456" s="25" t="s">
        <v>5070</v>
      </c>
      <c r="N456"/>
      <c r="P456" s="104"/>
      <c r="U456"/>
      <c r="W456" s="104"/>
      <c r="BA456" s="46"/>
    </row>
    <row r="457" spans="1:53" ht="27.6">
      <c r="A457" s="48" t="s">
        <v>3800</v>
      </c>
      <c r="B457" t="s">
        <v>4222</v>
      </c>
      <c r="C457" s="5"/>
      <c r="D457" s="5" t="s">
        <v>4398</v>
      </c>
      <c r="E457" s="25" t="s">
        <v>4924</v>
      </c>
      <c r="F457" t="s">
        <v>5145</v>
      </c>
      <c r="G457" s="70" t="s">
        <v>5116</v>
      </c>
      <c r="I457" s="190">
        <v>40789226</v>
      </c>
      <c r="J457" s="188" t="s">
        <v>3903</v>
      </c>
      <c r="L457" s="25" t="s">
        <v>5071</v>
      </c>
      <c r="N457"/>
      <c r="P457" s="104"/>
      <c r="U457"/>
      <c r="W457" s="104"/>
      <c r="BA457" s="46"/>
    </row>
    <row r="458" spans="1:53" ht="27.6">
      <c r="A458" s="48" t="s">
        <v>3801</v>
      </c>
      <c r="B458" t="s">
        <v>4223</v>
      </c>
      <c r="C458" s="5"/>
      <c r="D458" s="5" t="s">
        <v>4399</v>
      </c>
      <c r="E458" s="25" t="s">
        <v>4925</v>
      </c>
      <c r="F458" t="s">
        <v>5146</v>
      </c>
      <c r="G458" s="70" t="s">
        <v>5117</v>
      </c>
      <c r="I458" s="190">
        <v>38092021</v>
      </c>
      <c r="J458" s="188" t="s">
        <v>3903</v>
      </c>
      <c r="L458" s="25" t="s">
        <v>5072</v>
      </c>
      <c r="N458"/>
      <c r="P458" s="104"/>
      <c r="U458"/>
      <c r="W458" s="104"/>
      <c r="BA458" s="46"/>
    </row>
    <row r="459" spans="1:53" ht="14.4">
      <c r="A459" s="48" t="s">
        <v>3802</v>
      </c>
      <c r="B459" t="s">
        <v>4224</v>
      </c>
      <c r="C459" s="5"/>
      <c r="D459" s="5" t="s">
        <v>4400</v>
      </c>
      <c r="E459" s="25" t="s">
        <v>4926</v>
      </c>
      <c r="F459" t="s">
        <v>5147</v>
      </c>
      <c r="G459" s="70" t="s">
        <v>5118</v>
      </c>
      <c r="I459" s="190">
        <v>37479159</v>
      </c>
      <c r="J459" s="188" t="s">
        <v>3903</v>
      </c>
      <c r="L459" s="25" t="s">
        <v>5073</v>
      </c>
      <c r="N459"/>
      <c r="P459" s="104"/>
      <c r="U459"/>
      <c r="W459" s="104"/>
      <c r="BA459" s="46"/>
    </row>
    <row r="460" spans="1:53" ht="27.6">
      <c r="A460" s="48" t="s">
        <v>3803</v>
      </c>
      <c r="B460" t="s">
        <v>4225</v>
      </c>
      <c r="C460" s="5"/>
      <c r="D460" s="5" t="s">
        <v>4401</v>
      </c>
      <c r="E460" s="25" t="s">
        <v>4927</v>
      </c>
      <c r="F460" t="s">
        <v>5146</v>
      </c>
      <c r="G460" s="70" t="s">
        <v>5117</v>
      </c>
      <c r="I460" s="190">
        <v>38648022</v>
      </c>
      <c r="J460" s="188" t="s">
        <v>3903</v>
      </c>
      <c r="L460" s="25" t="s">
        <v>5074</v>
      </c>
      <c r="N460"/>
      <c r="P460" s="104"/>
      <c r="U460"/>
      <c r="W460" s="104"/>
      <c r="BA460" s="46"/>
    </row>
    <row r="461" spans="1:53" ht="14.4">
      <c r="A461" s="48" t="s">
        <v>3804</v>
      </c>
      <c r="B461" t="s">
        <v>4226</v>
      </c>
      <c r="C461" s="5"/>
      <c r="D461" s="5" t="s">
        <v>4402</v>
      </c>
      <c r="E461" s="25" t="s">
        <v>4926</v>
      </c>
      <c r="F461" t="s">
        <v>5147</v>
      </c>
      <c r="G461" s="70" t="s">
        <v>5118</v>
      </c>
      <c r="I461" s="190">
        <v>37675028</v>
      </c>
      <c r="J461" s="188" t="s">
        <v>3903</v>
      </c>
      <c r="L461" s="25" t="s">
        <v>5075</v>
      </c>
      <c r="N461"/>
      <c r="P461" s="104"/>
      <c r="U461"/>
      <c r="W461" s="104"/>
      <c r="BA461" s="46"/>
    </row>
    <row r="462" spans="1:53" ht="27.6">
      <c r="A462" s="48" t="s">
        <v>3805</v>
      </c>
      <c r="B462" t="s">
        <v>4227</v>
      </c>
      <c r="C462" s="5"/>
      <c r="D462" s="5" t="s">
        <v>4403</v>
      </c>
      <c r="E462" s="25" t="s">
        <v>4928</v>
      </c>
      <c r="F462" t="s">
        <v>5148</v>
      </c>
      <c r="G462" s="70" t="s">
        <v>5119</v>
      </c>
      <c r="I462" s="190">
        <v>37319023</v>
      </c>
      <c r="J462" s="188" t="s">
        <v>3904</v>
      </c>
      <c r="L462" s="25" t="s">
        <v>5076</v>
      </c>
      <c r="N462"/>
      <c r="P462" s="104"/>
      <c r="U462"/>
      <c r="W462" s="104"/>
      <c r="BA462" s="46"/>
    </row>
    <row r="463" spans="1:53" ht="14.4">
      <c r="A463" s="48" t="s">
        <v>3806</v>
      </c>
      <c r="B463" t="s">
        <v>4228</v>
      </c>
      <c r="C463" s="5"/>
      <c r="D463" s="5" t="s">
        <v>4404</v>
      </c>
      <c r="E463" s="25" t="s">
        <v>4929</v>
      </c>
      <c r="F463" t="s">
        <v>5147</v>
      </c>
      <c r="G463" s="70" t="s">
        <v>5118</v>
      </c>
      <c r="I463" s="190">
        <v>38102303</v>
      </c>
      <c r="J463" s="188" t="s">
        <v>3903</v>
      </c>
      <c r="L463" s="25" t="s">
        <v>5077</v>
      </c>
      <c r="N463"/>
      <c r="P463" s="104"/>
      <c r="U463"/>
      <c r="W463" s="104"/>
      <c r="BA463" s="46"/>
    </row>
    <row r="464" spans="1:53" ht="14.4">
      <c r="A464" s="48" t="s">
        <v>3807</v>
      </c>
      <c r="B464" t="s">
        <v>4229</v>
      </c>
      <c r="C464" s="5"/>
      <c r="D464" s="5" t="s">
        <v>4405</v>
      </c>
      <c r="E464" s="25" t="s">
        <v>4930</v>
      </c>
      <c r="F464" t="s">
        <v>5148</v>
      </c>
      <c r="G464" s="70" t="s">
        <v>5119</v>
      </c>
      <c r="I464" s="190">
        <v>39612155</v>
      </c>
      <c r="J464" s="188" t="s">
        <v>3903</v>
      </c>
      <c r="L464" s="25" t="s">
        <v>5078</v>
      </c>
      <c r="N464"/>
      <c r="P464" s="104"/>
      <c r="U464"/>
      <c r="W464" s="104"/>
      <c r="BA464" s="46"/>
    </row>
    <row r="465" spans="1:53" ht="14.4">
      <c r="A465" s="48" t="s">
        <v>3808</v>
      </c>
      <c r="B465" t="s">
        <v>4230</v>
      </c>
      <c r="C465" s="5"/>
      <c r="D465" s="5" t="s">
        <v>4406</v>
      </c>
      <c r="E465" s="25" t="s">
        <v>4931</v>
      </c>
      <c r="F465" t="s">
        <v>5147</v>
      </c>
      <c r="G465" s="70" t="s">
        <v>5118</v>
      </c>
      <c r="I465" s="190">
        <v>39799174</v>
      </c>
      <c r="J465" s="188" t="s">
        <v>3903</v>
      </c>
      <c r="L465" s="25" t="s">
        <v>5079</v>
      </c>
      <c r="N465"/>
      <c r="P465" s="104"/>
      <c r="U465"/>
      <c r="W465" s="104"/>
      <c r="BA465" s="46"/>
    </row>
    <row r="466" spans="1:53" ht="27.6">
      <c r="A466" s="48" t="s">
        <v>3809</v>
      </c>
      <c r="B466" t="s">
        <v>4231</v>
      </c>
      <c r="C466" s="5"/>
      <c r="D466" s="5" t="s">
        <v>4407</v>
      </c>
      <c r="E466" s="25" t="s">
        <v>4932</v>
      </c>
      <c r="F466" t="s">
        <v>5146</v>
      </c>
      <c r="G466" s="70" t="s">
        <v>5117</v>
      </c>
      <c r="I466" s="190">
        <v>37987056</v>
      </c>
      <c r="J466" s="188" t="s">
        <v>3903</v>
      </c>
      <c r="L466" s="25" t="s">
        <v>5080</v>
      </c>
      <c r="N466"/>
      <c r="P466" s="104"/>
      <c r="U466"/>
      <c r="W466" s="104"/>
      <c r="BA466" s="46"/>
    </row>
    <row r="467" spans="1:53" ht="14.4">
      <c r="A467" s="48" t="s">
        <v>3810</v>
      </c>
      <c r="B467" t="s">
        <v>4232</v>
      </c>
      <c r="C467" s="5"/>
      <c r="D467" s="5" t="s">
        <v>4408</v>
      </c>
      <c r="E467" s="25" t="s">
        <v>4931</v>
      </c>
      <c r="F467" t="s">
        <v>5147</v>
      </c>
      <c r="G467" s="70" t="s">
        <v>5118</v>
      </c>
      <c r="I467" s="190">
        <v>37786148</v>
      </c>
      <c r="J467" s="188" t="s">
        <v>3903</v>
      </c>
      <c r="L467" s="25" t="s">
        <v>5081</v>
      </c>
      <c r="N467"/>
      <c r="P467" s="104"/>
      <c r="U467"/>
      <c r="W467" s="104"/>
      <c r="BA467" s="46"/>
    </row>
    <row r="468" spans="1:53" ht="14.4">
      <c r="A468" s="48" t="s">
        <v>3811</v>
      </c>
      <c r="B468" t="s">
        <v>4233</v>
      </c>
      <c r="C468" s="5"/>
      <c r="D468" s="5" t="s">
        <v>4409</v>
      </c>
      <c r="E468" s="25" t="s">
        <v>4926</v>
      </c>
      <c r="F468" t="s">
        <v>5147</v>
      </c>
      <c r="G468" s="70" t="s">
        <v>5118</v>
      </c>
      <c r="I468" s="190">
        <v>38072308</v>
      </c>
      <c r="J468" s="188" t="s">
        <v>3903</v>
      </c>
      <c r="L468" s="25" t="s">
        <v>5082</v>
      </c>
      <c r="N468"/>
      <c r="P468" s="104"/>
      <c r="U468"/>
      <c r="W468" s="104"/>
      <c r="BA468" s="46"/>
    </row>
    <row r="469" spans="1:53" ht="14.4">
      <c r="A469" s="48" t="s">
        <v>3812</v>
      </c>
      <c r="B469" t="s">
        <v>4234</v>
      </c>
      <c r="C469" s="5"/>
      <c r="D469" s="5" t="s">
        <v>4410</v>
      </c>
      <c r="E469" s="25" t="s">
        <v>4932</v>
      </c>
      <c r="F469" t="s">
        <v>5146</v>
      </c>
      <c r="G469" s="70" t="s">
        <v>5117</v>
      </c>
      <c r="I469" s="190">
        <v>37676020</v>
      </c>
      <c r="J469" s="188" t="s">
        <v>3903</v>
      </c>
      <c r="L469" s="25" t="s">
        <v>5083</v>
      </c>
      <c r="N469"/>
      <c r="P469" s="104"/>
      <c r="U469"/>
      <c r="W469" s="104"/>
      <c r="BA469" s="46"/>
    </row>
    <row r="470" spans="1:53" ht="14.4">
      <c r="A470" s="48" t="s">
        <v>3813</v>
      </c>
      <c r="B470" t="s">
        <v>4228</v>
      </c>
      <c r="C470" s="5"/>
      <c r="D470" s="5" t="s">
        <v>4411</v>
      </c>
      <c r="E470" s="25" t="s">
        <v>4933</v>
      </c>
      <c r="F470" t="s">
        <v>5147</v>
      </c>
      <c r="G470" s="70" t="s">
        <v>5118</v>
      </c>
      <c r="I470" s="190">
        <v>38654024</v>
      </c>
      <c r="J470" s="188" t="s">
        <v>3905</v>
      </c>
      <c r="L470" s="25" t="s">
        <v>5084</v>
      </c>
      <c r="N470"/>
      <c r="P470" s="104"/>
      <c r="U470"/>
      <c r="W470" s="104"/>
      <c r="BA470" s="46"/>
    </row>
    <row r="471" spans="1:53" ht="27.6">
      <c r="A471" s="177">
        <v>38038028</v>
      </c>
      <c r="B471" s="179" t="s">
        <v>3901</v>
      </c>
      <c r="C471" s="5"/>
      <c r="D471" s="5" t="s">
        <v>4235</v>
      </c>
      <c r="E471" s="25" t="s">
        <v>4934</v>
      </c>
      <c r="F471" t="s">
        <v>5149</v>
      </c>
      <c r="G471" s="70" t="s">
        <v>5102</v>
      </c>
      <c r="I471" s="177">
        <v>38548160</v>
      </c>
      <c r="J471" s="179" t="s">
        <v>3903</v>
      </c>
      <c r="L471" s="25" t="s">
        <v>5085</v>
      </c>
      <c r="N471"/>
      <c r="P471" s="104"/>
      <c r="U471"/>
      <c r="W471" s="104"/>
      <c r="BA471" s="46"/>
    </row>
    <row r="472" spans="1:53" ht="27.6">
      <c r="A472" s="177">
        <v>37674025</v>
      </c>
      <c r="B472" s="179" t="s">
        <v>3902</v>
      </c>
      <c r="C472" s="5"/>
      <c r="D472" s="5" t="s">
        <v>4236</v>
      </c>
      <c r="E472" s="25" t="s">
        <v>4935</v>
      </c>
      <c r="F472" t="s">
        <v>5149</v>
      </c>
      <c r="G472" s="70" t="s">
        <v>5102</v>
      </c>
      <c r="I472" s="177">
        <v>41785116</v>
      </c>
      <c r="J472" s="179" t="s">
        <v>3903</v>
      </c>
      <c r="L472" s="25" t="s">
        <v>5086</v>
      </c>
      <c r="N472"/>
      <c r="P472" s="104"/>
      <c r="U472"/>
      <c r="W472" s="104"/>
      <c r="BA472" s="46"/>
    </row>
    <row r="473" spans="1:53" ht="14.4">
      <c r="A473" s="177">
        <v>37701238</v>
      </c>
      <c r="B473" s="179" t="s">
        <v>3903</v>
      </c>
      <c r="C473" s="5"/>
      <c r="D473" s="5" t="s">
        <v>4237</v>
      </c>
      <c r="E473" s="25" t="s">
        <v>4936</v>
      </c>
      <c r="F473" t="s">
        <v>5149</v>
      </c>
      <c r="G473" s="70" t="s">
        <v>5102</v>
      </c>
      <c r="I473" s="177">
        <v>38075026</v>
      </c>
      <c r="J473" s="179" t="s">
        <v>3906</v>
      </c>
      <c r="L473" s="25" t="s">
        <v>5087</v>
      </c>
      <c r="N473"/>
      <c r="P473" s="104"/>
      <c r="U473"/>
      <c r="W473" s="104"/>
      <c r="BA473" s="46"/>
    </row>
    <row r="474" spans="1:53" ht="14.4">
      <c r="A474" s="177">
        <v>41408194</v>
      </c>
      <c r="B474" s="179" t="s">
        <v>3903</v>
      </c>
      <c r="C474" s="5"/>
      <c r="D474" s="5" t="s">
        <v>4238</v>
      </c>
      <c r="E474" s="25" t="s">
        <v>4937</v>
      </c>
      <c r="F474" t="s">
        <v>5149</v>
      </c>
      <c r="G474" s="70" t="s">
        <v>5102</v>
      </c>
      <c r="I474" s="177">
        <v>27461021</v>
      </c>
      <c r="J474" s="179" t="s">
        <v>3907</v>
      </c>
      <c r="L474" s="25" t="s">
        <v>5088</v>
      </c>
      <c r="N474"/>
      <c r="P474" s="104"/>
      <c r="U474"/>
      <c r="W474" s="104"/>
      <c r="BA474" s="46"/>
    </row>
    <row r="475" spans="1:53" ht="14.4">
      <c r="A475" s="177">
        <v>39389212</v>
      </c>
      <c r="B475" s="179" t="s">
        <v>3903</v>
      </c>
      <c r="C475" s="5"/>
      <c r="D475" s="5" t="s">
        <v>4239</v>
      </c>
      <c r="E475" s="25" t="s">
        <v>4938</v>
      </c>
      <c r="F475" t="s">
        <v>5149</v>
      </c>
      <c r="G475" s="70" t="s">
        <v>5102</v>
      </c>
      <c r="I475" s="177">
        <v>38055024</v>
      </c>
      <c r="J475" s="179" t="s">
        <v>3908</v>
      </c>
      <c r="L475" s="25" t="s">
        <v>5089</v>
      </c>
      <c r="N475"/>
      <c r="P475" s="104"/>
      <c r="U475"/>
      <c r="W475" s="104"/>
      <c r="BA475" s="46"/>
    </row>
    <row r="476" spans="1:53" ht="14.4">
      <c r="A476" s="177">
        <v>37329024</v>
      </c>
      <c r="B476" s="179" t="s">
        <v>3903</v>
      </c>
      <c r="C476" s="5"/>
      <c r="D476" s="5" t="s">
        <v>4240</v>
      </c>
      <c r="E476" s="25" t="s">
        <v>4939</v>
      </c>
      <c r="F476" t="s">
        <v>5149</v>
      </c>
      <c r="G476" s="70" t="s">
        <v>5102</v>
      </c>
      <c r="I476" s="177">
        <v>37679026</v>
      </c>
      <c r="J476" s="179" t="s">
        <v>3909</v>
      </c>
      <c r="L476" s="25" t="s">
        <v>5090</v>
      </c>
      <c r="N476"/>
      <c r="P476" s="104"/>
      <c r="U476"/>
      <c r="W476" s="104"/>
      <c r="BA476" s="46"/>
    </row>
    <row r="477" spans="1:53" ht="14.4">
      <c r="A477" s="177">
        <v>38096309</v>
      </c>
      <c r="B477" s="179" t="s">
        <v>3903</v>
      </c>
      <c r="C477" s="5"/>
      <c r="D477" s="5" t="s">
        <v>4241</v>
      </c>
      <c r="E477" s="25" t="s">
        <v>4940</v>
      </c>
      <c r="F477" t="s">
        <v>5149</v>
      </c>
      <c r="G477" s="70" t="s">
        <v>5102</v>
      </c>
      <c r="I477" s="177">
        <v>38056026</v>
      </c>
      <c r="J477" s="179" t="s">
        <v>3910</v>
      </c>
      <c r="L477" s="25" t="s">
        <v>5091</v>
      </c>
      <c r="N477"/>
      <c r="P477" s="104"/>
      <c r="U477"/>
      <c r="W477" s="104"/>
      <c r="BA477" s="46"/>
    </row>
    <row r="478" spans="1:53" ht="14.4">
      <c r="A478" s="177">
        <v>40789226</v>
      </c>
      <c r="B478" s="179" t="s">
        <v>3903</v>
      </c>
      <c r="C478" s="5"/>
      <c r="D478" s="5" t="s">
        <v>4242</v>
      </c>
      <c r="E478" s="25" t="s">
        <v>4941</v>
      </c>
      <c r="F478" t="s">
        <v>5149</v>
      </c>
      <c r="G478" s="70" t="s">
        <v>5102</v>
      </c>
      <c r="I478" s="177">
        <v>38058020</v>
      </c>
      <c r="J478" s="179" t="s">
        <v>3911</v>
      </c>
      <c r="L478" s="25" t="s">
        <v>5092</v>
      </c>
      <c r="N478"/>
      <c r="P478" s="104"/>
      <c r="U478"/>
      <c r="W478" s="104"/>
      <c r="BA478" s="46"/>
    </row>
    <row r="479" spans="1:53" ht="27.6">
      <c r="A479" s="177">
        <v>38092021</v>
      </c>
      <c r="B479" s="179" t="s">
        <v>3903</v>
      </c>
      <c r="C479" s="5"/>
      <c r="D479" s="5" t="s">
        <v>4243</v>
      </c>
      <c r="E479" s="25" t="s">
        <v>4942</v>
      </c>
      <c r="F479" t="s">
        <v>5149</v>
      </c>
      <c r="G479" s="70" t="s">
        <v>5102</v>
      </c>
      <c r="I479" s="177">
        <v>43994019</v>
      </c>
      <c r="J479" s="179" t="s">
        <v>3912</v>
      </c>
      <c r="L479" s="25" t="s">
        <v>5093</v>
      </c>
      <c r="N479"/>
      <c r="P479" s="104"/>
      <c r="U479"/>
      <c r="W479" s="104"/>
      <c r="BA479" s="46"/>
    </row>
    <row r="480" spans="1:53" ht="14.4">
      <c r="A480" s="177">
        <v>37479159</v>
      </c>
      <c r="B480" s="179" t="s">
        <v>3903</v>
      </c>
      <c r="C480" s="5"/>
      <c r="D480" s="5" t="s">
        <v>4244</v>
      </c>
      <c r="E480" s="25" t="s">
        <v>4943</v>
      </c>
      <c r="F480" t="s">
        <v>5149</v>
      </c>
      <c r="G480" s="70" t="s">
        <v>5102</v>
      </c>
      <c r="I480" s="177">
        <v>43995012</v>
      </c>
      <c r="J480" s="179" t="s">
        <v>3912</v>
      </c>
      <c r="L480" s="25" t="s">
        <v>5094</v>
      </c>
      <c r="N480"/>
      <c r="P480" s="104"/>
      <c r="U480"/>
      <c r="W480" s="104"/>
      <c r="BA480" s="46"/>
    </row>
    <row r="481" spans="1:53" ht="14.4">
      <c r="A481" s="177">
        <v>38648022</v>
      </c>
      <c r="B481" s="179" t="s">
        <v>3903</v>
      </c>
      <c r="C481" s="5"/>
      <c r="D481" s="5" t="s">
        <v>4236</v>
      </c>
      <c r="E481" s="25" t="s">
        <v>4935</v>
      </c>
      <c r="F481" t="s">
        <v>5149</v>
      </c>
      <c r="G481" s="70" t="s">
        <v>5102</v>
      </c>
      <c r="I481" s="177">
        <v>44428023</v>
      </c>
      <c r="J481" s="179" t="s">
        <v>3912</v>
      </c>
      <c r="L481" s="25" t="s">
        <v>5095</v>
      </c>
      <c r="N481"/>
      <c r="P481" s="104"/>
      <c r="U481"/>
      <c r="W481" s="104"/>
      <c r="BA481" s="46"/>
    </row>
    <row r="482" spans="1:53" ht="14.4">
      <c r="A482" s="177">
        <v>37675028</v>
      </c>
      <c r="B482" s="179" t="s">
        <v>3903</v>
      </c>
      <c r="C482" s="5"/>
      <c r="D482" s="5" t="s">
        <v>4245</v>
      </c>
      <c r="E482" s="25" t="s">
        <v>4944</v>
      </c>
      <c r="F482" t="s">
        <v>5149</v>
      </c>
      <c r="G482" s="70" t="s">
        <v>5102</v>
      </c>
      <c r="I482" s="177">
        <v>44428035</v>
      </c>
      <c r="J482" s="179" t="s">
        <v>3912</v>
      </c>
      <c r="L482" s="25" t="s">
        <v>5096</v>
      </c>
      <c r="N482"/>
      <c r="P482" s="104"/>
      <c r="U482"/>
      <c r="W482" s="104"/>
      <c r="BA482" s="46"/>
    </row>
    <row r="483" spans="1:53" ht="27.6">
      <c r="A483" s="177">
        <v>37319023</v>
      </c>
      <c r="B483" s="179" t="s">
        <v>3904</v>
      </c>
      <c r="C483" s="5"/>
      <c r="D483" s="5" t="s">
        <v>4246</v>
      </c>
      <c r="E483" s="25" t="s">
        <v>4945</v>
      </c>
      <c r="F483" t="s">
        <v>5149</v>
      </c>
      <c r="G483" s="70" t="s">
        <v>5102</v>
      </c>
      <c r="I483" s="177">
        <v>43348034</v>
      </c>
      <c r="J483" s="179" t="s">
        <v>3912</v>
      </c>
      <c r="L483" s="25" t="s">
        <v>5097</v>
      </c>
      <c r="N483"/>
      <c r="P483" s="104"/>
      <c r="U483"/>
      <c r="W483" s="104"/>
      <c r="BA483" s="46"/>
    </row>
    <row r="484" spans="1:53" ht="14.4">
      <c r="A484" s="177">
        <v>38102303</v>
      </c>
      <c r="B484" s="179" t="s">
        <v>3903</v>
      </c>
      <c r="C484" s="5"/>
      <c r="D484" s="5" t="s">
        <v>4247</v>
      </c>
      <c r="E484" s="25" t="s">
        <v>4946</v>
      </c>
      <c r="F484" t="s">
        <v>5149</v>
      </c>
      <c r="G484" s="70" t="s">
        <v>5102</v>
      </c>
      <c r="I484" s="177">
        <v>27428022</v>
      </c>
      <c r="J484" s="179" t="s">
        <v>3912</v>
      </c>
      <c r="L484" s="25" t="s">
        <v>5098</v>
      </c>
      <c r="N484"/>
      <c r="P484" s="104"/>
      <c r="U484"/>
      <c r="W484" s="104"/>
      <c r="BA484" s="46"/>
    </row>
    <row r="485" spans="1:53" ht="14.4">
      <c r="A485" s="177">
        <v>39612155</v>
      </c>
      <c r="B485" s="179" t="s">
        <v>3903</v>
      </c>
      <c r="C485" s="5"/>
      <c r="D485" s="5" t="s">
        <v>4248</v>
      </c>
      <c r="E485" s="25" t="s">
        <v>4947</v>
      </c>
      <c r="F485" t="s">
        <v>5149</v>
      </c>
      <c r="G485" s="70" t="s">
        <v>5102</v>
      </c>
      <c r="I485" s="177">
        <v>39670017</v>
      </c>
      <c r="J485" s="179" t="s">
        <v>3912</v>
      </c>
      <c r="N485"/>
      <c r="P485" s="104"/>
      <c r="U485"/>
      <c r="W485" s="104"/>
      <c r="BA485" s="46"/>
    </row>
    <row r="486" spans="1:53" ht="14.4">
      <c r="A486" s="177">
        <v>39799174</v>
      </c>
      <c r="B486" s="179" t="s">
        <v>3903</v>
      </c>
      <c r="C486" s="5"/>
      <c r="D486" s="5" t="s">
        <v>4249</v>
      </c>
      <c r="E486" s="25" t="s">
        <v>4948</v>
      </c>
      <c r="F486" t="s">
        <v>5149</v>
      </c>
      <c r="G486" s="70" t="s">
        <v>5102</v>
      </c>
      <c r="I486" s="177">
        <v>39670082</v>
      </c>
      <c r="J486" s="179" t="s">
        <v>3912</v>
      </c>
      <c r="N486"/>
      <c r="P486" s="104"/>
      <c r="U486"/>
      <c r="W486" s="104"/>
      <c r="BA486" s="46"/>
    </row>
    <row r="487" spans="1:53" ht="14.4">
      <c r="A487" s="177">
        <v>37987056</v>
      </c>
      <c r="B487" s="179" t="s">
        <v>3903</v>
      </c>
      <c r="C487" s="5"/>
      <c r="D487" s="5" t="s">
        <v>4250</v>
      </c>
      <c r="E487" s="25" t="s">
        <v>4949</v>
      </c>
      <c r="F487" t="s">
        <v>5149</v>
      </c>
      <c r="G487" s="70" t="s">
        <v>5102</v>
      </c>
      <c r="I487" s="177">
        <v>37008024</v>
      </c>
      <c r="J487" s="179" t="s">
        <v>3913</v>
      </c>
      <c r="N487"/>
      <c r="P487" s="104"/>
      <c r="U487"/>
      <c r="W487" s="104"/>
      <c r="BA487" s="46"/>
    </row>
    <row r="488" spans="1:53" ht="14.4">
      <c r="A488" s="177">
        <v>37786148</v>
      </c>
      <c r="B488" s="179" t="s">
        <v>3903</v>
      </c>
      <c r="C488" s="5"/>
      <c r="D488" s="5" t="s">
        <v>4251</v>
      </c>
      <c r="E488" s="25" t="s">
        <v>4950</v>
      </c>
      <c r="F488" t="s">
        <v>5149</v>
      </c>
      <c r="G488" s="70" t="s">
        <v>5102</v>
      </c>
      <c r="I488" s="177">
        <v>38038016</v>
      </c>
      <c r="J488" s="179" t="s">
        <v>3914</v>
      </c>
      <c r="N488"/>
      <c r="P488" s="104"/>
      <c r="U488"/>
      <c r="W488" s="104"/>
      <c r="BA488" s="46"/>
    </row>
    <row r="489" spans="1:53" ht="14.4">
      <c r="A489" s="177">
        <v>38072308</v>
      </c>
      <c r="B489" s="179" t="s">
        <v>3903</v>
      </c>
      <c r="C489" s="5"/>
      <c r="D489" s="5" t="s">
        <v>4252</v>
      </c>
      <c r="E489" s="25" t="s">
        <v>4951</v>
      </c>
      <c r="F489" t="s">
        <v>5149</v>
      </c>
      <c r="G489" s="70" t="s">
        <v>5102</v>
      </c>
      <c r="I489" s="177">
        <v>37674013</v>
      </c>
      <c r="J489" s="179" t="s">
        <v>3915</v>
      </c>
      <c r="N489"/>
      <c r="P489" s="104"/>
      <c r="U489"/>
      <c r="W489" s="104"/>
      <c r="BA489" s="46"/>
    </row>
    <row r="490" spans="1:53" ht="14.4">
      <c r="A490" s="177">
        <v>37676020</v>
      </c>
      <c r="B490" s="179" t="s">
        <v>3903</v>
      </c>
      <c r="C490" s="5"/>
      <c r="D490" s="5" t="s">
        <v>4253</v>
      </c>
      <c r="E490" s="25" t="s">
        <v>4952</v>
      </c>
      <c r="F490" t="s">
        <v>5149</v>
      </c>
      <c r="G490" s="70" t="s">
        <v>5102</v>
      </c>
      <c r="I490" s="177">
        <v>37701036</v>
      </c>
      <c r="J490" s="179" t="s">
        <v>3916</v>
      </c>
      <c r="N490"/>
      <c r="P490" s="104"/>
      <c r="U490"/>
      <c r="W490" s="104"/>
      <c r="BA490" s="46"/>
    </row>
    <row r="491" spans="1:53" ht="14.4">
      <c r="A491" s="177">
        <v>38654024</v>
      </c>
      <c r="B491" s="179" t="s">
        <v>3905</v>
      </c>
      <c r="C491" s="5"/>
      <c r="D491" s="5" t="s">
        <v>4254</v>
      </c>
      <c r="E491" s="25" t="s">
        <v>4953</v>
      </c>
      <c r="F491" t="s">
        <v>5149</v>
      </c>
      <c r="G491" s="70" t="s">
        <v>5102</v>
      </c>
      <c r="I491" s="177">
        <v>41408030</v>
      </c>
      <c r="J491" s="179" t="s">
        <v>3916</v>
      </c>
      <c r="N491"/>
      <c r="P491" s="104"/>
      <c r="U491"/>
      <c r="W491" s="104"/>
      <c r="BA491" s="46"/>
    </row>
    <row r="492" spans="1:53" ht="14.4">
      <c r="A492" s="177">
        <v>38548160</v>
      </c>
      <c r="B492" s="179" t="s">
        <v>3903</v>
      </c>
      <c r="C492" s="5"/>
      <c r="D492" s="5" t="s">
        <v>4255</v>
      </c>
      <c r="E492" s="25" t="s">
        <v>4954</v>
      </c>
      <c r="F492" t="s">
        <v>5149</v>
      </c>
      <c r="G492" s="70" t="s">
        <v>5102</v>
      </c>
      <c r="I492" s="177">
        <v>39389186</v>
      </c>
      <c r="J492" s="179" t="s">
        <v>3916</v>
      </c>
      <c r="N492"/>
      <c r="P492" s="104"/>
      <c r="U492"/>
      <c r="W492" s="104"/>
      <c r="BA492" s="46"/>
    </row>
    <row r="493" spans="1:53" ht="14.4">
      <c r="A493" s="177">
        <v>41785116</v>
      </c>
      <c r="B493" s="179" t="s">
        <v>3903</v>
      </c>
      <c r="C493" s="5"/>
      <c r="D493" s="5" t="s">
        <v>4256</v>
      </c>
      <c r="E493" s="25" t="s">
        <v>4955</v>
      </c>
      <c r="F493" t="s">
        <v>5149</v>
      </c>
      <c r="G493" s="70" t="s">
        <v>5102</v>
      </c>
      <c r="I493" s="177">
        <v>37329012</v>
      </c>
      <c r="J493" s="179" t="s">
        <v>3916</v>
      </c>
      <c r="N493"/>
      <c r="P493" s="104"/>
      <c r="U493"/>
      <c r="W493" s="104"/>
      <c r="BA493" s="46"/>
    </row>
    <row r="494" spans="1:53" ht="14.4">
      <c r="A494" s="177">
        <v>38075026</v>
      </c>
      <c r="B494" s="179" t="s">
        <v>3906</v>
      </c>
      <c r="C494" s="5"/>
      <c r="D494" s="5" t="s">
        <v>4257</v>
      </c>
      <c r="E494" s="25" t="s">
        <v>4956</v>
      </c>
      <c r="F494" t="s">
        <v>5149</v>
      </c>
      <c r="G494" s="70" t="s">
        <v>5102</v>
      </c>
      <c r="I494" s="177">
        <v>38096044</v>
      </c>
      <c r="J494" s="179" t="s">
        <v>3916</v>
      </c>
      <c r="N494"/>
      <c r="P494" s="104"/>
      <c r="U494"/>
      <c r="W494" s="104"/>
      <c r="BA494" s="46"/>
    </row>
    <row r="495" spans="1:53" ht="14.4">
      <c r="A495" s="177">
        <v>27461021</v>
      </c>
      <c r="B495" s="179" t="s">
        <v>3907</v>
      </c>
      <c r="C495" s="5"/>
      <c r="D495" s="5" t="s">
        <v>4258</v>
      </c>
      <c r="E495" s="25" t="s">
        <v>4957</v>
      </c>
      <c r="F495" t="s">
        <v>5149</v>
      </c>
      <c r="G495" s="70" t="s">
        <v>5102</v>
      </c>
      <c r="I495" s="177">
        <v>40789063</v>
      </c>
      <c r="J495" s="179" t="s">
        <v>3916</v>
      </c>
      <c r="N495"/>
      <c r="P495" s="104"/>
      <c r="U495"/>
      <c r="W495" s="104"/>
      <c r="BA495" s="46"/>
    </row>
    <row r="496" spans="1:53" ht="14.4">
      <c r="A496" s="177">
        <v>38055024</v>
      </c>
      <c r="B496" s="179" t="s">
        <v>3908</v>
      </c>
      <c r="C496" s="5"/>
      <c r="D496" s="5" t="s">
        <v>4246</v>
      </c>
      <c r="E496" s="25" t="s">
        <v>4945</v>
      </c>
      <c r="F496" t="s">
        <v>5149</v>
      </c>
      <c r="G496" s="70" t="s">
        <v>5102</v>
      </c>
      <c r="I496" s="177">
        <v>38092019</v>
      </c>
      <c r="J496" s="179" t="s">
        <v>3916</v>
      </c>
      <c r="N496"/>
      <c r="P496" s="104"/>
      <c r="U496"/>
      <c r="W496" s="104"/>
      <c r="BA496" s="46"/>
    </row>
    <row r="497" spans="1:53" ht="14.4">
      <c r="A497" s="177">
        <v>37679026</v>
      </c>
      <c r="B497" s="179" t="s">
        <v>3909</v>
      </c>
      <c r="C497" s="5"/>
      <c r="D497" s="5" t="s">
        <v>4259</v>
      </c>
      <c r="E497" s="25" t="s">
        <v>4958</v>
      </c>
      <c r="F497" t="s">
        <v>5149</v>
      </c>
      <c r="G497" s="70" t="s">
        <v>5102</v>
      </c>
      <c r="I497" s="177">
        <v>37479060</v>
      </c>
      <c r="J497" s="179" t="s">
        <v>3916</v>
      </c>
      <c r="N497"/>
      <c r="P497" s="104"/>
      <c r="U497"/>
      <c r="W497" s="104"/>
      <c r="BA497" s="46"/>
    </row>
    <row r="498" spans="1:53" ht="14.4">
      <c r="A498" s="177">
        <v>38056026</v>
      </c>
      <c r="B498" s="179" t="s">
        <v>3910</v>
      </c>
      <c r="C498" s="5"/>
      <c r="D498" s="5" t="s">
        <v>4260</v>
      </c>
      <c r="E498" s="25" t="s">
        <v>4959</v>
      </c>
      <c r="F498" t="s">
        <v>5149</v>
      </c>
      <c r="G498" s="70" t="s">
        <v>5102</v>
      </c>
      <c r="I498" s="177">
        <v>37319011</v>
      </c>
      <c r="J498" s="179" t="s">
        <v>3917</v>
      </c>
      <c r="N498"/>
      <c r="P498" s="104"/>
      <c r="U498"/>
      <c r="W498" s="104"/>
      <c r="BA498" s="46"/>
    </row>
    <row r="499" spans="1:53" ht="14.4">
      <c r="A499" s="177">
        <v>38058020</v>
      </c>
      <c r="B499" s="179" t="s">
        <v>3911</v>
      </c>
      <c r="C499" s="5"/>
      <c r="D499" s="5" t="s">
        <v>4246</v>
      </c>
      <c r="E499" s="25" t="s">
        <v>4945</v>
      </c>
      <c r="F499" t="s">
        <v>5149</v>
      </c>
      <c r="G499" s="70" t="s">
        <v>5102</v>
      </c>
      <c r="I499" s="177">
        <v>38102048</v>
      </c>
      <c r="J499" s="179" t="s">
        <v>3916</v>
      </c>
      <c r="N499"/>
      <c r="P499" s="104"/>
      <c r="U499"/>
      <c r="W499" s="104"/>
      <c r="BA499" s="46"/>
    </row>
    <row r="500" spans="1:53" ht="14.4">
      <c r="A500" s="177">
        <v>43994019</v>
      </c>
      <c r="B500" s="179" t="s">
        <v>3912</v>
      </c>
      <c r="C500" s="5"/>
      <c r="D500" s="5" t="s">
        <v>4261</v>
      </c>
      <c r="E500" s="25" t="s">
        <v>4960</v>
      </c>
      <c r="F500" t="s">
        <v>5149</v>
      </c>
      <c r="G500" s="70" t="s">
        <v>5102</v>
      </c>
      <c r="I500" s="177">
        <v>39612041</v>
      </c>
      <c r="J500" s="179" t="s">
        <v>3916</v>
      </c>
      <c r="N500"/>
      <c r="P500" s="104"/>
      <c r="U500"/>
      <c r="W500" s="104"/>
      <c r="BA500" s="46"/>
    </row>
    <row r="501" spans="1:53" ht="14.4">
      <c r="A501" s="177">
        <v>43995012</v>
      </c>
      <c r="B501" s="179" t="s">
        <v>3912</v>
      </c>
      <c r="C501" s="5"/>
      <c r="D501" s="5" t="s">
        <v>4262</v>
      </c>
      <c r="E501" s="25" t="s">
        <v>4961</v>
      </c>
      <c r="F501" t="s">
        <v>5149</v>
      </c>
      <c r="G501" s="70" t="s">
        <v>5102</v>
      </c>
      <c r="I501" s="177">
        <v>39799034</v>
      </c>
      <c r="J501" s="179" t="s">
        <v>3916</v>
      </c>
      <c r="N501"/>
      <c r="P501" s="104"/>
      <c r="U501"/>
      <c r="W501" s="104"/>
      <c r="BA501" s="46"/>
    </row>
    <row r="502" spans="1:53" ht="14.4">
      <c r="A502" s="177">
        <v>44428023</v>
      </c>
      <c r="B502" s="179" t="s">
        <v>3912</v>
      </c>
      <c r="C502" s="5"/>
      <c r="D502" s="5" t="s">
        <v>4263</v>
      </c>
      <c r="E502" s="25" t="s">
        <v>4962</v>
      </c>
      <c r="F502" t="s">
        <v>5149</v>
      </c>
      <c r="G502" s="70" t="s">
        <v>5102</v>
      </c>
      <c r="I502" s="177">
        <v>37987029</v>
      </c>
      <c r="J502" s="179" t="s">
        <v>3916</v>
      </c>
      <c r="N502"/>
      <c r="P502" s="104"/>
      <c r="U502"/>
      <c r="W502" s="104"/>
      <c r="BA502" s="46"/>
    </row>
    <row r="503" spans="1:53" ht="14.4">
      <c r="A503" s="177">
        <v>44428035</v>
      </c>
      <c r="B503" s="179" t="s">
        <v>3912</v>
      </c>
      <c r="C503" s="5"/>
      <c r="D503" s="5" t="s">
        <v>4263</v>
      </c>
      <c r="E503" s="25" t="s">
        <v>4962</v>
      </c>
      <c r="F503" t="s">
        <v>5149</v>
      </c>
      <c r="G503" s="70" t="s">
        <v>5102</v>
      </c>
      <c r="I503" s="177">
        <v>38072043</v>
      </c>
      <c r="J503" s="179" t="s">
        <v>3916</v>
      </c>
      <c r="N503"/>
      <c r="P503" s="104"/>
      <c r="U503"/>
      <c r="W503" s="104"/>
      <c r="BA503" s="46"/>
    </row>
    <row r="504" spans="1:53" ht="14.4">
      <c r="A504" s="177">
        <v>43348034</v>
      </c>
      <c r="B504" s="179" t="s">
        <v>3912</v>
      </c>
      <c r="C504" s="5"/>
      <c r="D504" s="5" t="s">
        <v>4264</v>
      </c>
      <c r="E504" s="25" t="s">
        <v>4963</v>
      </c>
      <c r="F504" t="s">
        <v>5149</v>
      </c>
      <c r="G504" s="70" t="s">
        <v>5102</v>
      </c>
      <c r="I504" s="177">
        <v>37676018</v>
      </c>
      <c r="J504" s="179" t="s">
        <v>3916</v>
      </c>
      <c r="N504"/>
      <c r="P504" s="104"/>
      <c r="U504"/>
      <c r="W504" s="104"/>
      <c r="BA504" s="46"/>
    </row>
    <row r="505" spans="1:53" ht="14.4">
      <c r="A505" s="177">
        <v>27428022</v>
      </c>
      <c r="B505" s="179" t="s">
        <v>3912</v>
      </c>
      <c r="C505" s="5"/>
      <c r="D505" s="5" t="s">
        <v>4265</v>
      </c>
      <c r="E505" s="25" t="s">
        <v>4964</v>
      </c>
      <c r="F505" t="s">
        <v>5149</v>
      </c>
      <c r="G505" s="70" t="s">
        <v>5102</v>
      </c>
      <c r="I505" s="177">
        <v>38654012</v>
      </c>
      <c r="J505" s="179" t="s">
        <v>3918</v>
      </c>
      <c r="N505"/>
      <c r="P505" s="104"/>
      <c r="U505"/>
      <c r="W505" s="104"/>
      <c r="BA505" s="46"/>
    </row>
    <row r="506" spans="1:53" ht="14.4">
      <c r="A506" s="177">
        <v>39670017</v>
      </c>
      <c r="B506" s="179" t="s">
        <v>3912</v>
      </c>
      <c r="C506" s="5"/>
      <c r="D506" s="5" t="s">
        <v>4266</v>
      </c>
      <c r="E506" s="25" t="s">
        <v>4965</v>
      </c>
      <c r="F506" t="s">
        <v>5149</v>
      </c>
      <c r="G506" s="70" t="s">
        <v>5102</v>
      </c>
      <c r="I506" s="177">
        <v>38548032</v>
      </c>
      <c r="J506" s="179" t="s">
        <v>3916</v>
      </c>
      <c r="N506"/>
      <c r="P506" s="104"/>
      <c r="U506"/>
      <c r="W506" s="104"/>
      <c r="BA506" s="46"/>
    </row>
    <row r="507" spans="1:53" ht="14.4">
      <c r="A507" s="177">
        <v>39670082</v>
      </c>
      <c r="B507" s="179" t="s">
        <v>3912</v>
      </c>
      <c r="C507" s="5"/>
      <c r="D507" s="5" t="s">
        <v>4266</v>
      </c>
      <c r="E507" s="25" t="s">
        <v>4965</v>
      </c>
      <c r="F507" t="s">
        <v>5149</v>
      </c>
      <c r="G507" s="70" t="s">
        <v>5102</v>
      </c>
      <c r="I507" s="177">
        <v>41785155</v>
      </c>
      <c r="J507" s="179" t="s">
        <v>3916</v>
      </c>
      <c r="N507"/>
      <c r="P507" s="104"/>
      <c r="U507"/>
      <c r="W507" s="104"/>
      <c r="BA507" s="46"/>
    </row>
    <row r="508" spans="1:53" ht="14.4">
      <c r="A508" s="177">
        <v>37008024</v>
      </c>
      <c r="B508" s="179" t="s">
        <v>3913</v>
      </c>
      <c r="C508" s="5"/>
      <c r="D508" s="5" t="s">
        <v>4267</v>
      </c>
      <c r="E508" s="25" t="s">
        <v>4966</v>
      </c>
      <c r="F508" t="s">
        <v>5150</v>
      </c>
      <c r="G508" s="70" t="s">
        <v>5102</v>
      </c>
      <c r="I508" s="177">
        <v>38075014</v>
      </c>
      <c r="J508" s="179" t="s">
        <v>3919</v>
      </c>
      <c r="N508"/>
      <c r="P508" s="104"/>
      <c r="U508"/>
      <c r="W508" s="104"/>
      <c r="BA508" s="46"/>
    </row>
    <row r="509" spans="1:53" ht="14.4">
      <c r="A509" s="177">
        <v>38038016</v>
      </c>
      <c r="B509" s="179" t="s">
        <v>3914</v>
      </c>
      <c r="C509" s="5"/>
      <c r="D509" s="5" t="s">
        <v>4268</v>
      </c>
      <c r="E509" s="25" t="s">
        <v>4967</v>
      </c>
      <c r="F509" t="s">
        <v>5151</v>
      </c>
      <c r="G509" s="70" t="s">
        <v>5103</v>
      </c>
      <c r="I509" s="177">
        <v>27461019</v>
      </c>
      <c r="J509" s="179" t="s">
        <v>3920</v>
      </c>
      <c r="N509"/>
      <c r="P509" s="104"/>
      <c r="U509"/>
      <c r="W509" s="104"/>
      <c r="BA509" s="46"/>
    </row>
    <row r="510" spans="1:53" ht="14.4">
      <c r="A510" s="177">
        <v>37674013</v>
      </c>
      <c r="B510" s="179" t="s">
        <v>3915</v>
      </c>
      <c r="C510" s="5"/>
      <c r="D510" s="5" t="s">
        <v>4269</v>
      </c>
      <c r="E510" s="25" t="s">
        <v>4968</v>
      </c>
      <c r="F510" t="s">
        <v>5151</v>
      </c>
      <c r="G510" s="70" t="s">
        <v>5103</v>
      </c>
      <c r="I510" s="177">
        <v>38055012</v>
      </c>
      <c r="J510" s="179" t="s">
        <v>3921</v>
      </c>
      <c r="N510"/>
      <c r="P510" s="104"/>
      <c r="U510"/>
      <c r="W510" s="104"/>
      <c r="BA510" s="46"/>
    </row>
    <row r="511" spans="1:53" ht="14.4">
      <c r="A511" s="177">
        <v>37701036</v>
      </c>
      <c r="B511" s="179" t="s">
        <v>3916</v>
      </c>
      <c r="C511" s="5"/>
      <c r="D511" s="5" t="s">
        <v>4270</v>
      </c>
      <c r="E511" s="25" t="s">
        <v>4969</v>
      </c>
      <c r="F511" t="s">
        <v>5151</v>
      </c>
      <c r="G511" s="70" t="s">
        <v>5103</v>
      </c>
      <c r="I511" s="177">
        <v>37679014</v>
      </c>
      <c r="J511" s="179" t="s">
        <v>3922</v>
      </c>
      <c r="N511"/>
      <c r="P511" s="104"/>
      <c r="U511"/>
      <c r="W511" s="104"/>
      <c r="BA511" s="46"/>
    </row>
    <row r="512" spans="1:53" ht="14.4">
      <c r="A512" s="177">
        <v>41408030</v>
      </c>
      <c r="B512" s="179" t="s">
        <v>3916</v>
      </c>
      <c r="C512" s="5"/>
      <c r="D512" s="5" t="s">
        <v>4271</v>
      </c>
      <c r="E512" s="25" t="s">
        <v>4970</v>
      </c>
      <c r="F512" t="s">
        <v>5151</v>
      </c>
      <c r="G512" s="70" t="s">
        <v>5103</v>
      </c>
      <c r="I512" s="177">
        <v>38056014</v>
      </c>
      <c r="J512" s="179" t="s">
        <v>3923</v>
      </c>
      <c r="N512"/>
      <c r="P512" s="104"/>
      <c r="U512"/>
      <c r="W512" s="104"/>
      <c r="BA512" s="46"/>
    </row>
    <row r="513" spans="1:53" ht="14.4">
      <c r="A513" s="177">
        <v>39389186</v>
      </c>
      <c r="B513" s="179" t="s">
        <v>3916</v>
      </c>
      <c r="C513" s="5"/>
      <c r="D513" s="5" t="s">
        <v>4272</v>
      </c>
      <c r="E513" s="25" t="s">
        <v>4971</v>
      </c>
      <c r="F513" t="s">
        <v>5151</v>
      </c>
      <c r="G513" s="70" t="s">
        <v>5103</v>
      </c>
      <c r="I513" s="177">
        <v>38058018</v>
      </c>
      <c r="J513" s="179" t="s">
        <v>3924</v>
      </c>
      <c r="N513"/>
      <c r="P513" s="104"/>
      <c r="U513"/>
      <c r="W513" s="104"/>
      <c r="BA513" s="46"/>
    </row>
    <row r="514" spans="1:53" ht="14.4">
      <c r="A514" s="177">
        <v>37329012</v>
      </c>
      <c r="B514" s="179" t="s">
        <v>3916</v>
      </c>
      <c r="C514" s="5"/>
      <c r="D514" s="5" t="s">
        <v>4273</v>
      </c>
      <c r="E514" s="25" t="s">
        <v>4972</v>
      </c>
      <c r="F514" t="s">
        <v>5151</v>
      </c>
      <c r="G514" s="70" t="s">
        <v>5103</v>
      </c>
      <c r="I514" s="177">
        <v>44428047</v>
      </c>
      <c r="J514" s="179" t="s">
        <v>3925</v>
      </c>
      <c r="N514"/>
      <c r="P514" s="104"/>
      <c r="U514"/>
      <c r="W514" s="104"/>
      <c r="BA514" s="46"/>
    </row>
    <row r="515" spans="1:53" ht="14.4">
      <c r="A515" s="177">
        <v>38096044</v>
      </c>
      <c r="B515" s="179" t="s">
        <v>3916</v>
      </c>
      <c r="C515" s="5"/>
      <c r="D515" s="5" t="s">
        <v>4274</v>
      </c>
      <c r="E515" s="25" t="s">
        <v>4973</v>
      </c>
      <c r="F515" t="s">
        <v>5151</v>
      </c>
      <c r="G515" s="70" t="s">
        <v>5103</v>
      </c>
      <c r="I515" s="177">
        <v>44428050</v>
      </c>
      <c r="J515" s="179" t="s">
        <v>3925</v>
      </c>
      <c r="N515"/>
      <c r="P515" s="104"/>
      <c r="U515"/>
      <c r="W515" s="104"/>
      <c r="BA515" s="46"/>
    </row>
    <row r="516" spans="1:53" ht="14.4">
      <c r="A516" s="177">
        <v>40789063</v>
      </c>
      <c r="B516" s="179" t="s">
        <v>3916</v>
      </c>
      <c r="C516" s="5"/>
      <c r="D516" s="5" t="s">
        <v>4275</v>
      </c>
      <c r="E516" s="25" t="s">
        <v>4974</v>
      </c>
      <c r="F516" t="s">
        <v>5151</v>
      </c>
      <c r="G516" s="70" t="s">
        <v>5103</v>
      </c>
      <c r="I516" s="177">
        <v>43348046</v>
      </c>
      <c r="J516" s="179" t="s">
        <v>3925</v>
      </c>
      <c r="N516"/>
      <c r="P516" s="104"/>
      <c r="U516"/>
      <c r="W516" s="104"/>
      <c r="BA516" s="46"/>
    </row>
    <row r="517" spans="1:53" ht="14.4">
      <c r="A517" s="177">
        <v>38092019</v>
      </c>
      <c r="B517" s="179" t="s">
        <v>3916</v>
      </c>
      <c r="C517" s="5"/>
      <c r="D517" s="5" t="s">
        <v>4276</v>
      </c>
      <c r="E517" s="25" t="s">
        <v>4975</v>
      </c>
      <c r="F517" t="s">
        <v>5151</v>
      </c>
      <c r="G517" s="70" t="s">
        <v>5103</v>
      </c>
      <c r="I517" s="177">
        <v>27428010</v>
      </c>
      <c r="J517" s="179" t="s">
        <v>3925</v>
      </c>
      <c r="N517"/>
      <c r="P517" s="104"/>
      <c r="U517"/>
      <c r="W517" s="104"/>
      <c r="BA517" s="46"/>
    </row>
    <row r="518" spans="1:53" ht="14.4">
      <c r="A518" s="177">
        <v>37479060</v>
      </c>
      <c r="B518" s="179" t="s">
        <v>3916</v>
      </c>
      <c r="C518" s="5"/>
      <c r="D518" s="5" t="s">
        <v>4277</v>
      </c>
      <c r="E518" s="25" t="s">
        <v>4976</v>
      </c>
      <c r="F518" t="s">
        <v>5151</v>
      </c>
      <c r="G518" s="70" t="s">
        <v>5103</v>
      </c>
      <c r="I518" s="177">
        <v>37008012</v>
      </c>
      <c r="J518" s="179" t="s">
        <v>3926</v>
      </c>
      <c r="N518"/>
      <c r="P518" s="104"/>
      <c r="U518"/>
      <c r="W518" s="104"/>
      <c r="BA518" s="46"/>
    </row>
    <row r="519" spans="1:53" ht="14.4">
      <c r="A519" s="177">
        <v>37319011</v>
      </c>
      <c r="B519" s="179" t="s">
        <v>3917</v>
      </c>
      <c r="C519" s="5"/>
      <c r="D519" s="5" t="s">
        <v>4278</v>
      </c>
      <c r="E519" s="25" t="s">
        <v>4977</v>
      </c>
      <c r="F519" t="s">
        <v>5151</v>
      </c>
      <c r="G519" s="70" t="s">
        <v>5103</v>
      </c>
      <c r="I519" s="177">
        <v>37329036</v>
      </c>
      <c r="J519" s="179" t="s">
        <v>3927</v>
      </c>
      <c r="N519"/>
      <c r="P519" s="104"/>
      <c r="U519"/>
      <c r="W519" s="104"/>
      <c r="BA519" s="46"/>
    </row>
    <row r="520" spans="1:53" ht="14.4">
      <c r="A520" s="177">
        <v>38102048</v>
      </c>
      <c r="B520" s="179" t="s">
        <v>3916</v>
      </c>
      <c r="C520" s="5"/>
      <c r="D520" s="5" t="s">
        <v>4279</v>
      </c>
      <c r="E520" s="25" t="s">
        <v>4978</v>
      </c>
      <c r="F520" t="s">
        <v>5151</v>
      </c>
      <c r="G520" s="70" t="s">
        <v>5103</v>
      </c>
      <c r="I520" s="177">
        <v>40789265</v>
      </c>
      <c r="J520" s="179" t="s">
        <v>3928</v>
      </c>
      <c r="N520"/>
      <c r="P520" s="104"/>
      <c r="U520"/>
      <c r="W520" s="104"/>
      <c r="BA520" s="46"/>
    </row>
    <row r="521" spans="1:53" ht="14.4">
      <c r="A521" s="177">
        <v>39612041</v>
      </c>
      <c r="B521" s="179" t="s">
        <v>3916</v>
      </c>
      <c r="C521" s="5"/>
      <c r="D521" s="5" t="s">
        <v>4280</v>
      </c>
      <c r="E521" s="25" t="s">
        <v>4979</v>
      </c>
      <c r="F521" t="s">
        <v>5151</v>
      </c>
      <c r="G521" s="70" t="s">
        <v>5103</v>
      </c>
      <c r="I521" s="177">
        <v>38092045</v>
      </c>
      <c r="J521" s="179" t="s">
        <v>3928</v>
      </c>
      <c r="N521"/>
      <c r="P521" s="104"/>
      <c r="U521"/>
      <c r="W521" s="104"/>
      <c r="BA521" s="46"/>
    </row>
    <row r="522" spans="1:53" ht="14.4">
      <c r="A522" s="177">
        <v>39799034</v>
      </c>
      <c r="B522" s="179" t="s">
        <v>3916</v>
      </c>
      <c r="C522" s="5"/>
      <c r="D522" s="5" t="s">
        <v>4281</v>
      </c>
      <c r="E522" s="25" t="s">
        <v>4980</v>
      </c>
      <c r="F522" t="s">
        <v>5151</v>
      </c>
      <c r="G522" s="70" t="s">
        <v>5103</v>
      </c>
      <c r="I522" s="177">
        <v>37479209</v>
      </c>
      <c r="J522" s="179" t="s">
        <v>3928</v>
      </c>
      <c r="N522"/>
      <c r="P522" s="104"/>
      <c r="U522"/>
      <c r="W522" s="104"/>
      <c r="BA522" s="46"/>
    </row>
    <row r="523" spans="1:53" ht="14.4">
      <c r="A523" s="177">
        <v>37987029</v>
      </c>
      <c r="B523" s="179" t="s">
        <v>3916</v>
      </c>
      <c r="C523" s="5"/>
      <c r="D523" s="5" t="s">
        <v>4282</v>
      </c>
      <c r="E523" s="25" t="s">
        <v>4981</v>
      </c>
      <c r="F523" t="s">
        <v>5151</v>
      </c>
      <c r="G523" s="70" t="s">
        <v>5103</v>
      </c>
      <c r="I523" s="177">
        <v>38102339</v>
      </c>
      <c r="J523" s="179" t="s">
        <v>3928</v>
      </c>
      <c r="N523"/>
      <c r="P523" s="104"/>
      <c r="U523"/>
      <c r="W523" s="104"/>
    </row>
    <row r="524" spans="1:53" ht="14.4">
      <c r="A524" s="177">
        <v>38072043</v>
      </c>
      <c r="B524" s="179" t="s">
        <v>3916</v>
      </c>
      <c r="C524" s="5"/>
      <c r="D524" s="5" t="s">
        <v>4283</v>
      </c>
      <c r="E524" s="25" t="s">
        <v>4982</v>
      </c>
      <c r="F524" t="s">
        <v>5151</v>
      </c>
      <c r="G524" s="70" t="s">
        <v>5103</v>
      </c>
      <c r="I524" s="177">
        <v>39612181</v>
      </c>
      <c r="J524" s="179" t="s">
        <v>3928</v>
      </c>
      <c r="N524"/>
      <c r="P524" s="104"/>
      <c r="U524"/>
      <c r="W524" s="104"/>
    </row>
    <row r="525" spans="1:53" ht="14.4">
      <c r="A525" s="177">
        <v>37676018</v>
      </c>
      <c r="B525" s="179" t="s">
        <v>3916</v>
      </c>
      <c r="C525" s="5"/>
      <c r="D525" s="5" t="s">
        <v>4284</v>
      </c>
      <c r="E525" s="25" t="s">
        <v>4983</v>
      </c>
      <c r="F525" t="s">
        <v>5151</v>
      </c>
      <c r="G525" s="70" t="s">
        <v>5103</v>
      </c>
      <c r="I525" s="177">
        <v>39799198</v>
      </c>
      <c r="J525" s="179" t="s">
        <v>3928</v>
      </c>
      <c r="N525"/>
      <c r="P525" s="104"/>
      <c r="U525"/>
      <c r="W525" s="104"/>
    </row>
    <row r="526" spans="1:53" ht="14.4">
      <c r="A526" s="177">
        <v>38654012</v>
      </c>
      <c r="B526" s="179" t="s">
        <v>3918</v>
      </c>
      <c r="C526" s="5"/>
      <c r="D526" s="5" t="s">
        <v>4285</v>
      </c>
      <c r="E526" s="25" t="s">
        <v>4984</v>
      </c>
      <c r="F526" t="s">
        <v>5151</v>
      </c>
      <c r="G526" s="70" t="s">
        <v>5103</v>
      </c>
      <c r="I526" s="177">
        <v>38072334</v>
      </c>
      <c r="J526" s="179" t="s">
        <v>3928</v>
      </c>
      <c r="N526"/>
      <c r="P526" s="104"/>
      <c r="U526"/>
      <c r="W526" s="104"/>
    </row>
    <row r="527" spans="1:53" ht="14.4">
      <c r="A527" s="177">
        <v>38548032</v>
      </c>
      <c r="B527" s="179" t="s">
        <v>3916</v>
      </c>
      <c r="C527" s="5"/>
      <c r="D527" s="5" t="s">
        <v>4286</v>
      </c>
      <c r="E527" s="25" t="s">
        <v>4985</v>
      </c>
      <c r="F527" t="s">
        <v>5151</v>
      </c>
      <c r="G527" s="70" t="s">
        <v>5103</v>
      </c>
      <c r="I527" s="177">
        <v>38548210</v>
      </c>
      <c r="J527" s="179" t="s">
        <v>3928</v>
      </c>
      <c r="N527"/>
      <c r="P527" s="104"/>
      <c r="U527"/>
      <c r="W527" s="104"/>
    </row>
    <row r="528" spans="1:53" ht="14.4">
      <c r="A528" s="177">
        <v>41785155</v>
      </c>
      <c r="B528" s="179" t="s">
        <v>3916</v>
      </c>
      <c r="C528" s="5"/>
      <c r="D528" s="5" t="s">
        <v>4287</v>
      </c>
      <c r="E528" s="25" t="s">
        <v>4986</v>
      </c>
      <c r="F528" t="s">
        <v>5151</v>
      </c>
      <c r="G528" s="70" t="s">
        <v>5103</v>
      </c>
      <c r="I528" s="177">
        <v>41785054</v>
      </c>
      <c r="J528" s="179" t="s">
        <v>3928</v>
      </c>
      <c r="N528"/>
      <c r="P528" s="104"/>
      <c r="U528"/>
      <c r="W528" s="104"/>
    </row>
    <row r="529" spans="1:23" ht="14.4">
      <c r="A529" s="177">
        <v>38075014</v>
      </c>
      <c r="B529" s="179" t="s">
        <v>3919</v>
      </c>
      <c r="C529" s="5"/>
      <c r="D529" s="5" t="s">
        <v>4288</v>
      </c>
      <c r="E529" s="25" t="s">
        <v>4987</v>
      </c>
      <c r="F529" t="s">
        <v>5151</v>
      </c>
      <c r="G529" s="70" t="s">
        <v>5103</v>
      </c>
      <c r="I529" s="177">
        <v>39799186</v>
      </c>
      <c r="J529" s="179" t="s">
        <v>3929</v>
      </c>
      <c r="N529"/>
      <c r="P529" s="104"/>
      <c r="U529"/>
      <c r="W529" s="104"/>
    </row>
    <row r="530" spans="1:23" ht="14.4">
      <c r="A530" s="177">
        <v>27461019</v>
      </c>
      <c r="B530" s="179" t="s">
        <v>3920</v>
      </c>
      <c r="C530" s="5"/>
      <c r="D530" s="5" t="s">
        <v>4289</v>
      </c>
      <c r="E530" s="25" t="s">
        <v>4988</v>
      </c>
      <c r="F530" t="s">
        <v>5151</v>
      </c>
      <c r="G530" s="70" t="s">
        <v>5103</v>
      </c>
      <c r="I530" s="177">
        <v>20602037</v>
      </c>
      <c r="J530" s="179" t="s">
        <v>3930</v>
      </c>
      <c r="N530"/>
      <c r="P530" s="104"/>
      <c r="U530"/>
      <c r="W530" s="104"/>
    </row>
    <row r="531" spans="1:23" ht="14.4">
      <c r="A531" s="177">
        <v>38055012</v>
      </c>
      <c r="B531" s="179" t="s">
        <v>3921</v>
      </c>
      <c r="C531" s="5"/>
      <c r="D531" s="5" t="s">
        <v>4278</v>
      </c>
      <c r="E531" s="25" t="s">
        <v>4977</v>
      </c>
      <c r="F531" t="s">
        <v>5151</v>
      </c>
      <c r="G531" s="70" t="s">
        <v>5103</v>
      </c>
      <c r="I531" s="177">
        <v>20602049</v>
      </c>
      <c r="J531" s="179" t="s">
        <v>3931</v>
      </c>
      <c r="N531"/>
      <c r="P531" s="104"/>
      <c r="U531"/>
      <c r="W531" s="104"/>
    </row>
    <row r="532" spans="1:23" ht="14.4">
      <c r="A532" s="177">
        <v>37679014</v>
      </c>
      <c r="B532" s="179" t="s">
        <v>3922</v>
      </c>
      <c r="C532" s="5"/>
      <c r="D532" s="5" t="s">
        <v>4290</v>
      </c>
      <c r="E532" s="25" t="s">
        <v>4989</v>
      </c>
      <c r="F532" t="s">
        <v>5151</v>
      </c>
      <c r="G532" s="70" t="s">
        <v>5103</v>
      </c>
      <c r="I532" s="177">
        <v>33878012</v>
      </c>
      <c r="J532" s="179" t="s">
        <v>3932</v>
      </c>
      <c r="N532"/>
      <c r="P532" s="104"/>
      <c r="U532"/>
      <c r="W532" s="104"/>
    </row>
    <row r="533" spans="1:23" ht="14.4">
      <c r="A533" s="177">
        <v>38056014</v>
      </c>
      <c r="B533" s="179" t="s">
        <v>3923</v>
      </c>
      <c r="C533" s="5"/>
      <c r="D533" s="5" t="s">
        <v>4291</v>
      </c>
      <c r="E533" s="25" t="s">
        <v>4990</v>
      </c>
      <c r="F533" t="s">
        <v>5151</v>
      </c>
      <c r="G533" s="70" t="s">
        <v>5103</v>
      </c>
      <c r="I533" s="177">
        <v>20602013</v>
      </c>
      <c r="J533" s="179" t="s">
        <v>3933</v>
      </c>
      <c r="N533"/>
      <c r="P533" s="104"/>
      <c r="U533"/>
      <c r="W533" s="104"/>
    </row>
    <row r="534" spans="1:23" ht="14.4">
      <c r="A534" s="177">
        <v>38058018</v>
      </c>
      <c r="B534" s="179" t="s">
        <v>3924</v>
      </c>
      <c r="C534" s="5"/>
      <c r="D534" s="5" t="s">
        <v>4278</v>
      </c>
      <c r="E534" s="25" t="s">
        <v>4977</v>
      </c>
      <c r="F534" t="s">
        <v>5151</v>
      </c>
      <c r="G534" s="70" t="s">
        <v>5103</v>
      </c>
      <c r="I534" s="177">
        <v>33878024</v>
      </c>
      <c r="J534" s="179" t="s">
        <v>3934</v>
      </c>
      <c r="N534"/>
      <c r="P534" s="104"/>
      <c r="U534"/>
      <c r="W534" s="104"/>
    </row>
    <row r="535" spans="1:23" ht="14.4">
      <c r="A535" s="177">
        <v>44428047</v>
      </c>
      <c r="B535" s="179" t="s">
        <v>3925</v>
      </c>
      <c r="C535" s="5"/>
      <c r="D535" s="5" t="s">
        <v>4292</v>
      </c>
      <c r="E535" s="25" t="s">
        <v>4991</v>
      </c>
      <c r="F535" t="s">
        <v>5151</v>
      </c>
      <c r="G535" s="70" t="s">
        <v>5103</v>
      </c>
      <c r="I535" s="177">
        <v>20602025</v>
      </c>
      <c r="J535" s="179" t="s">
        <v>3935</v>
      </c>
      <c r="N535"/>
      <c r="P535" s="104"/>
      <c r="U535"/>
      <c r="W535" s="104"/>
    </row>
    <row r="536" spans="1:23" ht="14.4">
      <c r="A536" s="177">
        <v>44428050</v>
      </c>
      <c r="B536" s="179" t="s">
        <v>3925</v>
      </c>
      <c r="C536" s="5"/>
      <c r="D536" s="5" t="s">
        <v>4292</v>
      </c>
      <c r="E536" s="25" t="s">
        <v>4991</v>
      </c>
      <c r="F536" t="s">
        <v>5151</v>
      </c>
      <c r="G536" s="70" t="s">
        <v>5103</v>
      </c>
      <c r="I536" s="177">
        <v>20602052</v>
      </c>
      <c r="J536" s="179" t="s">
        <v>3936</v>
      </c>
      <c r="N536"/>
      <c r="P536" s="104"/>
      <c r="U536"/>
      <c r="W536" s="104"/>
    </row>
    <row r="537" spans="1:23" ht="14.4">
      <c r="A537" s="177">
        <v>43348046</v>
      </c>
      <c r="B537" s="179" t="s">
        <v>3925</v>
      </c>
      <c r="C537" s="5"/>
      <c r="D537" s="5" t="s">
        <v>4293</v>
      </c>
      <c r="E537" s="25" t="s">
        <v>4992</v>
      </c>
      <c r="F537" t="s">
        <v>5151</v>
      </c>
      <c r="G537" s="70" t="s">
        <v>5103</v>
      </c>
      <c r="I537" s="177">
        <v>22593204</v>
      </c>
      <c r="J537" s="179" t="s">
        <v>3937</v>
      </c>
      <c r="N537"/>
      <c r="P537" s="104"/>
      <c r="U537"/>
      <c r="W537" s="104"/>
    </row>
    <row r="538" spans="1:23" ht="14.4">
      <c r="A538" s="177">
        <v>27428010</v>
      </c>
      <c r="B538" s="179" t="s">
        <v>3925</v>
      </c>
      <c r="C538" s="5"/>
      <c r="D538" s="5" t="s">
        <v>4294</v>
      </c>
      <c r="E538" s="25" t="s">
        <v>4993</v>
      </c>
      <c r="F538" t="s">
        <v>5151</v>
      </c>
      <c r="G538" s="70" t="s">
        <v>5103</v>
      </c>
      <c r="I538" s="177">
        <v>39693039</v>
      </c>
      <c r="J538" s="179" t="s">
        <v>3937</v>
      </c>
      <c r="N538"/>
      <c r="P538" s="104"/>
      <c r="U538"/>
      <c r="W538" s="104"/>
    </row>
    <row r="539" spans="1:23" ht="14.4">
      <c r="A539" s="177">
        <v>37008012</v>
      </c>
      <c r="B539" s="179" t="s">
        <v>3926</v>
      </c>
      <c r="C539" s="5"/>
      <c r="D539" s="5" t="s">
        <v>4295</v>
      </c>
      <c r="E539" s="25" t="s">
        <v>4994</v>
      </c>
      <c r="F539" t="s">
        <v>5152</v>
      </c>
      <c r="G539" s="70" t="s">
        <v>5103</v>
      </c>
      <c r="I539" s="177">
        <v>41240033</v>
      </c>
      <c r="J539" s="179" t="s">
        <v>3937</v>
      </c>
      <c r="N539"/>
      <c r="P539" s="104"/>
      <c r="U539"/>
      <c r="W539" s="104"/>
    </row>
    <row r="540" spans="1:23" ht="14.4">
      <c r="A540" s="177">
        <v>37329036</v>
      </c>
      <c r="B540" s="179" t="s">
        <v>3927</v>
      </c>
      <c r="C540" s="5"/>
      <c r="D540" s="5" t="s">
        <v>4296</v>
      </c>
      <c r="E540" s="25" t="s">
        <v>4939</v>
      </c>
      <c r="F540" t="s">
        <v>5149</v>
      </c>
      <c r="G540" s="70" t="s">
        <v>5102</v>
      </c>
      <c r="I540" s="177">
        <v>45557016</v>
      </c>
      <c r="J540" s="179" t="s">
        <v>3938</v>
      </c>
      <c r="N540"/>
      <c r="P540" s="104"/>
      <c r="U540"/>
      <c r="W540" s="104"/>
    </row>
    <row r="541" spans="1:23" ht="14.4">
      <c r="A541" s="177">
        <v>40789265</v>
      </c>
      <c r="B541" s="179" t="s">
        <v>3928</v>
      </c>
      <c r="C541" s="5"/>
      <c r="D541" s="5" t="s">
        <v>4297</v>
      </c>
      <c r="E541" s="25" t="s">
        <v>4941</v>
      </c>
      <c r="F541" t="s">
        <v>5149</v>
      </c>
      <c r="G541" s="70" t="s">
        <v>5102</v>
      </c>
      <c r="I541" s="177">
        <v>43109026</v>
      </c>
      <c r="J541" s="179" t="s">
        <v>3938</v>
      </c>
      <c r="N541"/>
      <c r="P541" s="104"/>
      <c r="U541"/>
      <c r="W541" s="104"/>
    </row>
    <row r="542" spans="1:23" ht="14.4">
      <c r="A542" s="177">
        <v>38092045</v>
      </c>
      <c r="B542" s="179" t="s">
        <v>3928</v>
      </c>
      <c r="C542" s="5"/>
      <c r="D542" s="5" t="s">
        <v>4298</v>
      </c>
      <c r="E542" s="25" t="s">
        <v>4942</v>
      </c>
      <c r="F542" t="s">
        <v>5149</v>
      </c>
      <c r="G542" s="70" t="s">
        <v>5102</v>
      </c>
      <c r="I542" s="177">
        <v>43521018</v>
      </c>
      <c r="J542" s="179" t="s">
        <v>3939</v>
      </c>
      <c r="N542"/>
      <c r="P542" s="104"/>
      <c r="U542"/>
      <c r="W542" s="104"/>
    </row>
    <row r="543" spans="1:23" ht="14.4">
      <c r="A543" s="177">
        <v>37479209</v>
      </c>
      <c r="B543" s="179" t="s">
        <v>3928</v>
      </c>
      <c r="C543" s="5"/>
      <c r="D543" s="5" t="s">
        <v>4299</v>
      </c>
      <c r="E543" s="25" t="s">
        <v>4943</v>
      </c>
      <c r="F543" t="s">
        <v>5149</v>
      </c>
      <c r="G543" s="70" t="s">
        <v>5102</v>
      </c>
      <c r="I543" s="177">
        <v>22593216</v>
      </c>
      <c r="J543" s="179" t="s">
        <v>3940</v>
      </c>
      <c r="N543"/>
      <c r="P543" s="104"/>
      <c r="U543"/>
      <c r="W543" s="104"/>
    </row>
    <row r="544" spans="1:23" ht="14.4">
      <c r="A544" s="177">
        <v>38102339</v>
      </c>
      <c r="B544" s="179" t="s">
        <v>3928</v>
      </c>
      <c r="C544" s="5"/>
      <c r="D544" s="5" t="s">
        <v>4300</v>
      </c>
      <c r="E544" s="25" t="s">
        <v>4946</v>
      </c>
      <c r="F544" t="s">
        <v>5149</v>
      </c>
      <c r="G544" s="70" t="s">
        <v>5102</v>
      </c>
      <c r="I544" s="177">
        <v>41240019</v>
      </c>
      <c r="J544" s="179" t="s">
        <v>3940</v>
      </c>
      <c r="N544"/>
      <c r="P544" s="104"/>
      <c r="U544"/>
      <c r="W544" s="104"/>
    </row>
    <row r="545" spans="1:23" ht="14.4">
      <c r="A545" s="177">
        <v>39612181</v>
      </c>
      <c r="B545" s="179" t="s">
        <v>3928</v>
      </c>
      <c r="C545" s="5"/>
      <c r="D545" s="5" t="s">
        <v>4301</v>
      </c>
      <c r="E545" s="25" t="s">
        <v>4947</v>
      </c>
      <c r="F545" t="s">
        <v>5149</v>
      </c>
      <c r="G545" s="70" t="s">
        <v>5102</v>
      </c>
      <c r="I545" s="177">
        <v>42830012</v>
      </c>
      <c r="J545" s="179" t="s">
        <v>3940</v>
      </c>
      <c r="N545"/>
      <c r="P545" s="104"/>
      <c r="U545"/>
      <c r="W545" s="104"/>
    </row>
    <row r="546" spans="1:23" ht="14.4">
      <c r="A546" s="177">
        <v>39799198</v>
      </c>
      <c r="B546" s="179" t="s">
        <v>3928</v>
      </c>
      <c r="C546" s="5"/>
      <c r="D546" s="5" t="s">
        <v>4302</v>
      </c>
      <c r="E546" s="25" t="s">
        <v>4948</v>
      </c>
      <c r="F546" t="s">
        <v>5149</v>
      </c>
      <c r="G546" s="70" t="s">
        <v>5102</v>
      </c>
      <c r="I546" s="177">
        <v>42859013</v>
      </c>
      <c r="J546" s="179" t="s">
        <v>3940</v>
      </c>
      <c r="N546"/>
      <c r="P546" s="104"/>
      <c r="U546"/>
      <c r="W546" s="104"/>
    </row>
    <row r="547" spans="1:23" ht="14.4">
      <c r="A547" s="177">
        <v>38072334</v>
      </c>
      <c r="B547" s="179" t="s">
        <v>3928</v>
      </c>
      <c r="C547" s="5"/>
      <c r="D547" s="5" t="s">
        <v>4303</v>
      </c>
      <c r="E547" s="25" t="s">
        <v>4951</v>
      </c>
      <c r="F547" t="s">
        <v>5149</v>
      </c>
      <c r="G547" s="70" t="s">
        <v>5102</v>
      </c>
      <c r="I547" s="177">
        <v>42996013</v>
      </c>
      <c r="J547" s="179" t="s">
        <v>3940</v>
      </c>
      <c r="N547"/>
      <c r="P547" s="104"/>
      <c r="U547"/>
      <c r="W547" s="104"/>
    </row>
    <row r="548" spans="1:23" ht="14.4">
      <c r="A548" s="177">
        <v>38548210</v>
      </c>
      <c r="B548" s="179" t="s">
        <v>3928</v>
      </c>
      <c r="C548" s="5"/>
      <c r="D548" s="5" t="s">
        <v>4304</v>
      </c>
      <c r="E548" s="25" t="s">
        <v>4954</v>
      </c>
      <c r="F548" t="s">
        <v>5149</v>
      </c>
      <c r="G548" s="70" t="s">
        <v>5102</v>
      </c>
      <c r="I548" s="177">
        <v>43101017</v>
      </c>
      <c r="J548" s="179" t="s">
        <v>3940</v>
      </c>
      <c r="N548"/>
      <c r="P548" s="104"/>
      <c r="U548"/>
      <c r="W548" s="104"/>
    </row>
    <row r="549" spans="1:23" ht="14.4">
      <c r="A549" s="177">
        <v>41785054</v>
      </c>
      <c r="B549" s="179" t="s">
        <v>3928</v>
      </c>
      <c r="C549" s="5"/>
      <c r="D549" s="5" t="s">
        <v>4305</v>
      </c>
      <c r="E549" s="25" t="s">
        <v>4955</v>
      </c>
      <c r="F549" t="s">
        <v>5149</v>
      </c>
      <c r="G549" s="70" t="s">
        <v>5102</v>
      </c>
      <c r="I549" s="177">
        <v>22593103</v>
      </c>
      <c r="J549" s="179" t="s">
        <v>3941</v>
      </c>
      <c r="N549"/>
      <c r="P549" s="104"/>
      <c r="U549"/>
      <c r="W549" s="104"/>
    </row>
    <row r="550" spans="1:23" ht="14.4">
      <c r="A550" s="177">
        <v>39799186</v>
      </c>
      <c r="B550" s="179" t="s">
        <v>3929</v>
      </c>
      <c r="C550" s="5"/>
      <c r="D550" s="5" t="s">
        <v>4306</v>
      </c>
      <c r="E550" s="25" t="s">
        <v>4948</v>
      </c>
      <c r="F550" t="s">
        <v>5149</v>
      </c>
      <c r="G550" s="70" t="s">
        <v>5102</v>
      </c>
      <c r="I550" s="177">
        <v>43525017</v>
      </c>
      <c r="J550" s="179" t="s">
        <v>3942</v>
      </c>
      <c r="N550"/>
      <c r="P550" s="104"/>
      <c r="U550"/>
      <c r="W550" s="104"/>
    </row>
    <row r="551" spans="1:23" ht="14.4">
      <c r="A551" s="177">
        <v>20602037</v>
      </c>
      <c r="B551" s="179" t="s">
        <v>3930</v>
      </c>
      <c r="C551" s="5"/>
      <c r="D551" s="5" t="s">
        <v>4307</v>
      </c>
      <c r="E551" s="25" t="s">
        <v>4995</v>
      </c>
      <c r="F551" t="s">
        <v>5153</v>
      </c>
      <c r="G551" s="70" t="s">
        <v>5120</v>
      </c>
      <c r="I551" s="177">
        <v>43528013</v>
      </c>
      <c r="J551" s="179" t="s">
        <v>3943</v>
      </c>
      <c r="N551"/>
      <c r="P551" s="104"/>
      <c r="U551"/>
      <c r="W551" s="104"/>
    </row>
    <row r="552" spans="1:23" ht="14.4">
      <c r="A552" s="177">
        <v>20602049</v>
      </c>
      <c r="B552" s="179" t="s">
        <v>3931</v>
      </c>
      <c r="C552" s="5"/>
      <c r="D552" s="5" t="s">
        <v>4308</v>
      </c>
      <c r="E552" s="25" t="s">
        <v>4996</v>
      </c>
      <c r="F552" t="s">
        <v>5154</v>
      </c>
      <c r="G552" s="70" t="s">
        <v>3452</v>
      </c>
      <c r="I552" s="177">
        <v>44042051</v>
      </c>
      <c r="J552" s="179" t="s">
        <v>3943</v>
      </c>
      <c r="N552"/>
      <c r="P552" s="104"/>
      <c r="U552"/>
      <c r="W552" s="104"/>
    </row>
    <row r="553" spans="1:23" ht="14.4">
      <c r="A553" s="177">
        <v>33878012</v>
      </c>
      <c r="B553" s="179" t="s">
        <v>3932</v>
      </c>
      <c r="C553" s="5"/>
      <c r="D553" s="5" t="s">
        <v>4309</v>
      </c>
      <c r="E553" s="25" t="s">
        <v>4997</v>
      </c>
      <c r="F553" t="s">
        <v>2386</v>
      </c>
      <c r="G553" s="70" t="s">
        <v>3452</v>
      </c>
      <c r="I553" s="177">
        <v>37029028</v>
      </c>
      <c r="J553" s="179" t="s">
        <v>3943</v>
      </c>
      <c r="N553"/>
      <c r="P553" s="104"/>
      <c r="U553"/>
      <c r="W553" s="104"/>
    </row>
    <row r="554" spans="1:23" ht="14.4">
      <c r="A554" s="177">
        <v>20602013</v>
      </c>
      <c r="B554" s="179" t="s">
        <v>3933</v>
      </c>
      <c r="C554" s="5"/>
      <c r="D554" s="5" t="s">
        <v>4310</v>
      </c>
      <c r="E554" s="25" t="s">
        <v>4998</v>
      </c>
      <c r="F554" t="s">
        <v>2386</v>
      </c>
      <c r="G554" s="70" t="s">
        <v>3452</v>
      </c>
      <c r="I554" s="177">
        <v>40576011</v>
      </c>
      <c r="J554" s="179" t="s">
        <v>3944</v>
      </c>
      <c r="N554"/>
      <c r="P554" s="104"/>
      <c r="U554"/>
      <c r="W554" s="104"/>
    </row>
    <row r="555" spans="1:23" ht="14.4">
      <c r="A555" s="177">
        <v>33878024</v>
      </c>
      <c r="B555" s="179" t="s">
        <v>3934</v>
      </c>
      <c r="C555" s="5"/>
      <c r="D555" s="5" t="s">
        <v>4311</v>
      </c>
      <c r="E555" s="25" t="s">
        <v>4999</v>
      </c>
      <c r="F555" t="s">
        <v>5155</v>
      </c>
      <c r="G555" s="70" t="s">
        <v>3451</v>
      </c>
      <c r="I555" s="177">
        <v>47553033</v>
      </c>
      <c r="J555" s="179" t="s">
        <v>3943</v>
      </c>
      <c r="N555"/>
      <c r="P555" s="104"/>
      <c r="U555"/>
      <c r="W555" s="104"/>
    </row>
    <row r="556" spans="1:23" ht="14.4">
      <c r="A556" s="177">
        <v>20602025</v>
      </c>
      <c r="B556" s="179" t="s">
        <v>3935</v>
      </c>
      <c r="C556" s="5"/>
      <c r="D556" s="5" t="s">
        <v>4312</v>
      </c>
      <c r="E556" s="25" t="s">
        <v>5000</v>
      </c>
      <c r="F556" t="s">
        <v>5155</v>
      </c>
      <c r="G556" s="70" t="s">
        <v>3451</v>
      </c>
      <c r="I556" s="177">
        <v>45557028</v>
      </c>
      <c r="J556" s="179" t="s">
        <v>3943</v>
      </c>
      <c r="N556"/>
      <c r="P556" s="104"/>
      <c r="U556"/>
      <c r="W556" s="104"/>
    </row>
    <row r="557" spans="1:23" ht="14.4">
      <c r="A557" s="177">
        <v>20602052</v>
      </c>
      <c r="B557" s="179" t="s">
        <v>3936</v>
      </c>
      <c r="C557" s="5"/>
      <c r="D557" s="5" t="s">
        <v>4313</v>
      </c>
      <c r="E557" s="25" t="s">
        <v>5001</v>
      </c>
      <c r="F557" t="s">
        <v>5156</v>
      </c>
      <c r="G557" s="70" t="s">
        <v>3451</v>
      </c>
      <c r="I557" s="177">
        <v>43109038</v>
      </c>
      <c r="J557" s="179" t="s">
        <v>3943</v>
      </c>
      <c r="N557"/>
      <c r="P557" s="104"/>
      <c r="U557"/>
      <c r="W557" s="104"/>
    </row>
    <row r="558" spans="1:23" ht="14.4">
      <c r="A558" s="177">
        <v>22593204</v>
      </c>
      <c r="B558" s="179" t="s">
        <v>3937</v>
      </c>
      <c r="C558" s="5"/>
      <c r="D558" s="5" t="s">
        <v>4314</v>
      </c>
      <c r="E558" s="25" t="s">
        <v>5002</v>
      </c>
      <c r="F558" t="s">
        <v>3457</v>
      </c>
      <c r="G558" s="70" t="s">
        <v>5110</v>
      </c>
      <c r="I558" s="177">
        <v>41312036</v>
      </c>
      <c r="J558" s="179" t="s">
        <v>3945</v>
      </c>
      <c r="N558"/>
      <c r="P558" s="104"/>
      <c r="U558"/>
      <c r="W558" s="104"/>
    </row>
    <row r="559" spans="1:23" ht="14.4">
      <c r="A559" s="177">
        <v>39693039</v>
      </c>
      <c r="B559" s="179" t="s">
        <v>3937</v>
      </c>
      <c r="C559" s="5"/>
      <c r="D559" s="5" t="s">
        <v>4315</v>
      </c>
      <c r="E559" s="25" t="s">
        <v>5003</v>
      </c>
      <c r="F559" t="s">
        <v>3457</v>
      </c>
      <c r="G559" s="70" t="s">
        <v>5110</v>
      </c>
      <c r="I559" s="177">
        <v>43834011</v>
      </c>
      <c r="J559" s="179" t="s">
        <v>3943</v>
      </c>
      <c r="N559"/>
      <c r="P559" s="104"/>
      <c r="U559"/>
      <c r="W559" s="104"/>
    </row>
    <row r="560" spans="1:23" ht="14.4">
      <c r="A560" s="177">
        <v>41240033</v>
      </c>
      <c r="B560" s="179" t="s">
        <v>3937</v>
      </c>
      <c r="C560" s="5"/>
      <c r="D560" s="5" t="s">
        <v>4316</v>
      </c>
      <c r="E560" s="25" t="s">
        <v>5004</v>
      </c>
      <c r="F560" t="s">
        <v>3457</v>
      </c>
      <c r="G560" s="70" t="s">
        <v>5110</v>
      </c>
      <c r="I560" s="177">
        <v>43834023</v>
      </c>
      <c r="J560" s="179" t="s">
        <v>3946</v>
      </c>
      <c r="N560"/>
      <c r="P560" s="104"/>
      <c r="U560"/>
      <c r="W560" s="104"/>
    </row>
    <row r="561" spans="1:23" ht="14.4">
      <c r="A561" s="177">
        <v>45557016</v>
      </c>
      <c r="B561" s="179" t="s">
        <v>3938</v>
      </c>
      <c r="C561" s="5"/>
      <c r="D561" s="5" t="s">
        <v>4317</v>
      </c>
      <c r="E561" s="25" t="s">
        <v>5005</v>
      </c>
      <c r="F561" t="s">
        <v>3457</v>
      </c>
      <c r="G561" s="70" t="s">
        <v>5110</v>
      </c>
      <c r="I561" s="177">
        <v>43526019</v>
      </c>
      <c r="J561" s="179" t="s">
        <v>3943</v>
      </c>
      <c r="N561"/>
      <c r="P561" s="104"/>
      <c r="U561"/>
      <c r="W561" s="104"/>
    </row>
    <row r="562" spans="1:23" ht="14.4">
      <c r="A562" s="177">
        <v>43109026</v>
      </c>
      <c r="B562" s="179" t="s">
        <v>3938</v>
      </c>
      <c r="C562" s="5"/>
      <c r="D562" s="5" t="s">
        <v>4318</v>
      </c>
      <c r="E562" s="25" t="s">
        <v>5006</v>
      </c>
      <c r="F562" t="s">
        <v>5157</v>
      </c>
      <c r="G562" s="70" t="s">
        <v>5110</v>
      </c>
      <c r="I562" s="177">
        <v>43523012</v>
      </c>
      <c r="J562" s="179" t="s">
        <v>3943</v>
      </c>
      <c r="N562"/>
      <c r="P562" s="104"/>
      <c r="U562"/>
      <c r="W562" s="104"/>
    </row>
    <row r="563" spans="1:23" ht="14.4">
      <c r="A563" s="177">
        <v>43521018</v>
      </c>
      <c r="B563" s="179" t="s">
        <v>3939</v>
      </c>
      <c r="C563" s="5"/>
      <c r="D563" s="5" t="s">
        <v>4319</v>
      </c>
      <c r="E563" s="25" t="s">
        <v>5007</v>
      </c>
      <c r="F563" t="s">
        <v>5158</v>
      </c>
      <c r="G563" s="70" t="s">
        <v>5113</v>
      </c>
      <c r="I563" s="177">
        <v>43529015</v>
      </c>
      <c r="J563" s="179" t="s">
        <v>3943</v>
      </c>
      <c r="N563"/>
      <c r="P563" s="104"/>
      <c r="U563"/>
      <c r="W563" s="104"/>
    </row>
    <row r="564" spans="1:23" ht="14.4">
      <c r="A564" s="177">
        <v>22593216</v>
      </c>
      <c r="B564" s="179" t="s">
        <v>3940</v>
      </c>
      <c r="C564" s="5"/>
      <c r="D564" s="5" t="s">
        <v>4320</v>
      </c>
      <c r="E564" s="25" t="s">
        <v>5008</v>
      </c>
      <c r="F564" t="s">
        <v>5159</v>
      </c>
      <c r="G564" s="70" t="s">
        <v>5113</v>
      </c>
      <c r="I564" s="177">
        <v>26916142</v>
      </c>
      <c r="J564" s="179" t="s">
        <v>3947</v>
      </c>
      <c r="N564"/>
      <c r="P564" s="104"/>
      <c r="U564"/>
      <c r="W564" s="104"/>
    </row>
    <row r="565" spans="1:23" ht="14.4">
      <c r="A565" s="177">
        <v>41240019</v>
      </c>
      <c r="B565" s="179" t="s">
        <v>3940</v>
      </c>
      <c r="C565" s="5"/>
      <c r="D565" s="5" t="s">
        <v>4321</v>
      </c>
      <c r="E565" s="25" t="s">
        <v>5009</v>
      </c>
      <c r="F565" t="s">
        <v>5159</v>
      </c>
      <c r="G565" s="70" t="s">
        <v>5113</v>
      </c>
      <c r="I565" s="177">
        <v>26916130</v>
      </c>
      <c r="J565" s="179" t="s">
        <v>3948</v>
      </c>
      <c r="N565"/>
      <c r="P565" s="104"/>
      <c r="U565"/>
      <c r="W565" s="104"/>
    </row>
    <row r="566" spans="1:23" ht="14.4">
      <c r="A566" s="177">
        <v>42830012</v>
      </c>
      <c r="B566" s="179" t="s">
        <v>3940</v>
      </c>
      <c r="C566" s="5"/>
      <c r="D566" s="5" t="s">
        <v>4322</v>
      </c>
      <c r="E566" s="25" t="s">
        <v>5010</v>
      </c>
      <c r="F566" t="s">
        <v>5159</v>
      </c>
      <c r="G566" s="70" t="s">
        <v>5113</v>
      </c>
      <c r="I566" s="177">
        <v>22593115</v>
      </c>
      <c r="J566" s="179" t="s">
        <v>3949</v>
      </c>
      <c r="N566"/>
      <c r="P566" s="104"/>
      <c r="U566"/>
      <c r="W566" s="104"/>
    </row>
    <row r="567" spans="1:23" ht="14.4">
      <c r="A567" s="177">
        <v>42859013</v>
      </c>
      <c r="B567" s="179" t="s">
        <v>3940</v>
      </c>
      <c r="C567" s="5"/>
      <c r="D567" s="5" t="s">
        <v>4323</v>
      </c>
      <c r="E567" s="25" t="s">
        <v>5011</v>
      </c>
      <c r="F567" t="s">
        <v>5160</v>
      </c>
      <c r="G567" s="70" t="s">
        <v>5113</v>
      </c>
      <c r="I567" s="177">
        <v>24635106</v>
      </c>
      <c r="J567" s="179" t="s">
        <v>3950</v>
      </c>
      <c r="N567"/>
      <c r="P567" s="104"/>
      <c r="U567"/>
      <c r="W567" s="104"/>
    </row>
    <row r="568" spans="1:23" ht="14.4">
      <c r="A568" s="177">
        <v>42996013</v>
      </c>
      <c r="B568" s="179" t="s">
        <v>3940</v>
      </c>
      <c r="C568" s="5"/>
      <c r="D568" s="5" t="s">
        <v>4324</v>
      </c>
      <c r="E568" s="25" t="s">
        <v>5012</v>
      </c>
      <c r="F568" t="s">
        <v>5159</v>
      </c>
      <c r="G568" s="70" t="s">
        <v>5113</v>
      </c>
      <c r="I568" s="177">
        <v>24635029</v>
      </c>
      <c r="J568" s="179" t="s">
        <v>3951</v>
      </c>
      <c r="N568"/>
      <c r="P568" s="104"/>
      <c r="U568"/>
      <c r="W568" s="104"/>
    </row>
    <row r="569" spans="1:23" ht="14.4">
      <c r="A569" s="177">
        <v>43101017</v>
      </c>
      <c r="B569" s="179" t="s">
        <v>3940</v>
      </c>
      <c r="C569" s="5"/>
      <c r="D569" s="5" t="s">
        <v>4325</v>
      </c>
      <c r="E569" s="25" t="s">
        <v>5013</v>
      </c>
      <c r="F569" t="s">
        <v>5159</v>
      </c>
      <c r="G569" s="70" t="s">
        <v>5113</v>
      </c>
      <c r="I569" s="177">
        <v>37398029</v>
      </c>
      <c r="J569" s="179" t="s">
        <v>3952</v>
      </c>
      <c r="N569"/>
      <c r="P569" s="104"/>
      <c r="U569"/>
      <c r="W569" s="104"/>
    </row>
    <row r="570" spans="1:23" ht="14.4">
      <c r="A570" s="177">
        <v>22593103</v>
      </c>
      <c r="B570" s="179" t="s">
        <v>3941</v>
      </c>
      <c r="C570" s="5"/>
      <c r="D570" s="5" t="s">
        <v>4326</v>
      </c>
      <c r="E570" s="25" t="s">
        <v>5014</v>
      </c>
      <c r="F570" t="s">
        <v>5161</v>
      </c>
      <c r="G570" s="70" t="s">
        <v>5113</v>
      </c>
      <c r="I570" s="177">
        <v>37412121</v>
      </c>
      <c r="J570" s="179" t="s">
        <v>3952</v>
      </c>
      <c r="N570"/>
      <c r="P570" s="104"/>
      <c r="U570"/>
      <c r="W570" s="104"/>
    </row>
    <row r="571" spans="1:23" ht="14.4">
      <c r="A571" s="177">
        <v>43525017</v>
      </c>
      <c r="B571" s="179" t="s">
        <v>3942</v>
      </c>
      <c r="C571" s="5"/>
      <c r="D571" s="5" t="s">
        <v>4327</v>
      </c>
      <c r="E571" s="25" t="s">
        <v>5015</v>
      </c>
      <c r="F571" t="s">
        <v>2401</v>
      </c>
      <c r="G571" s="70" t="s">
        <v>5113</v>
      </c>
      <c r="I571" s="177">
        <v>43280027</v>
      </c>
      <c r="J571" s="179" t="s">
        <v>3952</v>
      </c>
      <c r="N571"/>
      <c r="P571" s="104"/>
      <c r="U571"/>
      <c r="W571" s="104"/>
    </row>
    <row r="572" spans="1:23" ht="14.4">
      <c r="A572" s="177">
        <v>43528013</v>
      </c>
      <c r="B572" s="179" t="s">
        <v>3943</v>
      </c>
      <c r="C572" s="5"/>
      <c r="D572" s="5" t="s">
        <v>4328</v>
      </c>
      <c r="E572" s="25" t="s">
        <v>5016</v>
      </c>
      <c r="F572" t="s">
        <v>2401</v>
      </c>
      <c r="G572" s="70" t="s">
        <v>5113</v>
      </c>
      <c r="I572" s="177">
        <v>27228028</v>
      </c>
      <c r="J572" s="179" t="s">
        <v>3953</v>
      </c>
      <c r="N572"/>
      <c r="P572" s="104"/>
      <c r="U572"/>
      <c r="W572" s="104"/>
    </row>
    <row r="573" spans="1:23" ht="14.4">
      <c r="A573" s="177">
        <v>44042051</v>
      </c>
      <c r="B573" s="179" t="s">
        <v>3943</v>
      </c>
      <c r="C573" s="5"/>
      <c r="D573" s="5" t="s">
        <v>4329</v>
      </c>
      <c r="E573" s="25" t="s">
        <v>5017</v>
      </c>
      <c r="F573" t="s">
        <v>2401</v>
      </c>
      <c r="G573" s="70" t="s">
        <v>5113</v>
      </c>
      <c r="I573" s="177">
        <v>27216023</v>
      </c>
      <c r="J573" s="179" t="s">
        <v>3954</v>
      </c>
      <c r="N573"/>
      <c r="P573" s="104"/>
      <c r="U573"/>
      <c r="W573" s="104"/>
    </row>
    <row r="574" spans="1:23" ht="14.4">
      <c r="A574" s="177">
        <v>37029028</v>
      </c>
      <c r="B574" s="179" t="s">
        <v>3943</v>
      </c>
      <c r="C574" s="5"/>
      <c r="D574" s="5" t="s">
        <v>4330</v>
      </c>
      <c r="E574" s="25" t="s">
        <v>5018</v>
      </c>
      <c r="F574" t="s">
        <v>2401</v>
      </c>
      <c r="G574" s="70" t="s">
        <v>5113</v>
      </c>
      <c r="I574" s="177">
        <v>27208026</v>
      </c>
      <c r="J574" s="179" t="s">
        <v>3955</v>
      </c>
      <c r="N574"/>
      <c r="P574" s="104"/>
      <c r="U574"/>
      <c r="W574" s="104"/>
    </row>
    <row r="575" spans="1:23" ht="14.4">
      <c r="A575" s="177">
        <v>40576011</v>
      </c>
      <c r="B575" s="179" t="s">
        <v>3944</v>
      </c>
      <c r="C575" s="5"/>
      <c r="D575" s="5" t="s">
        <v>4331</v>
      </c>
      <c r="E575" s="25" t="s">
        <v>5019</v>
      </c>
      <c r="F575" t="s">
        <v>5162</v>
      </c>
      <c r="G575" s="70" t="s">
        <v>5113</v>
      </c>
      <c r="I575" s="177">
        <v>28370029</v>
      </c>
      <c r="J575" s="179" t="s">
        <v>3956</v>
      </c>
      <c r="N575"/>
      <c r="P575" s="104"/>
      <c r="U575"/>
      <c r="W575" s="104"/>
    </row>
    <row r="576" spans="1:23" ht="14.4">
      <c r="A576" s="177">
        <v>47553033</v>
      </c>
      <c r="B576" s="179" t="s">
        <v>3943</v>
      </c>
      <c r="C576" s="5"/>
      <c r="D576" s="5" t="s">
        <v>4332</v>
      </c>
      <c r="E576" s="25" t="s">
        <v>5020</v>
      </c>
      <c r="F576" t="s">
        <v>2401</v>
      </c>
      <c r="G576" s="70" t="s">
        <v>5113</v>
      </c>
      <c r="I576" s="177">
        <v>37398082</v>
      </c>
      <c r="J576" s="179" t="s">
        <v>3957</v>
      </c>
      <c r="N576"/>
      <c r="P576" s="104"/>
      <c r="U576"/>
      <c r="W576" s="104"/>
    </row>
    <row r="577" spans="1:23" ht="14.4">
      <c r="A577" s="177">
        <v>45557028</v>
      </c>
      <c r="B577" s="179" t="s">
        <v>3943</v>
      </c>
      <c r="C577" s="5"/>
      <c r="D577" s="5" t="s">
        <v>4333</v>
      </c>
      <c r="E577" s="25" t="s">
        <v>5021</v>
      </c>
      <c r="F577" t="s">
        <v>2401</v>
      </c>
      <c r="G577" s="70" t="s">
        <v>5113</v>
      </c>
      <c r="I577" s="177">
        <v>43280041</v>
      </c>
      <c r="J577" s="179" t="s">
        <v>3957</v>
      </c>
      <c r="N577"/>
      <c r="P577" s="104"/>
      <c r="U577"/>
      <c r="W577" s="104"/>
    </row>
    <row r="578" spans="1:23" ht="14.4">
      <c r="A578" s="177">
        <v>43109038</v>
      </c>
      <c r="B578" s="179" t="s">
        <v>3943</v>
      </c>
      <c r="C578" s="5"/>
      <c r="D578" s="5" t="s">
        <v>4334</v>
      </c>
      <c r="E578" s="25" t="s">
        <v>5022</v>
      </c>
      <c r="F578" t="s">
        <v>2401</v>
      </c>
      <c r="G578" s="70" t="s">
        <v>5113</v>
      </c>
      <c r="I578" s="177">
        <v>27228030</v>
      </c>
      <c r="J578" s="179" t="s">
        <v>3958</v>
      </c>
      <c r="N578"/>
      <c r="P578" s="104"/>
      <c r="U578"/>
      <c r="W578" s="104"/>
    </row>
    <row r="579" spans="1:23" ht="14.4">
      <c r="A579" s="177">
        <v>41312036</v>
      </c>
      <c r="B579" s="179" t="s">
        <v>3945</v>
      </c>
      <c r="C579" s="5"/>
      <c r="D579" s="5" t="s">
        <v>4335</v>
      </c>
      <c r="E579" s="25" t="s">
        <v>5023</v>
      </c>
      <c r="F579" t="s">
        <v>5163</v>
      </c>
      <c r="G579" s="70" t="s">
        <v>5113</v>
      </c>
      <c r="I579" s="177">
        <v>28370043</v>
      </c>
      <c r="J579" s="179" t="s">
        <v>3959</v>
      </c>
      <c r="N579"/>
      <c r="P579" s="104"/>
      <c r="U579"/>
      <c r="W579" s="104"/>
    </row>
    <row r="580" spans="1:23" ht="14.4">
      <c r="A580" s="177">
        <v>43834011</v>
      </c>
      <c r="B580" s="179" t="s">
        <v>3943</v>
      </c>
      <c r="C580" s="5"/>
      <c r="D580" s="5" t="s">
        <v>4336</v>
      </c>
      <c r="E580" s="25" t="s">
        <v>5024</v>
      </c>
      <c r="F580" t="s">
        <v>2401</v>
      </c>
      <c r="G580" s="70" t="s">
        <v>5113</v>
      </c>
      <c r="I580" s="177">
        <v>27216035</v>
      </c>
      <c r="J580" s="179" t="s">
        <v>3960</v>
      </c>
      <c r="N580"/>
      <c r="P580" s="104"/>
      <c r="U580"/>
      <c r="W580" s="104"/>
    </row>
    <row r="581" spans="1:23" ht="14.4">
      <c r="A581" s="177">
        <v>43834023</v>
      </c>
      <c r="B581" s="179" t="s">
        <v>3946</v>
      </c>
      <c r="C581" s="5"/>
      <c r="D581" s="5" t="s">
        <v>4337</v>
      </c>
      <c r="E581" s="25" t="s">
        <v>5025</v>
      </c>
      <c r="F581" t="s">
        <v>5164</v>
      </c>
      <c r="G581" s="70" t="s">
        <v>5113</v>
      </c>
      <c r="I581" s="177">
        <v>27208040</v>
      </c>
      <c r="J581" s="179" t="s">
        <v>3961</v>
      </c>
      <c r="N581"/>
      <c r="P581" s="104"/>
      <c r="U581"/>
      <c r="W581" s="104"/>
    </row>
    <row r="582" spans="1:23" ht="14.4">
      <c r="A582" s="177">
        <v>43526019</v>
      </c>
      <c r="B582" s="179" t="s">
        <v>3943</v>
      </c>
      <c r="C582" s="5"/>
      <c r="D582" s="5" t="s">
        <v>4338</v>
      </c>
      <c r="E582" s="25" t="s">
        <v>5026</v>
      </c>
      <c r="F582" t="s">
        <v>2401</v>
      </c>
      <c r="G582" s="70" t="s">
        <v>5113</v>
      </c>
      <c r="I582" s="177">
        <v>37359027</v>
      </c>
      <c r="J582" s="179" t="s">
        <v>3962</v>
      </c>
      <c r="N582"/>
      <c r="P582" s="104"/>
      <c r="U582"/>
      <c r="W582" s="104"/>
    </row>
    <row r="583" spans="1:23" ht="14.4">
      <c r="A583" s="177">
        <v>43523012</v>
      </c>
      <c r="B583" s="179" t="s">
        <v>3943</v>
      </c>
      <c r="C583" s="5"/>
      <c r="D583" s="5" t="s">
        <v>4339</v>
      </c>
      <c r="E583" s="25" t="s">
        <v>5027</v>
      </c>
      <c r="F583" t="s">
        <v>2401</v>
      </c>
      <c r="G583" s="70" t="s">
        <v>5113</v>
      </c>
      <c r="I583" s="177">
        <v>37664024</v>
      </c>
      <c r="J583" s="179" t="s">
        <v>3963</v>
      </c>
      <c r="N583"/>
      <c r="P583" s="104"/>
      <c r="U583"/>
      <c r="W583" s="104"/>
    </row>
    <row r="584" spans="1:23" ht="14.4">
      <c r="A584" s="177">
        <v>43529015</v>
      </c>
      <c r="B584" s="179" t="s">
        <v>3943</v>
      </c>
      <c r="C584" s="5"/>
      <c r="D584" s="5" t="s">
        <v>4340</v>
      </c>
      <c r="E584" s="25" t="s">
        <v>5028</v>
      </c>
      <c r="F584" t="s">
        <v>2401</v>
      </c>
      <c r="G584" s="70" t="s">
        <v>5113</v>
      </c>
      <c r="I584" s="177">
        <v>37348036</v>
      </c>
      <c r="J584" s="179" t="s">
        <v>3964</v>
      </c>
      <c r="N584"/>
      <c r="P584" s="104"/>
      <c r="U584"/>
      <c r="W584" s="104"/>
    </row>
    <row r="585" spans="1:23" ht="14.4">
      <c r="A585" s="177">
        <v>26916142</v>
      </c>
      <c r="B585" s="179" t="s">
        <v>3947</v>
      </c>
      <c r="C585" s="5"/>
      <c r="D585" s="5" t="s">
        <v>4341</v>
      </c>
      <c r="E585" s="25" t="s">
        <v>5029</v>
      </c>
      <c r="F585" t="s">
        <v>5165</v>
      </c>
      <c r="G585" s="70" t="s">
        <v>5113</v>
      </c>
      <c r="I585" s="177">
        <v>37364039</v>
      </c>
      <c r="J585" s="179" t="s">
        <v>3965</v>
      </c>
      <c r="N585"/>
      <c r="P585" s="104"/>
      <c r="U585"/>
      <c r="W585" s="104"/>
    </row>
    <row r="586" spans="1:23" ht="14.4">
      <c r="A586" s="177">
        <v>26916130</v>
      </c>
      <c r="B586" s="179" t="s">
        <v>3948</v>
      </c>
      <c r="C586" s="5"/>
      <c r="D586" s="5" t="s">
        <v>4341</v>
      </c>
      <c r="E586" s="25" t="s">
        <v>5029</v>
      </c>
      <c r="F586" t="s">
        <v>5165</v>
      </c>
      <c r="G586" s="70" t="s">
        <v>5113</v>
      </c>
      <c r="I586" s="177">
        <v>37669037</v>
      </c>
      <c r="J586" s="179" t="s">
        <v>3966</v>
      </c>
      <c r="N586"/>
      <c r="P586" s="104"/>
      <c r="U586"/>
      <c r="W586" s="104"/>
    </row>
    <row r="587" spans="1:23" ht="14.4">
      <c r="A587" s="177">
        <v>22593115</v>
      </c>
      <c r="B587" s="179" t="s">
        <v>3949</v>
      </c>
      <c r="C587" s="5"/>
      <c r="D587" s="5" t="s">
        <v>4342</v>
      </c>
      <c r="E587" s="25" t="s">
        <v>5030</v>
      </c>
      <c r="F587" t="s">
        <v>5166</v>
      </c>
      <c r="G587" s="70" t="s">
        <v>5121</v>
      </c>
      <c r="I587" s="177">
        <v>37331028</v>
      </c>
      <c r="J587" s="179" t="s">
        <v>3967</v>
      </c>
      <c r="N587"/>
      <c r="P587" s="104"/>
      <c r="U587"/>
      <c r="W587" s="104"/>
    </row>
    <row r="588" spans="1:23" ht="14.4">
      <c r="A588" s="177">
        <v>24635106</v>
      </c>
      <c r="B588" s="179" t="s">
        <v>3950</v>
      </c>
      <c r="C588" s="5"/>
      <c r="D588" s="5" t="s">
        <v>4343</v>
      </c>
      <c r="E588" s="25" t="s">
        <v>5031</v>
      </c>
      <c r="F588" t="s">
        <v>5167</v>
      </c>
      <c r="G588" s="70" t="s">
        <v>5122</v>
      </c>
      <c r="I588" s="177">
        <v>37640036</v>
      </c>
      <c r="J588" s="179" t="s">
        <v>3968</v>
      </c>
      <c r="N588"/>
      <c r="P588" s="104"/>
      <c r="U588"/>
      <c r="W588" s="104"/>
    </row>
    <row r="589" spans="1:23" ht="14.4">
      <c r="A589" s="177">
        <v>24635029</v>
      </c>
      <c r="B589" s="179" t="s">
        <v>3951</v>
      </c>
      <c r="C589" s="5"/>
      <c r="D589" s="5" t="s">
        <v>4344</v>
      </c>
      <c r="E589" s="25" t="s">
        <v>5032</v>
      </c>
      <c r="F589" t="s">
        <v>5168</v>
      </c>
      <c r="G589" s="70" t="s">
        <v>5123</v>
      </c>
      <c r="I589" s="177">
        <v>37134261</v>
      </c>
      <c r="J589" s="179" t="s">
        <v>3969</v>
      </c>
      <c r="N589"/>
      <c r="P589" s="104"/>
      <c r="U589"/>
      <c r="W589" s="104"/>
    </row>
    <row r="590" spans="1:23" ht="14.4">
      <c r="A590" s="177">
        <v>37398029</v>
      </c>
      <c r="B590" s="179" t="s">
        <v>3952</v>
      </c>
      <c r="C590" s="5"/>
      <c r="D590" s="5" t="s">
        <v>4345</v>
      </c>
      <c r="E590" s="25" t="s">
        <v>5033</v>
      </c>
      <c r="F590" t="s">
        <v>5127</v>
      </c>
      <c r="G590" s="70" t="s">
        <v>5119</v>
      </c>
      <c r="I590" s="177">
        <v>37206214</v>
      </c>
      <c r="J590" s="179" t="s">
        <v>3969</v>
      </c>
      <c r="N590"/>
      <c r="P590" s="104"/>
      <c r="U590"/>
      <c r="W590" s="104"/>
    </row>
    <row r="591" spans="1:23" ht="14.4">
      <c r="A591" s="177">
        <v>37412121</v>
      </c>
      <c r="B591" s="179" t="s">
        <v>3952</v>
      </c>
      <c r="C591" s="5"/>
      <c r="D591" s="25"/>
      <c r="E591" s="25" t="s">
        <v>5034</v>
      </c>
      <c r="F591" t="s">
        <v>5127</v>
      </c>
      <c r="G591" s="70" t="s">
        <v>5119</v>
      </c>
      <c r="I591" s="177">
        <v>37213257</v>
      </c>
      <c r="J591" s="179" t="s">
        <v>3969</v>
      </c>
      <c r="N591"/>
      <c r="P591" s="104"/>
      <c r="U591"/>
      <c r="W591" s="104"/>
    </row>
    <row r="592" spans="1:23" ht="14.4">
      <c r="A592" s="177">
        <v>43280027</v>
      </c>
      <c r="B592" s="179" t="s">
        <v>3952</v>
      </c>
      <c r="C592" s="5"/>
      <c r="D592" s="25"/>
      <c r="E592" s="25" t="s">
        <v>5035</v>
      </c>
      <c r="F592" t="s">
        <v>5130</v>
      </c>
      <c r="G592" s="70" t="s">
        <v>5119</v>
      </c>
      <c r="I592" s="177">
        <v>37328022</v>
      </c>
      <c r="J592" s="179" t="s">
        <v>3969</v>
      </c>
      <c r="N592"/>
      <c r="P592" s="104"/>
      <c r="U592"/>
      <c r="W592" s="104"/>
    </row>
    <row r="593" spans="1:23" ht="14.4">
      <c r="A593" s="177">
        <v>27228028</v>
      </c>
      <c r="B593" s="179" t="s">
        <v>3953</v>
      </c>
      <c r="C593" s="5"/>
      <c r="D593" s="25"/>
      <c r="E593" s="25" t="s">
        <v>5036</v>
      </c>
      <c r="F593" t="s">
        <v>5127</v>
      </c>
      <c r="G593" s="70" t="s">
        <v>5119</v>
      </c>
      <c r="I593" s="177">
        <v>37352022</v>
      </c>
      <c r="J593" s="179" t="s">
        <v>3969</v>
      </c>
      <c r="N593"/>
      <c r="P593" s="104"/>
      <c r="U593"/>
      <c r="W593" s="104"/>
    </row>
    <row r="594" spans="1:23" ht="14.4">
      <c r="A594" s="177">
        <v>27216023</v>
      </c>
      <c r="B594" s="179" t="s">
        <v>3954</v>
      </c>
      <c r="C594" s="5"/>
      <c r="D594" s="25"/>
      <c r="E594" s="25" t="s">
        <v>5036</v>
      </c>
      <c r="F594" t="s">
        <v>5127</v>
      </c>
      <c r="G594" s="70" t="s">
        <v>5119</v>
      </c>
      <c r="I594" s="177">
        <v>37367036</v>
      </c>
      <c r="J594" s="179" t="s">
        <v>3969</v>
      </c>
      <c r="N594"/>
      <c r="P594" s="104"/>
      <c r="U594"/>
      <c r="W594" s="104"/>
    </row>
    <row r="595" spans="1:23" ht="14.4">
      <c r="A595" s="177">
        <v>27208026</v>
      </c>
      <c r="B595" s="179" t="s">
        <v>3955</v>
      </c>
      <c r="C595" s="5"/>
      <c r="D595" s="25"/>
      <c r="E595" s="25" t="s">
        <v>5037</v>
      </c>
      <c r="F595" t="s">
        <v>5127</v>
      </c>
      <c r="G595" s="70" t="s">
        <v>5119</v>
      </c>
      <c r="I595" s="177">
        <v>37398056</v>
      </c>
      <c r="J595" s="179" t="s">
        <v>3969</v>
      </c>
      <c r="N595"/>
      <c r="P595" s="104"/>
      <c r="U595"/>
      <c r="W595" s="104"/>
    </row>
    <row r="596" spans="1:23" ht="14.4">
      <c r="A596" s="177">
        <v>28370029</v>
      </c>
      <c r="B596" s="179" t="s">
        <v>3956</v>
      </c>
      <c r="C596" s="5"/>
      <c r="D596" s="25"/>
      <c r="E596" s="25" t="s">
        <v>5036</v>
      </c>
      <c r="F596" t="s">
        <v>5127</v>
      </c>
      <c r="G596" s="70" t="s">
        <v>5119</v>
      </c>
      <c r="I596" s="177">
        <v>37412158</v>
      </c>
      <c r="J596" s="179" t="s">
        <v>3969</v>
      </c>
      <c r="N596"/>
      <c r="P596" s="104"/>
      <c r="U596"/>
      <c r="W596" s="104"/>
    </row>
    <row r="597" spans="1:23" ht="14.4">
      <c r="A597" s="177">
        <v>37398082</v>
      </c>
      <c r="B597" s="179" t="s">
        <v>3957</v>
      </c>
      <c r="C597" s="5"/>
      <c r="D597" s="25"/>
      <c r="E597" s="25" t="s">
        <v>5038</v>
      </c>
      <c r="F597" t="s">
        <v>5128</v>
      </c>
      <c r="G597" s="70" t="s">
        <v>5118</v>
      </c>
      <c r="I597" s="177">
        <v>37528217</v>
      </c>
      <c r="J597" s="179" t="s">
        <v>3969</v>
      </c>
      <c r="N597"/>
      <c r="P597" s="104"/>
      <c r="U597"/>
      <c r="W597" s="104"/>
    </row>
    <row r="598" spans="1:23" ht="14.4">
      <c r="A598" s="177">
        <v>43280041</v>
      </c>
      <c r="B598" s="179" t="s">
        <v>3957</v>
      </c>
      <c r="C598" s="5"/>
      <c r="D598" s="25"/>
      <c r="E598" s="25" t="s">
        <v>5039</v>
      </c>
      <c r="F598" t="s">
        <v>5169</v>
      </c>
      <c r="G598" s="70" t="s">
        <v>5118</v>
      </c>
      <c r="I598" s="177">
        <v>37593175</v>
      </c>
      <c r="J598" s="179" t="s">
        <v>3969</v>
      </c>
      <c r="N598"/>
      <c r="P598" s="104"/>
      <c r="U598"/>
      <c r="W598" s="104"/>
    </row>
    <row r="599" spans="1:23" ht="14.4">
      <c r="A599" s="177">
        <v>27228030</v>
      </c>
      <c r="B599" s="179" t="s">
        <v>3958</v>
      </c>
      <c r="C599" s="5"/>
      <c r="D599" s="25"/>
      <c r="E599" s="25" t="s">
        <v>5040</v>
      </c>
      <c r="F599" t="s">
        <v>5128</v>
      </c>
      <c r="G599" s="70" t="s">
        <v>5118</v>
      </c>
      <c r="I599" s="177">
        <v>37708144</v>
      </c>
      <c r="J599" s="179" t="s">
        <v>3969</v>
      </c>
      <c r="N599"/>
      <c r="P599" s="104"/>
      <c r="U599"/>
      <c r="W599" s="104"/>
    </row>
    <row r="600" spans="1:23" ht="14.4">
      <c r="A600" s="177">
        <v>28370043</v>
      </c>
      <c r="B600" s="179" t="s">
        <v>3959</v>
      </c>
      <c r="C600" s="5"/>
      <c r="D600" s="25"/>
      <c r="E600" s="25" t="s">
        <v>5040</v>
      </c>
      <c r="F600" t="s">
        <v>5128</v>
      </c>
      <c r="G600" s="70" t="s">
        <v>5118</v>
      </c>
      <c r="I600" s="177">
        <v>37809175</v>
      </c>
      <c r="J600" s="179" t="s">
        <v>3969</v>
      </c>
      <c r="N600"/>
      <c r="P600" s="104"/>
      <c r="U600"/>
      <c r="W600" s="104"/>
    </row>
    <row r="601" spans="1:23" ht="14.4">
      <c r="A601" s="177">
        <v>27216035</v>
      </c>
      <c r="B601" s="179" t="s">
        <v>3960</v>
      </c>
      <c r="C601" s="5"/>
      <c r="D601" s="25"/>
      <c r="E601" s="25" t="s">
        <v>5040</v>
      </c>
      <c r="F601" t="s">
        <v>5128</v>
      </c>
      <c r="G601" s="70" t="s">
        <v>5118</v>
      </c>
      <c r="I601" s="177">
        <v>38051064</v>
      </c>
      <c r="J601" s="179" t="s">
        <v>3969</v>
      </c>
      <c r="N601"/>
      <c r="P601" s="104"/>
      <c r="U601"/>
      <c r="W601" s="104"/>
    </row>
    <row r="602" spans="1:23" ht="14.4">
      <c r="A602" s="177">
        <v>27208040</v>
      </c>
      <c r="B602" s="179" t="s">
        <v>3961</v>
      </c>
      <c r="C602" s="5"/>
      <c r="D602" s="25"/>
      <c r="E602" s="25" t="s">
        <v>5041</v>
      </c>
      <c r="F602" t="s">
        <v>5128</v>
      </c>
      <c r="G602" s="70" t="s">
        <v>5118</v>
      </c>
      <c r="I602" s="177">
        <v>38561027</v>
      </c>
      <c r="J602" s="179" t="s">
        <v>3969</v>
      </c>
      <c r="N602"/>
      <c r="P602" s="104"/>
      <c r="U602"/>
      <c r="W602" s="104"/>
    </row>
    <row r="603" spans="1:23" ht="14.4">
      <c r="A603" s="177">
        <v>37359027</v>
      </c>
      <c r="B603" s="179" t="s">
        <v>3962</v>
      </c>
      <c r="C603" s="5"/>
      <c r="D603" s="25"/>
      <c r="E603" s="25" t="s">
        <v>5042</v>
      </c>
      <c r="F603" t="s">
        <v>5127</v>
      </c>
      <c r="G603" s="70" t="s">
        <v>5119</v>
      </c>
      <c r="I603" s="177">
        <v>38770121</v>
      </c>
      <c r="J603" s="179" t="s">
        <v>3969</v>
      </c>
      <c r="N603"/>
      <c r="P603" s="104"/>
      <c r="U603"/>
      <c r="W603" s="104"/>
    </row>
    <row r="604" spans="1:23" ht="14.4">
      <c r="A604" s="177">
        <v>37664024</v>
      </c>
      <c r="B604" s="179" t="s">
        <v>3963</v>
      </c>
      <c r="C604" s="5"/>
      <c r="D604" s="25"/>
      <c r="E604" s="25" t="s">
        <v>5043</v>
      </c>
      <c r="F604" t="s">
        <v>5127</v>
      </c>
      <c r="G604" s="70" t="s">
        <v>5119</v>
      </c>
      <c r="I604" s="177">
        <v>43280039</v>
      </c>
      <c r="J604" s="179" t="s">
        <v>3969</v>
      </c>
      <c r="N604"/>
      <c r="P604" s="104"/>
      <c r="U604"/>
      <c r="W604" s="104"/>
    </row>
    <row r="605" spans="1:23" ht="14.4">
      <c r="A605" s="177">
        <v>37348036</v>
      </c>
      <c r="B605" s="179" t="s">
        <v>3964</v>
      </c>
      <c r="C605" s="5"/>
      <c r="D605" s="25"/>
      <c r="E605" s="25" t="s">
        <v>5042</v>
      </c>
      <c r="F605" t="s">
        <v>5127</v>
      </c>
      <c r="G605" s="70" t="s">
        <v>5119</v>
      </c>
      <c r="I605" s="177">
        <v>41581240</v>
      </c>
      <c r="J605" s="179" t="s">
        <v>3970</v>
      </c>
      <c r="N605"/>
      <c r="P605" s="104"/>
      <c r="U605"/>
      <c r="W605" s="104"/>
    </row>
    <row r="606" spans="1:23" ht="14.4">
      <c r="A606" s="177">
        <v>37364039</v>
      </c>
      <c r="B606" s="179" t="s">
        <v>3965</v>
      </c>
      <c r="C606" s="5"/>
      <c r="D606" s="25"/>
      <c r="E606" s="25" t="s">
        <v>5044</v>
      </c>
      <c r="F606" t="s">
        <v>5127</v>
      </c>
      <c r="G606" s="70" t="s">
        <v>5119</v>
      </c>
      <c r="I606" s="177">
        <v>37326028</v>
      </c>
      <c r="J606" s="179" t="s">
        <v>3971</v>
      </c>
      <c r="N606"/>
      <c r="P606" s="104"/>
      <c r="U606"/>
      <c r="W606" s="104"/>
    </row>
    <row r="607" spans="1:23" ht="14.4">
      <c r="A607" s="177">
        <v>37669037</v>
      </c>
      <c r="B607" s="179" t="s">
        <v>3966</v>
      </c>
      <c r="C607" s="5"/>
      <c r="D607" s="25"/>
      <c r="E607" s="25" t="s">
        <v>5045</v>
      </c>
      <c r="F607" t="s">
        <v>5127</v>
      </c>
      <c r="G607" s="70" t="s">
        <v>5119</v>
      </c>
      <c r="I607" s="177">
        <v>38559023</v>
      </c>
      <c r="J607" s="179" t="s">
        <v>3972</v>
      </c>
      <c r="N607"/>
      <c r="P607" s="104"/>
      <c r="U607"/>
      <c r="W607" s="104"/>
    </row>
    <row r="608" spans="1:23" ht="14.4">
      <c r="A608" s="177">
        <v>37331028</v>
      </c>
      <c r="B608" s="179" t="s">
        <v>3967</v>
      </c>
      <c r="C608" s="5"/>
      <c r="D608" s="25"/>
      <c r="E608" s="25" t="s">
        <v>5042</v>
      </c>
      <c r="F608" t="s">
        <v>5127</v>
      </c>
      <c r="G608" s="70" t="s">
        <v>5119</v>
      </c>
      <c r="I608" s="177">
        <v>37317029</v>
      </c>
      <c r="J608" s="179" t="s">
        <v>3973</v>
      </c>
      <c r="N608"/>
      <c r="P608" s="104"/>
      <c r="U608"/>
      <c r="W608" s="104"/>
    </row>
    <row r="609" spans="1:23" ht="14.4">
      <c r="A609" s="177">
        <v>37640036</v>
      </c>
      <c r="B609" s="179" t="s">
        <v>3968</v>
      </c>
      <c r="C609" s="5"/>
      <c r="D609" s="25"/>
      <c r="E609" s="25" t="s">
        <v>5042</v>
      </c>
      <c r="F609" t="s">
        <v>5127</v>
      </c>
      <c r="G609" s="70" t="s">
        <v>5119</v>
      </c>
      <c r="I609" s="177">
        <v>38560025</v>
      </c>
      <c r="J609" s="179" t="s">
        <v>3974</v>
      </c>
      <c r="N609"/>
      <c r="P609" s="104"/>
      <c r="U609"/>
      <c r="W609" s="104"/>
    </row>
    <row r="610" spans="1:23" ht="14.4">
      <c r="A610" s="177">
        <v>37134261</v>
      </c>
      <c r="B610" s="179" t="s">
        <v>3969</v>
      </c>
      <c r="C610" s="5"/>
      <c r="D610" s="25"/>
      <c r="E610" s="25" t="s">
        <v>5046</v>
      </c>
      <c r="F610" t="s">
        <v>5127</v>
      </c>
      <c r="G610" s="70" t="s">
        <v>5119</v>
      </c>
      <c r="I610" s="177">
        <v>37327020</v>
      </c>
      <c r="J610" s="179" t="s">
        <v>3975</v>
      </c>
      <c r="N610"/>
      <c r="P610" s="104"/>
      <c r="U610"/>
      <c r="W610" s="104"/>
    </row>
    <row r="611" spans="1:23" ht="14.4">
      <c r="A611" s="177">
        <v>37206214</v>
      </c>
      <c r="B611" s="179" t="s">
        <v>3969</v>
      </c>
      <c r="C611" s="5"/>
      <c r="D611" s="25"/>
      <c r="E611" s="25" t="s">
        <v>5047</v>
      </c>
      <c r="F611" t="s">
        <v>5127</v>
      </c>
      <c r="G611" s="70" t="s">
        <v>5119</v>
      </c>
      <c r="I611" s="177">
        <v>37357023</v>
      </c>
      <c r="J611" s="179" t="s">
        <v>3976</v>
      </c>
      <c r="N611"/>
      <c r="P611" s="104"/>
      <c r="U611"/>
      <c r="W611" s="104"/>
    </row>
    <row r="612" spans="1:23" ht="14.4">
      <c r="A612" s="177">
        <v>37213257</v>
      </c>
      <c r="B612" s="179" t="s">
        <v>3969</v>
      </c>
      <c r="C612" s="5"/>
      <c r="D612" s="25"/>
      <c r="E612" s="25" t="s">
        <v>5047</v>
      </c>
      <c r="F612" t="s">
        <v>5127</v>
      </c>
      <c r="G612" s="70" t="s">
        <v>5119</v>
      </c>
      <c r="I612" s="177">
        <v>37354026</v>
      </c>
      <c r="J612" s="179" t="s">
        <v>3977</v>
      </c>
      <c r="N612"/>
      <c r="P612" s="104"/>
      <c r="U612"/>
      <c r="W612" s="104"/>
    </row>
    <row r="613" spans="1:23" ht="14.4">
      <c r="A613" s="177">
        <v>37328022</v>
      </c>
      <c r="B613" s="179" t="s">
        <v>3969</v>
      </c>
      <c r="C613" s="5"/>
      <c r="D613" s="25"/>
      <c r="E613" s="25" t="s">
        <v>5048</v>
      </c>
      <c r="F613" t="s">
        <v>5127</v>
      </c>
      <c r="G613" s="70" t="s">
        <v>5119</v>
      </c>
      <c r="I613" s="177">
        <v>27209105</v>
      </c>
      <c r="J613" s="179" t="s">
        <v>3978</v>
      </c>
      <c r="N613"/>
      <c r="P613" s="104"/>
      <c r="U613"/>
      <c r="W613" s="104"/>
    </row>
    <row r="614" spans="1:23" ht="14.4">
      <c r="A614" s="177">
        <v>37352022</v>
      </c>
      <c r="B614" s="179" t="s">
        <v>3969</v>
      </c>
      <c r="C614" s="5"/>
      <c r="D614" s="25"/>
      <c r="E614" s="25" t="s">
        <v>5049</v>
      </c>
      <c r="F614" t="s">
        <v>5127</v>
      </c>
      <c r="G614" s="70" t="s">
        <v>5119</v>
      </c>
      <c r="I614" s="177">
        <v>27228079</v>
      </c>
      <c r="J614" s="179" t="s">
        <v>3979</v>
      </c>
      <c r="N614"/>
      <c r="P614" s="104"/>
      <c r="U614"/>
      <c r="W614" s="104"/>
    </row>
    <row r="615" spans="1:23" ht="14.4">
      <c r="A615" s="177">
        <v>37367036</v>
      </c>
      <c r="B615" s="179" t="s">
        <v>3969</v>
      </c>
      <c r="C615" s="5"/>
      <c r="D615" s="25"/>
      <c r="E615" s="25" t="s">
        <v>5050</v>
      </c>
      <c r="F615" t="s">
        <v>5127</v>
      </c>
      <c r="G615" s="70" t="s">
        <v>5119</v>
      </c>
      <c r="I615" s="177">
        <v>28370106</v>
      </c>
      <c r="J615" s="179" t="s">
        <v>3980</v>
      </c>
      <c r="N615"/>
      <c r="P615" s="104"/>
      <c r="U615"/>
      <c r="W615" s="104"/>
    </row>
    <row r="616" spans="1:23" ht="14.4">
      <c r="A616" s="177">
        <v>37398056</v>
      </c>
      <c r="B616" s="179" t="s">
        <v>3969</v>
      </c>
      <c r="C616" s="5"/>
      <c r="D616" s="25"/>
      <c r="E616" s="25" t="s">
        <v>5033</v>
      </c>
      <c r="F616" t="s">
        <v>5127</v>
      </c>
      <c r="G616" s="70" t="s">
        <v>5119</v>
      </c>
      <c r="I616" s="177">
        <v>27216098</v>
      </c>
      <c r="J616" s="179" t="s">
        <v>3981</v>
      </c>
      <c r="N616"/>
      <c r="P616" s="104"/>
      <c r="U616"/>
      <c r="W616" s="104"/>
    </row>
    <row r="617" spans="1:23" ht="14.4">
      <c r="A617" s="177">
        <v>37412158</v>
      </c>
      <c r="B617" s="179" t="s">
        <v>3969</v>
      </c>
      <c r="C617" s="5"/>
      <c r="D617" s="25"/>
      <c r="E617" s="25" t="s">
        <v>5034</v>
      </c>
      <c r="F617" t="s">
        <v>5127</v>
      </c>
      <c r="G617" s="70" t="s">
        <v>5119</v>
      </c>
      <c r="I617" s="177">
        <v>27208103</v>
      </c>
      <c r="J617" s="179" t="s">
        <v>3982</v>
      </c>
      <c r="N617"/>
      <c r="P617" s="104"/>
      <c r="U617"/>
      <c r="W617" s="104"/>
    </row>
    <row r="618" spans="1:23" ht="14.4">
      <c r="A618" s="177">
        <v>37528217</v>
      </c>
      <c r="B618" s="179" t="s">
        <v>3969</v>
      </c>
      <c r="C618" s="5"/>
      <c r="D618" s="25"/>
      <c r="E618" s="25" t="s">
        <v>5051</v>
      </c>
      <c r="F618" t="s">
        <v>5127</v>
      </c>
      <c r="G618" s="70" t="s">
        <v>5119</v>
      </c>
      <c r="I618" s="177">
        <v>37359041</v>
      </c>
      <c r="J618" s="179" t="s">
        <v>3983</v>
      </c>
      <c r="N618"/>
      <c r="P618" s="104"/>
      <c r="U618"/>
      <c r="W618" s="104"/>
    </row>
    <row r="619" spans="1:23" ht="14.4">
      <c r="A619" s="177">
        <v>37593175</v>
      </c>
      <c r="B619" s="179" t="s">
        <v>3969</v>
      </c>
      <c r="C619" s="5"/>
      <c r="D619" s="25"/>
      <c r="E619" s="25" t="s">
        <v>5052</v>
      </c>
      <c r="F619" t="s">
        <v>5127</v>
      </c>
      <c r="G619" s="70" t="s">
        <v>5119</v>
      </c>
      <c r="I619" s="177">
        <v>37664036</v>
      </c>
      <c r="J619" s="179" t="s">
        <v>3984</v>
      </c>
      <c r="N619"/>
      <c r="P619" s="104"/>
      <c r="U619"/>
      <c r="W619" s="104"/>
    </row>
    <row r="620" spans="1:23" ht="14.4">
      <c r="A620" s="177">
        <v>37708144</v>
      </c>
      <c r="B620" s="179" t="s">
        <v>3969</v>
      </c>
      <c r="C620" s="5"/>
      <c r="D620" s="25"/>
      <c r="E620" s="25" t="s">
        <v>5053</v>
      </c>
      <c r="F620" t="s">
        <v>5127</v>
      </c>
      <c r="G620" s="70" t="s">
        <v>5119</v>
      </c>
      <c r="I620" s="177">
        <v>37348051</v>
      </c>
      <c r="J620" s="179" t="s">
        <v>3985</v>
      </c>
      <c r="N620"/>
      <c r="P620" s="104"/>
      <c r="U620"/>
      <c r="W620" s="104"/>
    </row>
    <row r="621" spans="1:23" ht="14.4">
      <c r="A621" s="177">
        <v>37809175</v>
      </c>
      <c r="B621" s="179" t="s">
        <v>3969</v>
      </c>
      <c r="C621" s="5"/>
      <c r="D621" s="25"/>
      <c r="E621" s="25" t="s">
        <v>5054</v>
      </c>
      <c r="F621" t="s">
        <v>5127</v>
      </c>
      <c r="G621" s="70" t="s">
        <v>5119</v>
      </c>
      <c r="I621" s="177">
        <v>37364054</v>
      </c>
      <c r="J621" s="179" t="s">
        <v>3986</v>
      </c>
      <c r="N621"/>
      <c r="P621" s="104"/>
      <c r="U621"/>
      <c r="W621" s="104"/>
    </row>
    <row r="622" spans="1:23" ht="14.4">
      <c r="A622" s="177">
        <v>38051064</v>
      </c>
      <c r="B622" s="179" t="s">
        <v>3969</v>
      </c>
      <c r="C622" s="5"/>
      <c r="D622" s="25"/>
      <c r="E622" s="25" t="s">
        <v>5055</v>
      </c>
      <c r="F622" t="s">
        <v>5127</v>
      </c>
      <c r="G622" s="70" t="s">
        <v>5119</v>
      </c>
      <c r="I622" s="177">
        <v>37669052</v>
      </c>
      <c r="J622" s="179" t="s">
        <v>3987</v>
      </c>
      <c r="N622"/>
      <c r="P622" s="104"/>
      <c r="U622"/>
      <c r="W622" s="104"/>
    </row>
    <row r="623" spans="1:23" ht="14.4">
      <c r="A623" s="177">
        <v>38561027</v>
      </c>
      <c r="B623" s="179" t="s">
        <v>3969</v>
      </c>
      <c r="C623" s="5"/>
      <c r="D623" s="25"/>
      <c r="E623" s="25" t="s">
        <v>5056</v>
      </c>
      <c r="F623" t="s">
        <v>5127</v>
      </c>
      <c r="G623" s="70" t="s">
        <v>5119</v>
      </c>
      <c r="I623" s="177">
        <v>37331042</v>
      </c>
      <c r="J623" s="179" t="s">
        <v>3988</v>
      </c>
      <c r="N623"/>
      <c r="P623" s="104"/>
      <c r="U623"/>
      <c r="W623" s="104"/>
    </row>
    <row r="624" spans="1:23" ht="14.4">
      <c r="A624" s="177">
        <v>38770121</v>
      </c>
      <c r="B624" s="179" t="s">
        <v>3969</v>
      </c>
      <c r="C624" s="5"/>
      <c r="D624" s="25"/>
      <c r="E624" s="25" t="s">
        <v>5057</v>
      </c>
      <c r="F624" t="s">
        <v>5127</v>
      </c>
      <c r="G624" s="70" t="s">
        <v>5119</v>
      </c>
      <c r="I624" s="177">
        <v>37640051</v>
      </c>
      <c r="J624" s="179" t="s">
        <v>3989</v>
      </c>
      <c r="N624"/>
      <c r="P624" s="104"/>
      <c r="U624"/>
      <c r="W624" s="104"/>
    </row>
    <row r="625" spans="1:23" ht="14.4">
      <c r="A625" s="177">
        <v>43280039</v>
      </c>
      <c r="B625" s="179" t="s">
        <v>3969</v>
      </c>
      <c r="C625" s="5"/>
      <c r="D625" s="25"/>
      <c r="E625" s="25" t="s">
        <v>5035</v>
      </c>
      <c r="F625" t="s">
        <v>5130</v>
      </c>
      <c r="G625" s="70" t="s">
        <v>5119</v>
      </c>
      <c r="I625" s="177">
        <v>37134362</v>
      </c>
      <c r="J625" s="179" t="s">
        <v>3990</v>
      </c>
      <c r="N625"/>
      <c r="P625" s="104"/>
      <c r="U625"/>
      <c r="W625" s="104"/>
    </row>
    <row r="626" spans="1:23" ht="14.4">
      <c r="A626" s="177">
        <v>41581240</v>
      </c>
      <c r="B626" s="179" t="s">
        <v>3970</v>
      </c>
      <c r="C626" s="5"/>
      <c r="D626" s="25"/>
      <c r="E626" s="25" t="s">
        <v>5058</v>
      </c>
      <c r="F626" t="s">
        <v>5127</v>
      </c>
      <c r="G626" s="70" t="s">
        <v>5119</v>
      </c>
      <c r="I626" s="177">
        <v>37206392</v>
      </c>
      <c r="J626" s="179" t="s">
        <v>3990</v>
      </c>
      <c r="N626"/>
      <c r="P626" s="104"/>
      <c r="U626"/>
      <c r="W626" s="104"/>
    </row>
    <row r="627" spans="1:23" ht="14.4">
      <c r="A627" s="177">
        <v>37326028</v>
      </c>
      <c r="B627" s="179" t="s">
        <v>3971</v>
      </c>
      <c r="C627" s="5"/>
      <c r="D627" s="25"/>
      <c r="E627" s="25" t="s">
        <v>5059</v>
      </c>
      <c r="F627" t="s">
        <v>5127</v>
      </c>
      <c r="G627" s="70" t="s">
        <v>5119</v>
      </c>
      <c r="I627" s="177">
        <v>37213434</v>
      </c>
      <c r="J627" s="179" t="s">
        <v>3990</v>
      </c>
      <c r="N627"/>
      <c r="P627" s="104"/>
      <c r="U627"/>
      <c r="W627" s="104"/>
    </row>
    <row r="628" spans="1:23" ht="14.4">
      <c r="A628" s="177">
        <v>38559023</v>
      </c>
      <c r="B628" s="179" t="s">
        <v>3972</v>
      </c>
      <c r="C628" s="5"/>
      <c r="D628" s="25"/>
      <c r="E628" s="25" t="s">
        <v>5060</v>
      </c>
      <c r="F628" t="s">
        <v>5127</v>
      </c>
      <c r="G628" s="70" t="s">
        <v>5119</v>
      </c>
      <c r="I628" s="177">
        <v>37328046</v>
      </c>
      <c r="J628" s="179" t="s">
        <v>3990</v>
      </c>
      <c r="N628"/>
      <c r="P628" s="104"/>
      <c r="U628"/>
      <c r="W628" s="104"/>
    </row>
    <row r="629" spans="1:23" ht="14.4">
      <c r="A629" s="177">
        <v>37317029</v>
      </c>
      <c r="B629" s="179" t="s">
        <v>3973</v>
      </c>
      <c r="C629" s="5"/>
      <c r="D629" s="25"/>
      <c r="E629" s="25" t="s">
        <v>5061</v>
      </c>
      <c r="F629" t="s">
        <v>5127</v>
      </c>
      <c r="G629" s="70" t="s">
        <v>5119</v>
      </c>
      <c r="I629" s="177">
        <v>37367051</v>
      </c>
      <c r="J629" s="179" t="s">
        <v>3990</v>
      </c>
      <c r="N629"/>
      <c r="P629" s="104"/>
      <c r="U629"/>
      <c r="W629" s="104"/>
    </row>
    <row r="630" spans="1:23" ht="14.4">
      <c r="A630" s="177">
        <v>38560025</v>
      </c>
      <c r="B630" s="179" t="s">
        <v>3974</v>
      </c>
      <c r="C630" s="5"/>
      <c r="D630" s="25"/>
      <c r="E630" s="25" t="s">
        <v>5060</v>
      </c>
      <c r="F630" t="s">
        <v>5127</v>
      </c>
      <c r="G630" s="70" t="s">
        <v>5119</v>
      </c>
      <c r="I630" s="177">
        <v>37398118</v>
      </c>
      <c r="J630" s="179" t="s">
        <v>3990</v>
      </c>
      <c r="N630"/>
      <c r="P630" s="104"/>
      <c r="U630"/>
      <c r="W630" s="104"/>
    </row>
    <row r="631" spans="1:23" ht="14.4">
      <c r="A631" s="177">
        <v>37327020</v>
      </c>
      <c r="B631" s="179" t="s">
        <v>3975</v>
      </c>
      <c r="C631" s="5"/>
      <c r="D631" s="25"/>
      <c r="E631" s="25" t="s">
        <v>5042</v>
      </c>
      <c r="F631" t="s">
        <v>5127</v>
      </c>
      <c r="G631" s="70" t="s">
        <v>5119</v>
      </c>
      <c r="I631" s="177">
        <v>37412273</v>
      </c>
      <c r="J631" s="179" t="s">
        <v>3990</v>
      </c>
      <c r="N631"/>
      <c r="P631" s="104"/>
      <c r="U631"/>
      <c r="W631" s="104"/>
    </row>
    <row r="632" spans="1:23" ht="14.4">
      <c r="A632" s="177">
        <v>37357023</v>
      </c>
      <c r="B632" s="179" t="s">
        <v>3976</v>
      </c>
      <c r="C632" s="5"/>
      <c r="D632" s="25"/>
      <c r="E632" s="25" t="s">
        <v>5062</v>
      </c>
      <c r="F632" t="s">
        <v>5127</v>
      </c>
      <c r="G632" s="70" t="s">
        <v>5119</v>
      </c>
      <c r="I632" s="177">
        <v>37528395</v>
      </c>
      <c r="J632" s="179" t="s">
        <v>3990</v>
      </c>
      <c r="N632"/>
      <c r="P632" s="104"/>
      <c r="U632"/>
      <c r="W632" s="104"/>
    </row>
    <row r="633" spans="1:23" ht="27.6">
      <c r="A633" s="177">
        <v>37354026</v>
      </c>
      <c r="B633" s="179" t="s">
        <v>3977</v>
      </c>
      <c r="C633" s="5"/>
      <c r="D633" s="25"/>
      <c r="E633" s="25" t="s">
        <v>5063</v>
      </c>
      <c r="F633" t="s">
        <v>5127</v>
      </c>
      <c r="G633" s="70" t="s">
        <v>5119</v>
      </c>
      <c r="I633" s="177">
        <v>37593302</v>
      </c>
      <c r="J633" s="179" t="s">
        <v>3990</v>
      </c>
      <c r="N633"/>
      <c r="P633" s="104"/>
      <c r="U633"/>
      <c r="W633" s="104"/>
    </row>
    <row r="634" spans="1:23" ht="14.4">
      <c r="A634" s="177">
        <v>27209105</v>
      </c>
      <c r="B634" s="179" t="s">
        <v>3978</v>
      </c>
      <c r="C634" s="5"/>
      <c r="D634" s="25"/>
      <c r="E634" s="25" t="s">
        <v>5064</v>
      </c>
      <c r="F634" t="s">
        <v>5127</v>
      </c>
      <c r="G634" s="70" t="s">
        <v>5119</v>
      </c>
      <c r="I634" s="177">
        <v>37708258</v>
      </c>
      <c r="J634" s="179" t="s">
        <v>3990</v>
      </c>
      <c r="N634"/>
      <c r="P634" s="104"/>
      <c r="U634"/>
      <c r="W634" s="104"/>
    </row>
    <row r="635" spans="1:23" ht="14.4">
      <c r="A635" s="177">
        <v>27228079</v>
      </c>
      <c r="B635" s="179" t="s">
        <v>3979</v>
      </c>
      <c r="C635" s="5"/>
      <c r="D635" s="25"/>
      <c r="E635" s="25" t="s">
        <v>5036</v>
      </c>
      <c r="F635" t="s">
        <v>5127</v>
      </c>
      <c r="G635" s="70" t="s">
        <v>5119</v>
      </c>
      <c r="I635" s="177">
        <v>37809302</v>
      </c>
      <c r="J635" s="179" t="s">
        <v>3990</v>
      </c>
      <c r="N635"/>
      <c r="P635" s="104"/>
      <c r="U635"/>
      <c r="W635" s="104"/>
    </row>
    <row r="636" spans="1:23" ht="14.4">
      <c r="A636" s="177">
        <v>28370106</v>
      </c>
      <c r="B636" s="179" t="s">
        <v>3980</v>
      </c>
      <c r="C636" s="5"/>
      <c r="D636" s="25"/>
      <c r="E636" s="25" t="s">
        <v>5036</v>
      </c>
      <c r="F636" t="s">
        <v>5127</v>
      </c>
      <c r="G636" s="70" t="s">
        <v>5119</v>
      </c>
      <c r="I636" s="177">
        <v>38051090</v>
      </c>
      <c r="J636" s="179" t="s">
        <v>3990</v>
      </c>
      <c r="N636"/>
      <c r="P636" s="104"/>
      <c r="U636"/>
      <c r="W636" s="104"/>
    </row>
    <row r="637" spans="1:23" ht="14.4">
      <c r="A637" s="177">
        <v>27216098</v>
      </c>
      <c r="B637" s="179" t="s">
        <v>3981</v>
      </c>
      <c r="C637" s="5"/>
      <c r="D637" s="25"/>
      <c r="E637" s="25" t="s">
        <v>5036</v>
      </c>
      <c r="F637" t="s">
        <v>5127</v>
      </c>
      <c r="G637" s="70" t="s">
        <v>5119</v>
      </c>
      <c r="I637" s="177">
        <v>38561039</v>
      </c>
      <c r="J637" s="179" t="s">
        <v>3990</v>
      </c>
      <c r="N637"/>
      <c r="P637" s="104"/>
      <c r="U637"/>
      <c r="W637" s="104"/>
    </row>
    <row r="638" spans="1:23" ht="14.4">
      <c r="A638" s="177">
        <v>27208103</v>
      </c>
      <c r="B638" s="179" t="s">
        <v>3982</v>
      </c>
      <c r="C638" s="5"/>
      <c r="D638" s="25"/>
      <c r="E638" s="25" t="s">
        <v>5037</v>
      </c>
      <c r="F638" t="s">
        <v>5127</v>
      </c>
      <c r="G638" s="70" t="s">
        <v>5119</v>
      </c>
      <c r="I638" s="177">
        <v>38770210</v>
      </c>
      <c r="J638" s="179" t="s">
        <v>3990</v>
      </c>
      <c r="N638"/>
      <c r="P638" s="104"/>
      <c r="U638"/>
      <c r="W638" s="104"/>
    </row>
    <row r="639" spans="1:23" ht="14.4">
      <c r="A639" s="177">
        <v>37359041</v>
      </c>
      <c r="B639" s="179" t="s">
        <v>3983</v>
      </c>
      <c r="C639" s="5"/>
      <c r="D639" s="25"/>
      <c r="E639" s="25" t="s">
        <v>5065</v>
      </c>
      <c r="F639" t="s">
        <v>5128</v>
      </c>
      <c r="G639" s="70" t="s">
        <v>5118</v>
      </c>
      <c r="I639" s="177">
        <v>43280054</v>
      </c>
      <c r="J639" s="179" t="s">
        <v>3990</v>
      </c>
      <c r="N639"/>
      <c r="P639" s="104"/>
      <c r="U639"/>
      <c r="W639" s="104"/>
    </row>
    <row r="640" spans="1:23" ht="14.4">
      <c r="A640" s="177">
        <v>37664036</v>
      </c>
      <c r="B640" s="179" t="s">
        <v>3984</v>
      </c>
      <c r="C640" s="5"/>
      <c r="D640" s="25"/>
      <c r="E640" s="25" t="s">
        <v>5066</v>
      </c>
      <c r="F640" t="s">
        <v>5128</v>
      </c>
      <c r="G640" s="70" t="s">
        <v>5118</v>
      </c>
      <c r="I640" s="177">
        <v>41581354</v>
      </c>
      <c r="J640" s="179" t="s">
        <v>3991</v>
      </c>
      <c r="N640"/>
      <c r="P640" s="104"/>
      <c r="U640"/>
      <c r="W640" s="104"/>
    </row>
    <row r="641" spans="1:23" ht="14.4">
      <c r="A641" s="177">
        <v>37348051</v>
      </c>
      <c r="B641" s="179" t="s">
        <v>3985</v>
      </c>
      <c r="C641" s="5"/>
      <c r="D641" s="25"/>
      <c r="E641" s="25" t="s">
        <v>5065</v>
      </c>
      <c r="F641" t="s">
        <v>5128</v>
      </c>
      <c r="G641" s="70" t="s">
        <v>5118</v>
      </c>
      <c r="I641" s="177">
        <v>38559035</v>
      </c>
      <c r="J641" s="179" t="s">
        <v>3992</v>
      </c>
      <c r="N641"/>
      <c r="P641" s="104"/>
      <c r="U641"/>
      <c r="W641" s="104"/>
    </row>
    <row r="642" spans="1:23" ht="14.4">
      <c r="A642" s="177">
        <v>37364054</v>
      </c>
      <c r="B642" s="179" t="s">
        <v>3986</v>
      </c>
      <c r="C642" s="5"/>
      <c r="D642" s="25"/>
      <c r="E642" s="25" t="s">
        <v>5067</v>
      </c>
      <c r="F642" t="s">
        <v>5128</v>
      </c>
      <c r="G642" s="70" t="s">
        <v>5118</v>
      </c>
      <c r="I642" s="177">
        <v>37317043</v>
      </c>
      <c r="J642" s="179" t="s">
        <v>3993</v>
      </c>
      <c r="N642"/>
      <c r="P642" s="104"/>
      <c r="U642"/>
      <c r="W642" s="104"/>
    </row>
    <row r="643" spans="1:23" ht="14.4">
      <c r="A643" s="177">
        <v>37669052</v>
      </c>
      <c r="B643" s="179" t="s">
        <v>3987</v>
      </c>
      <c r="C643" s="5"/>
      <c r="D643" s="25"/>
      <c r="E643" s="25" t="s">
        <v>5068</v>
      </c>
      <c r="F643" t="s">
        <v>5128</v>
      </c>
      <c r="G643" s="70" t="s">
        <v>5118</v>
      </c>
      <c r="I643" s="177">
        <v>38560037</v>
      </c>
      <c r="J643" s="179" t="s">
        <v>3994</v>
      </c>
      <c r="N643"/>
      <c r="P643" s="104"/>
      <c r="U643"/>
      <c r="W643" s="104"/>
    </row>
    <row r="644" spans="1:23" ht="14.4">
      <c r="A644" s="177">
        <v>37331042</v>
      </c>
      <c r="B644" s="179" t="s">
        <v>3988</v>
      </c>
      <c r="C644" s="5"/>
      <c r="D644" s="25"/>
      <c r="E644" s="25" t="s">
        <v>5065</v>
      </c>
      <c r="F644" t="s">
        <v>5128</v>
      </c>
      <c r="G644" s="70" t="s">
        <v>5118</v>
      </c>
      <c r="I644" s="177">
        <v>37327044</v>
      </c>
      <c r="J644" s="179" t="s">
        <v>3995</v>
      </c>
      <c r="N644"/>
      <c r="P644" s="104"/>
      <c r="U644"/>
      <c r="W644" s="104"/>
    </row>
    <row r="645" spans="1:23" ht="14.4">
      <c r="A645" s="177">
        <v>37640051</v>
      </c>
      <c r="B645" s="179" t="s">
        <v>3989</v>
      </c>
      <c r="C645" s="5"/>
      <c r="D645" s="25"/>
      <c r="E645" s="25" t="s">
        <v>5065</v>
      </c>
      <c r="F645" t="s">
        <v>5128</v>
      </c>
      <c r="G645" s="70" t="s">
        <v>5118</v>
      </c>
      <c r="I645" s="177">
        <v>37357047</v>
      </c>
      <c r="J645" s="179" t="s">
        <v>3996</v>
      </c>
      <c r="N645"/>
      <c r="P645" s="104"/>
      <c r="U645"/>
      <c r="W645" s="104"/>
    </row>
    <row r="646" spans="1:23" ht="14.4">
      <c r="A646" s="177">
        <v>37134362</v>
      </c>
      <c r="B646" s="179" t="s">
        <v>3990</v>
      </c>
      <c r="C646" s="5"/>
      <c r="D646" s="25"/>
      <c r="E646" s="25" t="s">
        <v>5069</v>
      </c>
      <c r="F646" t="s">
        <v>5128</v>
      </c>
      <c r="G646" s="70" t="s">
        <v>5118</v>
      </c>
      <c r="I646" s="177">
        <v>37354040</v>
      </c>
      <c r="J646" s="179" t="s">
        <v>3997</v>
      </c>
      <c r="N646"/>
      <c r="P646" s="104"/>
      <c r="U646"/>
      <c r="W646" s="104"/>
    </row>
    <row r="647" spans="1:23" ht="14.4">
      <c r="A647" s="177">
        <v>37206392</v>
      </c>
      <c r="B647" s="179" t="s">
        <v>3990</v>
      </c>
      <c r="C647" s="5"/>
      <c r="D647" s="25"/>
      <c r="E647" s="25" t="s">
        <v>5070</v>
      </c>
      <c r="F647" t="s">
        <v>5128</v>
      </c>
      <c r="G647" s="70" t="s">
        <v>5118</v>
      </c>
      <c r="I647" s="177">
        <v>37326042</v>
      </c>
      <c r="J647" s="179" t="s">
        <v>3998</v>
      </c>
      <c r="N647"/>
      <c r="P647" s="104"/>
      <c r="U647"/>
      <c r="W647" s="104"/>
    </row>
    <row r="648" spans="1:23" ht="14.4">
      <c r="A648" s="177">
        <v>37213434</v>
      </c>
      <c r="B648" s="179" t="s">
        <v>3990</v>
      </c>
      <c r="C648" s="5"/>
      <c r="D648" s="25"/>
      <c r="E648" s="25" t="s">
        <v>5070</v>
      </c>
      <c r="F648" t="s">
        <v>5128</v>
      </c>
      <c r="G648" s="70" t="s">
        <v>5118</v>
      </c>
      <c r="I648" s="177">
        <v>27209117</v>
      </c>
      <c r="J648" s="179" t="s">
        <v>3999</v>
      </c>
      <c r="N648"/>
      <c r="P648" s="104"/>
      <c r="U648"/>
      <c r="W648" s="104"/>
    </row>
    <row r="649" spans="1:23" ht="14.4">
      <c r="A649" s="177">
        <v>37328046</v>
      </c>
      <c r="B649" s="179" t="s">
        <v>3990</v>
      </c>
      <c r="C649" s="5"/>
      <c r="D649" s="25"/>
      <c r="E649" s="25" t="s">
        <v>5071</v>
      </c>
      <c r="F649" t="s">
        <v>5128</v>
      </c>
      <c r="G649" s="70" t="s">
        <v>5118</v>
      </c>
      <c r="I649" s="177">
        <v>27228081</v>
      </c>
      <c r="J649" s="179" t="s">
        <v>4000</v>
      </c>
      <c r="N649"/>
      <c r="P649" s="104"/>
      <c r="U649"/>
      <c r="W649" s="104"/>
    </row>
    <row r="650" spans="1:23" ht="14.4">
      <c r="A650" s="177">
        <v>37367051</v>
      </c>
      <c r="B650" s="179" t="s">
        <v>3990</v>
      </c>
      <c r="C650" s="5"/>
      <c r="D650" s="25"/>
      <c r="E650" s="25" t="s">
        <v>5072</v>
      </c>
      <c r="F650" t="s">
        <v>5128</v>
      </c>
      <c r="G650" s="70" t="s">
        <v>5118</v>
      </c>
      <c r="I650" s="177">
        <v>28370118</v>
      </c>
      <c r="J650" s="179" t="s">
        <v>4001</v>
      </c>
      <c r="N650"/>
      <c r="P650" s="104"/>
      <c r="U650"/>
      <c r="W650" s="104"/>
    </row>
    <row r="651" spans="1:23" ht="14.4">
      <c r="A651" s="177">
        <v>37398118</v>
      </c>
      <c r="B651" s="179" t="s">
        <v>3990</v>
      </c>
      <c r="C651" s="5"/>
      <c r="D651" s="25"/>
      <c r="E651" s="25" t="s">
        <v>5038</v>
      </c>
      <c r="F651" t="s">
        <v>5128</v>
      </c>
      <c r="G651" s="70" t="s">
        <v>5118</v>
      </c>
      <c r="I651" s="177">
        <v>27216100</v>
      </c>
      <c r="J651" s="179" t="s">
        <v>4002</v>
      </c>
      <c r="N651"/>
      <c r="P651" s="104"/>
      <c r="U651"/>
      <c r="W651" s="104"/>
    </row>
    <row r="652" spans="1:23" ht="14.4">
      <c r="A652" s="177">
        <v>37412273</v>
      </c>
      <c r="B652" s="179" t="s">
        <v>3990</v>
      </c>
      <c r="C652" s="5"/>
      <c r="D652" s="25"/>
      <c r="E652" s="25" t="s">
        <v>5073</v>
      </c>
      <c r="F652" t="s">
        <v>5128</v>
      </c>
      <c r="G652" s="70" t="s">
        <v>5118</v>
      </c>
      <c r="I652" s="177">
        <v>27208115</v>
      </c>
      <c r="J652" s="179" t="s">
        <v>4003</v>
      </c>
      <c r="N652"/>
      <c r="P652" s="104"/>
      <c r="U652"/>
      <c r="W652" s="104"/>
    </row>
    <row r="653" spans="1:23" ht="14.4">
      <c r="A653" s="177">
        <v>37528395</v>
      </c>
      <c r="B653" s="179" t="s">
        <v>3990</v>
      </c>
      <c r="C653" s="5"/>
      <c r="D653" s="25"/>
      <c r="E653" s="25" t="s">
        <v>5074</v>
      </c>
      <c r="F653" t="s">
        <v>5128</v>
      </c>
      <c r="G653" s="70" t="s">
        <v>5118</v>
      </c>
      <c r="I653" s="177">
        <v>38051025</v>
      </c>
      <c r="J653" s="179" t="s">
        <v>4004</v>
      </c>
      <c r="N653"/>
      <c r="P653" s="104"/>
      <c r="U653"/>
      <c r="W653" s="104"/>
    </row>
    <row r="654" spans="1:23" ht="14.4">
      <c r="A654" s="177">
        <v>37593302</v>
      </c>
      <c r="B654" s="179" t="s">
        <v>3990</v>
      </c>
      <c r="C654" s="5"/>
      <c r="D654" s="25"/>
      <c r="E654" s="25" t="s">
        <v>5075</v>
      </c>
      <c r="F654" t="s">
        <v>5128</v>
      </c>
      <c r="G654" s="70" t="s">
        <v>5118</v>
      </c>
      <c r="I654" s="177">
        <v>37206024</v>
      </c>
      <c r="J654" s="179" t="s">
        <v>4004</v>
      </c>
      <c r="N654"/>
      <c r="P654" s="104"/>
      <c r="U654"/>
      <c r="W654" s="104"/>
    </row>
    <row r="655" spans="1:23" ht="14.4">
      <c r="A655" s="177">
        <v>37708258</v>
      </c>
      <c r="B655" s="179" t="s">
        <v>3990</v>
      </c>
      <c r="C655" s="5"/>
      <c r="D655" s="25"/>
      <c r="E655" s="25" t="s">
        <v>5076</v>
      </c>
      <c r="F655" t="s">
        <v>5128</v>
      </c>
      <c r="G655" s="70" t="s">
        <v>5118</v>
      </c>
      <c r="I655" s="177">
        <v>37213067</v>
      </c>
      <c r="J655" s="179" t="s">
        <v>4004</v>
      </c>
      <c r="N655"/>
      <c r="P655" s="104"/>
      <c r="U655"/>
      <c r="W655" s="104"/>
    </row>
    <row r="656" spans="1:23" ht="14.4">
      <c r="A656" s="177">
        <v>37809302</v>
      </c>
      <c r="B656" s="179" t="s">
        <v>3990</v>
      </c>
      <c r="C656" s="5"/>
      <c r="D656" s="25"/>
      <c r="E656" s="25" t="s">
        <v>5077</v>
      </c>
      <c r="F656" t="s">
        <v>5128</v>
      </c>
      <c r="G656" s="70" t="s">
        <v>5118</v>
      </c>
      <c r="I656" s="177">
        <v>37398272</v>
      </c>
      <c r="J656" s="179" t="s">
        <v>4004</v>
      </c>
      <c r="N656"/>
      <c r="P656" s="104"/>
      <c r="U656"/>
      <c r="W656" s="104"/>
    </row>
    <row r="657" spans="1:23" ht="14.4">
      <c r="A657" s="177">
        <v>38051090</v>
      </c>
      <c r="B657" s="179" t="s">
        <v>3990</v>
      </c>
      <c r="C657" s="5"/>
      <c r="D657" s="25"/>
      <c r="E657" s="25" t="s">
        <v>5078</v>
      </c>
      <c r="F657" t="s">
        <v>5128</v>
      </c>
      <c r="G657" s="70" t="s">
        <v>5118</v>
      </c>
      <c r="I657" s="177">
        <v>37412032</v>
      </c>
      <c r="J657" s="179" t="s">
        <v>4004</v>
      </c>
      <c r="N657"/>
      <c r="P657" s="104"/>
      <c r="U657"/>
      <c r="W657" s="104"/>
    </row>
    <row r="658" spans="1:23" ht="14.4">
      <c r="A658" s="177">
        <v>38561039</v>
      </c>
      <c r="B658" s="179" t="s">
        <v>3990</v>
      </c>
      <c r="C658" s="5"/>
      <c r="D658" s="25"/>
      <c r="E658" s="25" t="s">
        <v>5079</v>
      </c>
      <c r="F658" t="s">
        <v>5128</v>
      </c>
      <c r="G658" s="70" t="s">
        <v>5118</v>
      </c>
      <c r="I658" s="177">
        <v>37593035</v>
      </c>
      <c r="J658" s="179" t="s">
        <v>4004</v>
      </c>
      <c r="N658"/>
      <c r="P658" s="104"/>
      <c r="U658"/>
      <c r="W658" s="104"/>
    </row>
    <row r="659" spans="1:23" ht="14.4">
      <c r="A659" s="177">
        <v>38770210</v>
      </c>
      <c r="B659" s="179" t="s">
        <v>3990</v>
      </c>
      <c r="C659" s="5"/>
      <c r="D659" s="25"/>
      <c r="E659" s="25" t="s">
        <v>5080</v>
      </c>
      <c r="F659" t="s">
        <v>5128</v>
      </c>
      <c r="G659" s="70" t="s">
        <v>5118</v>
      </c>
      <c r="I659" s="177">
        <v>38770285</v>
      </c>
      <c r="J659" s="179" t="s">
        <v>4004</v>
      </c>
      <c r="N659"/>
      <c r="P659" s="104"/>
      <c r="U659"/>
      <c r="W659" s="104"/>
    </row>
    <row r="660" spans="1:23" ht="14.4">
      <c r="A660" s="177">
        <v>43280054</v>
      </c>
      <c r="B660" s="179" t="s">
        <v>3990</v>
      </c>
      <c r="C660" s="5"/>
      <c r="D660" s="25"/>
      <c r="E660" s="25" t="s">
        <v>5039</v>
      </c>
      <c r="F660" t="s">
        <v>5169</v>
      </c>
      <c r="G660" s="70" t="s">
        <v>5118</v>
      </c>
      <c r="I660" s="177">
        <v>43280015</v>
      </c>
      <c r="J660" s="179" t="s">
        <v>4004</v>
      </c>
      <c r="N660"/>
      <c r="P660" s="104"/>
      <c r="U660"/>
      <c r="W660" s="104"/>
    </row>
    <row r="661" spans="1:23" ht="14.4">
      <c r="A661" s="177">
        <v>41581354</v>
      </c>
      <c r="B661" s="179" t="s">
        <v>3991</v>
      </c>
      <c r="C661" s="5"/>
      <c r="D661" s="25"/>
      <c r="E661" s="25" t="s">
        <v>5081</v>
      </c>
      <c r="F661" t="s">
        <v>5128</v>
      </c>
      <c r="G661" s="70" t="s">
        <v>5118</v>
      </c>
      <c r="I661" s="177">
        <v>41581125</v>
      </c>
      <c r="J661" s="179" t="s">
        <v>4005</v>
      </c>
      <c r="N661"/>
      <c r="P661" s="104"/>
      <c r="U661"/>
      <c r="W661" s="104"/>
    </row>
    <row r="662" spans="1:23" ht="14.4">
      <c r="A662" s="177">
        <v>38559035</v>
      </c>
      <c r="B662" s="179" t="s">
        <v>3992</v>
      </c>
      <c r="C662" s="5"/>
      <c r="D662" s="25"/>
      <c r="E662" s="25" t="s">
        <v>5082</v>
      </c>
      <c r="F662" t="s">
        <v>5128</v>
      </c>
      <c r="G662" s="70" t="s">
        <v>5118</v>
      </c>
      <c r="I662" s="177">
        <v>27209016</v>
      </c>
      <c r="J662" s="179" t="s">
        <v>4006</v>
      </c>
      <c r="N662"/>
      <c r="P662" s="104"/>
      <c r="U662"/>
      <c r="W662" s="104"/>
    </row>
    <row r="663" spans="1:23" ht="14.4">
      <c r="A663" s="177">
        <v>37317043</v>
      </c>
      <c r="B663" s="179" t="s">
        <v>3993</v>
      </c>
      <c r="C663" s="5"/>
      <c r="D663" s="25"/>
      <c r="E663" s="25" t="s">
        <v>5083</v>
      </c>
      <c r="F663" t="s">
        <v>5128</v>
      </c>
      <c r="G663" s="70" t="s">
        <v>5118</v>
      </c>
      <c r="I663" s="177">
        <v>27228016</v>
      </c>
      <c r="J663" s="179" t="s">
        <v>4007</v>
      </c>
      <c r="N663"/>
      <c r="P663" s="104"/>
      <c r="U663"/>
      <c r="W663" s="104"/>
    </row>
    <row r="664" spans="1:23" ht="14.4">
      <c r="A664" s="177">
        <v>38560037</v>
      </c>
      <c r="B664" s="179" t="s">
        <v>3994</v>
      </c>
      <c r="C664" s="5"/>
      <c r="D664" s="25"/>
      <c r="E664" s="25" t="s">
        <v>5082</v>
      </c>
      <c r="F664" t="s">
        <v>5128</v>
      </c>
      <c r="G664" s="70" t="s">
        <v>5118</v>
      </c>
      <c r="I664" s="177">
        <v>27216011</v>
      </c>
      <c r="J664" s="179" t="s">
        <v>4008</v>
      </c>
      <c r="N664"/>
      <c r="P664" s="104"/>
      <c r="U664"/>
      <c r="W664" s="104"/>
    </row>
    <row r="665" spans="1:23" ht="14.4">
      <c r="A665" s="177">
        <v>37327044</v>
      </c>
      <c r="B665" s="179" t="s">
        <v>3995</v>
      </c>
      <c r="C665" s="5"/>
      <c r="D665" s="25"/>
      <c r="E665" s="25" t="s">
        <v>5065</v>
      </c>
      <c r="F665" t="s">
        <v>5128</v>
      </c>
      <c r="G665" s="70" t="s">
        <v>5118</v>
      </c>
      <c r="I665" s="177">
        <v>27208014</v>
      </c>
      <c r="J665" s="179" t="s">
        <v>4009</v>
      </c>
      <c r="N665"/>
      <c r="P665" s="104"/>
      <c r="U665"/>
      <c r="W665" s="104"/>
    </row>
    <row r="666" spans="1:23" ht="14.4">
      <c r="A666" s="177">
        <v>37357047</v>
      </c>
      <c r="B666" s="179" t="s">
        <v>3996</v>
      </c>
      <c r="C666" s="5"/>
      <c r="D666" s="25"/>
      <c r="E666" s="25" t="s">
        <v>5084</v>
      </c>
      <c r="F666" t="s">
        <v>5128</v>
      </c>
      <c r="G666" s="70" t="s">
        <v>5118</v>
      </c>
      <c r="I666" s="177">
        <v>38770032</v>
      </c>
      <c r="J666" s="179" t="s">
        <v>4010</v>
      </c>
      <c r="N666"/>
      <c r="P666" s="104"/>
      <c r="U666"/>
      <c r="W666" s="104"/>
    </row>
    <row r="667" spans="1:23" ht="27.6">
      <c r="A667" s="177">
        <v>37354040</v>
      </c>
      <c r="B667" s="179" t="s">
        <v>3997</v>
      </c>
      <c r="C667" s="5"/>
      <c r="D667" s="25"/>
      <c r="E667" s="25" t="s">
        <v>5085</v>
      </c>
      <c r="F667" t="s">
        <v>5128</v>
      </c>
      <c r="G667" s="70" t="s">
        <v>5118</v>
      </c>
      <c r="I667" s="177">
        <v>37206036</v>
      </c>
      <c r="J667" s="179" t="s">
        <v>4011</v>
      </c>
      <c r="N667"/>
      <c r="P667" s="104"/>
      <c r="U667"/>
      <c r="W667" s="104"/>
    </row>
    <row r="668" spans="1:23" ht="14.4">
      <c r="A668" s="177">
        <v>37326042</v>
      </c>
      <c r="B668" s="179" t="s">
        <v>3998</v>
      </c>
      <c r="C668" s="5"/>
      <c r="D668" s="25"/>
      <c r="E668" s="25" t="s">
        <v>5086</v>
      </c>
      <c r="F668" t="s">
        <v>5128</v>
      </c>
      <c r="G668" s="70" t="s">
        <v>5118</v>
      </c>
      <c r="I668" s="177">
        <v>37213079</v>
      </c>
      <c r="J668" s="179" t="s">
        <v>4011</v>
      </c>
      <c r="N668"/>
      <c r="P668" s="104"/>
      <c r="U668"/>
      <c r="W668" s="104"/>
    </row>
    <row r="669" spans="1:23" ht="14.4">
      <c r="A669" s="177">
        <v>27209117</v>
      </c>
      <c r="B669" s="179" t="s">
        <v>3999</v>
      </c>
      <c r="C669" s="5"/>
      <c r="D669" s="25"/>
      <c r="E669" s="25" t="s">
        <v>5087</v>
      </c>
      <c r="F669" t="s">
        <v>5128</v>
      </c>
      <c r="G669" s="70" t="s">
        <v>5118</v>
      </c>
      <c r="I669" s="177">
        <v>41581137</v>
      </c>
      <c r="J669" s="179" t="s">
        <v>4011</v>
      </c>
      <c r="N669"/>
      <c r="P669" s="104"/>
      <c r="U669"/>
      <c r="W669" s="104"/>
    </row>
    <row r="670" spans="1:23" ht="14.4">
      <c r="A670" s="177">
        <v>27228081</v>
      </c>
      <c r="B670" s="179" t="s">
        <v>4000</v>
      </c>
      <c r="C670" s="5"/>
      <c r="D670" s="25"/>
      <c r="E670" s="25" t="s">
        <v>5040</v>
      </c>
      <c r="F670" t="s">
        <v>5128</v>
      </c>
      <c r="G670" s="70" t="s">
        <v>5118</v>
      </c>
      <c r="N670"/>
      <c r="P670" s="104"/>
      <c r="U670"/>
      <c r="W670" s="104"/>
    </row>
    <row r="671" spans="1:23" ht="14.4">
      <c r="A671" s="177">
        <v>28370118</v>
      </c>
      <c r="B671" s="179" t="s">
        <v>4001</v>
      </c>
      <c r="C671" s="5"/>
      <c r="D671" s="25"/>
      <c r="E671" s="25" t="s">
        <v>5040</v>
      </c>
      <c r="F671" t="s">
        <v>5128</v>
      </c>
      <c r="G671" s="70" t="s">
        <v>5118</v>
      </c>
      <c r="N671"/>
      <c r="P671" s="104"/>
      <c r="U671"/>
      <c r="W671" s="104"/>
    </row>
    <row r="672" spans="1:23" ht="14.4">
      <c r="A672" s="177">
        <v>27216100</v>
      </c>
      <c r="B672" s="179" t="s">
        <v>4002</v>
      </c>
      <c r="C672" s="5"/>
      <c r="D672" s="25"/>
      <c r="E672" s="25" t="s">
        <v>5040</v>
      </c>
      <c r="F672" t="s">
        <v>5128</v>
      </c>
      <c r="G672" s="70" t="s">
        <v>5118</v>
      </c>
      <c r="N672"/>
      <c r="P672" s="104"/>
      <c r="U672"/>
      <c r="W672" s="104"/>
    </row>
    <row r="673" spans="1:23" ht="14.4">
      <c r="A673" s="177">
        <v>27208115</v>
      </c>
      <c r="B673" s="179" t="s">
        <v>4003</v>
      </c>
      <c r="C673" s="5"/>
      <c r="D673" s="25"/>
      <c r="E673" s="25" t="s">
        <v>5041</v>
      </c>
      <c r="F673" t="s">
        <v>5128</v>
      </c>
      <c r="G673" s="70" t="s">
        <v>5118</v>
      </c>
      <c r="N673"/>
      <c r="P673" s="104"/>
      <c r="U673"/>
      <c r="W673" s="104"/>
    </row>
    <row r="674" spans="1:23" ht="14.4">
      <c r="A674" s="177">
        <v>38051025</v>
      </c>
      <c r="B674" s="179" t="s">
        <v>4004</v>
      </c>
      <c r="C674" s="5"/>
      <c r="D674" s="25"/>
      <c r="E674" s="25" t="s">
        <v>5088</v>
      </c>
      <c r="F674" t="s">
        <v>5129</v>
      </c>
      <c r="G674" s="70" t="s">
        <v>5117</v>
      </c>
      <c r="N674"/>
      <c r="P674" s="104"/>
      <c r="U674"/>
      <c r="W674" s="104"/>
    </row>
    <row r="675" spans="1:23" ht="14.4">
      <c r="A675" s="177">
        <v>37206024</v>
      </c>
      <c r="B675" s="179" t="s">
        <v>4004</v>
      </c>
      <c r="C675" s="5"/>
      <c r="D675" s="25"/>
      <c r="E675" s="25" t="s">
        <v>5089</v>
      </c>
      <c r="F675" t="s">
        <v>5129</v>
      </c>
      <c r="G675" s="70" t="s">
        <v>5117</v>
      </c>
      <c r="N675"/>
      <c r="P675" s="104"/>
      <c r="U675"/>
      <c r="W675" s="104"/>
    </row>
    <row r="676" spans="1:23" ht="14.4">
      <c r="A676" s="177">
        <v>37213067</v>
      </c>
      <c r="B676" s="179" t="s">
        <v>4004</v>
      </c>
      <c r="C676" s="5"/>
      <c r="D676" s="25"/>
      <c r="E676" s="25" t="s">
        <v>5089</v>
      </c>
      <c r="F676" t="s">
        <v>5129</v>
      </c>
      <c r="G676" s="70" t="s">
        <v>5117</v>
      </c>
      <c r="N676"/>
      <c r="P676" s="104"/>
      <c r="U676"/>
      <c r="W676" s="104"/>
    </row>
    <row r="677" spans="1:23" ht="14.4">
      <c r="A677" s="177">
        <v>37398272</v>
      </c>
      <c r="B677" s="179" t="s">
        <v>4004</v>
      </c>
      <c r="C677" s="5"/>
      <c r="D677" s="25"/>
      <c r="E677" s="25" t="s">
        <v>5090</v>
      </c>
      <c r="F677" t="s">
        <v>5129</v>
      </c>
      <c r="G677" s="70" t="s">
        <v>5117</v>
      </c>
      <c r="N677"/>
      <c r="P677" s="104"/>
      <c r="U677"/>
      <c r="W677" s="104"/>
    </row>
    <row r="678" spans="1:23" ht="14.4">
      <c r="A678" s="177">
        <v>37412032</v>
      </c>
      <c r="B678" s="179" t="s">
        <v>4004</v>
      </c>
      <c r="C678" s="5"/>
      <c r="D678" s="25"/>
      <c r="E678" s="25" t="s">
        <v>5091</v>
      </c>
      <c r="F678" t="s">
        <v>5129</v>
      </c>
      <c r="G678" s="70" t="s">
        <v>5117</v>
      </c>
      <c r="N678"/>
      <c r="P678" s="104"/>
      <c r="U678"/>
      <c r="W678" s="104"/>
    </row>
    <row r="679" spans="1:23" ht="14.4">
      <c r="A679" s="177">
        <v>37593035</v>
      </c>
      <c r="B679" s="179" t="s">
        <v>4004</v>
      </c>
      <c r="C679" s="5"/>
      <c r="D679" s="25"/>
      <c r="E679" s="25" t="s">
        <v>5092</v>
      </c>
      <c r="F679" t="s">
        <v>5129</v>
      </c>
      <c r="G679" s="70" t="s">
        <v>5117</v>
      </c>
      <c r="N679"/>
      <c r="P679" s="104"/>
      <c r="U679"/>
      <c r="W679" s="104"/>
    </row>
    <row r="680" spans="1:23" ht="14.4">
      <c r="A680" s="177">
        <v>38770285</v>
      </c>
      <c r="B680" s="179" t="s">
        <v>4004</v>
      </c>
      <c r="C680" s="5"/>
      <c r="D680" s="25"/>
      <c r="E680" s="25" t="s">
        <v>5093</v>
      </c>
      <c r="F680" t="s">
        <v>5129</v>
      </c>
      <c r="G680" s="70" t="s">
        <v>5117</v>
      </c>
      <c r="N680"/>
      <c r="P680" s="104"/>
      <c r="U680"/>
      <c r="W680" s="104"/>
    </row>
    <row r="681" spans="1:23" ht="14.4">
      <c r="A681" s="177">
        <v>43280015</v>
      </c>
      <c r="B681" s="179" t="s">
        <v>4004</v>
      </c>
      <c r="C681" s="5"/>
      <c r="D681" s="25"/>
      <c r="E681" s="25" t="s">
        <v>5094</v>
      </c>
      <c r="F681" t="s">
        <v>5170</v>
      </c>
      <c r="G681" s="70" t="s">
        <v>5117</v>
      </c>
      <c r="N681"/>
      <c r="P681" s="104"/>
      <c r="U681"/>
      <c r="W681" s="104"/>
    </row>
    <row r="682" spans="1:23" ht="14.4">
      <c r="A682" s="177">
        <v>41581125</v>
      </c>
      <c r="B682" s="179" t="s">
        <v>4005</v>
      </c>
      <c r="C682" s="5"/>
      <c r="D682" s="25"/>
      <c r="E682" s="25" t="s">
        <v>5095</v>
      </c>
      <c r="F682" t="s">
        <v>5129</v>
      </c>
      <c r="G682" s="70" t="s">
        <v>5117</v>
      </c>
      <c r="N682"/>
      <c r="P682" s="104"/>
      <c r="U682"/>
      <c r="W682" s="104"/>
    </row>
    <row r="683" spans="1:23" ht="14.4">
      <c r="A683" s="177">
        <v>27209016</v>
      </c>
      <c r="B683" s="179" t="s">
        <v>4006</v>
      </c>
      <c r="C683" s="5"/>
      <c r="D683" s="25"/>
      <c r="E683" s="25" t="s">
        <v>5096</v>
      </c>
      <c r="F683" t="s">
        <v>5129</v>
      </c>
      <c r="G683" s="70" t="s">
        <v>5117</v>
      </c>
      <c r="N683"/>
      <c r="P683" s="104"/>
      <c r="U683"/>
      <c r="W683" s="104"/>
    </row>
    <row r="684" spans="1:23" ht="14.4">
      <c r="A684" s="177">
        <v>27228016</v>
      </c>
      <c r="B684" s="179" t="s">
        <v>4007</v>
      </c>
      <c r="C684" s="5"/>
      <c r="D684" s="25"/>
      <c r="E684" s="25" t="s">
        <v>5097</v>
      </c>
      <c r="F684" t="s">
        <v>5129</v>
      </c>
      <c r="G684" s="70" t="s">
        <v>5117</v>
      </c>
      <c r="N684"/>
      <c r="P684" s="104"/>
      <c r="U684"/>
      <c r="W684" s="104"/>
    </row>
    <row r="685" spans="1:23" ht="14.4">
      <c r="A685" s="177">
        <v>27216011</v>
      </c>
      <c r="B685" s="179" t="s">
        <v>4008</v>
      </c>
      <c r="C685" s="5"/>
      <c r="D685" s="25"/>
      <c r="E685" s="25" t="s">
        <v>5097</v>
      </c>
      <c r="F685" t="s">
        <v>5129</v>
      </c>
      <c r="G685" s="70" t="s">
        <v>5117</v>
      </c>
      <c r="N685"/>
      <c r="P685" s="104"/>
      <c r="U685"/>
      <c r="W685" s="104"/>
    </row>
    <row r="686" spans="1:23" ht="14.4">
      <c r="A686" s="177">
        <v>27208014</v>
      </c>
      <c r="B686" s="179" t="s">
        <v>4009</v>
      </c>
      <c r="C686" s="5"/>
      <c r="D686" s="25"/>
      <c r="E686" s="25" t="s">
        <v>5098</v>
      </c>
      <c r="F686" t="s">
        <v>5129</v>
      </c>
      <c r="G686" s="70" t="s">
        <v>5117</v>
      </c>
      <c r="N686"/>
      <c r="P686" s="104"/>
      <c r="U686"/>
      <c r="W686" s="104"/>
    </row>
    <row r="687" spans="1:23" ht="14.4">
      <c r="A687" s="177">
        <v>38770032</v>
      </c>
      <c r="B687" s="179" t="s">
        <v>4010</v>
      </c>
      <c r="C687" s="5"/>
      <c r="D687" s="25"/>
      <c r="E687" s="25" t="s">
        <v>5093</v>
      </c>
      <c r="F687" t="s">
        <v>5129</v>
      </c>
      <c r="G687" s="70" t="s">
        <v>5117</v>
      </c>
      <c r="N687"/>
      <c r="P687" s="104"/>
      <c r="U687"/>
      <c r="W687" s="104"/>
    </row>
    <row r="688" spans="1:23" ht="14.4">
      <c r="A688" s="177">
        <v>37206036</v>
      </c>
      <c r="B688" s="179" t="s">
        <v>4011</v>
      </c>
      <c r="C688" s="5"/>
      <c r="D688" s="25"/>
      <c r="E688" s="25" t="s">
        <v>5089</v>
      </c>
      <c r="F688" t="s">
        <v>5129</v>
      </c>
      <c r="G688" s="70" t="s">
        <v>5117</v>
      </c>
      <c r="N688"/>
      <c r="P688" s="104"/>
      <c r="U688"/>
      <c r="W688" s="104"/>
    </row>
    <row r="689" spans="1:23" ht="14.4">
      <c r="A689" s="177">
        <v>37213079</v>
      </c>
      <c r="B689" s="179" t="s">
        <v>4011</v>
      </c>
      <c r="C689" s="5"/>
      <c r="D689" s="25"/>
      <c r="E689" s="25" t="s">
        <v>5089</v>
      </c>
      <c r="F689" t="s">
        <v>5129</v>
      </c>
      <c r="G689" s="70" t="s">
        <v>5117</v>
      </c>
      <c r="N689"/>
      <c r="P689" s="104"/>
      <c r="U689"/>
      <c r="W689" s="104"/>
    </row>
    <row r="690" spans="1:23" ht="14.4">
      <c r="A690" s="177">
        <v>41581137</v>
      </c>
      <c r="B690" s="179" t="s">
        <v>4011</v>
      </c>
      <c r="C690" s="5"/>
      <c r="D690" s="25"/>
      <c r="E690" s="25" t="s">
        <v>5095</v>
      </c>
      <c r="F690" t="s">
        <v>5129</v>
      </c>
      <c r="G690" s="70" t="s">
        <v>5117</v>
      </c>
    </row>
    <row r="691" spans="1:23" ht="13.8">
      <c r="A691" s="83"/>
      <c r="B691" s="83"/>
      <c r="C691" s="5"/>
      <c r="D691" s="25"/>
      <c r="E691" s="33"/>
      <c r="G691" s="70"/>
    </row>
    <row r="692" spans="1:23" ht="13.8">
      <c r="A692" s="83"/>
      <c r="B692" s="83"/>
      <c r="C692" s="5"/>
      <c r="D692" s="25"/>
      <c r="E692" s="33"/>
      <c r="G692" s="70"/>
    </row>
    <row r="693" spans="1:23" ht="13.8">
      <c r="A693" s="83"/>
      <c r="B693" s="83"/>
      <c r="C693" s="5"/>
      <c r="D693" s="25"/>
      <c r="E693" s="33"/>
      <c r="G693" s="70"/>
    </row>
    <row r="694" spans="1:23" ht="13.8">
      <c r="A694" s="83"/>
      <c r="B694" s="83"/>
      <c r="C694" s="5"/>
      <c r="D694" s="25"/>
      <c r="E694" s="33"/>
      <c r="G694" s="70"/>
    </row>
    <row r="695" spans="1:23" ht="13.8">
      <c r="A695" s="83"/>
      <c r="B695" s="83"/>
      <c r="C695" s="5"/>
      <c r="D695" s="25"/>
      <c r="E695" s="33"/>
      <c r="G695" s="70"/>
    </row>
    <row r="696" spans="1:23" ht="13.8">
      <c r="A696" s="83"/>
      <c r="B696" s="83"/>
      <c r="C696" s="5"/>
      <c r="D696" s="25"/>
      <c r="E696" s="33"/>
      <c r="G696" s="70"/>
    </row>
    <row r="697" spans="1:23" ht="13.8">
      <c r="A697" s="83"/>
      <c r="B697" s="83"/>
      <c r="C697" s="5"/>
      <c r="D697" s="25"/>
      <c r="E697" s="33"/>
      <c r="G697" s="70"/>
    </row>
    <row r="698" spans="1:23" ht="13.8">
      <c r="A698" s="83"/>
      <c r="B698" s="83"/>
      <c r="C698" s="5"/>
      <c r="D698" s="25"/>
      <c r="E698" s="33"/>
      <c r="G698" s="70"/>
    </row>
    <row r="699" spans="1:23" ht="13.8">
      <c r="A699" s="83"/>
      <c r="B699" s="83"/>
      <c r="C699" s="5"/>
      <c r="D699" s="25"/>
      <c r="E699" s="33"/>
      <c r="G699" s="70"/>
    </row>
    <row r="700" spans="1:23" ht="13.8">
      <c r="A700" s="83"/>
      <c r="B700" s="83"/>
      <c r="C700" s="5"/>
      <c r="D700" s="25"/>
      <c r="E700" s="33"/>
      <c r="G700" s="70"/>
    </row>
    <row r="701" spans="1:23" ht="13.8">
      <c r="A701" s="83"/>
      <c r="B701" s="83"/>
      <c r="C701" s="5"/>
      <c r="D701" s="25"/>
      <c r="E701" s="33"/>
      <c r="G701" s="70"/>
    </row>
    <row r="702" spans="1:23" ht="13.8">
      <c r="A702" s="83"/>
      <c r="B702" s="83"/>
      <c r="C702" s="5"/>
      <c r="D702" s="25"/>
      <c r="E702" s="33"/>
      <c r="G702" s="70"/>
    </row>
    <row r="703" spans="1:23" ht="13.8">
      <c r="A703" s="83"/>
      <c r="B703" s="83"/>
      <c r="C703" s="5"/>
      <c r="D703" s="25"/>
      <c r="E703" s="33"/>
      <c r="G703" s="70"/>
    </row>
    <row r="704" spans="1:23" ht="13.8">
      <c r="A704" s="83"/>
      <c r="B704" s="83"/>
      <c r="C704" s="5"/>
      <c r="D704" s="25"/>
      <c r="E704" s="33"/>
      <c r="G704" s="70"/>
    </row>
    <row r="705" spans="1:7" ht="13.8">
      <c r="A705" s="83"/>
      <c r="B705" s="83"/>
      <c r="C705" s="5"/>
      <c r="D705" s="25"/>
      <c r="E705" s="33"/>
      <c r="G705" s="70"/>
    </row>
    <row r="706" spans="1:7" ht="13.8">
      <c r="A706" s="83"/>
      <c r="B706" s="83"/>
      <c r="C706" s="5"/>
      <c r="D706" s="25"/>
      <c r="E706" s="33"/>
      <c r="G706" s="70"/>
    </row>
    <row r="707" spans="1:7" ht="13.8">
      <c r="A707" s="83"/>
      <c r="B707" s="83"/>
      <c r="C707" s="5"/>
      <c r="D707" s="25"/>
      <c r="E707" s="33"/>
      <c r="G707" s="70"/>
    </row>
    <row r="708" spans="1:7" ht="13.8">
      <c r="A708" s="83"/>
      <c r="B708" s="83"/>
      <c r="C708" s="5"/>
      <c r="D708" s="25"/>
      <c r="E708" s="33"/>
      <c r="G708" s="70"/>
    </row>
    <row r="709" spans="1:7" ht="13.8">
      <c r="A709" s="83"/>
      <c r="B709" s="83"/>
      <c r="C709" s="5"/>
      <c r="D709" s="25"/>
      <c r="E709" s="33"/>
      <c r="G709" s="70"/>
    </row>
    <row r="710" spans="1:7" ht="13.8">
      <c r="A710" s="83"/>
      <c r="B710" s="83"/>
      <c r="C710" s="5"/>
      <c r="D710" s="25"/>
      <c r="E710" s="33"/>
      <c r="G710" s="70"/>
    </row>
    <row r="711" spans="1:7" ht="13.8">
      <c r="A711" s="83"/>
      <c r="B711" s="83"/>
      <c r="C711" s="5"/>
      <c r="D711" s="25"/>
      <c r="E711" s="33"/>
      <c r="G711" s="70"/>
    </row>
    <row r="712" spans="1:7" ht="13.8">
      <c r="A712" s="83"/>
      <c r="B712" s="83"/>
      <c r="C712" s="5"/>
      <c r="D712" s="25"/>
      <c r="E712" s="33"/>
      <c r="G712" s="70"/>
    </row>
    <row r="713" spans="1:7" ht="13.8" customHeight="1">
      <c r="A713" s="83"/>
      <c r="B713" s="83"/>
      <c r="C713" s="5"/>
      <c r="D713" s="25"/>
      <c r="E713" s="33"/>
      <c r="G713" s="70"/>
    </row>
    <row r="714" spans="1:7" ht="13.8" customHeight="1">
      <c r="A714" s="83"/>
      <c r="B714" s="83"/>
      <c r="C714" s="5"/>
      <c r="D714" s="25"/>
      <c r="E714" s="33"/>
      <c r="G714" s="70"/>
    </row>
    <row r="715" spans="1:7" ht="13.8">
      <c r="A715" s="83"/>
      <c r="B715" s="83"/>
      <c r="C715" s="5"/>
      <c r="D715" s="25"/>
      <c r="E715" s="33"/>
      <c r="G715" s="70"/>
    </row>
    <row r="716" spans="1:7" ht="13.8">
      <c r="A716" s="83"/>
      <c r="B716" s="83"/>
      <c r="C716" s="5"/>
      <c r="D716" s="25"/>
      <c r="E716" s="33"/>
      <c r="G716" s="70"/>
    </row>
    <row r="717" spans="1:7" ht="13.8">
      <c r="A717" s="83"/>
      <c r="B717" s="83"/>
      <c r="C717" s="5"/>
      <c r="D717" s="25"/>
      <c r="E717" s="33"/>
      <c r="G717" s="70"/>
    </row>
    <row r="718" spans="1:7" ht="13.8">
      <c r="A718" s="83"/>
      <c r="B718" s="83"/>
      <c r="C718" s="5"/>
      <c r="D718" s="25"/>
      <c r="E718" s="33"/>
      <c r="G718" s="70"/>
    </row>
    <row r="719" spans="1:7" ht="13.8">
      <c r="A719" s="83"/>
      <c r="B719" s="83"/>
      <c r="C719" s="5"/>
      <c r="D719" s="25"/>
      <c r="E719" s="33"/>
      <c r="G719" s="70"/>
    </row>
    <row r="720" spans="1:7" ht="13.8">
      <c r="A720" s="83"/>
      <c r="B720" s="83"/>
      <c r="C720" s="5"/>
      <c r="D720" s="25"/>
      <c r="E720" s="33"/>
      <c r="G720" s="70"/>
    </row>
    <row r="721" spans="1:7" ht="13.8">
      <c r="A721" s="83"/>
      <c r="B721" s="83"/>
      <c r="C721" s="5"/>
      <c r="D721" s="25"/>
      <c r="E721" s="33"/>
      <c r="G721" s="70"/>
    </row>
    <row r="722" spans="1:7" ht="13.8">
      <c r="A722" s="83"/>
      <c r="B722" s="83"/>
      <c r="C722" s="5"/>
      <c r="D722" s="25"/>
      <c r="E722" s="33"/>
      <c r="G722" s="70"/>
    </row>
    <row r="723" spans="1:7" ht="13.8">
      <c r="A723" s="83"/>
      <c r="B723" s="83"/>
      <c r="C723" s="5"/>
      <c r="D723" s="25"/>
      <c r="E723" s="33"/>
      <c r="G723" s="70"/>
    </row>
    <row r="724" spans="1:7" ht="13.8">
      <c r="A724" s="83"/>
      <c r="B724" s="83"/>
      <c r="C724" s="5"/>
      <c r="D724" s="25"/>
      <c r="E724" s="33"/>
      <c r="G724" s="70"/>
    </row>
    <row r="725" spans="1:7" ht="13.8">
      <c r="A725" s="83"/>
      <c r="B725" s="83"/>
      <c r="C725" s="5"/>
      <c r="D725" s="25"/>
      <c r="E725" s="33"/>
      <c r="G725" s="70"/>
    </row>
    <row r="726" spans="1:7" ht="13.8">
      <c r="A726" s="83"/>
      <c r="B726" s="83"/>
      <c r="C726" s="5"/>
      <c r="D726" s="25"/>
      <c r="E726" s="33"/>
      <c r="G726" s="70"/>
    </row>
    <row r="727" spans="1:7" ht="13.8">
      <c r="A727" s="83"/>
      <c r="B727" s="83"/>
      <c r="C727" s="5"/>
      <c r="D727" s="25"/>
      <c r="E727" s="33"/>
      <c r="G727" s="70"/>
    </row>
    <row r="728" spans="1:7" ht="13.8">
      <c r="A728" s="83"/>
      <c r="B728" s="83"/>
      <c r="C728" s="5"/>
      <c r="D728" s="25"/>
      <c r="E728" s="33"/>
      <c r="G728" s="70"/>
    </row>
    <row r="729" spans="1:7" ht="13.8">
      <c r="A729" s="83"/>
      <c r="B729" s="83"/>
      <c r="C729" s="5"/>
      <c r="D729" s="25"/>
      <c r="E729" s="33"/>
      <c r="G729" s="70"/>
    </row>
    <row r="730" spans="1:7" ht="13.8">
      <c r="A730" s="83"/>
      <c r="B730" s="83"/>
      <c r="C730" s="5"/>
      <c r="D730" s="25"/>
      <c r="E730" s="33"/>
      <c r="G730" s="70"/>
    </row>
    <row r="731" spans="1:7" ht="15" customHeight="1">
      <c r="A731" s="83"/>
      <c r="B731" s="83"/>
      <c r="C731" s="5"/>
      <c r="D731" s="25"/>
      <c r="E731" s="33"/>
      <c r="G731" s="70"/>
    </row>
    <row r="732" spans="1:7" ht="15" customHeight="1">
      <c r="A732" s="83"/>
      <c r="B732" s="83"/>
      <c r="C732" s="5"/>
      <c r="D732" s="25"/>
      <c r="E732" s="33"/>
      <c r="G732" s="70"/>
    </row>
    <row r="733" spans="1:7" ht="15" customHeight="1">
      <c r="A733" s="83"/>
      <c r="B733" s="83"/>
      <c r="C733" s="5"/>
      <c r="D733" s="25"/>
      <c r="E733" s="33"/>
      <c r="G733" s="70"/>
    </row>
    <row r="734" spans="1:7" ht="13.8">
      <c r="A734" s="83"/>
      <c r="B734" s="83"/>
      <c r="C734" s="5"/>
      <c r="D734" s="25"/>
      <c r="E734" s="33"/>
      <c r="G734" s="70"/>
    </row>
    <row r="735" spans="1:7" ht="13.8">
      <c r="A735" s="83"/>
      <c r="B735" s="83"/>
      <c r="C735" s="5"/>
      <c r="D735" s="25"/>
      <c r="E735" s="33"/>
      <c r="G735" s="70"/>
    </row>
    <row r="736" spans="1:7" ht="13.8">
      <c r="A736" s="83"/>
      <c r="B736" s="83"/>
      <c r="C736" s="5"/>
      <c r="D736" s="25"/>
      <c r="E736" s="33"/>
      <c r="G736" s="70"/>
    </row>
    <row r="737" spans="1:7" ht="13.8">
      <c r="A737" s="83"/>
      <c r="B737" s="83"/>
      <c r="C737" s="5"/>
      <c r="D737" s="25"/>
      <c r="E737" s="33"/>
      <c r="G737" s="70"/>
    </row>
    <row r="738" spans="1:7" ht="13.8">
      <c r="A738" s="83"/>
      <c r="B738" s="83"/>
      <c r="C738" s="5"/>
      <c r="D738" s="25"/>
      <c r="E738" s="33"/>
      <c r="G738" s="70"/>
    </row>
    <row r="739" spans="1:7" ht="13.8">
      <c r="A739" s="83"/>
      <c r="B739" s="83"/>
      <c r="C739" s="5"/>
      <c r="D739" s="25"/>
      <c r="E739" s="33"/>
      <c r="G739" s="70"/>
    </row>
    <row r="740" spans="1:7" ht="13.8">
      <c r="A740" s="83"/>
      <c r="B740" s="83"/>
      <c r="C740" s="5"/>
      <c r="D740" s="25"/>
      <c r="E740" s="33"/>
      <c r="G740" s="70"/>
    </row>
    <row r="741" spans="1:7" ht="13.8">
      <c r="A741" s="83"/>
      <c r="B741" s="83"/>
      <c r="C741" s="5"/>
      <c r="D741" s="25"/>
      <c r="E741" s="33"/>
      <c r="G741" s="70"/>
    </row>
    <row r="742" spans="1:7" ht="13.8">
      <c r="A742" s="83"/>
      <c r="B742" s="83"/>
      <c r="C742" s="5"/>
      <c r="D742" s="25"/>
      <c r="E742" s="33"/>
      <c r="G742" s="70"/>
    </row>
    <row r="743" spans="1:7" ht="13.8">
      <c r="A743" s="83"/>
      <c r="B743" s="83"/>
      <c r="C743" s="5"/>
      <c r="D743" s="25"/>
      <c r="E743" s="33"/>
      <c r="G743" s="70"/>
    </row>
    <row r="744" spans="1:7" ht="13.8">
      <c r="A744" s="83"/>
      <c r="B744" s="83"/>
      <c r="C744" s="5"/>
      <c r="D744" s="25"/>
      <c r="E744" s="33"/>
      <c r="G744" s="70"/>
    </row>
    <row r="745" spans="1:7" ht="13.8">
      <c r="A745" s="83"/>
      <c r="B745" s="83"/>
      <c r="C745" s="5"/>
      <c r="D745" s="25"/>
      <c r="E745" s="33"/>
      <c r="G745" s="70"/>
    </row>
    <row r="746" spans="1:7" ht="13.8">
      <c r="A746" s="83"/>
      <c r="B746" s="83"/>
      <c r="C746" s="5"/>
      <c r="D746" s="25"/>
      <c r="E746" s="33"/>
      <c r="G746" s="70"/>
    </row>
    <row r="747" spans="1:7" ht="13.8">
      <c r="A747" s="83"/>
      <c r="B747" s="83"/>
      <c r="C747" s="5"/>
      <c r="D747" s="25"/>
      <c r="E747" s="33"/>
      <c r="G747" s="70"/>
    </row>
    <row r="748" spans="1:7" ht="13.8">
      <c r="A748" s="83"/>
      <c r="B748" s="83"/>
      <c r="C748" s="5"/>
      <c r="D748" s="25"/>
      <c r="E748" s="33"/>
      <c r="G748" s="70"/>
    </row>
    <row r="749" spans="1:7" ht="13.8">
      <c r="A749" s="83"/>
      <c r="B749" s="83"/>
      <c r="C749" s="5"/>
      <c r="D749" s="25"/>
      <c r="E749" s="33"/>
      <c r="G749" s="70"/>
    </row>
    <row r="750" spans="1:7" ht="13.8">
      <c r="A750" s="83"/>
      <c r="B750" s="83"/>
      <c r="C750" s="5"/>
      <c r="D750" s="25"/>
      <c r="E750" s="33"/>
      <c r="G750" s="70"/>
    </row>
    <row r="751" spans="1:7" ht="13.8">
      <c r="A751" s="83"/>
      <c r="B751" s="83"/>
      <c r="C751" s="5"/>
      <c r="D751" s="25"/>
      <c r="E751" s="33"/>
      <c r="G751" s="70"/>
    </row>
    <row r="752" spans="1:7" ht="13.8">
      <c r="A752" s="83"/>
      <c r="B752" s="83"/>
      <c r="C752" s="5"/>
      <c r="D752" s="25"/>
      <c r="E752" s="33"/>
      <c r="G752" s="70"/>
    </row>
    <row r="753" spans="1:7" ht="13.8">
      <c r="A753" s="83"/>
      <c r="B753" s="83"/>
      <c r="C753" s="5"/>
      <c r="D753" s="25"/>
      <c r="E753" s="33"/>
      <c r="G753" s="70"/>
    </row>
    <row r="754" spans="1:7" ht="13.8">
      <c r="A754" s="83"/>
      <c r="B754" s="83"/>
      <c r="C754" s="5"/>
      <c r="D754" s="25"/>
      <c r="E754" s="33"/>
      <c r="G754" s="70"/>
    </row>
    <row r="755" spans="1:7" ht="13.8">
      <c r="A755" s="83"/>
      <c r="B755" s="83"/>
      <c r="C755" s="5"/>
      <c r="D755" s="25"/>
      <c r="E755" s="33"/>
      <c r="G755" s="70"/>
    </row>
    <row r="756" spans="1:7" ht="13.8">
      <c r="A756" s="83"/>
      <c r="B756" s="83"/>
      <c r="C756" s="5"/>
      <c r="D756" s="25"/>
      <c r="E756" s="33"/>
      <c r="G756" s="70"/>
    </row>
    <row r="757" spans="1:7" ht="13.8">
      <c r="A757" s="83"/>
      <c r="B757" s="83"/>
      <c r="C757" s="5"/>
      <c r="D757" s="25"/>
      <c r="E757" s="33"/>
      <c r="G757" s="70"/>
    </row>
    <row r="758" spans="1:7" ht="13.8">
      <c r="A758" s="83"/>
      <c r="B758" s="83"/>
      <c r="C758" s="5"/>
      <c r="D758" s="25"/>
      <c r="E758" s="33"/>
      <c r="G758" s="70"/>
    </row>
    <row r="759" spans="1:7" ht="13.8">
      <c r="A759" s="83"/>
      <c r="B759" s="83"/>
      <c r="C759" s="5"/>
      <c r="D759" s="25"/>
      <c r="E759" s="33"/>
      <c r="G759" s="70"/>
    </row>
    <row r="760" spans="1:7" ht="13.8">
      <c r="A760" s="83"/>
      <c r="B760" s="83"/>
      <c r="C760" s="5"/>
      <c r="D760" s="25"/>
      <c r="E760" s="33"/>
      <c r="G760" s="70"/>
    </row>
    <row r="761" spans="1:7" ht="13.8">
      <c r="A761" s="83"/>
      <c r="B761" s="83"/>
      <c r="C761" s="5"/>
      <c r="D761" s="25"/>
      <c r="E761" s="33"/>
      <c r="G761" s="70"/>
    </row>
    <row r="762" spans="1:7" ht="13.8">
      <c r="A762" s="83"/>
      <c r="B762" s="83"/>
      <c r="C762" s="5"/>
      <c r="D762" s="25"/>
      <c r="E762" s="33"/>
      <c r="G762" s="70"/>
    </row>
    <row r="763" spans="1:7" ht="13.8">
      <c r="A763" s="83"/>
      <c r="B763" s="83"/>
      <c r="C763" s="5"/>
      <c r="D763" s="25"/>
      <c r="E763" s="33"/>
      <c r="G763" s="70"/>
    </row>
    <row r="764" spans="1:7" ht="13.8">
      <c r="A764" s="83"/>
      <c r="B764" s="83"/>
      <c r="C764" s="5"/>
      <c r="D764" s="25"/>
      <c r="E764" s="33"/>
      <c r="G764" s="70"/>
    </row>
    <row r="765" spans="1:7" ht="13.8">
      <c r="A765" s="83"/>
      <c r="B765" s="83"/>
      <c r="C765" s="5"/>
      <c r="D765" s="25"/>
      <c r="E765" s="33"/>
      <c r="G765" s="70"/>
    </row>
    <row r="766" spans="1:7" ht="13.8">
      <c r="A766" s="83"/>
      <c r="B766" s="83"/>
      <c r="C766" s="5"/>
      <c r="D766" s="25"/>
      <c r="E766" s="33"/>
      <c r="G766" s="70"/>
    </row>
    <row r="767" spans="1:7" ht="13.8">
      <c r="A767" s="83"/>
      <c r="B767" s="83"/>
      <c r="C767" s="5"/>
      <c r="D767" s="25"/>
      <c r="E767" s="33"/>
      <c r="G767" s="70"/>
    </row>
    <row r="768" spans="1:7" ht="13.8">
      <c r="A768" s="83"/>
      <c r="B768" s="83"/>
      <c r="C768" s="5"/>
      <c r="D768" s="25"/>
      <c r="E768" s="33"/>
      <c r="G768" s="70"/>
    </row>
    <row r="769" spans="1:7" ht="13.8">
      <c r="A769" s="83"/>
      <c r="B769" s="83"/>
      <c r="C769" s="5"/>
      <c r="D769" s="25"/>
      <c r="E769" s="33"/>
      <c r="G769" s="70"/>
    </row>
    <row r="770" spans="1:7" ht="13.8">
      <c r="A770" s="83"/>
      <c r="B770" s="83"/>
      <c r="C770" s="5"/>
      <c r="D770" s="25"/>
      <c r="E770" s="33"/>
      <c r="G770" s="70"/>
    </row>
    <row r="771" spans="1:7" ht="13.8">
      <c r="A771" s="83"/>
      <c r="B771" s="83"/>
      <c r="C771" s="5"/>
      <c r="D771" s="25"/>
      <c r="E771" s="33"/>
      <c r="G771" s="70"/>
    </row>
    <row r="772" spans="1:7" ht="13.8">
      <c r="A772" s="83"/>
      <c r="B772" s="83"/>
      <c r="C772" s="5"/>
      <c r="D772" s="25"/>
      <c r="E772" s="33"/>
      <c r="G772" s="70"/>
    </row>
    <row r="773" spans="1:7" ht="13.8">
      <c r="A773" s="83"/>
      <c r="B773" s="83"/>
      <c r="C773" s="5"/>
      <c r="D773" s="25"/>
      <c r="E773" s="33"/>
      <c r="G773" s="70"/>
    </row>
    <row r="774" spans="1:7" ht="13.8">
      <c r="A774" s="83"/>
      <c r="B774" s="83"/>
      <c r="C774" s="5"/>
      <c r="D774" s="25"/>
      <c r="E774" s="33"/>
      <c r="G774" s="70"/>
    </row>
    <row r="775" spans="1:7" ht="13.8">
      <c r="A775" s="83"/>
      <c r="B775" s="83"/>
      <c r="C775" s="5"/>
      <c r="D775" s="25"/>
      <c r="E775" s="33"/>
      <c r="G775" s="70"/>
    </row>
    <row r="776" spans="1:7" ht="13.8">
      <c r="A776" s="83"/>
      <c r="B776" s="83"/>
      <c r="C776" s="5"/>
      <c r="D776" s="25"/>
      <c r="E776" s="33"/>
      <c r="G776" s="70"/>
    </row>
    <row r="777" spans="1:7" ht="13.8">
      <c r="A777" s="83"/>
      <c r="B777" s="83"/>
      <c r="C777" s="5"/>
      <c r="D777" s="25"/>
      <c r="E777" s="33"/>
      <c r="G777" s="70"/>
    </row>
    <row r="778" spans="1:7" ht="13.8">
      <c r="A778" s="83"/>
      <c r="B778" s="83"/>
      <c r="C778" s="5"/>
      <c r="D778" s="25"/>
      <c r="E778" s="33"/>
      <c r="G778" s="70"/>
    </row>
    <row r="779" spans="1:7" ht="13.8">
      <c r="A779" s="83"/>
      <c r="B779" s="83"/>
      <c r="C779" s="5"/>
      <c r="D779" s="25"/>
      <c r="E779" s="33"/>
      <c r="G779" s="70"/>
    </row>
    <row r="780" spans="1:7" ht="13.8">
      <c r="A780" s="83"/>
      <c r="B780" s="83"/>
      <c r="C780" s="5"/>
      <c r="D780" s="25"/>
      <c r="E780" s="33"/>
      <c r="G780" s="70"/>
    </row>
    <row r="781" spans="1:7" ht="13.8">
      <c r="A781" s="83"/>
      <c r="B781" s="83"/>
      <c r="C781" s="5"/>
      <c r="D781" s="25"/>
      <c r="E781" s="33"/>
      <c r="G781" s="70"/>
    </row>
    <row r="782" spans="1:7" ht="13.8">
      <c r="A782" s="83"/>
      <c r="B782" s="83"/>
      <c r="C782" s="5"/>
      <c r="D782" s="25"/>
      <c r="E782" s="33"/>
      <c r="G782" s="70"/>
    </row>
    <row r="783" spans="1:7" ht="13.8">
      <c r="A783" s="83"/>
      <c r="B783" s="83"/>
      <c r="C783" s="5"/>
      <c r="D783" s="25"/>
      <c r="E783" s="33"/>
      <c r="G783" s="70"/>
    </row>
    <row r="784" spans="1:7" ht="13.8">
      <c r="A784" s="83"/>
      <c r="B784" s="83"/>
      <c r="C784" s="5"/>
      <c r="D784" s="25"/>
      <c r="E784" s="33"/>
      <c r="G784" s="70"/>
    </row>
    <row r="785" spans="1:7" ht="13.8">
      <c r="A785" s="83"/>
      <c r="B785" s="83"/>
      <c r="C785" s="5"/>
      <c r="D785" s="25"/>
      <c r="E785" s="33"/>
      <c r="G785" s="70"/>
    </row>
    <row r="786" spans="1:7" ht="13.8">
      <c r="A786" s="83"/>
      <c r="B786" s="83"/>
      <c r="C786" s="5"/>
      <c r="D786" s="25"/>
      <c r="E786" s="33"/>
      <c r="G786" s="70"/>
    </row>
    <row r="787" spans="1:7" ht="13.8">
      <c r="A787" s="83"/>
      <c r="B787" s="83"/>
      <c r="C787" s="5"/>
      <c r="D787" s="25"/>
      <c r="E787" s="33"/>
      <c r="G787" s="70"/>
    </row>
    <row r="788" spans="1:7" ht="13.8">
      <c r="A788" s="83"/>
      <c r="B788" s="83"/>
      <c r="C788" s="5"/>
      <c r="D788" s="25"/>
      <c r="E788" s="33"/>
      <c r="G788" s="70"/>
    </row>
    <row r="789" spans="1:7" ht="13.8">
      <c r="A789" s="83"/>
      <c r="B789" s="83"/>
      <c r="C789" s="5"/>
      <c r="D789" s="25"/>
      <c r="E789" s="33"/>
      <c r="G789" s="70"/>
    </row>
    <row r="790" spans="1:7" ht="13.8">
      <c r="A790" s="83"/>
      <c r="B790" s="83"/>
      <c r="C790" s="5"/>
      <c r="D790" s="25"/>
      <c r="E790" s="33"/>
      <c r="G790" s="70"/>
    </row>
    <row r="791" spans="1:7" ht="13.8">
      <c r="A791" s="83"/>
      <c r="B791" s="83"/>
      <c r="C791" s="5"/>
      <c r="D791" s="25"/>
      <c r="E791" s="33"/>
      <c r="G791" s="70"/>
    </row>
    <row r="792" spans="1:7" ht="13.8">
      <c r="A792" s="83"/>
      <c r="B792" s="83"/>
      <c r="C792" s="5"/>
      <c r="D792" s="25"/>
      <c r="E792" s="33"/>
      <c r="G792" s="70"/>
    </row>
    <row r="793" spans="1:7" ht="13.8">
      <c r="A793" s="83"/>
      <c r="B793" s="83"/>
      <c r="C793" s="5"/>
      <c r="D793" s="25"/>
      <c r="E793" s="33"/>
      <c r="G793" s="70"/>
    </row>
    <row r="794" spans="1:7" ht="13.8">
      <c r="A794" s="83"/>
      <c r="B794" s="83"/>
      <c r="C794" s="5"/>
      <c r="D794" s="25"/>
      <c r="E794" s="33"/>
      <c r="G794" s="70"/>
    </row>
    <row r="795" spans="1:7" ht="13.8">
      <c r="A795" s="83"/>
      <c r="B795" s="83"/>
      <c r="C795" s="5"/>
      <c r="D795" s="25"/>
      <c r="E795" s="33"/>
      <c r="G795" s="70"/>
    </row>
    <row r="796" spans="1:7" ht="13.8">
      <c r="A796" s="83"/>
      <c r="B796" s="83"/>
      <c r="C796" s="5"/>
      <c r="D796" s="25"/>
      <c r="E796" s="33"/>
      <c r="G796" s="70"/>
    </row>
    <row r="797" spans="1:7" ht="13.8">
      <c r="A797" s="83"/>
      <c r="B797" s="83"/>
      <c r="C797" s="5"/>
      <c r="D797" s="25"/>
      <c r="E797" s="33"/>
      <c r="G797" s="70"/>
    </row>
    <row r="798" spans="1:7" ht="13.8">
      <c r="A798" s="83"/>
      <c r="B798" s="83"/>
      <c r="C798" s="5"/>
      <c r="D798" s="25"/>
      <c r="E798" s="33"/>
      <c r="G798" s="70"/>
    </row>
    <row r="799" spans="1:7" ht="13.8">
      <c r="A799" s="83"/>
      <c r="B799" s="83"/>
      <c r="C799" s="5"/>
      <c r="D799" s="25"/>
      <c r="E799" s="33"/>
      <c r="G799" s="70"/>
    </row>
    <row r="800" spans="1:7" ht="13.8">
      <c r="A800" s="83"/>
      <c r="B800" s="83"/>
      <c r="C800" s="5"/>
      <c r="D800" s="25"/>
      <c r="E800" s="33"/>
      <c r="G800" s="70"/>
    </row>
    <row r="801" spans="1:7" ht="13.8">
      <c r="A801" s="83"/>
      <c r="B801" s="83"/>
      <c r="C801" s="5"/>
      <c r="D801" s="25"/>
      <c r="E801" s="33"/>
      <c r="G801" s="70"/>
    </row>
    <row r="802" spans="1:7" ht="13.8" customHeight="1">
      <c r="A802" s="83"/>
      <c r="B802" s="83"/>
      <c r="C802" s="5"/>
      <c r="D802" s="25"/>
      <c r="E802" s="33"/>
      <c r="G802" s="70"/>
    </row>
    <row r="803" spans="1:7" ht="13.8">
      <c r="A803" s="83"/>
      <c r="B803" s="83"/>
      <c r="C803" s="5"/>
      <c r="D803" s="25"/>
      <c r="E803" s="33"/>
      <c r="G803" s="70"/>
    </row>
    <row r="804" spans="1:7" ht="13.8">
      <c r="A804" s="83"/>
      <c r="B804" s="83"/>
      <c r="C804" s="5"/>
      <c r="D804" s="25"/>
      <c r="E804" s="33"/>
      <c r="G804" s="70"/>
    </row>
    <row r="805" spans="1:7" ht="13.8">
      <c r="A805" s="83"/>
      <c r="B805" s="83"/>
      <c r="C805" s="5"/>
      <c r="D805" s="25"/>
      <c r="E805" s="33"/>
      <c r="G805" s="70"/>
    </row>
    <row r="806" spans="1:7" ht="13.8">
      <c r="A806" s="83"/>
      <c r="B806" s="83"/>
      <c r="C806" s="5"/>
      <c r="D806" s="25"/>
      <c r="E806" s="33"/>
      <c r="G806" s="70"/>
    </row>
    <row r="807" spans="1:7" ht="13.8">
      <c r="A807" s="83"/>
      <c r="B807" s="83"/>
      <c r="C807" s="5"/>
      <c r="D807" s="25"/>
      <c r="E807" s="33"/>
      <c r="G807" s="70"/>
    </row>
    <row r="808" spans="1:7" ht="13.8">
      <c r="A808" s="83"/>
      <c r="B808" s="83"/>
      <c r="C808" s="5"/>
      <c r="D808" s="25"/>
      <c r="E808" s="33"/>
      <c r="G808" s="70"/>
    </row>
    <row r="809" spans="1:7" ht="13.8">
      <c r="A809" s="83"/>
      <c r="B809" s="83"/>
      <c r="C809" s="5"/>
      <c r="D809" s="25"/>
      <c r="E809" s="33"/>
      <c r="G809" s="70"/>
    </row>
    <row r="810" spans="1:7" ht="13.8">
      <c r="A810" s="83"/>
      <c r="B810" s="83"/>
      <c r="C810" s="5"/>
      <c r="D810" s="25"/>
      <c r="E810" s="33"/>
      <c r="G810" s="70"/>
    </row>
    <row r="811" spans="1:7" ht="13.8">
      <c r="A811" s="83"/>
      <c r="B811" s="83"/>
      <c r="C811" s="5"/>
      <c r="D811" s="25"/>
      <c r="E811" s="33"/>
      <c r="G811" s="70"/>
    </row>
    <row r="812" spans="1:7" ht="13.8">
      <c r="A812" s="83"/>
      <c r="B812" s="83"/>
      <c r="C812" s="5"/>
      <c r="D812" s="25"/>
      <c r="E812" s="33"/>
      <c r="G812" s="70"/>
    </row>
    <row r="813" spans="1:7" ht="13.8">
      <c r="A813" s="83"/>
      <c r="B813" s="83"/>
      <c r="C813" s="5"/>
      <c r="D813" s="25"/>
      <c r="E813" s="33"/>
      <c r="G813" s="70"/>
    </row>
    <row r="814" spans="1:7" ht="13.8">
      <c r="A814" s="83"/>
      <c r="B814" s="83"/>
      <c r="C814" s="5"/>
      <c r="D814" s="25"/>
      <c r="E814" s="33"/>
      <c r="G814" s="70"/>
    </row>
    <row r="815" spans="1:7" ht="13.8">
      <c r="A815" s="83"/>
      <c r="B815" s="83"/>
      <c r="C815" s="5"/>
      <c r="D815" s="25"/>
      <c r="E815" s="33"/>
      <c r="G815" s="70"/>
    </row>
    <row r="816" spans="1:7" ht="13.8">
      <c r="A816" s="83"/>
      <c r="B816" s="83"/>
      <c r="C816" s="5"/>
      <c r="D816" s="25"/>
      <c r="E816" s="33"/>
      <c r="G816" s="70"/>
    </row>
    <row r="817" spans="1:7" ht="13.8">
      <c r="A817" s="83"/>
      <c r="B817" s="83"/>
      <c r="C817" s="5"/>
      <c r="D817" s="25"/>
      <c r="E817" s="33"/>
      <c r="G817" s="70"/>
    </row>
    <row r="818" spans="1:7" ht="13.8">
      <c r="A818" s="83"/>
      <c r="B818" s="83"/>
      <c r="C818" s="5"/>
      <c r="D818" s="25"/>
      <c r="E818" s="33"/>
      <c r="G818" s="70"/>
    </row>
    <row r="819" spans="1:7" ht="13.8">
      <c r="A819" s="83"/>
      <c r="B819" s="83"/>
      <c r="C819" s="5"/>
      <c r="D819" s="25"/>
      <c r="E819" s="33"/>
      <c r="G819" s="70"/>
    </row>
    <row r="820" spans="1:7" ht="13.8">
      <c r="A820" s="83"/>
      <c r="B820" s="83"/>
      <c r="C820" s="5"/>
      <c r="D820" s="25"/>
      <c r="E820" s="33"/>
      <c r="G820" s="70"/>
    </row>
    <row r="821" spans="1:7" ht="13.8">
      <c r="A821" s="83"/>
      <c r="B821" s="83"/>
      <c r="C821" s="5"/>
      <c r="D821" s="25"/>
      <c r="E821" s="33"/>
      <c r="G821" s="70"/>
    </row>
    <row r="822" spans="1:7" ht="13.8">
      <c r="A822" s="83"/>
      <c r="B822" s="83"/>
      <c r="C822" s="5"/>
      <c r="D822" s="25"/>
      <c r="E822" s="33"/>
      <c r="G822" s="70"/>
    </row>
    <row r="823" spans="1:7" ht="13.8">
      <c r="A823" s="83"/>
      <c r="B823" s="83"/>
      <c r="C823" s="5"/>
      <c r="D823" s="25"/>
      <c r="E823" s="33"/>
      <c r="G823" s="70"/>
    </row>
    <row r="824" spans="1:7" ht="13.8">
      <c r="A824" s="83"/>
      <c r="B824" s="83"/>
      <c r="C824" s="5"/>
      <c r="D824" s="25"/>
      <c r="E824" s="33"/>
      <c r="G824" s="70"/>
    </row>
    <row r="825" spans="1:7" ht="13.8">
      <c r="A825" s="83"/>
      <c r="B825" s="83"/>
      <c r="C825" s="5"/>
      <c r="D825" s="25"/>
      <c r="E825" s="33"/>
      <c r="G825" s="70"/>
    </row>
    <row r="826" spans="1:7" ht="13.8">
      <c r="A826" s="83"/>
      <c r="B826" s="83"/>
      <c r="C826" s="5"/>
      <c r="D826" s="25"/>
      <c r="E826" s="33"/>
      <c r="G826" s="70"/>
    </row>
    <row r="827" spans="1:7" ht="13.8">
      <c r="A827" s="83"/>
      <c r="B827" s="83"/>
      <c r="C827" s="5"/>
      <c r="D827" s="25"/>
      <c r="E827" s="33"/>
      <c r="G827" s="70"/>
    </row>
    <row r="828" spans="1:7" ht="13.8">
      <c r="A828" s="83"/>
      <c r="B828" s="83"/>
      <c r="C828" s="5"/>
      <c r="D828" s="25"/>
      <c r="E828" s="33"/>
      <c r="G828" s="70"/>
    </row>
    <row r="829" spans="1:7" ht="13.8">
      <c r="A829" s="83"/>
      <c r="B829" s="83"/>
      <c r="C829" s="5"/>
      <c r="D829" s="25"/>
      <c r="E829" s="33"/>
      <c r="G829" s="70"/>
    </row>
    <row r="830" spans="1:7" ht="13.8">
      <c r="A830" s="83"/>
      <c r="B830" s="83"/>
      <c r="C830" s="5"/>
      <c r="D830" s="25"/>
      <c r="E830" s="33"/>
      <c r="G830" s="70"/>
    </row>
    <row r="831" spans="1:7" ht="13.8">
      <c r="A831" s="83"/>
      <c r="B831" s="83"/>
      <c r="C831" s="5"/>
      <c r="D831" s="25"/>
      <c r="E831" s="33"/>
      <c r="G831" s="70"/>
    </row>
    <row r="832" spans="1:7" ht="13.8">
      <c r="A832" s="83"/>
      <c r="B832" s="83"/>
      <c r="C832" s="5"/>
      <c r="D832" s="25"/>
      <c r="E832" s="33"/>
      <c r="G832" s="70"/>
    </row>
    <row r="833" spans="1:7" ht="13.8">
      <c r="A833" s="83"/>
      <c r="B833" s="83"/>
      <c r="C833" s="5"/>
      <c r="D833" s="25"/>
      <c r="E833" s="33"/>
      <c r="G833" s="70"/>
    </row>
    <row r="834" spans="1:7" ht="13.8">
      <c r="A834" s="83"/>
      <c r="B834" s="83"/>
      <c r="C834" s="5"/>
      <c r="D834" s="25"/>
      <c r="E834" s="33"/>
      <c r="G834" s="70"/>
    </row>
    <row r="835" spans="1:7" ht="13.8">
      <c r="A835" s="83"/>
      <c r="B835" s="83"/>
      <c r="C835" s="5"/>
      <c r="D835" s="25"/>
      <c r="E835" s="33"/>
      <c r="G835" s="70"/>
    </row>
    <row r="836" spans="1:7" ht="13.8">
      <c r="A836" s="83"/>
      <c r="B836" s="83"/>
      <c r="C836" s="5"/>
      <c r="D836" s="25"/>
      <c r="E836" s="33"/>
      <c r="G836" s="70"/>
    </row>
    <row r="837" spans="1:7" ht="13.8">
      <c r="A837" s="83"/>
      <c r="B837" s="83"/>
      <c r="C837" s="5"/>
      <c r="D837" s="25"/>
      <c r="E837" s="33"/>
      <c r="G837" s="70"/>
    </row>
    <row r="838" spans="1:7" ht="13.8">
      <c r="A838" s="83"/>
      <c r="B838" s="83"/>
      <c r="C838" s="5"/>
      <c r="D838" s="25"/>
      <c r="E838" s="33"/>
      <c r="G838" s="70"/>
    </row>
    <row r="839" spans="1:7" ht="13.8">
      <c r="A839" s="83"/>
      <c r="B839" s="83"/>
      <c r="C839" s="5"/>
      <c r="D839" s="25"/>
      <c r="E839" s="33"/>
      <c r="G839" s="70"/>
    </row>
    <row r="840" spans="1:7" ht="13.8">
      <c r="A840" s="83"/>
      <c r="B840" s="83"/>
      <c r="C840" s="5"/>
      <c r="D840" s="25"/>
      <c r="E840" s="33"/>
      <c r="G840" s="70"/>
    </row>
    <row r="841" spans="1:7" ht="13.8">
      <c r="A841" s="83"/>
      <c r="B841" s="83"/>
      <c r="C841" s="5"/>
      <c r="D841" s="25"/>
      <c r="E841" s="33"/>
      <c r="G841" s="70"/>
    </row>
    <row r="842" spans="1:7" ht="13.8">
      <c r="A842" s="83"/>
      <c r="B842" s="83"/>
      <c r="C842" s="5"/>
      <c r="D842" s="25"/>
      <c r="E842" s="33"/>
      <c r="G842" s="70"/>
    </row>
    <row r="843" spans="1:7" ht="13.8">
      <c r="A843" s="83"/>
      <c r="B843" s="83"/>
      <c r="C843" s="5"/>
      <c r="D843" s="25"/>
      <c r="E843" s="33"/>
      <c r="G843" s="70"/>
    </row>
    <row r="844" spans="1:7" ht="13.8">
      <c r="A844" s="83"/>
      <c r="B844" s="83"/>
      <c r="C844" s="5"/>
      <c r="D844" s="25"/>
      <c r="E844" s="33"/>
      <c r="G844" s="70"/>
    </row>
    <row r="845" spans="1:7" ht="13.8">
      <c r="A845" s="83"/>
      <c r="B845" s="83"/>
      <c r="C845" s="5"/>
      <c r="D845" s="25"/>
      <c r="E845" s="33"/>
      <c r="G845" s="70"/>
    </row>
    <row r="846" spans="1:7" ht="13.8">
      <c r="A846" s="83"/>
      <c r="B846" s="83"/>
      <c r="C846" s="5"/>
      <c r="D846" s="25"/>
      <c r="E846" s="33"/>
      <c r="G846" s="70"/>
    </row>
    <row r="847" spans="1:7" ht="13.8">
      <c r="A847" s="83"/>
      <c r="B847" s="83"/>
      <c r="C847" s="5"/>
      <c r="D847" s="25"/>
      <c r="E847" s="33"/>
      <c r="G847" s="70"/>
    </row>
    <row r="848" spans="1:7" ht="13.8">
      <c r="A848" s="83"/>
      <c r="B848" s="83"/>
      <c r="C848" s="5"/>
      <c r="D848" s="25"/>
      <c r="E848" s="33"/>
      <c r="G848" s="70"/>
    </row>
    <row r="849" spans="1:7" ht="13.8">
      <c r="A849" s="83"/>
      <c r="B849" s="83"/>
      <c r="C849" s="5"/>
      <c r="D849" s="25"/>
      <c r="E849" s="33"/>
      <c r="G849" s="70"/>
    </row>
    <row r="850" spans="1:7" ht="13.8">
      <c r="A850" s="83"/>
      <c r="B850" s="83"/>
      <c r="C850" s="5"/>
      <c r="D850" s="25"/>
      <c r="E850" s="33"/>
      <c r="G850" s="70"/>
    </row>
    <row r="851" spans="1:7" ht="13.8">
      <c r="A851" s="83"/>
      <c r="B851" s="83"/>
      <c r="C851" s="5"/>
      <c r="D851" s="25"/>
      <c r="E851" s="33"/>
      <c r="G851" s="70"/>
    </row>
    <row r="852" spans="1:7" ht="13.8">
      <c r="A852" s="83"/>
      <c r="B852" s="83"/>
      <c r="C852" s="5"/>
      <c r="D852" s="25"/>
      <c r="E852" s="33"/>
      <c r="G852" s="70"/>
    </row>
    <row r="853" spans="1:7" ht="13.8">
      <c r="A853" s="83"/>
      <c r="B853" s="83"/>
      <c r="C853" s="5"/>
      <c r="D853" s="25"/>
      <c r="E853" s="33"/>
      <c r="G853" s="70"/>
    </row>
    <row r="854" spans="1:7" ht="13.8">
      <c r="A854" s="83"/>
      <c r="B854" s="83"/>
      <c r="C854" s="5"/>
      <c r="D854" s="25"/>
      <c r="E854" s="33"/>
      <c r="G854" s="70"/>
    </row>
    <row r="855" spans="1:7" ht="13.8">
      <c r="A855" s="83"/>
      <c r="B855" s="83"/>
      <c r="C855" s="5"/>
      <c r="D855" s="25"/>
      <c r="E855" s="33"/>
      <c r="G855" s="70"/>
    </row>
    <row r="856" spans="1:7" ht="13.8">
      <c r="A856" s="83"/>
      <c r="B856" s="83"/>
      <c r="C856" s="5"/>
      <c r="D856" s="25"/>
      <c r="E856" s="33"/>
      <c r="G856" s="70"/>
    </row>
    <row r="857" spans="1:7" ht="13.8">
      <c r="A857" s="83"/>
      <c r="B857" s="83"/>
      <c r="C857" s="5"/>
      <c r="D857" s="25"/>
      <c r="E857" s="33"/>
      <c r="G857" s="70"/>
    </row>
    <row r="858" spans="1:7" ht="13.8">
      <c r="A858" s="83"/>
      <c r="B858" s="83"/>
      <c r="C858" s="5"/>
      <c r="D858" s="25"/>
      <c r="E858" s="33"/>
      <c r="G858" s="70"/>
    </row>
    <row r="859" spans="1:7" ht="13.8">
      <c r="A859" s="83"/>
      <c r="B859" s="83"/>
      <c r="C859" s="5"/>
      <c r="D859" s="25"/>
      <c r="E859" s="33"/>
      <c r="G859" s="70"/>
    </row>
    <row r="860" spans="1:7" ht="13.8">
      <c r="A860" s="83"/>
      <c r="B860" s="83"/>
      <c r="C860" s="5"/>
      <c r="D860" s="25"/>
      <c r="E860" s="33"/>
      <c r="G860" s="70"/>
    </row>
    <row r="861" spans="1:7" ht="13.8">
      <c r="A861" s="83"/>
      <c r="B861" s="83"/>
      <c r="C861" s="5"/>
      <c r="D861" s="25"/>
      <c r="E861" s="33"/>
      <c r="G861" s="70"/>
    </row>
    <row r="862" spans="1:7" ht="13.8">
      <c r="A862" s="83"/>
      <c r="B862" s="83"/>
      <c r="C862" s="5"/>
      <c r="D862" s="25"/>
      <c r="E862" s="33"/>
      <c r="G862" s="70"/>
    </row>
    <row r="863" spans="1:7" ht="13.8">
      <c r="A863" s="83"/>
      <c r="B863" s="83"/>
      <c r="C863" s="5"/>
      <c r="D863" s="25"/>
      <c r="E863" s="33"/>
      <c r="G863" s="70"/>
    </row>
    <row r="864" spans="1:7" ht="13.8">
      <c r="A864" s="83"/>
      <c r="B864" s="83"/>
      <c r="C864" s="5"/>
      <c r="D864" s="25"/>
      <c r="E864" s="33"/>
      <c r="G864" s="70"/>
    </row>
    <row r="865" spans="1:7" ht="13.8">
      <c r="A865" s="83"/>
      <c r="B865" s="83"/>
      <c r="C865" s="5"/>
      <c r="D865" s="25"/>
      <c r="E865" s="33"/>
      <c r="G865" s="70"/>
    </row>
    <row r="866" spans="1:7" ht="13.8">
      <c r="A866" s="83"/>
      <c r="B866" s="83"/>
      <c r="C866" s="5"/>
      <c r="D866" s="25"/>
      <c r="E866" s="33"/>
      <c r="G866" s="70"/>
    </row>
    <row r="867" spans="1:7" ht="13.8">
      <c r="A867" s="83"/>
      <c r="B867" s="83"/>
      <c r="C867" s="5"/>
      <c r="D867" s="25"/>
      <c r="E867" s="33"/>
      <c r="G867" s="70"/>
    </row>
    <row r="868" spans="1:7" ht="13.8">
      <c r="A868" s="83"/>
      <c r="B868" s="83"/>
      <c r="C868" s="5"/>
      <c r="D868" s="25"/>
      <c r="E868" s="33"/>
      <c r="G868" s="70"/>
    </row>
    <row r="869" spans="1:7" ht="13.8">
      <c r="A869" s="83"/>
      <c r="B869" s="83"/>
      <c r="C869" s="5"/>
      <c r="D869" s="25"/>
      <c r="E869" s="33"/>
      <c r="G869" s="70"/>
    </row>
    <row r="870" spans="1:7" ht="13.8">
      <c r="A870" s="83"/>
      <c r="B870" s="83"/>
      <c r="C870" s="5"/>
      <c r="D870" s="25"/>
      <c r="E870" s="33"/>
      <c r="G870" s="70"/>
    </row>
    <row r="871" spans="1:7" ht="13.8">
      <c r="A871" s="83"/>
      <c r="B871" s="83"/>
      <c r="C871" s="5"/>
      <c r="D871" s="25"/>
      <c r="E871" s="33"/>
      <c r="G871" s="70"/>
    </row>
    <row r="872" spans="1:7" ht="13.8">
      <c r="A872" s="83"/>
      <c r="B872" s="83"/>
      <c r="C872" s="5"/>
      <c r="D872" s="25"/>
      <c r="E872" s="33"/>
      <c r="G872" s="70"/>
    </row>
    <row r="873" spans="1:7" ht="13.8">
      <c r="A873" s="83"/>
      <c r="B873" s="83"/>
      <c r="C873" s="5"/>
      <c r="D873" s="25"/>
      <c r="E873" s="33"/>
      <c r="G873" s="70"/>
    </row>
    <row r="874" spans="1:7" ht="13.8">
      <c r="A874" s="83"/>
      <c r="B874" s="83"/>
      <c r="C874" s="5"/>
      <c r="D874" s="25"/>
      <c r="E874" s="33"/>
      <c r="G874" s="70"/>
    </row>
    <row r="875" spans="1:7" ht="13.8">
      <c r="A875" s="83"/>
      <c r="B875" s="83"/>
      <c r="C875" s="5"/>
      <c r="D875" s="25"/>
      <c r="E875" s="33"/>
      <c r="G875" s="70"/>
    </row>
    <row r="876" spans="1:7" ht="13.8">
      <c r="A876" s="83"/>
      <c r="B876" s="83"/>
      <c r="C876" s="5"/>
      <c r="D876" s="25"/>
      <c r="E876" s="33"/>
      <c r="G876" s="70"/>
    </row>
    <row r="877" spans="1:7" ht="13.8">
      <c r="A877" s="83"/>
      <c r="B877" s="83"/>
      <c r="C877" s="5"/>
      <c r="D877" s="25"/>
      <c r="E877" s="33"/>
      <c r="G877" s="70"/>
    </row>
    <row r="878" spans="1:7" ht="13.8">
      <c r="A878" s="83"/>
      <c r="B878" s="83"/>
      <c r="C878" s="5"/>
      <c r="D878" s="25"/>
      <c r="E878" s="33"/>
      <c r="G878" s="70"/>
    </row>
    <row r="879" spans="1:7" ht="13.8">
      <c r="A879" s="83"/>
      <c r="B879" s="83"/>
      <c r="C879" s="5"/>
      <c r="D879" s="25"/>
      <c r="E879" s="33"/>
      <c r="G879" s="70"/>
    </row>
    <row r="880" spans="1:7" ht="13.8">
      <c r="A880" s="83"/>
      <c r="B880" s="83"/>
      <c r="C880" s="5"/>
      <c r="D880" s="25"/>
      <c r="E880" s="33"/>
      <c r="G880" s="70"/>
    </row>
    <row r="881" spans="1:7" ht="13.8">
      <c r="A881" s="83"/>
      <c r="B881" s="83"/>
      <c r="C881" s="5"/>
      <c r="D881" s="25"/>
      <c r="E881" s="33"/>
      <c r="G881" s="70"/>
    </row>
    <row r="882" spans="1:7" ht="13.8">
      <c r="A882" s="83"/>
      <c r="B882" s="83"/>
      <c r="C882" s="5"/>
      <c r="D882" s="25"/>
      <c r="E882" s="33"/>
      <c r="G882" s="70"/>
    </row>
    <row r="883" spans="1:7" ht="13.8">
      <c r="A883" s="83"/>
      <c r="B883" s="83"/>
      <c r="C883" s="5"/>
      <c r="D883" s="25"/>
      <c r="E883" s="33"/>
      <c r="G883" s="70"/>
    </row>
    <row r="884" spans="1:7" ht="13.8">
      <c r="A884" s="83"/>
      <c r="B884" s="83"/>
      <c r="C884" s="5"/>
      <c r="D884" s="25"/>
      <c r="E884" s="33"/>
      <c r="G884" s="70"/>
    </row>
    <row r="885" spans="1:7" ht="13.8">
      <c r="A885" s="83"/>
      <c r="B885" s="83"/>
      <c r="C885" s="5"/>
      <c r="D885" s="25"/>
      <c r="E885" s="33"/>
      <c r="G885" s="70"/>
    </row>
    <row r="886" spans="1:7" ht="13.8">
      <c r="A886" s="83"/>
      <c r="B886" s="83"/>
      <c r="C886" s="5"/>
      <c r="D886" s="25"/>
      <c r="E886" s="33"/>
      <c r="G886" s="70"/>
    </row>
    <row r="887" spans="1:7" ht="13.8">
      <c r="A887" s="83"/>
      <c r="B887" s="83"/>
      <c r="C887" s="5"/>
      <c r="D887" s="25"/>
      <c r="E887" s="33"/>
      <c r="G887" s="70"/>
    </row>
    <row r="888" spans="1:7" ht="13.8">
      <c r="A888" s="83"/>
      <c r="B888" s="83"/>
      <c r="C888" s="5"/>
      <c r="D888" s="25"/>
      <c r="E888" s="33"/>
      <c r="G888" s="70"/>
    </row>
    <row r="889" spans="1:7" ht="13.8">
      <c r="A889" s="83"/>
      <c r="B889" s="83"/>
      <c r="C889" s="5"/>
      <c r="D889" s="25"/>
      <c r="E889" s="33"/>
      <c r="G889" s="70"/>
    </row>
    <row r="890" spans="1:7" ht="13.8">
      <c r="A890" s="83"/>
      <c r="B890" s="83"/>
      <c r="C890" s="5"/>
      <c r="D890" s="25"/>
      <c r="E890" s="33"/>
      <c r="G890" s="70"/>
    </row>
    <row r="891" spans="1:7" ht="13.8">
      <c r="A891" s="83"/>
      <c r="B891" s="83"/>
      <c r="C891" s="5"/>
      <c r="D891" s="25"/>
      <c r="E891" s="33"/>
      <c r="G891" s="70"/>
    </row>
    <row r="892" spans="1:7" ht="13.8">
      <c r="A892" s="83"/>
      <c r="B892" s="83"/>
      <c r="C892" s="5"/>
      <c r="D892" s="25"/>
      <c r="E892" s="33"/>
      <c r="G892" s="70"/>
    </row>
    <row r="893" spans="1:7" ht="13.8">
      <c r="A893" s="83"/>
      <c r="B893" s="83"/>
      <c r="C893" s="5"/>
      <c r="D893" s="25"/>
      <c r="E893" s="33"/>
      <c r="G893" s="70"/>
    </row>
    <row r="894" spans="1:7" ht="13.8">
      <c r="A894" s="83"/>
      <c r="B894" s="83"/>
      <c r="C894" s="5"/>
      <c r="D894" s="25"/>
      <c r="E894" s="33"/>
      <c r="G894" s="70"/>
    </row>
    <row r="895" spans="1:7" ht="13.8">
      <c r="A895" s="83"/>
      <c r="B895" s="83"/>
      <c r="C895" s="5"/>
      <c r="D895" s="25"/>
      <c r="E895" s="33"/>
      <c r="G895" s="70"/>
    </row>
    <row r="896" spans="1:7" ht="13.8">
      <c r="A896" s="83"/>
      <c r="B896" s="83"/>
      <c r="C896" s="5"/>
      <c r="D896" s="25"/>
      <c r="E896" s="33"/>
      <c r="G896" s="70"/>
    </row>
    <row r="897" spans="1:7" ht="13.8">
      <c r="A897" s="83"/>
      <c r="B897" s="83"/>
      <c r="C897" s="5"/>
      <c r="D897" s="25"/>
      <c r="E897" s="33"/>
      <c r="G897" s="70"/>
    </row>
    <row r="898" spans="1:7" ht="13.8">
      <c r="A898" s="83"/>
      <c r="B898" s="83"/>
      <c r="C898" s="5"/>
      <c r="D898" s="25"/>
      <c r="E898" s="33"/>
      <c r="G898" s="70"/>
    </row>
    <row r="899" spans="1:7" ht="13.8">
      <c r="A899" s="83"/>
      <c r="B899" s="83"/>
      <c r="C899" s="5"/>
      <c r="D899" s="25"/>
      <c r="E899" s="33"/>
      <c r="G899" s="70"/>
    </row>
    <row r="900" spans="1:7" ht="13.8">
      <c r="A900" s="83"/>
      <c r="B900" s="83"/>
      <c r="C900" s="5"/>
      <c r="D900" s="25"/>
      <c r="E900" s="33"/>
      <c r="G900" s="70"/>
    </row>
    <row r="901" spans="1:7" ht="13.8">
      <c r="A901" s="83"/>
      <c r="B901" s="83"/>
      <c r="C901" s="5"/>
      <c r="D901" s="25"/>
      <c r="E901" s="33"/>
      <c r="G901" s="70"/>
    </row>
    <row r="902" spans="1:7" ht="13.8">
      <c r="A902" s="83"/>
      <c r="B902" s="83"/>
      <c r="C902" s="5"/>
      <c r="D902" s="25"/>
      <c r="E902" s="33"/>
      <c r="G902" s="70"/>
    </row>
    <row r="903" spans="1:7" ht="13.8">
      <c r="A903" s="83"/>
      <c r="B903" s="83"/>
      <c r="C903" s="5"/>
      <c r="D903" s="25"/>
      <c r="E903" s="33"/>
      <c r="G903" s="70"/>
    </row>
    <row r="904" spans="1:7" ht="13.8">
      <c r="A904" s="83"/>
      <c r="B904" s="83"/>
      <c r="C904" s="5"/>
      <c r="D904" s="25"/>
      <c r="E904" s="33"/>
      <c r="G904" s="70"/>
    </row>
    <row r="905" spans="1:7" ht="13.8">
      <c r="A905" s="83"/>
      <c r="B905" s="83"/>
      <c r="C905" s="5"/>
      <c r="D905" s="25"/>
      <c r="E905" s="33"/>
      <c r="G905" s="70"/>
    </row>
    <row r="906" spans="1:7" ht="13.8">
      <c r="A906" s="83"/>
      <c r="B906" s="83"/>
      <c r="C906" s="5"/>
      <c r="D906" s="25"/>
      <c r="E906" s="33"/>
      <c r="G906" s="70"/>
    </row>
    <row r="907" spans="1:7" ht="13.8">
      <c r="A907" s="83"/>
      <c r="B907" s="83"/>
      <c r="C907" s="5"/>
      <c r="D907" s="25"/>
      <c r="E907" s="33"/>
      <c r="G907" s="70"/>
    </row>
    <row r="908" spans="1:7" ht="13.8">
      <c r="A908" s="83"/>
      <c r="B908" s="83"/>
      <c r="C908" s="5"/>
      <c r="D908" s="25"/>
      <c r="E908" s="33"/>
      <c r="G908" s="70"/>
    </row>
    <row r="909" spans="1:7" ht="13.8">
      <c r="A909" s="83"/>
      <c r="B909" s="83"/>
      <c r="C909" s="5"/>
      <c r="D909" s="25"/>
      <c r="E909" s="33"/>
      <c r="G909" s="70"/>
    </row>
    <row r="910" spans="1:7" ht="13.8">
      <c r="A910" s="83"/>
      <c r="B910" s="83"/>
      <c r="C910" s="5"/>
      <c r="D910" s="25"/>
      <c r="E910" s="33"/>
      <c r="G910" s="70"/>
    </row>
    <row r="911" spans="1:7" ht="13.8">
      <c r="A911" s="83"/>
      <c r="B911" s="83"/>
      <c r="C911" s="5"/>
      <c r="D911" s="25"/>
      <c r="E911" s="33"/>
      <c r="G911" s="70"/>
    </row>
    <row r="912" spans="1:7" ht="13.8">
      <c r="A912" s="83"/>
      <c r="B912" s="83"/>
      <c r="C912" s="5"/>
      <c r="D912" s="25"/>
      <c r="E912" s="33"/>
      <c r="G912" s="70"/>
    </row>
    <row r="913" spans="1:7" ht="13.8">
      <c r="A913" s="83"/>
      <c r="B913" s="83"/>
      <c r="C913" s="5"/>
      <c r="D913" s="25"/>
      <c r="E913" s="33"/>
      <c r="G913" s="70"/>
    </row>
    <row r="914" spans="1:7" ht="13.8">
      <c r="A914" s="83"/>
      <c r="B914" s="83"/>
      <c r="C914" s="5"/>
      <c r="D914" s="25"/>
      <c r="E914" s="33"/>
      <c r="G914" s="70"/>
    </row>
    <row r="915" spans="1:7" ht="13.8">
      <c r="A915" s="83"/>
      <c r="B915" s="83"/>
      <c r="C915" s="5"/>
      <c r="D915" s="25"/>
      <c r="E915" s="33"/>
      <c r="G915" s="70"/>
    </row>
    <row r="916" spans="1:7" ht="13.8">
      <c r="A916" s="83"/>
      <c r="B916" s="83"/>
      <c r="C916" s="5"/>
      <c r="D916" s="25"/>
      <c r="E916" s="33"/>
      <c r="G916" s="70"/>
    </row>
    <row r="917" spans="1:7" ht="13.8">
      <c r="A917" s="83"/>
      <c r="B917" s="83"/>
      <c r="C917" s="5"/>
      <c r="D917" s="25"/>
      <c r="E917" s="33"/>
      <c r="G917" s="70"/>
    </row>
    <row r="918" spans="1:7" ht="13.8">
      <c r="A918" s="83"/>
      <c r="B918" s="83"/>
      <c r="C918" s="5"/>
      <c r="D918" s="25"/>
      <c r="E918" s="33"/>
      <c r="G918" s="70"/>
    </row>
    <row r="919" spans="1:7" ht="13.8">
      <c r="A919" s="83"/>
      <c r="B919" s="83"/>
      <c r="C919" s="5"/>
      <c r="D919" s="25"/>
      <c r="E919" s="33"/>
      <c r="G919" s="70"/>
    </row>
    <row r="920" spans="1:7" ht="13.8">
      <c r="A920" s="83"/>
      <c r="B920" s="83"/>
      <c r="C920" s="5"/>
      <c r="D920" s="25"/>
      <c r="E920" s="33"/>
      <c r="G920" s="70"/>
    </row>
    <row r="921" spans="1:7" ht="13.8">
      <c r="A921" s="83"/>
      <c r="B921" s="83"/>
      <c r="C921" s="5"/>
      <c r="D921" s="25"/>
      <c r="E921" s="33"/>
      <c r="G921" s="70"/>
    </row>
    <row r="922" spans="1:7" ht="13.8">
      <c r="A922" s="83"/>
      <c r="B922" s="83"/>
      <c r="C922" s="5"/>
      <c r="D922" s="25"/>
      <c r="E922" s="33"/>
      <c r="G922" s="70"/>
    </row>
    <row r="923" spans="1:7" ht="13.8">
      <c r="A923" s="83"/>
      <c r="B923" s="83"/>
      <c r="C923" s="5"/>
      <c r="D923" s="25"/>
      <c r="E923" s="33"/>
      <c r="G923" s="70"/>
    </row>
    <row r="924" spans="1:7" ht="13.8">
      <c r="A924" s="83"/>
      <c r="B924" s="83"/>
      <c r="C924" s="5"/>
      <c r="D924" s="25"/>
      <c r="E924" s="33"/>
      <c r="G924" s="70"/>
    </row>
    <row r="925" spans="1:7" ht="13.8">
      <c r="A925" s="83"/>
      <c r="B925" s="83"/>
      <c r="C925" s="5"/>
      <c r="D925" s="25"/>
      <c r="E925" s="33"/>
      <c r="G925" s="70"/>
    </row>
    <row r="926" spans="1:7" ht="13.8">
      <c r="A926" s="83"/>
      <c r="B926" s="83"/>
      <c r="C926" s="5"/>
      <c r="D926" s="25"/>
      <c r="E926" s="33"/>
      <c r="G926" s="70"/>
    </row>
    <row r="927" spans="1:7" ht="13.8">
      <c r="A927" s="83"/>
      <c r="B927" s="83"/>
      <c r="C927" s="5"/>
      <c r="D927" s="25"/>
      <c r="E927" s="33"/>
      <c r="G927" s="70"/>
    </row>
    <row r="928" spans="1:7" ht="13.8">
      <c r="A928" s="83"/>
      <c r="B928" s="83"/>
      <c r="C928" s="5"/>
      <c r="D928" s="25"/>
      <c r="E928" s="33"/>
      <c r="G928" s="70"/>
    </row>
    <row r="929" spans="1:7" ht="13.8">
      <c r="A929" s="83"/>
      <c r="B929" s="83"/>
      <c r="C929" s="5"/>
      <c r="D929" s="25"/>
      <c r="E929" s="33"/>
      <c r="G929" s="70"/>
    </row>
    <row r="930" spans="1:7" ht="13.8">
      <c r="A930" s="83"/>
      <c r="B930" s="83"/>
      <c r="C930" s="5"/>
      <c r="D930" s="25"/>
      <c r="E930" s="33"/>
      <c r="G930" s="70"/>
    </row>
    <row r="931" spans="1:7" ht="13.8">
      <c r="A931" s="83"/>
      <c r="B931" s="83"/>
      <c r="C931" s="5"/>
      <c r="D931" s="25"/>
      <c r="E931" s="33"/>
      <c r="G931" s="70"/>
    </row>
    <row r="932" spans="1:7" ht="13.8">
      <c r="A932" s="83"/>
      <c r="B932" s="83"/>
      <c r="C932" s="5"/>
      <c r="D932" s="25"/>
      <c r="E932" s="33"/>
      <c r="G932" s="70"/>
    </row>
    <row r="933" spans="1:7" ht="13.8">
      <c r="A933" s="83"/>
      <c r="B933" s="83"/>
      <c r="C933" s="5"/>
      <c r="D933" s="25"/>
      <c r="E933" s="33"/>
      <c r="G933" s="70"/>
    </row>
    <row r="934" spans="1:7" ht="13.8">
      <c r="A934" s="83"/>
      <c r="B934" s="83"/>
      <c r="C934" s="5"/>
      <c r="D934" s="25"/>
      <c r="E934" s="33"/>
      <c r="G934" s="70"/>
    </row>
    <row r="935" spans="1:7" ht="13.8">
      <c r="A935" s="83"/>
      <c r="B935" s="83"/>
      <c r="C935" s="5"/>
      <c r="D935" s="25"/>
      <c r="E935" s="33"/>
      <c r="G935" s="70"/>
    </row>
    <row r="936" spans="1:7" ht="13.8">
      <c r="A936" s="83"/>
      <c r="B936" s="83"/>
      <c r="C936" s="5"/>
      <c r="D936" s="25"/>
      <c r="E936" s="33"/>
      <c r="G936" s="70"/>
    </row>
    <row r="937" spans="1:7" ht="13.8">
      <c r="A937" s="83"/>
      <c r="B937" s="83"/>
      <c r="C937" s="5"/>
      <c r="D937" s="25"/>
      <c r="E937" s="33"/>
      <c r="G937" s="70"/>
    </row>
    <row r="938" spans="1:7" ht="13.8">
      <c r="A938" s="83"/>
      <c r="B938" s="83"/>
      <c r="C938" s="5"/>
      <c r="D938" s="25"/>
      <c r="E938" s="33"/>
      <c r="G938" s="70"/>
    </row>
    <row r="939" spans="1:7" ht="13.8">
      <c r="A939" s="83"/>
      <c r="B939" s="83"/>
      <c r="C939" s="5"/>
      <c r="D939" s="25"/>
      <c r="E939" s="33"/>
      <c r="G939" s="70"/>
    </row>
    <row r="940" spans="1:7" ht="13.8">
      <c r="A940" s="83"/>
      <c r="B940" s="83"/>
      <c r="C940" s="5"/>
      <c r="D940" s="25"/>
      <c r="E940" s="33"/>
      <c r="G940" s="70"/>
    </row>
    <row r="941" spans="1:7" ht="13.8">
      <c r="A941" s="83"/>
      <c r="B941" s="83"/>
      <c r="C941" s="5"/>
      <c r="D941" s="25"/>
      <c r="E941" s="33"/>
      <c r="G941" s="70"/>
    </row>
    <row r="942" spans="1:7" ht="13.8">
      <c r="A942" s="83"/>
      <c r="B942" s="83"/>
      <c r="C942" s="5"/>
      <c r="D942" s="25"/>
      <c r="E942" s="33"/>
      <c r="G942" s="70"/>
    </row>
    <row r="943" spans="1:7" ht="13.8">
      <c r="A943" s="83"/>
      <c r="B943" s="83"/>
      <c r="C943" s="5"/>
      <c r="D943" s="25"/>
      <c r="E943" s="33"/>
      <c r="G943" s="70"/>
    </row>
    <row r="944" spans="1:7" ht="13.8">
      <c r="A944" s="83"/>
      <c r="B944" s="83"/>
      <c r="C944" s="5"/>
      <c r="D944" s="25"/>
      <c r="E944" s="33"/>
      <c r="G944" s="70"/>
    </row>
    <row r="945" spans="1:7" ht="13.8">
      <c r="A945" s="83"/>
      <c r="B945" s="83"/>
      <c r="C945" s="5"/>
      <c r="D945" s="25"/>
      <c r="E945" s="33"/>
      <c r="G945" s="70"/>
    </row>
    <row r="946" spans="1:7" ht="13.8">
      <c r="A946" s="83"/>
      <c r="B946" s="83"/>
      <c r="C946" s="5"/>
      <c r="D946" s="25"/>
      <c r="E946" s="33"/>
      <c r="G946" s="70"/>
    </row>
    <row r="947" spans="1:7" ht="13.8">
      <c r="A947" s="83"/>
      <c r="B947" s="83"/>
      <c r="C947" s="5"/>
      <c r="D947" s="25"/>
      <c r="E947" s="33"/>
      <c r="G947" s="70"/>
    </row>
    <row r="948" spans="1:7" ht="13.8">
      <c r="A948" s="83"/>
      <c r="B948" s="83"/>
      <c r="C948" s="5"/>
      <c r="D948" s="25"/>
      <c r="E948" s="33"/>
      <c r="G948" s="70"/>
    </row>
    <row r="949" spans="1:7" ht="13.8">
      <c r="A949" s="83"/>
      <c r="B949" s="83"/>
      <c r="C949" s="5"/>
      <c r="D949" s="25"/>
      <c r="E949" s="33"/>
      <c r="G949" s="70"/>
    </row>
    <row r="950" spans="1:7" ht="13.8">
      <c r="A950" s="83"/>
      <c r="B950" s="83"/>
      <c r="C950" s="5"/>
      <c r="D950" s="25"/>
      <c r="E950" s="33"/>
      <c r="G950" s="70"/>
    </row>
    <row r="951" spans="1:7" ht="13.8">
      <c r="A951" s="83"/>
      <c r="B951" s="83"/>
      <c r="C951" s="5"/>
      <c r="D951" s="25"/>
      <c r="E951" s="33"/>
      <c r="G951" s="70"/>
    </row>
    <row r="952" spans="1:7" ht="13.8">
      <c r="A952" s="83"/>
      <c r="B952" s="83"/>
      <c r="C952" s="5"/>
      <c r="D952" s="25"/>
      <c r="E952" s="33"/>
      <c r="G952" s="70"/>
    </row>
    <row r="953" spans="1:7" ht="13.8">
      <c r="A953" s="83"/>
      <c r="B953" s="83"/>
      <c r="C953" s="5"/>
      <c r="D953" s="25"/>
      <c r="E953" s="33"/>
      <c r="G953" s="70"/>
    </row>
    <row r="954" spans="1:7" ht="13.8">
      <c r="A954" s="83"/>
      <c r="B954" s="83"/>
      <c r="C954" s="5"/>
      <c r="D954" s="25"/>
      <c r="E954" s="33"/>
      <c r="G954" s="70"/>
    </row>
    <row r="955" spans="1:7" ht="13.8">
      <c r="A955" s="83"/>
      <c r="B955" s="83"/>
      <c r="C955" s="5"/>
      <c r="D955" s="25"/>
      <c r="E955" s="33"/>
      <c r="G955" s="70"/>
    </row>
    <row r="956" spans="1:7" ht="13.8">
      <c r="A956" s="83"/>
      <c r="B956" s="83"/>
      <c r="C956" s="5"/>
      <c r="D956" s="25"/>
      <c r="E956" s="33"/>
      <c r="G956" s="70"/>
    </row>
    <row r="957" spans="1:7" ht="13.8">
      <c r="A957" s="83"/>
      <c r="B957" s="83"/>
      <c r="C957" s="5"/>
      <c r="D957" s="25"/>
      <c r="E957" s="33"/>
      <c r="G957" s="70"/>
    </row>
    <row r="958" spans="1:7" ht="13.8">
      <c r="A958" s="83"/>
      <c r="B958" s="83"/>
      <c r="C958" s="5"/>
      <c r="D958" s="25"/>
      <c r="E958" s="33"/>
      <c r="G958" s="70"/>
    </row>
    <row r="959" spans="1:7" ht="13.8">
      <c r="A959" s="83"/>
      <c r="B959" s="83"/>
      <c r="C959" s="5"/>
      <c r="D959" s="25"/>
      <c r="E959" s="33"/>
      <c r="G959" s="70"/>
    </row>
    <row r="960" spans="1:7" ht="13.8">
      <c r="A960" s="83"/>
      <c r="B960" s="83"/>
      <c r="C960" s="5"/>
      <c r="D960" s="25"/>
      <c r="E960" s="33"/>
      <c r="G960" s="70"/>
    </row>
    <row r="961" spans="1:7" ht="13.8">
      <c r="A961" s="83"/>
      <c r="B961" s="83"/>
      <c r="C961" s="5"/>
      <c r="D961" s="25"/>
      <c r="E961" s="33"/>
      <c r="G961" s="70"/>
    </row>
    <row r="962" spans="1:7" ht="13.8">
      <c r="A962" s="83"/>
      <c r="B962" s="83"/>
      <c r="C962" s="5"/>
      <c r="D962" s="25"/>
      <c r="E962" s="33"/>
      <c r="G962" s="70"/>
    </row>
    <row r="963" spans="1:7" ht="13.8">
      <c r="A963" s="83"/>
      <c r="B963" s="83"/>
      <c r="C963" s="5"/>
      <c r="D963" s="25"/>
      <c r="E963" s="33"/>
      <c r="G963" s="70"/>
    </row>
    <row r="964" spans="1:7" ht="13.8">
      <c r="A964" s="83"/>
      <c r="B964" s="83"/>
      <c r="C964" s="5"/>
      <c r="D964" s="25"/>
      <c r="E964" s="33"/>
      <c r="G964" s="70"/>
    </row>
    <row r="965" spans="1:7" ht="13.8">
      <c r="A965" s="83"/>
      <c r="B965" s="83"/>
      <c r="C965" s="5"/>
      <c r="D965" s="25"/>
      <c r="E965" s="33"/>
      <c r="G965" s="70"/>
    </row>
    <row r="966" spans="1:7" ht="13.8">
      <c r="A966" s="83"/>
      <c r="B966" s="83"/>
      <c r="C966" s="5"/>
      <c r="D966" s="25"/>
      <c r="E966" s="33"/>
      <c r="G966" s="70"/>
    </row>
    <row r="967" spans="1:7" ht="13.8">
      <c r="A967" s="83"/>
      <c r="B967" s="83"/>
      <c r="C967" s="5"/>
      <c r="D967" s="25"/>
      <c r="E967" s="33"/>
      <c r="G967" s="70"/>
    </row>
    <row r="968" spans="1:7" ht="13.8">
      <c r="A968" s="83"/>
      <c r="B968" s="83"/>
      <c r="C968" s="5"/>
      <c r="D968" s="25"/>
      <c r="E968" s="33"/>
      <c r="G968" s="70"/>
    </row>
    <row r="969" spans="1:7" ht="13.8">
      <c r="A969" s="83"/>
      <c r="B969" s="83"/>
      <c r="C969" s="5"/>
      <c r="D969" s="25"/>
      <c r="E969" s="33"/>
      <c r="G969" s="70"/>
    </row>
    <row r="970" spans="1:7" ht="13.8">
      <c r="A970" s="83"/>
      <c r="B970" s="83"/>
      <c r="C970" s="5"/>
      <c r="D970" s="25"/>
      <c r="E970" s="33"/>
      <c r="G970" s="70"/>
    </row>
    <row r="971" spans="1:7" ht="13.8">
      <c r="A971" s="83"/>
      <c r="B971" s="83"/>
      <c r="C971" s="5"/>
      <c r="D971" s="25"/>
      <c r="E971" s="33"/>
      <c r="G971" s="70"/>
    </row>
    <row r="972" spans="1:7" ht="13.8">
      <c r="A972" s="83"/>
      <c r="B972" s="83"/>
      <c r="C972" s="5"/>
      <c r="D972" s="25"/>
      <c r="E972" s="33"/>
      <c r="G972" s="70"/>
    </row>
    <row r="973" spans="1:7" ht="13.8">
      <c r="A973" s="83"/>
      <c r="B973" s="83"/>
      <c r="C973" s="5"/>
      <c r="D973" s="25"/>
      <c r="E973" s="33"/>
      <c r="G973" s="70"/>
    </row>
    <row r="974" spans="1:7" ht="13.8">
      <c r="A974" s="83"/>
      <c r="B974" s="83"/>
      <c r="C974" s="5"/>
      <c r="D974" s="25"/>
      <c r="E974" s="33"/>
      <c r="G974" s="70"/>
    </row>
    <row r="975" spans="1:7" ht="13.8">
      <c r="A975" s="83"/>
      <c r="B975" s="83"/>
      <c r="C975" s="5"/>
      <c r="D975" s="25"/>
      <c r="E975" s="33"/>
      <c r="G975" s="70"/>
    </row>
    <row r="976" spans="1:7" ht="13.8">
      <c r="A976" s="83"/>
      <c r="B976" s="83"/>
      <c r="C976" s="5"/>
      <c r="D976" s="25"/>
      <c r="E976" s="33"/>
      <c r="G976" s="70"/>
    </row>
    <row r="977" spans="1:7" ht="13.8">
      <c r="A977" s="83"/>
      <c r="B977" s="83"/>
      <c r="C977" s="5"/>
      <c r="D977" s="25"/>
      <c r="E977" s="33"/>
      <c r="G977" s="70"/>
    </row>
    <row r="978" spans="1:7" ht="13.8">
      <c r="A978" s="83"/>
      <c r="B978" s="83"/>
      <c r="C978" s="5"/>
      <c r="D978" s="25"/>
      <c r="E978" s="33"/>
      <c r="G978" s="70"/>
    </row>
    <row r="979" spans="1:7" ht="13.8">
      <c r="A979" s="83"/>
      <c r="B979" s="83"/>
      <c r="C979" s="5"/>
      <c r="D979" s="25"/>
      <c r="E979" s="33"/>
      <c r="G979" s="70"/>
    </row>
    <row r="980" spans="1:7" ht="13.8">
      <c r="A980" s="83"/>
      <c r="B980" s="83"/>
      <c r="C980" s="5"/>
      <c r="D980" s="25"/>
      <c r="E980" s="33"/>
      <c r="G980" s="70"/>
    </row>
    <row r="981" spans="1:7" ht="13.8">
      <c r="A981" s="83"/>
      <c r="B981" s="83"/>
      <c r="C981" s="5"/>
      <c r="D981" s="25"/>
      <c r="E981" s="33"/>
      <c r="G981" s="70"/>
    </row>
    <row r="982" spans="1:7" ht="13.8">
      <c r="A982" s="83"/>
      <c r="B982" s="83"/>
      <c r="C982" s="5"/>
      <c r="D982" s="25"/>
      <c r="E982" s="33"/>
      <c r="G982" s="70"/>
    </row>
    <row r="983" spans="1:7" ht="13.8">
      <c r="A983" s="83"/>
      <c r="B983" s="83"/>
      <c r="C983" s="5"/>
      <c r="D983" s="25"/>
      <c r="E983" s="33"/>
      <c r="G983" s="70"/>
    </row>
    <row r="984" spans="1:7" ht="13.8">
      <c r="A984" s="83"/>
      <c r="B984" s="83"/>
      <c r="C984" s="5"/>
      <c r="D984" s="25"/>
      <c r="E984" s="33"/>
      <c r="G984" s="70"/>
    </row>
    <row r="985" spans="1:7" ht="13.8">
      <c r="A985" s="83"/>
      <c r="B985" s="83"/>
      <c r="C985" s="5"/>
      <c r="D985" s="25"/>
      <c r="E985" s="33"/>
      <c r="G985" s="70"/>
    </row>
    <row r="986" spans="1:7" ht="13.8">
      <c r="A986" s="83"/>
      <c r="B986" s="83"/>
      <c r="C986" s="5"/>
      <c r="D986" s="25"/>
      <c r="E986" s="33"/>
      <c r="G986" s="70"/>
    </row>
    <row r="987" spans="1:7" ht="13.8">
      <c r="A987" s="83"/>
      <c r="B987" s="83"/>
      <c r="C987" s="5"/>
      <c r="D987" s="25"/>
      <c r="E987" s="33"/>
      <c r="G987" s="70"/>
    </row>
    <row r="988" spans="1:7" ht="13.8">
      <c r="A988" s="83"/>
      <c r="B988" s="83"/>
      <c r="C988" s="5"/>
      <c r="D988" s="25"/>
      <c r="E988" s="33"/>
      <c r="G988" s="70"/>
    </row>
    <row r="989" spans="1:7" ht="13.8">
      <c r="A989" s="83"/>
      <c r="B989" s="83"/>
      <c r="C989" s="5"/>
      <c r="D989" s="25"/>
      <c r="E989" s="33"/>
      <c r="G989" s="70"/>
    </row>
    <row r="990" spans="1:7" ht="13.8">
      <c r="A990" s="83"/>
      <c r="B990" s="83"/>
      <c r="C990" s="5"/>
      <c r="D990" s="25"/>
      <c r="E990" s="33"/>
      <c r="G990" s="70"/>
    </row>
    <row r="991" spans="1:7" ht="13.8">
      <c r="A991" s="83"/>
      <c r="B991" s="83"/>
      <c r="C991" s="5"/>
      <c r="D991" s="25"/>
      <c r="E991" s="33"/>
      <c r="G991" s="70"/>
    </row>
    <row r="992" spans="1:7" ht="13.8">
      <c r="A992" s="83"/>
      <c r="B992" s="83"/>
      <c r="C992" s="5"/>
      <c r="D992" s="25"/>
      <c r="E992" s="33"/>
      <c r="G992" s="70"/>
    </row>
    <row r="993" spans="1:7" ht="13.8">
      <c r="A993" s="83"/>
      <c r="B993" s="83"/>
      <c r="C993" s="5"/>
      <c r="D993" s="25"/>
      <c r="E993" s="33"/>
      <c r="G993" s="70"/>
    </row>
    <row r="994" spans="1:7" ht="13.8">
      <c r="A994" s="83"/>
      <c r="B994" s="83"/>
      <c r="C994" s="5"/>
      <c r="D994" s="25"/>
      <c r="E994" s="33"/>
      <c r="G994" s="70"/>
    </row>
    <row r="995" spans="1:7" ht="13.8">
      <c r="A995" s="83"/>
      <c r="B995" s="83"/>
      <c r="C995" s="5"/>
      <c r="D995" s="25"/>
      <c r="E995" s="33"/>
      <c r="G995" s="70"/>
    </row>
    <row r="996" spans="1:7" ht="13.8">
      <c r="A996" s="83"/>
      <c r="B996" s="83"/>
      <c r="C996" s="5"/>
      <c r="D996" s="25"/>
      <c r="E996" s="33"/>
      <c r="G996" s="70"/>
    </row>
    <row r="997" spans="1:7" ht="13.8">
      <c r="A997" s="83"/>
      <c r="B997" s="83"/>
      <c r="C997" s="5"/>
      <c r="D997" s="25"/>
      <c r="E997" s="33"/>
      <c r="G997" s="70"/>
    </row>
    <row r="998" spans="1:7" ht="13.8">
      <c r="A998" s="83"/>
      <c r="B998" s="83"/>
      <c r="C998" s="5"/>
      <c r="D998" s="25"/>
      <c r="E998" s="33"/>
      <c r="G998" s="70"/>
    </row>
    <row r="999" spans="1:7" ht="13.8">
      <c r="A999" s="83"/>
      <c r="B999" s="83"/>
      <c r="C999" s="5"/>
      <c r="D999" s="25"/>
      <c r="E999" s="33"/>
      <c r="G999" s="70"/>
    </row>
    <row r="1000" spans="1:7" ht="13.8">
      <c r="A1000" s="83"/>
      <c r="B1000" s="83"/>
      <c r="C1000" s="5"/>
      <c r="D1000" s="25"/>
      <c r="E1000" s="33"/>
      <c r="G1000" s="70"/>
    </row>
    <row r="1001" spans="1:7" ht="13.8">
      <c r="A1001" s="83"/>
      <c r="B1001" s="83"/>
      <c r="C1001" s="5"/>
      <c r="D1001" s="25"/>
      <c r="E1001" s="33"/>
      <c r="G1001" s="70"/>
    </row>
    <row r="1002" spans="1:7" ht="13.8">
      <c r="A1002" s="83"/>
      <c r="B1002" s="83"/>
      <c r="C1002" s="5"/>
      <c r="D1002" s="25"/>
      <c r="E1002" s="33"/>
      <c r="G1002" s="70"/>
    </row>
    <row r="1003" spans="1:7" ht="13.8">
      <c r="A1003" s="83"/>
      <c r="B1003" s="83"/>
      <c r="C1003" s="5"/>
      <c r="D1003" s="25"/>
      <c r="E1003" s="33"/>
      <c r="G1003" s="70"/>
    </row>
    <row r="1004" spans="1:7" ht="13.8">
      <c r="A1004" s="83"/>
      <c r="B1004" s="83"/>
      <c r="C1004" s="5"/>
      <c r="D1004" s="25"/>
      <c r="E1004" s="33"/>
      <c r="G1004" s="70"/>
    </row>
    <row r="1005" spans="1:7" ht="13.8">
      <c r="A1005" s="83"/>
      <c r="B1005" s="83"/>
      <c r="C1005" s="5"/>
      <c r="D1005" s="25"/>
      <c r="E1005" s="33"/>
      <c r="G1005" s="70"/>
    </row>
    <row r="1006" spans="1:7" ht="13.8">
      <c r="A1006" s="83"/>
      <c r="B1006" s="83"/>
      <c r="C1006" s="5"/>
      <c r="D1006" s="25"/>
      <c r="E1006" s="33"/>
      <c r="G1006" s="70"/>
    </row>
    <row r="1007" spans="1:7" ht="13.8">
      <c r="A1007" s="83"/>
      <c r="B1007" s="83"/>
      <c r="C1007" s="5"/>
      <c r="D1007" s="25"/>
      <c r="E1007" s="33"/>
      <c r="G1007" s="70"/>
    </row>
    <row r="1008" spans="1:7" ht="13.8">
      <c r="A1008" s="83"/>
      <c r="B1008" s="83"/>
      <c r="C1008" s="5"/>
      <c r="D1008" s="25"/>
      <c r="E1008" s="33"/>
      <c r="G1008" s="70"/>
    </row>
    <row r="1009" spans="1:7" ht="13.8">
      <c r="A1009" s="83"/>
      <c r="B1009" s="83"/>
      <c r="C1009" s="5"/>
      <c r="D1009" s="25"/>
      <c r="E1009" s="33"/>
      <c r="G1009" s="70"/>
    </row>
    <row r="1010" spans="1:7" ht="13.8">
      <c r="A1010" s="83"/>
      <c r="B1010" s="83"/>
      <c r="C1010" s="5"/>
      <c r="D1010" s="25"/>
      <c r="E1010" s="33"/>
      <c r="G1010" s="70"/>
    </row>
    <row r="1011" spans="1:7" ht="13.8">
      <c r="A1011" s="83"/>
      <c r="B1011" s="83"/>
      <c r="C1011" s="5"/>
      <c r="D1011" s="25"/>
      <c r="E1011" s="33"/>
      <c r="G1011" s="70"/>
    </row>
    <row r="1012" spans="1:7" ht="13.8">
      <c r="A1012" s="83"/>
      <c r="B1012" s="83"/>
      <c r="C1012" s="5"/>
      <c r="D1012" s="25"/>
      <c r="E1012" s="33"/>
      <c r="G1012" s="70"/>
    </row>
    <row r="1013" spans="1:7" ht="13.8">
      <c r="A1013" s="83"/>
      <c r="B1013" s="83"/>
      <c r="C1013" s="5"/>
      <c r="D1013" s="25"/>
      <c r="E1013" s="33"/>
      <c r="G1013" s="70"/>
    </row>
    <row r="1014" spans="1:7" ht="13.8">
      <c r="A1014" s="83"/>
      <c r="B1014" s="83"/>
      <c r="C1014" s="5"/>
      <c r="D1014" s="25"/>
      <c r="E1014" s="33"/>
      <c r="G1014" s="70"/>
    </row>
    <row r="1015" spans="1:7" ht="13.8">
      <c r="A1015" s="83"/>
      <c r="B1015" s="83"/>
      <c r="C1015" s="5"/>
      <c r="D1015" s="25"/>
      <c r="E1015" s="33"/>
      <c r="G1015" s="70"/>
    </row>
    <row r="1016" spans="1:7" ht="13.8">
      <c r="A1016" s="83"/>
      <c r="B1016" s="83"/>
      <c r="C1016" s="5"/>
      <c r="D1016" s="25"/>
      <c r="E1016" s="33"/>
      <c r="G1016" s="70"/>
    </row>
    <row r="1017" spans="1:7" ht="13.8">
      <c r="A1017" s="83"/>
      <c r="B1017" s="83"/>
      <c r="C1017" s="5"/>
      <c r="D1017" s="25"/>
      <c r="E1017" s="33"/>
      <c r="G1017" s="70"/>
    </row>
    <row r="1018" spans="1:7" ht="13.8">
      <c r="A1018" s="83"/>
      <c r="B1018" s="83"/>
      <c r="C1018" s="5"/>
      <c r="D1018" s="25"/>
      <c r="E1018" s="33"/>
      <c r="G1018" s="70"/>
    </row>
    <row r="1019" spans="1:7" ht="13.8">
      <c r="A1019" s="83"/>
      <c r="B1019" s="83"/>
      <c r="C1019" s="5"/>
      <c r="D1019" s="25"/>
      <c r="E1019" s="33"/>
      <c r="G1019" s="70"/>
    </row>
    <row r="1020" spans="1:7" ht="13.8">
      <c r="A1020" s="83"/>
      <c r="B1020" s="83"/>
      <c r="C1020" s="5"/>
      <c r="D1020" s="25"/>
      <c r="E1020" s="33"/>
      <c r="G1020" s="70"/>
    </row>
    <row r="1021" spans="1:7" ht="13.8">
      <c r="A1021" s="83"/>
      <c r="B1021" s="83"/>
      <c r="C1021" s="5"/>
      <c r="D1021" s="25"/>
      <c r="E1021" s="33"/>
      <c r="G1021" s="70"/>
    </row>
    <row r="1022" spans="1:7" ht="13.8">
      <c r="A1022" s="83"/>
      <c r="B1022" s="83"/>
      <c r="C1022" s="5"/>
      <c r="D1022" s="25"/>
      <c r="E1022" s="33"/>
      <c r="G1022" s="70"/>
    </row>
    <row r="1023" spans="1:7" ht="13.8">
      <c r="A1023" s="83"/>
      <c r="B1023" s="83"/>
      <c r="C1023" s="5"/>
      <c r="D1023" s="25"/>
      <c r="E1023" s="33"/>
      <c r="G1023" s="70"/>
    </row>
    <row r="1024" spans="1:7" ht="13.8">
      <c r="A1024" s="83"/>
      <c r="B1024" s="83"/>
      <c r="C1024" s="5"/>
      <c r="D1024" s="25"/>
      <c r="E1024" s="33"/>
      <c r="G1024" s="70"/>
    </row>
    <row r="1025" spans="1:7" ht="13.8">
      <c r="A1025" s="83"/>
      <c r="B1025" s="83"/>
      <c r="C1025" s="5"/>
      <c r="D1025" s="25"/>
      <c r="E1025" s="33"/>
      <c r="G1025" s="70"/>
    </row>
    <row r="1026" spans="1:7" ht="13.8">
      <c r="A1026" s="83"/>
      <c r="B1026" s="83"/>
      <c r="C1026" s="5"/>
      <c r="D1026" s="25"/>
      <c r="E1026" s="33"/>
      <c r="G1026" s="70"/>
    </row>
    <row r="1027" spans="1:7" ht="13.8">
      <c r="A1027" s="83"/>
      <c r="B1027" s="83"/>
      <c r="C1027" s="5"/>
      <c r="D1027" s="25"/>
      <c r="E1027" s="33"/>
      <c r="G1027" s="70"/>
    </row>
    <row r="1028" spans="1:7" ht="13.8">
      <c r="A1028" s="83"/>
      <c r="B1028" s="83"/>
      <c r="C1028" s="5"/>
      <c r="D1028" s="25"/>
      <c r="E1028" s="33"/>
      <c r="G1028" s="70"/>
    </row>
    <row r="1029" spans="1:7" ht="13.8">
      <c r="A1029" s="83"/>
      <c r="B1029" s="83"/>
      <c r="C1029" s="5"/>
      <c r="D1029" s="25"/>
      <c r="E1029" s="33"/>
      <c r="G1029" s="70"/>
    </row>
    <row r="1030" spans="1:7" ht="13.8">
      <c r="A1030" s="83"/>
      <c r="B1030" s="83"/>
      <c r="C1030" s="5"/>
      <c r="D1030" s="25"/>
      <c r="E1030" s="33"/>
      <c r="G1030" s="70"/>
    </row>
    <row r="1031" spans="1:7" ht="13.8">
      <c r="A1031" s="83"/>
      <c r="B1031" s="83"/>
      <c r="C1031" s="5"/>
      <c r="D1031" s="25"/>
      <c r="E1031" s="33"/>
      <c r="G1031" s="70"/>
    </row>
    <row r="1032" spans="1:7" ht="13.8">
      <c r="A1032" s="83"/>
      <c r="B1032" s="83"/>
      <c r="C1032" s="5"/>
      <c r="D1032" s="25"/>
      <c r="E1032" s="33"/>
      <c r="G1032" s="70"/>
    </row>
    <row r="1033" spans="1:7" ht="13.8">
      <c r="A1033" s="83"/>
      <c r="B1033" s="83"/>
      <c r="C1033" s="5"/>
      <c r="D1033" s="25"/>
      <c r="E1033" s="33"/>
      <c r="G1033" s="70"/>
    </row>
    <row r="1034" spans="1:7" ht="13.8">
      <c r="A1034" s="83"/>
      <c r="B1034" s="83"/>
      <c r="C1034" s="5"/>
      <c r="D1034" s="25"/>
      <c r="E1034" s="33"/>
      <c r="G1034" s="70"/>
    </row>
    <row r="1035" spans="1:7" ht="13.8">
      <c r="A1035" s="83"/>
      <c r="B1035" s="83"/>
      <c r="C1035" s="5"/>
      <c r="D1035" s="25"/>
      <c r="E1035" s="33"/>
      <c r="G1035" s="70"/>
    </row>
    <row r="1036" spans="1:7" ht="13.8">
      <c r="A1036" s="83"/>
      <c r="B1036" s="83"/>
      <c r="C1036" s="5"/>
      <c r="D1036" s="25"/>
      <c r="E1036" s="33"/>
      <c r="G1036" s="70"/>
    </row>
    <row r="1037" spans="1:7" ht="13.8">
      <c r="A1037" s="83"/>
      <c r="B1037" s="83"/>
      <c r="C1037" s="5"/>
      <c r="D1037" s="25"/>
      <c r="E1037" s="33"/>
      <c r="G1037" s="70"/>
    </row>
    <row r="1038" spans="1:7" ht="13.8">
      <c r="A1038" s="83"/>
      <c r="B1038" s="83"/>
      <c r="C1038" s="5"/>
      <c r="D1038" s="25"/>
      <c r="E1038" s="33"/>
      <c r="G1038" s="70"/>
    </row>
    <row r="1039" spans="1:7" ht="13.8">
      <c r="A1039" s="83"/>
      <c r="B1039" s="83"/>
      <c r="C1039" s="5"/>
      <c r="D1039" s="25"/>
      <c r="E1039" s="33"/>
      <c r="G1039" s="70"/>
    </row>
    <row r="1040" spans="1:7" ht="13.8">
      <c r="A1040" s="83"/>
      <c r="B1040" s="83"/>
      <c r="C1040" s="5"/>
      <c r="D1040" s="25"/>
      <c r="E1040" s="33"/>
      <c r="G1040" s="70"/>
    </row>
    <row r="1041" spans="1:7" ht="13.8">
      <c r="A1041" s="83"/>
      <c r="B1041" s="83"/>
      <c r="C1041" s="5"/>
      <c r="D1041" s="25"/>
      <c r="E1041" s="33"/>
      <c r="G1041" s="70"/>
    </row>
    <row r="1042" spans="1:7" ht="13.8">
      <c r="A1042" s="83"/>
      <c r="B1042" s="83"/>
      <c r="C1042" s="5"/>
      <c r="D1042" s="25"/>
      <c r="E1042" s="33"/>
      <c r="G1042" s="70"/>
    </row>
    <row r="1043" spans="1:7" ht="13.8">
      <c r="A1043" s="83"/>
      <c r="B1043" s="83"/>
      <c r="C1043" s="5"/>
      <c r="D1043" s="25"/>
      <c r="E1043" s="33"/>
      <c r="G1043" s="70"/>
    </row>
    <row r="1044" spans="1:7" ht="13.8">
      <c r="A1044" s="83"/>
      <c r="B1044" s="83"/>
      <c r="C1044" s="5"/>
      <c r="D1044" s="25"/>
      <c r="E1044" s="33"/>
      <c r="G1044" s="70"/>
    </row>
    <row r="1045" spans="1:7" ht="13.8">
      <c r="A1045" s="83"/>
      <c r="B1045" s="83"/>
      <c r="C1045" s="5"/>
      <c r="D1045" s="25"/>
      <c r="E1045" s="33"/>
      <c r="G1045" s="70"/>
    </row>
    <row r="1046" spans="1:7" ht="13.8">
      <c r="A1046" s="83"/>
      <c r="B1046" s="83"/>
      <c r="C1046" s="5"/>
      <c r="D1046" s="25"/>
      <c r="E1046" s="33"/>
      <c r="G1046" s="70"/>
    </row>
    <row r="1047" spans="1:7" ht="13.8">
      <c r="A1047" s="83"/>
      <c r="B1047" s="83"/>
      <c r="C1047" s="5"/>
      <c r="D1047" s="25"/>
      <c r="E1047" s="33"/>
      <c r="G1047" s="70"/>
    </row>
    <row r="1048" spans="1:7" ht="13.8">
      <c r="A1048" s="83"/>
      <c r="B1048" s="83"/>
      <c r="C1048" s="5"/>
      <c r="D1048" s="25"/>
      <c r="E1048" s="33"/>
      <c r="G1048" s="70"/>
    </row>
    <row r="1049" spans="1:7" ht="13.8">
      <c r="A1049" s="83"/>
      <c r="B1049" s="83"/>
      <c r="C1049" s="5"/>
      <c r="D1049" s="25"/>
      <c r="E1049" s="33"/>
      <c r="G1049" s="70"/>
    </row>
    <row r="1050" spans="1:7" ht="13.8">
      <c r="A1050" s="83"/>
      <c r="B1050" s="83"/>
      <c r="C1050" s="5"/>
      <c r="D1050" s="25"/>
      <c r="E1050" s="33"/>
      <c r="G1050" s="70"/>
    </row>
    <row r="1051" spans="1:7" ht="13.8">
      <c r="A1051" s="83"/>
      <c r="B1051" s="83"/>
      <c r="C1051" s="5"/>
      <c r="D1051" s="25"/>
      <c r="E1051" s="33"/>
      <c r="G1051" s="70"/>
    </row>
    <row r="1052" spans="1:7" ht="13.8">
      <c r="A1052" s="83"/>
      <c r="B1052" s="83"/>
      <c r="C1052" s="5"/>
      <c r="D1052" s="25"/>
      <c r="E1052" s="33"/>
      <c r="G1052" s="70"/>
    </row>
    <row r="1053" spans="1:7" ht="13.8">
      <c r="A1053" s="83"/>
      <c r="B1053" s="83"/>
      <c r="C1053" s="5"/>
      <c r="D1053" s="25"/>
      <c r="E1053" s="33"/>
      <c r="G1053" s="70"/>
    </row>
    <row r="1054" spans="1:7" ht="13.8">
      <c r="A1054" s="83"/>
      <c r="B1054" s="83"/>
      <c r="C1054" s="5"/>
      <c r="D1054" s="25"/>
      <c r="E1054" s="33"/>
      <c r="G1054" s="70"/>
    </row>
    <row r="1055" spans="1:7" ht="13.8">
      <c r="A1055" s="83"/>
      <c r="B1055" s="83"/>
      <c r="C1055" s="5"/>
      <c r="D1055" s="25"/>
      <c r="E1055" s="33"/>
      <c r="G1055" s="70"/>
    </row>
    <row r="1056" spans="1:7" ht="13.8">
      <c r="A1056" s="83"/>
      <c r="B1056" s="83"/>
      <c r="C1056" s="5"/>
      <c r="D1056" s="25"/>
      <c r="E1056" s="33"/>
      <c r="G1056" s="70"/>
    </row>
    <row r="1057" spans="1:7" ht="13.8">
      <c r="A1057" s="83"/>
      <c r="B1057" s="83"/>
      <c r="C1057" s="5"/>
      <c r="D1057" s="25"/>
      <c r="E1057" s="33"/>
      <c r="G1057" s="70"/>
    </row>
    <row r="1058" spans="1:7" ht="13.8">
      <c r="A1058" s="83"/>
      <c r="B1058" s="83"/>
      <c r="C1058" s="5"/>
      <c r="D1058" s="25"/>
      <c r="E1058" s="33"/>
      <c r="G1058" s="70"/>
    </row>
    <row r="1059" spans="1:7" ht="13.8">
      <c r="A1059" s="83"/>
      <c r="B1059" s="83"/>
      <c r="C1059" s="5"/>
      <c r="D1059" s="25"/>
      <c r="E1059" s="33"/>
      <c r="G1059" s="70"/>
    </row>
    <row r="1060" spans="1:7" ht="13.8">
      <c r="A1060" s="83"/>
      <c r="B1060" s="83"/>
      <c r="C1060" s="5"/>
      <c r="D1060" s="25"/>
      <c r="E1060" s="33"/>
      <c r="G1060" s="70"/>
    </row>
    <row r="1061" spans="1:7" ht="13.8">
      <c r="A1061" s="83"/>
      <c r="B1061" s="83"/>
      <c r="C1061" s="5"/>
      <c r="D1061" s="25"/>
      <c r="E1061" s="33"/>
      <c r="G1061" s="70"/>
    </row>
    <row r="1062" spans="1:7" ht="13.8">
      <c r="A1062" s="83"/>
      <c r="B1062" s="83"/>
      <c r="C1062" s="5"/>
      <c r="D1062" s="25"/>
      <c r="E1062" s="33"/>
      <c r="G1062" s="70"/>
    </row>
    <row r="1063" spans="1:7" ht="13.8">
      <c r="A1063" s="83"/>
      <c r="B1063" s="83"/>
      <c r="C1063" s="5"/>
      <c r="D1063" s="25"/>
      <c r="E1063" s="33"/>
      <c r="G1063" s="70"/>
    </row>
    <row r="1064" spans="1:7" ht="13.8">
      <c r="A1064" s="83"/>
      <c r="B1064" s="83"/>
      <c r="C1064" s="5"/>
      <c r="D1064" s="25"/>
      <c r="E1064" s="33"/>
      <c r="G1064" s="70"/>
    </row>
    <row r="1065" spans="1:7" ht="13.8">
      <c r="A1065" s="83"/>
      <c r="B1065" s="83"/>
      <c r="C1065" s="5"/>
      <c r="D1065" s="25"/>
      <c r="E1065" s="33"/>
      <c r="G1065" s="70"/>
    </row>
    <row r="1066" spans="1:7" ht="13.8">
      <c r="A1066" s="83"/>
      <c r="B1066" s="83"/>
      <c r="C1066" s="5"/>
      <c r="D1066" s="25"/>
      <c r="E1066" s="33"/>
      <c r="G1066" s="70"/>
    </row>
    <row r="1067" spans="1:7" ht="13.8">
      <c r="A1067" s="83"/>
      <c r="B1067" s="83"/>
      <c r="C1067" s="5"/>
      <c r="D1067" s="25"/>
      <c r="E1067" s="33"/>
      <c r="G1067" s="70"/>
    </row>
    <row r="1068" spans="1:7" ht="13.8">
      <c r="A1068" s="83"/>
      <c r="B1068" s="83"/>
      <c r="C1068" s="5"/>
      <c r="D1068" s="25"/>
      <c r="E1068" s="33"/>
      <c r="G1068" s="70"/>
    </row>
    <row r="1069" spans="1:7" ht="13.8">
      <c r="A1069" s="83"/>
      <c r="B1069" s="83"/>
      <c r="C1069" s="5"/>
      <c r="D1069" s="25"/>
      <c r="E1069" s="33"/>
      <c r="G1069" s="70"/>
    </row>
    <row r="1070" spans="1:7" ht="13.8">
      <c r="A1070" s="83"/>
      <c r="B1070" s="83"/>
      <c r="C1070" s="5"/>
      <c r="D1070" s="25"/>
      <c r="E1070" s="33"/>
      <c r="G1070" s="70"/>
    </row>
    <row r="1071" spans="1:7" ht="13.8">
      <c r="A1071" s="83"/>
      <c r="B1071" s="83"/>
      <c r="C1071" s="5"/>
      <c r="D1071" s="25"/>
      <c r="E1071" s="33"/>
      <c r="G1071" s="70"/>
    </row>
    <row r="1072" spans="1:7" ht="13.8">
      <c r="A1072" s="83"/>
      <c r="B1072" s="83"/>
      <c r="C1072" s="5"/>
      <c r="D1072" s="25"/>
      <c r="E1072" s="33"/>
      <c r="G1072" s="70"/>
    </row>
    <row r="1073" spans="1:7" ht="13.8">
      <c r="A1073" s="83"/>
      <c r="B1073" s="83"/>
      <c r="C1073" s="5"/>
      <c r="D1073" s="25"/>
      <c r="E1073" s="33"/>
      <c r="G1073" s="70"/>
    </row>
    <row r="1074" spans="1:7" ht="13.8">
      <c r="A1074" s="83"/>
      <c r="B1074" s="83"/>
      <c r="C1074" s="5"/>
      <c r="D1074" s="25"/>
      <c r="E1074" s="33"/>
      <c r="G1074" s="70"/>
    </row>
    <row r="1075" spans="1:7" ht="13.8">
      <c r="A1075" s="83"/>
      <c r="B1075" s="83"/>
      <c r="C1075" s="5"/>
      <c r="D1075" s="25"/>
      <c r="E1075" s="33"/>
      <c r="G1075" s="70"/>
    </row>
    <row r="1076" spans="1:7" ht="13.8">
      <c r="A1076" s="83"/>
      <c r="B1076" s="83"/>
      <c r="C1076" s="5"/>
      <c r="D1076" s="25"/>
      <c r="E1076" s="33"/>
      <c r="G1076" s="70"/>
    </row>
    <row r="1077" spans="1:7" ht="13.8">
      <c r="A1077" s="83"/>
      <c r="B1077" s="83"/>
      <c r="C1077" s="5"/>
      <c r="D1077" s="25"/>
      <c r="E1077" s="33"/>
      <c r="G1077" s="70"/>
    </row>
    <row r="1078" spans="1:7" ht="13.8">
      <c r="A1078" s="83"/>
      <c r="B1078" s="83"/>
      <c r="C1078" s="5"/>
      <c r="D1078" s="25"/>
      <c r="E1078" s="33"/>
      <c r="G1078" s="70"/>
    </row>
    <row r="1079" spans="1:7" ht="13.8">
      <c r="A1079" s="83"/>
      <c r="B1079" s="83"/>
      <c r="C1079" s="5"/>
      <c r="D1079" s="25"/>
      <c r="E1079" s="33"/>
      <c r="G1079" s="70"/>
    </row>
    <row r="1080" spans="1:7" ht="13.8">
      <c r="A1080" s="83"/>
      <c r="B1080" s="83"/>
      <c r="C1080" s="5"/>
      <c r="D1080" s="25"/>
      <c r="E1080" s="33"/>
      <c r="G1080" s="70"/>
    </row>
    <row r="1081" spans="1:7" ht="13.8">
      <c r="A1081" s="83"/>
      <c r="B1081" s="83"/>
      <c r="C1081" s="5"/>
      <c r="D1081" s="25"/>
      <c r="E1081" s="33"/>
      <c r="G1081" s="70"/>
    </row>
    <row r="1082" spans="1:7" ht="13.8">
      <c r="A1082" s="83"/>
      <c r="B1082" s="83"/>
      <c r="C1082" s="5"/>
      <c r="D1082" s="25"/>
      <c r="E1082" s="33"/>
      <c r="G1082" s="70"/>
    </row>
    <row r="1083" spans="1:7" ht="13.8">
      <c r="A1083" s="83"/>
      <c r="B1083" s="83"/>
      <c r="C1083" s="5"/>
      <c r="D1083" s="25"/>
      <c r="E1083" s="33"/>
      <c r="G1083" s="70"/>
    </row>
    <row r="1084" spans="1:7" ht="13.8">
      <c r="A1084" s="83"/>
      <c r="B1084" s="83"/>
      <c r="C1084" s="5"/>
      <c r="D1084" s="25"/>
      <c r="E1084" s="33"/>
      <c r="G1084" s="70"/>
    </row>
    <row r="1085" spans="1:7" ht="13.8">
      <c r="A1085" s="83"/>
      <c r="B1085" s="83"/>
      <c r="C1085" s="5"/>
      <c r="D1085" s="25"/>
      <c r="E1085" s="33"/>
      <c r="G1085" s="70"/>
    </row>
    <row r="1086" spans="1:7" ht="13.8">
      <c r="A1086" s="83"/>
      <c r="B1086" s="83"/>
      <c r="C1086" s="5"/>
      <c r="D1086" s="25"/>
      <c r="E1086" s="33"/>
      <c r="G1086" s="70"/>
    </row>
    <row r="1087" spans="1:7" ht="13.8">
      <c r="A1087" s="83"/>
      <c r="B1087" s="83"/>
      <c r="C1087" s="5"/>
      <c r="D1087" s="25"/>
      <c r="E1087" s="33"/>
      <c r="G1087" s="70"/>
    </row>
    <row r="1088" spans="1:7" ht="13.8">
      <c r="A1088" s="83"/>
      <c r="B1088" s="83"/>
      <c r="C1088" s="5"/>
      <c r="D1088" s="25"/>
      <c r="E1088" s="33"/>
      <c r="G1088" s="70"/>
    </row>
    <row r="1089" spans="1:7" ht="13.8">
      <c r="A1089" s="83"/>
      <c r="B1089" s="83"/>
      <c r="C1089" s="5"/>
      <c r="D1089" s="25"/>
      <c r="E1089" s="33"/>
      <c r="G1089" s="70"/>
    </row>
    <row r="1090" spans="1:7" ht="13.8">
      <c r="A1090" s="83"/>
      <c r="B1090" s="83"/>
      <c r="C1090" s="5"/>
      <c r="D1090" s="25"/>
      <c r="E1090" s="33"/>
      <c r="G1090" s="70"/>
    </row>
    <row r="1091" spans="1:7" ht="13.8">
      <c r="A1091" s="83"/>
      <c r="B1091" s="83"/>
      <c r="C1091" s="5"/>
      <c r="D1091" s="25"/>
      <c r="E1091" s="33"/>
      <c r="G1091" s="70"/>
    </row>
    <row r="1092" spans="1:7" ht="13.8">
      <c r="A1092" s="83"/>
      <c r="B1092" s="83"/>
      <c r="C1092" s="5"/>
      <c r="D1092" s="25"/>
      <c r="E1092" s="33"/>
      <c r="G1092" s="70"/>
    </row>
    <row r="1093" spans="1:7" ht="13.8">
      <c r="A1093" s="83"/>
      <c r="B1093" s="83"/>
      <c r="C1093" s="5"/>
      <c r="D1093" s="25"/>
      <c r="E1093" s="33"/>
      <c r="G1093" s="70"/>
    </row>
    <row r="1094" spans="1:7" ht="13.8">
      <c r="A1094" s="83"/>
      <c r="B1094" s="83"/>
      <c r="C1094" s="5"/>
      <c r="D1094" s="25"/>
      <c r="E1094" s="33"/>
      <c r="G1094" s="70"/>
    </row>
    <row r="1095" spans="1:7" ht="13.8">
      <c r="A1095" s="83"/>
      <c r="B1095" s="83"/>
      <c r="C1095" s="5"/>
      <c r="D1095" s="25"/>
      <c r="E1095" s="33"/>
      <c r="G1095" s="70"/>
    </row>
    <row r="1096" spans="1:7" ht="13.8">
      <c r="A1096" s="83"/>
      <c r="B1096" s="83"/>
      <c r="C1096" s="5"/>
      <c r="D1096" s="25"/>
      <c r="E1096" s="33"/>
      <c r="G1096" s="70"/>
    </row>
    <row r="1097" spans="1:7" ht="13.8">
      <c r="A1097" s="83"/>
      <c r="B1097" s="83"/>
      <c r="C1097" s="5"/>
      <c r="D1097" s="25"/>
      <c r="E1097" s="33"/>
      <c r="G1097" s="70"/>
    </row>
    <row r="1098" spans="1:7" ht="13.8">
      <c r="A1098" s="83"/>
      <c r="B1098" s="83"/>
      <c r="C1098" s="5"/>
      <c r="D1098" s="25"/>
      <c r="E1098" s="33"/>
      <c r="G1098" s="70"/>
    </row>
    <row r="1099" spans="1:7" ht="13.8">
      <c r="A1099" s="83"/>
      <c r="B1099" s="83"/>
      <c r="C1099" s="5"/>
      <c r="D1099" s="25"/>
      <c r="E1099" s="33"/>
      <c r="G1099" s="70"/>
    </row>
    <row r="1100" spans="1:7" ht="13.8">
      <c r="A1100" s="83"/>
      <c r="B1100" s="83"/>
      <c r="C1100" s="5"/>
      <c r="D1100" s="25"/>
      <c r="E1100" s="33"/>
      <c r="G1100" s="70"/>
    </row>
    <row r="1101" spans="1:7" ht="13.8">
      <c r="A1101" s="83"/>
      <c r="B1101" s="83"/>
      <c r="C1101" s="5"/>
      <c r="D1101" s="25"/>
      <c r="E1101" s="33"/>
      <c r="G1101" s="70"/>
    </row>
    <row r="1102" spans="1:7" ht="13.8">
      <c r="A1102" s="83"/>
      <c r="B1102" s="83"/>
      <c r="C1102" s="5"/>
      <c r="D1102" s="25"/>
      <c r="E1102" s="33"/>
      <c r="G1102" s="70"/>
    </row>
    <row r="1103" spans="1:7" ht="13.8">
      <c r="A1103" s="83"/>
      <c r="B1103" s="83"/>
      <c r="C1103" s="5"/>
      <c r="D1103" s="25"/>
      <c r="E1103" s="33"/>
      <c r="G1103" s="70"/>
    </row>
    <row r="1104" spans="1:7" ht="13.8">
      <c r="A1104" s="83"/>
      <c r="B1104" s="83"/>
      <c r="C1104" s="5"/>
      <c r="D1104" s="25"/>
      <c r="E1104" s="33"/>
      <c r="G1104" s="70"/>
    </row>
    <row r="1105" spans="1:7" ht="13.8">
      <c r="A1105" s="83"/>
      <c r="B1105" s="83"/>
      <c r="C1105" s="5"/>
      <c r="D1105" s="25"/>
      <c r="E1105" s="33"/>
      <c r="G1105" s="70"/>
    </row>
    <row r="1106" spans="1:7" ht="13.8">
      <c r="A1106" s="83"/>
      <c r="B1106" s="83"/>
      <c r="C1106" s="5"/>
      <c r="D1106" s="25"/>
      <c r="E1106" s="33"/>
      <c r="G1106" s="70"/>
    </row>
    <row r="1107" spans="1:7" ht="13.8">
      <c r="A1107" s="83"/>
      <c r="B1107" s="83"/>
      <c r="C1107" s="5"/>
      <c r="D1107" s="25"/>
      <c r="E1107" s="33"/>
      <c r="G1107" s="70"/>
    </row>
    <row r="1108" spans="1:7" ht="13.8">
      <c r="A1108" s="83"/>
      <c r="B1108" s="83"/>
      <c r="C1108" s="5"/>
      <c r="D1108" s="25"/>
      <c r="E1108" s="33"/>
      <c r="G1108" s="70"/>
    </row>
    <row r="1109" spans="1:7" ht="13.8">
      <c r="A1109" s="83"/>
      <c r="B1109" s="83"/>
      <c r="C1109" s="5"/>
      <c r="D1109" s="25"/>
      <c r="E1109" s="33"/>
      <c r="G1109" s="70"/>
    </row>
    <row r="1110" spans="1:7" ht="13.8">
      <c r="A1110" s="83"/>
      <c r="B1110" s="83"/>
      <c r="C1110" s="5"/>
      <c r="D1110" s="25"/>
      <c r="E1110" s="33"/>
      <c r="G1110" s="70"/>
    </row>
    <row r="1111" spans="1:7" ht="13.8">
      <c r="A1111" s="83"/>
      <c r="B1111" s="83"/>
      <c r="C1111" s="5"/>
      <c r="D1111" s="25"/>
      <c r="E1111" s="33"/>
      <c r="G1111" s="70"/>
    </row>
    <row r="1112" spans="1:7" ht="13.8">
      <c r="A1112" s="83"/>
      <c r="B1112" s="83"/>
      <c r="C1112" s="5"/>
      <c r="D1112" s="25"/>
      <c r="E1112" s="33"/>
      <c r="G1112" s="70"/>
    </row>
    <row r="1113" spans="1:7" ht="13.8">
      <c r="A1113" s="83"/>
      <c r="B1113" s="83"/>
      <c r="C1113" s="5"/>
      <c r="D1113" s="25"/>
      <c r="E1113" s="33"/>
      <c r="G1113" s="70"/>
    </row>
    <row r="1114" spans="1:7" ht="13.8">
      <c r="A1114" s="83"/>
      <c r="B1114" s="83"/>
      <c r="C1114" s="5"/>
      <c r="D1114" s="25"/>
      <c r="E1114" s="33"/>
      <c r="G1114" s="70"/>
    </row>
    <row r="1115" spans="1:7" ht="13.8">
      <c r="A1115" s="83"/>
      <c r="B1115" s="83"/>
      <c r="C1115" s="5"/>
      <c r="D1115" s="25"/>
      <c r="E1115" s="33"/>
      <c r="G1115" s="70"/>
    </row>
    <row r="1116" spans="1:7" ht="13.8">
      <c r="A1116" s="83"/>
      <c r="B1116" s="83"/>
      <c r="C1116" s="5"/>
      <c r="D1116" s="25"/>
      <c r="E1116" s="33"/>
      <c r="G1116" s="70"/>
    </row>
    <row r="1117" spans="1:7" ht="13.8">
      <c r="A1117" s="83"/>
      <c r="B1117" s="83"/>
      <c r="C1117" s="5"/>
      <c r="D1117" s="25"/>
      <c r="E1117" s="33"/>
      <c r="G1117" s="70"/>
    </row>
    <row r="1118" spans="1:7" ht="13.8">
      <c r="A1118" s="83"/>
      <c r="B1118" s="83"/>
      <c r="C1118" s="5"/>
      <c r="D1118" s="25"/>
      <c r="E1118" s="33"/>
      <c r="G1118" s="70"/>
    </row>
    <row r="1119" spans="1:7" ht="13.8">
      <c r="A1119" s="83"/>
      <c r="B1119" s="83"/>
      <c r="C1119" s="5"/>
      <c r="D1119" s="25"/>
      <c r="E1119" s="33"/>
      <c r="G1119" s="70"/>
    </row>
    <row r="1120" spans="1:7" ht="13.8">
      <c r="A1120" s="83"/>
      <c r="B1120" s="83"/>
      <c r="C1120" s="5"/>
      <c r="D1120" s="25"/>
      <c r="E1120" s="33"/>
      <c r="G1120" s="70"/>
    </row>
    <row r="1121" spans="1:7" ht="13.8">
      <c r="A1121" s="83"/>
      <c r="B1121" s="83"/>
      <c r="C1121" s="5"/>
      <c r="D1121" s="25"/>
      <c r="E1121" s="33"/>
      <c r="G1121" s="70"/>
    </row>
    <row r="1122" spans="1:7" ht="13.8">
      <c r="A1122" s="83"/>
      <c r="B1122" s="83"/>
      <c r="C1122" s="5"/>
      <c r="D1122" s="25"/>
      <c r="E1122" s="33"/>
      <c r="G1122" s="70"/>
    </row>
    <row r="1123" spans="1:7" ht="13.8">
      <c r="A1123" s="83"/>
      <c r="B1123" s="83"/>
      <c r="C1123" s="5"/>
      <c r="D1123" s="25"/>
      <c r="E1123" s="33"/>
      <c r="G1123" s="70"/>
    </row>
    <row r="1124" spans="1:7" ht="13.8">
      <c r="A1124" s="83"/>
      <c r="B1124" s="83"/>
      <c r="C1124" s="5"/>
      <c r="D1124" s="25"/>
      <c r="E1124" s="33"/>
      <c r="G1124" s="70"/>
    </row>
    <row r="1125" spans="1:7" ht="13.8">
      <c r="A1125" s="83"/>
      <c r="B1125" s="83"/>
      <c r="C1125" s="5"/>
      <c r="D1125" s="25"/>
      <c r="E1125" s="33"/>
      <c r="G1125" s="70"/>
    </row>
    <row r="1126" spans="1:7" ht="13.8">
      <c r="A1126" s="83"/>
      <c r="B1126" s="83"/>
      <c r="C1126" s="5"/>
      <c r="D1126" s="25"/>
      <c r="E1126" s="33"/>
      <c r="G1126" s="70"/>
    </row>
    <row r="1127" spans="1:7" ht="13.8">
      <c r="A1127" s="83"/>
      <c r="B1127" s="83"/>
      <c r="C1127" s="5"/>
      <c r="D1127" s="25"/>
      <c r="E1127" s="33"/>
      <c r="G1127" s="70"/>
    </row>
    <row r="1128" spans="1:7" ht="13.8">
      <c r="A1128" s="83"/>
      <c r="B1128" s="83"/>
      <c r="C1128" s="5"/>
      <c r="D1128" s="25"/>
      <c r="E1128" s="33"/>
      <c r="G1128" s="70"/>
    </row>
    <row r="1129" spans="1:7" ht="13.8">
      <c r="A1129" s="83"/>
      <c r="B1129" s="83"/>
      <c r="C1129" s="5"/>
      <c r="D1129" s="25"/>
      <c r="E1129" s="33"/>
      <c r="G1129" s="70"/>
    </row>
    <row r="1130" spans="1:7" ht="13.8">
      <c r="A1130" s="83"/>
      <c r="B1130" s="83"/>
      <c r="C1130" s="5"/>
      <c r="D1130" s="25"/>
      <c r="E1130" s="33"/>
      <c r="G1130" s="70"/>
    </row>
    <row r="1131" spans="1:7" ht="13.8">
      <c r="A1131" s="83"/>
      <c r="B1131" s="83"/>
      <c r="C1131" s="5"/>
      <c r="D1131" s="25"/>
      <c r="E1131" s="33"/>
      <c r="G1131" s="70"/>
    </row>
    <row r="1132" spans="1:7" ht="13.8">
      <c r="A1132" s="83"/>
      <c r="B1132" s="83"/>
      <c r="C1132" s="5"/>
      <c r="D1132" s="25"/>
      <c r="E1132" s="33"/>
      <c r="G1132" s="70"/>
    </row>
    <row r="1133" spans="1:7" ht="13.8">
      <c r="A1133" s="83"/>
      <c r="B1133" s="83"/>
      <c r="C1133" s="5"/>
      <c r="D1133" s="25"/>
      <c r="E1133" s="33"/>
      <c r="G1133" s="70"/>
    </row>
    <row r="1134" spans="1:7" ht="13.8">
      <c r="A1134" s="83"/>
      <c r="B1134" s="83"/>
      <c r="C1134" s="5"/>
      <c r="D1134" s="25"/>
      <c r="E1134" s="33"/>
      <c r="G1134" s="70"/>
    </row>
    <row r="1135" spans="1:7" ht="13.8">
      <c r="A1135" s="83"/>
      <c r="B1135" s="83"/>
      <c r="C1135" s="5"/>
      <c r="D1135" s="25"/>
      <c r="E1135" s="33"/>
      <c r="G1135" s="70"/>
    </row>
    <row r="1136" spans="1:7" ht="13.8">
      <c r="A1136" s="83"/>
      <c r="B1136" s="83"/>
      <c r="C1136" s="5"/>
      <c r="D1136" s="25"/>
      <c r="E1136" s="33"/>
      <c r="G1136" s="70"/>
    </row>
    <row r="1137" spans="1:7" ht="13.8">
      <c r="A1137" s="83"/>
      <c r="B1137" s="83"/>
      <c r="C1137" s="5"/>
      <c r="D1137" s="25"/>
      <c r="E1137" s="33"/>
      <c r="G1137" s="70"/>
    </row>
    <row r="1138" spans="1:7" ht="13.8">
      <c r="A1138" s="83"/>
      <c r="B1138" s="83"/>
      <c r="C1138" s="5"/>
      <c r="D1138" s="25"/>
      <c r="E1138" s="33"/>
      <c r="G1138" s="70"/>
    </row>
    <row r="1139" spans="1:7" ht="13.8">
      <c r="A1139" s="83"/>
      <c r="B1139" s="83"/>
      <c r="C1139" s="5"/>
      <c r="D1139" s="25"/>
      <c r="E1139" s="33"/>
      <c r="G1139" s="70"/>
    </row>
    <row r="1140" spans="1:7" ht="13.8">
      <c r="A1140" s="83"/>
      <c r="B1140" s="83"/>
      <c r="C1140" s="5"/>
      <c r="D1140" s="25"/>
      <c r="E1140" s="33"/>
      <c r="G1140" s="70"/>
    </row>
    <row r="1141" spans="1:7" ht="13.8">
      <c r="A1141" s="83"/>
      <c r="B1141" s="83"/>
      <c r="C1141" s="5"/>
      <c r="D1141" s="25"/>
      <c r="E1141" s="33"/>
      <c r="G1141" s="70"/>
    </row>
    <row r="1142" spans="1:7" ht="13.8">
      <c r="A1142" s="83"/>
      <c r="B1142" s="83"/>
      <c r="C1142" s="5"/>
      <c r="D1142" s="25"/>
      <c r="E1142" s="33"/>
      <c r="G1142" s="70"/>
    </row>
    <row r="1143" spans="1:7" ht="13.8">
      <c r="A1143" s="83"/>
      <c r="B1143" s="83"/>
      <c r="C1143" s="5"/>
      <c r="D1143" s="25"/>
      <c r="E1143" s="33"/>
      <c r="G1143" s="70"/>
    </row>
    <row r="1144" spans="1:7" ht="13.8">
      <c r="A1144" s="83"/>
      <c r="B1144" s="83"/>
      <c r="C1144" s="5"/>
      <c r="D1144" s="25"/>
      <c r="E1144" s="33"/>
      <c r="G1144" s="70"/>
    </row>
    <row r="1145" spans="1:7" ht="13.8">
      <c r="A1145" s="83"/>
      <c r="B1145" s="83"/>
      <c r="C1145" s="5"/>
      <c r="D1145" s="25"/>
      <c r="E1145" s="33"/>
      <c r="G1145" s="70"/>
    </row>
    <row r="1146" spans="1:7" ht="13.8">
      <c r="A1146" s="83"/>
      <c r="B1146" s="83"/>
      <c r="C1146" s="5"/>
      <c r="D1146" s="25"/>
      <c r="E1146" s="33"/>
      <c r="G1146" s="70"/>
    </row>
    <row r="1147" spans="1:7" ht="13.8">
      <c r="A1147" s="83"/>
      <c r="B1147" s="83"/>
      <c r="C1147" s="5"/>
      <c r="D1147" s="25"/>
      <c r="E1147" s="33"/>
      <c r="G1147" s="70"/>
    </row>
    <row r="1148" spans="1:7" ht="13.8">
      <c r="A1148" s="83"/>
      <c r="B1148" s="83"/>
      <c r="C1148" s="5"/>
      <c r="D1148" s="25"/>
      <c r="E1148" s="33"/>
      <c r="G1148" s="70"/>
    </row>
    <row r="1149" spans="1:7" ht="13.8">
      <c r="A1149" s="83"/>
      <c r="B1149" s="83"/>
      <c r="C1149" s="5"/>
      <c r="D1149" s="25"/>
      <c r="E1149" s="33"/>
      <c r="G1149" s="70"/>
    </row>
    <row r="1150" spans="1:7" ht="13.8">
      <c r="A1150" s="83"/>
      <c r="B1150" s="83"/>
      <c r="C1150" s="5"/>
      <c r="D1150" s="25"/>
      <c r="E1150" s="33"/>
      <c r="G1150" s="70"/>
    </row>
    <row r="1151" spans="1:7" ht="13.8">
      <c r="A1151" s="83"/>
      <c r="B1151" s="83"/>
      <c r="C1151" s="5"/>
      <c r="D1151" s="25"/>
      <c r="E1151" s="33"/>
      <c r="G1151" s="70"/>
    </row>
    <row r="1152" spans="1:7" ht="13.8">
      <c r="A1152" s="83"/>
      <c r="B1152" s="83"/>
      <c r="C1152" s="5"/>
      <c r="D1152" s="25"/>
      <c r="E1152" s="33"/>
      <c r="G1152" s="70"/>
    </row>
    <row r="1153" spans="1:7" ht="13.8">
      <c r="A1153" s="83"/>
      <c r="B1153" s="83"/>
      <c r="C1153" s="5"/>
      <c r="D1153" s="25"/>
      <c r="E1153" s="33"/>
      <c r="G1153" s="70"/>
    </row>
    <row r="1154" spans="1:7" ht="13.8">
      <c r="A1154" s="83"/>
      <c r="B1154" s="83"/>
      <c r="C1154" s="5"/>
      <c r="D1154" s="25"/>
      <c r="E1154" s="33"/>
      <c r="G1154" s="70"/>
    </row>
    <row r="1155" spans="1:7" ht="13.8">
      <c r="A1155" s="83"/>
      <c r="B1155" s="83"/>
      <c r="C1155" s="5"/>
      <c r="D1155" s="25"/>
      <c r="E1155" s="33"/>
      <c r="G1155" s="70"/>
    </row>
    <row r="1156" spans="1:7" ht="13.8">
      <c r="A1156" s="83"/>
      <c r="B1156" s="83"/>
      <c r="C1156" s="5"/>
      <c r="D1156" s="25"/>
      <c r="E1156" s="33"/>
      <c r="G1156" s="70"/>
    </row>
    <row r="1157" spans="1:7" ht="13.8">
      <c r="A1157" s="83"/>
      <c r="B1157" s="83"/>
      <c r="C1157" s="5"/>
      <c r="D1157" s="25"/>
      <c r="E1157" s="33"/>
      <c r="G1157" s="70"/>
    </row>
    <row r="1158" spans="1:7" ht="13.8">
      <c r="A1158" s="83"/>
      <c r="B1158" s="83"/>
      <c r="C1158" s="5"/>
      <c r="D1158" s="25"/>
      <c r="E1158" s="33"/>
      <c r="G1158" s="70"/>
    </row>
    <row r="1159" spans="1:7" ht="13.8">
      <c r="A1159" s="83"/>
      <c r="B1159" s="83"/>
      <c r="C1159" s="5"/>
      <c r="D1159" s="25"/>
      <c r="E1159" s="33"/>
      <c r="G1159" s="70"/>
    </row>
    <row r="1160" spans="1:7" ht="13.8">
      <c r="A1160" s="83"/>
      <c r="B1160" s="83"/>
      <c r="C1160" s="5"/>
      <c r="D1160" s="25"/>
      <c r="E1160" s="33"/>
      <c r="G1160" s="70"/>
    </row>
    <row r="1161" spans="1:7" ht="13.8">
      <c r="A1161" s="83"/>
      <c r="B1161" s="83"/>
      <c r="C1161" s="5"/>
      <c r="D1161" s="25"/>
      <c r="E1161" s="33"/>
      <c r="G1161" s="70"/>
    </row>
    <row r="1162" spans="1:7" ht="13.8">
      <c r="A1162" s="83"/>
      <c r="B1162" s="83"/>
      <c r="C1162" s="5"/>
      <c r="D1162" s="25"/>
      <c r="E1162" s="33"/>
      <c r="G1162" s="70"/>
    </row>
    <row r="1163" spans="1:7" ht="13.8">
      <c r="A1163" s="83"/>
      <c r="B1163" s="83"/>
      <c r="C1163" s="5"/>
      <c r="D1163" s="25"/>
      <c r="E1163" s="33"/>
      <c r="G1163" s="70"/>
    </row>
    <row r="1164" spans="1:7" ht="13.8">
      <c r="A1164" s="83"/>
      <c r="B1164" s="83"/>
      <c r="C1164" s="5"/>
      <c r="D1164" s="25"/>
      <c r="E1164" s="33"/>
      <c r="G1164" s="70"/>
    </row>
    <row r="1165" spans="1:7" ht="13.8">
      <c r="A1165" s="83"/>
      <c r="B1165" s="83"/>
      <c r="C1165" s="5"/>
      <c r="D1165" s="25"/>
      <c r="E1165" s="33"/>
      <c r="G1165" s="70"/>
    </row>
    <row r="1166" spans="1:7" ht="13.8">
      <c r="A1166" s="83"/>
      <c r="B1166" s="83"/>
      <c r="C1166" s="5"/>
      <c r="D1166" s="25"/>
      <c r="E1166" s="33"/>
      <c r="G1166" s="70"/>
    </row>
    <row r="1167" spans="1:7" ht="13.8">
      <c r="A1167" s="83"/>
      <c r="B1167" s="83"/>
      <c r="C1167" s="5"/>
      <c r="D1167" s="25"/>
      <c r="E1167" s="33"/>
      <c r="G1167" s="70"/>
    </row>
    <row r="1168" spans="1:7" ht="13.8">
      <c r="A1168" s="83"/>
      <c r="B1168" s="83"/>
      <c r="C1168" s="5"/>
      <c r="D1168" s="25"/>
      <c r="E1168" s="33"/>
      <c r="G1168" s="70"/>
    </row>
    <row r="1169" spans="1:7" ht="13.8">
      <c r="A1169" s="83"/>
      <c r="B1169" s="83"/>
      <c r="C1169" s="5"/>
      <c r="D1169" s="25"/>
      <c r="E1169" s="33"/>
      <c r="G1169" s="70"/>
    </row>
    <row r="1170" spans="1:7" ht="13.8">
      <c r="A1170" s="83"/>
      <c r="B1170" s="83"/>
      <c r="C1170" s="5"/>
      <c r="D1170" s="25"/>
      <c r="E1170" s="33"/>
      <c r="G1170" s="70"/>
    </row>
    <row r="1171" spans="1:7" ht="13.8">
      <c r="A1171" s="83"/>
      <c r="B1171" s="83"/>
      <c r="C1171" s="5"/>
      <c r="D1171" s="25"/>
      <c r="E1171" s="33"/>
      <c r="G1171" s="70"/>
    </row>
    <row r="1172" spans="1:7" ht="13.8">
      <c r="A1172" s="83"/>
      <c r="B1172" s="83"/>
      <c r="C1172" s="5"/>
      <c r="D1172" s="25"/>
      <c r="E1172" s="33"/>
      <c r="G1172" s="70"/>
    </row>
    <row r="1173" spans="1:7" ht="13.8">
      <c r="A1173" s="83"/>
      <c r="B1173" s="83"/>
      <c r="C1173" s="5"/>
      <c r="D1173" s="25"/>
      <c r="E1173" s="33"/>
      <c r="G1173" s="70"/>
    </row>
    <row r="1174" spans="1:7" ht="13.8">
      <c r="A1174" s="83"/>
      <c r="B1174" s="83"/>
      <c r="C1174" s="5"/>
      <c r="D1174" s="25"/>
      <c r="E1174" s="33"/>
      <c r="G1174" s="70"/>
    </row>
    <row r="1175" spans="1:7" ht="13.8">
      <c r="A1175" s="83"/>
      <c r="B1175" s="83"/>
      <c r="C1175" s="5"/>
      <c r="D1175" s="25"/>
      <c r="E1175" s="33"/>
      <c r="G1175" s="70"/>
    </row>
    <row r="1176" spans="1:7" ht="13.8">
      <c r="A1176" s="83"/>
      <c r="B1176" s="83"/>
      <c r="C1176" s="5"/>
      <c r="D1176" s="25"/>
      <c r="E1176" s="33"/>
      <c r="G1176" s="70"/>
    </row>
    <row r="1177" spans="1:7" ht="13.8">
      <c r="A1177" s="83"/>
      <c r="B1177" s="83"/>
      <c r="C1177" s="5"/>
      <c r="D1177" s="25"/>
      <c r="E1177" s="33"/>
      <c r="G1177" s="70"/>
    </row>
    <row r="1178" spans="1:7" ht="13.8">
      <c r="A1178" s="83"/>
      <c r="B1178" s="83"/>
      <c r="C1178" s="5"/>
      <c r="D1178" s="25"/>
      <c r="E1178" s="33"/>
      <c r="G1178" s="70"/>
    </row>
    <row r="1179" spans="1:7" ht="13.8">
      <c r="A1179" s="83"/>
      <c r="B1179" s="83"/>
      <c r="C1179" s="5"/>
      <c r="D1179" s="25"/>
      <c r="E1179" s="33"/>
      <c r="G1179" s="70"/>
    </row>
    <row r="1180" spans="1:7" ht="13.8">
      <c r="A1180" s="83"/>
      <c r="B1180" s="83"/>
      <c r="C1180" s="5"/>
      <c r="D1180" s="25"/>
      <c r="E1180" s="33"/>
      <c r="G1180" s="70"/>
    </row>
    <row r="1181" spans="1:7" ht="13.8">
      <c r="A1181" s="83"/>
      <c r="B1181" s="83"/>
      <c r="C1181" s="5"/>
      <c r="D1181" s="25"/>
      <c r="E1181" s="33"/>
      <c r="G1181" s="70"/>
    </row>
    <row r="1182" spans="1:7" ht="13.8">
      <c r="A1182" s="83"/>
      <c r="B1182" s="83"/>
      <c r="C1182" s="5"/>
      <c r="D1182" s="25"/>
      <c r="E1182" s="33"/>
      <c r="G1182" s="70"/>
    </row>
    <row r="1183" spans="1:7" ht="13.8">
      <c r="A1183" s="83"/>
      <c r="B1183" s="83"/>
      <c r="C1183" s="5"/>
      <c r="D1183" s="25"/>
      <c r="E1183" s="33"/>
      <c r="G1183" s="70"/>
    </row>
    <row r="1184" spans="1:7" ht="13.8">
      <c r="A1184" s="83"/>
      <c r="B1184" s="83"/>
      <c r="C1184" s="5"/>
      <c r="D1184" s="25"/>
      <c r="E1184" s="33"/>
      <c r="G1184" s="70"/>
    </row>
    <row r="1185" spans="1:7" ht="13.8">
      <c r="A1185" s="83"/>
      <c r="B1185" s="83"/>
      <c r="C1185" s="5"/>
      <c r="D1185" s="25"/>
      <c r="E1185" s="33"/>
      <c r="G1185" s="70"/>
    </row>
    <row r="1186" spans="1:7" ht="13.8">
      <c r="A1186" s="83"/>
      <c r="B1186" s="83"/>
      <c r="C1186" s="5"/>
      <c r="D1186" s="25"/>
      <c r="E1186" s="33"/>
      <c r="G1186" s="70"/>
    </row>
    <row r="1187" spans="1:7" ht="13.8">
      <c r="A1187" s="83"/>
      <c r="B1187" s="83"/>
      <c r="C1187" s="5"/>
      <c r="D1187" s="25"/>
      <c r="E1187" s="33"/>
      <c r="G1187" s="70"/>
    </row>
    <row r="1188" spans="1:7" ht="13.8">
      <c r="A1188" s="83"/>
      <c r="B1188" s="83"/>
      <c r="C1188" s="5"/>
      <c r="D1188" s="25"/>
      <c r="E1188" s="33"/>
      <c r="G1188" s="70"/>
    </row>
    <row r="1189" spans="1:7" ht="13.8">
      <c r="A1189" s="83"/>
      <c r="B1189" s="83"/>
      <c r="C1189" s="5"/>
      <c r="D1189" s="25"/>
      <c r="E1189" s="33"/>
      <c r="G1189" s="70"/>
    </row>
    <row r="1190" spans="1:7" ht="13.8">
      <c r="A1190" s="83"/>
      <c r="B1190" s="83"/>
      <c r="C1190" s="5"/>
      <c r="D1190" s="25"/>
      <c r="E1190" s="33"/>
      <c r="G1190" s="70"/>
    </row>
    <row r="1191" spans="1:7" ht="13.8">
      <c r="A1191" s="83"/>
      <c r="B1191" s="83"/>
      <c r="C1191" s="5"/>
      <c r="D1191" s="25"/>
      <c r="E1191" s="33"/>
      <c r="G1191" s="70"/>
    </row>
    <row r="1192" spans="1:7" ht="13.8">
      <c r="A1192" s="83"/>
      <c r="B1192" s="83"/>
      <c r="C1192" s="5"/>
      <c r="D1192" s="25"/>
      <c r="E1192" s="33"/>
      <c r="G1192" s="70"/>
    </row>
    <row r="1193" spans="1:7" ht="13.8">
      <c r="A1193" s="83"/>
      <c r="B1193" s="83"/>
      <c r="C1193" s="5"/>
      <c r="D1193" s="25"/>
      <c r="E1193" s="33"/>
      <c r="G1193" s="70"/>
    </row>
    <row r="1194" spans="1:7" ht="13.8">
      <c r="A1194" s="83"/>
      <c r="B1194" s="83"/>
      <c r="C1194" s="5"/>
      <c r="D1194" s="25"/>
      <c r="E1194" s="33"/>
      <c r="G1194" s="70"/>
    </row>
    <row r="1195" spans="1:7" ht="13.8">
      <c r="A1195" s="83"/>
      <c r="B1195" s="83"/>
      <c r="C1195" s="5"/>
      <c r="D1195" s="25"/>
      <c r="E1195" s="33"/>
      <c r="G1195" s="70"/>
    </row>
    <row r="1196" spans="1:7" ht="13.8">
      <c r="A1196" s="83"/>
      <c r="B1196" s="83"/>
      <c r="C1196" s="5"/>
      <c r="D1196" s="25"/>
      <c r="E1196" s="33"/>
      <c r="G1196" s="70"/>
    </row>
    <row r="1197" spans="1:7" ht="13.8">
      <c r="A1197" s="83"/>
      <c r="B1197" s="83"/>
      <c r="C1197" s="5"/>
      <c r="D1197" s="25"/>
      <c r="E1197" s="33"/>
      <c r="G1197" s="70"/>
    </row>
    <row r="1198" spans="1:7" ht="13.8">
      <c r="A1198" s="83"/>
      <c r="B1198" s="83"/>
      <c r="C1198" s="5"/>
      <c r="D1198" s="25"/>
      <c r="E1198" s="33"/>
      <c r="G1198" s="70"/>
    </row>
    <row r="1199" spans="1:7" ht="13.8">
      <c r="A1199" s="83"/>
      <c r="B1199" s="83"/>
      <c r="C1199" s="5"/>
      <c r="D1199" s="25"/>
      <c r="E1199" s="33"/>
      <c r="G1199" s="70"/>
    </row>
    <row r="1200" spans="1:7" ht="13.8">
      <c r="A1200" s="83"/>
      <c r="B1200" s="83"/>
      <c r="C1200" s="5"/>
      <c r="D1200" s="25"/>
      <c r="E1200" s="33"/>
      <c r="G1200" s="70"/>
    </row>
    <row r="1201" spans="1:7" ht="13.8">
      <c r="A1201" s="83"/>
      <c r="B1201" s="83"/>
      <c r="C1201" s="5"/>
      <c r="D1201" s="25"/>
      <c r="E1201" s="33"/>
      <c r="G1201" s="70"/>
    </row>
    <row r="1202" spans="1:7" ht="13.8">
      <c r="A1202" s="83"/>
      <c r="B1202" s="83"/>
      <c r="C1202" s="5"/>
      <c r="D1202" s="25"/>
      <c r="E1202" s="33"/>
      <c r="G1202" s="70"/>
    </row>
    <row r="1203" spans="1:7" ht="13.8">
      <c r="A1203" s="83"/>
      <c r="B1203" s="83"/>
      <c r="C1203" s="5"/>
      <c r="D1203" s="25"/>
      <c r="E1203" s="33"/>
      <c r="G1203" s="70"/>
    </row>
    <row r="1204" spans="1:7" ht="13.8">
      <c r="A1204" s="83"/>
      <c r="B1204" s="83"/>
      <c r="C1204" s="5"/>
      <c r="D1204" s="25"/>
      <c r="E1204" s="33"/>
      <c r="G1204" s="70"/>
    </row>
    <row r="1205" spans="1:7" ht="13.8">
      <c r="A1205" s="83"/>
      <c r="B1205" s="83"/>
      <c r="C1205" s="5"/>
      <c r="D1205" s="25"/>
      <c r="E1205" s="33"/>
      <c r="G1205" s="70"/>
    </row>
    <row r="1206" spans="1:7" ht="13.8">
      <c r="A1206" s="83"/>
      <c r="B1206" s="83"/>
      <c r="C1206" s="5"/>
      <c r="D1206" s="25"/>
      <c r="E1206" s="33"/>
      <c r="G1206" s="70"/>
    </row>
    <row r="1207" spans="1:7" ht="13.8">
      <c r="A1207" s="83"/>
      <c r="B1207" s="83"/>
      <c r="C1207" s="5"/>
      <c r="D1207" s="25"/>
      <c r="E1207" s="33"/>
      <c r="G1207" s="70"/>
    </row>
    <row r="1208" spans="1:7" ht="13.8">
      <c r="A1208" s="83"/>
      <c r="B1208" s="83"/>
      <c r="C1208" s="5"/>
      <c r="D1208" s="25"/>
      <c r="E1208" s="33"/>
      <c r="G1208" s="70"/>
    </row>
    <row r="1209" spans="1:7" ht="13.8">
      <c r="A1209" s="83"/>
      <c r="B1209" s="83"/>
      <c r="C1209" s="5"/>
      <c r="D1209" s="25"/>
      <c r="E1209" s="33"/>
      <c r="G1209" s="70"/>
    </row>
    <row r="1210" spans="1:7" ht="13.8">
      <c r="A1210" s="83"/>
      <c r="B1210" s="83"/>
      <c r="C1210" s="5"/>
      <c r="D1210" s="25"/>
      <c r="E1210" s="33"/>
      <c r="G1210" s="70"/>
    </row>
    <row r="1211" spans="1:7" ht="13.8">
      <c r="A1211" s="83"/>
      <c r="B1211" s="83"/>
      <c r="C1211" s="5"/>
      <c r="D1211" s="25"/>
      <c r="E1211" s="33"/>
      <c r="G1211" s="70"/>
    </row>
    <row r="1212" spans="1:7" ht="13.8">
      <c r="A1212" s="83"/>
      <c r="B1212" s="83"/>
      <c r="C1212" s="5"/>
      <c r="D1212" s="25"/>
      <c r="E1212" s="33"/>
      <c r="G1212" s="70"/>
    </row>
    <row r="1213" spans="1:7" ht="13.8">
      <c r="A1213" s="83"/>
      <c r="B1213" s="83"/>
      <c r="C1213" s="5"/>
      <c r="D1213" s="25"/>
      <c r="E1213" s="33"/>
      <c r="G1213" s="70"/>
    </row>
    <row r="1214" spans="1:7" ht="13.8">
      <c r="A1214" s="83"/>
      <c r="B1214" s="83"/>
      <c r="C1214" s="5"/>
      <c r="D1214" s="25"/>
      <c r="E1214" s="33"/>
      <c r="G1214" s="70"/>
    </row>
    <row r="1215" spans="1:7" ht="13.8">
      <c r="A1215" s="83"/>
      <c r="B1215" s="83"/>
      <c r="C1215" s="5"/>
      <c r="D1215" s="25"/>
      <c r="E1215" s="33"/>
      <c r="G1215" s="70"/>
    </row>
    <row r="1216" spans="1:7" ht="13.8">
      <c r="A1216" s="83"/>
      <c r="B1216" s="83"/>
      <c r="C1216" s="5"/>
      <c r="D1216" s="25"/>
      <c r="E1216" s="33"/>
      <c r="G1216" s="70"/>
    </row>
    <row r="1217" spans="1:7" ht="13.8">
      <c r="A1217" s="83"/>
      <c r="B1217" s="83"/>
      <c r="C1217" s="5"/>
      <c r="D1217" s="25"/>
      <c r="E1217" s="33"/>
      <c r="G1217" s="70"/>
    </row>
    <row r="1218" spans="1:7" ht="13.8">
      <c r="A1218" s="83"/>
      <c r="B1218" s="83"/>
      <c r="C1218" s="5"/>
      <c r="D1218" s="25"/>
      <c r="E1218" s="33"/>
      <c r="G1218" s="70"/>
    </row>
    <row r="1219" spans="1:7" ht="13.8">
      <c r="A1219" s="83"/>
      <c r="B1219" s="83"/>
      <c r="C1219" s="5"/>
      <c r="D1219" s="25"/>
      <c r="E1219" s="33"/>
      <c r="G1219" s="70"/>
    </row>
    <row r="1220" spans="1:7" ht="13.8">
      <c r="A1220" s="83"/>
      <c r="B1220" s="83"/>
      <c r="C1220" s="5"/>
      <c r="D1220" s="25"/>
      <c r="E1220" s="33"/>
      <c r="G1220" s="70"/>
    </row>
    <row r="1221" spans="1:7" ht="13.8">
      <c r="A1221" s="83"/>
      <c r="B1221" s="83"/>
      <c r="C1221" s="5"/>
      <c r="D1221" s="25"/>
      <c r="E1221" s="33"/>
      <c r="G1221" s="70"/>
    </row>
    <row r="1222" spans="1:7" ht="13.8">
      <c r="A1222" s="83"/>
      <c r="B1222" s="83"/>
      <c r="C1222" s="5"/>
      <c r="D1222" s="25"/>
      <c r="E1222" s="33"/>
      <c r="G1222" s="70"/>
    </row>
    <row r="1223" spans="1:7" ht="13.8">
      <c r="A1223" s="83"/>
      <c r="B1223" s="83"/>
      <c r="C1223" s="5"/>
      <c r="D1223" s="25"/>
      <c r="E1223" s="33"/>
      <c r="G1223" s="70"/>
    </row>
    <row r="1224" spans="1:7" ht="13.8">
      <c r="A1224" s="83"/>
      <c r="B1224" s="83"/>
      <c r="C1224" s="5"/>
      <c r="D1224" s="25"/>
      <c r="E1224" s="33"/>
      <c r="G1224" s="70"/>
    </row>
    <row r="1225" spans="1:7" ht="13.8">
      <c r="A1225" s="83"/>
      <c r="B1225" s="83"/>
      <c r="C1225" s="5"/>
      <c r="D1225" s="25"/>
      <c r="E1225" s="33"/>
      <c r="G1225" s="70"/>
    </row>
    <row r="1226" spans="1:7" ht="13.8">
      <c r="A1226" s="83"/>
      <c r="B1226" s="83"/>
      <c r="C1226" s="5"/>
      <c r="D1226" s="25"/>
      <c r="E1226" s="33"/>
      <c r="G1226" s="70"/>
    </row>
    <row r="1227" spans="1:7" ht="13.8">
      <c r="A1227" s="83"/>
      <c r="B1227" s="83"/>
      <c r="C1227" s="5"/>
      <c r="D1227" s="25"/>
      <c r="E1227" s="33"/>
      <c r="G1227" s="70"/>
    </row>
    <row r="1228" spans="1:7" ht="13.8">
      <c r="A1228" s="83"/>
      <c r="B1228" s="83"/>
      <c r="C1228" s="5"/>
      <c r="D1228" s="25"/>
      <c r="E1228" s="33"/>
      <c r="G1228" s="70"/>
    </row>
    <row r="1229" spans="1:7" ht="13.8">
      <c r="A1229" s="83"/>
      <c r="B1229" s="83"/>
      <c r="C1229" s="5"/>
      <c r="D1229" s="25"/>
      <c r="E1229" s="33"/>
      <c r="G1229" s="70"/>
    </row>
    <row r="1230" spans="1:7" ht="13.8">
      <c r="A1230" s="83"/>
      <c r="B1230" s="83"/>
      <c r="C1230" s="5"/>
      <c r="D1230" s="25"/>
      <c r="E1230" s="33"/>
      <c r="G1230" s="70"/>
    </row>
    <row r="1231" spans="1:7" ht="13.8">
      <c r="A1231" s="83"/>
      <c r="B1231" s="83"/>
      <c r="C1231" s="5"/>
      <c r="D1231" s="25"/>
      <c r="E1231" s="33"/>
      <c r="G1231" s="70"/>
    </row>
    <row r="1232" spans="1:7" ht="13.8">
      <c r="A1232" s="83"/>
      <c r="B1232" s="83"/>
      <c r="C1232" s="5"/>
      <c r="D1232" s="25"/>
      <c r="E1232" s="33"/>
      <c r="G1232" s="70"/>
    </row>
    <row r="1233" spans="1:7" ht="13.8">
      <c r="A1233" s="83"/>
      <c r="B1233" s="83"/>
      <c r="C1233" s="5"/>
      <c r="D1233" s="25"/>
      <c r="E1233" s="33"/>
      <c r="G1233" s="70"/>
    </row>
    <row r="1234" spans="1:7" ht="13.8">
      <c r="A1234" s="83"/>
      <c r="B1234" s="83"/>
      <c r="C1234" s="5"/>
      <c r="D1234" s="25"/>
      <c r="E1234" s="33"/>
      <c r="G1234" s="70"/>
    </row>
    <row r="1235" spans="1:7" ht="13.8">
      <c r="A1235" s="83"/>
      <c r="B1235" s="83"/>
      <c r="C1235" s="5"/>
      <c r="D1235" s="25"/>
      <c r="E1235" s="33"/>
      <c r="G1235" s="70"/>
    </row>
    <row r="1236" spans="1:7" ht="13.8">
      <c r="A1236" s="83"/>
      <c r="B1236" s="83"/>
      <c r="C1236" s="5"/>
      <c r="D1236" s="25"/>
      <c r="E1236" s="33"/>
      <c r="G1236" s="70"/>
    </row>
    <row r="1237" spans="1:7" ht="13.8">
      <c r="A1237" s="83"/>
      <c r="B1237" s="83"/>
      <c r="C1237" s="5"/>
      <c r="D1237" s="25"/>
      <c r="E1237" s="33"/>
      <c r="G1237" s="70"/>
    </row>
    <row r="1238" spans="1:7" ht="13.8">
      <c r="A1238" s="83"/>
      <c r="B1238" s="83"/>
      <c r="C1238" s="5"/>
      <c r="D1238" s="25"/>
      <c r="E1238" s="33"/>
      <c r="G1238" s="70"/>
    </row>
    <row r="1239" spans="1:7" ht="13.8">
      <c r="A1239" s="83"/>
      <c r="B1239" s="83"/>
      <c r="C1239" s="5"/>
      <c r="D1239" s="25"/>
      <c r="E1239" s="33"/>
      <c r="G1239" s="70"/>
    </row>
    <row r="1240" spans="1:7" ht="13.8">
      <c r="A1240" s="83"/>
      <c r="B1240" s="83"/>
      <c r="C1240" s="5"/>
      <c r="D1240" s="25"/>
      <c r="E1240" s="33"/>
      <c r="G1240" s="70"/>
    </row>
    <row r="1241" spans="1:7" ht="13.8">
      <c r="A1241" s="83"/>
      <c r="B1241" s="83"/>
      <c r="C1241" s="5"/>
      <c r="D1241" s="25"/>
      <c r="E1241" s="33"/>
      <c r="G1241" s="70"/>
    </row>
    <row r="1242" spans="1:7" ht="13.8">
      <c r="A1242" s="83"/>
      <c r="B1242" s="83"/>
      <c r="C1242" s="5"/>
      <c r="D1242" s="25"/>
      <c r="E1242" s="33"/>
      <c r="G1242" s="70"/>
    </row>
    <row r="1243" spans="1:7" ht="13.8">
      <c r="A1243" s="83"/>
      <c r="B1243" s="83"/>
      <c r="C1243" s="5"/>
      <c r="D1243" s="25"/>
      <c r="E1243" s="33"/>
      <c r="G1243" s="70"/>
    </row>
    <row r="1244" spans="1:7" ht="13.8">
      <c r="A1244" s="83"/>
      <c r="B1244" s="83"/>
      <c r="C1244" s="5"/>
      <c r="D1244" s="25"/>
      <c r="E1244" s="33"/>
      <c r="G1244" s="70"/>
    </row>
    <row r="1245" spans="1:7" ht="13.8">
      <c r="A1245" s="83"/>
      <c r="B1245" s="83"/>
      <c r="C1245" s="5"/>
      <c r="D1245" s="25"/>
      <c r="E1245" s="33"/>
      <c r="G1245" s="70"/>
    </row>
    <row r="1246" spans="1:7" ht="13.8">
      <c r="A1246" s="83"/>
      <c r="B1246" s="83"/>
      <c r="C1246" s="5"/>
      <c r="D1246" s="25"/>
      <c r="E1246" s="33"/>
      <c r="G1246" s="70"/>
    </row>
    <row r="1247" spans="1:7" ht="13.8">
      <c r="A1247" s="83"/>
      <c r="B1247" s="83"/>
      <c r="C1247" s="5"/>
      <c r="D1247" s="25"/>
      <c r="E1247" s="33"/>
      <c r="G1247" s="70"/>
    </row>
    <row r="1248" spans="1:7" ht="13.8">
      <c r="A1248" s="83"/>
      <c r="B1248" s="83"/>
      <c r="C1248" s="5"/>
      <c r="D1248" s="25"/>
      <c r="E1248" s="33"/>
      <c r="G1248" s="70"/>
    </row>
    <row r="1249" spans="1:7" ht="13.8">
      <c r="A1249" s="83"/>
      <c r="B1249" s="83"/>
      <c r="C1249" s="5"/>
      <c r="D1249" s="25"/>
      <c r="E1249" s="33"/>
      <c r="G1249" s="70"/>
    </row>
    <row r="1250" spans="1:7" ht="13.8">
      <c r="A1250" s="83"/>
      <c r="B1250" s="83"/>
      <c r="C1250" s="5"/>
      <c r="D1250" s="25"/>
      <c r="E1250" s="33"/>
      <c r="G1250" s="70"/>
    </row>
    <row r="1251" spans="1:7" ht="13.8">
      <c r="A1251" s="83"/>
      <c r="B1251" s="83"/>
      <c r="C1251" s="5"/>
      <c r="D1251" s="25"/>
      <c r="E1251" s="33"/>
      <c r="G1251" s="70"/>
    </row>
    <row r="1252" spans="1:7" ht="13.8">
      <c r="A1252" s="83"/>
      <c r="B1252" s="83"/>
      <c r="C1252" s="5"/>
      <c r="D1252" s="25"/>
      <c r="E1252" s="33"/>
      <c r="G1252" s="70"/>
    </row>
    <row r="1253" spans="1:7" ht="13.8">
      <c r="A1253" s="83"/>
      <c r="B1253" s="83"/>
      <c r="C1253" s="5"/>
      <c r="D1253" s="25"/>
      <c r="E1253" s="33"/>
      <c r="G1253" s="70"/>
    </row>
    <row r="1254" spans="1:7" ht="13.8">
      <c r="A1254" s="83"/>
      <c r="B1254" s="83"/>
      <c r="C1254" s="5"/>
      <c r="D1254" s="25"/>
      <c r="E1254" s="33"/>
      <c r="G1254" s="70"/>
    </row>
    <row r="1255" spans="1:7" ht="13.8">
      <c r="A1255" s="83"/>
      <c r="B1255" s="83"/>
      <c r="C1255" s="5"/>
      <c r="D1255" s="25"/>
      <c r="E1255" s="33"/>
      <c r="G1255" s="70"/>
    </row>
    <row r="1256" spans="1:7" ht="13.8">
      <c r="A1256" s="83"/>
      <c r="B1256" s="83"/>
      <c r="C1256" s="5"/>
      <c r="D1256" s="25"/>
      <c r="E1256" s="33"/>
      <c r="G1256" s="70"/>
    </row>
    <row r="1257" spans="1:7" ht="13.8">
      <c r="A1257" s="83"/>
      <c r="B1257" s="83"/>
      <c r="C1257" s="5"/>
      <c r="D1257" s="25"/>
      <c r="E1257" s="33"/>
      <c r="G1257" s="70"/>
    </row>
    <row r="1258" spans="1:7" ht="13.8">
      <c r="A1258" s="83"/>
      <c r="B1258" s="83"/>
      <c r="C1258" s="5"/>
      <c r="D1258" s="25"/>
      <c r="E1258" s="33"/>
      <c r="G1258" s="70"/>
    </row>
    <row r="1259" spans="1:7" ht="13.8">
      <c r="A1259" s="83"/>
      <c r="B1259" s="83"/>
      <c r="C1259" s="5"/>
      <c r="D1259" s="25"/>
      <c r="E1259" s="33"/>
      <c r="G1259" s="70"/>
    </row>
    <row r="1260" spans="1:7" ht="13.8">
      <c r="A1260" s="83"/>
      <c r="B1260" s="83"/>
      <c r="C1260" s="5"/>
      <c r="D1260" s="25"/>
      <c r="E1260" s="33"/>
      <c r="G1260" s="70"/>
    </row>
    <row r="1261" spans="1:7" ht="13.8">
      <c r="A1261" s="83"/>
      <c r="B1261" s="83"/>
      <c r="C1261" s="5"/>
      <c r="D1261" s="25"/>
      <c r="E1261" s="33"/>
      <c r="G1261" s="70"/>
    </row>
    <row r="1262" spans="1:7" ht="13.8">
      <c r="A1262" s="83"/>
      <c r="B1262" s="83"/>
      <c r="C1262" s="5"/>
      <c r="D1262" s="25"/>
      <c r="E1262" s="33"/>
      <c r="G1262" s="70"/>
    </row>
    <row r="1263" spans="1:7" ht="13.8">
      <c r="A1263" s="83"/>
      <c r="B1263" s="83"/>
      <c r="C1263" s="5"/>
      <c r="D1263" s="25"/>
      <c r="E1263" s="33"/>
      <c r="G1263" s="70"/>
    </row>
    <row r="1264" spans="1:7" ht="13.8">
      <c r="A1264" s="83"/>
      <c r="B1264" s="83"/>
      <c r="C1264" s="5"/>
      <c r="D1264" s="25"/>
      <c r="E1264" s="33"/>
      <c r="G1264" s="70"/>
    </row>
    <row r="1265" spans="1:7" ht="13.8">
      <c r="A1265" s="83"/>
      <c r="B1265" s="83"/>
      <c r="C1265" s="5"/>
      <c r="D1265" s="25"/>
      <c r="E1265" s="33"/>
      <c r="G1265" s="70"/>
    </row>
    <row r="1266" spans="1:7" ht="13.8">
      <c r="A1266" s="83"/>
      <c r="B1266" s="83"/>
      <c r="C1266" s="5"/>
      <c r="D1266" s="25"/>
      <c r="E1266" s="33"/>
      <c r="G1266" s="70"/>
    </row>
    <row r="1267" spans="1:7" ht="13.8">
      <c r="A1267" s="83"/>
      <c r="B1267" s="83"/>
      <c r="C1267" s="5"/>
      <c r="D1267" s="25"/>
      <c r="E1267" s="33"/>
      <c r="G1267" s="70"/>
    </row>
    <row r="1268" spans="1:7" ht="13.8">
      <c r="A1268" s="83"/>
      <c r="B1268" s="83"/>
      <c r="C1268" s="5"/>
      <c r="D1268" s="25"/>
      <c r="E1268" s="33"/>
      <c r="G1268" s="70"/>
    </row>
    <row r="1269" spans="1:7" ht="13.8">
      <c r="A1269" s="83"/>
      <c r="B1269" s="83"/>
      <c r="C1269" s="5"/>
      <c r="D1269" s="25"/>
      <c r="E1269" s="33"/>
      <c r="G1269" s="70"/>
    </row>
    <row r="1270" spans="1:7" ht="13.8">
      <c r="A1270" s="83"/>
      <c r="B1270" s="83"/>
      <c r="C1270" s="5"/>
      <c r="D1270" s="25"/>
      <c r="E1270" s="33"/>
      <c r="G1270" s="70"/>
    </row>
    <row r="1271" spans="1:7" ht="13.8">
      <c r="A1271" s="83"/>
      <c r="B1271" s="83"/>
      <c r="C1271" s="5"/>
      <c r="D1271" s="25"/>
      <c r="E1271" s="33"/>
      <c r="G1271" s="70"/>
    </row>
    <row r="1272" spans="1:7" ht="13.8">
      <c r="A1272" s="83"/>
      <c r="B1272" s="83"/>
      <c r="C1272" s="5"/>
      <c r="D1272" s="25"/>
      <c r="E1272" s="33"/>
      <c r="G1272" s="70"/>
    </row>
    <row r="1273" spans="1:7" ht="13.8">
      <c r="A1273" s="83"/>
      <c r="B1273" s="83"/>
      <c r="C1273" s="5"/>
      <c r="D1273" s="25"/>
      <c r="E1273" s="33"/>
      <c r="G1273" s="70"/>
    </row>
    <row r="1274" spans="1:7" ht="13.8">
      <c r="A1274" s="83"/>
      <c r="B1274" s="83"/>
      <c r="C1274" s="5"/>
      <c r="D1274" s="25"/>
      <c r="E1274" s="33"/>
      <c r="G1274" s="70"/>
    </row>
    <row r="1275" spans="1:7" ht="13.8">
      <c r="A1275" s="83"/>
      <c r="B1275" s="83"/>
      <c r="C1275" s="5"/>
      <c r="D1275" s="25"/>
      <c r="E1275" s="33"/>
      <c r="G1275" s="70"/>
    </row>
    <row r="1276" spans="1:7" ht="13.8">
      <c r="A1276" s="83"/>
      <c r="B1276" s="83"/>
      <c r="C1276" s="5"/>
      <c r="D1276" s="25"/>
      <c r="E1276" s="33"/>
      <c r="G1276" s="70"/>
    </row>
    <row r="1277" spans="1:7" ht="13.8">
      <c r="A1277" s="83"/>
      <c r="B1277" s="83"/>
      <c r="C1277" s="5"/>
      <c r="D1277" s="25"/>
      <c r="E1277" s="33"/>
      <c r="G1277" s="70"/>
    </row>
    <row r="1278" spans="1:7" ht="13.8">
      <c r="A1278" s="83"/>
      <c r="B1278" s="83"/>
      <c r="C1278" s="5"/>
      <c r="D1278" s="25"/>
      <c r="E1278" s="33"/>
      <c r="G1278" s="70"/>
    </row>
    <row r="1279" spans="1:7" ht="13.8">
      <c r="A1279" s="83"/>
      <c r="B1279" s="83"/>
      <c r="C1279" s="5"/>
      <c r="D1279" s="25"/>
      <c r="E1279" s="33"/>
      <c r="G1279" s="70"/>
    </row>
    <row r="1280" spans="1:7" ht="13.8">
      <c r="A1280" s="83"/>
      <c r="B1280" s="83"/>
      <c r="C1280" s="5"/>
      <c r="D1280" s="25"/>
      <c r="E1280" s="33"/>
      <c r="G1280" s="70"/>
    </row>
    <row r="1281" spans="1:7" ht="13.8">
      <c r="A1281" s="83"/>
      <c r="B1281" s="83"/>
      <c r="C1281" s="5"/>
      <c r="D1281" s="25"/>
      <c r="E1281" s="33"/>
      <c r="G1281" s="70"/>
    </row>
    <row r="1282" spans="1:7" ht="13.8">
      <c r="A1282" s="83"/>
      <c r="B1282" s="83"/>
      <c r="C1282" s="5"/>
      <c r="D1282" s="25"/>
      <c r="E1282" s="33"/>
      <c r="G1282" s="70"/>
    </row>
    <row r="1283" spans="1:7" ht="13.8">
      <c r="A1283" s="83"/>
      <c r="B1283" s="83"/>
      <c r="C1283" s="5"/>
      <c r="D1283" s="25"/>
      <c r="E1283" s="33"/>
      <c r="G1283" s="70"/>
    </row>
    <row r="1284" spans="1:7" ht="13.8">
      <c r="A1284" s="83"/>
      <c r="B1284" s="83"/>
      <c r="C1284" s="5"/>
      <c r="D1284" s="25"/>
      <c r="E1284" s="33"/>
      <c r="G1284" s="70"/>
    </row>
    <row r="1285" spans="1:7" ht="13.8">
      <c r="A1285" s="83"/>
      <c r="B1285" s="83"/>
      <c r="C1285" s="5"/>
      <c r="D1285" s="25"/>
      <c r="E1285" s="33"/>
      <c r="G1285" s="70"/>
    </row>
    <row r="1286" spans="1:7" ht="13.8">
      <c r="A1286" s="83"/>
      <c r="B1286" s="83"/>
      <c r="C1286" s="5"/>
      <c r="D1286" s="25"/>
      <c r="E1286" s="33"/>
      <c r="G1286" s="70"/>
    </row>
    <row r="1287" spans="1:7" ht="13.8">
      <c r="A1287" s="83"/>
      <c r="B1287" s="83"/>
      <c r="C1287" s="5"/>
      <c r="D1287" s="25"/>
      <c r="E1287" s="33"/>
      <c r="G1287" s="70"/>
    </row>
    <row r="1288" spans="1:7" ht="13.8">
      <c r="A1288" s="83"/>
      <c r="B1288" s="83"/>
      <c r="C1288" s="5"/>
      <c r="D1288" s="25"/>
      <c r="E1288" s="33"/>
      <c r="G1288" s="70"/>
    </row>
    <row r="1289" spans="1:7" ht="13.8">
      <c r="A1289" s="83"/>
      <c r="B1289" s="83"/>
      <c r="C1289" s="5"/>
      <c r="D1289" s="25"/>
      <c r="E1289" s="33"/>
      <c r="G1289" s="70"/>
    </row>
    <row r="1290" spans="1:7" ht="13.8">
      <c r="A1290" s="83"/>
      <c r="B1290" s="83"/>
      <c r="C1290" s="5"/>
      <c r="D1290" s="25"/>
      <c r="E1290" s="33"/>
      <c r="G1290" s="70"/>
    </row>
    <row r="1291" spans="1:7" ht="13.8">
      <c r="A1291" s="83"/>
      <c r="B1291" s="83"/>
      <c r="C1291" s="5"/>
      <c r="D1291" s="25"/>
      <c r="E1291" s="33"/>
      <c r="G1291" s="70"/>
    </row>
    <row r="1292" spans="1:7" ht="13.8">
      <c r="A1292" s="83"/>
      <c r="B1292" s="83"/>
      <c r="C1292" s="5"/>
      <c r="D1292" s="25"/>
      <c r="E1292" s="33"/>
      <c r="G1292" s="70"/>
    </row>
    <row r="1293" spans="1:7" ht="13.8">
      <c r="A1293" s="83"/>
      <c r="B1293" s="83"/>
      <c r="C1293" s="5"/>
      <c r="D1293" s="25"/>
      <c r="E1293" s="33"/>
      <c r="G1293" s="70"/>
    </row>
    <row r="1294" spans="1:7" ht="13.8">
      <c r="A1294" s="83"/>
      <c r="B1294" s="83"/>
      <c r="C1294" s="5"/>
      <c r="D1294" s="25"/>
      <c r="E1294" s="33"/>
      <c r="G1294" s="70"/>
    </row>
    <row r="1295" spans="1:7" ht="13.8">
      <c r="A1295" s="83"/>
      <c r="B1295" s="83"/>
      <c r="C1295" s="5"/>
      <c r="D1295" s="25"/>
      <c r="E1295" s="33"/>
      <c r="G1295" s="70"/>
    </row>
    <row r="1296" spans="1:7" ht="13.8">
      <c r="A1296" s="83"/>
      <c r="B1296" s="83"/>
      <c r="C1296" s="5"/>
      <c r="D1296" s="25"/>
      <c r="E1296" s="33"/>
      <c r="G1296" s="70"/>
    </row>
    <row r="1297" spans="1:7" ht="13.8">
      <c r="A1297" s="83"/>
      <c r="B1297" s="83"/>
      <c r="C1297" s="5"/>
      <c r="D1297" s="25"/>
      <c r="E1297" s="33"/>
      <c r="G1297" s="70"/>
    </row>
    <row r="1298" spans="1:7" ht="13.8">
      <c r="A1298" s="83"/>
      <c r="B1298" s="83"/>
      <c r="C1298" s="5"/>
      <c r="D1298" s="25"/>
      <c r="E1298" s="33"/>
      <c r="G1298" s="70"/>
    </row>
    <row r="1299" spans="1:7" ht="13.8">
      <c r="A1299" s="83"/>
      <c r="B1299" s="83"/>
      <c r="C1299" s="5"/>
      <c r="D1299" s="25"/>
      <c r="E1299" s="33"/>
      <c r="G1299" s="70"/>
    </row>
    <row r="1300" spans="1:7" ht="13.8">
      <c r="A1300" s="83"/>
      <c r="B1300" s="83"/>
      <c r="C1300" s="5"/>
      <c r="D1300" s="25"/>
      <c r="E1300" s="33"/>
      <c r="G1300" s="70"/>
    </row>
    <row r="1301" spans="1:7" ht="13.8">
      <c r="A1301" s="83"/>
      <c r="B1301" s="83"/>
      <c r="C1301" s="5"/>
      <c r="D1301" s="25"/>
      <c r="E1301" s="33"/>
      <c r="G1301" s="70"/>
    </row>
    <row r="1302" spans="1:7" ht="13.8">
      <c r="A1302" s="83"/>
      <c r="B1302" s="83"/>
      <c r="C1302" s="5"/>
      <c r="D1302" s="25"/>
      <c r="E1302" s="33"/>
      <c r="G1302" s="70"/>
    </row>
    <row r="1303" spans="1:7" ht="13.8">
      <c r="A1303" s="83"/>
      <c r="B1303" s="83"/>
      <c r="C1303" s="5"/>
      <c r="D1303" s="25"/>
      <c r="E1303" s="33"/>
      <c r="G1303" s="70"/>
    </row>
    <row r="1304" spans="1:7" ht="13.8">
      <c r="A1304" s="83"/>
      <c r="B1304" s="83"/>
      <c r="C1304" s="5"/>
      <c r="D1304" s="25"/>
      <c r="E1304" s="33"/>
      <c r="G1304" s="70"/>
    </row>
    <row r="1305" spans="1:7" ht="13.8">
      <c r="A1305" s="83"/>
      <c r="B1305" s="83"/>
      <c r="C1305" s="5"/>
      <c r="D1305" s="25"/>
      <c r="E1305" s="33"/>
      <c r="G1305" s="70"/>
    </row>
    <row r="1306" spans="1:7" ht="13.8">
      <c r="A1306" s="83"/>
      <c r="B1306" s="83"/>
      <c r="C1306" s="5"/>
      <c r="D1306" s="25"/>
      <c r="E1306" s="33"/>
      <c r="G1306" s="70"/>
    </row>
    <row r="1307" spans="1:7" ht="13.8">
      <c r="A1307" s="83"/>
      <c r="B1307" s="83"/>
      <c r="C1307" s="5"/>
      <c r="D1307" s="25"/>
      <c r="E1307" s="33"/>
      <c r="G1307" s="70"/>
    </row>
    <row r="1308" spans="1:7" ht="13.8">
      <c r="A1308" s="83"/>
      <c r="B1308" s="83"/>
      <c r="C1308" s="5"/>
      <c r="D1308" s="25"/>
      <c r="E1308" s="33"/>
      <c r="G1308" s="70"/>
    </row>
    <row r="1309" spans="1:7" ht="13.8">
      <c r="A1309" s="83"/>
      <c r="B1309" s="83"/>
      <c r="C1309" s="5"/>
      <c r="D1309" s="25"/>
      <c r="E1309" s="33"/>
      <c r="G1309" s="70"/>
    </row>
    <row r="1310" spans="1:7" ht="13.8">
      <c r="A1310" s="83"/>
      <c r="B1310" s="83"/>
      <c r="C1310" s="5"/>
      <c r="D1310" s="25"/>
      <c r="E1310" s="33"/>
      <c r="G1310" s="70"/>
    </row>
    <row r="1311" spans="1:7" ht="13.8">
      <c r="A1311" s="83"/>
      <c r="B1311" s="83"/>
      <c r="C1311" s="5"/>
      <c r="D1311" s="25"/>
      <c r="E1311" s="33"/>
      <c r="G1311" s="70"/>
    </row>
    <row r="1312" spans="1:7" ht="13.8">
      <c r="A1312" s="83"/>
      <c r="B1312" s="83"/>
      <c r="C1312" s="5"/>
      <c r="D1312" s="25"/>
      <c r="E1312" s="33"/>
      <c r="G1312" s="70"/>
    </row>
    <row r="1313" spans="1:7" ht="13.8">
      <c r="A1313" s="83"/>
      <c r="B1313" s="83"/>
      <c r="C1313" s="5"/>
      <c r="D1313" s="25"/>
      <c r="E1313" s="33"/>
      <c r="G1313" s="70"/>
    </row>
    <row r="1314" spans="1:7" ht="13.8">
      <c r="A1314" s="83"/>
      <c r="B1314" s="83"/>
      <c r="C1314" s="5"/>
      <c r="D1314" s="25"/>
      <c r="E1314" s="33"/>
      <c r="G1314" s="70"/>
    </row>
    <row r="1315" spans="1:7" ht="13.8">
      <c r="A1315" s="83"/>
      <c r="B1315" s="83"/>
      <c r="C1315" s="5"/>
      <c r="D1315" s="25"/>
      <c r="E1315" s="33"/>
      <c r="G1315" s="70"/>
    </row>
    <row r="1316" spans="1:7" ht="13.8">
      <c r="A1316" s="83"/>
      <c r="B1316" s="83"/>
      <c r="C1316" s="5"/>
      <c r="D1316" s="25"/>
      <c r="E1316" s="33"/>
      <c r="G1316" s="70"/>
    </row>
    <row r="1317" spans="1:7" ht="13.8">
      <c r="A1317" s="83"/>
      <c r="B1317" s="83"/>
      <c r="C1317" s="5"/>
      <c r="D1317" s="25"/>
      <c r="E1317" s="33"/>
      <c r="G1317" s="70"/>
    </row>
    <row r="1318" spans="1:7" ht="13.8">
      <c r="A1318" s="83"/>
      <c r="B1318" s="83"/>
      <c r="C1318" s="5"/>
      <c r="D1318" s="25"/>
      <c r="E1318" s="33"/>
      <c r="G1318" s="70"/>
    </row>
    <row r="1319" spans="1:7" ht="13.8">
      <c r="A1319" s="83"/>
      <c r="B1319" s="83"/>
      <c r="C1319" s="5"/>
      <c r="D1319" s="25"/>
      <c r="E1319" s="33"/>
      <c r="G1319" s="70"/>
    </row>
    <row r="1320" spans="1:7" ht="13.8">
      <c r="A1320" s="83"/>
      <c r="B1320" s="83"/>
      <c r="C1320" s="5"/>
      <c r="D1320" s="25"/>
      <c r="E1320" s="33"/>
      <c r="G1320" s="70"/>
    </row>
    <row r="1321" spans="1:7" ht="13.8">
      <c r="A1321" s="83"/>
      <c r="B1321" s="83"/>
      <c r="C1321" s="5"/>
      <c r="D1321" s="25"/>
      <c r="E1321" s="33"/>
      <c r="G1321" s="70"/>
    </row>
    <row r="1322" spans="1:7" ht="13.8">
      <c r="A1322" s="83"/>
      <c r="B1322" s="83"/>
      <c r="C1322" s="5"/>
      <c r="D1322" s="25"/>
      <c r="E1322" s="33"/>
      <c r="G1322" s="70"/>
    </row>
    <row r="1323" spans="1:7" ht="13.8">
      <c r="A1323" s="83"/>
      <c r="B1323" s="83"/>
      <c r="C1323" s="5"/>
      <c r="D1323" s="25"/>
      <c r="E1323" s="33"/>
      <c r="G1323" s="70"/>
    </row>
    <row r="1324" spans="1:7" ht="13.8">
      <c r="A1324" s="83"/>
      <c r="B1324" s="83"/>
      <c r="C1324" s="5"/>
      <c r="D1324" s="25"/>
      <c r="E1324" s="33"/>
      <c r="G1324" s="70"/>
    </row>
    <row r="1325" spans="1:7" ht="13.8">
      <c r="A1325" s="83"/>
      <c r="B1325" s="83"/>
      <c r="C1325" s="5"/>
      <c r="D1325" s="25"/>
      <c r="E1325" s="33"/>
      <c r="G1325" s="70"/>
    </row>
    <row r="1326" spans="1:7" ht="13.8">
      <c r="A1326" s="83"/>
      <c r="B1326" s="83"/>
      <c r="C1326" s="5"/>
      <c r="D1326" s="25"/>
      <c r="E1326" s="33"/>
      <c r="G1326" s="70"/>
    </row>
    <row r="1327" spans="1:7" ht="13.8">
      <c r="A1327" s="83"/>
      <c r="B1327" s="83"/>
      <c r="C1327" s="5"/>
      <c r="D1327" s="25"/>
      <c r="E1327" s="33"/>
      <c r="G1327" s="70"/>
    </row>
    <row r="1328" spans="1:7" ht="13.8">
      <c r="A1328" s="83"/>
      <c r="B1328" s="83"/>
      <c r="C1328" s="5"/>
      <c r="D1328" s="25"/>
      <c r="E1328" s="33"/>
      <c r="G1328" s="70"/>
    </row>
    <row r="1329" spans="1:7" ht="13.8">
      <c r="A1329" s="83"/>
      <c r="B1329" s="83"/>
      <c r="C1329" s="5"/>
      <c r="D1329" s="25"/>
      <c r="E1329" s="33"/>
      <c r="G1329" s="70"/>
    </row>
    <row r="1330" spans="1:7" ht="13.8">
      <c r="A1330" s="83"/>
      <c r="B1330" s="83"/>
      <c r="C1330" s="5"/>
      <c r="D1330" s="25"/>
      <c r="E1330" s="33"/>
      <c r="G1330" s="70"/>
    </row>
    <row r="1331" spans="1:7" ht="13.8">
      <c r="A1331" s="83"/>
      <c r="B1331" s="83"/>
      <c r="C1331" s="5"/>
      <c r="D1331" s="25"/>
      <c r="E1331" s="33"/>
      <c r="G1331" s="70"/>
    </row>
    <row r="1332" spans="1:7" ht="13.8">
      <c r="A1332" s="83"/>
      <c r="B1332" s="83"/>
      <c r="C1332" s="5"/>
      <c r="D1332" s="25"/>
      <c r="E1332" s="33"/>
      <c r="G1332" s="70"/>
    </row>
    <row r="1333" spans="1:7" ht="13.8">
      <c r="A1333" s="83"/>
      <c r="B1333" s="83"/>
      <c r="C1333" s="5"/>
      <c r="D1333" s="25"/>
      <c r="E1333" s="33"/>
      <c r="G1333" s="70"/>
    </row>
    <row r="1334" spans="1:7" ht="13.8">
      <c r="A1334" s="83"/>
      <c r="B1334" s="83"/>
      <c r="C1334" s="5"/>
      <c r="D1334" s="25"/>
      <c r="E1334" s="33"/>
      <c r="G1334" s="70"/>
    </row>
    <row r="1335" spans="1:7" ht="13.8">
      <c r="A1335" s="83"/>
      <c r="B1335" s="83"/>
      <c r="C1335" s="5"/>
      <c r="D1335" s="25"/>
      <c r="E1335" s="33"/>
      <c r="G1335" s="70"/>
    </row>
    <row r="1336" spans="1:7" ht="13.8">
      <c r="A1336" s="83"/>
      <c r="B1336" s="83"/>
      <c r="C1336" s="5"/>
      <c r="D1336" s="25"/>
      <c r="E1336" s="33"/>
      <c r="G1336" s="70"/>
    </row>
    <row r="1337" spans="1:7" ht="13.8">
      <c r="A1337" s="83"/>
      <c r="B1337" s="83"/>
      <c r="C1337" s="5"/>
      <c r="D1337" s="25"/>
      <c r="E1337" s="33"/>
      <c r="G1337" s="70"/>
    </row>
    <row r="1338" spans="1:7" ht="13.8">
      <c r="A1338" s="83"/>
      <c r="B1338" s="83"/>
      <c r="C1338" s="5"/>
      <c r="D1338" s="25"/>
      <c r="E1338" s="33"/>
      <c r="G1338" s="70"/>
    </row>
    <row r="1339" spans="1:7" ht="13.8">
      <c r="A1339" s="83"/>
      <c r="B1339" s="83"/>
      <c r="C1339" s="5"/>
      <c r="D1339" s="25"/>
      <c r="E1339" s="33"/>
      <c r="G1339" s="70"/>
    </row>
    <row r="1340" spans="1:7" ht="13.8">
      <c r="A1340" s="83"/>
      <c r="B1340" s="83"/>
      <c r="C1340" s="5"/>
      <c r="D1340" s="25"/>
      <c r="E1340" s="33"/>
      <c r="G1340" s="70"/>
    </row>
    <row r="1341" spans="1:7" ht="13.8">
      <c r="A1341" s="83"/>
      <c r="B1341" s="83"/>
      <c r="C1341" s="5"/>
      <c r="D1341" s="25"/>
      <c r="E1341" s="33"/>
      <c r="G1341" s="70"/>
    </row>
    <row r="1342" spans="1:7" ht="13.8">
      <c r="A1342" s="83"/>
      <c r="B1342" s="83"/>
      <c r="C1342" s="5"/>
      <c r="D1342" s="25"/>
      <c r="E1342" s="33"/>
      <c r="G1342" s="70"/>
    </row>
    <row r="1343" spans="1:7" ht="13.8">
      <c r="A1343" s="83"/>
      <c r="B1343" s="83"/>
      <c r="C1343" s="5"/>
      <c r="D1343" s="25"/>
      <c r="E1343" s="33"/>
      <c r="G1343" s="70"/>
    </row>
    <row r="1344" spans="1:7" ht="13.8">
      <c r="A1344" s="83"/>
      <c r="B1344" s="83"/>
      <c r="C1344" s="5"/>
      <c r="D1344" s="25"/>
      <c r="E1344" s="33"/>
      <c r="G1344" s="70"/>
    </row>
    <row r="1345" spans="1:7" ht="13.8">
      <c r="A1345" s="83"/>
      <c r="B1345" s="83"/>
      <c r="C1345" s="5"/>
      <c r="D1345" s="25"/>
      <c r="E1345" s="33"/>
      <c r="G1345" s="70"/>
    </row>
    <row r="1346" spans="1:7" ht="13.8">
      <c r="A1346" s="83"/>
      <c r="B1346" s="83"/>
      <c r="C1346" s="5"/>
      <c r="D1346" s="25"/>
      <c r="E1346" s="33"/>
      <c r="G1346" s="70"/>
    </row>
    <row r="1347" spans="1:7" ht="13.8">
      <c r="A1347" s="83"/>
      <c r="B1347" s="83"/>
      <c r="C1347" s="5"/>
      <c r="D1347" s="25"/>
      <c r="E1347" s="33"/>
      <c r="G1347" s="70"/>
    </row>
    <row r="1348" spans="1:7" ht="13.8">
      <c r="A1348" s="83"/>
      <c r="B1348" s="83"/>
      <c r="C1348" s="5"/>
      <c r="D1348" s="25"/>
      <c r="E1348" s="33"/>
      <c r="G1348" s="70"/>
    </row>
    <row r="1349" spans="1:7" ht="13.8">
      <c r="A1349" s="83"/>
      <c r="B1349" s="83"/>
      <c r="C1349" s="5"/>
      <c r="D1349" s="25"/>
      <c r="E1349" s="33"/>
      <c r="G1349" s="70"/>
    </row>
    <row r="1350" spans="1:7" ht="13.8">
      <c r="A1350" s="83"/>
      <c r="B1350" s="83"/>
      <c r="C1350" s="5"/>
      <c r="D1350" s="25"/>
      <c r="E1350" s="33"/>
      <c r="G1350" s="70"/>
    </row>
    <row r="1351" spans="1:7" ht="13.8">
      <c r="A1351" s="83"/>
      <c r="B1351" s="83"/>
      <c r="C1351" s="5"/>
      <c r="D1351" s="25"/>
      <c r="E1351" s="33"/>
      <c r="G1351" s="70"/>
    </row>
    <row r="1352" spans="1:7" ht="13.8">
      <c r="A1352" s="83"/>
      <c r="B1352" s="83"/>
      <c r="C1352" s="5"/>
      <c r="D1352" s="25"/>
      <c r="E1352" s="33"/>
      <c r="G1352" s="70"/>
    </row>
    <row r="1353" spans="1:7" ht="13.8">
      <c r="A1353" s="83"/>
      <c r="B1353" s="83"/>
      <c r="C1353" s="5"/>
      <c r="D1353" s="25"/>
      <c r="E1353" s="33"/>
      <c r="G1353" s="70"/>
    </row>
    <row r="1354" spans="1:7" ht="13.8">
      <c r="A1354" s="83"/>
      <c r="B1354" s="83"/>
      <c r="C1354" s="5"/>
      <c r="D1354" s="25"/>
      <c r="E1354" s="33"/>
      <c r="G1354" s="70"/>
    </row>
    <row r="1355" spans="1:7" ht="13.8">
      <c r="A1355" s="83"/>
      <c r="B1355" s="83"/>
      <c r="C1355" s="5"/>
      <c r="D1355" s="25"/>
      <c r="E1355" s="33"/>
      <c r="G1355" s="70"/>
    </row>
    <row r="1356" spans="1:7" ht="13.8">
      <c r="A1356" s="83"/>
      <c r="B1356" s="83"/>
      <c r="C1356" s="5"/>
      <c r="D1356" s="25"/>
      <c r="E1356" s="33"/>
      <c r="G1356" s="70"/>
    </row>
    <row r="1357" spans="1:7" ht="13.8">
      <c r="A1357" s="83"/>
      <c r="B1357" s="83"/>
      <c r="C1357" s="5"/>
      <c r="D1357" s="25"/>
      <c r="E1357" s="33"/>
      <c r="G1357" s="70"/>
    </row>
    <row r="1358" spans="1:7" ht="13.8">
      <c r="A1358" s="83"/>
      <c r="B1358" s="83"/>
      <c r="C1358" s="5"/>
      <c r="D1358" s="25"/>
      <c r="E1358" s="33"/>
      <c r="G1358" s="70"/>
    </row>
    <row r="1359" spans="1:7" ht="13.8">
      <c r="A1359" s="83"/>
      <c r="B1359" s="83"/>
      <c r="C1359" s="5"/>
      <c r="D1359" s="25"/>
      <c r="E1359" s="33"/>
      <c r="G1359" s="70"/>
    </row>
    <row r="1360" spans="1:7" ht="13.8">
      <c r="A1360" s="83"/>
      <c r="B1360" s="83"/>
      <c r="C1360" s="5"/>
      <c r="D1360" s="25"/>
      <c r="E1360" s="33"/>
      <c r="G1360" s="70"/>
    </row>
    <row r="1361" spans="1:22" ht="13.8">
      <c r="A1361" s="83"/>
      <c r="B1361" s="83"/>
      <c r="C1361" s="5"/>
      <c r="D1361" s="25"/>
      <c r="E1361" s="33"/>
      <c r="G1361" s="70"/>
    </row>
    <row r="1362" spans="1:22" ht="13.8">
      <c r="A1362" s="83"/>
      <c r="B1362" s="83"/>
      <c r="C1362" s="5"/>
      <c r="D1362" s="25"/>
      <c r="E1362" s="33"/>
      <c r="G1362" s="70"/>
    </row>
    <row r="1363" spans="1:22" ht="13.8">
      <c r="A1363" s="83"/>
      <c r="B1363" s="83"/>
      <c r="C1363" s="5"/>
      <c r="D1363" s="25"/>
      <c r="E1363" s="33"/>
      <c r="G1363" s="70"/>
    </row>
    <row r="1364" spans="1:22" ht="13.8">
      <c r="A1364" s="83"/>
      <c r="B1364" s="83"/>
      <c r="C1364" s="5"/>
      <c r="D1364" s="25"/>
      <c r="E1364" s="33"/>
      <c r="G1364" s="70"/>
    </row>
    <row r="1365" spans="1:22" ht="13.8">
      <c r="A1365" s="83"/>
      <c r="B1365" s="83"/>
      <c r="C1365" s="5"/>
      <c r="D1365" s="25"/>
      <c r="E1365" s="33"/>
      <c r="G1365" s="70"/>
    </row>
    <row r="1366" spans="1:22" ht="13.8">
      <c r="A1366" s="83"/>
      <c r="B1366" s="83"/>
      <c r="C1366" s="5"/>
      <c r="D1366" s="25"/>
      <c r="E1366" s="33"/>
      <c r="G1366" s="70"/>
      <c r="V1366" s="46"/>
    </row>
    <row r="1367" spans="1:22" ht="13.8">
      <c r="A1367" s="76"/>
      <c r="B1367" s="76"/>
      <c r="C1367" s="5"/>
      <c r="D1367" s="25"/>
      <c r="E1367" s="33"/>
      <c r="G1367" s="70"/>
      <c r="V1367" s="46"/>
    </row>
    <row r="1368" spans="1:22" ht="13.8">
      <c r="A1368" s="70"/>
      <c r="B1368" s="70"/>
      <c r="C1368" s="5"/>
      <c r="D1368" s="25"/>
      <c r="E1368" s="33"/>
      <c r="G1368" s="70"/>
      <c r="V1368" s="46"/>
    </row>
    <row r="1369" spans="1:22" ht="13.8">
      <c r="A1369" s="70"/>
      <c r="B1369" s="70"/>
      <c r="C1369" s="5"/>
      <c r="D1369" s="25"/>
      <c r="E1369" s="33"/>
      <c r="G1369" s="70"/>
      <c r="V1369" s="46"/>
    </row>
    <row r="1370" spans="1:22" ht="13.8">
      <c r="A1370" s="70"/>
      <c r="B1370" s="70"/>
      <c r="C1370" s="5"/>
      <c r="D1370" s="25"/>
      <c r="E1370" s="33"/>
      <c r="G1370" s="70"/>
      <c r="V1370" s="46"/>
    </row>
    <row r="1371" spans="1:22" ht="13.8">
      <c r="A1371" s="70"/>
      <c r="B1371" s="70"/>
      <c r="C1371" s="5"/>
      <c r="D1371" s="25"/>
      <c r="E1371" s="33"/>
      <c r="G1371" s="70"/>
      <c r="V1371" s="46"/>
    </row>
    <row r="1372" spans="1:22" ht="13.8">
      <c r="A1372" s="70"/>
      <c r="B1372" s="70"/>
      <c r="C1372" s="5"/>
      <c r="D1372" s="25"/>
      <c r="E1372" s="33"/>
      <c r="G1372" s="70"/>
      <c r="V1372" s="46"/>
    </row>
    <row r="1373" spans="1:22" ht="13.8">
      <c r="A1373" s="70"/>
      <c r="B1373" s="70"/>
      <c r="C1373" s="5"/>
      <c r="D1373" s="25"/>
      <c r="E1373" s="33"/>
      <c r="G1373" s="70"/>
      <c r="V1373" s="46"/>
    </row>
    <row r="1374" spans="1:22" ht="13.8">
      <c r="A1374" s="70"/>
      <c r="B1374" s="70"/>
      <c r="C1374" s="5"/>
      <c r="D1374" s="25"/>
      <c r="E1374" s="33"/>
      <c r="G1374" s="70"/>
      <c r="V1374" s="46"/>
    </row>
    <row r="1375" spans="1:22" ht="13.8">
      <c r="A1375" s="70"/>
      <c r="B1375" s="70"/>
      <c r="C1375" s="5"/>
      <c r="D1375" s="25"/>
      <c r="E1375" s="33"/>
      <c r="G1375" s="70"/>
      <c r="V1375" s="46"/>
    </row>
    <row r="1376" spans="1:22" ht="13.8">
      <c r="A1376" s="70"/>
      <c r="B1376" s="70"/>
      <c r="C1376" s="5"/>
      <c r="D1376" s="25"/>
      <c r="E1376" s="33"/>
      <c r="G1376" s="70"/>
      <c r="V1376" s="46"/>
    </row>
    <row r="1377" spans="1:22" ht="13.8">
      <c r="A1377" s="70"/>
      <c r="B1377" s="70"/>
      <c r="C1377" s="5"/>
      <c r="D1377" s="25"/>
      <c r="E1377" s="33"/>
      <c r="G1377" s="70"/>
      <c r="V1377" s="46"/>
    </row>
    <row r="1378" spans="1:22" ht="13.8">
      <c r="A1378" s="70"/>
      <c r="B1378" s="70"/>
      <c r="C1378" s="5"/>
      <c r="D1378" s="25"/>
      <c r="E1378" s="33"/>
      <c r="G1378" s="70"/>
      <c r="V1378" s="46"/>
    </row>
    <row r="1379" spans="1:22" ht="13.8">
      <c r="A1379" s="70"/>
      <c r="B1379" s="70"/>
      <c r="C1379" s="5"/>
      <c r="D1379" s="25"/>
      <c r="E1379" s="33"/>
      <c r="G1379" s="70"/>
      <c r="V1379" s="46"/>
    </row>
    <row r="1380" spans="1:22" ht="13.8">
      <c r="A1380" s="70"/>
      <c r="B1380" s="70"/>
      <c r="C1380" s="5"/>
      <c r="D1380" s="25"/>
      <c r="E1380" s="33"/>
      <c r="G1380" s="70"/>
      <c r="V1380" s="46"/>
    </row>
    <row r="1381" spans="1:22" ht="13.8">
      <c r="A1381" s="70"/>
      <c r="B1381" s="70"/>
      <c r="C1381" s="5"/>
      <c r="D1381" s="25"/>
      <c r="E1381" s="33"/>
      <c r="G1381" s="70"/>
      <c r="V1381" s="46"/>
    </row>
    <row r="1382" spans="1:22" ht="13.8">
      <c r="A1382" s="70"/>
      <c r="B1382" s="70"/>
      <c r="C1382" s="5"/>
      <c r="D1382" s="25"/>
      <c r="E1382" s="33"/>
      <c r="G1382" s="70"/>
      <c r="V1382" s="46"/>
    </row>
    <row r="1383" spans="1:22" ht="13.8">
      <c r="A1383" s="70"/>
      <c r="B1383" s="70"/>
      <c r="C1383" s="5"/>
      <c r="D1383" s="25"/>
      <c r="E1383" s="33"/>
      <c r="G1383" s="70"/>
      <c r="V1383" s="46"/>
    </row>
    <row r="1384" spans="1:22" ht="13.8">
      <c r="A1384" s="70"/>
      <c r="B1384" s="70"/>
      <c r="C1384" s="5"/>
      <c r="D1384" s="25"/>
      <c r="E1384" s="33"/>
      <c r="G1384" s="70"/>
      <c r="V1384" s="46"/>
    </row>
    <row r="1385" spans="1:22" ht="13.8">
      <c r="A1385" s="70"/>
      <c r="B1385" s="70"/>
      <c r="C1385" s="5"/>
      <c r="D1385" s="25"/>
      <c r="E1385" s="33"/>
      <c r="G1385" s="70"/>
      <c r="V1385" s="46"/>
    </row>
    <row r="1386" spans="1:22" ht="13.8">
      <c r="A1386" s="76"/>
      <c r="B1386" s="76"/>
      <c r="C1386" s="5"/>
      <c r="D1386" s="25"/>
      <c r="E1386" s="33"/>
      <c r="G1386" s="70"/>
      <c r="V1386" s="46"/>
    </row>
    <row r="1387" spans="1:22" ht="13.8">
      <c r="A1387" s="76"/>
      <c r="B1387" s="76"/>
      <c r="C1387" s="5"/>
      <c r="D1387" s="25"/>
      <c r="E1387" s="33"/>
      <c r="G1387" s="70"/>
      <c r="V1387" s="46"/>
    </row>
    <row r="1388" spans="1:22" ht="13.8">
      <c r="A1388" s="76"/>
      <c r="B1388" s="76"/>
      <c r="C1388" s="5"/>
      <c r="D1388" s="25"/>
      <c r="E1388" s="33"/>
      <c r="G1388" s="70"/>
      <c r="V1388" s="46"/>
    </row>
    <row r="1389" spans="1:22" ht="13.8">
      <c r="A1389" s="76"/>
      <c r="B1389" s="76"/>
      <c r="C1389" s="5"/>
      <c r="D1389" s="25"/>
      <c r="E1389" s="33"/>
      <c r="G1389" s="70"/>
      <c r="V1389" s="46"/>
    </row>
    <row r="1390" spans="1:22" ht="13.8">
      <c r="A1390" s="76"/>
      <c r="B1390" s="76"/>
      <c r="C1390" s="5"/>
      <c r="D1390" s="25"/>
      <c r="E1390" s="33"/>
      <c r="G1390" s="70"/>
      <c r="V1390" s="46"/>
    </row>
    <row r="1391" spans="1:22" ht="13.8">
      <c r="A1391" s="76"/>
      <c r="B1391" s="76"/>
      <c r="C1391" s="5"/>
      <c r="D1391" s="25"/>
      <c r="E1391" s="33"/>
      <c r="G1391" s="70"/>
      <c r="V1391" s="46"/>
    </row>
    <row r="1392" spans="1:22" ht="13.8">
      <c r="A1392" s="76"/>
      <c r="B1392" s="76"/>
      <c r="C1392" s="5"/>
      <c r="D1392" s="25"/>
      <c r="E1392" s="33"/>
      <c r="G1392" s="70"/>
      <c r="V1392" s="46"/>
    </row>
    <row r="1393" spans="1:22" ht="13.8">
      <c r="A1393" s="76"/>
      <c r="B1393" s="76"/>
      <c r="C1393" s="5"/>
      <c r="D1393" s="25"/>
      <c r="E1393" s="33"/>
      <c r="G1393" s="70"/>
      <c r="V1393" s="46"/>
    </row>
    <row r="1394" spans="1:22" ht="13.8">
      <c r="A1394" s="76"/>
      <c r="B1394" s="76"/>
      <c r="C1394" s="5"/>
      <c r="D1394" s="25"/>
      <c r="E1394" s="33"/>
      <c r="G1394" s="70"/>
      <c r="V1394" s="46"/>
    </row>
    <row r="1395" spans="1:22" ht="13.8">
      <c r="A1395" s="76"/>
      <c r="B1395" s="76"/>
      <c r="C1395" s="5"/>
      <c r="D1395" s="25"/>
      <c r="E1395" s="33"/>
      <c r="G1395" s="70"/>
      <c r="V1395" s="46"/>
    </row>
    <row r="1396" spans="1:22" ht="13.8">
      <c r="A1396" s="76"/>
      <c r="B1396" s="76"/>
      <c r="C1396" s="5"/>
      <c r="D1396" s="25"/>
      <c r="E1396" s="33"/>
      <c r="G1396" s="70"/>
      <c r="V1396" s="46"/>
    </row>
    <row r="1397" spans="1:22" ht="13.8">
      <c r="A1397" s="76"/>
      <c r="B1397" s="76"/>
      <c r="C1397" s="5"/>
      <c r="D1397" s="25"/>
      <c r="E1397" s="33"/>
      <c r="G1397" s="70"/>
      <c r="V1397" s="46"/>
    </row>
    <row r="1398" spans="1:22" ht="13.8">
      <c r="A1398" s="76"/>
      <c r="B1398" s="76"/>
      <c r="C1398" s="5"/>
      <c r="D1398" s="25"/>
      <c r="E1398" s="33"/>
      <c r="G1398" s="70"/>
      <c r="V1398" s="46"/>
    </row>
    <row r="1399" spans="1:22" ht="13.8">
      <c r="A1399" s="76"/>
      <c r="B1399" s="76"/>
      <c r="C1399" s="5"/>
      <c r="D1399" s="25"/>
      <c r="E1399" s="33"/>
      <c r="G1399" s="70"/>
      <c r="V1399" s="46"/>
    </row>
    <row r="1400" spans="1:22" ht="13.8">
      <c r="A1400" s="76"/>
      <c r="B1400" s="76"/>
      <c r="C1400" s="5"/>
      <c r="D1400" s="25"/>
      <c r="E1400" s="33"/>
      <c r="G1400" s="70"/>
      <c r="V1400" s="46"/>
    </row>
    <row r="1401" spans="1:22" ht="13.8">
      <c r="A1401" s="76"/>
      <c r="B1401" s="76"/>
      <c r="C1401" s="5"/>
      <c r="D1401" s="25"/>
      <c r="E1401" s="33"/>
      <c r="G1401" s="70"/>
      <c r="V1401" s="46"/>
    </row>
    <row r="1402" spans="1:22" ht="13.8">
      <c r="A1402" s="76"/>
      <c r="B1402" s="76"/>
      <c r="C1402" s="5"/>
      <c r="D1402" s="25"/>
      <c r="E1402" s="33"/>
      <c r="G1402" s="70"/>
      <c r="V1402" s="46"/>
    </row>
    <row r="1403" spans="1:22" ht="13.8">
      <c r="A1403" s="76"/>
      <c r="B1403" s="76"/>
      <c r="C1403" s="5"/>
      <c r="D1403" s="25"/>
      <c r="E1403" s="33"/>
      <c r="G1403" s="70"/>
      <c r="V1403" s="46"/>
    </row>
    <row r="1404" spans="1:22" ht="13.8">
      <c r="A1404" s="76"/>
      <c r="B1404" s="76"/>
      <c r="C1404" s="5"/>
      <c r="D1404" s="25"/>
      <c r="E1404" s="33"/>
      <c r="G1404" s="70"/>
      <c r="V1404" s="46"/>
    </row>
    <row r="1405" spans="1:22" ht="13.8">
      <c r="A1405" s="76"/>
      <c r="B1405" s="76"/>
      <c r="C1405" s="5"/>
      <c r="D1405" s="25"/>
      <c r="E1405" s="33"/>
      <c r="G1405" s="70"/>
      <c r="V1405" s="46"/>
    </row>
    <row r="1406" spans="1:22" ht="13.8">
      <c r="A1406" s="76"/>
      <c r="B1406" s="76"/>
      <c r="C1406" s="5"/>
      <c r="D1406" s="25"/>
      <c r="E1406" s="33"/>
      <c r="G1406" s="70"/>
      <c r="V1406" s="46"/>
    </row>
    <row r="1407" spans="1:22" ht="13.8">
      <c r="A1407" s="76"/>
      <c r="B1407" s="76"/>
      <c r="C1407" s="5"/>
      <c r="D1407" s="25"/>
      <c r="E1407" s="33"/>
      <c r="G1407" s="70"/>
      <c r="V1407" s="46"/>
    </row>
    <row r="1408" spans="1:22" ht="13.8">
      <c r="A1408" s="76"/>
      <c r="B1408" s="76"/>
      <c r="C1408" s="5"/>
      <c r="D1408" s="25"/>
      <c r="E1408" s="33"/>
      <c r="G1408" s="70"/>
      <c r="V1408" s="46"/>
    </row>
    <row r="1409" spans="1:22" ht="13.8">
      <c r="A1409" s="76"/>
      <c r="B1409" s="76"/>
      <c r="C1409" s="5"/>
      <c r="D1409" s="25"/>
      <c r="E1409" s="33"/>
      <c r="G1409" s="70"/>
      <c r="V1409" s="46"/>
    </row>
    <row r="1410" spans="1:22" ht="13.8">
      <c r="A1410" s="76"/>
      <c r="B1410" s="76"/>
      <c r="C1410" s="5"/>
      <c r="D1410" s="25"/>
      <c r="E1410" s="33"/>
      <c r="G1410" s="70"/>
      <c r="V1410" s="46"/>
    </row>
    <row r="1411" spans="1:22" ht="13.8">
      <c r="A1411" s="76"/>
      <c r="B1411" s="76"/>
      <c r="C1411" s="5"/>
      <c r="D1411" s="25"/>
      <c r="E1411" s="33"/>
      <c r="G1411" s="70"/>
      <c r="V1411" s="46"/>
    </row>
    <row r="1412" spans="1:22" ht="13.8">
      <c r="A1412" s="76"/>
      <c r="B1412" s="76"/>
      <c r="C1412" s="5"/>
      <c r="D1412" s="25"/>
      <c r="E1412" s="33"/>
      <c r="G1412" s="70"/>
      <c r="V1412" s="46"/>
    </row>
    <row r="1413" spans="1:22" ht="13.8">
      <c r="A1413" s="76"/>
      <c r="B1413" s="76"/>
      <c r="C1413" s="5"/>
      <c r="D1413" s="25"/>
      <c r="E1413" s="33"/>
      <c r="G1413" s="70"/>
      <c r="V1413" s="46"/>
    </row>
    <row r="1414" spans="1:22" ht="13.8">
      <c r="A1414" s="76"/>
      <c r="B1414" s="76"/>
      <c r="C1414" s="5"/>
      <c r="D1414" s="25"/>
      <c r="E1414" s="33"/>
      <c r="G1414" s="70"/>
      <c r="V1414" s="46"/>
    </row>
    <row r="1415" spans="1:22" ht="13.8">
      <c r="A1415" s="76"/>
      <c r="B1415" s="76"/>
      <c r="C1415" s="5"/>
      <c r="D1415" s="25"/>
      <c r="E1415" s="33"/>
      <c r="G1415" s="70"/>
      <c r="V1415" s="46"/>
    </row>
    <row r="1416" spans="1:22" ht="13.8">
      <c r="A1416" s="76"/>
      <c r="B1416" s="76"/>
      <c r="C1416" s="5"/>
      <c r="D1416" s="25"/>
      <c r="E1416" s="33"/>
      <c r="G1416" s="70"/>
      <c r="V1416" s="46"/>
    </row>
    <row r="1417" spans="1:22" ht="13.8">
      <c r="A1417" s="76"/>
      <c r="B1417" s="76"/>
      <c r="C1417" s="5"/>
      <c r="D1417" s="25"/>
      <c r="E1417" s="33"/>
      <c r="G1417" s="70"/>
      <c r="V1417" s="46"/>
    </row>
    <row r="1418" spans="1:22" ht="13.8">
      <c r="A1418" s="76"/>
      <c r="B1418" s="76"/>
      <c r="C1418" s="5"/>
      <c r="D1418" s="25"/>
      <c r="E1418" s="33"/>
      <c r="G1418" s="70"/>
      <c r="V1418" s="46"/>
    </row>
    <row r="1419" spans="1:22" ht="13.8">
      <c r="A1419" s="76"/>
      <c r="B1419" s="76"/>
      <c r="C1419" s="5"/>
      <c r="D1419" s="25"/>
      <c r="E1419" s="33"/>
      <c r="G1419" s="70"/>
      <c r="V1419" s="46"/>
    </row>
    <row r="1420" spans="1:22" ht="13.8">
      <c r="A1420" s="76"/>
      <c r="B1420" s="76"/>
      <c r="C1420" s="5"/>
      <c r="D1420" s="25"/>
      <c r="E1420" s="33"/>
      <c r="G1420" s="70"/>
      <c r="V1420" s="46"/>
    </row>
    <row r="1421" spans="1:22" ht="13.8">
      <c r="A1421" s="76"/>
      <c r="B1421" s="76"/>
      <c r="C1421" s="5"/>
      <c r="D1421" s="25"/>
      <c r="E1421" s="33"/>
      <c r="G1421" s="70"/>
      <c r="V1421" s="46"/>
    </row>
    <row r="1422" spans="1:22" ht="13.8">
      <c r="A1422" s="76"/>
      <c r="B1422" s="76"/>
      <c r="C1422" s="5"/>
      <c r="D1422" s="25"/>
      <c r="E1422" s="33"/>
      <c r="G1422" s="70"/>
      <c r="V1422" s="46"/>
    </row>
    <row r="1423" spans="1:22" ht="13.8">
      <c r="A1423" s="76"/>
      <c r="B1423" s="76"/>
      <c r="C1423" s="5"/>
      <c r="D1423" s="25"/>
      <c r="E1423" s="33"/>
      <c r="G1423" s="70"/>
      <c r="V1423" s="46"/>
    </row>
    <row r="1424" spans="1:22" ht="13.8">
      <c r="A1424" s="76"/>
      <c r="B1424" s="76"/>
      <c r="C1424" s="5"/>
      <c r="D1424" s="25"/>
      <c r="E1424" s="33"/>
      <c r="G1424" s="70"/>
      <c r="V1424" s="46"/>
    </row>
    <row r="1425" spans="1:22" ht="13.8">
      <c r="A1425" s="76"/>
      <c r="B1425" s="76"/>
      <c r="C1425" s="5"/>
      <c r="D1425" s="25"/>
      <c r="E1425" s="33"/>
      <c r="G1425" s="70"/>
      <c r="V1425" s="46"/>
    </row>
    <row r="1426" spans="1:22" ht="13.8">
      <c r="A1426" s="76"/>
      <c r="B1426" s="76"/>
      <c r="C1426" s="5"/>
      <c r="D1426" s="25"/>
      <c r="E1426" s="33"/>
      <c r="G1426" s="70"/>
      <c r="V1426" s="46"/>
    </row>
    <row r="1427" spans="1:22" ht="13.8">
      <c r="A1427" s="76"/>
      <c r="B1427" s="76"/>
      <c r="C1427" s="5"/>
      <c r="D1427" s="25"/>
      <c r="E1427" s="33"/>
      <c r="G1427" s="70"/>
      <c r="V1427" s="46"/>
    </row>
    <row r="1428" spans="1:22" ht="13.8">
      <c r="A1428" s="76"/>
      <c r="B1428" s="76"/>
      <c r="C1428" s="5"/>
      <c r="D1428" s="25"/>
      <c r="E1428" s="33"/>
      <c r="G1428" s="70"/>
      <c r="V1428" s="46"/>
    </row>
    <row r="1429" spans="1:22" ht="13.8">
      <c r="A1429" s="76"/>
      <c r="B1429" s="76"/>
      <c r="C1429" s="5"/>
      <c r="D1429" s="25"/>
      <c r="E1429" s="33"/>
      <c r="G1429" s="70"/>
      <c r="V1429" s="46"/>
    </row>
    <row r="1430" spans="1:22" ht="13.8">
      <c r="A1430" s="76"/>
      <c r="B1430" s="76"/>
      <c r="C1430" s="5"/>
      <c r="D1430" s="25"/>
      <c r="E1430" s="33"/>
      <c r="G1430" s="70"/>
      <c r="V1430" s="46"/>
    </row>
    <row r="1431" spans="1:22" ht="13.8">
      <c r="A1431" s="76"/>
      <c r="B1431" s="76"/>
      <c r="C1431" s="5"/>
      <c r="D1431" s="25"/>
      <c r="E1431" s="33"/>
      <c r="G1431" s="70"/>
      <c r="V1431" s="46"/>
    </row>
    <row r="1432" spans="1:22" ht="13.8">
      <c r="A1432" s="76"/>
      <c r="B1432" s="76"/>
      <c r="C1432" s="5"/>
      <c r="D1432" s="25"/>
      <c r="E1432" s="33"/>
      <c r="G1432" s="70"/>
      <c r="V1432" s="46"/>
    </row>
    <row r="1433" spans="1:22" ht="13.8">
      <c r="A1433" s="76"/>
      <c r="B1433" s="76"/>
      <c r="C1433" s="5"/>
      <c r="D1433" s="25"/>
      <c r="E1433" s="33"/>
      <c r="G1433" s="70"/>
      <c r="V1433" s="46"/>
    </row>
    <row r="1434" spans="1:22" ht="13.8">
      <c r="A1434" s="76"/>
      <c r="B1434" s="76"/>
      <c r="C1434" s="5"/>
      <c r="D1434" s="25"/>
      <c r="E1434" s="33"/>
      <c r="G1434" s="70"/>
      <c r="V1434" s="46"/>
    </row>
    <row r="1435" spans="1:22" ht="13.8">
      <c r="A1435" s="76"/>
      <c r="B1435" s="76"/>
      <c r="C1435" s="5"/>
      <c r="D1435" s="25"/>
      <c r="E1435" s="33"/>
      <c r="G1435" s="70"/>
      <c r="V1435" s="46"/>
    </row>
    <row r="1436" spans="1:22" ht="13.8">
      <c r="A1436" s="76"/>
      <c r="B1436" s="76"/>
      <c r="C1436" s="5"/>
      <c r="D1436" s="25"/>
      <c r="E1436" s="33"/>
      <c r="G1436" s="70"/>
      <c r="V1436" s="46"/>
    </row>
    <row r="1437" spans="1:22" ht="13.8">
      <c r="A1437" s="76"/>
      <c r="B1437" s="76"/>
      <c r="C1437" s="5"/>
      <c r="D1437" s="25"/>
      <c r="E1437" s="33"/>
      <c r="G1437" s="70"/>
      <c r="V1437" s="46"/>
    </row>
    <row r="1438" spans="1:22" ht="13.8">
      <c r="A1438" s="76"/>
      <c r="B1438" s="76"/>
      <c r="C1438" s="5"/>
      <c r="D1438" s="25"/>
      <c r="E1438" s="33"/>
      <c r="G1438" s="70"/>
      <c r="V1438" s="46"/>
    </row>
    <row r="1439" spans="1:22" ht="13.8">
      <c r="A1439" s="76"/>
      <c r="B1439" s="76"/>
      <c r="C1439" s="5"/>
      <c r="D1439" s="25"/>
      <c r="E1439" s="33"/>
      <c r="G1439" s="70"/>
      <c r="V1439" s="46"/>
    </row>
    <row r="1440" spans="1:22" ht="13.8">
      <c r="A1440" s="76"/>
      <c r="B1440" s="76"/>
      <c r="C1440" s="5"/>
      <c r="D1440" s="25"/>
      <c r="E1440" s="33"/>
      <c r="G1440" s="70"/>
      <c r="V1440" s="46"/>
    </row>
    <row r="1441" spans="1:22" ht="13.8">
      <c r="A1441" s="76"/>
      <c r="B1441" s="76"/>
      <c r="C1441" s="5"/>
      <c r="D1441" s="25"/>
      <c r="E1441" s="33"/>
      <c r="G1441" s="70"/>
      <c r="V1441" s="46"/>
    </row>
    <row r="1442" spans="1:22" ht="13.8">
      <c r="A1442" s="76"/>
      <c r="B1442" s="76"/>
      <c r="C1442" s="5"/>
      <c r="D1442" s="25"/>
      <c r="E1442" s="33"/>
      <c r="G1442" s="70"/>
      <c r="V1442" s="46"/>
    </row>
    <row r="1443" spans="1:22" ht="13.8">
      <c r="A1443" s="76"/>
      <c r="B1443" s="76"/>
      <c r="C1443" s="5"/>
      <c r="D1443" s="25"/>
      <c r="E1443" s="33"/>
      <c r="G1443" s="70"/>
      <c r="V1443" s="46"/>
    </row>
    <row r="1444" spans="1:22" ht="13.8">
      <c r="A1444" s="76"/>
      <c r="B1444" s="76"/>
      <c r="C1444" s="5"/>
      <c r="D1444" s="25"/>
      <c r="E1444" s="33"/>
      <c r="G1444" s="70"/>
      <c r="V1444" s="46"/>
    </row>
    <row r="1445" spans="1:22" ht="13.8">
      <c r="A1445" s="76"/>
      <c r="B1445" s="76"/>
      <c r="C1445" s="5"/>
      <c r="D1445" s="25"/>
      <c r="E1445" s="33"/>
      <c r="G1445" s="70"/>
      <c r="V1445" s="46"/>
    </row>
    <row r="1446" spans="1:22" ht="13.8">
      <c r="A1446" s="76"/>
      <c r="B1446" s="76"/>
      <c r="C1446" s="5"/>
      <c r="D1446" s="25"/>
      <c r="E1446" s="33"/>
      <c r="G1446" s="70"/>
      <c r="V1446" s="46"/>
    </row>
    <row r="1447" spans="1:22" ht="13.8">
      <c r="A1447" s="76"/>
      <c r="B1447" s="76"/>
      <c r="C1447" s="5"/>
      <c r="D1447" s="25"/>
      <c r="E1447" s="33"/>
      <c r="G1447" s="70"/>
      <c r="V1447" s="46"/>
    </row>
    <row r="1448" spans="1:22" ht="13.8">
      <c r="A1448" s="76"/>
      <c r="B1448" s="76"/>
      <c r="C1448" s="5"/>
      <c r="D1448" s="25"/>
      <c r="E1448" s="33"/>
      <c r="G1448" s="70"/>
      <c r="V1448" s="46"/>
    </row>
    <row r="1449" spans="1:22" ht="13.8">
      <c r="A1449" s="76"/>
      <c r="B1449" s="76"/>
      <c r="C1449" s="5"/>
      <c r="D1449" s="25"/>
      <c r="E1449" s="33"/>
      <c r="G1449" s="70"/>
      <c r="V1449" s="46"/>
    </row>
    <row r="1450" spans="1:22" ht="13.8">
      <c r="A1450" s="76"/>
      <c r="B1450" s="76"/>
      <c r="C1450" s="5"/>
      <c r="D1450" s="25"/>
      <c r="E1450" s="33"/>
      <c r="G1450" s="70"/>
      <c r="V1450" s="46"/>
    </row>
    <row r="1451" spans="1:22" ht="13.8">
      <c r="A1451" s="76"/>
      <c r="B1451" s="76"/>
      <c r="C1451" s="5"/>
      <c r="D1451" s="25"/>
      <c r="E1451" s="33"/>
      <c r="G1451" s="70"/>
      <c r="V1451" s="46"/>
    </row>
    <row r="1452" spans="1:22" ht="13.8">
      <c r="A1452" s="76"/>
      <c r="B1452" s="76"/>
      <c r="C1452" s="5"/>
      <c r="D1452" s="25"/>
      <c r="E1452" s="33"/>
      <c r="G1452" s="70"/>
      <c r="V1452" s="46"/>
    </row>
    <row r="1453" spans="1:22" ht="13.8">
      <c r="A1453" s="76"/>
      <c r="B1453" s="76"/>
      <c r="C1453" s="5"/>
      <c r="D1453" s="25"/>
      <c r="E1453" s="33"/>
      <c r="G1453" s="70"/>
      <c r="V1453" s="46"/>
    </row>
    <row r="1454" spans="1:22" ht="13.8">
      <c r="A1454" s="76"/>
      <c r="B1454" s="76"/>
      <c r="C1454" s="5"/>
      <c r="D1454" s="25"/>
      <c r="E1454" s="33"/>
      <c r="G1454" s="70"/>
      <c r="V1454" s="46"/>
    </row>
    <row r="1455" spans="1:22" ht="13.8">
      <c r="A1455" s="76"/>
      <c r="B1455" s="76"/>
      <c r="C1455" s="5"/>
      <c r="D1455" s="25"/>
      <c r="E1455" s="33"/>
      <c r="G1455" s="70"/>
      <c r="V1455" s="46"/>
    </row>
    <row r="1456" spans="1:22" ht="13.8">
      <c r="A1456" s="76"/>
      <c r="B1456" s="76"/>
      <c r="C1456" s="5"/>
      <c r="D1456" s="25"/>
      <c r="E1456" s="33"/>
      <c r="G1456" s="70"/>
      <c r="V1456" s="46"/>
    </row>
    <row r="1457" spans="1:22" ht="13.8">
      <c r="A1457" s="76"/>
      <c r="B1457" s="76"/>
      <c r="C1457" s="5"/>
      <c r="D1457" s="25"/>
      <c r="E1457" s="33"/>
      <c r="G1457" s="70"/>
      <c r="V1457" s="46"/>
    </row>
    <row r="1458" spans="1:22" ht="13.8">
      <c r="A1458" s="76"/>
      <c r="B1458" s="76"/>
      <c r="C1458" s="5"/>
      <c r="D1458" s="25"/>
      <c r="E1458" s="33"/>
      <c r="G1458" s="70"/>
      <c r="V1458" s="46"/>
    </row>
    <row r="1459" spans="1:22" ht="13.8">
      <c r="A1459" s="76"/>
      <c r="B1459" s="76"/>
      <c r="C1459" s="5"/>
      <c r="D1459" s="25"/>
      <c r="E1459" s="33"/>
      <c r="G1459" s="70"/>
      <c r="V1459" s="46"/>
    </row>
    <row r="1460" spans="1:22" ht="13.8">
      <c r="A1460" s="76"/>
      <c r="B1460" s="76"/>
      <c r="C1460" s="5"/>
      <c r="D1460" s="25"/>
      <c r="E1460" s="33"/>
      <c r="G1460" s="70"/>
      <c r="V1460" s="46"/>
    </row>
    <row r="1461" spans="1:22" ht="13.8">
      <c r="A1461" s="76"/>
      <c r="B1461" s="76"/>
      <c r="C1461" s="5"/>
      <c r="D1461" s="25"/>
      <c r="E1461" s="33"/>
      <c r="G1461" s="70"/>
      <c r="V1461" s="46"/>
    </row>
    <row r="1462" spans="1:22" ht="13.8">
      <c r="A1462" s="76"/>
      <c r="B1462" s="76"/>
      <c r="C1462" s="5"/>
      <c r="D1462" s="25"/>
      <c r="E1462" s="33"/>
      <c r="G1462" s="70"/>
      <c r="V1462" s="46"/>
    </row>
    <row r="1463" spans="1:22" ht="13.8">
      <c r="A1463" s="76"/>
      <c r="B1463" s="76"/>
      <c r="C1463" s="5"/>
      <c r="D1463" s="25"/>
      <c r="E1463" s="33"/>
      <c r="G1463" s="70"/>
      <c r="V1463" s="46"/>
    </row>
    <row r="1464" spans="1:22" ht="13.8">
      <c r="A1464" s="76"/>
      <c r="B1464" s="76"/>
      <c r="C1464" s="5"/>
      <c r="D1464" s="25"/>
      <c r="E1464" s="33"/>
      <c r="G1464" s="70"/>
      <c r="V1464" s="46"/>
    </row>
    <row r="1465" spans="1:22" ht="13.8">
      <c r="A1465" s="76"/>
      <c r="B1465" s="76"/>
      <c r="C1465" s="5"/>
      <c r="D1465" s="25"/>
      <c r="E1465" s="33"/>
      <c r="G1465" s="70"/>
      <c r="V1465" s="46"/>
    </row>
    <row r="1466" spans="1:22" ht="13.8">
      <c r="A1466" s="76"/>
      <c r="B1466" s="76"/>
      <c r="C1466" s="5"/>
      <c r="D1466" s="25"/>
      <c r="E1466" s="33"/>
      <c r="G1466" s="70"/>
      <c r="V1466" s="46"/>
    </row>
    <row r="1467" spans="1:22" ht="13.8">
      <c r="A1467" s="76"/>
      <c r="B1467" s="76"/>
      <c r="C1467" s="5"/>
      <c r="D1467" s="25"/>
      <c r="E1467" s="33"/>
      <c r="G1467" s="70"/>
      <c r="V1467" s="46"/>
    </row>
    <row r="1468" spans="1:22" ht="13.8">
      <c r="A1468" s="76"/>
      <c r="B1468" s="76"/>
      <c r="C1468" s="5"/>
      <c r="D1468" s="25"/>
      <c r="E1468" s="33"/>
      <c r="G1468" s="70"/>
      <c r="V1468" s="46"/>
    </row>
    <row r="1469" spans="1:22" ht="13.8">
      <c r="A1469" s="76"/>
      <c r="B1469" s="76"/>
      <c r="C1469" s="5"/>
      <c r="D1469" s="25"/>
      <c r="E1469" s="33"/>
      <c r="G1469" s="70"/>
      <c r="V1469" s="46"/>
    </row>
    <row r="1470" spans="1:22" ht="13.8">
      <c r="A1470" s="76"/>
      <c r="B1470" s="76"/>
      <c r="C1470" s="5"/>
      <c r="D1470" s="25"/>
      <c r="E1470" s="33"/>
      <c r="G1470" s="70"/>
      <c r="V1470" s="46"/>
    </row>
    <row r="1471" spans="1:22" ht="13.8">
      <c r="A1471" s="76"/>
      <c r="B1471" s="76"/>
      <c r="C1471" s="5"/>
      <c r="D1471" s="25"/>
      <c r="E1471" s="33"/>
      <c r="G1471" s="70"/>
      <c r="V1471" s="46"/>
    </row>
    <row r="1472" spans="1:22" ht="13.8">
      <c r="A1472" s="76"/>
      <c r="B1472" s="76"/>
      <c r="C1472" s="5"/>
      <c r="D1472" s="25"/>
      <c r="E1472" s="33"/>
      <c r="G1472" s="70"/>
      <c r="V1472" s="46"/>
    </row>
    <row r="1473" spans="1:22" ht="13.8">
      <c r="A1473" s="76"/>
      <c r="B1473" s="76"/>
      <c r="C1473" s="5"/>
      <c r="D1473" s="25"/>
      <c r="E1473" s="33"/>
      <c r="G1473" s="70"/>
      <c r="V1473" s="46"/>
    </row>
    <row r="1474" spans="1:22" ht="13.8">
      <c r="A1474" s="76"/>
      <c r="B1474" s="76"/>
      <c r="C1474" s="5"/>
      <c r="D1474" s="25"/>
      <c r="E1474" s="33"/>
      <c r="G1474" s="70"/>
      <c r="V1474" s="46"/>
    </row>
    <row r="1475" spans="1:22" ht="13.8">
      <c r="A1475" s="76"/>
      <c r="B1475" s="76"/>
      <c r="C1475" s="5"/>
      <c r="D1475" s="25"/>
      <c r="E1475" s="33"/>
      <c r="G1475" s="70"/>
      <c r="V1475" s="46"/>
    </row>
    <row r="1476" spans="1:22" ht="13.8">
      <c r="A1476" s="76"/>
      <c r="B1476" s="76"/>
      <c r="C1476" s="5"/>
      <c r="D1476" s="25"/>
      <c r="E1476" s="33"/>
      <c r="G1476" s="70"/>
      <c r="V1476" s="46"/>
    </row>
    <row r="1477" spans="1:22" ht="13.8">
      <c r="A1477" s="76"/>
      <c r="B1477" s="76"/>
      <c r="C1477" s="5"/>
      <c r="D1477" s="25"/>
      <c r="E1477" s="33"/>
      <c r="G1477" s="70"/>
      <c r="V1477" s="46"/>
    </row>
    <row r="1478" spans="1:22" ht="13.8">
      <c r="A1478" s="76"/>
      <c r="B1478" s="76"/>
      <c r="C1478" s="5"/>
      <c r="D1478" s="25"/>
      <c r="E1478" s="33"/>
      <c r="G1478" s="70"/>
      <c r="V1478" s="46"/>
    </row>
    <row r="1479" spans="1:22" ht="13.8">
      <c r="A1479" s="76"/>
      <c r="B1479" s="76"/>
      <c r="C1479" s="5"/>
      <c r="D1479" s="25"/>
      <c r="E1479" s="33"/>
      <c r="G1479" s="70"/>
      <c r="V1479" s="46"/>
    </row>
    <row r="1480" spans="1:22" ht="13.8">
      <c r="A1480" s="76"/>
      <c r="B1480" s="76"/>
      <c r="C1480" s="5"/>
      <c r="D1480" s="25"/>
      <c r="E1480" s="33"/>
      <c r="G1480" s="70"/>
      <c r="V1480" s="46"/>
    </row>
    <row r="1481" spans="1:22" ht="13.8">
      <c r="A1481" s="76"/>
      <c r="B1481" s="76"/>
      <c r="C1481" s="5"/>
      <c r="D1481" s="25"/>
      <c r="E1481" s="33"/>
      <c r="G1481" s="70"/>
      <c r="V1481" s="46"/>
    </row>
    <row r="1482" spans="1:22" ht="13.8">
      <c r="A1482" s="76"/>
      <c r="B1482" s="76"/>
      <c r="C1482" s="5"/>
      <c r="D1482" s="25"/>
      <c r="E1482" s="33"/>
      <c r="G1482" s="70"/>
      <c r="V1482" s="46"/>
    </row>
    <row r="1483" spans="1:22" ht="13.8">
      <c r="A1483" s="76"/>
      <c r="B1483" s="76"/>
      <c r="C1483" s="5"/>
      <c r="D1483" s="25"/>
      <c r="E1483" s="33"/>
      <c r="G1483" s="70"/>
      <c r="V1483" s="46"/>
    </row>
    <row r="1484" spans="1:22" ht="13.8">
      <c r="A1484" s="76"/>
      <c r="B1484" s="76"/>
      <c r="C1484" s="5"/>
      <c r="D1484" s="25"/>
      <c r="E1484" s="33"/>
      <c r="G1484" s="70"/>
      <c r="V1484" s="46"/>
    </row>
    <row r="1485" spans="1:22" ht="13.8">
      <c r="A1485" s="76"/>
      <c r="B1485" s="76"/>
      <c r="C1485" s="5"/>
      <c r="D1485" s="25"/>
      <c r="E1485" s="33"/>
      <c r="G1485" s="70"/>
      <c r="V1485" s="46"/>
    </row>
    <row r="1486" spans="1:22" ht="13.8">
      <c r="A1486" s="76"/>
      <c r="B1486" s="76"/>
      <c r="C1486" s="5"/>
      <c r="D1486" s="25"/>
      <c r="E1486" s="33"/>
      <c r="G1486" s="70"/>
      <c r="V1486" s="46"/>
    </row>
    <row r="1487" spans="1:22" ht="13.8">
      <c r="A1487" s="76"/>
      <c r="B1487" s="76"/>
      <c r="C1487" s="5"/>
      <c r="D1487" s="25"/>
      <c r="E1487" s="33"/>
      <c r="G1487" s="70"/>
      <c r="V1487" s="46"/>
    </row>
    <row r="1488" spans="1:22" ht="13.8">
      <c r="A1488" s="76"/>
      <c r="B1488" s="76"/>
      <c r="C1488" s="5"/>
      <c r="D1488" s="25"/>
      <c r="E1488" s="33"/>
      <c r="G1488" s="70"/>
      <c r="V1488" s="46"/>
    </row>
    <row r="1489" spans="1:22" ht="13.8">
      <c r="A1489" s="76"/>
      <c r="B1489" s="76"/>
      <c r="C1489" s="5"/>
      <c r="D1489" s="25"/>
      <c r="E1489" s="33"/>
      <c r="G1489" s="70"/>
      <c r="V1489" s="46"/>
    </row>
    <row r="1490" spans="1:22" ht="13.8">
      <c r="A1490" s="76"/>
      <c r="B1490" s="76"/>
      <c r="C1490" s="5"/>
      <c r="D1490" s="25"/>
      <c r="E1490" s="33"/>
      <c r="G1490" s="70"/>
      <c r="V1490" s="46"/>
    </row>
    <row r="1491" spans="1:22" ht="13.8">
      <c r="A1491" s="76"/>
      <c r="B1491" s="76"/>
      <c r="C1491" s="5"/>
      <c r="D1491" s="25"/>
      <c r="E1491" s="33"/>
      <c r="G1491" s="70"/>
      <c r="V1491" s="46"/>
    </row>
    <row r="1492" spans="1:22" ht="13.8">
      <c r="A1492" s="76"/>
      <c r="B1492" s="76"/>
      <c r="C1492" s="5"/>
      <c r="D1492" s="25"/>
      <c r="E1492" s="33"/>
      <c r="G1492" s="70"/>
      <c r="V1492" s="46"/>
    </row>
    <row r="1493" spans="1:22" ht="13.8">
      <c r="A1493" s="76"/>
      <c r="B1493" s="76"/>
      <c r="C1493" s="5"/>
      <c r="D1493" s="25"/>
      <c r="E1493" s="33"/>
      <c r="G1493" s="70"/>
      <c r="V1493" s="46"/>
    </row>
    <row r="1494" spans="1:22" ht="13.8">
      <c r="A1494" s="76"/>
      <c r="B1494" s="76"/>
      <c r="C1494" s="5"/>
      <c r="D1494" s="25"/>
      <c r="E1494" s="33"/>
      <c r="G1494" s="70"/>
      <c r="V1494" s="46"/>
    </row>
    <row r="1495" spans="1:22" ht="13.8">
      <c r="A1495" s="76"/>
      <c r="B1495" s="76"/>
      <c r="C1495" s="5"/>
      <c r="D1495" s="25"/>
      <c r="E1495" s="33"/>
      <c r="G1495" s="70"/>
      <c r="V1495" s="46"/>
    </row>
    <row r="1496" spans="1:22" ht="13.8">
      <c r="A1496" s="76"/>
      <c r="B1496" s="76"/>
      <c r="C1496" s="5"/>
      <c r="D1496" s="25"/>
      <c r="E1496" s="33"/>
      <c r="G1496" s="70"/>
      <c r="V1496" s="46"/>
    </row>
    <row r="1497" spans="1:22" ht="13.8">
      <c r="A1497" s="76"/>
      <c r="B1497" s="76"/>
      <c r="C1497" s="5"/>
      <c r="D1497" s="25"/>
      <c r="E1497" s="33"/>
      <c r="G1497" s="70"/>
      <c r="V1497" s="46"/>
    </row>
    <row r="1498" spans="1:22" ht="13.8">
      <c r="A1498" s="76"/>
      <c r="B1498" s="76"/>
      <c r="C1498" s="5"/>
      <c r="D1498" s="25"/>
      <c r="E1498" s="33"/>
      <c r="G1498" s="70"/>
      <c r="V1498" s="46"/>
    </row>
    <row r="1499" spans="1:22" ht="13.8">
      <c r="A1499" s="76"/>
      <c r="B1499" s="76"/>
      <c r="C1499" s="5"/>
      <c r="D1499" s="25"/>
      <c r="E1499" s="33"/>
      <c r="G1499" s="70"/>
      <c r="V1499" s="46"/>
    </row>
    <row r="1500" spans="1:22" ht="13.8">
      <c r="A1500" s="76"/>
      <c r="B1500" s="76"/>
      <c r="C1500" s="5"/>
      <c r="D1500" s="25"/>
      <c r="E1500" s="33"/>
      <c r="G1500" s="70"/>
      <c r="V1500" s="46"/>
    </row>
    <row r="1501" spans="1:22" ht="13.8">
      <c r="A1501" s="76"/>
      <c r="B1501" s="76"/>
      <c r="C1501" s="5"/>
      <c r="D1501" s="25"/>
      <c r="E1501" s="33"/>
      <c r="G1501" s="70"/>
      <c r="V1501" s="46"/>
    </row>
    <row r="1502" spans="1:22" ht="13.8">
      <c r="A1502" s="76"/>
      <c r="B1502" s="76"/>
      <c r="C1502" s="5"/>
      <c r="D1502" s="25"/>
      <c r="E1502" s="33"/>
      <c r="G1502" s="70"/>
      <c r="V1502" s="46"/>
    </row>
    <row r="1503" spans="1:22" ht="13.8">
      <c r="A1503" s="76"/>
      <c r="B1503" s="76"/>
      <c r="C1503" s="5"/>
      <c r="D1503" s="25"/>
      <c r="E1503" s="33"/>
      <c r="G1503" s="70"/>
      <c r="V1503" s="46"/>
    </row>
    <row r="1504" spans="1:22" ht="13.8">
      <c r="A1504" s="76"/>
      <c r="B1504" s="76"/>
      <c r="C1504" s="5"/>
      <c r="D1504" s="25"/>
      <c r="E1504" s="33"/>
      <c r="G1504" s="70"/>
      <c r="V1504" s="46"/>
    </row>
    <row r="1505" spans="1:22" ht="13.8">
      <c r="A1505" s="76"/>
      <c r="B1505" s="76"/>
      <c r="C1505" s="5"/>
      <c r="D1505" s="25"/>
      <c r="E1505" s="33"/>
      <c r="G1505" s="70"/>
      <c r="V1505" s="46"/>
    </row>
    <row r="1506" spans="1:22" ht="13.8">
      <c r="A1506" s="76"/>
      <c r="B1506" s="76"/>
      <c r="C1506" s="5"/>
      <c r="D1506" s="25"/>
      <c r="E1506" s="33"/>
      <c r="G1506" s="70"/>
      <c r="V1506" s="46"/>
    </row>
    <row r="1507" spans="1:22" ht="13.8">
      <c r="A1507" s="76"/>
      <c r="B1507" s="76"/>
      <c r="C1507" s="5"/>
      <c r="D1507" s="25"/>
      <c r="E1507" s="33"/>
      <c r="G1507" s="70"/>
      <c r="V1507" s="46"/>
    </row>
    <row r="1508" spans="1:22" ht="13.8">
      <c r="A1508" s="76"/>
      <c r="B1508" s="76"/>
      <c r="C1508" s="5"/>
      <c r="D1508" s="25"/>
      <c r="E1508" s="33"/>
      <c r="G1508" s="70"/>
      <c r="V1508" s="46"/>
    </row>
    <row r="1509" spans="1:22" ht="13.8">
      <c r="A1509" s="76"/>
      <c r="B1509" s="76"/>
      <c r="C1509" s="5"/>
      <c r="D1509" s="25"/>
      <c r="E1509" s="33"/>
      <c r="G1509" s="70"/>
      <c r="V1509" s="46"/>
    </row>
    <row r="1510" spans="1:22" ht="13.8">
      <c r="A1510" s="76"/>
      <c r="B1510" s="76"/>
      <c r="C1510" s="5"/>
      <c r="D1510" s="25"/>
      <c r="E1510" s="33"/>
      <c r="G1510" s="70"/>
      <c r="V1510" s="46"/>
    </row>
    <row r="1511" spans="1:22" ht="13.8">
      <c r="A1511" s="76"/>
      <c r="B1511" s="76"/>
      <c r="C1511" s="5"/>
      <c r="D1511" s="25"/>
      <c r="E1511" s="33"/>
      <c r="G1511" s="70"/>
      <c r="V1511" s="46"/>
    </row>
    <row r="1512" spans="1:22" ht="13.8">
      <c r="A1512" s="76"/>
      <c r="B1512" s="76"/>
      <c r="C1512" s="5"/>
      <c r="D1512" s="25"/>
      <c r="E1512" s="33"/>
      <c r="G1512" s="70"/>
      <c r="V1512" s="46"/>
    </row>
    <row r="1513" spans="1:22" ht="13.8">
      <c r="A1513" s="76"/>
      <c r="B1513" s="76"/>
      <c r="C1513" s="5"/>
      <c r="D1513" s="25"/>
      <c r="E1513" s="33"/>
      <c r="G1513" s="70"/>
      <c r="V1513" s="46"/>
    </row>
    <row r="1514" spans="1:22" ht="13.8">
      <c r="A1514" s="76"/>
      <c r="B1514" s="76"/>
      <c r="C1514" s="5"/>
      <c r="D1514" s="25"/>
      <c r="E1514" s="33"/>
      <c r="G1514" s="70"/>
      <c r="V1514" s="46"/>
    </row>
    <row r="1515" spans="1:22" ht="13.8">
      <c r="A1515" s="76"/>
      <c r="B1515" s="76"/>
      <c r="C1515" s="5"/>
      <c r="D1515" s="25"/>
      <c r="E1515" s="33"/>
      <c r="G1515" s="70"/>
      <c r="V1515" s="46"/>
    </row>
    <row r="1516" spans="1:22" ht="13.8">
      <c r="A1516" s="76"/>
      <c r="B1516" s="76"/>
      <c r="C1516" s="5"/>
      <c r="D1516" s="25"/>
      <c r="E1516" s="33"/>
      <c r="G1516" s="70"/>
      <c r="V1516" s="46"/>
    </row>
    <row r="1517" spans="1:22" ht="13.8">
      <c r="A1517" s="76"/>
      <c r="B1517" s="76"/>
      <c r="C1517" s="5"/>
      <c r="D1517" s="25"/>
      <c r="E1517" s="33"/>
      <c r="G1517" s="70"/>
      <c r="V1517" s="46"/>
    </row>
    <row r="1518" spans="1:22" ht="13.8">
      <c r="A1518" s="76"/>
      <c r="B1518" s="76"/>
      <c r="C1518" s="5"/>
      <c r="D1518" s="25"/>
      <c r="E1518" s="33"/>
      <c r="G1518" s="70"/>
      <c r="V1518" s="46"/>
    </row>
    <row r="1519" spans="1:22" ht="13.8">
      <c r="A1519" s="76"/>
      <c r="B1519" s="76"/>
      <c r="C1519" s="5"/>
      <c r="D1519" s="25"/>
      <c r="E1519" s="33"/>
      <c r="G1519" s="70"/>
      <c r="V1519" s="46"/>
    </row>
    <row r="1520" spans="1:22" ht="13.8">
      <c r="A1520" s="76"/>
      <c r="B1520" s="76"/>
      <c r="C1520" s="5"/>
      <c r="D1520" s="25"/>
      <c r="E1520" s="33"/>
      <c r="G1520" s="70"/>
      <c r="V1520" s="46"/>
    </row>
    <row r="1521" spans="1:22" ht="13.8">
      <c r="A1521" s="76"/>
      <c r="B1521" s="76"/>
      <c r="C1521" s="5"/>
      <c r="D1521" s="25"/>
      <c r="E1521" s="33"/>
      <c r="G1521" s="70"/>
      <c r="V1521" s="46"/>
    </row>
    <row r="1522" spans="1:22" ht="13.8">
      <c r="A1522" s="76"/>
      <c r="B1522" s="76"/>
      <c r="C1522" s="5"/>
      <c r="D1522" s="25"/>
      <c r="E1522" s="33"/>
      <c r="G1522" s="70"/>
      <c r="V1522" s="46"/>
    </row>
    <row r="1523" spans="1:22" ht="13.8">
      <c r="A1523" s="76"/>
      <c r="B1523" s="76"/>
      <c r="C1523" s="5"/>
      <c r="D1523" s="25"/>
      <c r="E1523" s="33"/>
      <c r="G1523" s="70"/>
      <c r="V1523" s="46"/>
    </row>
    <row r="1524" spans="1:22" ht="13.8">
      <c r="A1524" s="76"/>
      <c r="B1524" s="76"/>
      <c r="C1524" s="5"/>
      <c r="D1524" s="25"/>
      <c r="E1524" s="33"/>
      <c r="G1524" s="70"/>
      <c r="V1524" s="46"/>
    </row>
    <row r="1525" spans="1:22" ht="13.8">
      <c r="A1525" s="76"/>
      <c r="B1525" s="76"/>
      <c r="C1525" s="5"/>
      <c r="D1525" s="25"/>
      <c r="E1525" s="33"/>
      <c r="G1525" s="70"/>
      <c r="V1525" s="46"/>
    </row>
    <row r="1526" spans="1:22" ht="13.8">
      <c r="A1526" s="76"/>
      <c r="B1526" s="76"/>
      <c r="C1526" s="5"/>
      <c r="D1526" s="25"/>
      <c r="E1526" s="33"/>
      <c r="G1526" s="70"/>
      <c r="V1526" s="46"/>
    </row>
    <row r="1527" spans="1:22" ht="13.8">
      <c r="A1527" s="76"/>
      <c r="B1527" s="76"/>
      <c r="C1527" s="5"/>
      <c r="D1527" s="25"/>
      <c r="E1527" s="33"/>
      <c r="G1527" s="70"/>
      <c r="V1527" s="46"/>
    </row>
    <row r="1528" spans="1:22" ht="13.8">
      <c r="A1528" s="76"/>
      <c r="B1528" s="76"/>
      <c r="C1528" s="5"/>
      <c r="D1528" s="25"/>
      <c r="E1528" s="33"/>
      <c r="G1528" s="70"/>
      <c r="V1528" s="46"/>
    </row>
    <row r="1529" spans="1:22" ht="13.8">
      <c r="A1529" s="76"/>
      <c r="B1529" s="76"/>
      <c r="C1529" s="5"/>
      <c r="D1529" s="25"/>
      <c r="E1529" s="33"/>
      <c r="G1529" s="70"/>
      <c r="V1529" s="46"/>
    </row>
    <row r="1530" spans="1:22" ht="13.8">
      <c r="A1530" s="76"/>
      <c r="B1530" s="76"/>
      <c r="C1530" s="5"/>
      <c r="D1530" s="25"/>
      <c r="E1530" s="33"/>
      <c r="G1530" s="70"/>
      <c r="V1530" s="46"/>
    </row>
    <row r="1531" spans="1:22" ht="13.8">
      <c r="A1531" s="76"/>
      <c r="B1531" s="76"/>
      <c r="C1531" s="5"/>
      <c r="D1531" s="25"/>
      <c r="E1531" s="33"/>
      <c r="G1531" s="70"/>
      <c r="V1531" s="46"/>
    </row>
    <row r="1532" spans="1:22" ht="13.8">
      <c r="A1532" s="76"/>
      <c r="B1532" s="76"/>
      <c r="C1532" s="5"/>
      <c r="D1532" s="25"/>
      <c r="E1532" s="33"/>
      <c r="G1532" s="70"/>
      <c r="V1532" s="46"/>
    </row>
    <row r="1533" spans="1:22" ht="13.8">
      <c r="A1533" s="76"/>
      <c r="B1533" s="76"/>
      <c r="C1533" s="5"/>
      <c r="D1533" s="25"/>
      <c r="E1533" s="33"/>
      <c r="G1533" s="70"/>
      <c r="V1533" s="46"/>
    </row>
    <row r="1534" spans="1:22" ht="13.8">
      <c r="A1534" s="76"/>
      <c r="B1534" s="76"/>
      <c r="C1534" s="5"/>
      <c r="D1534" s="25"/>
      <c r="E1534" s="33"/>
      <c r="G1534" s="70"/>
      <c r="V1534" s="46"/>
    </row>
    <row r="1535" spans="1:22" ht="13.8">
      <c r="A1535" s="76"/>
      <c r="B1535" s="76"/>
      <c r="C1535" s="5"/>
      <c r="D1535" s="25"/>
      <c r="E1535" s="33"/>
      <c r="G1535" s="70"/>
      <c r="V1535" s="46"/>
    </row>
    <row r="1536" spans="1:22" ht="13.8">
      <c r="A1536" s="76"/>
      <c r="B1536" s="76"/>
      <c r="C1536" s="5"/>
      <c r="D1536" s="25"/>
      <c r="E1536" s="33"/>
      <c r="G1536" s="70"/>
      <c r="V1536" s="46"/>
    </row>
    <row r="1537" spans="1:22" ht="13.8">
      <c r="A1537" s="76"/>
      <c r="B1537" s="76"/>
      <c r="C1537" s="5"/>
      <c r="D1537" s="25"/>
      <c r="E1537" s="33"/>
      <c r="G1537" s="70"/>
      <c r="V1537" s="46"/>
    </row>
    <row r="1538" spans="1:22" ht="13.8">
      <c r="A1538" s="76"/>
      <c r="B1538" s="76"/>
      <c r="C1538" s="5"/>
      <c r="D1538" s="25"/>
      <c r="E1538" s="33"/>
      <c r="G1538" s="70"/>
      <c r="V1538" s="46"/>
    </row>
    <row r="1539" spans="1:22" ht="13.8">
      <c r="A1539" s="76"/>
      <c r="B1539" s="76"/>
      <c r="C1539" s="5"/>
      <c r="D1539" s="25"/>
      <c r="E1539" s="33"/>
      <c r="G1539" s="70"/>
      <c r="V1539" s="46"/>
    </row>
    <row r="1540" spans="1:22" ht="13.8">
      <c r="A1540" s="76"/>
      <c r="B1540" s="76"/>
      <c r="C1540" s="5"/>
      <c r="D1540" s="25"/>
      <c r="E1540" s="33"/>
      <c r="G1540" s="70"/>
      <c r="V1540" s="46"/>
    </row>
    <row r="1541" spans="1:22" ht="13.8">
      <c r="A1541" s="76"/>
      <c r="B1541" s="76"/>
      <c r="C1541" s="5"/>
      <c r="D1541" s="25"/>
      <c r="E1541" s="33"/>
      <c r="G1541" s="70"/>
      <c r="V1541" s="46"/>
    </row>
    <row r="1542" spans="1:22" ht="13.8">
      <c r="A1542" s="76"/>
      <c r="B1542" s="76"/>
      <c r="C1542" s="5"/>
      <c r="D1542" s="25"/>
      <c r="E1542" s="33"/>
      <c r="G1542" s="70"/>
      <c r="V1542" s="46"/>
    </row>
    <row r="1543" spans="1:22" ht="13.8">
      <c r="A1543" s="76"/>
      <c r="B1543" s="76"/>
      <c r="C1543" s="5"/>
      <c r="D1543" s="25"/>
      <c r="E1543" s="33"/>
      <c r="G1543" s="70"/>
      <c r="V1543" s="46"/>
    </row>
    <row r="1544" spans="1:22" ht="13.8">
      <c r="A1544" s="76"/>
      <c r="B1544" s="76"/>
      <c r="C1544" s="5"/>
      <c r="D1544" s="25"/>
      <c r="E1544" s="33"/>
      <c r="G1544" s="70"/>
      <c r="V1544" s="46"/>
    </row>
    <row r="1545" spans="1:22" ht="13.8">
      <c r="A1545" s="76"/>
      <c r="B1545" s="76"/>
      <c r="C1545" s="5"/>
      <c r="D1545" s="25"/>
      <c r="E1545" s="33"/>
      <c r="G1545" s="70"/>
      <c r="V1545" s="46"/>
    </row>
    <row r="1546" spans="1:22" ht="13.8">
      <c r="A1546" s="76"/>
      <c r="B1546" s="76"/>
      <c r="C1546" s="5"/>
      <c r="D1546" s="25"/>
      <c r="E1546" s="33"/>
      <c r="G1546" s="70"/>
      <c r="V1546" s="46"/>
    </row>
    <row r="1547" spans="1:22" ht="13.8">
      <c r="A1547" s="76"/>
      <c r="B1547" s="76"/>
      <c r="C1547" s="5"/>
      <c r="D1547" s="25"/>
      <c r="E1547" s="33"/>
      <c r="G1547" s="70"/>
      <c r="V1547" s="46"/>
    </row>
    <row r="1548" spans="1:22" ht="13.8">
      <c r="A1548" s="76"/>
      <c r="B1548" s="76"/>
      <c r="C1548" s="5"/>
      <c r="D1548" s="25"/>
      <c r="E1548" s="33"/>
      <c r="G1548" s="70"/>
      <c r="V1548" s="46"/>
    </row>
    <row r="1549" spans="1:22" ht="13.8">
      <c r="A1549" s="76"/>
      <c r="B1549" s="76"/>
      <c r="C1549" s="5"/>
      <c r="D1549" s="25"/>
      <c r="E1549" s="33"/>
      <c r="G1549" s="70"/>
      <c r="V1549" s="46"/>
    </row>
    <row r="1550" spans="1:22" ht="13.8">
      <c r="A1550" s="76"/>
      <c r="B1550" s="76"/>
      <c r="C1550" s="5"/>
      <c r="D1550" s="25"/>
      <c r="E1550" s="33"/>
      <c r="G1550" s="70"/>
      <c r="V1550" s="46"/>
    </row>
    <row r="1551" spans="1:22" ht="13.8">
      <c r="A1551" s="76"/>
      <c r="B1551" s="76"/>
      <c r="C1551" s="5"/>
      <c r="D1551" s="25"/>
      <c r="E1551" s="33"/>
      <c r="G1551" s="70"/>
      <c r="V1551" s="46"/>
    </row>
    <row r="1552" spans="1:22" ht="13.8">
      <c r="A1552" s="76"/>
      <c r="B1552" s="76"/>
      <c r="C1552" s="5"/>
      <c r="D1552" s="25"/>
      <c r="E1552" s="33"/>
      <c r="G1552" s="70"/>
      <c r="V1552" s="46"/>
    </row>
    <row r="1553" spans="1:22" ht="13.8">
      <c r="A1553" s="76"/>
      <c r="B1553" s="76"/>
      <c r="C1553" s="5"/>
      <c r="D1553" s="25"/>
      <c r="E1553" s="33"/>
      <c r="G1553" s="70"/>
      <c r="V1553" s="46"/>
    </row>
    <row r="1554" spans="1:22" ht="13.8">
      <c r="A1554" s="76"/>
      <c r="B1554" s="76"/>
      <c r="C1554" s="5"/>
      <c r="D1554" s="25"/>
      <c r="E1554" s="33"/>
      <c r="G1554" s="70"/>
      <c r="V1554" s="46"/>
    </row>
    <row r="1555" spans="1:22" ht="13.8">
      <c r="A1555" s="76"/>
      <c r="B1555" s="76"/>
      <c r="C1555" s="5"/>
      <c r="D1555" s="25"/>
      <c r="E1555" s="33"/>
      <c r="G1555" s="70"/>
      <c r="V1555" s="46"/>
    </row>
    <row r="1556" spans="1:22" ht="13.8">
      <c r="A1556" s="76"/>
      <c r="B1556" s="76"/>
      <c r="C1556" s="5"/>
      <c r="D1556" s="25"/>
      <c r="E1556" s="33"/>
      <c r="G1556" s="70"/>
      <c r="V1556" s="46"/>
    </row>
    <row r="1557" spans="1:22" ht="13.8">
      <c r="A1557" s="76"/>
      <c r="B1557" s="76"/>
      <c r="C1557" s="5"/>
      <c r="D1557" s="25"/>
      <c r="E1557" s="33"/>
      <c r="G1557" s="70"/>
      <c r="V1557" s="46"/>
    </row>
    <row r="1558" spans="1:22" ht="13.8">
      <c r="A1558" s="76"/>
      <c r="B1558" s="76"/>
      <c r="C1558" s="5"/>
      <c r="D1558" s="25"/>
      <c r="E1558" s="33"/>
      <c r="G1558" s="70"/>
      <c r="V1558" s="46"/>
    </row>
    <row r="1559" spans="1:22" ht="13.8">
      <c r="A1559" s="76"/>
      <c r="B1559" s="76"/>
      <c r="C1559" s="5"/>
      <c r="D1559" s="25"/>
      <c r="E1559" s="33"/>
      <c r="G1559" s="70"/>
      <c r="V1559" s="46"/>
    </row>
    <row r="1560" spans="1:22" ht="13.8">
      <c r="A1560" s="76"/>
      <c r="B1560" s="76"/>
      <c r="C1560" s="5"/>
      <c r="D1560" s="25"/>
      <c r="E1560" s="33"/>
      <c r="G1560" s="70"/>
      <c r="V1560" s="46"/>
    </row>
    <row r="1561" spans="1:22" ht="13.8">
      <c r="A1561" s="76"/>
      <c r="B1561" s="76"/>
      <c r="C1561" s="5"/>
      <c r="D1561" s="25"/>
      <c r="E1561" s="33"/>
      <c r="G1561" s="70"/>
      <c r="V1561" s="46"/>
    </row>
    <row r="1562" spans="1:22" ht="13.8">
      <c r="A1562" s="76"/>
      <c r="B1562" s="76"/>
      <c r="C1562" s="5"/>
      <c r="D1562" s="25"/>
      <c r="E1562" s="33"/>
      <c r="G1562" s="70"/>
      <c r="V1562" s="46"/>
    </row>
    <row r="1563" spans="1:22" ht="13.8">
      <c r="A1563" s="76"/>
      <c r="B1563" s="76"/>
      <c r="C1563" s="5"/>
      <c r="D1563" s="25"/>
      <c r="E1563" s="33"/>
      <c r="G1563" s="70"/>
      <c r="V1563" s="46"/>
    </row>
    <row r="1564" spans="1:22" ht="13.8">
      <c r="A1564" s="76"/>
      <c r="B1564" s="76"/>
      <c r="C1564" s="5"/>
      <c r="D1564" s="25"/>
      <c r="E1564" s="33"/>
      <c r="G1564" s="70"/>
      <c r="V1564" s="46"/>
    </row>
    <row r="1565" spans="1:22" ht="13.8">
      <c r="A1565" s="76"/>
      <c r="B1565" s="76"/>
      <c r="C1565" s="5"/>
      <c r="D1565" s="25"/>
      <c r="E1565" s="33"/>
      <c r="G1565" s="70"/>
      <c r="V1565" s="46"/>
    </row>
    <row r="1566" spans="1:22" ht="13.8">
      <c r="A1566" s="76"/>
      <c r="B1566" s="76"/>
      <c r="C1566" s="5"/>
      <c r="D1566" s="25"/>
      <c r="E1566" s="33"/>
      <c r="G1566" s="70"/>
      <c r="V1566" s="46"/>
    </row>
    <row r="1567" spans="1:22" ht="13.8">
      <c r="A1567" s="76"/>
      <c r="B1567" s="76"/>
      <c r="C1567" s="5"/>
      <c r="D1567" s="25"/>
      <c r="E1567" s="33"/>
      <c r="G1567" s="70"/>
      <c r="V1567" s="46"/>
    </row>
    <row r="1568" spans="1:22" ht="13.8">
      <c r="A1568" s="76"/>
      <c r="B1568" s="76"/>
      <c r="C1568" s="5"/>
      <c r="D1568" s="25"/>
      <c r="E1568" s="33"/>
      <c r="G1568" s="70"/>
      <c r="V1568" s="46"/>
    </row>
    <row r="1569" spans="1:22" ht="13.8">
      <c r="A1569" s="76"/>
      <c r="B1569" s="76"/>
      <c r="C1569" s="5"/>
      <c r="D1569" s="25"/>
      <c r="E1569" s="33"/>
      <c r="G1569" s="70"/>
      <c r="V1569" s="46"/>
    </row>
    <row r="1570" spans="1:22" ht="13.8">
      <c r="A1570" s="76"/>
      <c r="B1570" s="76"/>
      <c r="C1570" s="5"/>
      <c r="D1570" s="25"/>
      <c r="E1570" s="33"/>
      <c r="G1570" s="70"/>
      <c r="V1570" s="46"/>
    </row>
    <row r="1571" spans="1:22" ht="13.8">
      <c r="A1571" s="76"/>
      <c r="B1571" s="76"/>
      <c r="C1571" s="5"/>
      <c r="D1571" s="25"/>
      <c r="E1571" s="33"/>
      <c r="G1571" s="70"/>
      <c r="V1571" s="46"/>
    </row>
    <row r="1572" spans="1:22" ht="13.8">
      <c r="A1572" s="76"/>
      <c r="B1572" s="76"/>
      <c r="C1572" s="5"/>
      <c r="D1572" s="25"/>
      <c r="E1572" s="33"/>
      <c r="G1572" s="70"/>
      <c r="V1572" s="46"/>
    </row>
    <row r="1573" spans="1:22" ht="13.8">
      <c r="A1573" s="76"/>
      <c r="B1573" s="76"/>
      <c r="C1573" s="5"/>
      <c r="D1573" s="25"/>
      <c r="E1573" s="33"/>
      <c r="G1573" s="70"/>
      <c r="V1573" s="46"/>
    </row>
    <row r="1574" spans="1:22" ht="13.8">
      <c r="A1574" s="76"/>
      <c r="B1574" s="76"/>
      <c r="C1574" s="5"/>
      <c r="D1574" s="25"/>
      <c r="E1574" s="33"/>
      <c r="G1574" s="70"/>
      <c r="V1574" s="46"/>
    </row>
    <row r="1575" spans="1:22" ht="13.8">
      <c r="A1575" s="76"/>
      <c r="B1575" s="76"/>
      <c r="C1575" s="5"/>
      <c r="D1575" s="25"/>
      <c r="E1575" s="33"/>
      <c r="G1575" s="70"/>
      <c r="V1575" s="46"/>
    </row>
    <row r="1576" spans="1:22" ht="13.8">
      <c r="A1576" s="76"/>
      <c r="B1576" s="76"/>
      <c r="C1576" s="5"/>
      <c r="D1576" s="25"/>
      <c r="E1576" s="33"/>
      <c r="G1576" s="70"/>
      <c r="V1576" s="46"/>
    </row>
    <row r="1577" spans="1:22" ht="13.8">
      <c r="A1577" s="76"/>
      <c r="B1577" s="76"/>
      <c r="C1577" s="5"/>
      <c r="D1577" s="25"/>
      <c r="E1577" s="33"/>
      <c r="G1577" s="70"/>
      <c r="V1577" s="46"/>
    </row>
    <row r="1578" spans="1:22" ht="13.8">
      <c r="A1578" s="76"/>
      <c r="B1578" s="76"/>
      <c r="C1578" s="5"/>
      <c r="D1578" s="25"/>
      <c r="E1578" s="33"/>
      <c r="G1578" s="70"/>
      <c r="V1578" s="46"/>
    </row>
    <row r="1579" spans="1:22" ht="13.8">
      <c r="A1579" s="76"/>
      <c r="B1579" s="76"/>
      <c r="C1579" s="5"/>
      <c r="D1579" s="25"/>
      <c r="E1579" s="33"/>
      <c r="G1579" s="70"/>
      <c r="V1579" s="46"/>
    </row>
    <row r="1580" spans="1:22" ht="13.8">
      <c r="A1580" s="76"/>
      <c r="B1580" s="76"/>
      <c r="C1580" s="5"/>
      <c r="D1580" s="25"/>
      <c r="E1580" s="33"/>
      <c r="G1580" s="70"/>
      <c r="V1580" s="46"/>
    </row>
    <row r="1581" spans="1:22" ht="13.8">
      <c r="A1581" s="76"/>
      <c r="B1581" s="76"/>
      <c r="C1581" s="5"/>
      <c r="D1581" s="25"/>
      <c r="E1581" s="33"/>
      <c r="G1581" s="70"/>
      <c r="V1581" s="46"/>
    </row>
    <row r="1582" spans="1:22" ht="13.8">
      <c r="A1582" s="76"/>
      <c r="B1582" s="76"/>
      <c r="C1582" s="5"/>
      <c r="D1582" s="25"/>
      <c r="E1582" s="33"/>
      <c r="G1582" s="70"/>
      <c r="V1582" s="46"/>
    </row>
    <row r="1583" spans="1:22" ht="13.8">
      <c r="A1583" s="76"/>
      <c r="B1583" s="76"/>
      <c r="C1583" s="5"/>
      <c r="D1583" s="25"/>
      <c r="E1583" s="33"/>
      <c r="G1583" s="70"/>
      <c r="V1583" s="46"/>
    </row>
    <row r="1584" spans="1:22" ht="13.8">
      <c r="A1584" s="76"/>
      <c r="B1584" s="76"/>
      <c r="C1584" s="5"/>
      <c r="D1584" s="25"/>
      <c r="E1584" s="33"/>
      <c r="G1584" s="70"/>
      <c r="V1584" s="46"/>
    </row>
    <row r="1585" spans="1:22" ht="13.8">
      <c r="A1585" s="76"/>
      <c r="B1585" s="76"/>
      <c r="C1585" s="5"/>
      <c r="D1585" s="25"/>
      <c r="E1585" s="33"/>
      <c r="G1585" s="70"/>
      <c r="V1585" s="46"/>
    </row>
    <row r="1586" spans="1:22" ht="13.8">
      <c r="A1586" s="76"/>
      <c r="B1586" s="76"/>
      <c r="C1586" s="5"/>
      <c r="D1586" s="25"/>
      <c r="E1586" s="33"/>
      <c r="G1586" s="70"/>
      <c r="V1586" s="46"/>
    </row>
    <row r="1587" spans="1:22" ht="13.8">
      <c r="A1587" s="76"/>
      <c r="B1587" s="76"/>
      <c r="C1587" s="5"/>
      <c r="D1587" s="25"/>
      <c r="E1587" s="33"/>
      <c r="G1587" s="70"/>
      <c r="V1587" s="46"/>
    </row>
    <row r="1588" spans="1:22" ht="13.8">
      <c r="A1588" s="76"/>
      <c r="B1588" s="76"/>
      <c r="C1588" s="5"/>
      <c r="D1588" s="25"/>
      <c r="E1588" s="33"/>
      <c r="G1588" s="70"/>
      <c r="V1588" s="46"/>
    </row>
    <row r="1589" spans="1:22" ht="13.8">
      <c r="A1589" s="76"/>
      <c r="B1589" s="76"/>
      <c r="C1589" s="5"/>
      <c r="D1589" s="25"/>
      <c r="E1589" s="33"/>
      <c r="G1589" s="70"/>
      <c r="V1589" s="46"/>
    </row>
    <row r="1590" spans="1:22" ht="13.8">
      <c r="A1590" s="76"/>
      <c r="B1590" s="76"/>
      <c r="C1590" s="5"/>
      <c r="D1590" s="25"/>
      <c r="E1590" s="33"/>
      <c r="G1590" s="70"/>
      <c r="V1590" s="46"/>
    </row>
    <row r="1591" spans="1:22" ht="13.8">
      <c r="A1591" s="76"/>
      <c r="B1591" s="76"/>
      <c r="C1591" s="5"/>
      <c r="D1591" s="25"/>
      <c r="E1591" s="33"/>
      <c r="G1591" s="70"/>
      <c r="V1591" s="46"/>
    </row>
    <row r="1592" spans="1:22" ht="13.8">
      <c r="A1592" s="76"/>
      <c r="B1592" s="76"/>
      <c r="C1592" s="5"/>
      <c r="D1592" s="25"/>
      <c r="E1592" s="33"/>
      <c r="G1592" s="70"/>
      <c r="V1592" s="46"/>
    </row>
    <row r="1593" spans="1:22" ht="13.8">
      <c r="A1593" s="76"/>
      <c r="B1593" s="76"/>
      <c r="C1593" s="5"/>
      <c r="D1593" s="25"/>
      <c r="E1593" s="33"/>
      <c r="G1593" s="70"/>
      <c r="V1593" s="46"/>
    </row>
    <row r="1594" spans="1:22" ht="13.8">
      <c r="A1594" s="76"/>
      <c r="B1594" s="76"/>
      <c r="C1594" s="5"/>
      <c r="D1594" s="25"/>
      <c r="E1594" s="33"/>
      <c r="G1594" s="70"/>
      <c r="V1594" s="46"/>
    </row>
    <row r="1595" spans="1:22" ht="13.8">
      <c r="A1595" s="76"/>
      <c r="B1595" s="76"/>
      <c r="C1595" s="5"/>
      <c r="D1595" s="25"/>
      <c r="E1595" s="33"/>
      <c r="G1595" s="70"/>
      <c r="V1595" s="46"/>
    </row>
    <row r="1596" spans="1:22" ht="13.8">
      <c r="A1596" s="76"/>
      <c r="B1596" s="76"/>
      <c r="C1596" s="5"/>
      <c r="D1596" s="25"/>
      <c r="E1596" s="33"/>
      <c r="G1596" s="70"/>
      <c r="V1596" s="46"/>
    </row>
    <row r="1597" spans="1:22" ht="13.8">
      <c r="A1597" s="76"/>
      <c r="B1597" s="76"/>
      <c r="C1597" s="5"/>
      <c r="D1597" s="25"/>
      <c r="E1597" s="33"/>
      <c r="G1597" s="70"/>
      <c r="V1597" s="46"/>
    </row>
    <row r="1598" spans="1:22" ht="13.8">
      <c r="A1598" s="76"/>
      <c r="B1598" s="76"/>
      <c r="C1598" s="5"/>
      <c r="D1598" s="25"/>
      <c r="E1598" s="33"/>
      <c r="G1598" s="70"/>
      <c r="V1598" s="46"/>
    </row>
    <row r="1599" spans="1:22" ht="13.8">
      <c r="A1599" s="76"/>
      <c r="B1599" s="76"/>
      <c r="C1599" s="5"/>
      <c r="D1599" s="25"/>
      <c r="E1599" s="33"/>
      <c r="G1599" s="70"/>
      <c r="V1599" s="46"/>
    </row>
    <row r="1600" spans="1:22" ht="13.8">
      <c r="A1600" s="76"/>
      <c r="B1600" s="76"/>
      <c r="C1600" s="5"/>
      <c r="D1600" s="25"/>
      <c r="E1600" s="33"/>
      <c r="G1600" s="70"/>
      <c r="V1600" s="46"/>
    </row>
    <row r="1601" spans="1:22" ht="13.8">
      <c r="A1601" s="76"/>
      <c r="B1601" s="76"/>
      <c r="C1601" s="5"/>
      <c r="D1601" s="25"/>
      <c r="E1601" s="33"/>
      <c r="G1601" s="70"/>
      <c r="V1601" s="46"/>
    </row>
    <row r="1602" spans="1:22" ht="13.8">
      <c r="A1602" s="76"/>
      <c r="B1602" s="76"/>
      <c r="C1602" s="5"/>
      <c r="D1602" s="25"/>
      <c r="E1602" s="33"/>
      <c r="G1602" s="70"/>
      <c r="V1602" s="46"/>
    </row>
    <row r="1603" spans="1:22" ht="13.8">
      <c r="A1603" s="76"/>
      <c r="B1603" s="76"/>
      <c r="C1603" s="5"/>
      <c r="D1603" s="25"/>
      <c r="E1603" s="33"/>
      <c r="G1603" s="70"/>
      <c r="V1603" s="46"/>
    </row>
    <row r="1604" spans="1:22" ht="13.8">
      <c r="A1604" s="76"/>
      <c r="B1604" s="76"/>
      <c r="C1604" s="5"/>
      <c r="D1604" s="25"/>
      <c r="E1604" s="33"/>
      <c r="G1604" s="70"/>
      <c r="V1604" s="46"/>
    </row>
    <row r="1605" spans="1:22" ht="13.8">
      <c r="A1605" s="76"/>
      <c r="B1605" s="76"/>
      <c r="C1605" s="5"/>
      <c r="D1605" s="25"/>
      <c r="E1605" s="33"/>
      <c r="G1605" s="70"/>
      <c r="V1605" s="46"/>
    </row>
    <row r="1606" spans="1:22" ht="13.8">
      <c r="A1606" s="76"/>
      <c r="B1606" s="76"/>
      <c r="C1606" s="5"/>
      <c r="D1606" s="25"/>
      <c r="E1606" s="33"/>
      <c r="G1606" s="70"/>
      <c r="V1606" s="46"/>
    </row>
    <row r="1607" spans="1:22" ht="13.8">
      <c r="A1607" s="76"/>
      <c r="B1607" s="76"/>
      <c r="C1607" s="5"/>
      <c r="D1607" s="25"/>
      <c r="E1607" s="33"/>
      <c r="G1607" s="70"/>
      <c r="V1607" s="46"/>
    </row>
    <row r="1608" spans="1:22" ht="13.8">
      <c r="A1608" s="76"/>
      <c r="B1608" s="76"/>
      <c r="C1608" s="5"/>
      <c r="D1608" s="25"/>
      <c r="E1608" s="33"/>
      <c r="G1608" s="70"/>
      <c r="V1608" s="46"/>
    </row>
    <row r="1609" spans="1:22" ht="13.8">
      <c r="A1609" s="76"/>
      <c r="B1609" s="76"/>
      <c r="C1609" s="5"/>
      <c r="D1609" s="25"/>
      <c r="E1609" s="33"/>
      <c r="G1609" s="70"/>
      <c r="V1609" s="46"/>
    </row>
    <row r="1610" spans="1:22" ht="13.8">
      <c r="A1610" s="76"/>
      <c r="B1610" s="76"/>
      <c r="C1610" s="5"/>
      <c r="D1610" s="25"/>
      <c r="E1610" s="33"/>
      <c r="G1610" s="70"/>
      <c r="V1610" s="46"/>
    </row>
    <row r="1611" spans="1:22" ht="13.8">
      <c r="A1611" s="76"/>
      <c r="B1611" s="76"/>
      <c r="C1611" s="5"/>
      <c r="D1611" s="25"/>
      <c r="E1611" s="33"/>
      <c r="G1611" s="70"/>
      <c r="V1611" s="46"/>
    </row>
    <row r="1612" spans="1:22" ht="13.8">
      <c r="A1612" s="76"/>
      <c r="B1612" s="76"/>
      <c r="C1612" s="5"/>
      <c r="D1612" s="25"/>
      <c r="E1612" s="33"/>
      <c r="G1612" s="70"/>
      <c r="V1612" s="46"/>
    </row>
    <row r="1613" spans="1:22" ht="13.8">
      <c r="A1613" s="76"/>
      <c r="B1613" s="76"/>
      <c r="C1613" s="5"/>
      <c r="D1613" s="25"/>
      <c r="E1613" s="33"/>
      <c r="G1613" s="70"/>
      <c r="V1613" s="46"/>
    </row>
    <row r="1614" spans="1:22" ht="13.8">
      <c r="A1614" s="76"/>
      <c r="B1614" s="76"/>
      <c r="C1614" s="5"/>
      <c r="D1614" s="25"/>
      <c r="E1614" s="33"/>
      <c r="G1614" s="70"/>
      <c r="V1614" s="46"/>
    </row>
    <row r="1615" spans="1:22" ht="13.8">
      <c r="A1615" s="76"/>
      <c r="B1615" s="76"/>
      <c r="C1615" s="5"/>
      <c r="D1615" s="25"/>
      <c r="E1615" s="33"/>
      <c r="G1615" s="70"/>
      <c r="V1615" s="46"/>
    </row>
    <row r="1616" spans="1:22" ht="13.8">
      <c r="A1616" s="76"/>
      <c r="B1616" s="76"/>
      <c r="C1616" s="5"/>
      <c r="D1616" s="25"/>
      <c r="E1616" s="33"/>
      <c r="G1616" s="70"/>
      <c r="V1616" s="46"/>
    </row>
    <row r="1617" spans="1:22" ht="13.8">
      <c r="A1617" s="76"/>
      <c r="B1617" s="76"/>
      <c r="C1617" s="5"/>
      <c r="D1617" s="25"/>
      <c r="E1617" s="33"/>
      <c r="G1617" s="70"/>
      <c r="V1617" s="46"/>
    </row>
    <row r="1618" spans="1:22" ht="13.8">
      <c r="A1618" s="76"/>
      <c r="B1618" s="76"/>
      <c r="C1618" s="5"/>
      <c r="D1618" s="25"/>
      <c r="E1618" s="33"/>
      <c r="G1618" s="70"/>
      <c r="V1618" s="46"/>
    </row>
    <row r="1619" spans="1:22" ht="13.8">
      <c r="A1619" s="76"/>
      <c r="B1619" s="76"/>
      <c r="C1619" s="5"/>
      <c r="D1619" s="25"/>
      <c r="E1619" s="33"/>
      <c r="G1619" s="70"/>
      <c r="V1619" s="46"/>
    </row>
    <row r="1620" spans="1:22" ht="13.8">
      <c r="A1620" s="76"/>
      <c r="B1620" s="76"/>
      <c r="C1620" s="5"/>
      <c r="D1620" s="25"/>
      <c r="E1620" s="33"/>
      <c r="G1620" s="70"/>
      <c r="V1620" s="46"/>
    </row>
    <row r="1621" spans="1:22" ht="13.8">
      <c r="A1621" s="76"/>
      <c r="B1621" s="76"/>
      <c r="C1621" s="5"/>
      <c r="D1621" s="25"/>
      <c r="E1621" s="33"/>
      <c r="G1621" s="70"/>
      <c r="V1621" s="46"/>
    </row>
    <row r="1622" spans="1:22" ht="13.8">
      <c r="A1622" s="76"/>
      <c r="B1622" s="76"/>
      <c r="C1622" s="5"/>
      <c r="D1622" s="25"/>
      <c r="E1622" s="33"/>
      <c r="G1622" s="70"/>
      <c r="V1622" s="46"/>
    </row>
    <row r="1623" spans="1:22" ht="13.8">
      <c r="A1623" s="76"/>
      <c r="B1623" s="76"/>
      <c r="C1623" s="5"/>
      <c r="D1623" s="25"/>
      <c r="E1623" s="33"/>
      <c r="G1623" s="70"/>
      <c r="V1623" s="46"/>
    </row>
    <row r="1624" spans="1:22" ht="13.8">
      <c r="A1624" s="76"/>
      <c r="B1624" s="76"/>
      <c r="C1624" s="5"/>
      <c r="D1624" s="25"/>
      <c r="E1624" s="33"/>
      <c r="G1624" s="70"/>
      <c r="V1624" s="46"/>
    </row>
    <row r="1625" spans="1:22" ht="13.8">
      <c r="A1625" s="76"/>
      <c r="B1625" s="76"/>
      <c r="C1625" s="5"/>
      <c r="D1625" s="25"/>
      <c r="E1625" s="33"/>
      <c r="G1625" s="70"/>
      <c r="V1625" s="46"/>
    </row>
    <row r="1626" spans="1:22" ht="13.8">
      <c r="A1626" s="76"/>
      <c r="B1626" s="76"/>
      <c r="C1626" s="5"/>
      <c r="D1626" s="25"/>
      <c r="E1626" s="33"/>
      <c r="G1626" s="70"/>
      <c r="V1626" s="46"/>
    </row>
    <row r="1627" spans="1:22" ht="13.8">
      <c r="A1627" s="76"/>
      <c r="B1627" s="76"/>
      <c r="C1627" s="5"/>
      <c r="D1627" s="25"/>
      <c r="E1627" s="33"/>
      <c r="G1627" s="70"/>
      <c r="V1627" s="46"/>
    </row>
    <row r="1628" spans="1:22" ht="13.8">
      <c r="A1628" s="76"/>
      <c r="B1628" s="76"/>
      <c r="C1628" s="5"/>
      <c r="D1628" s="25"/>
      <c r="E1628" s="33"/>
      <c r="G1628" s="70"/>
      <c r="V1628" s="46"/>
    </row>
    <row r="1629" spans="1:22" ht="13.8">
      <c r="A1629" s="76"/>
      <c r="B1629" s="76"/>
      <c r="C1629" s="5"/>
      <c r="D1629" s="25"/>
      <c r="E1629" s="33"/>
      <c r="G1629" s="70"/>
      <c r="V1629" s="46"/>
    </row>
    <row r="1630" spans="1:22" ht="13.8">
      <c r="A1630" s="76"/>
      <c r="B1630" s="76"/>
      <c r="C1630" s="5"/>
      <c r="D1630" s="25"/>
      <c r="E1630" s="33"/>
      <c r="G1630" s="70"/>
      <c r="V1630" s="46"/>
    </row>
    <row r="1631" spans="1:22" ht="13.8">
      <c r="A1631" s="76"/>
      <c r="B1631" s="76"/>
      <c r="C1631" s="5"/>
      <c r="D1631" s="25"/>
      <c r="E1631" s="33"/>
      <c r="G1631" s="70"/>
      <c r="V1631" s="46"/>
    </row>
    <row r="1632" spans="1:22" ht="13.8">
      <c r="A1632" s="76"/>
      <c r="B1632" s="76"/>
      <c r="C1632" s="5"/>
      <c r="D1632" s="25"/>
      <c r="E1632" s="33"/>
      <c r="G1632" s="70"/>
      <c r="V1632" s="46"/>
    </row>
    <row r="1633" spans="1:22" ht="13.8">
      <c r="A1633" s="76"/>
      <c r="B1633" s="76"/>
      <c r="C1633" s="5"/>
      <c r="D1633" s="25"/>
      <c r="E1633" s="33"/>
      <c r="G1633" s="70"/>
      <c r="V1633" s="46"/>
    </row>
    <row r="1634" spans="1:22" ht="13.8">
      <c r="A1634" s="76"/>
      <c r="B1634" s="76"/>
      <c r="C1634" s="5"/>
      <c r="D1634" s="25"/>
      <c r="E1634" s="33"/>
      <c r="G1634" s="70"/>
      <c r="V1634" s="46"/>
    </row>
    <row r="1635" spans="1:22" ht="13.8">
      <c r="A1635" s="76"/>
      <c r="B1635" s="76"/>
      <c r="C1635" s="5"/>
      <c r="D1635" s="25"/>
      <c r="E1635" s="33"/>
      <c r="G1635" s="70"/>
      <c r="V1635" s="46"/>
    </row>
    <row r="1636" spans="1:22" ht="13.8">
      <c r="A1636" s="76"/>
      <c r="B1636" s="76"/>
      <c r="C1636" s="5"/>
      <c r="D1636" s="25"/>
      <c r="E1636" s="33"/>
      <c r="G1636" s="70"/>
      <c r="V1636" s="46"/>
    </row>
    <row r="1637" spans="1:22" ht="13.8">
      <c r="A1637" s="76"/>
      <c r="B1637" s="76"/>
      <c r="C1637" s="5"/>
      <c r="D1637" s="25"/>
      <c r="E1637" s="33"/>
      <c r="G1637" s="70"/>
      <c r="V1637" s="46"/>
    </row>
    <row r="1638" spans="1:22" ht="13.8">
      <c r="A1638" s="76"/>
      <c r="B1638" s="76"/>
      <c r="C1638" s="5"/>
      <c r="D1638" s="25"/>
      <c r="E1638" s="33"/>
      <c r="G1638" s="70"/>
      <c r="V1638" s="46"/>
    </row>
    <row r="1639" spans="1:22" ht="13.8">
      <c r="A1639" s="76"/>
      <c r="B1639" s="76"/>
      <c r="C1639" s="5"/>
      <c r="D1639" s="25"/>
      <c r="E1639" s="33"/>
      <c r="G1639" s="70"/>
      <c r="V1639" s="46"/>
    </row>
    <row r="1640" spans="1:22" ht="13.8">
      <c r="A1640" s="76"/>
      <c r="B1640" s="76"/>
      <c r="C1640" s="5"/>
      <c r="D1640" s="25"/>
      <c r="E1640" s="33"/>
      <c r="G1640" s="70"/>
      <c r="V1640" s="46"/>
    </row>
    <row r="1641" spans="1:22" ht="13.8">
      <c r="A1641" s="76"/>
      <c r="B1641" s="76"/>
      <c r="C1641" s="5"/>
      <c r="D1641" s="25"/>
      <c r="E1641" s="33"/>
      <c r="G1641" s="70"/>
      <c r="V1641" s="46"/>
    </row>
    <row r="1642" spans="1:22" ht="13.8">
      <c r="A1642" s="76"/>
      <c r="B1642" s="76"/>
      <c r="C1642" s="5"/>
      <c r="D1642" s="25"/>
      <c r="E1642" s="33"/>
      <c r="G1642" s="70"/>
      <c r="V1642" s="46"/>
    </row>
    <row r="1643" spans="1:22" ht="13.8">
      <c r="A1643" s="76"/>
      <c r="B1643" s="76"/>
      <c r="C1643" s="5"/>
      <c r="D1643" s="25"/>
      <c r="E1643" s="33"/>
      <c r="G1643" s="70"/>
      <c r="V1643" s="46"/>
    </row>
    <row r="1644" spans="1:22" ht="13.8">
      <c r="A1644" s="76"/>
      <c r="B1644" s="76"/>
      <c r="C1644" s="5"/>
      <c r="D1644" s="25"/>
      <c r="E1644" s="33"/>
      <c r="G1644" s="70"/>
      <c r="V1644" s="46"/>
    </row>
    <row r="1645" spans="1:22" ht="13.8">
      <c r="A1645" s="76"/>
      <c r="B1645" s="76"/>
      <c r="C1645" s="5"/>
      <c r="D1645" s="25"/>
      <c r="E1645" s="33"/>
      <c r="G1645" s="70"/>
      <c r="V1645" s="46"/>
    </row>
    <row r="1646" spans="1:22" ht="13.8">
      <c r="A1646" s="76"/>
      <c r="B1646" s="76"/>
      <c r="C1646" s="5"/>
      <c r="D1646" s="25"/>
      <c r="E1646" s="33"/>
      <c r="G1646" s="70"/>
      <c r="V1646" s="46"/>
    </row>
    <row r="1647" spans="1:22" ht="13.8">
      <c r="A1647" s="76"/>
      <c r="B1647" s="76"/>
      <c r="C1647" s="5"/>
      <c r="D1647" s="25"/>
      <c r="E1647" s="33"/>
      <c r="G1647" s="70"/>
      <c r="V1647" s="46"/>
    </row>
    <row r="1648" spans="1:22" ht="13.8">
      <c r="A1648" s="76"/>
      <c r="B1648" s="76"/>
      <c r="C1648" s="5"/>
      <c r="D1648" s="25"/>
      <c r="E1648" s="33"/>
      <c r="G1648" s="70"/>
      <c r="V1648" s="46"/>
    </row>
    <row r="1649" spans="1:22" ht="13.8">
      <c r="A1649" s="76"/>
      <c r="B1649" s="76"/>
      <c r="C1649" s="5"/>
      <c r="D1649" s="25"/>
      <c r="E1649" s="33"/>
      <c r="G1649" s="70"/>
      <c r="V1649" s="46"/>
    </row>
    <row r="1650" spans="1:22" ht="13.8">
      <c r="A1650" s="76"/>
      <c r="B1650" s="76"/>
      <c r="C1650" s="5"/>
      <c r="D1650" s="25"/>
      <c r="E1650" s="33"/>
      <c r="G1650" s="70"/>
      <c r="V1650" s="46"/>
    </row>
    <row r="1651" spans="1:22" ht="13.8">
      <c r="A1651" s="76"/>
      <c r="B1651" s="76"/>
      <c r="C1651" s="5"/>
      <c r="D1651" s="25"/>
      <c r="E1651" s="33"/>
      <c r="G1651" s="70"/>
      <c r="V1651" s="46"/>
    </row>
    <row r="1652" spans="1:22" ht="13.8">
      <c r="A1652" s="76"/>
      <c r="B1652" s="76"/>
      <c r="C1652" s="5"/>
      <c r="D1652" s="25"/>
      <c r="E1652" s="33"/>
      <c r="G1652" s="70"/>
      <c r="V1652" s="46"/>
    </row>
    <row r="1653" spans="1:22" ht="13.8">
      <c r="A1653" s="76"/>
      <c r="B1653" s="76"/>
      <c r="C1653" s="5"/>
      <c r="D1653" s="25"/>
      <c r="E1653" s="33"/>
      <c r="G1653" s="70"/>
      <c r="V1653" s="46"/>
    </row>
    <row r="1654" spans="1:22" ht="13.8">
      <c r="A1654" s="76"/>
      <c r="B1654" s="76"/>
      <c r="C1654" s="5"/>
      <c r="D1654" s="25"/>
      <c r="E1654" s="33"/>
      <c r="G1654" s="70"/>
      <c r="V1654" s="46"/>
    </row>
    <row r="1655" spans="1:22" ht="13.8">
      <c r="A1655" s="76"/>
      <c r="B1655" s="76"/>
      <c r="C1655" s="5"/>
      <c r="D1655" s="25"/>
      <c r="E1655" s="33"/>
      <c r="G1655" s="70"/>
      <c r="V1655" s="46"/>
    </row>
    <row r="1656" spans="1:22" ht="13.8">
      <c r="A1656" s="76"/>
      <c r="B1656" s="76"/>
      <c r="C1656" s="5"/>
      <c r="D1656" s="25"/>
      <c r="E1656" s="33"/>
      <c r="G1656" s="70"/>
      <c r="V1656" s="46"/>
    </row>
    <row r="1657" spans="1:22" ht="13.8">
      <c r="A1657" s="76"/>
      <c r="B1657" s="76"/>
      <c r="C1657" s="5"/>
      <c r="D1657" s="25"/>
      <c r="E1657" s="33"/>
      <c r="G1657" s="70"/>
      <c r="V1657" s="46"/>
    </row>
    <row r="1658" spans="1:22" ht="13.8">
      <c r="A1658" s="76"/>
      <c r="B1658" s="76"/>
      <c r="C1658" s="5"/>
      <c r="D1658" s="25"/>
      <c r="E1658" s="33"/>
      <c r="G1658" s="70"/>
      <c r="V1658" s="46"/>
    </row>
    <row r="1659" spans="1:22" ht="13.8">
      <c r="A1659" s="76"/>
      <c r="B1659" s="76"/>
      <c r="C1659" s="5"/>
      <c r="D1659" s="25"/>
      <c r="E1659" s="33"/>
      <c r="G1659" s="70"/>
      <c r="V1659" s="46"/>
    </row>
    <row r="1660" spans="1:22" ht="13.8">
      <c r="A1660" s="76"/>
      <c r="B1660" s="76"/>
      <c r="C1660" s="5"/>
      <c r="D1660" s="25"/>
      <c r="E1660" s="33"/>
      <c r="G1660" s="70"/>
      <c r="V1660" s="46"/>
    </row>
    <row r="1661" spans="1:22" ht="13.8">
      <c r="A1661" s="76"/>
      <c r="B1661" s="76"/>
      <c r="C1661" s="5"/>
      <c r="D1661" s="25"/>
      <c r="E1661" s="33"/>
      <c r="G1661" s="70"/>
      <c r="V1661" s="46"/>
    </row>
    <row r="1662" spans="1:22" ht="13.8">
      <c r="A1662" s="76"/>
      <c r="B1662" s="76"/>
      <c r="C1662" s="5"/>
      <c r="D1662" s="25"/>
      <c r="E1662" s="33"/>
      <c r="G1662" s="70"/>
      <c r="V1662" s="46"/>
    </row>
    <row r="1663" spans="1:22" ht="13.8">
      <c r="A1663" s="76"/>
      <c r="B1663" s="76"/>
      <c r="C1663" s="5"/>
      <c r="D1663" s="25"/>
      <c r="E1663" s="33"/>
      <c r="G1663" s="70"/>
      <c r="V1663" s="46"/>
    </row>
    <row r="1664" spans="1:22" ht="13.8">
      <c r="A1664" s="76"/>
      <c r="B1664" s="76"/>
      <c r="C1664" s="5"/>
      <c r="D1664" s="25"/>
      <c r="E1664" s="33"/>
      <c r="G1664" s="70"/>
      <c r="V1664" s="46"/>
    </row>
    <row r="1665" spans="1:22" ht="13.8">
      <c r="A1665" s="76"/>
      <c r="B1665" s="76"/>
      <c r="C1665" s="5"/>
      <c r="D1665" s="25"/>
      <c r="E1665" s="33"/>
      <c r="G1665" s="70"/>
      <c r="V1665" s="46"/>
    </row>
    <row r="1666" spans="1:22" ht="13.8">
      <c r="A1666" s="76"/>
      <c r="B1666" s="76"/>
      <c r="C1666" s="5"/>
      <c r="D1666" s="25"/>
      <c r="E1666" s="33"/>
      <c r="G1666" s="70"/>
      <c r="V1666" s="46"/>
    </row>
    <row r="1667" spans="1:22" ht="13.8">
      <c r="A1667" s="76"/>
      <c r="B1667" s="76"/>
      <c r="C1667" s="5"/>
      <c r="D1667" s="25"/>
      <c r="E1667" s="33"/>
      <c r="G1667" s="70"/>
      <c r="V1667" s="46"/>
    </row>
    <row r="1668" spans="1:22" ht="13.8">
      <c r="A1668" s="76"/>
      <c r="B1668" s="76"/>
      <c r="C1668" s="5"/>
      <c r="D1668" s="25"/>
      <c r="E1668" s="33"/>
      <c r="G1668" s="70"/>
      <c r="V1668" s="46"/>
    </row>
    <row r="1669" spans="1:22" ht="13.8">
      <c r="A1669" s="76"/>
      <c r="B1669" s="76"/>
      <c r="C1669" s="5"/>
      <c r="D1669" s="25"/>
      <c r="E1669" s="33"/>
      <c r="G1669" s="70"/>
      <c r="V1669" s="46"/>
    </row>
    <row r="1670" spans="1:22" ht="13.8">
      <c r="A1670" s="76"/>
      <c r="B1670" s="76"/>
      <c r="C1670" s="5"/>
      <c r="D1670" s="25"/>
      <c r="E1670" s="33"/>
      <c r="G1670" s="70"/>
      <c r="V1670" s="46"/>
    </row>
    <row r="1671" spans="1:22" ht="13.8">
      <c r="A1671" s="76"/>
      <c r="B1671" s="76"/>
      <c r="C1671" s="5"/>
      <c r="D1671" s="25"/>
      <c r="E1671" s="33"/>
      <c r="G1671" s="70"/>
      <c r="V1671" s="46"/>
    </row>
    <row r="1672" spans="1:22" ht="13.8">
      <c r="A1672" s="76"/>
      <c r="B1672" s="76"/>
      <c r="C1672" s="5"/>
      <c r="D1672" s="25"/>
      <c r="E1672" s="33"/>
      <c r="G1672" s="70"/>
      <c r="V1672" s="46"/>
    </row>
    <row r="1673" spans="1:22" ht="13.8">
      <c r="A1673" s="76"/>
      <c r="B1673" s="76"/>
      <c r="C1673" s="5"/>
      <c r="D1673" s="25"/>
      <c r="E1673" s="33"/>
      <c r="G1673" s="70"/>
      <c r="V1673" s="46"/>
    </row>
    <row r="1674" spans="1:22" ht="13.8">
      <c r="A1674" s="76"/>
      <c r="B1674" s="76"/>
      <c r="C1674" s="5"/>
      <c r="D1674" s="25"/>
      <c r="E1674" s="33"/>
      <c r="G1674" s="70"/>
      <c r="V1674" s="46"/>
    </row>
    <row r="1675" spans="1:22" ht="13.8">
      <c r="A1675" s="76"/>
      <c r="B1675" s="76"/>
      <c r="C1675" s="5"/>
      <c r="D1675" s="25"/>
      <c r="E1675" s="33"/>
      <c r="G1675" s="70"/>
      <c r="V1675" s="46"/>
    </row>
    <row r="1676" spans="1:22" ht="13.8">
      <c r="A1676" s="76"/>
      <c r="B1676" s="76"/>
      <c r="C1676" s="5"/>
      <c r="D1676" s="25"/>
      <c r="E1676" s="33"/>
      <c r="G1676" s="70"/>
      <c r="V1676" s="46"/>
    </row>
    <row r="1677" spans="1:22" ht="13.8">
      <c r="A1677" s="76"/>
      <c r="B1677" s="76"/>
      <c r="C1677" s="5"/>
      <c r="D1677" s="25"/>
      <c r="E1677" s="33"/>
      <c r="G1677" s="70"/>
      <c r="V1677" s="46"/>
    </row>
    <row r="1678" spans="1:22" ht="13.8">
      <c r="A1678" s="76"/>
      <c r="B1678" s="76"/>
      <c r="C1678" s="5"/>
      <c r="D1678" s="25"/>
      <c r="E1678" s="33"/>
      <c r="G1678" s="70"/>
      <c r="V1678" s="46"/>
    </row>
    <row r="1679" spans="1:22" ht="13.8">
      <c r="A1679" s="76"/>
      <c r="B1679" s="76"/>
      <c r="C1679" s="5"/>
      <c r="D1679" s="25"/>
      <c r="E1679" s="33"/>
      <c r="G1679" s="70"/>
      <c r="V1679" s="46"/>
    </row>
    <row r="1680" spans="1:22" ht="13.8">
      <c r="A1680" s="76"/>
      <c r="B1680" s="76"/>
      <c r="C1680" s="5"/>
      <c r="D1680" s="25"/>
      <c r="E1680" s="33"/>
      <c r="G1680" s="70"/>
      <c r="V1680" s="46"/>
    </row>
    <row r="1681" spans="1:22" ht="13.8">
      <c r="A1681" s="76"/>
      <c r="B1681" s="76"/>
      <c r="C1681" s="5"/>
      <c r="D1681" s="25"/>
      <c r="E1681" s="33"/>
      <c r="G1681" s="70"/>
      <c r="V1681" s="46"/>
    </row>
    <row r="1682" spans="1:22" ht="13.8">
      <c r="A1682" s="76"/>
      <c r="B1682" s="76"/>
      <c r="C1682" s="5"/>
      <c r="D1682" s="25"/>
      <c r="E1682" s="33"/>
      <c r="G1682" s="70"/>
      <c r="V1682" s="46"/>
    </row>
    <row r="1683" spans="1:22" ht="13.8">
      <c r="A1683" s="76"/>
      <c r="B1683" s="76"/>
      <c r="C1683" s="5"/>
      <c r="D1683" s="25"/>
      <c r="E1683" s="33"/>
      <c r="G1683" s="70"/>
      <c r="V1683" s="46"/>
    </row>
    <row r="1684" spans="1:22" ht="13.8">
      <c r="A1684" s="76"/>
      <c r="B1684" s="76"/>
      <c r="C1684" s="5"/>
      <c r="D1684" s="25"/>
      <c r="E1684" s="33"/>
      <c r="G1684" s="70"/>
      <c r="V1684" s="46"/>
    </row>
    <row r="1685" spans="1:22" ht="13.8">
      <c r="A1685" s="76"/>
      <c r="B1685" s="76"/>
      <c r="C1685" s="5"/>
      <c r="D1685" s="25"/>
      <c r="E1685" s="33"/>
      <c r="G1685" s="70"/>
      <c r="V1685" s="46"/>
    </row>
    <row r="1686" spans="1:22" ht="13.8">
      <c r="A1686" s="76"/>
      <c r="B1686" s="76"/>
      <c r="C1686" s="5"/>
      <c r="D1686" s="25"/>
      <c r="E1686" s="33"/>
      <c r="G1686" s="70"/>
      <c r="V1686" s="46"/>
    </row>
    <row r="1687" spans="1:22" ht="13.8">
      <c r="A1687" s="76"/>
      <c r="B1687" s="76"/>
      <c r="C1687" s="5"/>
      <c r="D1687" s="25"/>
      <c r="E1687" s="33"/>
      <c r="G1687" s="70"/>
      <c r="V1687" s="46"/>
    </row>
    <row r="1688" spans="1:22" ht="13.8">
      <c r="A1688" s="76"/>
      <c r="B1688" s="76"/>
      <c r="C1688" s="5"/>
      <c r="D1688" s="25"/>
      <c r="E1688" s="33"/>
      <c r="G1688" s="70"/>
      <c r="V1688" s="46"/>
    </row>
    <row r="1689" spans="1:22" ht="13.8">
      <c r="A1689" s="76"/>
      <c r="B1689" s="76"/>
      <c r="C1689" s="5"/>
      <c r="D1689" s="25"/>
      <c r="E1689" s="33"/>
      <c r="G1689" s="70"/>
      <c r="V1689" s="46"/>
    </row>
    <row r="1690" spans="1:22" ht="13.8">
      <c r="A1690" s="76"/>
      <c r="B1690" s="76"/>
      <c r="C1690" s="5"/>
      <c r="D1690" s="25"/>
      <c r="E1690" s="33"/>
      <c r="G1690" s="70"/>
      <c r="V1690" s="46"/>
    </row>
    <row r="1691" spans="1:22" ht="13.8">
      <c r="A1691" s="76"/>
      <c r="B1691" s="76"/>
      <c r="C1691" s="5"/>
      <c r="D1691" s="25"/>
      <c r="E1691" s="33"/>
      <c r="G1691" s="70"/>
      <c r="V1691" s="46"/>
    </row>
    <row r="1692" spans="1:22" ht="13.8">
      <c r="A1692" s="76"/>
      <c r="B1692" s="76"/>
      <c r="C1692" s="5"/>
      <c r="D1692" s="25"/>
      <c r="E1692" s="33"/>
      <c r="G1692" s="70"/>
      <c r="V1692" s="46"/>
    </row>
    <row r="1693" spans="1:22" ht="13.8">
      <c r="A1693" s="76"/>
      <c r="B1693" s="76"/>
      <c r="C1693" s="5"/>
      <c r="D1693" s="25"/>
      <c r="E1693" s="33"/>
      <c r="G1693" s="70"/>
      <c r="V1693" s="46"/>
    </row>
    <row r="1694" spans="1:22" ht="13.8">
      <c r="A1694" s="76"/>
      <c r="B1694" s="76"/>
      <c r="C1694" s="5"/>
      <c r="D1694" s="25"/>
      <c r="E1694" s="33"/>
      <c r="G1694" s="70"/>
      <c r="V1694" s="46"/>
    </row>
    <row r="1695" spans="1:22" ht="13.8">
      <c r="A1695" s="76"/>
      <c r="B1695" s="76"/>
      <c r="C1695" s="5"/>
      <c r="D1695" s="25"/>
      <c r="E1695" s="33"/>
      <c r="G1695" s="70"/>
      <c r="V1695" s="46"/>
    </row>
    <row r="1696" spans="1:22" ht="13.8">
      <c r="A1696" s="76"/>
      <c r="B1696" s="76"/>
      <c r="C1696" s="5"/>
      <c r="D1696" s="25"/>
      <c r="E1696" s="33"/>
      <c r="G1696" s="70"/>
      <c r="V1696" s="46"/>
    </row>
    <row r="1697" spans="1:22" ht="13.8">
      <c r="A1697" s="76"/>
      <c r="B1697" s="76"/>
      <c r="C1697" s="5"/>
      <c r="D1697" s="25"/>
      <c r="E1697" s="33"/>
      <c r="G1697" s="70"/>
      <c r="V1697" s="46"/>
    </row>
    <row r="1698" spans="1:22" ht="13.8">
      <c r="A1698" s="76"/>
      <c r="B1698" s="76"/>
      <c r="C1698" s="5"/>
      <c r="D1698" s="25"/>
      <c r="E1698" s="33"/>
      <c r="G1698" s="70"/>
      <c r="V1698" s="46"/>
    </row>
    <row r="1699" spans="1:22" ht="13.8">
      <c r="A1699" s="76"/>
      <c r="B1699" s="76"/>
      <c r="C1699" s="5"/>
      <c r="D1699" s="25"/>
      <c r="E1699" s="33"/>
      <c r="G1699" s="70"/>
      <c r="V1699" s="46"/>
    </row>
    <row r="1700" spans="1:22" ht="13.8">
      <c r="A1700" s="76"/>
      <c r="B1700" s="76"/>
      <c r="C1700" s="5"/>
      <c r="D1700" s="25"/>
      <c r="E1700" s="33"/>
      <c r="G1700" s="70"/>
      <c r="V1700" s="46"/>
    </row>
    <row r="1701" spans="1:22" ht="13.8">
      <c r="A1701" s="76"/>
      <c r="B1701" s="76"/>
      <c r="C1701" s="5"/>
      <c r="D1701" s="25"/>
      <c r="E1701" s="33"/>
      <c r="G1701" s="70"/>
      <c r="V1701" s="46"/>
    </row>
    <row r="1702" spans="1:22" ht="13.8">
      <c r="A1702" s="76"/>
      <c r="B1702" s="76"/>
      <c r="C1702" s="5"/>
      <c r="D1702" s="25"/>
      <c r="E1702" s="33"/>
      <c r="G1702" s="70"/>
      <c r="V1702" s="46"/>
    </row>
    <row r="1703" spans="1:22" ht="13.8">
      <c r="A1703" s="76"/>
      <c r="B1703" s="76"/>
      <c r="C1703" s="5"/>
      <c r="D1703" s="25"/>
      <c r="E1703" s="33"/>
      <c r="G1703" s="70"/>
      <c r="V1703" s="46"/>
    </row>
    <row r="1704" spans="1:22" ht="13.8">
      <c r="A1704" s="76"/>
      <c r="B1704" s="76"/>
      <c r="C1704" s="5"/>
      <c r="D1704" s="25"/>
      <c r="E1704" s="33"/>
      <c r="G1704" s="70"/>
      <c r="V1704" s="46"/>
    </row>
    <row r="1705" spans="1:22" ht="13.8">
      <c r="A1705" s="76"/>
      <c r="B1705" s="76"/>
      <c r="C1705" s="5"/>
      <c r="D1705" s="25"/>
      <c r="E1705" s="33"/>
      <c r="G1705" s="70"/>
      <c r="V1705" s="46"/>
    </row>
    <row r="1706" spans="1:22" ht="13.8">
      <c r="A1706" s="76"/>
      <c r="B1706" s="76"/>
      <c r="C1706" s="5"/>
      <c r="D1706" s="25"/>
      <c r="E1706" s="33"/>
      <c r="G1706" s="70"/>
      <c r="V1706" s="46"/>
    </row>
    <row r="1707" spans="1:22" ht="13.8">
      <c r="A1707" s="76"/>
      <c r="B1707" s="76"/>
      <c r="C1707" s="5"/>
      <c r="D1707" s="25"/>
      <c r="E1707" s="33"/>
      <c r="G1707" s="70"/>
      <c r="V1707" s="46"/>
    </row>
    <row r="1708" spans="1:22" ht="13.8">
      <c r="A1708" s="76"/>
      <c r="B1708" s="76"/>
      <c r="C1708" s="5"/>
      <c r="D1708" s="25"/>
      <c r="E1708" s="33"/>
      <c r="G1708" s="70"/>
      <c r="V1708" s="46"/>
    </row>
    <row r="1709" spans="1:22" ht="13.8">
      <c r="A1709" s="76"/>
      <c r="B1709" s="76"/>
      <c r="C1709" s="5"/>
      <c r="D1709" s="25"/>
      <c r="E1709" s="33"/>
      <c r="G1709" s="70"/>
      <c r="V1709" s="46"/>
    </row>
    <row r="1710" spans="1:22" ht="13.8">
      <c r="A1710" s="76"/>
      <c r="B1710" s="76"/>
      <c r="C1710" s="5"/>
      <c r="D1710" s="25"/>
      <c r="E1710" s="33"/>
      <c r="G1710" s="70"/>
      <c r="V1710" s="46"/>
    </row>
    <row r="1711" spans="1:22" ht="13.8">
      <c r="A1711" s="76"/>
      <c r="B1711" s="76"/>
      <c r="C1711" s="5"/>
      <c r="D1711" s="25"/>
      <c r="E1711" s="33"/>
      <c r="G1711" s="70"/>
      <c r="V1711" s="46"/>
    </row>
    <row r="1712" spans="1:22" ht="13.8">
      <c r="A1712" s="76"/>
      <c r="B1712" s="76"/>
      <c r="C1712" s="5"/>
      <c r="D1712" s="25"/>
      <c r="E1712" s="33"/>
      <c r="G1712" s="70"/>
      <c r="V1712" s="46"/>
    </row>
    <row r="1713" spans="1:22" ht="13.8">
      <c r="A1713" s="76"/>
      <c r="B1713" s="76"/>
      <c r="C1713" s="5"/>
      <c r="D1713" s="25"/>
      <c r="E1713" s="33"/>
      <c r="G1713" s="70"/>
      <c r="V1713" s="46"/>
    </row>
    <row r="1714" spans="1:22" ht="13.8">
      <c r="A1714" s="76"/>
      <c r="B1714" s="76"/>
      <c r="C1714" s="5"/>
      <c r="D1714" s="25"/>
      <c r="E1714" s="33"/>
      <c r="G1714" s="70"/>
      <c r="V1714" s="46"/>
    </row>
    <row r="1715" spans="1:22" ht="13.8">
      <c r="A1715" s="76"/>
      <c r="B1715" s="76"/>
      <c r="C1715" s="5"/>
      <c r="D1715" s="25"/>
      <c r="E1715" s="33"/>
      <c r="G1715" s="70"/>
      <c r="V1715" s="46"/>
    </row>
    <row r="1716" spans="1:22" ht="13.8">
      <c r="A1716" s="76"/>
      <c r="B1716" s="76"/>
      <c r="C1716" s="5"/>
      <c r="D1716" s="25"/>
      <c r="E1716" s="33"/>
      <c r="G1716" s="70"/>
      <c r="V1716" s="46"/>
    </row>
    <row r="1717" spans="1:22" ht="13.8">
      <c r="A1717" s="76"/>
      <c r="B1717" s="76"/>
      <c r="C1717" s="5"/>
      <c r="D1717" s="25"/>
      <c r="E1717" s="33"/>
      <c r="G1717" s="70"/>
      <c r="V1717" s="46"/>
    </row>
    <row r="1718" spans="1:22" ht="13.8">
      <c r="A1718" s="76"/>
      <c r="B1718" s="76"/>
      <c r="C1718" s="5"/>
      <c r="D1718" s="25"/>
      <c r="E1718" s="33"/>
      <c r="G1718" s="70"/>
      <c r="V1718" s="46"/>
    </row>
    <row r="1719" spans="1:22" ht="13.8">
      <c r="A1719" s="76"/>
      <c r="B1719" s="76"/>
      <c r="C1719" s="5"/>
      <c r="D1719" s="25"/>
      <c r="E1719" s="33"/>
      <c r="G1719" s="70"/>
      <c r="V1719" s="46"/>
    </row>
    <row r="1720" spans="1:22" ht="13.8">
      <c r="A1720" s="76"/>
      <c r="B1720" s="76"/>
      <c r="C1720" s="5"/>
      <c r="D1720" s="25"/>
      <c r="E1720" s="33"/>
      <c r="G1720" s="70"/>
      <c r="V1720" s="46"/>
    </row>
    <row r="1721" spans="1:22" ht="13.8">
      <c r="A1721" s="76"/>
      <c r="B1721" s="76"/>
      <c r="C1721" s="5"/>
      <c r="D1721" s="25"/>
      <c r="E1721" s="33"/>
      <c r="G1721" s="70"/>
      <c r="V1721" s="46"/>
    </row>
    <row r="1722" spans="1:22" ht="13.8">
      <c r="A1722" s="76"/>
      <c r="B1722" s="76"/>
      <c r="C1722" s="5"/>
      <c r="D1722" s="25"/>
      <c r="E1722" s="33"/>
      <c r="G1722" s="70"/>
      <c r="V1722" s="46"/>
    </row>
    <row r="1723" spans="1:22" ht="13.8">
      <c r="A1723" s="76"/>
      <c r="B1723" s="76"/>
      <c r="C1723" s="5"/>
      <c r="D1723" s="25"/>
      <c r="E1723" s="33"/>
      <c r="G1723" s="70"/>
      <c r="V1723" s="46"/>
    </row>
    <row r="1724" spans="1:22" ht="13.8">
      <c r="A1724" s="76"/>
      <c r="B1724" s="76"/>
      <c r="C1724" s="5"/>
      <c r="D1724" s="25"/>
      <c r="E1724" s="33"/>
      <c r="G1724" s="70"/>
      <c r="V1724" s="46"/>
    </row>
    <row r="1725" spans="1:22" ht="13.8">
      <c r="A1725" s="76"/>
      <c r="B1725" s="76"/>
      <c r="C1725" s="5"/>
      <c r="D1725" s="25"/>
      <c r="E1725" s="33"/>
      <c r="G1725" s="70"/>
      <c r="V1725" s="46"/>
    </row>
    <row r="1726" spans="1:22" ht="13.8">
      <c r="A1726" s="76"/>
      <c r="B1726" s="76"/>
      <c r="C1726" s="5"/>
      <c r="D1726" s="25"/>
      <c r="E1726" s="33"/>
      <c r="G1726" s="70"/>
      <c r="V1726" s="46"/>
    </row>
    <row r="1727" spans="1:22" ht="13.8">
      <c r="A1727" s="76"/>
      <c r="B1727" s="76"/>
      <c r="C1727" s="5"/>
      <c r="D1727" s="25"/>
      <c r="E1727" s="33"/>
      <c r="G1727" s="70"/>
      <c r="V1727" s="46"/>
    </row>
    <row r="1728" spans="1:22" ht="13.8">
      <c r="A1728" s="76"/>
      <c r="B1728" s="76"/>
      <c r="C1728" s="5"/>
      <c r="D1728" s="25"/>
      <c r="E1728" s="33"/>
      <c r="G1728" s="70"/>
      <c r="V1728" s="46"/>
    </row>
    <row r="1729" spans="1:22" ht="13.8">
      <c r="A1729" s="76"/>
      <c r="B1729" s="76"/>
      <c r="C1729" s="5"/>
      <c r="D1729" s="25"/>
      <c r="E1729" s="33"/>
      <c r="G1729" s="70"/>
      <c r="V1729" s="46"/>
    </row>
    <row r="1730" spans="1:22" ht="13.8">
      <c r="A1730" s="76"/>
      <c r="B1730" s="76"/>
      <c r="C1730" s="5"/>
      <c r="D1730" s="25"/>
      <c r="E1730" s="33"/>
      <c r="G1730" s="70"/>
      <c r="V1730" s="46"/>
    </row>
    <row r="1731" spans="1:22" ht="13.8">
      <c r="A1731" s="76"/>
      <c r="B1731" s="76"/>
      <c r="C1731" s="5"/>
      <c r="D1731" s="25"/>
      <c r="E1731" s="33"/>
      <c r="G1731" s="70"/>
      <c r="V1731" s="46"/>
    </row>
    <row r="1732" spans="1:22" ht="13.8">
      <c r="A1732" s="76"/>
      <c r="B1732" s="76"/>
      <c r="C1732" s="5"/>
      <c r="D1732" s="25"/>
      <c r="E1732" s="33"/>
      <c r="G1732" s="70"/>
      <c r="V1732" s="46"/>
    </row>
    <row r="1733" spans="1:22" ht="13.8">
      <c r="A1733" s="76"/>
      <c r="B1733" s="76"/>
      <c r="C1733" s="5"/>
      <c r="D1733" s="25"/>
      <c r="E1733" s="33"/>
      <c r="G1733" s="70"/>
      <c r="V1733" s="46"/>
    </row>
    <row r="1734" spans="1:22" ht="13.8">
      <c r="A1734" s="76"/>
      <c r="B1734" s="76"/>
      <c r="C1734" s="5"/>
      <c r="D1734" s="25"/>
      <c r="E1734" s="33"/>
      <c r="G1734" s="70"/>
      <c r="V1734" s="46"/>
    </row>
    <row r="1735" spans="1:22" ht="13.8">
      <c r="A1735" s="76"/>
      <c r="B1735" s="76"/>
      <c r="C1735" s="5"/>
      <c r="D1735" s="25"/>
      <c r="E1735" s="33"/>
      <c r="G1735" s="70"/>
      <c r="V1735" s="46"/>
    </row>
    <row r="1736" spans="1:22" ht="13.8">
      <c r="A1736" s="76"/>
      <c r="B1736" s="76"/>
      <c r="C1736" s="5"/>
      <c r="D1736" s="25"/>
      <c r="E1736" s="33"/>
      <c r="G1736" s="70"/>
      <c r="V1736" s="46"/>
    </row>
    <row r="1737" spans="1:22" ht="13.8">
      <c r="A1737" s="76"/>
      <c r="B1737" s="76"/>
      <c r="C1737" s="5"/>
      <c r="D1737" s="25"/>
      <c r="E1737" s="33"/>
      <c r="G1737" s="70"/>
      <c r="V1737" s="46"/>
    </row>
    <row r="1738" spans="1:22" ht="13.8">
      <c r="A1738" s="76"/>
      <c r="B1738" s="76"/>
      <c r="C1738" s="5"/>
      <c r="D1738" s="25"/>
      <c r="E1738" s="33"/>
      <c r="G1738" s="70"/>
      <c r="V1738" s="46"/>
    </row>
    <row r="1739" spans="1:22" ht="13.8">
      <c r="A1739" s="76"/>
      <c r="B1739" s="76"/>
      <c r="C1739" s="5"/>
      <c r="D1739" s="25"/>
      <c r="E1739" s="33"/>
      <c r="G1739" s="70"/>
      <c r="V1739" s="46"/>
    </row>
    <row r="1740" spans="1:22" ht="13.8">
      <c r="A1740" s="76"/>
      <c r="B1740" s="76"/>
      <c r="C1740" s="5"/>
      <c r="D1740" s="25"/>
      <c r="E1740" s="33"/>
      <c r="G1740" s="70"/>
      <c r="V1740" s="46"/>
    </row>
    <row r="1741" spans="1:22" ht="13.8">
      <c r="A1741" s="76"/>
      <c r="B1741" s="76"/>
      <c r="C1741" s="5"/>
      <c r="D1741" s="25"/>
      <c r="E1741" s="33"/>
      <c r="G1741" s="70"/>
      <c r="V1741" s="46"/>
    </row>
    <row r="1742" spans="1:22" ht="13.8">
      <c r="A1742" s="76"/>
      <c r="B1742" s="76"/>
      <c r="C1742" s="5"/>
      <c r="D1742" s="25"/>
      <c r="E1742" s="33"/>
      <c r="G1742" s="70"/>
      <c r="V1742" s="46"/>
    </row>
    <row r="1743" spans="1:22" ht="13.8">
      <c r="A1743" s="76"/>
      <c r="B1743" s="76"/>
      <c r="C1743" s="5"/>
      <c r="D1743" s="25"/>
      <c r="E1743" s="33"/>
      <c r="G1743" s="70"/>
      <c r="V1743" s="46"/>
    </row>
    <row r="1744" spans="1:22" ht="13.8">
      <c r="A1744" s="76"/>
      <c r="B1744" s="76"/>
      <c r="C1744" s="5"/>
      <c r="D1744" s="25"/>
      <c r="E1744" s="33"/>
      <c r="G1744" s="70"/>
      <c r="V1744" s="46"/>
    </row>
    <row r="1745" spans="1:22" ht="13.8">
      <c r="A1745" s="76"/>
      <c r="B1745" s="76"/>
      <c r="C1745" s="5"/>
      <c r="D1745" s="25"/>
      <c r="E1745" s="33"/>
      <c r="G1745" s="70"/>
      <c r="V1745" s="46"/>
    </row>
    <row r="1746" spans="1:22" ht="13.8">
      <c r="A1746" s="76"/>
      <c r="B1746" s="76"/>
      <c r="C1746" s="5"/>
      <c r="D1746" s="25"/>
      <c r="E1746" s="33"/>
      <c r="G1746" s="70"/>
      <c r="V1746" s="46"/>
    </row>
    <row r="1747" spans="1:22" ht="13.8">
      <c r="A1747" s="76"/>
      <c r="B1747" s="76"/>
      <c r="C1747" s="5"/>
      <c r="D1747" s="25"/>
      <c r="E1747" s="33"/>
      <c r="G1747" s="70"/>
      <c r="V1747" s="46"/>
    </row>
    <row r="1748" spans="1:22" ht="13.8">
      <c r="A1748" s="76"/>
      <c r="B1748" s="76"/>
      <c r="C1748" s="5"/>
      <c r="D1748" s="25"/>
      <c r="E1748" s="33"/>
      <c r="G1748" s="70"/>
      <c r="V1748" s="46"/>
    </row>
    <row r="1749" spans="1:22" ht="13.8">
      <c r="A1749" s="76"/>
      <c r="B1749" s="76"/>
      <c r="C1749" s="5"/>
      <c r="D1749" s="25"/>
      <c r="E1749" s="33"/>
      <c r="G1749" s="70"/>
      <c r="V1749" s="46"/>
    </row>
    <row r="1750" spans="1:22" ht="13.8">
      <c r="A1750" s="76"/>
      <c r="B1750" s="76"/>
      <c r="C1750" s="5"/>
      <c r="D1750" s="25"/>
      <c r="E1750" s="33"/>
      <c r="G1750" s="70"/>
      <c r="V1750" s="46"/>
    </row>
    <row r="1751" spans="1:22" ht="13.8">
      <c r="A1751" s="76"/>
      <c r="B1751" s="76"/>
      <c r="C1751" s="5"/>
      <c r="D1751" s="25"/>
      <c r="E1751" s="33"/>
      <c r="G1751" s="70"/>
      <c r="V1751" s="46"/>
    </row>
    <row r="1752" spans="1:22" ht="13.8">
      <c r="A1752" s="76"/>
      <c r="B1752" s="76"/>
      <c r="C1752" s="5"/>
      <c r="D1752" s="25"/>
      <c r="E1752" s="33"/>
      <c r="G1752" s="70"/>
      <c r="V1752" s="46"/>
    </row>
    <row r="1753" spans="1:22" ht="13.8">
      <c r="A1753" s="76"/>
      <c r="B1753" s="76"/>
      <c r="C1753" s="5"/>
      <c r="D1753" s="25"/>
      <c r="E1753" s="33"/>
      <c r="G1753" s="70"/>
      <c r="V1753" s="46"/>
    </row>
    <row r="1754" spans="1:22" ht="13.8">
      <c r="A1754" s="76"/>
      <c r="B1754" s="76"/>
      <c r="C1754" s="5"/>
      <c r="D1754" s="25"/>
      <c r="E1754" s="33"/>
      <c r="G1754" s="70"/>
      <c r="V1754" s="46"/>
    </row>
    <row r="1755" spans="1:22" ht="13.8">
      <c r="A1755" s="76"/>
      <c r="B1755" s="76"/>
      <c r="C1755" s="5"/>
      <c r="D1755" s="25"/>
      <c r="E1755" s="33"/>
      <c r="G1755" s="70"/>
      <c r="V1755" s="46"/>
    </row>
    <row r="1756" spans="1:22" ht="13.8">
      <c r="A1756" s="76"/>
      <c r="B1756" s="76"/>
      <c r="C1756" s="5"/>
      <c r="D1756" s="25"/>
      <c r="E1756" s="33"/>
      <c r="G1756" s="70"/>
      <c r="V1756" s="46"/>
    </row>
    <row r="1757" spans="1:22" ht="13.8">
      <c r="A1757" s="76"/>
      <c r="B1757" s="76"/>
      <c r="C1757" s="5"/>
      <c r="D1757" s="25"/>
      <c r="E1757" s="33"/>
      <c r="G1757" s="70"/>
      <c r="V1757" s="46"/>
    </row>
    <row r="1758" spans="1:22" ht="13.8">
      <c r="A1758" s="76"/>
      <c r="B1758" s="76"/>
      <c r="C1758" s="5"/>
      <c r="D1758" s="25"/>
      <c r="E1758" s="33"/>
      <c r="G1758" s="70"/>
      <c r="V1758" s="46"/>
    </row>
    <row r="1759" spans="1:22" ht="13.8">
      <c r="A1759" s="76"/>
      <c r="B1759" s="76"/>
      <c r="C1759" s="5"/>
      <c r="D1759" s="25"/>
      <c r="E1759" s="33"/>
      <c r="G1759" s="70"/>
      <c r="V1759" s="46"/>
    </row>
    <row r="1760" spans="1:22" ht="13.8">
      <c r="A1760" s="76"/>
      <c r="B1760" s="76"/>
      <c r="C1760" s="5"/>
      <c r="D1760" s="25"/>
      <c r="E1760" s="33"/>
      <c r="G1760" s="70"/>
      <c r="V1760" s="46"/>
    </row>
    <row r="1761" spans="1:22" ht="13.8">
      <c r="A1761" s="76"/>
      <c r="B1761" s="76"/>
      <c r="C1761" s="5"/>
      <c r="D1761" s="25"/>
      <c r="E1761" s="33"/>
      <c r="G1761" s="70"/>
      <c r="V1761" s="46"/>
    </row>
    <row r="1762" spans="1:22" ht="13.8">
      <c r="A1762" s="76"/>
      <c r="B1762" s="76"/>
      <c r="C1762" s="5"/>
      <c r="D1762" s="25"/>
      <c r="E1762" s="33"/>
      <c r="G1762" s="70"/>
      <c r="V1762" s="46"/>
    </row>
    <row r="1763" spans="1:22" ht="13.8">
      <c r="A1763" s="76"/>
      <c r="B1763" s="76"/>
      <c r="C1763" s="5"/>
      <c r="D1763" s="25"/>
      <c r="E1763" s="33"/>
      <c r="G1763" s="70"/>
      <c r="V1763" s="46"/>
    </row>
    <row r="1764" spans="1:22" ht="13.8">
      <c r="A1764" s="76"/>
      <c r="B1764" s="76"/>
      <c r="C1764" s="5"/>
      <c r="D1764" s="25"/>
      <c r="E1764" s="33"/>
      <c r="G1764" s="70"/>
      <c r="V1764" s="46"/>
    </row>
    <row r="1765" spans="1:22" ht="13.8">
      <c r="A1765" s="76"/>
      <c r="B1765" s="76"/>
      <c r="C1765" s="5"/>
      <c r="D1765" s="25"/>
      <c r="E1765" s="33"/>
      <c r="G1765" s="70"/>
      <c r="V1765" s="46"/>
    </row>
    <row r="1766" spans="1:22" ht="13.8">
      <c r="A1766" s="76"/>
      <c r="B1766" s="76"/>
      <c r="C1766" s="5"/>
      <c r="D1766" s="25"/>
      <c r="E1766" s="33"/>
      <c r="G1766" s="70"/>
      <c r="V1766" s="46"/>
    </row>
    <row r="1767" spans="1:22" ht="13.8">
      <c r="A1767" s="76"/>
      <c r="B1767" s="76"/>
      <c r="C1767" s="5"/>
      <c r="D1767" s="25"/>
      <c r="E1767" s="33"/>
      <c r="G1767" s="70"/>
      <c r="V1767" s="46"/>
    </row>
    <row r="1768" spans="1:22" ht="13.8">
      <c r="A1768" s="76"/>
      <c r="B1768" s="76"/>
      <c r="C1768" s="5"/>
      <c r="D1768" s="25"/>
      <c r="E1768" s="33"/>
      <c r="G1768" s="70"/>
      <c r="V1768" s="46"/>
    </row>
    <row r="1769" spans="1:22" ht="13.8">
      <c r="A1769" s="76"/>
      <c r="B1769" s="76"/>
      <c r="C1769" s="5"/>
      <c r="D1769" s="25"/>
      <c r="E1769" s="33"/>
      <c r="G1769" s="70"/>
      <c r="V1769" s="46"/>
    </row>
    <row r="1770" spans="1:22" ht="13.8">
      <c r="A1770" s="76"/>
      <c r="B1770" s="76"/>
      <c r="C1770" s="5"/>
      <c r="D1770" s="25"/>
      <c r="E1770" s="33"/>
      <c r="G1770" s="70"/>
      <c r="V1770" s="46"/>
    </row>
    <row r="1771" spans="1:22" ht="13.8">
      <c r="A1771" s="76"/>
      <c r="B1771" s="76"/>
      <c r="C1771" s="5"/>
      <c r="D1771" s="25"/>
      <c r="E1771" s="33"/>
      <c r="G1771" s="70"/>
      <c r="V1771" s="46"/>
    </row>
    <row r="1772" spans="1:22" ht="13.8">
      <c r="A1772" s="76"/>
      <c r="B1772" s="76"/>
      <c r="C1772" s="5"/>
      <c r="D1772" s="25"/>
      <c r="E1772" s="33"/>
      <c r="G1772" s="70"/>
      <c r="V1772" s="46"/>
    </row>
    <row r="1773" spans="1:22" ht="13.8">
      <c r="A1773" s="76"/>
      <c r="B1773" s="76"/>
      <c r="C1773" s="5"/>
      <c r="D1773" s="25"/>
      <c r="E1773" s="33"/>
      <c r="G1773" s="70"/>
      <c r="V1773" s="46"/>
    </row>
    <row r="1774" spans="1:22" ht="13.8">
      <c r="A1774" s="76"/>
      <c r="B1774" s="76"/>
      <c r="C1774" s="5"/>
      <c r="D1774" s="25"/>
      <c r="E1774" s="33"/>
      <c r="G1774" s="70"/>
      <c r="V1774" s="46"/>
    </row>
    <row r="1775" spans="1:22" ht="13.8">
      <c r="A1775" s="76"/>
      <c r="B1775" s="76"/>
      <c r="C1775" s="5"/>
      <c r="D1775" s="25"/>
      <c r="E1775" s="33"/>
      <c r="G1775" s="70"/>
      <c r="V1775" s="46"/>
    </row>
    <row r="1776" spans="1:22" ht="13.8">
      <c r="A1776" s="76"/>
      <c r="B1776" s="76"/>
      <c r="C1776" s="5"/>
      <c r="D1776" s="25"/>
      <c r="E1776" s="33"/>
      <c r="G1776" s="70"/>
      <c r="V1776" s="46"/>
    </row>
    <row r="1777" spans="1:22" ht="13.8">
      <c r="A1777" s="76"/>
      <c r="B1777" s="76"/>
      <c r="C1777" s="5"/>
      <c r="D1777" s="25"/>
      <c r="E1777" s="33"/>
      <c r="G1777" s="70"/>
      <c r="V1777" s="46"/>
    </row>
    <row r="1778" spans="1:22" ht="13.8">
      <c r="A1778" s="76"/>
      <c r="B1778" s="76"/>
      <c r="C1778" s="5"/>
      <c r="D1778" s="25"/>
      <c r="E1778" s="33"/>
      <c r="G1778" s="70"/>
      <c r="V1778" s="46"/>
    </row>
    <row r="1779" spans="1:22" ht="13.8">
      <c r="A1779" s="76"/>
      <c r="B1779" s="76"/>
      <c r="C1779" s="5"/>
      <c r="D1779" s="25"/>
      <c r="E1779" s="33"/>
      <c r="G1779" s="70"/>
      <c r="V1779" s="46"/>
    </row>
    <row r="1780" spans="1:22" ht="13.8">
      <c r="A1780" s="76"/>
      <c r="B1780" s="76"/>
      <c r="C1780" s="5"/>
      <c r="D1780" s="25"/>
      <c r="E1780" s="33"/>
      <c r="G1780" s="70"/>
      <c r="V1780" s="46"/>
    </row>
    <row r="1781" spans="1:22" ht="13.8">
      <c r="A1781" s="76"/>
      <c r="B1781" s="76"/>
      <c r="C1781" s="5"/>
      <c r="D1781" s="25"/>
      <c r="E1781" s="33"/>
      <c r="G1781" s="70"/>
      <c r="V1781" s="46"/>
    </row>
    <row r="1782" spans="1:22" ht="13.8">
      <c r="A1782" s="76"/>
      <c r="B1782" s="76"/>
      <c r="C1782" s="5"/>
      <c r="D1782" s="25"/>
      <c r="E1782" s="33"/>
      <c r="G1782" s="70"/>
      <c r="V1782" s="46"/>
    </row>
    <row r="1783" spans="1:22" ht="13.8">
      <c r="A1783" s="76"/>
      <c r="B1783" s="76"/>
      <c r="C1783" s="5"/>
      <c r="D1783" s="25"/>
      <c r="E1783" s="33"/>
      <c r="G1783" s="70"/>
      <c r="V1783" s="46"/>
    </row>
    <row r="1784" spans="1:22" ht="13.8">
      <c r="A1784" s="76"/>
      <c r="B1784" s="76"/>
      <c r="C1784" s="5"/>
      <c r="D1784" s="25"/>
      <c r="E1784" s="33"/>
      <c r="G1784" s="70"/>
      <c r="V1784" s="46"/>
    </row>
    <row r="1785" spans="1:22" ht="13.8">
      <c r="A1785" s="76"/>
      <c r="B1785" s="76"/>
      <c r="C1785" s="5"/>
      <c r="D1785" s="25"/>
      <c r="E1785" s="33"/>
      <c r="G1785" s="70"/>
      <c r="V1785" s="46"/>
    </row>
    <row r="1786" spans="1:22" ht="13.8">
      <c r="A1786" s="76"/>
      <c r="B1786" s="76"/>
      <c r="C1786" s="5"/>
      <c r="D1786" s="25"/>
      <c r="E1786" s="33"/>
      <c r="G1786" s="70"/>
      <c r="V1786" s="46"/>
    </row>
    <row r="1787" spans="1:22" ht="13.8">
      <c r="A1787" s="76"/>
      <c r="B1787" s="76"/>
      <c r="C1787" s="5"/>
      <c r="D1787" s="25"/>
      <c r="E1787" s="33"/>
      <c r="G1787" s="70"/>
      <c r="V1787" s="46"/>
    </row>
    <row r="1788" spans="1:22" ht="13.8">
      <c r="A1788" s="76"/>
      <c r="B1788" s="76"/>
      <c r="C1788" s="5"/>
      <c r="D1788" s="25"/>
      <c r="E1788" s="33"/>
      <c r="G1788" s="70"/>
      <c r="V1788" s="46"/>
    </row>
    <row r="1789" spans="1:22" ht="13.8">
      <c r="A1789" s="76"/>
      <c r="B1789" s="76"/>
      <c r="C1789" s="5"/>
      <c r="D1789" s="25"/>
      <c r="E1789" s="33"/>
      <c r="G1789" s="70"/>
      <c r="V1789" s="46"/>
    </row>
    <row r="1790" spans="1:22" ht="13.8">
      <c r="A1790" s="76"/>
      <c r="B1790" s="76"/>
      <c r="C1790" s="5"/>
      <c r="D1790" s="25"/>
      <c r="E1790" s="33"/>
      <c r="G1790" s="70"/>
      <c r="V1790" s="46"/>
    </row>
    <row r="1791" spans="1:22" ht="13.8">
      <c r="A1791" s="76"/>
      <c r="B1791" s="76"/>
      <c r="C1791" s="5"/>
      <c r="D1791" s="25"/>
      <c r="E1791" s="33"/>
      <c r="G1791" s="70"/>
      <c r="V1791" s="46"/>
    </row>
    <row r="1792" spans="1:22" ht="13.8">
      <c r="A1792" s="76"/>
      <c r="B1792" s="76"/>
      <c r="C1792" s="5"/>
      <c r="D1792" s="25"/>
      <c r="E1792" s="33"/>
      <c r="G1792" s="70"/>
      <c r="V1792" s="46"/>
    </row>
    <row r="1793" spans="1:22" ht="13.8">
      <c r="A1793" s="76"/>
      <c r="B1793" s="76"/>
      <c r="C1793" s="5"/>
      <c r="D1793" s="25"/>
      <c r="E1793" s="33"/>
      <c r="G1793" s="70"/>
      <c r="V1793" s="46"/>
    </row>
    <row r="1794" spans="1:22" ht="13.8">
      <c r="A1794" s="76"/>
      <c r="B1794" s="76"/>
      <c r="C1794" s="5"/>
      <c r="D1794" s="25"/>
      <c r="E1794" s="33"/>
      <c r="G1794" s="70"/>
      <c r="V1794" s="46"/>
    </row>
    <row r="1795" spans="1:22" ht="13.8">
      <c r="A1795" s="76"/>
      <c r="B1795" s="76"/>
      <c r="C1795" s="5"/>
      <c r="D1795" s="25"/>
      <c r="E1795" s="33"/>
      <c r="G1795" s="70"/>
      <c r="V1795" s="46"/>
    </row>
    <row r="1796" spans="1:22" ht="13.8">
      <c r="A1796" s="76"/>
      <c r="B1796" s="76"/>
      <c r="C1796" s="5"/>
      <c r="D1796" s="25"/>
      <c r="E1796" s="33"/>
      <c r="G1796" s="70"/>
      <c r="V1796" s="46"/>
    </row>
    <row r="1797" spans="1:22" ht="13.8">
      <c r="A1797" s="76"/>
      <c r="B1797" s="76"/>
      <c r="C1797" s="5"/>
      <c r="D1797" s="25"/>
      <c r="E1797" s="33"/>
      <c r="G1797" s="70"/>
      <c r="V1797" s="46"/>
    </row>
    <row r="1798" spans="1:22" ht="13.8">
      <c r="A1798" s="76"/>
      <c r="B1798" s="76"/>
      <c r="C1798" s="5"/>
      <c r="D1798" s="25"/>
      <c r="E1798" s="33"/>
      <c r="G1798" s="70"/>
      <c r="V1798" s="46"/>
    </row>
    <row r="1799" spans="1:22" ht="13.8">
      <c r="A1799" s="76"/>
      <c r="B1799" s="76"/>
      <c r="C1799" s="5"/>
      <c r="D1799" s="25"/>
      <c r="E1799" s="33"/>
      <c r="G1799" s="70"/>
      <c r="V1799" s="46"/>
    </row>
    <row r="1800" spans="1:22" ht="13.8">
      <c r="A1800" s="76"/>
      <c r="B1800" s="76"/>
      <c r="C1800" s="5"/>
      <c r="D1800" s="25"/>
      <c r="E1800" s="33"/>
      <c r="G1800" s="70"/>
      <c r="V1800" s="46"/>
    </row>
    <row r="1801" spans="1:22" ht="13.8">
      <c r="A1801" s="76"/>
      <c r="B1801" s="76"/>
      <c r="C1801" s="5"/>
      <c r="D1801" s="25"/>
      <c r="E1801" s="33"/>
      <c r="G1801" s="70"/>
      <c r="V1801" s="46"/>
    </row>
    <row r="1802" spans="1:22" ht="13.8">
      <c r="A1802" s="76"/>
      <c r="B1802" s="76"/>
      <c r="C1802" s="5"/>
      <c r="D1802" s="25"/>
      <c r="E1802" s="33"/>
      <c r="G1802" s="70"/>
      <c r="V1802" s="46"/>
    </row>
    <row r="1803" spans="1:22" ht="13.8">
      <c r="A1803" s="76"/>
      <c r="B1803" s="76"/>
      <c r="C1803" s="5"/>
      <c r="D1803" s="25"/>
      <c r="E1803" s="33"/>
      <c r="G1803" s="70"/>
      <c r="V1803" s="46"/>
    </row>
    <row r="1804" spans="1:22" ht="13.8">
      <c r="A1804" s="76"/>
      <c r="B1804" s="76"/>
      <c r="C1804" s="5"/>
      <c r="D1804" s="25"/>
      <c r="E1804" s="33"/>
      <c r="G1804" s="70"/>
      <c r="V1804" s="46"/>
    </row>
    <row r="1805" spans="1:22" ht="13.8">
      <c r="A1805" s="76"/>
      <c r="B1805" s="76"/>
      <c r="C1805" s="5"/>
      <c r="D1805" s="25"/>
      <c r="E1805" s="33"/>
      <c r="G1805" s="70"/>
      <c r="V1805" s="46"/>
    </row>
    <row r="1806" spans="1:22" ht="13.8">
      <c r="A1806" s="76"/>
      <c r="B1806" s="76"/>
      <c r="C1806" s="5"/>
      <c r="D1806" s="25"/>
      <c r="E1806" s="33"/>
      <c r="G1806" s="70"/>
      <c r="V1806" s="46"/>
    </row>
    <row r="1807" spans="1:22" ht="13.8">
      <c r="A1807" s="76"/>
      <c r="B1807" s="76"/>
      <c r="C1807" s="5"/>
      <c r="D1807" s="25"/>
      <c r="E1807" s="33"/>
      <c r="G1807" s="70"/>
      <c r="V1807" s="46"/>
    </row>
    <row r="1808" spans="1:22" ht="13.8">
      <c r="A1808" s="76"/>
      <c r="B1808" s="76"/>
      <c r="C1808" s="5"/>
      <c r="D1808" s="25"/>
      <c r="E1808" s="33"/>
      <c r="G1808" s="70"/>
      <c r="V1808" s="46"/>
    </row>
    <row r="1809" spans="1:22" ht="13.8">
      <c r="A1809" s="76"/>
      <c r="B1809" s="76"/>
      <c r="C1809" s="5"/>
      <c r="D1809" s="25"/>
      <c r="E1809" s="33"/>
      <c r="G1809" s="70"/>
      <c r="V1809" s="46"/>
    </row>
    <row r="1810" spans="1:22" ht="13.8">
      <c r="A1810" s="76"/>
      <c r="B1810" s="76"/>
      <c r="C1810" s="5"/>
      <c r="D1810" s="25"/>
      <c r="E1810" s="33"/>
      <c r="G1810" s="70"/>
      <c r="V1810" s="46"/>
    </row>
    <row r="1811" spans="1:22" ht="13.8">
      <c r="A1811" s="76"/>
      <c r="B1811" s="76"/>
      <c r="C1811" s="5"/>
      <c r="D1811" s="25"/>
      <c r="E1811" s="33"/>
      <c r="G1811" s="70"/>
      <c r="V1811" s="46"/>
    </row>
    <row r="1812" spans="1:22" ht="13.8">
      <c r="A1812" s="76"/>
      <c r="B1812" s="76"/>
      <c r="C1812" s="5"/>
      <c r="D1812" s="25"/>
      <c r="E1812" s="33"/>
      <c r="G1812" s="70"/>
      <c r="V1812" s="46"/>
    </row>
    <row r="1813" spans="1:22" ht="13.8">
      <c r="A1813" s="76"/>
      <c r="B1813" s="76"/>
      <c r="C1813" s="5"/>
      <c r="D1813" s="25"/>
      <c r="E1813" s="33"/>
      <c r="G1813" s="70"/>
      <c r="V1813" s="46"/>
    </row>
    <row r="1814" spans="1:22" ht="13.8">
      <c r="A1814" s="76"/>
      <c r="B1814" s="76"/>
      <c r="C1814" s="5"/>
      <c r="D1814" s="25"/>
      <c r="E1814" s="33"/>
      <c r="G1814" s="70"/>
      <c r="V1814" s="46"/>
    </row>
    <row r="1815" spans="1:22" ht="13.8">
      <c r="A1815" s="76"/>
      <c r="B1815" s="76"/>
      <c r="C1815" s="5"/>
      <c r="D1815" s="25"/>
      <c r="E1815" s="33"/>
      <c r="G1815" s="70"/>
      <c r="V1815" s="46"/>
    </row>
    <row r="1816" spans="1:22" ht="13.8">
      <c r="A1816" s="76"/>
      <c r="B1816" s="76"/>
      <c r="C1816" s="5"/>
      <c r="D1816" s="25"/>
      <c r="E1816" s="33"/>
      <c r="G1816" s="70"/>
      <c r="V1816" s="46"/>
    </row>
    <row r="1817" spans="1:22" ht="13.8">
      <c r="A1817" s="76"/>
      <c r="B1817" s="76"/>
      <c r="C1817" s="5"/>
      <c r="D1817" s="25"/>
      <c r="E1817" s="33"/>
      <c r="G1817" s="70"/>
      <c r="V1817" s="46"/>
    </row>
    <row r="1818" spans="1:22" ht="13.8">
      <c r="A1818" s="76"/>
      <c r="B1818" s="76"/>
      <c r="C1818" s="5"/>
      <c r="D1818" s="25"/>
      <c r="E1818" s="33"/>
      <c r="G1818" s="70"/>
      <c r="V1818" s="46"/>
    </row>
    <row r="1819" spans="1:22" ht="13.8">
      <c r="A1819" s="76"/>
      <c r="B1819" s="76"/>
      <c r="C1819" s="5"/>
      <c r="D1819" s="25"/>
      <c r="E1819" s="33"/>
      <c r="G1819" s="70"/>
      <c r="V1819" s="46"/>
    </row>
    <row r="1820" spans="1:22" ht="13.8">
      <c r="A1820" s="76"/>
      <c r="B1820" s="76"/>
      <c r="C1820" s="5"/>
      <c r="D1820" s="25"/>
      <c r="E1820" s="33"/>
      <c r="G1820" s="70"/>
      <c r="V1820" s="46"/>
    </row>
    <row r="1821" spans="1:22" ht="13.8">
      <c r="A1821" s="76"/>
      <c r="B1821" s="76"/>
      <c r="C1821" s="5"/>
      <c r="D1821" s="25"/>
      <c r="E1821" s="33"/>
      <c r="G1821" s="70"/>
      <c r="V1821" s="46"/>
    </row>
    <row r="1822" spans="1:22" ht="13.8">
      <c r="A1822" s="76"/>
      <c r="B1822" s="76"/>
      <c r="C1822" s="5"/>
      <c r="D1822" s="25"/>
      <c r="E1822" s="33"/>
      <c r="G1822" s="70"/>
      <c r="V1822" s="46"/>
    </row>
    <row r="1823" spans="1:22" ht="13.8">
      <c r="A1823" s="76"/>
      <c r="B1823" s="76"/>
      <c r="C1823" s="5"/>
      <c r="D1823" s="25"/>
      <c r="E1823" s="33"/>
      <c r="G1823" s="70"/>
      <c r="V1823" s="46"/>
    </row>
    <row r="1824" spans="1:22" ht="13.8">
      <c r="A1824" s="76"/>
      <c r="B1824" s="76"/>
      <c r="C1824" s="5"/>
      <c r="D1824" s="25"/>
      <c r="E1824" s="33"/>
      <c r="G1824" s="70"/>
      <c r="V1824" s="46"/>
    </row>
    <row r="1825" spans="1:22" ht="13.8">
      <c r="A1825" s="76"/>
      <c r="B1825" s="76"/>
      <c r="C1825" s="5"/>
      <c r="D1825" s="25"/>
      <c r="E1825" s="33"/>
      <c r="G1825" s="70"/>
      <c r="V1825" s="46"/>
    </row>
    <row r="1826" spans="1:22" ht="13.8">
      <c r="A1826" s="76"/>
      <c r="B1826" s="76"/>
      <c r="C1826" s="5"/>
      <c r="D1826" s="25"/>
      <c r="E1826" s="33"/>
      <c r="G1826" s="70"/>
      <c r="V1826" s="46"/>
    </row>
    <row r="1827" spans="1:22" ht="13.8">
      <c r="A1827" s="76"/>
      <c r="B1827" s="76"/>
      <c r="C1827" s="5"/>
      <c r="D1827" s="25"/>
      <c r="E1827" s="33"/>
      <c r="G1827" s="70"/>
      <c r="V1827" s="46"/>
    </row>
    <row r="1828" spans="1:22" ht="13.8">
      <c r="A1828" s="76"/>
      <c r="B1828" s="76"/>
      <c r="C1828" s="5"/>
      <c r="D1828" s="25"/>
      <c r="E1828" s="33"/>
      <c r="G1828" s="70"/>
      <c r="V1828" s="46"/>
    </row>
    <row r="1829" spans="1:22" ht="13.8">
      <c r="A1829" s="76"/>
      <c r="B1829" s="76"/>
      <c r="C1829" s="5"/>
      <c r="D1829" s="25"/>
      <c r="E1829" s="33"/>
      <c r="G1829" s="70"/>
      <c r="V1829" s="46"/>
    </row>
    <row r="1830" spans="1:22" ht="13.8">
      <c r="A1830" s="76"/>
      <c r="B1830" s="76"/>
      <c r="C1830" s="5"/>
      <c r="D1830" s="25"/>
      <c r="E1830" s="33"/>
      <c r="G1830" s="70"/>
      <c r="V1830" s="46"/>
    </row>
    <row r="1831" spans="1:22" ht="13.8">
      <c r="A1831" s="76"/>
      <c r="B1831" s="76"/>
      <c r="C1831" s="5"/>
      <c r="D1831" s="25"/>
      <c r="E1831" s="33"/>
      <c r="G1831" s="70"/>
      <c r="V1831" s="46"/>
    </row>
    <row r="1832" spans="1:22" ht="13.8">
      <c r="A1832" s="76"/>
      <c r="B1832" s="76"/>
      <c r="C1832" s="5"/>
      <c r="D1832" s="25"/>
      <c r="E1832" s="33"/>
      <c r="G1832" s="70"/>
      <c r="V1832" s="46"/>
    </row>
    <row r="1833" spans="1:22" ht="13.8">
      <c r="A1833" s="76"/>
      <c r="B1833" s="76"/>
      <c r="C1833" s="5"/>
      <c r="D1833" s="25"/>
      <c r="E1833" s="33"/>
      <c r="G1833" s="70"/>
      <c r="V1833" s="46"/>
    </row>
    <row r="1834" spans="1:22" ht="13.8">
      <c r="A1834" s="76"/>
      <c r="B1834" s="76"/>
      <c r="C1834" s="5"/>
      <c r="D1834" s="25"/>
      <c r="E1834" s="33"/>
      <c r="G1834" s="70"/>
      <c r="V1834" s="46"/>
    </row>
    <row r="1835" spans="1:22" ht="13.8">
      <c r="A1835" s="76"/>
      <c r="B1835" s="76"/>
      <c r="C1835" s="5"/>
      <c r="D1835" s="25"/>
      <c r="E1835" s="33"/>
      <c r="G1835" s="70"/>
      <c r="V1835" s="46"/>
    </row>
    <row r="1836" spans="1:22" ht="13.8">
      <c r="A1836" s="76"/>
      <c r="B1836" s="76"/>
      <c r="C1836" s="5"/>
      <c r="D1836" s="25"/>
      <c r="E1836" s="33"/>
      <c r="G1836" s="70"/>
      <c r="V1836" s="46"/>
    </row>
    <row r="1837" spans="1:22" ht="13.8">
      <c r="A1837" s="76"/>
      <c r="B1837" s="76"/>
      <c r="C1837" s="5"/>
      <c r="D1837" s="25"/>
      <c r="E1837" s="33"/>
      <c r="G1837" s="70"/>
      <c r="V1837" s="46"/>
    </row>
    <row r="1838" spans="1:22" ht="13.8">
      <c r="A1838" s="76"/>
      <c r="B1838" s="76"/>
      <c r="C1838" s="5"/>
      <c r="D1838" s="25"/>
      <c r="E1838" s="33"/>
      <c r="G1838" s="70"/>
      <c r="V1838" s="46"/>
    </row>
    <row r="1839" spans="1:22" ht="13.8">
      <c r="A1839" s="76"/>
      <c r="B1839" s="76"/>
      <c r="C1839" s="5"/>
      <c r="D1839" s="25"/>
      <c r="E1839" s="33"/>
      <c r="G1839" s="70"/>
      <c r="V1839" s="46"/>
    </row>
    <row r="1840" spans="1:22" ht="13.8">
      <c r="A1840" s="76"/>
      <c r="B1840" s="76"/>
      <c r="C1840" s="5"/>
      <c r="D1840" s="25"/>
      <c r="E1840" s="33"/>
      <c r="G1840" s="70"/>
      <c r="V1840" s="46"/>
    </row>
    <row r="1841" spans="1:22" ht="13.8">
      <c r="A1841" s="76"/>
      <c r="B1841" s="76"/>
      <c r="C1841" s="5"/>
      <c r="D1841" s="25"/>
      <c r="E1841" s="33"/>
      <c r="G1841" s="70"/>
      <c r="V1841" s="46"/>
    </row>
    <row r="1842" spans="1:22" ht="13.8">
      <c r="A1842" s="76"/>
      <c r="B1842" s="76"/>
      <c r="C1842" s="5"/>
      <c r="D1842" s="25"/>
      <c r="E1842" s="33"/>
      <c r="G1842" s="70"/>
      <c r="V1842" s="46"/>
    </row>
    <row r="1843" spans="1:22" ht="13.8">
      <c r="A1843" s="76"/>
      <c r="B1843" s="76"/>
      <c r="C1843" s="5"/>
      <c r="D1843" s="25"/>
      <c r="E1843" s="33"/>
      <c r="G1843" s="70"/>
      <c r="V1843" s="46"/>
    </row>
    <row r="1844" spans="1:22" ht="13.8">
      <c r="A1844" s="76"/>
      <c r="B1844" s="76"/>
      <c r="C1844" s="5"/>
      <c r="D1844" s="25"/>
      <c r="E1844" s="33"/>
      <c r="G1844" s="70"/>
      <c r="V1844" s="46"/>
    </row>
    <row r="1845" spans="1:22" ht="13.8">
      <c r="A1845" s="76"/>
      <c r="B1845" s="76"/>
      <c r="C1845" s="5"/>
      <c r="D1845" s="25"/>
      <c r="E1845" s="33"/>
      <c r="G1845" s="70"/>
      <c r="V1845" s="46"/>
    </row>
    <row r="1846" spans="1:22" ht="13.8">
      <c r="A1846" s="76"/>
      <c r="B1846" s="76"/>
      <c r="C1846" s="5"/>
      <c r="D1846" s="25"/>
      <c r="E1846" s="33"/>
      <c r="G1846" s="70"/>
      <c r="V1846" s="46"/>
    </row>
    <row r="1847" spans="1:22" ht="13.8">
      <c r="A1847" s="76"/>
      <c r="B1847" s="76"/>
      <c r="C1847" s="5"/>
      <c r="D1847" s="25"/>
      <c r="E1847" s="33"/>
      <c r="G1847" s="70"/>
      <c r="V1847" s="46"/>
    </row>
    <row r="1848" spans="1:22" ht="13.8">
      <c r="A1848" s="76"/>
      <c r="B1848" s="76"/>
      <c r="C1848" s="5"/>
      <c r="D1848" s="25"/>
      <c r="E1848" s="33"/>
      <c r="G1848" s="70"/>
      <c r="V1848" s="46"/>
    </row>
    <row r="1849" spans="1:22" ht="13.8">
      <c r="A1849" s="76"/>
      <c r="B1849" s="76"/>
      <c r="C1849" s="5"/>
      <c r="D1849" s="25"/>
      <c r="E1849" s="33"/>
      <c r="G1849" s="70"/>
      <c r="V1849" s="46"/>
    </row>
    <row r="1850" spans="1:22" ht="13.8">
      <c r="A1850" s="76"/>
      <c r="B1850" s="76"/>
      <c r="C1850" s="5"/>
      <c r="D1850" s="25"/>
      <c r="E1850" s="33"/>
      <c r="G1850" s="70"/>
      <c r="V1850" s="46"/>
    </row>
    <row r="1851" spans="1:22" ht="13.8">
      <c r="A1851" s="76"/>
      <c r="B1851" s="76"/>
      <c r="C1851" s="5"/>
      <c r="D1851" s="25"/>
      <c r="E1851" s="33"/>
      <c r="G1851" s="70"/>
      <c r="V1851" s="46"/>
    </row>
    <row r="1852" spans="1:22" ht="13.8">
      <c r="A1852" s="76"/>
      <c r="B1852" s="76"/>
      <c r="C1852" s="5"/>
      <c r="D1852" s="25"/>
      <c r="E1852" s="33"/>
      <c r="G1852" s="70"/>
      <c r="V1852" s="46"/>
    </row>
    <row r="1853" spans="1:22" ht="13.8">
      <c r="A1853" s="76"/>
      <c r="B1853" s="76"/>
      <c r="C1853" s="5"/>
      <c r="D1853" s="25"/>
      <c r="E1853" s="33"/>
      <c r="G1853" s="70"/>
      <c r="V1853" s="46"/>
    </row>
    <row r="1854" spans="1:22" ht="13.8">
      <c r="A1854" s="76"/>
      <c r="B1854" s="76"/>
      <c r="C1854" s="5"/>
      <c r="D1854" s="25"/>
      <c r="E1854" s="33"/>
      <c r="G1854" s="70"/>
      <c r="V1854" s="46"/>
    </row>
    <row r="1855" spans="1:22" ht="13.8">
      <c r="A1855" s="76"/>
      <c r="B1855" s="76"/>
      <c r="C1855" s="5"/>
      <c r="D1855" s="25"/>
      <c r="E1855" s="33"/>
      <c r="G1855" s="70"/>
      <c r="V1855" s="46"/>
    </row>
    <row r="1856" spans="1:22" ht="13.8">
      <c r="A1856" s="76"/>
      <c r="B1856" s="76"/>
      <c r="C1856" s="5"/>
      <c r="D1856" s="25"/>
      <c r="E1856" s="33"/>
      <c r="G1856" s="70"/>
      <c r="V1856" s="46"/>
    </row>
    <row r="1857" spans="1:22" ht="13.8">
      <c r="A1857" s="76"/>
      <c r="B1857" s="76"/>
      <c r="C1857" s="5"/>
      <c r="D1857" s="25"/>
      <c r="E1857" s="33"/>
      <c r="G1857" s="70"/>
      <c r="V1857" s="46"/>
    </row>
    <row r="1858" spans="1:22" ht="13.8">
      <c r="A1858" s="76"/>
      <c r="B1858" s="76"/>
      <c r="C1858" s="5"/>
      <c r="D1858" s="25"/>
      <c r="E1858" s="33"/>
      <c r="G1858" s="70"/>
      <c r="V1858" s="46"/>
    </row>
    <row r="1859" spans="1:22" ht="13.8">
      <c r="A1859" s="76"/>
      <c r="B1859" s="76"/>
      <c r="C1859" s="5"/>
      <c r="D1859" s="25"/>
      <c r="E1859" s="33"/>
      <c r="G1859" s="70"/>
      <c r="V1859" s="46"/>
    </row>
    <row r="1860" spans="1:22" ht="13.8">
      <c r="A1860" s="76"/>
      <c r="B1860" s="76"/>
      <c r="C1860" s="5"/>
      <c r="D1860" s="25"/>
      <c r="E1860" s="33"/>
      <c r="G1860" s="70"/>
      <c r="V1860" s="46"/>
    </row>
    <row r="1861" spans="1:22" ht="13.8">
      <c r="A1861" s="76"/>
      <c r="B1861" s="76"/>
      <c r="C1861" s="5"/>
      <c r="D1861" s="25"/>
      <c r="E1861" s="33"/>
      <c r="G1861" s="70"/>
      <c r="V1861" s="46"/>
    </row>
    <row r="1862" spans="1:22" ht="13.8">
      <c r="A1862" s="76"/>
      <c r="B1862" s="76"/>
      <c r="C1862" s="5"/>
      <c r="D1862" s="25"/>
      <c r="E1862" s="33"/>
      <c r="G1862" s="70"/>
      <c r="V1862" s="46"/>
    </row>
    <row r="1863" spans="1:22" ht="13.8">
      <c r="A1863" s="76"/>
      <c r="B1863" s="76"/>
      <c r="C1863" s="5"/>
      <c r="D1863" s="25"/>
      <c r="E1863" s="33"/>
      <c r="G1863" s="70"/>
      <c r="V1863" s="46"/>
    </row>
    <row r="1864" spans="1:22" ht="13.8">
      <c r="A1864" s="76"/>
      <c r="B1864" s="76"/>
      <c r="C1864" s="5"/>
      <c r="D1864" s="25"/>
      <c r="E1864" s="33"/>
      <c r="G1864" s="70"/>
      <c r="V1864" s="46"/>
    </row>
    <row r="1865" spans="1:22" ht="13.8">
      <c r="A1865" s="76"/>
      <c r="B1865" s="76"/>
      <c r="C1865" s="5"/>
      <c r="D1865" s="25"/>
      <c r="E1865" s="33"/>
      <c r="G1865" s="70"/>
      <c r="V1865" s="46"/>
    </row>
    <row r="1866" spans="1:22" ht="13.8">
      <c r="A1866" s="76"/>
      <c r="B1866" s="76"/>
      <c r="C1866" s="5"/>
      <c r="D1866" s="25"/>
      <c r="E1866" s="33"/>
      <c r="G1866" s="70"/>
      <c r="V1866" s="46"/>
    </row>
    <row r="1867" spans="1:22" ht="13.8">
      <c r="A1867" s="76"/>
      <c r="B1867" s="76"/>
      <c r="C1867" s="5"/>
      <c r="D1867" s="25"/>
      <c r="E1867" s="33"/>
      <c r="G1867" s="70"/>
      <c r="V1867" s="46"/>
    </row>
    <row r="1868" spans="1:22" ht="13.8">
      <c r="A1868" s="76"/>
      <c r="B1868" s="76"/>
      <c r="C1868" s="5"/>
      <c r="D1868" s="25"/>
      <c r="E1868" s="33"/>
      <c r="G1868" s="70"/>
      <c r="V1868" s="46"/>
    </row>
    <row r="1869" spans="1:22" ht="13.8">
      <c r="A1869" s="76"/>
      <c r="B1869" s="76"/>
      <c r="C1869" s="5"/>
      <c r="D1869" s="25"/>
      <c r="E1869" s="33"/>
      <c r="G1869" s="70"/>
      <c r="V1869" s="46"/>
    </row>
    <row r="1870" spans="1:22" ht="13.8">
      <c r="A1870" s="76"/>
      <c r="B1870" s="76"/>
      <c r="C1870" s="5"/>
      <c r="D1870" s="25"/>
      <c r="E1870" s="33"/>
      <c r="G1870" s="70"/>
      <c r="V1870" s="46"/>
    </row>
    <row r="1871" spans="1:22" ht="13.8">
      <c r="A1871" s="76"/>
      <c r="B1871" s="76"/>
      <c r="C1871" s="5"/>
      <c r="D1871" s="25"/>
      <c r="E1871" s="33"/>
      <c r="G1871" s="70"/>
      <c r="V1871" s="46"/>
    </row>
    <row r="1872" spans="1:22" ht="13.8">
      <c r="A1872" s="76"/>
      <c r="B1872" s="76"/>
      <c r="C1872" s="5"/>
      <c r="D1872" s="25"/>
      <c r="E1872" s="33"/>
      <c r="G1872" s="70"/>
      <c r="V1872" s="46"/>
    </row>
    <row r="1873" spans="1:22" ht="13.8">
      <c r="A1873" s="76"/>
      <c r="B1873" s="76"/>
      <c r="C1873" s="5"/>
      <c r="D1873" s="25"/>
      <c r="E1873" s="33"/>
      <c r="G1873" s="70"/>
      <c r="V1873" s="46"/>
    </row>
    <row r="1874" spans="1:22" ht="13.8">
      <c r="A1874" s="76"/>
      <c r="B1874" s="76"/>
      <c r="C1874" s="5"/>
      <c r="D1874" s="25"/>
      <c r="E1874" s="33"/>
      <c r="G1874" s="70"/>
      <c r="V1874" s="46"/>
    </row>
    <row r="1875" spans="1:22" ht="13.8">
      <c r="A1875" s="76"/>
      <c r="B1875" s="76"/>
      <c r="C1875" s="5"/>
      <c r="D1875" s="25"/>
      <c r="E1875" s="33"/>
      <c r="G1875" s="70"/>
      <c r="V1875" s="46"/>
    </row>
    <row r="1876" spans="1:22" ht="13.8">
      <c r="A1876" s="76"/>
      <c r="B1876" s="76"/>
      <c r="C1876" s="5"/>
      <c r="D1876" s="25"/>
      <c r="E1876" s="33"/>
      <c r="G1876" s="70"/>
      <c r="V1876" s="46"/>
    </row>
    <row r="1877" spans="1:22" ht="13.8">
      <c r="A1877" s="76"/>
      <c r="B1877" s="76"/>
      <c r="C1877" s="5"/>
      <c r="D1877" s="25"/>
      <c r="E1877" s="33"/>
      <c r="G1877" s="70"/>
      <c r="V1877" s="46"/>
    </row>
    <row r="1878" spans="1:22" ht="13.8">
      <c r="A1878" s="76"/>
      <c r="B1878" s="76"/>
      <c r="C1878" s="5"/>
      <c r="D1878" s="25"/>
      <c r="E1878" s="33"/>
      <c r="G1878" s="70"/>
      <c r="V1878" s="46"/>
    </row>
    <row r="1879" spans="1:22" ht="13.8">
      <c r="A1879" s="76"/>
      <c r="B1879" s="76"/>
      <c r="C1879" s="5"/>
      <c r="D1879" s="25"/>
      <c r="E1879" s="33"/>
      <c r="G1879" s="70"/>
      <c r="V1879" s="46"/>
    </row>
    <row r="1880" spans="1:22" ht="13.8">
      <c r="A1880" s="76"/>
      <c r="B1880" s="76"/>
      <c r="C1880" s="5"/>
      <c r="D1880" s="25"/>
      <c r="E1880" s="33"/>
      <c r="G1880" s="70"/>
      <c r="V1880" s="46"/>
    </row>
    <row r="1881" spans="1:22" ht="13.8">
      <c r="A1881" s="76"/>
      <c r="B1881" s="76"/>
      <c r="C1881" s="5"/>
      <c r="D1881" s="25"/>
      <c r="E1881" s="33"/>
      <c r="G1881" s="70"/>
      <c r="V1881" s="46"/>
    </row>
    <row r="1882" spans="1:22" ht="13.8">
      <c r="A1882" s="76"/>
      <c r="B1882" s="76"/>
      <c r="C1882" s="5"/>
      <c r="D1882" s="25"/>
      <c r="E1882" s="33"/>
      <c r="G1882" s="70"/>
      <c r="V1882" s="46"/>
    </row>
    <row r="1883" spans="1:22" ht="13.8">
      <c r="A1883" s="76"/>
      <c r="B1883" s="76"/>
      <c r="C1883" s="5"/>
      <c r="D1883" s="25"/>
      <c r="E1883" s="33"/>
      <c r="G1883" s="70"/>
      <c r="V1883" s="46"/>
    </row>
    <row r="1884" spans="1:22" ht="13.8">
      <c r="A1884" s="76"/>
      <c r="B1884" s="76"/>
      <c r="C1884" s="5"/>
      <c r="D1884" s="25"/>
      <c r="E1884" s="33"/>
      <c r="G1884" s="70"/>
      <c r="V1884" s="46"/>
    </row>
    <row r="1885" spans="1:22" ht="13.8">
      <c r="A1885" s="76"/>
      <c r="B1885" s="76"/>
      <c r="C1885" s="5"/>
      <c r="D1885" s="25"/>
      <c r="E1885" s="33"/>
      <c r="G1885" s="70"/>
      <c r="V1885" s="46"/>
    </row>
    <row r="1886" spans="1:22" ht="13.8">
      <c r="A1886" s="76"/>
      <c r="B1886" s="76"/>
      <c r="C1886" s="5"/>
      <c r="D1886" s="25"/>
      <c r="E1886" s="33"/>
      <c r="G1886" s="70"/>
      <c r="V1886" s="46"/>
    </row>
    <row r="1887" spans="1:22" ht="13.8">
      <c r="A1887" s="76"/>
      <c r="B1887" s="76"/>
      <c r="C1887" s="5"/>
      <c r="D1887" s="25"/>
      <c r="E1887" s="33"/>
      <c r="G1887" s="70"/>
      <c r="V1887" s="46"/>
    </row>
    <row r="1888" spans="1:22" ht="13.8">
      <c r="A1888" s="76"/>
      <c r="B1888" s="76"/>
      <c r="C1888" s="5"/>
      <c r="D1888" s="25"/>
      <c r="E1888" s="33"/>
      <c r="G1888" s="70"/>
    </row>
    <row r="1889" spans="3:5" ht="13.8">
      <c r="C1889" s="5"/>
      <c r="D1889" s="25"/>
      <c r="E1889" s="33"/>
    </row>
    <row r="1890" spans="3:5" ht="13.8">
      <c r="C1890" s="5"/>
      <c r="D1890" s="25"/>
      <c r="E1890" s="33"/>
    </row>
    <row r="1891" spans="3:5" ht="13.8">
      <c r="C1891" s="5"/>
      <c r="D1891" s="25"/>
      <c r="E1891" s="33"/>
    </row>
    <row r="1892" spans="3:5" ht="13.8">
      <c r="C1892" s="5"/>
      <c r="D1892" s="25"/>
      <c r="E1892" s="33"/>
    </row>
    <row r="1893" spans="3:5" ht="13.8">
      <c r="C1893" s="5"/>
      <c r="D1893" s="25"/>
      <c r="E1893" s="33"/>
    </row>
    <row r="1894" spans="3:5" ht="13.8">
      <c r="C1894" s="5"/>
      <c r="D1894" s="25"/>
      <c r="E1894" s="33"/>
    </row>
    <row r="1895" spans="3:5" ht="13.8">
      <c r="C1895" s="5"/>
      <c r="D1895" s="25"/>
      <c r="E1895" s="33"/>
    </row>
    <row r="1896" spans="3:5" ht="13.8">
      <c r="C1896" s="5"/>
      <c r="D1896" s="25"/>
      <c r="E1896" s="33"/>
    </row>
    <row r="1897" spans="3:5" ht="13.8">
      <c r="C1897" s="5"/>
      <c r="D1897" s="25"/>
      <c r="E1897" s="33"/>
    </row>
    <row r="1898" spans="3:5" ht="13.8">
      <c r="C1898" s="5"/>
      <c r="D1898" s="25"/>
      <c r="E1898" s="33"/>
    </row>
    <row r="1899" spans="3:5" ht="13.8">
      <c r="C1899" s="5"/>
      <c r="D1899" s="25"/>
      <c r="E1899" s="33"/>
    </row>
  </sheetData>
  <sortState xmlns:xlrd2="http://schemas.microsoft.com/office/spreadsheetml/2017/richdata2" ref="M2:M92">
    <sortCondition ref="M2:M92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B9FF-AC5D-45B1-9B8F-AEDB4AF94277}">
  <dimension ref="A1:EB13"/>
  <sheetViews>
    <sheetView workbookViewId="0">
      <selection activeCell="F19" sqref="F19"/>
    </sheetView>
  </sheetViews>
  <sheetFormatPr defaultRowHeight="13.2"/>
  <cols>
    <col min="15" max="15" width="8.88671875" style="59"/>
  </cols>
  <sheetData>
    <row r="1" spans="1:132" ht="15.75" customHeight="1">
      <c r="B1" s="196" t="s">
        <v>0</v>
      </c>
      <c r="C1" s="196"/>
      <c r="D1" s="196"/>
      <c r="E1" s="196"/>
      <c r="F1" s="197"/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7"/>
      <c r="R1" s="197"/>
      <c r="S1" s="197"/>
      <c r="T1" s="197"/>
      <c r="U1" s="197"/>
      <c r="V1" s="194" t="s">
        <v>20</v>
      </c>
      <c r="W1" s="194"/>
      <c r="X1" s="194"/>
      <c r="Y1" s="194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5"/>
      <c r="AN1" s="195"/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8" t="s">
        <v>17</v>
      </c>
      <c r="AZ1" s="198"/>
      <c r="BA1" s="198"/>
      <c r="BB1" s="198"/>
      <c r="BC1" s="198"/>
      <c r="BD1" s="198"/>
      <c r="BE1" s="198"/>
      <c r="BF1" s="199"/>
      <c r="BG1" s="199"/>
      <c r="BH1" s="199"/>
      <c r="BI1" s="199"/>
      <c r="BJ1" s="199"/>
      <c r="BK1" s="199"/>
      <c r="BL1" s="199"/>
      <c r="BM1" s="199"/>
      <c r="BN1" s="199"/>
      <c r="BO1" s="199"/>
      <c r="BP1" s="200" t="s">
        <v>18</v>
      </c>
      <c r="BQ1" s="201"/>
      <c r="BR1" s="201"/>
      <c r="BS1" s="201"/>
      <c r="BT1" s="201"/>
      <c r="BU1" s="201"/>
      <c r="BV1" s="201"/>
      <c r="BW1" s="201"/>
      <c r="BX1" s="201"/>
      <c r="BY1" s="201"/>
      <c r="BZ1" s="202" t="s">
        <v>19</v>
      </c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  <c r="CW1" s="191" t="s">
        <v>62</v>
      </c>
      <c r="CX1" s="191"/>
      <c r="CY1" s="191"/>
      <c r="CZ1" s="191"/>
      <c r="DA1" s="192"/>
      <c r="DB1" s="15" t="s">
        <v>63</v>
      </c>
      <c r="DO1" s="15" t="s">
        <v>64</v>
      </c>
      <c r="DP1" s="15"/>
      <c r="DQ1" s="15"/>
      <c r="DR1" s="14"/>
      <c r="DU1" s="15" t="s">
        <v>172</v>
      </c>
      <c r="DV1" s="15"/>
    </row>
    <row r="2" spans="1:132" ht="138">
      <c r="B2" s="6" t="s">
        <v>0</v>
      </c>
      <c r="C2" s="16" t="s">
        <v>104</v>
      </c>
      <c r="D2" s="27" t="s">
        <v>204</v>
      </c>
      <c r="E2" s="27" t="s">
        <v>205</v>
      </c>
      <c r="F2" s="7" t="s">
        <v>21</v>
      </c>
      <c r="G2" s="2" t="s">
        <v>1</v>
      </c>
      <c r="H2" s="2" t="s">
        <v>2</v>
      </c>
      <c r="I2" s="25" t="s">
        <v>258</v>
      </c>
      <c r="J2" s="25" t="s">
        <v>224</v>
      </c>
      <c r="K2" s="25" t="s">
        <v>225</v>
      </c>
      <c r="L2" s="25" t="s">
        <v>226</v>
      </c>
      <c r="M2" s="25" t="s">
        <v>206</v>
      </c>
      <c r="N2" s="28" t="s">
        <v>206</v>
      </c>
      <c r="O2" s="28" t="s">
        <v>1192</v>
      </c>
      <c r="P2" s="28" t="s">
        <v>1193</v>
      </c>
      <c r="Q2" s="18" t="s">
        <v>227</v>
      </c>
      <c r="R2" s="18" t="s">
        <v>259</v>
      </c>
      <c r="S2" s="18" t="s">
        <v>260</v>
      </c>
      <c r="T2" s="18" t="s">
        <v>207</v>
      </c>
      <c r="U2" s="17" t="s">
        <v>208</v>
      </c>
      <c r="V2" s="2" t="s">
        <v>211</v>
      </c>
      <c r="W2" s="8" t="s">
        <v>22</v>
      </c>
      <c r="X2" s="11" t="s">
        <v>23</v>
      </c>
      <c r="Y2" s="11" t="s">
        <v>24</v>
      </c>
      <c r="Z2" s="2" t="s">
        <v>243</v>
      </c>
      <c r="AA2" s="2" t="s">
        <v>25</v>
      </c>
      <c r="AB2" s="9" t="s">
        <v>26</v>
      </c>
      <c r="AC2" s="9" t="s">
        <v>27</v>
      </c>
      <c r="AD2" s="11" t="s">
        <v>28</v>
      </c>
      <c r="AE2" s="11" t="s">
        <v>29</v>
      </c>
      <c r="AF2" s="2" t="s">
        <v>3</v>
      </c>
      <c r="AG2" s="11" t="s">
        <v>30</v>
      </c>
      <c r="AH2" s="2" t="s">
        <v>4</v>
      </c>
      <c r="AI2" s="2" t="s">
        <v>5</v>
      </c>
      <c r="AJ2" s="2" t="s">
        <v>6</v>
      </c>
      <c r="AK2" s="27" t="s">
        <v>1906</v>
      </c>
      <c r="AL2" s="27" t="s">
        <v>1905</v>
      </c>
      <c r="AM2" s="2" t="s">
        <v>223</v>
      </c>
      <c r="AN2" s="58" t="s">
        <v>974</v>
      </c>
      <c r="AO2" s="2" t="s">
        <v>241</v>
      </c>
      <c r="AP2" s="2" t="s">
        <v>242</v>
      </c>
      <c r="AQ2" s="2" t="s">
        <v>213</v>
      </c>
      <c r="AR2" s="2" t="s">
        <v>212</v>
      </c>
      <c r="AS2" s="2" t="s">
        <v>240</v>
      </c>
      <c r="AT2" s="8" t="s">
        <v>37</v>
      </c>
      <c r="AU2" s="12" t="s">
        <v>1909</v>
      </c>
      <c r="AV2" s="12" t="s">
        <v>38</v>
      </c>
      <c r="AW2" s="11" t="s">
        <v>39</v>
      </c>
      <c r="AX2" s="2" t="s">
        <v>7</v>
      </c>
      <c r="AY2" s="2" t="s">
        <v>8</v>
      </c>
      <c r="AZ2" s="2" t="s">
        <v>214</v>
      </c>
      <c r="BA2" s="8" t="s">
        <v>31</v>
      </c>
      <c r="BB2" s="10" t="s">
        <v>2272</v>
      </c>
      <c r="BC2" s="10" t="s">
        <v>2273</v>
      </c>
      <c r="BD2" s="12" t="s">
        <v>706</v>
      </c>
      <c r="BE2" s="12" t="s">
        <v>705</v>
      </c>
      <c r="BF2" s="2" t="s">
        <v>215</v>
      </c>
      <c r="BG2" s="8" t="s">
        <v>32</v>
      </c>
      <c r="BH2" s="27" t="s">
        <v>34</v>
      </c>
      <c r="BI2" s="12" t="s">
        <v>33</v>
      </c>
      <c r="BJ2" s="2" t="s">
        <v>216</v>
      </c>
      <c r="BK2" s="8" t="s">
        <v>36</v>
      </c>
      <c r="BL2" s="10" t="s">
        <v>707</v>
      </c>
      <c r="BM2" s="10" t="s">
        <v>708</v>
      </c>
      <c r="BN2" s="12" t="s">
        <v>35</v>
      </c>
      <c r="BO2" s="12" t="s">
        <v>40</v>
      </c>
      <c r="BP2" s="2" t="s">
        <v>10</v>
      </c>
      <c r="BQ2" s="2" t="s">
        <v>9</v>
      </c>
      <c r="BR2" s="2" t="s">
        <v>11</v>
      </c>
      <c r="BS2" s="2" t="s">
        <v>12</v>
      </c>
      <c r="BT2" s="2" t="s">
        <v>170</v>
      </c>
      <c r="BU2" s="8" t="s">
        <v>42</v>
      </c>
      <c r="BV2" s="2" t="s">
        <v>154</v>
      </c>
      <c r="BW2" s="11" t="s">
        <v>152</v>
      </c>
      <c r="BX2" s="11" t="s">
        <v>43</v>
      </c>
      <c r="BY2" s="11" t="s">
        <v>151</v>
      </c>
      <c r="BZ2" s="2" t="s">
        <v>13</v>
      </c>
      <c r="CA2" s="2" t="s">
        <v>168</v>
      </c>
      <c r="CB2" s="2" t="s">
        <v>218</v>
      </c>
      <c r="CC2" s="2" t="s">
        <v>217</v>
      </c>
      <c r="CD2" s="2" t="s">
        <v>169</v>
      </c>
      <c r="CE2" s="2" t="s">
        <v>218</v>
      </c>
      <c r="CF2" s="11" t="s">
        <v>44</v>
      </c>
      <c r="CG2" s="11" t="s">
        <v>45</v>
      </c>
      <c r="CH2" s="12" t="s">
        <v>47</v>
      </c>
      <c r="CI2" s="12" t="s">
        <v>2245</v>
      </c>
      <c r="CJ2" s="11" t="s">
        <v>48</v>
      </c>
      <c r="CK2" s="8" t="s">
        <v>14</v>
      </c>
      <c r="CL2" s="2" t="s">
        <v>167</v>
      </c>
      <c r="CM2" s="2" t="s">
        <v>219</v>
      </c>
      <c r="CN2" s="2" t="s">
        <v>15</v>
      </c>
      <c r="CO2" s="2" t="s">
        <v>49</v>
      </c>
      <c r="CP2" s="2" t="s">
        <v>220</v>
      </c>
      <c r="CQ2" s="2" t="s">
        <v>16</v>
      </c>
      <c r="CR2" s="2" t="s">
        <v>165</v>
      </c>
      <c r="CS2" s="2" t="s">
        <v>221</v>
      </c>
      <c r="CT2" s="2" t="s">
        <v>166</v>
      </c>
      <c r="CU2" s="2" t="s">
        <v>50</v>
      </c>
      <c r="CV2" s="2" t="s">
        <v>222</v>
      </c>
      <c r="CW2" s="13" t="s">
        <v>54</v>
      </c>
      <c r="CX2" s="13" t="s">
        <v>51</v>
      </c>
      <c r="CY2" s="13" t="s">
        <v>52</v>
      </c>
      <c r="CZ2" s="13" t="s">
        <v>53</v>
      </c>
      <c r="DA2" s="36" t="s">
        <v>206</v>
      </c>
      <c r="DB2" s="35" t="s">
        <v>56</v>
      </c>
      <c r="DC2" s="35" t="s">
        <v>55</v>
      </c>
      <c r="DD2" s="13" t="s">
        <v>57</v>
      </c>
      <c r="DE2" s="13" t="s">
        <v>58</v>
      </c>
      <c r="DF2" s="35" t="s">
        <v>235</v>
      </c>
      <c r="DG2" s="35" t="s">
        <v>236</v>
      </c>
      <c r="DH2" s="35" t="s">
        <v>233</v>
      </c>
      <c r="DI2" s="35" t="s">
        <v>234</v>
      </c>
      <c r="DJ2" s="13" t="s">
        <v>59</v>
      </c>
      <c r="DK2" s="13" t="s">
        <v>60</v>
      </c>
      <c r="DL2" s="35" t="s">
        <v>239</v>
      </c>
      <c r="DM2" s="13" t="s">
        <v>61</v>
      </c>
      <c r="DQ2" s="23" t="s">
        <v>230</v>
      </c>
      <c r="DR2" s="23" t="s">
        <v>231</v>
      </c>
      <c r="DS2" s="23" t="s">
        <v>229</v>
      </c>
      <c r="DT2" s="23" t="s">
        <v>232</v>
      </c>
      <c r="DU2" s="23" t="s">
        <v>194</v>
      </c>
      <c r="DV2" s="22" t="s">
        <v>193</v>
      </c>
      <c r="DW2" s="22" t="s">
        <v>195</v>
      </c>
      <c r="DX2" s="22" t="s">
        <v>196</v>
      </c>
      <c r="DY2" s="22" t="s">
        <v>197</v>
      </c>
      <c r="DZ2" s="22" t="s">
        <v>198</v>
      </c>
      <c r="EA2" s="22" t="s">
        <v>199</v>
      </c>
      <c r="EB2" s="22" t="s">
        <v>200</v>
      </c>
    </row>
    <row r="3" spans="1:132" ht="13.8">
      <c r="A3" t="s">
        <v>244</v>
      </c>
      <c r="C3" t="s">
        <v>245</v>
      </c>
      <c r="D3" t="s">
        <v>254</v>
      </c>
      <c r="E3" t="s">
        <v>255</v>
      </c>
      <c r="F3" t="s">
        <v>255</v>
      </c>
      <c r="G3" t="s">
        <v>256</v>
      </c>
      <c r="H3" t="s">
        <v>257</v>
      </c>
      <c r="M3" t="s">
        <v>265</v>
      </c>
      <c r="O3" t="s">
        <v>264</v>
      </c>
      <c r="P3" s="14" t="s">
        <v>1094</v>
      </c>
      <c r="V3" t="s">
        <v>274</v>
      </c>
      <c r="W3" t="s">
        <v>275</v>
      </c>
      <c r="X3" t="s">
        <v>272</v>
      </c>
      <c r="Y3" t="s">
        <v>273</v>
      </c>
      <c r="AO3" s="2"/>
      <c r="AS3" t="s">
        <v>286</v>
      </c>
      <c r="AV3" t="s">
        <v>286</v>
      </c>
      <c r="AX3" t="s">
        <v>285</v>
      </c>
      <c r="AY3" t="s">
        <v>291</v>
      </c>
    </row>
    <row r="4" spans="1:132">
      <c r="A4" s="14" t="s">
        <v>858</v>
      </c>
      <c r="C4" s="14" t="s">
        <v>859</v>
      </c>
      <c r="D4" s="14" t="s">
        <v>860</v>
      </c>
      <c r="E4" s="14" t="s">
        <v>861</v>
      </c>
      <c r="F4" s="14" t="s">
        <v>861</v>
      </c>
      <c r="G4" s="14" t="s">
        <v>256</v>
      </c>
      <c r="H4" s="14" t="s">
        <v>862</v>
      </c>
      <c r="X4" s="14" t="s">
        <v>863</v>
      </c>
      <c r="AF4" s="14" t="s">
        <v>864</v>
      </c>
      <c r="AL4" s="14" t="s">
        <v>865</v>
      </c>
    </row>
    <row r="5" spans="1:132">
      <c r="A5" s="14" t="s">
        <v>967</v>
      </c>
      <c r="B5" s="14" t="s">
        <v>970</v>
      </c>
      <c r="D5" s="14" t="s">
        <v>971</v>
      </c>
      <c r="F5" s="14" t="s">
        <v>972</v>
      </c>
      <c r="H5" s="14" t="s">
        <v>257</v>
      </c>
      <c r="O5" s="60" t="s">
        <v>1095</v>
      </c>
      <c r="P5" s="14" t="s">
        <v>1096</v>
      </c>
      <c r="Q5" s="14" t="s">
        <v>1352</v>
      </c>
      <c r="V5" s="14" t="s">
        <v>1227</v>
      </c>
      <c r="W5" s="14" t="s">
        <v>1226</v>
      </c>
      <c r="X5" s="14" t="s">
        <v>1206</v>
      </c>
      <c r="Y5" s="14" t="s">
        <v>1207</v>
      </c>
      <c r="AI5" s="14" t="s">
        <v>969</v>
      </c>
      <c r="AL5" s="14" t="s">
        <v>969</v>
      </c>
      <c r="AN5" s="14" t="s">
        <v>975</v>
      </c>
      <c r="AO5" s="14" t="s">
        <v>1295</v>
      </c>
      <c r="AV5" s="14" t="s">
        <v>1092</v>
      </c>
      <c r="AW5" s="14" t="s">
        <v>1093</v>
      </c>
      <c r="BJ5" s="14" t="s">
        <v>1235</v>
      </c>
      <c r="BM5" s="14" t="s">
        <v>1236</v>
      </c>
      <c r="BN5" s="14" t="s">
        <v>1233</v>
      </c>
      <c r="BO5" s="14" t="s">
        <v>1234</v>
      </c>
      <c r="BW5" s="14" t="s">
        <v>968</v>
      </c>
      <c r="CF5" s="14" t="s">
        <v>1265</v>
      </c>
      <c r="CG5" s="14" t="s">
        <v>1293</v>
      </c>
    </row>
    <row r="6" spans="1:132">
      <c r="A6" s="14" t="s">
        <v>2197</v>
      </c>
      <c r="O6" s="60" t="s">
        <v>2196</v>
      </c>
      <c r="Q6" s="14" t="s">
        <v>2318</v>
      </c>
      <c r="S6" s="14" t="s">
        <v>2319</v>
      </c>
      <c r="T6" s="14" t="s">
        <v>2316</v>
      </c>
      <c r="U6" s="14" t="s">
        <v>2317</v>
      </c>
      <c r="V6" s="14" t="s">
        <v>2226</v>
      </c>
      <c r="W6" s="14" t="s">
        <v>2227</v>
      </c>
      <c r="X6" s="14" t="s">
        <v>2228</v>
      </c>
      <c r="Y6" s="14" t="s">
        <v>2229</v>
      </c>
      <c r="Z6" s="14" t="s">
        <v>2260</v>
      </c>
      <c r="AA6" s="14" t="s">
        <v>2261</v>
      </c>
      <c r="AK6" s="14" t="s">
        <v>1907</v>
      </c>
      <c r="AL6" s="14" t="s">
        <v>1883</v>
      </c>
      <c r="AU6" s="14" t="s">
        <v>1910</v>
      </c>
      <c r="AV6" s="14" t="s">
        <v>1912</v>
      </c>
      <c r="AW6" s="14" t="s">
        <v>1911</v>
      </c>
      <c r="AX6" s="14" t="s">
        <v>1354</v>
      </c>
      <c r="BR6" s="14" t="s">
        <v>2259</v>
      </c>
      <c r="BS6" s="14" t="s">
        <v>2258</v>
      </c>
      <c r="BU6" s="14" t="s">
        <v>2256</v>
      </c>
      <c r="BV6" s="14" t="s">
        <v>2257</v>
      </c>
      <c r="CF6" s="14" t="s">
        <v>2243</v>
      </c>
      <c r="CG6" s="14" t="s">
        <v>2244</v>
      </c>
      <c r="CH6" s="14" t="s">
        <v>2246</v>
      </c>
      <c r="CI6" s="14" t="s">
        <v>2247</v>
      </c>
      <c r="CJ6" s="14" t="s">
        <v>2248</v>
      </c>
    </row>
    <row r="13" spans="1:132">
      <c r="G13" s="14"/>
    </row>
  </sheetData>
  <mergeCells count="6">
    <mergeCell ref="CW1:DA1"/>
    <mergeCell ref="B1:U1"/>
    <mergeCell ref="V1:AX1"/>
    <mergeCell ref="AY1:BO1"/>
    <mergeCell ref="BP1:BY1"/>
    <mergeCell ref="BZ1:CV1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F5744-D6DF-4600-8D1C-1AA2AD47E79A}">
  <dimension ref="B1:R25"/>
  <sheetViews>
    <sheetView zoomScale="86" zoomScaleNormal="86" workbookViewId="0">
      <selection activeCell="N18" sqref="N18"/>
    </sheetView>
  </sheetViews>
  <sheetFormatPr defaultRowHeight="13.2"/>
  <cols>
    <col min="3" max="3" width="14.44140625" customWidth="1"/>
    <col min="4" max="4" width="13.33203125" bestFit="1" customWidth="1"/>
    <col min="8" max="8" width="13.33203125" customWidth="1"/>
  </cols>
  <sheetData>
    <row r="1" spans="2:18" ht="17.399999999999999">
      <c r="B1" s="15" t="s">
        <v>2433</v>
      </c>
    </row>
    <row r="2" spans="2:18">
      <c r="B2" s="14"/>
    </row>
    <row r="3" spans="2:18" ht="24" thickBot="1">
      <c r="B3" s="93"/>
      <c r="C3" s="93"/>
      <c r="D3" s="94" t="s">
        <v>228</v>
      </c>
      <c r="E3" s="94" t="s">
        <v>857</v>
      </c>
      <c r="F3" s="94" t="s">
        <v>2380</v>
      </c>
      <c r="G3" s="94" t="s">
        <v>2383</v>
      </c>
      <c r="H3" s="95" t="s">
        <v>2384</v>
      </c>
    </row>
    <row r="4" spans="2:18" ht="24" thickTop="1">
      <c r="B4" s="91" t="s">
        <v>2253</v>
      </c>
      <c r="D4" s="96">
        <v>40</v>
      </c>
      <c r="E4" s="96">
        <v>81</v>
      </c>
      <c r="F4" s="100">
        <v>95</v>
      </c>
      <c r="G4" s="100">
        <v>258</v>
      </c>
      <c r="H4" s="97">
        <f>SUM(D4:G4)</f>
        <v>474</v>
      </c>
    </row>
    <row r="5" spans="2:18" ht="23.4">
      <c r="B5" s="91" t="s">
        <v>965</v>
      </c>
      <c r="D5" s="96">
        <v>5</v>
      </c>
      <c r="E5" s="96">
        <v>4</v>
      </c>
      <c r="F5" s="100">
        <v>46</v>
      </c>
      <c r="G5" s="100">
        <v>24</v>
      </c>
      <c r="H5" s="97">
        <f t="shared" ref="H5:H6" si="0">SUM(D5:G5)</f>
        <v>79</v>
      </c>
    </row>
    <row r="6" spans="2:18" ht="23.4">
      <c r="B6" s="91" t="s">
        <v>2381</v>
      </c>
      <c r="D6" s="96">
        <v>62</v>
      </c>
      <c r="E6" s="96">
        <v>14</v>
      </c>
      <c r="F6" s="100">
        <v>141</v>
      </c>
      <c r="G6" s="100">
        <v>198</v>
      </c>
      <c r="H6" s="97">
        <f t="shared" si="0"/>
        <v>415</v>
      </c>
    </row>
    <row r="7" spans="2:18" ht="24" thickBot="1">
      <c r="B7" s="92" t="s">
        <v>2432</v>
      </c>
      <c r="C7" s="93"/>
      <c r="D7" s="98">
        <v>34</v>
      </c>
      <c r="E7" s="99">
        <v>139</v>
      </c>
      <c r="F7" s="101">
        <v>239</v>
      </c>
      <c r="G7" s="101">
        <v>517</v>
      </c>
      <c r="H7" s="99">
        <f>SUM(D7:G7)</f>
        <v>929</v>
      </c>
      <c r="R7" s="14" t="s">
        <v>5173</v>
      </c>
    </row>
    <row r="8" spans="2:18" ht="24" thickTop="1">
      <c r="B8" s="91" t="s">
        <v>2382</v>
      </c>
      <c r="D8" s="96">
        <f>SUM(D4:D7)</f>
        <v>141</v>
      </c>
      <c r="E8" s="96">
        <f t="shared" ref="E8:F8" si="1">SUM(E4:E7)</f>
        <v>238</v>
      </c>
      <c r="F8" s="96">
        <f t="shared" si="1"/>
        <v>521</v>
      </c>
      <c r="G8" s="96">
        <f>SUM(G4:G7)</f>
        <v>997</v>
      </c>
      <c r="H8" s="96">
        <f t="shared" ref="H8" si="2">SUM(H4:H7)</f>
        <v>1897</v>
      </c>
      <c r="R8" s="14" t="s">
        <v>5174</v>
      </c>
    </row>
    <row r="9" spans="2:18" ht="18">
      <c r="D9" s="96"/>
      <c r="R9" s="14" t="s">
        <v>5175</v>
      </c>
    </row>
    <row r="14" spans="2:18" ht="17.399999999999999">
      <c r="B14" s="15" t="s">
        <v>2434</v>
      </c>
    </row>
    <row r="15" spans="2:18">
      <c r="B15" s="14"/>
    </row>
    <row r="16" spans="2:18" ht="24" thickBot="1">
      <c r="B16" s="93"/>
      <c r="C16" s="93"/>
      <c r="D16" s="94" t="s">
        <v>228</v>
      </c>
      <c r="E16" s="94" t="s">
        <v>857</v>
      </c>
      <c r="F16" s="94" t="s">
        <v>2380</v>
      </c>
      <c r="G16" s="94" t="s">
        <v>2383</v>
      </c>
      <c r="H16" s="95" t="s">
        <v>2384</v>
      </c>
    </row>
    <row r="17" spans="2:10" ht="24" thickTop="1">
      <c r="B17" s="91" t="s">
        <v>2253</v>
      </c>
      <c r="D17" s="96">
        <v>19</v>
      </c>
      <c r="E17" s="96">
        <v>69</v>
      </c>
      <c r="F17" s="100">
        <v>17</v>
      </c>
      <c r="G17" s="100">
        <v>17</v>
      </c>
      <c r="H17" s="97">
        <f>SUM(D17:G17)</f>
        <v>122</v>
      </c>
      <c r="J17" s="14" t="s">
        <v>3721</v>
      </c>
    </row>
    <row r="18" spans="2:10" ht="23.4">
      <c r="B18" s="91" t="s">
        <v>965</v>
      </c>
      <c r="D18" s="96">
        <v>4</v>
      </c>
      <c r="E18" s="96">
        <v>4</v>
      </c>
      <c r="F18" s="100">
        <v>11</v>
      </c>
      <c r="G18" s="100">
        <v>9</v>
      </c>
      <c r="H18" s="97">
        <f t="shared" ref="H18:H19" si="3">SUM(D18:G18)</f>
        <v>28</v>
      </c>
    </row>
    <row r="19" spans="2:10" ht="23.4">
      <c r="B19" s="91" t="s">
        <v>2381</v>
      </c>
      <c r="D19" s="167">
        <v>39</v>
      </c>
      <c r="E19" s="96">
        <v>14</v>
      </c>
      <c r="F19" s="100">
        <v>25</v>
      </c>
      <c r="G19" s="100">
        <v>34</v>
      </c>
      <c r="H19" s="97">
        <f t="shared" si="3"/>
        <v>112</v>
      </c>
    </row>
    <row r="20" spans="2:10" ht="24" thickBot="1">
      <c r="B20" s="92" t="s">
        <v>2432</v>
      </c>
      <c r="C20" s="93"/>
      <c r="D20" s="98">
        <v>19</v>
      </c>
      <c r="E20" s="99">
        <v>110</v>
      </c>
      <c r="F20" s="101">
        <v>29</v>
      </c>
      <c r="G20" s="101">
        <v>30</v>
      </c>
      <c r="H20" s="99">
        <f>SUM(D20:G20)</f>
        <v>188</v>
      </c>
    </row>
    <row r="21" spans="2:10" ht="24" thickTop="1">
      <c r="B21" s="91" t="s">
        <v>2382</v>
      </c>
      <c r="D21" s="96">
        <f>SUM(D17:D20)</f>
        <v>81</v>
      </c>
      <c r="E21" s="96">
        <f t="shared" ref="E21:F21" si="4">SUM(E17:E20)</f>
        <v>197</v>
      </c>
      <c r="F21" s="96">
        <f t="shared" si="4"/>
        <v>82</v>
      </c>
      <c r="G21" s="96">
        <f>SUM(G17:G20)</f>
        <v>90</v>
      </c>
      <c r="H21" s="96">
        <f t="shared" ref="H21" si="5">SUM(H17:H20)</f>
        <v>450</v>
      </c>
    </row>
    <row r="22" spans="2:10" ht="18">
      <c r="E22" s="96"/>
    </row>
    <row r="24" spans="2:10">
      <c r="D24" s="14" t="s">
        <v>3720</v>
      </c>
      <c r="F24" s="14" t="s">
        <v>3719</v>
      </c>
      <c r="H24">
        <v>61</v>
      </c>
    </row>
    <row r="25" spans="2:10">
      <c r="F25" s="14" t="s">
        <v>3718</v>
      </c>
      <c r="H25">
        <v>45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Products</vt:lpstr>
      <vt:lpstr>lists of unique entries</vt:lpstr>
      <vt:lpstr>conversion Table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Vander Stichele</dc:creator>
  <cp:lastModifiedBy>Robert Vander Stichele</cp:lastModifiedBy>
  <cp:lastPrinted>2022-10-04T06:06:17Z</cp:lastPrinted>
  <dcterms:created xsi:type="dcterms:W3CDTF">2022-10-04T06:07:41Z</dcterms:created>
  <dcterms:modified xsi:type="dcterms:W3CDTF">2023-03-14T16:13:27Z</dcterms:modified>
</cp:coreProperties>
</file>